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20" yWindow="1395" windowWidth="10005" windowHeight="6450" tabRatio="603"/>
  </bookViews>
  <sheets>
    <sheet name="BW" sheetId="58" r:id="rId1"/>
    <sheet name="RESUMEN" sheetId="60" r:id="rId2"/>
    <sheet name="Mapping" sheetId="62" state="hidden" r:id="rId3"/>
    <sheet name="MD" sheetId="64" state="hidden" r:id="rId4"/>
    <sheet name="MAPEO" sheetId="65" state="hidden" r:id="rId5"/>
  </sheets>
  <externalReferences>
    <externalReference r:id="rId6"/>
  </externalReferences>
  <definedNames>
    <definedName name="_xlnm._FilterDatabase" localSheetId="0" hidden="1">BW!$B$1:$N$7177</definedName>
    <definedName name="_xlnm._FilterDatabase" localSheetId="4" hidden="1">MAPEO!$A$1:$E$278</definedName>
    <definedName name="_xlnm._FilterDatabase" localSheetId="2" hidden="1">Mapping!$A$1:$L$31</definedName>
    <definedName name="_Order1" hidden="1">255</definedName>
    <definedName name="MINOR">[1]PLANTILLALOCAL!$D$367:$CN$463</definedName>
    <definedName name="SAPBEXdnldView" hidden="1">"4H58Y1UKPKKRQSG9J2CTC4QVS"</definedName>
    <definedName name="SAPBEXsysID" hidden="1">"BPC"</definedName>
    <definedName name="SUB_FRAN">[1]PLANTILLALOCAL!$F$266:$CN$299</definedName>
  </definedNames>
  <calcPr calcId="145621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L193" i="62" l="1"/>
  <c r="D279" i="65"/>
  <c r="E279" i="65"/>
  <c r="D280" i="65"/>
  <c r="E280" i="65" s="1"/>
  <c r="D281" i="65"/>
  <c r="E281" i="65" s="1"/>
  <c r="L192" i="62"/>
  <c r="H6944" i="58"/>
  <c r="I6944" i="58"/>
  <c r="J6944" i="58"/>
  <c r="K6944" i="58"/>
  <c r="N6944" i="58"/>
  <c r="H6945" i="58"/>
  <c r="I6945" i="58"/>
  <c r="J6945" i="58"/>
  <c r="K6945" i="58"/>
  <c r="N6945" i="58"/>
  <c r="H6946" i="58"/>
  <c r="I6946" i="58"/>
  <c r="J6946" i="58"/>
  <c r="L6946" i="58" s="1"/>
  <c r="K6946" i="58"/>
  <c r="N6946" i="58"/>
  <c r="H6947" i="58"/>
  <c r="I6947" i="58"/>
  <c r="J6947" i="58"/>
  <c r="K6947" i="58"/>
  <c r="N6947" i="58"/>
  <c r="H6948" i="58"/>
  <c r="I6948" i="58"/>
  <c r="J6948" i="58"/>
  <c r="K6948" i="58"/>
  <c r="N6948" i="58"/>
  <c r="H6949" i="58"/>
  <c r="I6949" i="58"/>
  <c r="J6949" i="58"/>
  <c r="K6949" i="58"/>
  <c r="N6949" i="58"/>
  <c r="H6950" i="58"/>
  <c r="I6950" i="58"/>
  <c r="J6950" i="58"/>
  <c r="K6950" i="58"/>
  <c r="N6950" i="58"/>
  <c r="H6951" i="58"/>
  <c r="I6951" i="58"/>
  <c r="J6951" i="58"/>
  <c r="K6951" i="58"/>
  <c r="N6951" i="58"/>
  <c r="H6952" i="58"/>
  <c r="I6952" i="58"/>
  <c r="J6952" i="58"/>
  <c r="K6952" i="58"/>
  <c r="N6952" i="58"/>
  <c r="H6953" i="58"/>
  <c r="I6953" i="58"/>
  <c r="J6953" i="58"/>
  <c r="K6953" i="58"/>
  <c r="N6953" i="58"/>
  <c r="H6954" i="58"/>
  <c r="I6954" i="58"/>
  <c r="J6954" i="58"/>
  <c r="K6954" i="58"/>
  <c r="N6954" i="58"/>
  <c r="H6955" i="58"/>
  <c r="I6955" i="58"/>
  <c r="J6955" i="58"/>
  <c r="K6955" i="58"/>
  <c r="N6955" i="58"/>
  <c r="H6956" i="58"/>
  <c r="I6956" i="58"/>
  <c r="J6956" i="58"/>
  <c r="K6956" i="58"/>
  <c r="N6956" i="58"/>
  <c r="H6957" i="58"/>
  <c r="I6957" i="58"/>
  <c r="J6957" i="58"/>
  <c r="K6957" i="58"/>
  <c r="N6957" i="58"/>
  <c r="H6958" i="58"/>
  <c r="I6958" i="58"/>
  <c r="J6958" i="58"/>
  <c r="K6958" i="58"/>
  <c r="N6958" i="58"/>
  <c r="H6959" i="58"/>
  <c r="I6959" i="58"/>
  <c r="J6959" i="58"/>
  <c r="K6959" i="58"/>
  <c r="N6959" i="58"/>
  <c r="H6960" i="58"/>
  <c r="I6960" i="58"/>
  <c r="J6960" i="58"/>
  <c r="K6960" i="58"/>
  <c r="N6960" i="58"/>
  <c r="H6961" i="58"/>
  <c r="I6961" i="58"/>
  <c r="J6961" i="58"/>
  <c r="K6961" i="58"/>
  <c r="N6961" i="58"/>
  <c r="H6962" i="58"/>
  <c r="I6962" i="58"/>
  <c r="J6962" i="58"/>
  <c r="K6962" i="58"/>
  <c r="N6962" i="58"/>
  <c r="H6963" i="58"/>
  <c r="I6963" i="58"/>
  <c r="J6963" i="58"/>
  <c r="K6963" i="58"/>
  <c r="N6963" i="58"/>
  <c r="H6964" i="58"/>
  <c r="I6964" i="58"/>
  <c r="J6964" i="58"/>
  <c r="K6964" i="58"/>
  <c r="N6964" i="58"/>
  <c r="H6965" i="58"/>
  <c r="I6965" i="58"/>
  <c r="J6965" i="58"/>
  <c r="L6965" i="58" s="1"/>
  <c r="K6965" i="58"/>
  <c r="N6965" i="58"/>
  <c r="H6966" i="58"/>
  <c r="I6966" i="58"/>
  <c r="J6966" i="58"/>
  <c r="K6966" i="58"/>
  <c r="N6966" i="58"/>
  <c r="H6967" i="58"/>
  <c r="I6967" i="58"/>
  <c r="J6967" i="58"/>
  <c r="K6967" i="58"/>
  <c r="N6967" i="58"/>
  <c r="H6968" i="58"/>
  <c r="I6968" i="58"/>
  <c r="J6968" i="58"/>
  <c r="K6968" i="58"/>
  <c r="N6968" i="58"/>
  <c r="H6969" i="58"/>
  <c r="I6969" i="58"/>
  <c r="J6969" i="58"/>
  <c r="K6969" i="58"/>
  <c r="N6969" i="58"/>
  <c r="H6970" i="58"/>
  <c r="L6970" i="58" s="1"/>
  <c r="I6970" i="58"/>
  <c r="J6970" i="58"/>
  <c r="K6970" i="58"/>
  <c r="N6970" i="58"/>
  <c r="H6971" i="58"/>
  <c r="I6971" i="58"/>
  <c r="J6971" i="58"/>
  <c r="L6971" i="58" s="1"/>
  <c r="K6971" i="58"/>
  <c r="N6971" i="58"/>
  <c r="H6972" i="58"/>
  <c r="I6972" i="58"/>
  <c r="J6972" i="58"/>
  <c r="K6972" i="58"/>
  <c r="N6972" i="58"/>
  <c r="H6973" i="58"/>
  <c r="I6973" i="58"/>
  <c r="J6973" i="58"/>
  <c r="K6973" i="58"/>
  <c r="N6973" i="58"/>
  <c r="H6974" i="58"/>
  <c r="I6974" i="58"/>
  <c r="J6974" i="58"/>
  <c r="K6974" i="58"/>
  <c r="N6974" i="58"/>
  <c r="H6975" i="58"/>
  <c r="I6975" i="58"/>
  <c r="J6975" i="58"/>
  <c r="K6975" i="58"/>
  <c r="N6975" i="58"/>
  <c r="H6976" i="58"/>
  <c r="I6976" i="58"/>
  <c r="J6976" i="58"/>
  <c r="K6976" i="58"/>
  <c r="N6976" i="58"/>
  <c r="H6977" i="58"/>
  <c r="L6977" i="58" s="1"/>
  <c r="I6977" i="58"/>
  <c r="J6977" i="58"/>
  <c r="K6977" i="58"/>
  <c r="N6977" i="58"/>
  <c r="H6978" i="58"/>
  <c r="I6978" i="58"/>
  <c r="J6978" i="58"/>
  <c r="K6978" i="58"/>
  <c r="N6978" i="58"/>
  <c r="H6979" i="58"/>
  <c r="I6979" i="58"/>
  <c r="J6979" i="58"/>
  <c r="K6979" i="58"/>
  <c r="N6979" i="58"/>
  <c r="H6980" i="58"/>
  <c r="I6980" i="58"/>
  <c r="J6980" i="58"/>
  <c r="K6980" i="58"/>
  <c r="N6980" i="58"/>
  <c r="H6981" i="58"/>
  <c r="I6981" i="58"/>
  <c r="J6981" i="58"/>
  <c r="K6981" i="58"/>
  <c r="N6981" i="58"/>
  <c r="H6982" i="58"/>
  <c r="I6982" i="58"/>
  <c r="J6982" i="58"/>
  <c r="K6982" i="58"/>
  <c r="N6982" i="58"/>
  <c r="H6983" i="58"/>
  <c r="I6983" i="58"/>
  <c r="J6983" i="58"/>
  <c r="K6983" i="58"/>
  <c r="N6983" i="58"/>
  <c r="H6984" i="58"/>
  <c r="I6984" i="58"/>
  <c r="J6984" i="58"/>
  <c r="K6984" i="58"/>
  <c r="N6984" i="58"/>
  <c r="H6985" i="58"/>
  <c r="I6985" i="58"/>
  <c r="J6985" i="58"/>
  <c r="K6985" i="58"/>
  <c r="N6985" i="58"/>
  <c r="H6986" i="58"/>
  <c r="L6986" i="58" s="1"/>
  <c r="I6986" i="58"/>
  <c r="J6986" i="58"/>
  <c r="K6986" i="58"/>
  <c r="N6986" i="58"/>
  <c r="H6987" i="58"/>
  <c r="I6987" i="58"/>
  <c r="J6987" i="58"/>
  <c r="K6987" i="58"/>
  <c r="N6987" i="58"/>
  <c r="H6988" i="58"/>
  <c r="I6988" i="58"/>
  <c r="J6988" i="58"/>
  <c r="K6988" i="58"/>
  <c r="N6988" i="58"/>
  <c r="H6989" i="58"/>
  <c r="I6989" i="58"/>
  <c r="J6989" i="58"/>
  <c r="K6989" i="58"/>
  <c r="N6989" i="58"/>
  <c r="H6990" i="58"/>
  <c r="I6990" i="58"/>
  <c r="J6990" i="58"/>
  <c r="K6990" i="58"/>
  <c r="N6990" i="58"/>
  <c r="H6991" i="58"/>
  <c r="I6991" i="58"/>
  <c r="J6991" i="58"/>
  <c r="K6991" i="58"/>
  <c r="N6991" i="58"/>
  <c r="H6992" i="58"/>
  <c r="I6992" i="58"/>
  <c r="J6992" i="58"/>
  <c r="K6992" i="58"/>
  <c r="N6992" i="58"/>
  <c r="H6993" i="58"/>
  <c r="I6993" i="58"/>
  <c r="J6993" i="58"/>
  <c r="K6993" i="58"/>
  <c r="N6993" i="58"/>
  <c r="H6994" i="58"/>
  <c r="I6994" i="58"/>
  <c r="J6994" i="58"/>
  <c r="K6994" i="58"/>
  <c r="N6994" i="58"/>
  <c r="H6995" i="58"/>
  <c r="I6995" i="58"/>
  <c r="J6995" i="58"/>
  <c r="K6995" i="58"/>
  <c r="N6995" i="58"/>
  <c r="H6996" i="58"/>
  <c r="I6996" i="58"/>
  <c r="J6996" i="58"/>
  <c r="K6996" i="58"/>
  <c r="N6996" i="58"/>
  <c r="H6997" i="58"/>
  <c r="I6997" i="58"/>
  <c r="J6997" i="58"/>
  <c r="K6997" i="58"/>
  <c r="N6997" i="58"/>
  <c r="H6998" i="58"/>
  <c r="I6998" i="58"/>
  <c r="J6998" i="58"/>
  <c r="K6998" i="58"/>
  <c r="N6998" i="58"/>
  <c r="H6999" i="58"/>
  <c r="I6999" i="58"/>
  <c r="J6999" i="58"/>
  <c r="K6999" i="58"/>
  <c r="N6999" i="58"/>
  <c r="H7000" i="58"/>
  <c r="I7000" i="58"/>
  <c r="J7000" i="58"/>
  <c r="K7000" i="58"/>
  <c r="N7000" i="58"/>
  <c r="H7001" i="58"/>
  <c r="I7001" i="58"/>
  <c r="J7001" i="58"/>
  <c r="K7001" i="58"/>
  <c r="N7001" i="58"/>
  <c r="H7002" i="58"/>
  <c r="I7002" i="58"/>
  <c r="J7002" i="58"/>
  <c r="K7002" i="58"/>
  <c r="N7002" i="58"/>
  <c r="H7003" i="58"/>
  <c r="I7003" i="58"/>
  <c r="J7003" i="58"/>
  <c r="K7003" i="58"/>
  <c r="N7003" i="58"/>
  <c r="H7004" i="58"/>
  <c r="I7004" i="58"/>
  <c r="J7004" i="58"/>
  <c r="K7004" i="58"/>
  <c r="N7004" i="58"/>
  <c r="H7005" i="58"/>
  <c r="I7005" i="58"/>
  <c r="J7005" i="58"/>
  <c r="K7005" i="58"/>
  <c r="N7005" i="58"/>
  <c r="H7006" i="58"/>
  <c r="I7006" i="58"/>
  <c r="J7006" i="58"/>
  <c r="K7006" i="58"/>
  <c r="N7006" i="58"/>
  <c r="H7007" i="58"/>
  <c r="I7007" i="58"/>
  <c r="J7007" i="58"/>
  <c r="K7007" i="58"/>
  <c r="N7007" i="58"/>
  <c r="H7008" i="58"/>
  <c r="I7008" i="58"/>
  <c r="J7008" i="58"/>
  <c r="K7008" i="58"/>
  <c r="N7008" i="58"/>
  <c r="H7009" i="58"/>
  <c r="I7009" i="58"/>
  <c r="J7009" i="58"/>
  <c r="K7009" i="58"/>
  <c r="N7009" i="58"/>
  <c r="H7010" i="58"/>
  <c r="I7010" i="58"/>
  <c r="J7010" i="58"/>
  <c r="K7010" i="58"/>
  <c r="N7010" i="58"/>
  <c r="H7011" i="58"/>
  <c r="I7011" i="58"/>
  <c r="J7011" i="58"/>
  <c r="K7011" i="58"/>
  <c r="N7011" i="58"/>
  <c r="H7012" i="58"/>
  <c r="I7012" i="58"/>
  <c r="J7012" i="58"/>
  <c r="K7012" i="58"/>
  <c r="N7012" i="58"/>
  <c r="H7013" i="58"/>
  <c r="I7013" i="58"/>
  <c r="J7013" i="58"/>
  <c r="K7013" i="58"/>
  <c r="N7013" i="58"/>
  <c r="H7014" i="58"/>
  <c r="I7014" i="58"/>
  <c r="J7014" i="58"/>
  <c r="K7014" i="58"/>
  <c r="N7014" i="58"/>
  <c r="H7015" i="58"/>
  <c r="I7015" i="58"/>
  <c r="J7015" i="58"/>
  <c r="K7015" i="58"/>
  <c r="N7015" i="58"/>
  <c r="H7016" i="58"/>
  <c r="I7016" i="58"/>
  <c r="J7016" i="58"/>
  <c r="K7016" i="58"/>
  <c r="N7016" i="58"/>
  <c r="H7017" i="58"/>
  <c r="I7017" i="58"/>
  <c r="J7017" i="58"/>
  <c r="K7017" i="58"/>
  <c r="N7017" i="58"/>
  <c r="H7018" i="58"/>
  <c r="I7018" i="58"/>
  <c r="J7018" i="58"/>
  <c r="K7018" i="58"/>
  <c r="N7018" i="58"/>
  <c r="H7019" i="58"/>
  <c r="I7019" i="58"/>
  <c r="J7019" i="58"/>
  <c r="K7019" i="58"/>
  <c r="N7019" i="58"/>
  <c r="H7020" i="58"/>
  <c r="I7020" i="58"/>
  <c r="J7020" i="58"/>
  <c r="K7020" i="58"/>
  <c r="N7020" i="58"/>
  <c r="H7021" i="58"/>
  <c r="I7021" i="58"/>
  <c r="J7021" i="58"/>
  <c r="K7021" i="58"/>
  <c r="N7021" i="58"/>
  <c r="H7022" i="58"/>
  <c r="I7022" i="58"/>
  <c r="J7022" i="58"/>
  <c r="L7022" i="58" s="1"/>
  <c r="K7022" i="58"/>
  <c r="N7022" i="58"/>
  <c r="H7023" i="58"/>
  <c r="I7023" i="58"/>
  <c r="J7023" i="58"/>
  <c r="K7023" i="58"/>
  <c r="N7023" i="58"/>
  <c r="H7024" i="58"/>
  <c r="I7024" i="58"/>
  <c r="J7024" i="58"/>
  <c r="K7024" i="58"/>
  <c r="N7024" i="58"/>
  <c r="H7025" i="58"/>
  <c r="I7025" i="58"/>
  <c r="J7025" i="58"/>
  <c r="K7025" i="58"/>
  <c r="N7025" i="58"/>
  <c r="H7026" i="58"/>
  <c r="I7026" i="58"/>
  <c r="J7026" i="58"/>
  <c r="K7026" i="58"/>
  <c r="N7026" i="58"/>
  <c r="H7027" i="58"/>
  <c r="I7027" i="58"/>
  <c r="J7027" i="58"/>
  <c r="K7027" i="58"/>
  <c r="N7027" i="58"/>
  <c r="H7028" i="58"/>
  <c r="I7028" i="58"/>
  <c r="J7028" i="58"/>
  <c r="K7028" i="58"/>
  <c r="N7028" i="58"/>
  <c r="H7029" i="58"/>
  <c r="I7029" i="58"/>
  <c r="J7029" i="58"/>
  <c r="K7029" i="58"/>
  <c r="N7029" i="58"/>
  <c r="H7030" i="58"/>
  <c r="I7030" i="58"/>
  <c r="J7030" i="58"/>
  <c r="K7030" i="58"/>
  <c r="N7030" i="58"/>
  <c r="H7031" i="58"/>
  <c r="I7031" i="58"/>
  <c r="J7031" i="58"/>
  <c r="K7031" i="58"/>
  <c r="N7031" i="58"/>
  <c r="H7032" i="58"/>
  <c r="I7032" i="58"/>
  <c r="J7032" i="58"/>
  <c r="K7032" i="58"/>
  <c r="N7032" i="58"/>
  <c r="H7033" i="58"/>
  <c r="L7033" i="58" s="1"/>
  <c r="I7033" i="58"/>
  <c r="J7033" i="58"/>
  <c r="K7033" i="58"/>
  <c r="N7033" i="58"/>
  <c r="H7034" i="58"/>
  <c r="I7034" i="58"/>
  <c r="J7034" i="58"/>
  <c r="K7034" i="58"/>
  <c r="N7034" i="58"/>
  <c r="H7035" i="58"/>
  <c r="I7035" i="58"/>
  <c r="J7035" i="58"/>
  <c r="K7035" i="58"/>
  <c r="N7035" i="58"/>
  <c r="H7036" i="58"/>
  <c r="L7036" i="58" s="1"/>
  <c r="I7036" i="58"/>
  <c r="J7036" i="58"/>
  <c r="K7036" i="58"/>
  <c r="N7036" i="58"/>
  <c r="H7037" i="58"/>
  <c r="I7037" i="58"/>
  <c r="J7037" i="58"/>
  <c r="K7037" i="58"/>
  <c r="N7037" i="58"/>
  <c r="H7038" i="58"/>
  <c r="I7038" i="58"/>
  <c r="J7038" i="58"/>
  <c r="K7038" i="58"/>
  <c r="N7038" i="58"/>
  <c r="H7039" i="58"/>
  <c r="I7039" i="58"/>
  <c r="J7039" i="58"/>
  <c r="K7039" i="58"/>
  <c r="N7039" i="58"/>
  <c r="H7040" i="58"/>
  <c r="I7040" i="58"/>
  <c r="J7040" i="58"/>
  <c r="K7040" i="58"/>
  <c r="N7040" i="58"/>
  <c r="H7041" i="58"/>
  <c r="I7041" i="58"/>
  <c r="J7041" i="58"/>
  <c r="K7041" i="58"/>
  <c r="N7041" i="58"/>
  <c r="H7042" i="58"/>
  <c r="I7042" i="58"/>
  <c r="J7042" i="58"/>
  <c r="K7042" i="58"/>
  <c r="N7042" i="58"/>
  <c r="H7043" i="58"/>
  <c r="I7043" i="58"/>
  <c r="J7043" i="58"/>
  <c r="K7043" i="58"/>
  <c r="N7043" i="58"/>
  <c r="H7044" i="58"/>
  <c r="L7044" i="58" s="1"/>
  <c r="I7044" i="58"/>
  <c r="J7044" i="58"/>
  <c r="K7044" i="58"/>
  <c r="N7044" i="58"/>
  <c r="H7045" i="58"/>
  <c r="I7045" i="58"/>
  <c r="J7045" i="58"/>
  <c r="K7045" i="58"/>
  <c r="N7045" i="58"/>
  <c r="H7046" i="58"/>
  <c r="I7046" i="58"/>
  <c r="J7046" i="58"/>
  <c r="K7046" i="58"/>
  <c r="N7046" i="58"/>
  <c r="H7047" i="58"/>
  <c r="I7047" i="58"/>
  <c r="J7047" i="58"/>
  <c r="K7047" i="58"/>
  <c r="N7047" i="58"/>
  <c r="H7048" i="58"/>
  <c r="I7048" i="58"/>
  <c r="J7048" i="58"/>
  <c r="K7048" i="58"/>
  <c r="N7048" i="58"/>
  <c r="H7049" i="58"/>
  <c r="I7049" i="58"/>
  <c r="J7049" i="58"/>
  <c r="K7049" i="58"/>
  <c r="N7049" i="58"/>
  <c r="H7050" i="58"/>
  <c r="I7050" i="58"/>
  <c r="J7050" i="58"/>
  <c r="K7050" i="58"/>
  <c r="N7050" i="58"/>
  <c r="H7051" i="58"/>
  <c r="I7051" i="58"/>
  <c r="J7051" i="58"/>
  <c r="K7051" i="58"/>
  <c r="N7051" i="58"/>
  <c r="H7052" i="58"/>
  <c r="I7052" i="58"/>
  <c r="J7052" i="58"/>
  <c r="K7052" i="58"/>
  <c r="N7052" i="58"/>
  <c r="H7053" i="58"/>
  <c r="I7053" i="58"/>
  <c r="J7053" i="58"/>
  <c r="L7053" i="58" s="1"/>
  <c r="K7053" i="58"/>
  <c r="N7053" i="58"/>
  <c r="H7054" i="58"/>
  <c r="I7054" i="58"/>
  <c r="J7054" i="58"/>
  <c r="K7054" i="58"/>
  <c r="N7054" i="58"/>
  <c r="H7055" i="58"/>
  <c r="I7055" i="58"/>
  <c r="J7055" i="58"/>
  <c r="K7055" i="58"/>
  <c r="N7055" i="58"/>
  <c r="H7056" i="58"/>
  <c r="I7056" i="58"/>
  <c r="J7056" i="58"/>
  <c r="K7056" i="58"/>
  <c r="N7056" i="58"/>
  <c r="H7057" i="58"/>
  <c r="I7057" i="58"/>
  <c r="J7057" i="58"/>
  <c r="K7057" i="58"/>
  <c r="N7057" i="58"/>
  <c r="H7058" i="58"/>
  <c r="I7058" i="58"/>
  <c r="J7058" i="58"/>
  <c r="K7058" i="58"/>
  <c r="N7058" i="58"/>
  <c r="H7059" i="58"/>
  <c r="I7059" i="58"/>
  <c r="J7059" i="58"/>
  <c r="K7059" i="58"/>
  <c r="N7059" i="58"/>
  <c r="H7060" i="58"/>
  <c r="I7060" i="58"/>
  <c r="J7060" i="58"/>
  <c r="K7060" i="58"/>
  <c r="N7060" i="58"/>
  <c r="H7061" i="58"/>
  <c r="I7061" i="58"/>
  <c r="J7061" i="58"/>
  <c r="K7061" i="58"/>
  <c r="N7061" i="58"/>
  <c r="H7062" i="58"/>
  <c r="I7062" i="58"/>
  <c r="J7062" i="58"/>
  <c r="K7062" i="58"/>
  <c r="N7062" i="58"/>
  <c r="H7063" i="58"/>
  <c r="I7063" i="58"/>
  <c r="J7063" i="58"/>
  <c r="K7063" i="58"/>
  <c r="N7063" i="58"/>
  <c r="H7064" i="58"/>
  <c r="I7064" i="58"/>
  <c r="J7064" i="58"/>
  <c r="K7064" i="58"/>
  <c r="N7064" i="58"/>
  <c r="H7065" i="58"/>
  <c r="I7065" i="58"/>
  <c r="J7065" i="58"/>
  <c r="K7065" i="58"/>
  <c r="N7065" i="58"/>
  <c r="H7066" i="58"/>
  <c r="I7066" i="58"/>
  <c r="J7066" i="58"/>
  <c r="K7066" i="58"/>
  <c r="N7066" i="58"/>
  <c r="H7067" i="58"/>
  <c r="I7067" i="58"/>
  <c r="J7067" i="58"/>
  <c r="K7067" i="58"/>
  <c r="N7067" i="58"/>
  <c r="H7068" i="58"/>
  <c r="I7068" i="58"/>
  <c r="J7068" i="58"/>
  <c r="L7068" i="58" s="1"/>
  <c r="K7068" i="58"/>
  <c r="N7068" i="58"/>
  <c r="H7069" i="58"/>
  <c r="I7069" i="58"/>
  <c r="J7069" i="58"/>
  <c r="K7069" i="58"/>
  <c r="N7069" i="58"/>
  <c r="H7070" i="58"/>
  <c r="I7070" i="58"/>
  <c r="J7070" i="58"/>
  <c r="K7070" i="58"/>
  <c r="N7070" i="58"/>
  <c r="H7071" i="58"/>
  <c r="I7071" i="58"/>
  <c r="J7071" i="58"/>
  <c r="K7071" i="58"/>
  <c r="N7071" i="58"/>
  <c r="H7072" i="58"/>
  <c r="I7072" i="58"/>
  <c r="J7072" i="58"/>
  <c r="K7072" i="58"/>
  <c r="N7072" i="58"/>
  <c r="H7073" i="58"/>
  <c r="I7073" i="58"/>
  <c r="J7073" i="58"/>
  <c r="K7073" i="58"/>
  <c r="N7073" i="58"/>
  <c r="H7074" i="58"/>
  <c r="I7074" i="58"/>
  <c r="J7074" i="58"/>
  <c r="K7074" i="58"/>
  <c r="N7074" i="58"/>
  <c r="H7075" i="58"/>
  <c r="I7075" i="58"/>
  <c r="J7075" i="58"/>
  <c r="K7075" i="58"/>
  <c r="N7075" i="58"/>
  <c r="H7076" i="58"/>
  <c r="I7076" i="58"/>
  <c r="J7076" i="58"/>
  <c r="K7076" i="58"/>
  <c r="N7076" i="58"/>
  <c r="H7077" i="58"/>
  <c r="I7077" i="58"/>
  <c r="J7077" i="58"/>
  <c r="K7077" i="58"/>
  <c r="N7077" i="58"/>
  <c r="H7078" i="58"/>
  <c r="I7078" i="58"/>
  <c r="J7078" i="58"/>
  <c r="K7078" i="58"/>
  <c r="N7078" i="58"/>
  <c r="H7079" i="58"/>
  <c r="I7079" i="58"/>
  <c r="J7079" i="58"/>
  <c r="K7079" i="58"/>
  <c r="N7079" i="58"/>
  <c r="H7080" i="58"/>
  <c r="I7080" i="58"/>
  <c r="J7080" i="58"/>
  <c r="K7080" i="58"/>
  <c r="N7080" i="58"/>
  <c r="H7081" i="58"/>
  <c r="I7081" i="58"/>
  <c r="J7081" i="58"/>
  <c r="K7081" i="58"/>
  <c r="N7081" i="58"/>
  <c r="H7082" i="58"/>
  <c r="I7082" i="58"/>
  <c r="J7082" i="58"/>
  <c r="K7082" i="58"/>
  <c r="N7082" i="58"/>
  <c r="H7083" i="58"/>
  <c r="I7083" i="58"/>
  <c r="J7083" i="58"/>
  <c r="K7083" i="58"/>
  <c r="N7083" i="58"/>
  <c r="H7084" i="58"/>
  <c r="I7084" i="58"/>
  <c r="J7084" i="58"/>
  <c r="L7084" i="58" s="1"/>
  <c r="K7084" i="58"/>
  <c r="N7084" i="58"/>
  <c r="H7085" i="58"/>
  <c r="I7085" i="58"/>
  <c r="J7085" i="58"/>
  <c r="K7085" i="58"/>
  <c r="N7085" i="58"/>
  <c r="H7086" i="58"/>
  <c r="I7086" i="58"/>
  <c r="J7086" i="58"/>
  <c r="K7086" i="58"/>
  <c r="N7086" i="58"/>
  <c r="H7087" i="58"/>
  <c r="I7087" i="58"/>
  <c r="J7087" i="58"/>
  <c r="K7087" i="58"/>
  <c r="N7087" i="58"/>
  <c r="H7088" i="58"/>
  <c r="I7088" i="58"/>
  <c r="J7088" i="58"/>
  <c r="K7088" i="58"/>
  <c r="N7088" i="58"/>
  <c r="H7089" i="58"/>
  <c r="I7089" i="58"/>
  <c r="J7089" i="58"/>
  <c r="K7089" i="58"/>
  <c r="N7089" i="58"/>
  <c r="H7090" i="58"/>
  <c r="I7090" i="58"/>
  <c r="J7090" i="58"/>
  <c r="K7090" i="58"/>
  <c r="N7090" i="58"/>
  <c r="H7091" i="58"/>
  <c r="I7091" i="58"/>
  <c r="J7091" i="58"/>
  <c r="K7091" i="58"/>
  <c r="N7091" i="58"/>
  <c r="H7092" i="58"/>
  <c r="I7092" i="58"/>
  <c r="J7092" i="58"/>
  <c r="K7092" i="58"/>
  <c r="N7092" i="58"/>
  <c r="H7093" i="58"/>
  <c r="I7093" i="58"/>
  <c r="J7093" i="58"/>
  <c r="K7093" i="58"/>
  <c r="N7093" i="58"/>
  <c r="H7094" i="58"/>
  <c r="I7094" i="58"/>
  <c r="J7094" i="58"/>
  <c r="K7094" i="58"/>
  <c r="N7094" i="58"/>
  <c r="H7095" i="58"/>
  <c r="I7095" i="58"/>
  <c r="J7095" i="58"/>
  <c r="K7095" i="58"/>
  <c r="N7095" i="58"/>
  <c r="H7096" i="58"/>
  <c r="I7096" i="58"/>
  <c r="J7096" i="58"/>
  <c r="K7096" i="58"/>
  <c r="N7096" i="58"/>
  <c r="H7097" i="58"/>
  <c r="I7097" i="58"/>
  <c r="J7097" i="58"/>
  <c r="K7097" i="58"/>
  <c r="N7097" i="58"/>
  <c r="H7098" i="58"/>
  <c r="I7098" i="58"/>
  <c r="J7098" i="58"/>
  <c r="K7098" i="58"/>
  <c r="N7098" i="58"/>
  <c r="H7099" i="58"/>
  <c r="I7099" i="58"/>
  <c r="J7099" i="58"/>
  <c r="K7099" i="58"/>
  <c r="N7099" i="58"/>
  <c r="H7100" i="58"/>
  <c r="I7100" i="58"/>
  <c r="J7100" i="58"/>
  <c r="K7100" i="58"/>
  <c r="N7100" i="58"/>
  <c r="H7101" i="58"/>
  <c r="I7101" i="58"/>
  <c r="J7101" i="58"/>
  <c r="K7101" i="58"/>
  <c r="N7101" i="58"/>
  <c r="H7102" i="58"/>
  <c r="I7102" i="58"/>
  <c r="J7102" i="58"/>
  <c r="K7102" i="58"/>
  <c r="N7102" i="58"/>
  <c r="H7103" i="58"/>
  <c r="I7103" i="58"/>
  <c r="J7103" i="58"/>
  <c r="K7103" i="58"/>
  <c r="N7103" i="58"/>
  <c r="H7104" i="58"/>
  <c r="I7104" i="58"/>
  <c r="J7104" i="58"/>
  <c r="K7104" i="58"/>
  <c r="N7104" i="58"/>
  <c r="H7105" i="58"/>
  <c r="L7105" i="58" s="1"/>
  <c r="I7105" i="58"/>
  <c r="J7105" i="58"/>
  <c r="K7105" i="58"/>
  <c r="N7105" i="58"/>
  <c r="H7106" i="58"/>
  <c r="I7106" i="58"/>
  <c r="J7106" i="58"/>
  <c r="K7106" i="58"/>
  <c r="N7106" i="58"/>
  <c r="H7107" i="58"/>
  <c r="I7107" i="58"/>
  <c r="J7107" i="58"/>
  <c r="K7107" i="58"/>
  <c r="N7107" i="58"/>
  <c r="H7108" i="58"/>
  <c r="I7108" i="58"/>
  <c r="J7108" i="58"/>
  <c r="K7108" i="58"/>
  <c r="N7108" i="58"/>
  <c r="H7109" i="58"/>
  <c r="I7109" i="58"/>
  <c r="J7109" i="58"/>
  <c r="K7109" i="58"/>
  <c r="N7109" i="58"/>
  <c r="H7110" i="58"/>
  <c r="I7110" i="58"/>
  <c r="J7110" i="58"/>
  <c r="K7110" i="58"/>
  <c r="N7110" i="58"/>
  <c r="H7111" i="58"/>
  <c r="I7111" i="58"/>
  <c r="J7111" i="58"/>
  <c r="K7111" i="58"/>
  <c r="N7111" i="58"/>
  <c r="H7112" i="58"/>
  <c r="I7112" i="58"/>
  <c r="J7112" i="58"/>
  <c r="K7112" i="58"/>
  <c r="N7112" i="58"/>
  <c r="H7113" i="58"/>
  <c r="I7113" i="58"/>
  <c r="J7113" i="58"/>
  <c r="K7113" i="58"/>
  <c r="N7113" i="58"/>
  <c r="H7114" i="58"/>
  <c r="I7114" i="58"/>
  <c r="J7114" i="58"/>
  <c r="K7114" i="58"/>
  <c r="N7114" i="58"/>
  <c r="H7115" i="58"/>
  <c r="I7115" i="58"/>
  <c r="J7115" i="58"/>
  <c r="K7115" i="58"/>
  <c r="N7115" i="58"/>
  <c r="H7116" i="58"/>
  <c r="I7116" i="58"/>
  <c r="J7116" i="58"/>
  <c r="K7116" i="58"/>
  <c r="N7116" i="58"/>
  <c r="H7117" i="58"/>
  <c r="I7117" i="58"/>
  <c r="J7117" i="58"/>
  <c r="K7117" i="58"/>
  <c r="N7117" i="58"/>
  <c r="H7118" i="58"/>
  <c r="I7118" i="58"/>
  <c r="J7118" i="58"/>
  <c r="K7118" i="58"/>
  <c r="N7118" i="58"/>
  <c r="H7119" i="58"/>
  <c r="I7119" i="58"/>
  <c r="J7119" i="58"/>
  <c r="K7119" i="58"/>
  <c r="N7119" i="58"/>
  <c r="H7120" i="58"/>
  <c r="I7120" i="58"/>
  <c r="J7120" i="58"/>
  <c r="K7120" i="58"/>
  <c r="N7120" i="58"/>
  <c r="H7121" i="58"/>
  <c r="I7121" i="58"/>
  <c r="J7121" i="58"/>
  <c r="K7121" i="58"/>
  <c r="N7121" i="58"/>
  <c r="H7122" i="58"/>
  <c r="I7122" i="58"/>
  <c r="J7122" i="58"/>
  <c r="K7122" i="58"/>
  <c r="N7122" i="58"/>
  <c r="H7123" i="58"/>
  <c r="I7123" i="58"/>
  <c r="J7123" i="58"/>
  <c r="K7123" i="58"/>
  <c r="N7123" i="58"/>
  <c r="H7124" i="58"/>
  <c r="I7124" i="58"/>
  <c r="J7124" i="58"/>
  <c r="K7124" i="58"/>
  <c r="N7124" i="58"/>
  <c r="H7125" i="58"/>
  <c r="L7125" i="58" s="1"/>
  <c r="I7125" i="58"/>
  <c r="J7125" i="58"/>
  <c r="K7125" i="58"/>
  <c r="N7125" i="58"/>
  <c r="H7126" i="58"/>
  <c r="I7126" i="58"/>
  <c r="J7126" i="58"/>
  <c r="K7126" i="58"/>
  <c r="N7126" i="58"/>
  <c r="H7127" i="58"/>
  <c r="I7127" i="58"/>
  <c r="J7127" i="58"/>
  <c r="L7127" i="58" s="1"/>
  <c r="K7127" i="58"/>
  <c r="N7127" i="58"/>
  <c r="H7128" i="58"/>
  <c r="I7128" i="58"/>
  <c r="J7128" i="58"/>
  <c r="K7128" i="58"/>
  <c r="N7128" i="58"/>
  <c r="H7129" i="58"/>
  <c r="I7129" i="58"/>
  <c r="J7129" i="58"/>
  <c r="K7129" i="58"/>
  <c r="N7129" i="58"/>
  <c r="H7130" i="58"/>
  <c r="I7130" i="58"/>
  <c r="J7130" i="58"/>
  <c r="K7130" i="58"/>
  <c r="N7130" i="58"/>
  <c r="H7131" i="58"/>
  <c r="I7131" i="58"/>
  <c r="J7131" i="58"/>
  <c r="L7131" i="58" s="1"/>
  <c r="K7131" i="58"/>
  <c r="N7131" i="58"/>
  <c r="H7132" i="58"/>
  <c r="I7132" i="58"/>
  <c r="J7132" i="58"/>
  <c r="K7132" i="58"/>
  <c r="L7132" i="58"/>
  <c r="N7132" i="58"/>
  <c r="H7133" i="58"/>
  <c r="I7133" i="58"/>
  <c r="J7133" i="58"/>
  <c r="K7133" i="58"/>
  <c r="N7133" i="58"/>
  <c r="H7134" i="58"/>
  <c r="I7134" i="58"/>
  <c r="J7134" i="58"/>
  <c r="K7134" i="58"/>
  <c r="N7134" i="58"/>
  <c r="H7135" i="58"/>
  <c r="I7135" i="58"/>
  <c r="J7135" i="58"/>
  <c r="K7135" i="58"/>
  <c r="N7135" i="58"/>
  <c r="H7136" i="58"/>
  <c r="I7136" i="58"/>
  <c r="J7136" i="58"/>
  <c r="K7136" i="58"/>
  <c r="N7136" i="58"/>
  <c r="H7137" i="58"/>
  <c r="I7137" i="58"/>
  <c r="J7137" i="58"/>
  <c r="K7137" i="58"/>
  <c r="N7137" i="58"/>
  <c r="H7138" i="58"/>
  <c r="I7138" i="58"/>
  <c r="J7138" i="58"/>
  <c r="K7138" i="58"/>
  <c r="N7138" i="58"/>
  <c r="H7139" i="58"/>
  <c r="I7139" i="58"/>
  <c r="J7139" i="58"/>
  <c r="K7139" i="58"/>
  <c r="N7139" i="58"/>
  <c r="H7140" i="58"/>
  <c r="I7140" i="58"/>
  <c r="J7140" i="58"/>
  <c r="K7140" i="58"/>
  <c r="N7140" i="58"/>
  <c r="H7141" i="58"/>
  <c r="I7141" i="58"/>
  <c r="J7141" i="58"/>
  <c r="K7141" i="58"/>
  <c r="N7141" i="58"/>
  <c r="H7142" i="58"/>
  <c r="I7142" i="58"/>
  <c r="J7142" i="58"/>
  <c r="K7142" i="58"/>
  <c r="N7142" i="58"/>
  <c r="H7143" i="58"/>
  <c r="I7143" i="58"/>
  <c r="J7143" i="58"/>
  <c r="K7143" i="58"/>
  <c r="N7143" i="58"/>
  <c r="H7144" i="58"/>
  <c r="I7144" i="58"/>
  <c r="J7144" i="58"/>
  <c r="K7144" i="58"/>
  <c r="N7144" i="58"/>
  <c r="H7145" i="58"/>
  <c r="I7145" i="58"/>
  <c r="J7145" i="58"/>
  <c r="K7145" i="58"/>
  <c r="N7145" i="58"/>
  <c r="H7146" i="58"/>
  <c r="I7146" i="58"/>
  <c r="J7146" i="58"/>
  <c r="K7146" i="58"/>
  <c r="N7146" i="58"/>
  <c r="H7147" i="58"/>
  <c r="I7147" i="58"/>
  <c r="J7147" i="58"/>
  <c r="K7147" i="58"/>
  <c r="N7147" i="58"/>
  <c r="H7148" i="58"/>
  <c r="I7148" i="58"/>
  <c r="J7148" i="58"/>
  <c r="K7148" i="58"/>
  <c r="N7148" i="58"/>
  <c r="H7149" i="58"/>
  <c r="I7149" i="58"/>
  <c r="J7149" i="58"/>
  <c r="K7149" i="58"/>
  <c r="N7149" i="58"/>
  <c r="H7150" i="58"/>
  <c r="I7150" i="58"/>
  <c r="J7150" i="58"/>
  <c r="K7150" i="58"/>
  <c r="N7150" i="58"/>
  <c r="H7151" i="58"/>
  <c r="I7151" i="58"/>
  <c r="J7151" i="58"/>
  <c r="K7151" i="58"/>
  <c r="N7151" i="58"/>
  <c r="H7152" i="58"/>
  <c r="L7152" i="58" s="1"/>
  <c r="I7152" i="58"/>
  <c r="J7152" i="58"/>
  <c r="K7152" i="58"/>
  <c r="N7152" i="58"/>
  <c r="H7153" i="58"/>
  <c r="I7153" i="58"/>
  <c r="J7153" i="58"/>
  <c r="K7153" i="58"/>
  <c r="N7153" i="58"/>
  <c r="H7154" i="58"/>
  <c r="I7154" i="58"/>
  <c r="J7154" i="58"/>
  <c r="K7154" i="58"/>
  <c r="N7154" i="58"/>
  <c r="H7155" i="58"/>
  <c r="I7155" i="58"/>
  <c r="J7155" i="58"/>
  <c r="K7155" i="58"/>
  <c r="N7155" i="58"/>
  <c r="H7156" i="58"/>
  <c r="L7156" i="58" s="1"/>
  <c r="I7156" i="58"/>
  <c r="J7156" i="58"/>
  <c r="K7156" i="58"/>
  <c r="N7156" i="58"/>
  <c r="H7157" i="58"/>
  <c r="I7157" i="58"/>
  <c r="J7157" i="58"/>
  <c r="K7157" i="58"/>
  <c r="N7157" i="58"/>
  <c r="H7158" i="58"/>
  <c r="I7158" i="58"/>
  <c r="J7158" i="58"/>
  <c r="K7158" i="58"/>
  <c r="N7158" i="58"/>
  <c r="H7159" i="58"/>
  <c r="I7159" i="58"/>
  <c r="J7159" i="58"/>
  <c r="K7159" i="58"/>
  <c r="N7159" i="58"/>
  <c r="H7160" i="58"/>
  <c r="I7160" i="58"/>
  <c r="J7160" i="58"/>
  <c r="K7160" i="58"/>
  <c r="N7160" i="58"/>
  <c r="H7161" i="58"/>
  <c r="I7161" i="58"/>
  <c r="J7161" i="58"/>
  <c r="K7161" i="58"/>
  <c r="N7161" i="58"/>
  <c r="H7162" i="58"/>
  <c r="I7162" i="58"/>
  <c r="J7162" i="58"/>
  <c r="K7162" i="58"/>
  <c r="N7162" i="58"/>
  <c r="H7163" i="58"/>
  <c r="I7163" i="58"/>
  <c r="J7163" i="58"/>
  <c r="K7163" i="58"/>
  <c r="N7163" i="58"/>
  <c r="H7164" i="58"/>
  <c r="I7164" i="58"/>
  <c r="J7164" i="58"/>
  <c r="K7164" i="58"/>
  <c r="N7164" i="58"/>
  <c r="H7165" i="58"/>
  <c r="I7165" i="58"/>
  <c r="J7165" i="58"/>
  <c r="K7165" i="58"/>
  <c r="N7165" i="58"/>
  <c r="H7166" i="58"/>
  <c r="I7166" i="58"/>
  <c r="J7166" i="58"/>
  <c r="K7166" i="58"/>
  <c r="N7166" i="58"/>
  <c r="H7167" i="58"/>
  <c r="I7167" i="58"/>
  <c r="J7167" i="58"/>
  <c r="K7167" i="58"/>
  <c r="N7167" i="58"/>
  <c r="H7168" i="58"/>
  <c r="I7168" i="58"/>
  <c r="J7168" i="58"/>
  <c r="K7168" i="58"/>
  <c r="N7168" i="58"/>
  <c r="H7169" i="58"/>
  <c r="I7169" i="58"/>
  <c r="J7169" i="58"/>
  <c r="K7169" i="58"/>
  <c r="N7169" i="58"/>
  <c r="H7170" i="58"/>
  <c r="I7170" i="58"/>
  <c r="J7170" i="58"/>
  <c r="K7170" i="58"/>
  <c r="N7170" i="58"/>
  <c r="H7171" i="58"/>
  <c r="I7171" i="58"/>
  <c r="J7171" i="58"/>
  <c r="K7171" i="58"/>
  <c r="N7171" i="58"/>
  <c r="H7172" i="58"/>
  <c r="I7172" i="58"/>
  <c r="J7172" i="58"/>
  <c r="L7172" i="58" s="1"/>
  <c r="K7172" i="58"/>
  <c r="N7172" i="58"/>
  <c r="H7173" i="58"/>
  <c r="I7173" i="58"/>
  <c r="J7173" i="58"/>
  <c r="K7173" i="58"/>
  <c r="N7173" i="58"/>
  <c r="H7174" i="58"/>
  <c r="I7174" i="58"/>
  <c r="J7174" i="58"/>
  <c r="K7174" i="58"/>
  <c r="N7174" i="58"/>
  <c r="H7175" i="58"/>
  <c r="I7175" i="58"/>
  <c r="J7175" i="58"/>
  <c r="K7175" i="58"/>
  <c r="N7175" i="58"/>
  <c r="H7176" i="58"/>
  <c r="I7176" i="58"/>
  <c r="M7176" i="58" s="1"/>
  <c r="J7176" i="58"/>
  <c r="K7176" i="58"/>
  <c r="N7176" i="58"/>
  <c r="H7177" i="58"/>
  <c r="I7177" i="58"/>
  <c r="J7177" i="58"/>
  <c r="K7177" i="58"/>
  <c r="N7177" i="58"/>
  <c r="E2" i="64"/>
  <c r="D2" i="64"/>
  <c r="L7124" i="58" l="1"/>
  <c r="L7077" i="58"/>
  <c r="L7073" i="58"/>
  <c r="L6962" i="58"/>
  <c r="L6950" i="58"/>
  <c r="L7144" i="58"/>
  <c r="L7140" i="58"/>
  <c r="L7136" i="58"/>
  <c r="L7121" i="58"/>
  <c r="L7113" i="58"/>
  <c r="L7092" i="58"/>
  <c r="L7048" i="58"/>
  <c r="L7025" i="58"/>
  <c r="L7009" i="58"/>
  <c r="L7005" i="58"/>
  <c r="L6953" i="58"/>
  <c r="L6947" i="58"/>
  <c r="M7177" i="58"/>
  <c r="L7016" i="58"/>
  <c r="L6990" i="58"/>
  <c r="L6961" i="58"/>
  <c r="L7169" i="58"/>
  <c r="L7122" i="58"/>
  <c r="L7045" i="58"/>
  <c r="L7008" i="58"/>
  <c r="L7006" i="58"/>
  <c r="L6993" i="58"/>
  <c r="L6989" i="58"/>
  <c r="L7042" i="58"/>
  <c r="L6987" i="58"/>
  <c r="L6945" i="58"/>
  <c r="L7165" i="58"/>
  <c r="L7158" i="58"/>
  <c r="L7149" i="58"/>
  <c r="L7146" i="58"/>
  <c r="L7143" i="58"/>
  <c r="L7072" i="58"/>
  <c r="L7057" i="58"/>
  <c r="L7054" i="58"/>
  <c r="L7047" i="58"/>
  <c r="L7038" i="58"/>
  <c r="L7035" i="58"/>
  <c r="L7028" i="58"/>
  <c r="L7024" i="58"/>
  <c r="L7010" i="58"/>
  <c r="L6976" i="58"/>
  <c r="L7157" i="58"/>
  <c r="L7155" i="58"/>
  <c r="L7151" i="58"/>
  <c r="L7074" i="58"/>
  <c r="L6952" i="58"/>
  <c r="L7173" i="58"/>
  <c r="L7171" i="58"/>
  <c r="L7154" i="58"/>
  <c r="L7114" i="58"/>
  <c r="L7109" i="58"/>
  <c r="L7106" i="58"/>
  <c r="L7137" i="58"/>
  <c r="L7135" i="58"/>
  <c r="L7083" i="58"/>
  <c r="L7080" i="58"/>
  <c r="L7067" i="58"/>
  <c r="L7064" i="58"/>
  <c r="L7013" i="58"/>
  <c r="L6992" i="58"/>
  <c r="L6983" i="58"/>
  <c r="L6981" i="58"/>
  <c r="L6978" i="58"/>
  <c r="L6967" i="58"/>
  <c r="L6958" i="58"/>
  <c r="L7091" i="58"/>
  <c r="L7082" i="58"/>
  <c r="L7069" i="58"/>
  <c r="L6974" i="58"/>
  <c r="L6966" i="58"/>
  <c r="L6960" i="58"/>
  <c r="L6955" i="58"/>
  <c r="L7174" i="58"/>
  <c r="L7166" i="58"/>
  <c r="L7160" i="58"/>
  <c r="L7176" i="58"/>
  <c r="L7162" i="58"/>
  <c r="L7148" i="58"/>
  <c r="L7139" i="58"/>
  <c r="L7129" i="58"/>
  <c r="L7128" i="58"/>
  <c r="L7126" i="58"/>
  <c r="L7118" i="58"/>
  <c r="L7117" i="58"/>
  <c r="L7116" i="58"/>
  <c r="L7100" i="58"/>
  <c r="L7097" i="58"/>
  <c r="L7096" i="58"/>
  <c r="L7095" i="58"/>
  <c r="L7087" i="58"/>
  <c r="L7085" i="58"/>
  <c r="L7079" i="58"/>
  <c r="L7071" i="58"/>
  <c r="L7061" i="58"/>
  <c r="L7014" i="58"/>
  <c r="L7012" i="58"/>
  <c r="L7004" i="58"/>
  <c r="L7002" i="58"/>
  <c r="L6991" i="58"/>
  <c r="L6982" i="58"/>
  <c r="L6973" i="58"/>
  <c r="L6964" i="58"/>
  <c r="L6957" i="58"/>
  <c r="L6949" i="58"/>
  <c r="L6944" i="58"/>
  <c r="L7141" i="58"/>
  <c r="L7123" i="58"/>
  <c r="L7108" i="58"/>
  <c r="L7089" i="58"/>
  <c r="L7088" i="58"/>
  <c r="L7086" i="58"/>
  <c r="L7081" i="58"/>
  <c r="L7075" i="58"/>
  <c r="L7070" i="58"/>
  <c r="L7063" i="58"/>
  <c r="L7060" i="58"/>
  <c r="L7056" i="58"/>
  <c r="L7043" i="58"/>
  <c r="L7041" i="58"/>
  <c r="L7040" i="58"/>
  <c r="L7030" i="58"/>
  <c r="L7020" i="58"/>
  <c r="L7003" i="58"/>
  <c r="L7000" i="58"/>
  <c r="L6998" i="58"/>
  <c r="L6980" i="58"/>
  <c r="L6954" i="58"/>
  <c r="L7170" i="58"/>
  <c r="L7177" i="58"/>
  <c r="L7159" i="58"/>
  <c r="L7153" i="58"/>
  <c r="L7150" i="58"/>
  <c r="L7147" i="58"/>
  <c r="L7145" i="58"/>
  <c r="L7120" i="58"/>
  <c r="L7119" i="58"/>
  <c r="L7115" i="58"/>
  <c r="L7110" i="58"/>
  <c r="L7107" i="58"/>
  <c r="L7102" i="58"/>
  <c r="L7101" i="58"/>
  <c r="L7098" i="58"/>
  <c r="L7058" i="58"/>
  <c r="L7055" i="58"/>
  <c r="L7050" i="58"/>
  <c r="L7039" i="58"/>
  <c r="L7037" i="58"/>
  <c r="L7032" i="58"/>
  <c r="L7031" i="58"/>
  <c r="L7029" i="58"/>
  <c r="L7026" i="58"/>
  <c r="L7023" i="58"/>
  <c r="L7021" i="58"/>
  <c r="L7018" i="58"/>
  <c r="L6995" i="58"/>
  <c r="L6988" i="58"/>
  <c r="L6985" i="58"/>
  <c r="L6984" i="58"/>
  <c r="L6979" i="58"/>
  <c r="L6975" i="58"/>
  <c r="L6972" i="58"/>
  <c r="L6969" i="58"/>
  <c r="L6968" i="58"/>
  <c r="L6963" i="58"/>
  <c r="L6959" i="58"/>
  <c r="L6956" i="58"/>
  <c r="L6951" i="58"/>
  <c r="L6948" i="58"/>
  <c r="L7175" i="58"/>
  <c r="L7168" i="58"/>
  <c r="L7167" i="58"/>
  <c r="L7164" i="58"/>
  <c r="L7163" i="58"/>
  <c r="L7161" i="58"/>
  <c r="L7142" i="58"/>
  <c r="L7138" i="58"/>
  <c r="L7134" i="58"/>
  <c r="L7133" i="58"/>
  <c r="L7130" i="58"/>
  <c r="L7112" i="58"/>
  <c r="L7111" i="58"/>
  <c r="L7104" i="58"/>
  <c r="L7103" i="58"/>
  <c r="L7099" i="58"/>
  <c r="L7094" i="58"/>
  <c r="L7093" i="58"/>
  <c r="L7090" i="58"/>
  <c r="L7078" i="58"/>
  <c r="L7066" i="58"/>
  <c r="L7065" i="58"/>
  <c r="L7062" i="58"/>
  <c r="L7059" i="58"/>
  <c r="L7052" i="58"/>
  <c r="L7051" i="58"/>
  <c r="L7049" i="58"/>
  <c r="L7046" i="58"/>
  <c r="L7034" i="58"/>
  <c r="L7027" i="58"/>
  <c r="L7019" i="58"/>
  <c r="L7017" i="58"/>
  <c r="L7015" i="58"/>
  <c r="L7011" i="58"/>
  <c r="L7007" i="58"/>
  <c r="L6999" i="58"/>
  <c r="L6996" i="58"/>
  <c r="L6994" i="58"/>
  <c r="L6997" i="58"/>
  <c r="L7076" i="58"/>
  <c r="L7001" i="58"/>
  <c r="H6709" i="58"/>
  <c r="I6709" i="58"/>
  <c r="J6709" i="58"/>
  <c r="K6709" i="58"/>
  <c r="N6709" i="58"/>
  <c r="H6710" i="58"/>
  <c r="I6710" i="58"/>
  <c r="J6710" i="58"/>
  <c r="K6710" i="58"/>
  <c r="N6710" i="58"/>
  <c r="H6711" i="58"/>
  <c r="I6711" i="58"/>
  <c r="J6711" i="58"/>
  <c r="K6711" i="58"/>
  <c r="N6711" i="58"/>
  <c r="H6712" i="58"/>
  <c r="I6712" i="58"/>
  <c r="J6712" i="58"/>
  <c r="K6712" i="58"/>
  <c r="N6712" i="58"/>
  <c r="H6713" i="58"/>
  <c r="I6713" i="58"/>
  <c r="J6713" i="58"/>
  <c r="K6713" i="58"/>
  <c r="N6713" i="58"/>
  <c r="H6714" i="58"/>
  <c r="I6714" i="58"/>
  <c r="J6714" i="58"/>
  <c r="K6714" i="58"/>
  <c r="N6714" i="58"/>
  <c r="H6715" i="58"/>
  <c r="I6715" i="58"/>
  <c r="J6715" i="58"/>
  <c r="K6715" i="58"/>
  <c r="N6715" i="58"/>
  <c r="H6716" i="58"/>
  <c r="I6716" i="58"/>
  <c r="J6716" i="58"/>
  <c r="K6716" i="58"/>
  <c r="N6716" i="58"/>
  <c r="H6717" i="58"/>
  <c r="I6717" i="58"/>
  <c r="J6717" i="58"/>
  <c r="K6717" i="58"/>
  <c r="N6717" i="58"/>
  <c r="H6718" i="58"/>
  <c r="I6718" i="58"/>
  <c r="J6718" i="58"/>
  <c r="K6718" i="58"/>
  <c r="N6718" i="58"/>
  <c r="H6719" i="58"/>
  <c r="I6719" i="58"/>
  <c r="J6719" i="58"/>
  <c r="K6719" i="58"/>
  <c r="N6719" i="58"/>
  <c r="H6720" i="58"/>
  <c r="I6720" i="58"/>
  <c r="J6720" i="58"/>
  <c r="K6720" i="58"/>
  <c r="N6720" i="58"/>
  <c r="H6721" i="58"/>
  <c r="I6721" i="58"/>
  <c r="J6721" i="58"/>
  <c r="K6721" i="58"/>
  <c r="N6721" i="58"/>
  <c r="H6722" i="58"/>
  <c r="I6722" i="58"/>
  <c r="J6722" i="58"/>
  <c r="K6722" i="58"/>
  <c r="N6722" i="58"/>
  <c r="H6723" i="58"/>
  <c r="I6723" i="58"/>
  <c r="J6723" i="58"/>
  <c r="K6723" i="58"/>
  <c r="N6723" i="58"/>
  <c r="H6724" i="58"/>
  <c r="I6724" i="58"/>
  <c r="J6724" i="58"/>
  <c r="K6724" i="58"/>
  <c r="N6724" i="58"/>
  <c r="H6725" i="58"/>
  <c r="I6725" i="58"/>
  <c r="J6725" i="58"/>
  <c r="K6725" i="58"/>
  <c r="N6725" i="58"/>
  <c r="H6726" i="58"/>
  <c r="I6726" i="58"/>
  <c r="J6726" i="58"/>
  <c r="K6726" i="58"/>
  <c r="N6726" i="58"/>
  <c r="H6727" i="58"/>
  <c r="I6727" i="58"/>
  <c r="J6727" i="58"/>
  <c r="K6727" i="58"/>
  <c r="N6727" i="58"/>
  <c r="H6728" i="58"/>
  <c r="I6728" i="58"/>
  <c r="J6728" i="58"/>
  <c r="K6728" i="58"/>
  <c r="N6728" i="58"/>
  <c r="H6729" i="58"/>
  <c r="I6729" i="58"/>
  <c r="J6729" i="58"/>
  <c r="K6729" i="58"/>
  <c r="N6729" i="58"/>
  <c r="H6730" i="58"/>
  <c r="I6730" i="58"/>
  <c r="J6730" i="58"/>
  <c r="K6730" i="58"/>
  <c r="N6730" i="58"/>
  <c r="H6731" i="58"/>
  <c r="I6731" i="58"/>
  <c r="J6731" i="58"/>
  <c r="K6731" i="58"/>
  <c r="N6731" i="58"/>
  <c r="H6732" i="58"/>
  <c r="I6732" i="58"/>
  <c r="J6732" i="58"/>
  <c r="K6732" i="58"/>
  <c r="N6732" i="58"/>
  <c r="H6733" i="58"/>
  <c r="I6733" i="58"/>
  <c r="J6733" i="58"/>
  <c r="K6733" i="58"/>
  <c r="N6733" i="58"/>
  <c r="H6734" i="58"/>
  <c r="I6734" i="58"/>
  <c r="J6734" i="58"/>
  <c r="K6734" i="58"/>
  <c r="N6734" i="58"/>
  <c r="H6735" i="58"/>
  <c r="I6735" i="58"/>
  <c r="J6735" i="58"/>
  <c r="K6735" i="58"/>
  <c r="N6735" i="58"/>
  <c r="H6736" i="58"/>
  <c r="I6736" i="58"/>
  <c r="J6736" i="58"/>
  <c r="K6736" i="58"/>
  <c r="N6736" i="58"/>
  <c r="H6737" i="58"/>
  <c r="I6737" i="58"/>
  <c r="J6737" i="58"/>
  <c r="K6737" i="58"/>
  <c r="N6737" i="58"/>
  <c r="H6738" i="58"/>
  <c r="I6738" i="58"/>
  <c r="J6738" i="58"/>
  <c r="K6738" i="58"/>
  <c r="N6738" i="58"/>
  <c r="H6739" i="58"/>
  <c r="I6739" i="58"/>
  <c r="J6739" i="58"/>
  <c r="K6739" i="58"/>
  <c r="N6739" i="58"/>
  <c r="H6740" i="58"/>
  <c r="I6740" i="58"/>
  <c r="J6740" i="58"/>
  <c r="K6740" i="58"/>
  <c r="N6740" i="58"/>
  <c r="H6741" i="58"/>
  <c r="I6741" i="58"/>
  <c r="J6741" i="58"/>
  <c r="K6741" i="58"/>
  <c r="N6741" i="58"/>
  <c r="H6742" i="58"/>
  <c r="I6742" i="58"/>
  <c r="J6742" i="58"/>
  <c r="K6742" i="58"/>
  <c r="N6742" i="58"/>
  <c r="H6743" i="58"/>
  <c r="I6743" i="58"/>
  <c r="J6743" i="58"/>
  <c r="K6743" i="58"/>
  <c r="N6743" i="58"/>
  <c r="H6744" i="58"/>
  <c r="I6744" i="58"/>
  <c r="J6744" i="58"/>
  <c r="K6744" i="58"/>
  <c r="N6744" i="58"/>
  <c r="H6745" i="58"/>
  <c r="I6745" i="58"/>
  <c r="J6745" i="58"/>
  <c r="K6745" i="58"/>
  <c r="N6745" i="58"/>
  <c r="H6746" i="58"/>
  <c r="I6746" i="58"/>
  <c r="J6746" i="58"/>
  <c r="K6746" i="58"/>
  <c r="N6746" i="58"/>
  <c r="H6747" i="58"/>
  <c r="I6747" i="58"/>
  <c r="J6747" i="58"/>
  <c r="K6747" i="58"/>
  <c r="N6747" i="58"/>
  <c r="H6748" i="58"/>
  <c r="I6748" i="58"/>
  <c r="J6748" i="58"/>
  <c r="K6748" i="58"/>
  <c r="N6748" i="58"/>
  <c r="H6749" i="58"/>
  <c r="I6749" i="58"/>
  <c r="J6749" i="58"/>
  <c r="K6749" i="58"/>
  <c r="N6749" i="58"/>
  <c r="H6750" i="58"/>
  <c r="I6750" i="58"/>
  <c r="J6750" i="58"/>
  <c r="K6750" i="58"/>
  <c r="N6750" i="58"/>
  <c r="H6751" i="58"/>
  <c r="I6751" i="58"/>
  <c r="J6751" i="58"/>
  <c r="K6751" i="58"/>
  <c r="N6751" i="58"/>
  <c r="H6752" i="58"/>
  <c r="I6752" i="58"/>
  <c r="J6752" i="58"/>
  <c r="K6752" i="58"/>
  <c r="N6752" i="58"/>
  <c r="H6753" i="58"/>
  <c r="I6753" i="58"/>
  <c r="J6753" i="58"/>
  <c r="K6753" i="58"/>
  <c r="N6753" i="58"/>
  <c r="H6754" i="58"/>
  <c r="I6754" i="58"/>
  <c r="J6754" i="58"/>
  <c r="K6754" i="58"/>
  <c r="N6754" i="58"/>
  <c r="H6755" i="58"/>
  <c r="I6755" i="58"/>
  <c r="J6755" i="58"/>
  <c r="K6755" i="58"/>
  <c r="N6755" i="58"/>
  <c r="H6756" i="58"/>
  <c r="I6756" i="58"/>
  <c r="J6756" i="58"/>
  <c r="K6756" i="58"/>
  <c r="N6756" i="58"/>
  <c r="H6757" i="58"/>
  <c r="I6757" i="58"/>
  <c r="J6757" i="58"/>
  <c r="K6757" i="58"/>
  <c r="N6757" i="58"/>
  <c r="H6758" i="58"/>
  <c r="I6758" i="58"/>
  <c r="J6758" i="58"/>
  <c r="K6758" i="58"/>
  <c r="N6758" i="58"/>
  <c r="H6759" i="58"/>
  <c r="I6759" i="58"/>
  <c r="J6759" i="58"/>
  <c r="K6759" i="58"/>
  <c r="N6759" i="58"/>
  <c r="H6760" i="58"/>
  <c r="I6760" i="58"/>
  <c r="J6760" i="58"/>
  <c r="K6760" i="58"/>
  <c r="N6760" i="58"/>
  <c r="H6761" i="58"/>
  <c r="I6761" i="58"/>
  <c r="J6761" i="58"/>
  <c r="K6761" i="58"/>
  <c r="N6761" i="58"/>
  <c r="H6762" i="58"/>
  <c r="I6762" i="58"/>
  <c r="J6762" i="58"/>
  <c r="K6762" i="58"/>
  <c r="N6762" i="58"/>
  <c r="H6763" i="58"/>
  <c r="I6763" i="58"/>
  <c r="J6763" i="58"/>
  <c r="K6763" i="58"/>
  <c r="N6763" i="58"/>
  <c r="H6764" i="58"/>
  <c r="I6764" i="58"/>
  <c r="J6764" i="58"/>
  <c r="K6764" i="58"/>
  <c r="N6764" i="58"/>
  <c r="H6765" i="58"/>
  <c r="I6765" i="58"/>
  <c r="J6765" i="58"/>
  <c r="K6765" i="58"/>
  <c r="N6765" i="58"/>
  <c r="H6766" i="58"/>
  <c r="I6766" i="58"/>
  <c r="J6766" i="58"/>
  <c r="K6766" i="58"/>
  <c r="N6766" i="58"/>
  <c r="H6767" i="58"/>
  <c r="I6767" i="58"/>
  <c r="J6767" i="58"/>
  <c r="K6767" i="58"/>
  <c r="N6767" i="58"/>
  <c r="H6768" i="58"/>
  <c r="I6768" i="58"/>
  <c r="J6768" i="58"/>
  <c r="K6768" i="58"/>
  <c r="N6768" i="58"/>
  <c r="H6769" i="58"/>
  <c r="I6769" i="58"/>
  <c r="J6769" i="58"/>
  <c r="K6769" i="58"/>
  <c r="N6769" i="58"/>
  <c r="H6770" i="58"/>
  <c r="I6770" i="58"/>
  <c r="J6770" i="58"/>
  <c r="K6770" i="58"/>
  <c r="N6770" i="58"/>
  <c r="H6771" i="58"/>
  <c r="I6771" i="58"/>
  <c r="J6771" i="58"/>
  <c r="K6771" i="58"/>
  <c r="N6771" i="58"/>
  <c r="H6772" i="58"/>
  <c r="I6772" i="58"/>
  <c r="J6772" i="58"/>
  <c r="K6772" i="58"/>
  <c r="N6772" i="58"/>
  <c r="H6773" i="58"/>
  <c r="I6773" i="58"/>
  <c r="J6773" i="58"/>
  <c r="K6773" i="58"/>
  <c r="N6773" i="58"/>
  <c r="H6774" i="58"/>
  <c r="I6774" i="58"/>
  <c r="J6774" i="58"/>
  <c r="K6774" i="58"/>
  <c r="N6774" i="58"/>
  <c r="H6775" i="58"/>
  <c r="I6775" i="58"/>
  <c r="J6775" i="58"/>
  <c r="K6775" i="58"/>
  <c r="N6775" i="58"/>
  <c r="H6776" i="58"/>
  <c r="I6776" i="58"/>
  <c r="J6776" i="58"/>
  <c r="K6776" i="58"/>
  <c r="N6776" i="58"/>
  <c r="H6777" i="58"/>
  <c r="I6777" i="58"/>
  <c r="J6777" i="58"/>
  <c r="K6777" i="58"/>
  <c r="N6777" i="58"/>
  <c r="H6778" i="58"/>
  <c r="I6778" i="58"/>
  <c r="J6778" i="58"/>
  <c r="K6778" i="58"/>
  <c r="N6778" i="58"/>
  <c r="H6779" i="58"/>
  <c r="I6779" i="58"/>
  <c r="J6779" i="58"/>
  <c r="K6779" i="58"/>
  <c r="N6779" i="58"/>
  <c r="H6780" i="58"/>
  <c r="I6780" i="58"/>
  <c r="J6780" i="58"/>
  <c r="K6780" i="58"/>
  <c r="N6780" i="58"/>
  <c r="H6781" i="58"/>
  <c r="I6781" i="58"/>
  <c r="J6781" i="58"/>
  <c r="K6781" i="58"/>
  <c r="N6781" i="58"/>
  <c r="H6782" i="58"/>
  <c r="I6782" i="58"/>
  <c r="J6782" i="58"/>
  <c r="K6782" i="58"/>
  <c r="N6782" i="58"/>
  <c r="H6783" i="58"/>
  <c r="I6783" i="58"/>
  <c r="J6783" i="58"/>
  <c r="K6783" i="58"/>
  <c r="N6783" i="58"/>
  <c r="H6784" i="58"/>
  <c r="I6784" i="58"/>
  <c r="J6784" i="58"/>
  <c r="K6784" i="58"/>
  <c r="N6784" i="58"/>
  <c r="H6785" i="58"/>
  <c r="I6785" i="58"/>
  <c r="J6785" i="58"/>
  <c r="K6785" i="58"/>
  <c r="N6785" i="58"/>
  <c r="H6786" i="58"/>
  <c r="I6786" i="58"/>
  <c r="J6786" i="58"/>
  <c r="K6786" i="58"/>
  <c r="N6786" i="58"/>
  <c r="H6787" i="58"/>
  <c r="I6787" i="58"/>
  <c r="J6787" i="58"/>
  <c r="K6787" i="58"/>
  <c r="N6787" i="58"/>
  <c r="H6788" i="58"/>
  <c r="I6788" i="58"/>
  <c r="J6788" i="58"/>
  <c r="K6788" i="58"/>
  <c r="N6788" i="58"/>
  <c r="H6789" i="58"/>
  <c r="I6789" i="58"/>
  <c r="J6789" i="58"/>
  <c r="K6789" i="58"/>
  <c r="N6789" i="58"/>
  <c r="H6790" i="58"/>
  <c r="I6790" i="58"/>
  <c r="J6790" i="58"/>
  <c r="K6790" i="58"/>
  <c r="N6790" i="58"/>
  <c r="H6791" i="58"/>
  <c r="I6791" i="58"/>
  <c r="J6791" i="58"/>
  <c r="K6791" i="58"/>
  <c r="N6791" i="58"/>
  <c r="H6792" i="58"/>
  <c r="I6792" i="58"/>
  <c r="J6792" i="58"/>
  <c r="K6792" i="58"/>
  <c r="N6792" i="58"/>
  <c r="H6793" i="58"/>
  <c r="I6793" i="58"/>
  <c r="J6793" i="58"/>
  <c r="K6793" i="58"/>
  <c r="N6793" i="58"/>
  <c r="H6794" i="58"/>
  <c r="I6794" i="58"/>
  <c r="J6794" i="58"/>
  <c r="K6794" i="58"/>
  <c r="N6794" i="58"/>
  <c r="H6795" i="58"/>
  <c r="I6795" i="58"/>
  <c r="J6795" i="58"/>
  <c r="K6795" i="58"/>
  <c r="N6795" i="58"/>
  <c r="H6796" i="58"/>
  <c r="I6796" i="58"/>
  <c r="J6796" i="58"/>
  <c r="K6796" i="58"/>
  <c r="N6796" i="58"/>
  <c r="H6797" i="58"/>
  <c r="I6797" i="58"/>
  <c r="J6797" i="58"/>
  <c r="K6797" i="58"/>
  <c r="N6797" i="58"/>
  <c r="H6798" i="58"/>
  <c r="L6798" i="58" s="1"/>
  <c r="I6798" i="58"/>
  <c r="J6798" i="58"/>
  <c r="K6798" i="58"/>
  <c r="N6798" i="58"/>
  <c r="H6799" i="58"/>
  <c r="I6799" i="58"/>
  <c r="J6799" i="58"/>
  <c r="K6799" i="58"/>
  <c r="N6799" i="58"/>
  <c r="H6800" i="58"/>
  <c r="I6800" i="58"/>
  <c r="J6800" i="58"/>
  <c r="K6800" i="58"/>
  <c r="N6800" i="58"/>
  <c r="H6801" i="58"/>
  <c r="I6801" i="58"/>
  <c r="J6801" i="58"/>
  <c r="K6801" i="58"/>
  <c r="N6801" i="58"/>
  <c r="H6802" i="58"/>
  <c r="I6802" i="58"/>
  <c r="J6802" i="58"/>
  <c r="K6802" i="58"/>
  <c r="N6802" i="58"/>
  <c r="H6803" i="58"/>
  <c r="I6803" i="58"/>
  <c r="J6803" i="58"/>
  <c r="K6803" i="58"/>
  <c r="N6803" i="58"/>
  <c r="H6804" i="58"/>
  <c r="I6804" i="58"/>
  <c r="J6804" i="58"/>
  <c r="K6804" i="58"/>
  <c r="N6804" i="58"/>
  <c r="H6805" i="58"/>
  <c r="I6805" i="58"/>
  <c r="J6805" i="58"/>
  <c r="K6805" i="58"/>
  <c r="N6805" i="58"/>
  <c r="H6806" i="58"/>
  <c r="I6806" i="58"/>
  <c r="J6806" i="58"/>
  <c r="K6806" i="58"/>
  <c r="N6806" i="58"/>
  <c r="H6807" i="58"/>
  <c r="I6807" i="58"/>
  <c r="J6807" i="58"/>
  <c r="K6807" i="58"/>
  <c r="N6807" i="58"/>
  <c r="H6808" i="58"/>
  <c r="I6808" i="58"/>
  <c r="J6808" i="58"/>
  <c r="K6808" i="58"/>
  <c r="N6808" i="58"/>
  <c r="H6809" i="58"/>
  <c r="I6809" i="58"/>
  <c r="J6809" i="58"/>
  <c r="K6809" i="58"/>
  <c r="N6809" i="58"/>
  <c r="H6810" i="58"/>
  <c r="I6810" i="58"/>
  <c r="J6810" i="58"/>
  <c r="K6810" i="58"/>
  <c r="N6810" i="58"/>
  <c r="H6811" i="58"/>
  <c r="I6811" i="58"/>
  <c r="J6811" i="58"/>
  <c r="K6811" i="58"/>
  <c r="N6811" i="58"/>
  <c r="H6812" i="58"/>
  <c r="I6812" i="58"/>
  <c r="J6812" i="58"/>
  <c r="K6812" i="58"/>
  <c r="N6812" i="58"/>
  <c r="H6813" i="58"/>
  <c r="I6813" i="58"/>
  <c r="J6813" i="58"/>
  <c r="K6813" i="58"/>
  <c r="N6813" i="58"/>
  <c r="H6814" i="58"/>
  <c r="I6814" i="58"/>
  <c r="J6814" i="58"/>
  <c r="K6814" i="58"/>
  <c r="N6814" i="58"/>
  <c r="H6815" i="58"/>
  <c r="I6815" i="58"/>
  <c r="J6815" i="58"/>
  <c r="K6815" i="58"/>
  <c r="N6815" i="58"/>
  <c r="H6816" i="58"/>
  <c r="I6816" i="58"/>
  <c r="J6816" i="58"/>
  <c r="K6816" i="58"/>
  <c r="N6816" i="58"/>
  <c r="H6817" i="58"/>
  <c r="I6817" i="58"/>
  <c r="J6817" i="58"/>
  <c r="K6817" i="58"/>
  <c r="N6817" i="58"/>
  <c r="H6818" i="58"/>
  <c r="I6818" i="58"/>
  <c r="J6818" i="58"/>
  <c r="K6818" i="58"/>
  <c r="N6818" i="58"/>
  <c r="H6819" i="58"/>
  <c r="I6819" i="58"/>
  <c r="J6819" i="58"/>
  <c r="K6819" i="58"/>
  <c r="N6819" i="58"/>
  <c r="H6820" i="58"/>
  <c r="I6820" i="58"/>
  <c r="J6820" i="58"/>
  <c r="K6820" i="58"/>
  <c r="N6820" i="58"/>
  <c r="H6821" i="58"/>
  <c r="I6821" i="58"/>
  <c r="J6821" i="58"/>
  <c r="K6821" i="58"/>
  <c r="N6821" i="58"/>
  <c r="H6822" i="58"/>
  <c r="I6822" i="58"/>
  <c r="J6822" i="58"/>
  <c r="K6822" i="58"/>
  <c r="N6822" i="58"/>
  <c r="H6823" i="58"/>
  <c r="I6823" i="58"/>
  <c r="J6823" i="58"/>
  <c r="K6823" i="58"/>
  <c r="N6823" i="58"/>
  <c r="H6824" i="58"/>
  <c r="I6824" i="58"/>
  <c r="J6824" i="58"/>
  <c r="K6824" i="58"/>
  <c r="N6824" i="58"/>
  <c r="H6825" i="58"/>
  <c r="I6825" i="58"/>
  <c r="J6825" i="58"/>
  <c r="K6825" i="58"/>
  <c r="N6825" i="58"/>
  <c r="H6826" i="58"/>
  <c r="I6826" i="58"/>
  <c r="J6826" i="58"/>
  <c r="K6826" i="58"/>
  <c r="N6826" i="58"/>
  <c r="H6827" i="58"/>
  <c r="I6827" i="58"/>
  <c r="J6827" i="58"/>
  <c r="K6827" i="58"/>
  <c r="N6827" i="58"/>
  <c r="H6828" i="58"/>
  <c r="I6828" i="58"/>
  <c r="J6828" i="58"/>
  <c r="K6828" i="58"/>
  <c r="N6828" i="58"/>
  <c r="H6829" i="58"/>
  <c r="I6829" i="58"/>
  <c r="J6829" i="58"/>
  <c r="K6829" i="58"/>
  <c r="N6829" i="58"/>
  <c r="H6830" i="58"/>
  <c r="I6830" i="58"/>
  <c r="J6830" i="58"/>
  <c r="K6830" i="58"/>
  <c r="N6830" i="58"/>
  <c r="H6831" i="58"/>
  <c r="I6831" i="58"/>
  <c r="J6831" i="58"/>
  <c r="K6831" i="58"/>
  <c r="N6831" i="58"/>
  <c r="H6832" i="58"/>
  <c r="I6832" i="58"/>
  <c r="J6832" i="58"/>
  <c r="K6832" i="58"/>
  <c r="N6832" i="58"/>
  <c r="H6833" i="58"/>
  <c r="I6833" i="58"/>
  <c r="J6833" i="58"/>
  <c r="K6833" i="58"/>
  <c r="N6833" i="58"/>
  <c r="H6834" i="58"/>
  <c r="I6834" i="58"/>
  <c r="J6834" i="58"/>
  <c r="K6834" i="58"/>
  <c r="N6834" i="58"/>
  <c r="H6835" i="58"/>
  <c r="I6835" i="58"/>
  <c r="J6835" i="58"/>
  <c r="K6835" i="58"/>
  <c r="N6835" i="58"/>
  <c r="H6836" i="58"/>
  <c r="I6836" i="58"/>
  <c r="J6836" i="58"/>
  <c r="K6836" i="58"/>
  <c r="N6836" i="58"/>
  <c r="H6837" i="58"/>
  <c r="I6837" i="58"/>
  <c r="J6837" i="58"/>
  <c r="K6837" i="58"/>
  <c r="N6837" i="58"/>
  <c r="H6838" i="58"/>
  <c r="I6838" i="58"/>
  <c r="J6838" i="58"/>
  <c r="K6838" i="58"/>
  <c r="N6838" i="58"/>
  <c r="H6839" i="58"/>
  <c r="I6839" i="58"/>
  <c r="J6839" i="58"/>
  <c r="K6839" i="58"/>
  <c r="N6839" i="58"/>
  <c r="H6840" i="58"/>
  <c r="I6840" i="58"/>
  <c r="J6840" i="58"/>
  <c r="K6840" i="58"/>
  <c r="N6840" i="58"/>
  <c r="H6841" i="58"/>
  <c r="I6841" i="58"/>
  <c r="J6841" i="58"/>
  <c r="K6841" i="58"/>
  <c r="N6841" i="58"/>
  <c r="H6842" i="58"/>
  <c r="I6842" i="58"/>
  <c r="J6842" i="58"/>
  <c r="K6842" i="58"/>
  <c r="N6842" i="58"/>
  <c r="H6843" i="58"/>
  <c r="I6843" i="58"/>
  <c r="J6843" i="58"/>
  <c r="K6843" i="58"/>
  <c r="N6843" i="58"/>
  <c r="H6844" i="58"/>
  <c r="I6844" i="58"/>
  <c r="J6844" i="58"/>
  <c r="K6844" i="58"/>
  <c r="N6844" i="58"/>
  <c r="H6845" i="58"/>
  <c r="I6845" i="58"/>
  <c r="J6845" i="58"/>
  <c r="K6845" i="58"/>
  <c r="N6845" i="58"/>
  <c r="H6846" i="58"/>
  <c r="I6846" i="58"/>
  <c r="J6846" i="58"/>
  <c r="K6846" i="58"/>
  <c r="N6846" i="58"/>
  <c r="H6847" i="58"/>
  <c r="I6847" i="58"/>
  <c r="J6847" i="58"/>
  <c r="K6847" i="58"/>
  <c r="N6847" i="58"/>
  <c r="H6848" i="58"/>
  <c r="I6848" i="58"/>
  <c r="J6848" i="58"/>
  <c r="K6848" i="58"/>
  <c r="N6848" i="58"/>
  <c r="H6849" i="58"/>
  <c r="I6849" i="58"/>
  <c r="J6849" i="58"/>
  <c r="K6849" i="58"/>
  <c r="N6849" i="58"/>
  <c r="H6850" i="58"/>
  <c r="I6850" i="58"/>
  <c r="J6850" i="58"/>
  <c r="K6850" i="58"/>
  <c r="N6850" i="58"/>
  <c r="H6851" i="58"/>
  <c r="I6851" i="58"/>
  <c r="J6851" i="58"/>
  <c r="K6851" i="58"/>
  <c r="N6851" i="58"/>
  <c r="H6852" i="58"/>
  <c r="I6852" i="58"/>
  <c r="J6852" i="58"/>
  <c r="K6852" i="58"/>
  <c r="N6852" i="58"/>
  <c r="H6853" i="58"/>
  <c r="I6853" i="58"/>
  <c r="J6853" i="58"/>
  <c r="K6853" i="58"/>
  <c r="N6853" i="58"/>
  <c r="H6854" i="58"/>
  <c r="I6854" i="58"/>
  <c r="J6854" i="58"/>
  <c r="K6854" i="58"/>
  <c r="N6854" i="58"/>
  <c r="H6855" i="58"/>
  <c r="I6855" i="58"/>
  <c r="J6855" i="58"/>
  <c r="K6855" i="58"/>
  <c r="N6855" i="58"/>
  <c r="H6856" i="58"/>
  <c r="I6856" i="58"/>
  <c r="J6856" i="58"/>
  <c r="K6856" i="58"/>
  <c r="N6856" i="58"/>
  <c r="H6857" i="58"/>
  <c r="I6857" i="58"/>
  <c r="J6857" i="58"/>
  <c r="K6857" i="58"/>
  <c r="N6857" i="58"/>
  <c r="H6858" i="58"/>
  <c r="I6858" i="58"/>
  <c r="J6858" i="58"/>
  <c r="K6858" i="58"/>
  <c r="N6858" i="58"/>
  <c r="H6859" i="58"/>
  <c r="I6859" i="58"/>
  <c r="J6859" i="58"/>
  <c r="K6859" i="58"/>
  <c r="N6859" i="58"/>
  <c r="H6860" i="58"/>
  <c r="I6860" i="58"/>
  <c r="J6860" i="58"/>
  <c r="K6860" i="58"/>
  <c r="N6860" i="58"/>
  <c r="H6861" i="58"/>
  <c r="I6861" i="58"/>
  <c r="J6861" i="58"/>
  <c r="K6861" i="58"/>
  <c r="N6861" i="58"/>
  <c r="H6862" i="58"/>
  <c r="I6862" i="58"/>
  <c r="J6862" i="58"/>
  <c r="K6862" i="58"/>
  <c r="N6862" i="58"/>
  <c r="H6863" i="58"/>
  <c r="I6863" i="58"/>
  <c r="J6863" i="58"/>
  <c r="K6863" i="58"/>
  <c r="N6863" i="58"/>
  <c r="H6864" i="58"/>
  <c r="I6864" i="58"/>
  <c r="J6864" i="58"/>
  <c r="K6864" i="58"/>
  <c r="N6864" i="58"/>
  <c r="H6865" i="58"/>
  <c r="I6865" i="58"/>
  <c r="J6865" i="58"/>
  <c r="K6865" i="58"/>
  <c r="N6865" i="58"/>
  <c r="H6866" i="58"/>
  <c r="I6866" i="58"/>
  <c r="J6866" i="58"/>
  <c r="K6866" i="58"/>
  <c r="N6866" i="58"/>
  <c r="H6867" i="58"/>
  <c r="I6867" i="58"/>
  <c r="J6867" i="58"/>
  <c r="K6867" i="58"/>
  <c r="N6867" i="58"/>
  <c r="H6868" i="58"/>
  <c r="I6868" i="58"/>
  <c r="J6868" i="58"/>
  <c r="K6868" i="58"/>
  <c r="N6868" i="58"/>
  <c r="H6869" i="58"/>
  <c r="I6869" i="58"/>
  <c r="J6869" i="58"/>
  <c r="K6869" i="58"/>
  <c r="N6869" i="58"/>
  <c r="H6870" i="58"/>
  <c r="I6870" i="58"/>
  <c r="J6870" i="58"/>
  <c r="K6870" i="58"/>
  <c r="N6870" i="58"/>
  <c r="H6871" i="58"/>
  <c r="I6871" i="58"/>
  <c r="J6871" i="58"/>
  <c r="K6871" i="58"/>
  <c r="N6871" i="58"/>
  <c r="H6872" i="58"/>
  <c r="I6872" i="58"/>
  <c r="J6872" i="58"/>
  <c r="K6872" i="58"/>
  <c r="N6872" i="58"/>
  <c r="H6873" i="58"/>
  <c r="I6873" i="58"/>
  <c r="J6873" i="58"/>
  <c r="K6873" i="58"/>
  <c r="N6873" i="58"/>
  <c r="H6874" i="58"/>
  <c r="I6874" i="58"/>
  <c r="J6874" i="58"/>
  <c r="K6874" i="58"/>
  <c r="N6874" i="58"/>
  <c r="H6875" i="58"/>
  <c r="I6875" i="58"/>
  <c r="J6875" i="58"/>
  <c r="K6875" i="58"/>
  <c r="N6875" i="58"/>
  <c r="H6876" i="58"/>
  <c r="I6876" i="58"/>
  <c r="J6876" i="58"/>
  <c r="K6876" i="58"/>
  <c r="N6876" i="58"/>
  <c r="H6877" i="58"/>
  <c r="I6877" i="58"/>
  <c r="J6877" i="58"/>
  <c r="K6877" i="58"/>
  <c r="N6877" i="58"/>
  <c r="H6878" i="58"/>
  <c r="I6878" i="58"/>
  <c r="J6878" i="58"/>
  <c r="K6878" i="58"/>
  <c r="N6878" i="58"/>
  <c r="H6879" i="58"/>
  <c r="I6879" i="58"/>
  <c r="J6879" i="58"/>
  <c r="K6879" i="58"/>
  <c r="N6879" i="58"/>
  <c r="H6880" i="58"/>
  <c r="I6880" i="58"/>
  <c r="J6880" i="58"/>
  <c r="K6880" i="58"/>
  <c r="N6880" i="58"/>
  <c r="H6881" i="58"/>
  <c r="I6881" i="58"/>
  <c r="J6881" i="58"/>
  <c r="K6881" i="58"/>
  <c r="N6881" i="58"/>
  <c r="H6882" i="58"/>
  <c r="I6882" i="58"/>
  <c r="J6882" i="58"/>
  <c r="K6882" i="58"/>
  <c r="N6882" i="58"/>
  <c r="H6883" i="58"/>
  <c r="I6883" i="58"/>
  <c r="J6883" i="58"/>
  <c r="K6883" i="58"/>
  <c r="N6883" i="58"/>
  <c r="H6884" i="58"/>
  <c r="I6884" i="58"/>
  <c r="J6884" i="58"/>
  <c r="K6884" i="58"/>
  <c r="N6884" i="58"/>
  <c r="H6885" i="58"/>
  <c r="I6885" i="58"/>
  <c r="J6885" i="58"/>
  <c r="K6885" i="58"/>
  <c r="N6885" i="58"/>
  <c r="H6886" i="58"/>
  <c r="I6886" i="58"/>
  <c r="J6886" i="58"/>
  <c r="K6886" i="58"/>
  <c r="N6886" i="58"/>
  <c r="H6887" i="58"/>
  <c r="I6887" i="58"/>
  <c r="J6887" i="58"/>
  <c r="K6887" i="58"/>
  <c r="N6887" i="58"/>
  <c r="H6888" i="58"/>
  <c r="I6888" i="58"/>
  <c r="J6888" i="58"/>
  <c r="K6888" i="58"/>
  <c r="N6888" i="58"/>
  <c r="H6889" i="58"/>
  <c r="I6889" i="58"/>
  <c r="J6889" i="58"/>
  <c r="K6889" i="58"/>
  <c r="N6889" i="58"/>
  <c r="H6890" i="58"/>
  <c r="I6890" i="58"/>
  <c r="J6890" i="58"/>
  <c r="K6890" i="58"/>
  <c r="N6890" i="58"/>
  <c r="H6891" i="58"/>
  <c r="I6891" i="58"/>
  <c r="J6891" i="58"/>
  <c r="K6891" i="58"/>
  <c r="N6891" i="58"/>
  <c r="H6892" i="58"/>
  <c r="I6892" i="58"/>
  <c r="J6892" i="58"/>
  <c r="K6892" i="58"/>
  <c r="N6892" i="58"/>
  <c r="H6893" i="58"/>
  <c r="I6893" i="58"/>
  <c r="J6893" i="58"/>
  <c r="K6893" i="58"/>
  <c r="N6893" i="58"/>
  <c r="H6894" i="58"/>
  <c r="I6894" i="58"/>
  <c r="J6894" i="58"/>
  <c r="K6894" i="58"/>
  <c r="N6894" i="58"/>
  <c r="H6895" i="58"/>
  <c r="I6895" i="58"/>
  <c r="J6895" i="58"/>
  <c r="K6895" i="58"/>
  <c r="N6895" i="58"/>
  <c r="H6896" i="58"/>
  <c r="I6896" i="58"/>
  <c r="J6896" i="58"/>
  <c r="K6896" i="58"/>
  <c r="N6896" i="58"/>
  <c r="H6897" i="58"/>
  <c r="I6897" i="58"/>
  <c r="J6897" i="58"/>
  <c r="K6897" i="58"/>
  <c r="N6897" i="58"/>
  <c r="H6898" i="58"/>
  <c r="I6898" i="58"/>
  <c r="J6898" i="58"/>
  <c r="K6898" i="58"/>
  <c r="N6898" i="58"/>
  <c r="H6899" i="58"/>
  <c r="I6899" i="58"/>
  <c r="J6899" i="58"/>
  <c r="K6899" i="58"/>
  <c r="N6899" i="58"/>
  <c r="H6900" i="58"/>
  <c r="I6900" i="58"/>
  <c r="J6900" i="58"/>
  <c r="K6900" i="58"/>
  <c r="N6900" i="58"/>
  <c r="H6901" i="58"/>
  <c r="I6901" i="58"/>
  <c r="J6901" i="58"/>
  <c r="K6901" i="58"/>
  <c r="N6901" i="58"/>
  <c r="H6902" i="58"/>
  <c r="I6902" i="58"/>
  <c r="J6902" i="58"/>
  <c r="K6902" i="58"/>
  <c r="N6902" i="58"/>
  <c r="H6903" i="58"/>
  <c r="I6903" i="58"/>
  <c r="J6903" i="58"/>
  <c r="K6903" i="58"/>
  <c r="N6903" i="58"/>
  <c r="H6904" i="58"/>
  <c r="I6904" i="58"/>
  <c r="J6904" i="58"/>
  <c r="K6904" i="58"/>
  <c r="N6904" i="58"/>
  <c r="H6905" i="58"/>
  <c r="I6905" i="58"/>
  <c r="J6905" i="58"/>
  <c r="K6905" i="58"/>
  <c r="N6905" i="58"/>
  <c r="H6906" i="58"/>
  <c r="I6906" i="58"/>
  <c r="J6906" i="58"/>
  <c r="K6906" i="58"/>
  <c r="N6906" i="58"/>
  <c r="H6907" i="58"/>
  <c r="I6907" i="58"/>
  <c r="J6907" i="58"/>
  <c r="K6907" i="58"/>
  <c r="N6907" i="58"/>
  <c r="H6908" i="58"/>
  <c r="I6908" i="58"/>
  <c r="J6908" i="58"/>
  <c r="K6908" i="58"/>
  <c r="N6908" i="58"/>
  <c r="H6909" i="58"/>
  <c r="I6909" i="58"/>
  <c r="J6909" i="58"/>
  <c r="K6909" i="58"/>
  <c r="N6909" i="58"/>
  <c r="H6910" i="58"/>
  <c r="I6910" i="58"/>
  <c r="J6910" i="58"/>
  <c r="K6910" i="58"/>
  <c r="N6910" i="58"/>
  <c r="H6911" i="58"/>
  <c r="I6911" i="58"/>
  <c r="J6911" i="58"/>
  <c r="K6911" i="58"/>
  <c r="N6911" i="58"/>
  <c r="H6912" i="58"/>
  <c r="I6912" i="58"/>
  <c r="J6912" i="58"/>
  <c r="K6912" i="58"/>
  <c r="N6912" i="58"/>
  <c r="H6913" i="58"/>
  <c r="I6913" i="58"/>
  <c r="J6913" i="58"/>
  <c r="K6913" i="58"/>
  <c r="N6913" i="58"/>
  <c r="H6914" i="58"/>
  <c r="I6914" i="58"/>
  <c r="J6914" i="58"/>
  <c r="K6914" i="58"/>
  <c r="N6914" i="58"/>
  <c r="H6915" i="58"/>
  <c r="I6915" i="58"/>
  <c r="J6915" i="58"/>
  <c r="K6915" i="58"/>
  <c r="N6915" i="58"/>
  <c r="H6916" i="58"/>
  <c r="I6916" i="58"/>
  <c r="J6916" i="58"/>
  <c r="K6916" i="58"/>
  <c r="N6916" i="58"/>
  <c r="H6917" i="58"/>
  <c r="I6917" i="58"/>
  <c r="J6917" i="58"/>
  <c r="K6917" i="58"/>
  <c r="N6917" i="58"/>
  <c r="H6918" i="58"/>
  <c r="I6918" i="58"/>
  <c r="J6918" i="58"/>
  <c r="K6918" i="58"/>
  <c r="N6918" i="58"/>
  <c r="H6919" i="58"/>
  <c r="I6919" i="58"/>
  <c r="J6919" i="58"/>
  <c r="K6919" i="58"/>
  <c r="N6919" i="58"/>
  <c r="H6920" i="58"/>
  <c r="I6920" i="58"/>
  <c r="J6920" i="58"/>
  <c r="K6920" i="58"/>
  <c r="N6920" i="58"/>
  <c r="H6921" i="58"/>
  <c r="I6921" i="58"/>
  <c r="J6921" i="58"/>
  <c r="K6921" i="58"/>
  <c r="N6921" i="58"/>
  <c r="H6922" i="58"/>
  <c r="I6922" i="58"/>
  <c r="J6922" i="58"/>
  <c r="K6922" i="58"/>
  <c r="N6922" i="58"/>
  <c r="H6923" i="58"/>
  <c r="I6923" i="58"/>
  <c r="J6923" i="58"/>
  <c r="K6923" i="58"/>
  <c r="N6923" i="58"/>
  <c r="H6924" i="58"/>
  <c r="I6924" i="58"/>
  <c r="J6924" i="58"/>
  <c r="K6924" i="58"/>
  <c r="N6924" i="58"/>
  <c r="H6925" i="58"/>
  <c r="I6925" i="58"/>
  <c r="J6925" i="58"/>
  <c r="K6925" i="58"/>
  <c r="N6925" i="58"/>
  <c r="H6926" i="58"/>
  <c r="I6926" i="58"/>
  <c r="J6926" i="58"/>
  <c r="K6926" i="58"/>
  <c r="N6926" i="58"/>
  <c r="H6927" i="58"/>
  <c r="I6927" i="58"/>
  <c r="J6927" i="58"/>
  <c r="K6927" i="58"/>
  <c r="N6927" i="58"/>
  <c r="H6928" i="58"/>
  <c r="I6928" i="58"/>
  <c r="J6928" i="58"/>
  <c r="K6928" i="58"/>
  <c r="N6928" i="58"/>
  <c r="H6929" i="58"/>
  <c r="I6929" i="58"/>
  <c r="J6929" i="58"/>
  <c r="K6929" i="58"/>
  <c r="N6929" i="58"/>
  <c r="H6930" i="58"/>
  <c r="I6930" i="58"/>
  <c r="J6930" i="58"/>
  <c r="K6930" i="58"/>
  <c r="N6930" i="58"/>
  <c r="H6931" i="58"/>
  <c r="I6931" i="58"/>
  <c r="J6931" i="58"/>
  <c r="K6931" i="58"/>
  <c r="N6931" i="58"/>
  <c r="H6932" i="58"/>
  <c r="I6932" i="58"/>
  <c r="J6932" i="58"/>
  <c r="K6932" i="58"/>
  <c r="N6932" i="58"/>
  <c r="H6933" i="58"/>
  <c r="I6933" i="58"/>
  <c r="J6933" i="58"/>
  <c r="K6933" i="58"/>
  <c r="N6933" i="58"/>
  <c r="H6934" i="58"/>
  <c r="I6934" i="58"/>
  <c r="J6934" i="58"/>
  <c r="K6934" i="58"/>
  <c r="N6934" i="58"/>
  <c r="H6935" i="58"/>
  <c r="I6935" i="58"/>
  <c r="J6935" i="58"/>
  <c r="K6935" i="58"/>
  <c r="N6935" i="58"/>
  <c r="H6936" i="58"/>
  <c r="I6936" i="58"/>
  <c r="J6936" i="58"/>
  <c r="K6936" i="58"/>
  <c r="N6936" i="58"/>
  <c r="H6937" i="58"/>
  <c r="I6937" i="58"/>
  <c r="J6937" i="58"/>
  <c r="K6937" i="58"/>
  <c r="N6937" i="58"/>
  <c r="H6938" i="58"/>
  <c r="I6938" i="58"/>
  <c r="J6938" i="58"/>
  <c r="K6938" i="58"/>
  <c r="N6938" i="58"/>
  <c r="H6939" i="58"/>
  <c r="I6939" i="58"/>
  <c r="J6939" i="58"/>
  <c r="K6939" i="58"/>
  <c r="N6939" i="58"/>
  <c r="H6940" i="58"/>
  <c r="I6940" i="58"/>
  <c r="J6940" i="58"/>
  <c r="K6940" i="58"/>
  <c r="N6940" i="58"/>
  <c r="H6941" i="58"/>
  <c r="I6941" i="58"/>
  <c r="J6941" i="58"/>
  <c r="K6941" i="58"/>
  <c r="N6941" i="58"/>
  <c r="H6942" i="58"/>
  <c r="I6942" i="58"/>
  <c r="M6942" i="58" s="1"/>
  <c r="J6942" i="58"/>
  <c r="K6942" i="58"/>
  <c r="N6942" i="58"/>
  <c r="H6943" i="58"/>
  <c r="I6943" i="58"/>
  <c r="M6943" i="58" s="1"/>
  <c r="J6943" i="58"/>
  <c r="K6943" i="58"/>
  <c r="N6943" i="58"/>
  <c r="L6779" i="58" l="1"/>
  <c r="L6759" i="58"/>
  <c r="L6711" i="58"/>
  <c r="L6761" i="58"/>
  <c r="L6757" i="58"/>
  <c r="L6713" i="58"/>
  <c r="L6780" i="58"/>
  <c r="L6867" i="58"/>
  <c r="L6941" i="58"/>
  <c r="L6870" i="58"/>
  <c r="L6754" i="58"/>
  <c r="L6714" i="58"/>
  <c r="L6710" i="58"/>
  <c r="L6871" i="58"/>
  <c r="L6866" i="58"/>
  <c r="L6911" i="58"/>
  <c r="L6907" i="58"/>
  <c r="L6901" i="58"/>
  <c r="L6882" i="58"/>
  <c r="L6799" i="58"/>
  <c r="L6740" i="58"/>
  <c r="L6934" i="58"/>
  <c r="L6926" i="58"/>
  <c r="L6910" i="58"/>
  <c r="L6906" i="58"/>
  <c r="L6904" i="58"/>
  <c r="L6900" i="58"/>
  <c r="L6727" i="58"/>
  <c r="L6809" i="58"/>
  <c r="L6805" i="58"/>
  <c r="L6738" i="58"/>
  <c r="L6843" i="58"/>
  <c r="L6808" i="58"/>
  <c r="L6751" i="58"/>
  <c r="L6935" i="58"/>
  <c r="L6883" i="58"/>
  <c r="L6841" i="58"/>
  <c r="L6833" i="58"/>
  <c r="L6781" i="58"/>
  <c r="L6747" i="58"/>
  <c r="L6746" i="58"/>
  <c r="L6723" i="58"/>
  <c r="L6722" i="58"/>
  <c r="L6942" i="58"/>
  <c r="L6894" i="58"/>
  <c r="L6886" i="58"/>
  <c r="L6850" i="58"/>
  <c r="L6842" i="58"/>
  <c r="L6840" i="58"/>
  <c r="L6836" i="58"/>
  <c r="L6821" i="58"/>
  <c r="L6817" i="58"/>
  <c r="L6813" i="58"/>
  <c r="L6786" i="58"/>
  <c r="L6748" i="58"/>
  <c r="L6735" i="58"/>
  <c r="L6724" i="58"/>
  <c r="L6927" i="58"/>
  <c r="L6922" i="58"/>
  <c r="L6921" i="58"/>
  <c r="L6879" i="58"/>
  <c r="L6877" i="58"/>
  <c r="L6876" i="58"/>
  <c r="L6874" i="58"/>
  <c r="L6873" i="58"/>
  <c r="L6857" i="58"/>
  <c r="L6856" i="58"/>
  <c r="L6853" i="58"/>
  <c r="L6820" i="58"/>
  <c r="L6804" i="58"/>
  <c r="L6750" i="58"/>
  <c r="L6730" i="58"/>
  <c r="L6718" i="58"/>
  <c r="L6938" i="58"/>
  <c r="L6923" i="58"/>
  <c r="L6889" i="58"/>
  <c r="L6888" i="58"/>
  <c r="L6878" i="58"/>
  <c r="L6865" i="58"/>
  <c r="L6834" i="58"/>
  <c r="L6827" i="58"/>
  <c r="L6826" i="58"/>
  <c r="L6825" i="58"/>
  <c r="L6793" i="58"/>
  <c r="L6789" i="58"/>
  <c r="L6774" i="58"/>
  <c r="L6732" i="58"/>
  <c r="L6729" i="58"/>
  <c r="L6719" i="58"/>
  <c r="L6931" i="58"/>
  <c r="L6930" i="58"/>
  <c r="L6929" i="58"/>
  <c r="L6918" i="58"/>
  <c r="L6902" i="58"/>
  <c r="L6897" i="58"/>
  <c r="L6896" i="58"/>
  <c r="L6885" i="58"/>
  <c r="L6875" i="58"/>
  <c r="L6846" i="58"/>
  <c r="L6829" i="58"/>
  <c r="L6824" i="58"/>
  <c r="L6815" i="58"/>
  <c r="L6814" i="58"/>
  <c r="L6801" i="58"/>
  <c r="L6791" i="58"/>
  <c r="L6790" i="58"/>
  <c r="L6772" i="58"/>
  <c r="L6760" i="58"/>
  <c r="L6756" i="58"/>
  <c r="L6755" i="58"/>
  <c r="L6745" i="58"/>
  <c r="L6742" i="58"/>
  <c r="L6739" i="58"/>
  <c r="L6737" i="58"/>
  <c r="L6734" i="58"/>
  <c r="L6731" i="58"/>
  <c r="L6726" i="58"/>
  <c r="L6721" i="58"/>
  <c r="L6716" i="58"/>
  <c r="L6715" i="58"/>
  <c r="L6937" i="58"/>
  <c r="L6919" i="58"/>
  <c r="L6915" i="58"/>
  <c r="L6914" i="58"/>
  <c r="L6913" i="58"/>
  <c r="L6909" i="58"/>
  <c r="L6893" i="58"/>
  <c r="L6892" i="58"/>
  <c r="L6881" i="58"/>
  <c r="L6862" i="58"/>
  <c r="L6861" i="58"/>
  <c r="L6860" i="58"/>
  <c r="L6854" i="58"/>
  <c r="L6849" i="58"/>
  <c r="L6831" i="58"/>
  <c r="L6830" i="58"/>
  <c r="L6818" i="58"/>
  <c r="L6797" i="58"/>
  <c r="L6787" i="58"/>
  <c r="L6783" i="58"/>
  <c r="L6778" i="58"/>
  <c r="L6770" i="58"/>
  <c r="L6769" i="58"/>
  <c r="L6767" i="58"/>
  <c r="L6743" i="58"/>
  <c r="L6940" i="58"/>
  <c r="L6908" i="58"/>
  <c r="L6899" i="58"/>
  <c r="L6887" i="58"/>
  <c r="L6785" i="58"/>
  <c r="L6784" i="58"/>
  <c r="L6782" i="58"/>
  <c r="L6776" i="58"/>
  <c r="L6773" i="58"/>
  <c r="L6771" i="58"/>
  <c r="L6766" i="58"/>
  <c r="L6764" i="58"/>
  <c r="L6763" i="58"/>
  <c r="L6752" i="58"/>
  <c r="L6749" i="58"/>
  <c r="L6762" i="58"/>
  <c r="L6838" i="58"/>
  <c r="L6943" i="58"/>
  <c r="L6939" i="58"/>
  <c r="L6936" i="58"/>
  <c r="L6933" i="58"/>
  <c r="L6932" i="58"/>
  <c r="L6928" i="58"/>
  <c r="L6925" i="58"/>
  <c r="L6924" i="58"/>
  <c r="L6920" i="58"/>
  <c r="L6917" i="58"/>
  <c r="L6916" i="58"/>
  <c r="L6912" i="58"/>
  <c r="L6903" i="58"/>
  <c r="L6895" i="58"/>
  <c r="L6872" i="58"/>
  <c r="L6863" i="58"/>
  <c r="L6852" i="58"/>
  <c r="L6847" i="58"/>
  <c r="L6844" i="58"/>
  <c r="L6823" i="58"/>
  <c r="L6822" i="58"/>
  <c r="L6811" i="58"/>
  <c r="L6807" i="58"/>
  <c r="L6803" i="58"/>
  <c r="L6802" i="58"/>
  <c r="L6795" i="58"/>
  <c r="L6794" i="58"/>
  <c r="L6898" i="58"/>
  <c r="L6891" i="58"/>
  <c r="L6890" i="58"/>
  <c r="L6884" i="58"/>
  <c r="L6880" i="58"/>
  <c r="L6869" i="58"/>
  <c r="L6868" i="58"/>
  <c r="L6864" i="58"/>
  <c r="L6859" i="58"/>
  <c r="L6858" i="58"/>
  <c r="L6855" i="58"/>
  <c r="L6851" i="58"/>
  <c r="L6848" i="58"/>
  <c r="L6839" i="58"/>
  <c r="L6835" i="58"/>
  <c r="L6832" i="58"/>
  <c r="L6828" i="58"/>
  <c r="L6819" i="58"/>
  <c r="L6816" i="58"/>
  <c r="L6812" i="58"/>
  <c r="L6810" i="58"/>
  <c r="L6806" i="58"/>
  <c r="L6800" i="58"/>
  <c r="L6796" i="58"/>
  <c r="L6792" i="58"/>
  <c r="L6788" i="58"/>
  <c r="L6777" i="58"/>
  <c r="L6775" i="58"/>
  <c r="L6768" i="58"/>
  <c r="L6765" i="58"/>
  <c r="L6753" i="58"/>
  <c r="L6744" i="58"/>
  <c r="L6741" i="58"/>
  <c r="L6736" i="58"/>
  <c r="L6733" i="58"/>
  <c r="L6728" i="58"/>
  <c r="L6725" i="58"/>
  <c r="L6720" i="58"/>
  <c r="L6717" i="58"/>
  <c r="L6712" i="58"/>
  <c r="L6709" i="58"/>
  <c r="L6837" i="58"/>
  <c r="L6905" i="58"/>
  <c r="L6845" i="58"/>
  <c r="L6758" i="58"/>
  <c r="D278" i="65"/>
  <c r="D3" i="65"/>
  <c r="D4" i="65"/>
  <c r="M7024" i="58" s="1"/>
  <c r="D5" i="65"/>
  <c r="D6" i="65"/>
  <c r="M7025" i="58" s="1"/>
  <c r="D7" i="65"/>
  <c r="D8" i="65"/>
  <c r="M7026" i="58" s="1"/>
  <c r="D9" i="65"/>
  <c r="M7027" i="58" s="1"/>
  <c r="D10" i="65"/>
  <c r="M7028" i="58" s="1"/>
  <c r="D11" i="65"/>
  <c r="D12" i="65"/>
  <c r="D13" i="65"/>
  <c r="M7029" i="58" s="1"/>
  <c r="D14" i="65"/>
  <c r="M6944" i="58" s="1"/>
  <c r="D15" i="65"/>
  <c r="M6945" i="58" s="1"/>
  <c r="D16" i="65"/>
  <c r="M6946" i="58" s="1"/>
  <c r="D17" i="65"/>
  <c r="D18" i="65"/>
  <c r="M6948" i="58" s="1"/>
  <c r="D19" i="65"/>
  <c r="M6949" i="58" s="1"/>
  <c r="D20" i="65"/>
  <c r="M7031" i="58" s="1"/>
  <c r="D21" i="65"/>
  <c r="D22" i="65"/>
  <c r="M7032" i="58" s="1"/>
  <c r="D23" i="65"/>
  <c r="M7033" i="58" s="1"/>
  <c r="D24" i="65"/>
  <c r="M7034" i="58" s="1"/>
  <c r="D25" i="65"/>
  <c r="M7035" i="58" s="1"/>
  <c r="D26" i="65"/>
  <c r="M7036" i="58" s="1"/>
  <c r="D27" i="65"/>
  <c r="M7037" i="58" s="1"/>
  <c r="D28" i="65"/>
  <c r="M7038" i="58" s="1"/>
  <c r="D29" i="65"/>
  <c r="D30" i="65"/>
  <c r="M7039" i="58" s="1"/>
  <c r="D31" i="65"/>
  <c r="M7040" i="58" s="1"/>
  <c r="D32" i="65"/>
  <c r="D33" i="65"/>
  <c r="M7041" i="58" s="1"/>
  <c r="D34" i="65"/>
  <c r="D35" i="65"/>
  <c r="M7042" i="58" s="1"/>
  <c r="D36" i="65"/>
  <c r="M7043" i="58" s="1"/>
  <c r="D37" i="65"/>
  <c r="M7044" i="58" s="1"/>
  <c r="D38" i="65"/>
  <c r="M7045" i="58" s="1"/>
  <c r="D39" i="65"/>
  <c r="M7046" i="58" s="1"/>
  <c r="D40" i="65"/>
  <c r="M7047" i="58" s="1"/>
  <c r="D41" i="65"/>
  <c r="M7048" i="58" s="1"/>
  <c r="D42" i="65"/>
  <c r="D43" i="65"/>
  <c r="M7049" i="58" s="1"/>
  <c r="D44" i="65"/>
  <c r="D45" i="65"/>
  <c r="M7050" i="58" s="1"/>
  <c r="D46" i="65"/>
  <c r="D47" i="65"/>
  <c r="M7051" i="58" s="1"/>
  <c r="D48" i="65"/>
  <c r="M7052" i="58" s="1"/>
  <c r="D49" i="65"/>
  <c r="M7053" i="58" s="1"/>
  <c r="D50" i="65"/>
  <c r="M7054" i="58" s="1"/>
  <c r="D51" i="65"/>
  <c r="D52" i="65"/>
  <c r="M7055" i="58" s="1"/>
  <c r="D53" i="65"/>
  <c r="D54" i="65"/>
  <c r="M7056" i="58" s="1"/>
  <c r="D55" i="65"/>
  <c r="D56" i="65"/>
  <c r="M7057" i="58" s="1"/>
  <c r="D57" i="65"/>
  <c r="M7058" i="58" s="1"/>
  <c r="D58" i="65"/>
  <c r="D59" i="65"/>
  <c r="M6823" i="58" s="1"/>
  <c r="D60" i="65"/>
  <c r="D61" i="65"/>
  <c r="D62" i="65"/>
  <c r="D63" i="65"/>
  <c r="M7059" i="58" s="1"/>
  <c r="D64" i="65"/>
  <c r="M7060" i="58" s="1"/>
  <c r="D65" i="65"/>
  <c r="M7061" i="58" s="1"/>
  <c r="D66" i="65"/>
  <c r="M7062" i="58" s="1"/>
  <c r="D67" i="65"/>
  <c r="M7063" i="58" s="1"/>
  <c r="D68" i="65"/>
  <c r="M7064" i="58" s="1"/>
  <c r="D69" i="65"/>
  <c r="M7065" i="58" s="1"/>
  <c r="D70" i="65"/>
  <c r="M7066" i="58" s="1"/>
  <c r="D71" i="65"/>
  <c r="M7067" i="58" s="1"/>
  <c r="D72" i="65"/>
  <c r="D73" i="65"/>
  <c r="D74" i="65"/>
  <c r="D75" i="65"/>
  <c r="D76" i="65"/>
  <c r="M6950" i="58" s="1"/>
  <c r="D77" i="65"/>
  <c r="D78" i="65"/>
  <c r="M6951" i="58" s="1"/>
  <c r="D79" i="65"/>
  <c r="M6952" i="58" s="1"/>
  <c r="D80" i="65"/>
  <c r="M6953" i="58" s="1"/>
  <c r="D81" i="65"/>
  <c r="M6954" i="58" s="1"/>
  <c r="D82" i="65"/>
  <c r="M6955" i="58" s="1"/>
  <c r="D83" i="65"/>
  <c r="M6956" i="58" s="1"/>
  <c r="D84" i="65"/>
  <c r="M6957" i="58" s="1"/>
  <c r="D85" i="65"/>
  <c r="D86" i="65"/>
  <c r="D87" i="65"/>
  <c r="M6958" i="58" s="1"/>
  <c r="D88" i="65"/>
  <c r="D89" i="65"/>
  <c r="M6959" i="58" s="1"/>
  <c r="D90" i="65"/>
  <c r="M6960" i="58" s="1"/>
  <c r="D91" i="65"/>
  <c r="M6961" i="58" s="1"/>
  <c r="D92" i="65"/>
  <c r="M6962" i="58" s="1"/>
  <c r="D93" i="65"/>
  <c r="M6963" i="58" s="1"/>
  <c r="D94" i="65"/>
  <c r="D95" i="65"/>
  <c r="M6964" i="58" s="1"/>
  <c r="D96" i="65"/>
  <c r="M6965" i="58" s="1"/>
  <c r="D97" i="65"/>
  <c r="D98" i="65"/>
  <c r="M6967" i="58" s="1"/>
  <c r="D99" i="65"/>
  <c r="M6732" i="58" s="1"/>
  <c r="D100" i="65"/>
  <c r="D101" i="65"/>
  <c r="M6969" i="58" s="1"/>
  <c r="D102" i="65"/>
  <c r="M6970" i="58" s="1"/>
  <c r="D103" i="65"/>
  <c r="M6971" i="58" s="1"/>
  <c r="D104" i="65"/>
  <c r="D105" i="65"/>
  <c r="M6972" i="58" s="1"/>
  <c r="D106" i="65"/>
  <c r="M6835" i="58" s="1"/>
  <c r="D107" i="65"/>
  <c r="M6974" i="58" s="1"/>
  <c r="D108" i="65"/>
  <c r="M6975" i="58" s="1"/>
  <c r="D109" i="65"/>
  <c r="M6740" i="58" s="1"/>
  <c r="D110" i="65"/>
  <c r="M6977" i="58" s="1"/>
  <c r="D111" i="65"/>
  <c r="M6978" i="58" s="1"/>
  <c r="D112" i="65"/>
  <c r="M6979" i="58" s="1"/>
  <c r="D113" i="65"/>
  <c r="M6980" i="58" s="1"/>
  <c r="D114" i="65"/>
  <c r="D115" i="65"/>
  <c r="D116" i="65"/>
  <c r="D117" i="65"/>
  <c r="D118" i="65"/>
  <c r="M6981" i="58" s="1"/>
  <c r="D119" i="65"/>
  <c r="D120" i="65"/>
  <c r="D121" i="65"/>
  <c r="D122" i="65"/>
  <c r="D123" i="65"/>
  <c r="D124" i="65"/>
  <c r="M7072" i="58" s="1"/>
  <c r="D125" i="65"/>
  <c r="D126" i="65"/>
  <c r="D127" i="65"/>
  <c r="M6982" i="58" s="1"/>
  <c r="D128" i="65"/>
  <c r="D129" i="65"/>
  <c r="M6983" i="58" s="1"/>
  <c r="D130" i="65"/>
  <c r="D131" i="65"/>
  <c r="M6984" i="58" s="1"/>
  <c r="D132" i="65"/>
  <c r="M6985" i="58" s="1"/>
  <c r="D133" i="65"/>
  <c r="D134" i="65"/>
  <c r="M6986" i="58" s="1"/>
  <c r="D135" i="65"/>
  <c r="M6987" i="58" s="1"/>
  <c r="D136" i="65"/>
  <c r="D137" i="65"/>
  <c r="M6988" i="58" s="1"/>
  <c r="D138" i="65"/>
  <c r="M6989" i="58" s="1"/>
  <c r="D139" i="65"/>
  <c r="M6754" i="58" s="1"/>
  <c r="D140" i="65"/>
  <c r="M6839" i="58" s="1"/>
  <c r="D141" i="65"/>
  <c r="D142" i="65"/>
  <c r="D143" i="65"/>
  <c r="D144" i="65"/>
  <c r="M6994" i="58" s="1"/>
  <c r="D145" i="65"/>
  <c r="M6995" i="58" s="1"/>
  <c r="D146" i="65"/>
  <c r="M6843" i="58" s="1"/>
  <c r="D147" i="65"/>
  <c r="M6997" i="58" s="1"/>
  <c r="D148" i="65"/>
  <c r="M6762" i="58" s="1"/>
  <c r="D149" i="65"/>
  <c r="M6999" i="58" s="1"/>
  <c r="D150" i="65"/>
  <c r="M6845" i="58" s="1"/>
  <c r="D151" i="65"/>
  <c r="M6765" i="58" s="1"/>
  <c r="D152" i="65"/>
  <c r="M7081" i="58" s="1"/>
  <c r="D153" i="65"/>
  <c r="M7082" i="58" s="1"/>
  <c r="D154" i="65"/>
  <c r="D155" i="65"/>
  <c r="D156" i="65"/>
  <c r="M7083" i="58" s="1"/>
  <c r="D157" i="65"/>
  <c r="D158" i="65"/>
  <c r="M7084" i="58" s="1"/>
  <c r="D159" i="65"/>
  <c r="D160" i="65"/>
  <c r="M7085" i="58" s="1"/>
  <c r="D161" i="65"/>
  <c r="D162" i="65"/>
  <c r="M7086" i="58" s="1"/>
  <c r="D163" i="65"/>
  <c r="M7087" i="58" s="1"/>
  <c r="D164" i="65"/>
  <c r="D165" i="65"/>
  <c r="M7088" i="58" s="1"/>
  <c r="D166" i="65"/>
  <c r="M7089" i="58" s="1"/>
  <c r="D167" i="65"/>
  <c r="M7090" i="58" s="1"/>
  <c r="D168" i="65"/>
  <c r="M7091" i="58" s="1"/>
  <c r="D169" i="65"/>
  <c r="M7092" i="58" s="1"/>
  <c r="D170" i="65"/>
  <c r="M7093" i="58" s="1"/>
  <c r="D171" i="65"/>
  <c r="M7094" i="58" s="1"/>
  <c r="D172" i="65"/>
  <c r="M7095" i="58" s="1"/>
  <c r="D173" i="65"/>
  <c r="M7096" i="58" s="1"/>
  <c r="D174" i="65"/>
  <c r="M7097" i="58" s="1"/>
  <c r="D175" i="65"/>
  <c r="M7098" i="58" s="1"/>
  <c r="D176" i="65"/>
  <c r="M7099" i="58" s="1"/>
  <c r="D177" i="65"/>
  <c r="M7100" i="58" s="1"/>
  <c r="D178" i="65"/>
  <c r="M6864" i="58" s="1"/>
  <c r="D179" i="65"/>
  <c r="M7101" i="58" s="1"/>
  <c r="D180" i="65"/>
  <c r="M7102" i="58" s="1"/>
  <c r="D181" i="65"/>
  <c r="M7103" i="58" s="1"/>
  <c r="D182" i="65"/>
  <c r="D183" i="65"/>
  <c r="M7104" i="58" s="1"/>
  <c r="D184" i="65"/>
  <c r="M7105" i="58" s="1"/>
  <c r="D185" i="65"/>
  <c r="M7106" i="58" s="1"/>
  <c r="D186" i="65"/>
  <c r="M7107" i="58" s="1"/>
  <c r="D187" i="65"/>
  <c r="M7108" i="58" s="1"/>
  <c r="D188" i="65"/>
  <c r="M7109" i="58" s="1"/>
  <c r="D189" i="65"/>
  <c r="M6876" i="58" s="1"/>
  <c r="D190" i="65"/>
  <c r="M7110" i="58" s="1"/>
  <c r="D191" i="65"/>
  <c r="M7111" i="58" s="1"/>
  <c r="D192" i="65"/>
  <c r="M7113" i="58" s="1"/>
  <c r="D193" i="65"/>
  <c r="M7114" i="58" s="1"/>
  <c r="D194" i="65"/>
  <c r="M7112" i="58" s="1"/>
  <c r="D195" i="65"/>
  <c r="M7115" i="58" s="1"/>
  <c r="D196" i="65"/>
  <c r="D197" i="65"/>
  <c r="M7116" i="58" s="1"/>
  <c r="D198" i="65"/>
  <c r="D199" i="65"/>
  <c r="M7117" i="58" s="1"/>
  <c r="D200" i="65"/>
  <c r="D201" i="65"/>
  <c r="M7118" i="58" s="1"/>
  <c r="D202" i="65"/>
  <c r="D203" i="65"/>
  <c r="M7119" i="58" s="1"/>
  <c r="D204" i="65"/>
  <c r="D205" i="65"/>
  <c r="M7120" i="58" s="1"/>
  <c r="D206" i="65"/>
  <c r="D207" i="65"/>
  <c r="M7002" i="58" s="1"/>
  <c r="D208" i="65"/>
  <c r="M7003" i="58" s="1"/>
  <c r="D209" i="65"/>
  <c r="M6888" i="58" s="1"/>
  <c r="D210" i="65"/>
  <c r="M6889" i="58" s="1"/>
  <c r="D211" i="65"/>
  <c r="M6890" i="58" s="1"/>
  <c r="D212" i="65"/>
  <c r="M6891" i="58" s="1"/>
  <c r="D213" i="65"/>
  <c r="M7125" i="58" s="1"/>
  <c r="D214" i="65"/>
  <c r="M7126" i="58" s="1"/>
  <c r="D215" i="65"/>
  <c r="M7127" i="58" s="1"/>
  <c r="D216" i="65"/>
  <c r="M7128" i="58" s="1"/>
  <c r="D217" i="65"/>
  <c r="M7129" i="58" s="1"/>
  <c r="D218" i="65"/>
  <c r="M7130" i="58" s="1"/>
  <c r="D219" i="65"/>
  <c r="D220" i="65"/>
  <c r="M7131" i="58" s="1"/>
  <c r="D221" i="65"/>
  <c r="M7132" i="58" s="1"/>
  <c r="D222" i="65"/>
  <c r="M7133" i="58" s="1"/>
  <c r="D223" i="65"/>
  <c r="M7134" i="58" s="1"/>
  <c r="D224" i="65"/>
  <c r="M7135" i="58" s="1"/>
  <c r="D225" i="65"/>
  <c r="D226" i="65"/>
  <c r="D227" i="65"/>
  <c r="D228" i="65"/>
  <c r="M7137" i="58" s="1"/>
  <c r="D229" i="65"/>
  <c r="D230" i="65"/>
  <c r="M6774" i="58" s="1"/>
  <c r="D231" i="65"/>
  <c r="D232" i="65"/>
  <c r="M6906" i="58" s="1"/>
  <c r="D233" i="65"/>
  <c r="D234" i="65"/>
  <c r="D235" i="65"/>
  <c r="M6778" i="58" s="1"/>
  <c r="D236" i="65"/>
  <c r="M6779" i="58" s="1"/>
  <c r="D237" i="65"/>
  <c r="D238" i="65"/>
  <c r="D239" i="65"/>
  <c r="D240" i="65"/>
  <c r="D241" i="65"/>
  <c r="M7145" i="58" s="1"/>
  <c r="D242" i="65"/>
  <c r="M7146" i="58" s="1"/>
  <c r="D243" i="65"/>
  <c r="M7147" i="58" s="1"/>
  <c r="D244" i="65"/>
  <c r="D245" i="65"/>
  <c r="M7148" i="58" s="1"/>
  <c r="D246" i="65"/>
  <c r="D247" i="65"/>
  <c r="M7149" i="58" s="1"/>
  <c r="D248" i="65"/>
  <c r="D249" i="65"/>
  <c r="M7151" i="58" s="1"/>
  <c r="D250" i="65"/>
  <c r="M7152" i="58" s="1"/>
  <c r="D251" i="65"/>
  <c r="M7153" i="58" s="1"/>
  <c r="D252" i="65"/>
  <c r="D253" i="65"/>
  <c r="D254" i="65"/>
  <c r="D255" i="65"/>
  <c r="M7157" i="58" s="1"/>
  <c r="D256" i="65"/>
  <c r="M7158" i="58" s="1"/>
  <c r="D257" i="65"/>
  <c r="M6783" i="58" s="1"/>
  <c r="D258" i="65"/>
  <c r="M6784" i="58" s="1"/>
  <c r="D259" i="65"/>
  <c r="M7161" i="58" s="1"/>
  <c r="D260" i="65"/>
  <c r="M7162" i="58" s="1"/>
  <c r="D261" i="65"/>
  <c r="M7163" i="58" s="1"/>
  <c r="D262" i="65"/>
  <c r="M7164" i="58" s="1"/>
  <c r="D263" i="65"/>
  <c r="M7165" i="58" s="1"/>
  <c r="D264" i="65"/>
  <c r="M7166" i="58" s="1"/>
  <c r="D265" i="65"/>
  <c r="M7167" i="58" s="1"/>
  <c r="D266" i="65"/>
  <c r="M7168" i="58" s="1"/>
  <c r="D267" i="65"/>
  <c r="M6785" i="58" s="1"/>
  <c r="D268" i="65"/>
  <c r="M7170" i="58" s="1"/>
  <c r="D269" i="65"/>
  <c r="M7171" i="58" s="1"/>
  <c r="D270" i="65"/>
  <c r="D271" i="65"/>
  <c r="M7172" i="58" s="1"/>
  <c r="D272" i="65"/>
  <c r="M7173" i="58" s="1"/>
  <c r="D273" i="65"/>
  <c r="M7174" i="58" s="1"/>
  <c r="D274" i="65"/>
  <c r="M7175" i="58" s="1"/>
  <c r="D275" i="65"/>
  <c r="D276" i="65"/>
  <c r="D277" i="65"/>
  <c r="D2" i="65"/>
  <c r="M7023" i="58" s="1"/>
  <c r="M6857" i="58" l="1"/>
  <c r="M6787" i="58"/>
  <c r="M6895" i="58"/>
  <c r="M6788" i="58"/>
  <c r="M6760" i="58"/>
  <c r="M6820" i="58"/>
  <c r="M6879" i="58"/>
  <c r="M6726" i="58"/>
  <c r="M6912" i="58"/>
  <c r="M6928" i="58"/>
  <c r="M6838" i="58"/>
  <c r="M6714" i="58"/>
  <c r="M6725" i="58"/>
  <c r="M6935" i="58"/>
  <c r="M6810" i="58"/>
  <c r="M6873" i="58"/>
  <c r="M6832" i="58"/>
  <c r="M6791" i="58"/>
  <c r="M6846" i="58"/>
  <c r="M6710" i="58"/>
  <c r="M6746" i="58"/>
  <c r="M6713" i="58"/>
  <c r="M6829" i="58"/>
  <c r="M6913" i="58"/>
  <c r="M6816" i="58"/>
  <c r="M6860" i="58"/>
  <c r="M6751" i="58"/>
  <c r="M6819" i="58"/>
  <c r="M6867" i="58"/>
  <c r="M6923" i="58"/>
  <c r="M6874" i="58"/>
  <c r="M6770" i="58"/>
  <c r="M6797" i="58"/>
  <c r="M6728" i="58"/>
  <c r="M6886" i="58"/>
  <c r="M6761" i="58"/>
  <c r="M6741" i="58"/>
  <c r="M6801" i="58"/>
  <c r="M6800" i="58"/>
  <c r="M6719" i="58"/>
  <c r="M6753" i="58"/>
  <c r="M6742" i="58"/>
  <c r="M6709" i="58"/>
  <c r="M6745" i="58"/>
  <c r="M6813" i="58"/>
  <c r="M6748" i="58"/>
  <c r="M6804" i="58"/>
  <c r="M6856" i="58"/>
  <c r="M6735" i="58"/>
  <c r="M6803" i="58"/>
  <c r="M6863" i="58"/>
  <c r="M6919" i="58"/>
  <c r="M6870" i="58"/>
  <c r="M6930" i="58"/>
  <c r="M7155" i="58"/>
  <c r="M7018" i="58"/>
  <c r="M7141" i="58"/>
  <c r="M7012" i="58"/>
  <c r="M7075" i="58"/>
  <c r="M6992" i="58"/>
  <c r="M6966" i="58"/>
  <c r="M7068" i="58"/>
  <c r="M6752" i="58"/>
  <c r="M6837" i="58"/>
  <c r="M6781" i="58"/>
  <c r="M6929" i="58"/>
  <c r="M7154" i="58"/>
  <c r="M7017" i="58"/>
  <c r="M7011" i="58"/>
  <c r="M7140" i="58"/>
  <c r="M7160" i="58"/>
  <c r="M7021" i="58"/>
  <c r="M7156" i="58"/>
  <c r="M7019" i="58"/>
  <c r="M7142" i="58"/>
  <c r="M7013" i="58"/>
  <c r="M7010" i="58"/>
  <c r="M7139" i="58"/>
  <c r="M7005" i="58"/>
  <c r="M7122" i="58"/>
  <c r="M7079" i="58"/>
  <c r="M7000" i="58"/>
  <c r="M6996" i="58"/>
  <c r="M7077" i="58"/>
  <c r="M7076" i="58"/>
  <c r="M6993" i="58"/>
  <c r="M7070" i="58"/>
  <c r="M6973" i="58"/>
  <c r="M6757" i="58"/>
  <c r="M6841" i="58"/>
  <c r="M6905" i="58"/>
  <c r="M6775" i="58"/>
  <c r="M6908" i="58"/>
  <c r="M6842" i="58"/>
  <c r="M6759" i="58"/>
  <c r="M6722" i="58"/>
  <c r="M6738" i="58"/>
  <c r="M6766" i="58"/>
  <c r="M6790" i="58"/>
  <c r="M6806" i="58"/>
  <c r="M6822" i="58"/>
  <c r="M6850" i="58"/>
  <c r="M6721" i="58"/>
  <c r="M6737" i="58"/>
  <c r="M6769" i="58"/>
  <c r="M6793" i="58"/>
  <c r="M6809" i="58"/>
  <c r="M6825" i="58"/>
  <c r="M6853" i="58"/>
  <c r="M6869" i="58"/>
  <c r="M6885" i="58"/>
  <c r="M6901" i="58"/>
  <c r="M6925" i="58"/>
  <c r="M6941" i="58"/>
  <c r="M6866" i="58"/>
  <c r="M6724" i="58"/>
  <c r="M6780" i="58"/>
  <c r="M6796" i="58"/>
  <c r="M6812" i="58"/>
  <c r="M6828" i="58"/>
  <c r="M6852" i="58"/>
  <c r="M6868" i="58"/>
  <c r="M6884" i="58"/>
  <c r="M6900" i="58"/>
  <c r="M6715" i="58"/>
  <c r="M6731" i="58"/>
  <c r="M6747" i="58"/>
  <c r="M6799" i="58"/>
  <c r="M6815" i="58"/>
  <c r="M6831" i="58"/>
  <c r="M6859" i="58"/>
  <c r="M6875" i="58"/>
  <c r="M6915" i="58"/>
  <c r="M6931" i="58"/>
  <c r="M6924" i="58"/>
  <c r="M6940" i="58"/>
  <c r="M6882" i="58"/>
  <c r="M6898" i="58"/>
  <c r="M6926" i="58"/>
  <c r="M7159" i="58"/>
  <c r="M7020" i="58"/>
  <c r="M7009" i="58"/>
  <c r="M7138" i="58"/>
  <c r="M7008" i="58"/>
  <c r="M7136" i="58"/>
  <c r="M7121" i="58"/>
  <c r="M7004" i="58"/>
  <c r="M7071" i="58"/>
  <c r="M6976" i="58"/>
  <c r="M7030" i="58"/>
  <c r="M6947" i="58"/>
  <c r="M6773" i="58"/>
  <c r="M6763" i="58"/>
  <c r="M6794" i="58"/>
  <c r="M6826" i="58"/>
  <c r="M6854" i="58"/>
  <c r="M6712" i="58"/>
  <c r="M6744" i="58"/>
  <c r="M6872" i="58"/>
  <c r="M6914" i="58"/>
  <c r="M7016" i="58"/>
  <c r="M7150" i="58"/>
  <c r="M7015" i="58"/>
  <c r="M7144" i="58"/>
  <c r="M7124" i="58"/>
  <c r="M7007" i="58"/>
  <c r="M7078" i="58"/>
  <c r="M6998" i="58"/>
  <c r="M7074" i="58"/>
  <c r="M6991" i="58"/>
  <c r="M6776" i="58"/>
  <c r="M6904" i="58"/>
  <c r="M6903" i="58"/>
  <c r="M6840" i="58"/>
  <c r="M6730" i="58"/>
  <c r="M6782" i="58"/>
  <c r="M6798" i="58"/>
  <c r="M6814" i="58"/>
  <c r="M6830" i="58"/>
  <c r="M6729" i="58"/>
  <c r="M6817" i="58"/>
  <c r="M6833" i="58"/>
  <c r="M6861" i="58"/>
  <c r="M6877" i="58"/>
  <c r="M6893" i="58"/>
  <c r="M6917" i="58"/>
  <c r="M6933" i="58"/>
  <c r="M6858" i="58"/>
  <c r="M6716" i="58"/>
  <c r="M6836" i="58"/>
  <c r="M6892" i="58"/>
  <c r="M6916" i="58"/>
  <c r="M6723" i="58"/>
  <c r="M6739" i="58"/>
  <c r="M6767" i="58"/>
  <c r="M6807" i="58"/>
  <c r="M6851" i="58"/>
  <c r="M6883" i="58"/>
  <c r="M6899" i="58"/>
  <c r="M6939" i="58"/>
  <c r="M6932" i="58"/>
  <c r="M6918" i="58"/>
  <c r="M6934" i="58"/>
  <c r="M7169" i="58"/>
  <c r="M7022" i="58"/>
  <c r="M7143" i="58"/>
  <c r="M7014" i="58"/>
  <c r="M7123" i="58"/>
  <c r="M7006" i="58"/>
  <c r="M7001" i="58"/>
  <c r="M7080" i="58"/>
  <c r="M6990" i="58"/>
  <c r="M7073" i="58"/>
  <c r="M7069" i="58"/>
  <c r="M6968" i="58"/>
  <c r="M6764" i="58"/>
  <c r="M6777" i="58"/>
  <c r="M6847" i="58"/>
  <c r="M6756" i="58"/>
  <c r="M6909" i="58"/>
  <c r="M6902" i="58"/>
  <c r="M6772" i="58"/>
  <c r="M6910" i="58"/>
  <c r="M6758" i="58"/>
  <c r="M6844" i="58"/>
  <c r="M6907" i="58"/>
  <c r="M6755" i="58"/>
  <c r="M6718" i="58"/>
  <c r="M6734" i="58"/>
  <c r="M6750" i="58"/>
  <c r="M6786" i="58"/>
  <c r="M6802" i="58"/>
  <c r="M6818" i="58"/>
  <c r="M6834" i="58"/>
  <c r="M6717" i="58"/>
  <c r="M6733" i="58"/>
  <c r="M6749" i="58"/>
  <c r="M6789" i="58"/>
  <c r="M6805" i="58"/>
  <c r="M6821" i="58"/>
  <c r="M6849" i="58"/>
  <c r="M6865" i="58"/>
  <c r="M6881" i="58"/>
  <c r="M6897" i="58"/>
  <c r="M6921" i="58"/>
  <c r="M6937" i="58"/>
  <c r="M6862" i="58"/>
  <c r="M6720" i="58"/>
  <c r="M6736" i="58"/>
  <c r="M6768" i="58"/>
  <c r="M6792" i="58"/>
  <c r="M6808" i="58"/>
  <c r="M6824" i="58"/>
  <c r="M6848" i="58"/>
  <c r="M6880" i="58"/>
  <c r="M6896" i="58"/>
  <c r="M6711" i="58"/>
  <c r="M6727" i="58"/>
  <c r="M6743" i="58"/>
  <c r="M6771" i="58"/>
  <c r="M6795" i="58"/>
  <c r="M6811" i="58"/>
  <c r="M6827" i="58"/>
  <c r="M6855" i="58"/>
  <c r="M6871" i="58"/>
  <c r="M6887" i="58"/>
  <c r="M6911" i="58"/>
  <c r="M6927" i="58"/>
  <c r="M6920" i="58"/>
  <c r="M6936" i="58"/>
  <c r="M6878" i="58"/>
  <c r="M6894" i="58"/>
  <c r="M6922" i="58"/>
  <c r="M6938" i="58"/>
  <c r="H6484" i="58"/>
  <c r="I6484" i="58"/>
  <c r="M6484" i="58" s="1"/>
  <c r="J6484" i="58"/>
  <c r="K6484" i="58"/>
  <c r="N6484" i="58"/>
  <c r="H6485" i="58"/>
  <c r="I6485" i="58"/>
  <c r="M6485" i="58" s="1"/>
  <c r="J6485" i="58"/>
  <c r="K6485" i="58"/>
  <c r="N6485" i="58"/>
  <c r="H6486" i="58"/>
  <c r="I6486" i="58"/>
  <c r="M6486" i="58" s="1"/>
  <c r="J6486" i="58"/>
  <c r="K6486" i="58"/>
  <c r="N6486" i="58"/>
  <c r="H6487" i="58"/>
  <c r="I6487" i="58"/>
  <c r="M6487" i="58" s="1"/>
  <c r="J6487" i="58"/>
  <c r="K6487" i="58"/>
  <c r="N6487" i="58"/>
  <c r="H6488" i="58"/>
  <c r="I6488" i="58"/>
  <c r="M6488" i="58" s="1"/>
  <c r="J6488" i="58"/>
  <c r="K6488" i="58"/>
  <c r="N6488" i="58"/>
  <c r="H6489" i="58"/>
  <c r="I6489" i="58"/>
  <c r="M6489" i="58" s="1"/>
  <c r="J6489" i="58"/>
  <c r="K6489" i="58"/>
  <c r="N6489" i="58"/>
  <c r="H6490" i="58"/>
  <c r="I6490" i="58"/>
  <c r="M6490" i="58" s="1"/>
  <c r="J6490" i="58"/>
  <c r="K6490" i="58"/>
  <c r="N6490" i="58"/>
  <c r="H6491" i="58"/>
  <c r="I6491" i="58"/>
  <c r="M6491" i="58" s="1"/>
  <c r="J6491" i="58"/>
  <c r="K6491" i="58"/>
  <c r="N6491" i="58"/>
  <c r="H6492" i="58"/>
  <c r="I6492" i="58"/>
  <c r="M6492" i="58" s="1"/>
  <c r="J6492" i="58"/>
  <c r="K6492" i="58"/>
  <c r="N6492" i="58"/>
  <c r="H6493" i="58"/>
  <c r="I6493" i="58"/>
  <c r="M6493" i="58" s="1"/>
  <c r="J6493" i="58"/>
  <c r="K6493" i="58"/>
  <c r="N6493" i="58"/>
  <c r="H6494" i="58"/>
  <c r="I6494" i="58"/>
  <c r="M6494" i="58" s="1"/>
  <c r="J6494" i="58"/>
  <c r="K6494" i="58"/>
  <c r="N6494" i="58"/>
  <c r="H6495" i="58"/>
  <c r="I6495" i="58"/>
  <c r="M6495" i="58" s="1"/>
  <c r="J6495" i="58"/>
  <c r="K6495" i="58"/>
  <c r="N6495" i="58"/>
  <c r="H6496" i="58"/>
  <c r="I6496" i="58"/>
  <c r="M6496" i="58" s="1"/>
  <c r="J6496" i="58"/>
  <c r="K6496" i="58"/>
  <c r="N6496" i="58"/>
  <c r="H6497" i="58"/>
  <c r="I6497" i="58"/>
  <c r="M6497" i="58" s="1"/>
  <c r="J6497" i="58"/>
  <c r="K6497" i="58"/>
  <c r="N6497" i="58"/>
  <c r="H6498" i="58"/>
  <c r="I6498" i="58"/>
  <c r="M6498" i="58" s="1"/>
  <c r="J6498" i="58"/>
  <c r="K6498" i="58"/>
  <c r="N6498" i="58"/>
  <c r="H6499" i="58"/>
  <c r="I6499" i="58"/>
  <c r="M6499" i="58" s="1"/>
  <c r="J6499" i="58"/>
  <c r="K6499" i="58"/>
  <c r="N6499" i="58"/>
  <c r="H6500" i="58"/>
  <c r="I6500" i="58"/>
  <c r="M6500" i="58" s="1"/>
  <c r="J6500" i="58"/>
  <c r="K6500" i="58"/>
  <c r="N6500" i="58"/>
  <c r="H6501" i="58"/>
  <c r="I6501" i="58"/>
  <c r="M6501" i="58" s="1"/>
  <c r="J6501" i="58"/>
  <c r="K6501" i="58"/>
  <c r="N6501" i="58"/>
  <c r="H6502" i="58"/>
  <c r="I6502" i="58"/>
  <c r="M6502" i="58" s="1"/>
  <c r="J6502" i="58"/>
  <c r="K6502" i="58"/>
  <c r="N6502" i="58"/>
  <c r="H6503" i="58"/>
  <c r="I6503" i="58"/>
  <c r="M6503" i="58" s="1"/>
  <c r="J6503" i="58"/>
  <c r="K6503" i="58"/>
  <c r="N6503" i="58"/>
  <c r="H6504" i="58"/>
  <c r="I6504" i="58"/>
  <c r="M6504" i="58" s="1"/>
  <c r="J6504" i="58"/>
  <c r="K6504" i="58"/>
  <c r="N6504" i="58"/>
  <c r="H6505" i="58"/>
  <c r="I6505" i="58"/>
  <c r="M6505" i="58" s="1"/>
  <c r="J6505" i="58"/>
  <c r="K6505" i="58"/>
  <c r="N6505" i="58"/>
  <c r="H6506" i="58"/>
  <c r="I6506" i="58"/>
  <c r="M6506" i="58" s="1"/>
  <c r="J6506" i="58"/>
  <c r="K6506" i="58"/>
  <c r="N6506" i="58"/>
  <c r="H6507" i="58"/>
  <c r="I6507" i="58"/>
  <c r="M6507" i="58" s="1"/>
  <c r="J6507" i="58"/>
  <c r="K6507" i="58"/>
  <c r="N6507" i="58"/>
  <c r="H6508" i="58"/>
  <c r="I6508" i="58"/>
  <c r="M6508" i="58" s="1"/>
  <c r="J6508" i="58"/>
  <c r="K6508" i="58"/>
  <c r="N6508" i="58"/>
  <c r="H6509" i="58"/>
  <c r="I6509" i="58"/>
  <c r="M6509" i="58" s="1"/>
  <c r="J6509" i="58"/>
  <c r="K6509" i="58"/>
  <c r="N6509" i="58"/>
  <c r="H6510" i="58"/>
  <c r="I6510" i="58"/>
  <c r="M6510" i="58" s="1"/>
  <c r="J6510" i="58"/>
  <c r="K6510" i="58"/>
  <c r="N6510" i="58"/>
  <c r="H6511" i="58"/>
  <c r="I6511" i="58"/>
  <c r="M6511" i="58" s="1"/>
  <c r="J6511" i="58"/>
  <c r="K6511" i="58"/>
  <c r="N6511" i="58"/>
  <c r="H6512" i="58"/>
  <c r="I6512" i="58"/>
  <c r="M6512" i="58" s="1"/>
  <c r="J6512" i="58"/>
  <c r="K6512" i="58"/>
  <c r="N6512" i="58"/>
  <c r="H6513" i="58"/>
  <c r="I6513" i="58"/>
  <c r="M6513" i="58" s="1"/>
  <c r="J6513" i="58"/>
  <c r="K6513" i="58"/>
  <c r="N6513" i="58"/>
  <c r="H6514" i="58"/>
  <c r="I6514" i="58"/>
  <c r="M6514" i="58" s="1"/>
  <c r="J6514" i="58"/>
  <c r="K6514" i="58"/>
  <c r="N6514" i="58"/>
  <c r="H6515" i="58"/>
  <c r="I6515" i="58"/>
  <c r="M6515" i="58" s="1"/>
  <c r="J6515" i="58"/>
  <c r="K6515" i="58"/>
  <c r="N6515" i="58"/>
  <c r="H6516" i="58"/>
  <c r="I6516" i="58"/>
  <c r="M6516" i="58" s="1"/>
  <c r="J6516" i="58"/>
  <c r="K6516" i="58"/>
  <c r="N6516" i="58"/>
  <c r="H6517" i="58"/>
  <c r="I6517" i="58"/>
  <c r="M6517" i="58" s="1"/>
  <c r="J6517" i="58"/>
  <c r="K6517" i="58"/>
  <c r="N6517" i="58"/>
  <c r="H6518" i="58"/>
  <c r="I6518" i="58"/>
  <c r="M6518" i="58" s="1"/>
  <c r="J6518" i="58"/>
  <c r="K6518" i="58"/>
  <c r="N6518" i="58"/>
  <c r="H6519" i="58"/>
  <c r="I6519" i="58"/>
  <c r="M6519" i="58" s="1"/>
  <c r="J6519" i="58"/>
  <c r="K6519" i="58"/>
  <c r="N6519" i="58"/>
  <c r="H6520" i="58"/>
  <c r="I6520" i="58"/>
  <c r="M6520" i="58" s="1"/>
  <c r="J6520" i="58"/>
  <c r="K6520" i="58"/>
  <c r="N6520" i="58"/>
  <c r="H6521" i="58"/>
  <c r="I6521" i="58"/>
  <c r="M6521" i="58" s="1"/>
  <c r="J6521" i="58"/>
  <c r="K6521" i="58"/>
  <c r="N6521" i="58"/>
  <c r="H6522" i="58"/>
  <c r="I6522" i="58"/>
  <c r="M6522" i="58" s="1"/>
  <c r="J6522" i="58"/>
  <c r="K6522" i="58"/>
  <c r="N6522" i="58"/>
  <c r="H6523" i="58"/>
  <c r="I6523" i="58"/>
  <c r="M6523" i="58" s="1"/>
  <c r="J6523" i="58"/>
  <c r="K6523" i="58"/>
  <c r="N6523" i="58"/>
  <c r="H6524" i="58"/>
  <c r="I6524" i="58"/>
  <c r="M6524" i="58" s="1"/>
  <c r="J6524" i="58"/>
  <c r="K6524" i="58"/>
  <c r="N6524" i="58"/>
  <c r="H6525" i="58"/>
  <c r="I6525" i="58"/>
  <c r="M6525" i="58" s="1"/>
  <c r="J6525" i="58"/>
  <c r="K6525" i="58"/>
  <c r="N6525" i="58"/>
  <c r="H6526" i="58"/>
  <c r="I6526" i="58"/>
  <c r="J6526" i="58"/>
  <c r="K6526" i="58"/>
  <c r="N6526" i="58"/>
  <c r="H6527" i="58"/>
  <c r="I6527" i="58"/>
  <c r="J6527" i="58"/>
  <c r="K6527" i="58"/>
  <c r="N6527" i="58"/>
  <c r="H6528" i="58"/>
  <c r="I6528" i="58"/>
  <c r="J6528" i="58"/>
  <c r="K6528" i="58"/>
  <c r="N6528" i="58"/>
  <c r="H6529" i="58"/>
  <c r="I6529" i="58"/>
  <c r="J6529" i="58"/>
  <c r="K6529" i="58"/>
  <c r="N6529" i="58"/>
  <c r="H6530" i="58"/>
  <c r="I6530" i="58"/>
  <c r="J6530" i="58"/>
  <c r="K6530" i="58"/>
  <c r="N6530" i="58"/>
  <c r="H6531" i="58"/>
  <c r="I6531" i="58"/>
  <c r="J6531" i="58"/>
  <c r="K6531" i="58"/>
  <c r="N6531" i="58"/>
  <c r="H6532" i="58"/>
  <c r="I6532" i="58"/>
  <c r="J6532" i="58"/>
  <c r="K6532" i="58"/>
  <c r="N6532" i="58"/>
  <c r="H6533" i="58"/>
  <c r="I6533" i="58"/>
  <c r="J6533" i="58"/>
  <c r="K6533" i="58"/>
  <c r="N6533" i="58"/>
  <c r="H6534" i="58"/>
  <c r="I6534" i="58"/>
  <c r="J6534" i="58"/>
  <c r="K6534" i="58"/>
  <c r="N6534" i="58"/>
  <c r="H6535" i="58"/>
  <c r="I6535" i="58"/>
  <c r="J6535" i="58"/>
  <c r="K6535" i="58"/>
  <c r="N6535" i="58"/>
  <c r="H6536" i="58"/>
  <c r="I6536" i="58"/>
  <c r="J6536" i="58"/>
  <c r="K6536" i="58"/>
  <c r="N6536" i="58"/>
  <c r="H6537" i="58"/>
  <c r="I6537" i="58"/>
  <c r="J6537" i="58"/>
  <c r="K6537" i="58"/>
  <c r="N6537" i="58"/>
  <c r="H6538" i="58"/>
  <c r="I6538" i="58"/>
  <c r="J6538" i="58"/>
  <c r="K6538" i="58"/>
  <c r="N6538" i="58"/>
  <c r="H6539" i="58"/>
  <c r="I6539" i="58"/>
  <c r="J6539" i="58"/>
  <c r="K6539" i="58"/>
  <c r="N6539" i="58"/>
  <c r="H6540" i="58"/>
  <c r="I6540" i="58"/>
  <c r="M6540" i="58" s="1"/>
  <c r="J6540" i="58"/>
  <c r="K6540" i="58"/>
  <c r="N6540" i="58"/>
  <c r="H6541" i="58"/>
  <c r="I6541" i="58"/>
  <c r="M6541" i="58" s="1"/>
  <c r="J6541" i="58"/>
  <c r="K6541" i="58"/>
  <c r="N6541" i="58"/>
  <c r="H6542" i="58"/>
  <c r="I6542" i="58"/>
  <c r="M6542" i="58" s="1"/>
  <c r="J6542" i="58"/>
  <c r="K6542" i="58"/>
  <c r="N6542" i="58"/>
  <c r="H6543" i="58"/>
  <c r="I6543" i="58"/>
  <c r="M6543" i="58" s="1"/>
  <c r="J6543" i="58"/>
  <c r="K6543" i="58"/>
  <c r="N6543" i="58"/>
  <c r="H6544" i="58"/>
  <c r="I6544" i="58"/>
  <c r="M6544" i="58" s="1"/>
  <c r="J6544" i="58"/>
  <c r="K6544" i="58"/>
  <c r="N6544" i="58"/>
  <c r="H6545" i="58"/>
  <c r="I6545" i="58"/>
  <c r="M6545" i="58" s="1"/>
  <c r="J6545" i="58"/>
  <c r="K6545" i="58"/>
  <c r="N6545" i="58"/>
  <c r="H6546" i="58"/>
  <c r="I6546" i="58"/>
  <c r="J6546" i="58"/>
  <c r="K6546" i="58"/>
  <c r="N6546" i="58"/>
  <c r="H6547" i="58"/>
  <c r="I6547" i="58"/>
  <c r="J6547" i="58"/>
  <c r="K6547" i="58"/>
  <c r="N6547" i="58"/>
  <c r="H6548" i="58"/>
  <c r="I6548" i="58"/>
  <c r="J6548" i="58"/>
  <c r="K6548" i="58"/>
  <c r="N6548" i="58"/>
  <c r="H6549" i="58"/>
  <c r="I6549" i="58"/>
  <c r="J6549" i="58"/>
  <c r="K6549" i="58"/>
  <c r="N6549" i="58"/>
  <c r="H6550" i="58"/>
  <c r="I6550" i="58"/>
  <c r="J6550" i="58"/>
  <c r="K6550" i="58"/>
  <c r="N6550" i="58"/>
  <c r="H6551" i="58"/>
  <c r="I6551" i="58"/>
  <c r="J6551" i="58"/>
  <c r="K6551" i="58"/>
  <c r="N6551" i="58"/>
  <c r="H6552" i="58"/>
  <c r="I6552" i="58"/>
  <c r="J6552" i="58"/>
  <c r="K6552" i="58"/>
  <c r="N6552" i="58"/>
  <c r="H6553" i="58"/>
  <c r="I6553" i="58"/>
  <c r="J6553" i="58"/>
  <c r="K6553" i="58"/>
  <c r="N6553" i="58"/>
  <c r="H6554" i="58"/>
  <c r="I6554" i="58"/>
  <c r="M6554" i="58" s="1"/>
  <c r="J6554" i="58"/>
  <c r="K6554" i="58"/>
  <c r="N6554" i="58"/>
  <c r="H6555" i="58"/>
  <c r="I6555" i="58"/>
  <c r="M6555" i="58" s="1"/>
  <c r="J6555" i="58"/>
  <c r="K6555" i="58"/>
  <c r="N6555" i="58"/>
  <c r="H6556" i="58"/>
  <c r="I6556" i="58"/>
  <c r="M6556" i="58" s="1"/>
  <c r="J6556" i="58"/>
  <c r="K6556" i="58"/>
  <c r="N6556" i="58"/>
  <c r="H6557" i="58"/>
  <c r="I6557" i="58"/>
  <c r="M6557" i="58" s="1"/>
  <c r="J6557" i="58"/>
  <c r="K6557" i="58"/>
  <c r="N6557" i="58"/>
  <c r="H6558" i="58"/>
  <c r="I6558" i="58"/>
  <c r="M6558" i="58" s="1"/>
  <c r="J6558" i="58"/>
  <c r="K6558" i="58"/>
  <c r="N6558" i="58"/>
  <c r="H6559" i="58"/>
  <c r="I6559" i="58"/>
  <c r="M6559" i="58" s="1"/>
  <c r="J6559" i="58"/>
  <c r="K6559" i="58"/>
  <c r="N6559" i="58"/>
  <c r="H6560" i="58"/>
  <c r="I6560" i="58"/>
  <c r="M6560" i="58" s="1"/>
  <c r="J6560" i="58"/>
  <c r="K6560" i="58"/>
  <c r="N6560" i="58"/>
  <c r="H6561" i="58"/>
  <c r="I6561" i="58"/>
  <c r="M6561" i="58" s="1"/>
  <c r="J6561" i="58"/>
  <c r="K6561" i="58"/>
  <c r="N6561" i="58"/>
  <c r="H6562" i="58"/>
  <c r="I6562" i="58"/>
  <c r="M6562" i="58" s="1"/>
  <c r="J6562" i="58"/>
  <c r="K6562" i="58"/>
  <c r="N6562" i="58"/>
  <c r="H6563" i="58"/>
  <c r="I6563" i="58"/>
  <c r="M6563" i="58" s="1"/>
  <c r="J6563" i="58"/>
  <c r="K6563" i="58"/>
  <c r="N6563" i="58"/>
  <c r="H6564" i="58"/>
  <c r="I6564" i="58"/>
  <c r="M6564" i="58" s="1"/>
  <c r="J6564" i="58"/>
  <c r="K6564" i="58"/>
  <c r="N6564" i="58"/>
  <c r="H6565" i="58"/>
  <c r="I6565" i="58"/>
  <c r="M6565" i="58" s="1"/>
  <c r="J6565" i="58"/>
  <c r="K6565" i="58"/>
  <c r="N6565" i="58"/>
  <c r="H6566" i="58"/>
  <c r="I6566" i="58"/>
  <c r="M6566" i="58" s="1"/>
  <c r="J6566" i="58"/>
  <c r="K6566" i="58"/>
  <c r="N6566" i="58"/>
  <c r="H6567" i="58"/>
  <c r="I6567" i="58"/>
  <c r="M6567" i="58" s="1"/>
  <c r="J6567" i="58"/>
  <c r="K6567" i="58"/>
  <c r="N6567" i="58"/>
  <c r="H6568" i="58"/>
  <c r="I6568" i="58"/>
  <c r="M6568" i="58" s="1"/>
  <c r="J6568" i="58"/>
  <c r="K6568" i="58"/>
  <c r="N6568" i="58"/>
  <c r="H6569" i="58"/>
  <c r="I6569" i="58"/>
  <c r="M6569" i="58" s="1"/>
  <c r="J6569" i="58"/>
  <c r="K6569" i="58"/>
  <c r="N6569" i="58"/>
  <c r="H6570" i="58"/>
  <c r="I6570" i="58"/>
  <c r="M6570" i="58" s="1"/>
  <c r="J6570" i="58"/>
  <c r="K6570" i="58"/>
  <c r="N6570" i="58"/>
  <c r="H6571" i="58"/>
  <c r="I6571" i="58"/>
  <c r="M6571" i="58" s="1"/>
  <c r="J6571" i="58"/>
  <c r="K6571" i="58"/>
  <c r="N6571" i="58"/>
  <c r="H6572" i="58"/>
  <c r="I6572" i="58"/>
  <c r="M6572" i="58" s="1"/>
  <c r="J6572" i="58"/>
  <c r="K6572" i="58"/>
  <c r="N6572" i="58"/>
  <c r="H6573" i="58"/>
  <c r="I6573" i="58"/>
  <c r="M6573" i="58" s="1"/>
  <c r="J6573" i="58"/>
  <c r="K6573" i="58"/>
  <c r="N6573" i="58"/>
  <c r="H6574" i="58"/>
  <c r="I6574" i="58"/>
  <c r="M6574" i="58" s="1"/>
  <c r="J6574" i="58"/>
  <c r="K6574" i="58"/>
  <c r="N6574" i="58"/>
  <c r="H6575" i="58"/>
  <c r="I6575" i="58"/>
  <c r="M6575" i="58" s="1"/>
  <c r="J6575" i="58"/>
  <c r="K6575" i="58"/>
  <c r="N6575" i="58"/>
  <c r="H6576" i="58"/>
  <c r="I6576" i="58"/>
  <c r="M6576" i="58" s="1"/>
  <c r="J6576" i="58"/>
  <c r="K6576" i="58"/>
  <c r="N6576" i="58"/>
  <c r="H6577" i="58"/>
  <c r="I6577" i="58"/>
  <c r="M6577" i="58" s="1"/>
  <c r="J6577" i="58"/>
  <c r="K6577" i="58"/>
  <c r="N6577" i="58"/>
  <c r="H6578" i="58"/>
  <c r="I6578" i="58"/>
  <c r="M6578" i="58" s="1"/>
  <c r="J6578" i="58"/>
  <c r="K6578" i="58"/>
  <c r="N6578" i="58"/>
  <c r="H6579" i="58"/>
  <c r="I6579" i="58"/>
  <c r="M6579" i="58" s="1"/>
  <c r="J6579" i="58"/>
  <c r="K6579" i="58"/>
  <c r="N6579" i="58"/>
  <c r="H6580" i="58"/>
  <c r="I6580" i="58"/>
  <c r="M6580" i="58" s="1"/>
  <c r="J6580" i="58"/>
  <c r="K6580" i="58"/>
  <c r="N6580" i="58"/>
  <c r="H6581" i="58"/>
  <c r="I6581" i="58"/>
  <c r="M6581" i="58" s="1"/>
  <c r="J6581" i="58"/>
  <c r="K6581" i="58"/>
  <c r="N6581" i="58"/>
  <c r="H6582" i="58"/>
  <c r="I6582" i="58"/>
  <c r="M6582" i="58" s="1"/>
  <c r="J6582" i="58"/>
  <c r="K6582" i="58"/>
  <c r="N6582" i="58"/>
  <c r="H6583" i="58"/>
  <c r="I6583" i="58"/>
  <c r="M6583" i="58" s="1"/>
  <c r="J6583" i="58"/>
  <c r="K6583" i="58"/>
  <c r="N6583" i="58"/>
  <c r="H6584" i="58"/>
  <c r="I6584" i="58"/>
  <c r="M6584" i="58" s="1"/>
  <c r="J6584" i="58"/>
  <c r="K6584" i="58"/>
  <c r="N6584" i="58"/>
  <c r="H6585" i="58"/>
  <c r="I6585" i="58"/>
  <c r="M6585" i="58" s="1"/>
  <c r="J6585" i="58"/>
  <c r="K6585" i="58"/>
  <c r="N6585" i="58"/>
  <c r="H6586" i="58"/>
  <c r="I6586" i="58"/>
  <c r="M6586" i="58" s="1"/>
  <c r="J6586" i="58"/>
  <c r="K6586" i="58"/>
  <c r="N6586" i="58"/>
  <c r="H6587" i="58"/>
  <c r="I6587" i="58"/>
  <c r="M6587" i="58" s="1"/>
  <c r="J6587" i="58"/>
  <c r="K6587" i="58"/>
  <c r="N6587" i="58"/>
  <c r="H6588" i="58"/>
  <c r="I6588" i="58"/>
  <c r="M6588" i="58" s="1"/>
  <c r="J6588" i="58"/>
  <c r="K6588" i="58"/>
  <c r="N6588" i="58"/>
  <c r="H6589" i="58"/>
  <c r="I6589" i="58"/>
  <c r="M6589" i="58" s="1"/>
  <c r="J6589" i="58"/>
  <c r="K6589" i="58"/>
  <c r="N6589" i="58"/>
  <c r="H6590" i="58"/>
  <c r="I6590" i="58"/>
  <c r="M6590" i="58" s="1"/>
  <c r="J6590" i="58"/>
  <c r="K6590" i="58"/>
  <c r="N6590" i="58"/>
  <c r="H6591" i="58"/>
  <c r="I6591" i="58"/>
  <c r="M6591" i="58" s="1"/>
  <c r="J6591" i="58"/>
  <c r="K6591" i="58"/>
  <c r="N6591" i="58"/>
  <c r="H6592" i="58"/>
  <c r="I6592" i="58"/>
  <c r="M6592" i="58" s="1"/>
  <c r="J6592" i="58"/>
  <c r="K6592" i="58"/>
  <c r="N6592" i="58"/>
  <c r="H6593" i="58"/>
  <c r="I6593" i="58"/>
  <c r="M6593" i="58" s="1"/>
  <c r="J6593" i="58"/>
  <c r="K6593" i="58"/>
  <c r="N6593" i="58"/>
  <c r="H6594" i="58"/>
  <c r="I6594" i="58"/>
  <c r="M6594" i="58" s="1"/>
  <c r="J6594" i="58"/>
  <c r="K6594" i="58"/>
  <c r="N6594" i="58"/>
  <c r="H6595" i="58"/>
  <c r="I6595" i="58"/>
  <c r="M6595" i="58" s="1"/>
  <c r="J6595" i="58"/>
  <c r="K6595" i="58"/>
  <c r="N6595" i="58"/>
  <c r="H6596" i="58"/>
  <c r="I6596" i="58"/>
  <c r="M6596" i="58" s="1"/>
  <c r="J6596" i="58"/>
  <c r="K6596" i="58"/>
  <c r="N6596" i="58"/>
  <c r="H6597" i="58"/>
  <c r="I6597" i="58"/>
  <c r="M6597" i="58" s="1"/>
  <c r="J6597" i="58"/>
  <c r="K6597" i="58"/>
  <c r="N6597" i="58"/>
  <c r="H6598" i="58"/>
  <c r="I6598" i="58"/>
  <c r="M6598" i="58" s="1"/>
  <c r="J6598" i="58"/>
  <c r="K6598" i="58"/>
  <c r="N6598" i="58"/>
  <c r="H6599" i="58"/>
  <c r="I6599" i="58"/>
  <c r="M6599" i="58" s="1"/>
  <c r="J6599" i="58"/>
  <c r="K6599" i="58"/>
  <c r="N6599" i="58"/>
  <c r="H6600" i="58"/>
  <c r="I6600" i="58"/>
  <c r="M6600" i="58" s="1"/>
  <c r="J6600" i="58"/>
  <c r="K6600" i="58"/>
  <c r="N6600" i="58"/>
  <c r="H6601" i="58"/>
  <c r="I6601" i="58"/>
  <c r="M6601" i="58" s="1"/>
  <c r="J6601" i="58"/>
  <c r="K6601" i="58"/>
  <c r="N6601" i="58"/>
  <c r="H6602" i="58"/>
  <c r="I6602" i="58"/>
  <c r="M6602" i="58" s="1"/>
  <c r="J6602" i="58"/>
  <c r="K6602" i="58"/>
  <c r="N6602" i="58"/>
  <c r="H6603" i="58"/>
  <c r="I6603" i="58"/>
  <c r="M6603" i="58" s="1"/>
  <c r="J6603" i="58"/>
  <c r="K6603" i="58"/>
  <c r="N6603" i="58"/>
  <c r="H6604" i="58"/>
  <c r="I6604" i="58"/>
  <c r="J6604" i="58"/>
  <c r="K6604" i="58"/>
  <c r="N6604" i="58"/>
  <c r="H6605" i="58"/>
  <c r="I6605" i="58"/>
  <c r="J6605" i="58"/>
  <c r="K6605" i="58"/>
  <c r="N6605" i="58"/>
  <c r="H6606" i="58"/>
  <c r="I6606" i="58"/>
  <c r="J6606" i="58"/>
  <c r="K6606" i="58"/>
  <c r="N6606" i="58"/>
  <c r="H6607" i="58"/>
  <c r="I6607" i="58"/>
  <c r="J6607" i="58"/>
  <c r="K6607" i="58"/>
  <c r="N6607" i="58"/>
  <c r="H6608" i="58"/>
  <c r="I6608" i="58"/>
  <c r="J6608" i="58"/>
  <c r="K6608" i="58"/>
  <c r="N6608" i="58"/>
  <c r="H6609" i="58"/>
  <c r="I6609" i="58"/>
  <c r="J6609" i="58"/>
  <c r="K6609" i="58"/>
  <c r="N6609" i="58"/>
  <c r="H6610" i="58"/>
  <c r="I6610" i="58"/>
  <c r="J6610" i="58"/>
  <c r="K6610" i="58"/>
  <c r="N6610" i="58"/>
  <c r="H6611" i="58"/>
  <c r="I6611" i="58"/>
  <c r="J6611" i="58"/>
  <c r="K6611" i="58"/>
  <c r="N6611" i="58"/>
  <c r="H6612" i="58"/>
  <c r="I6612" i="58"/>
  <c r="J6612" i="58"/>
  <c r="K6612" i="58"/>
  <c r="N6612" i="58"/>
  <c r="H6613" i="58"/>
  <c r="I6613" i="58"/>
  <c r="M6613" i="58" s="1"/>
  <c r="J6613" i="58"/>
  <c r="K6613" i="58"/>
  <c r="N6613" i="58"/>
  <c r="H6614" i="58"/>
  <c r="I6614" i="58"/>
  <c r="M6614" i="58" s="1"/>
  <c r="J6614" i="58"/>
  <c r="K6614" i="58"/>
  <c r="N6614" i="58"/>
  <c r="H6615" i="58"/>
  <c r="I6615" i="58"/>
  <c r="M6615" i="58" s="1"/>
  <c r="J6615" i="58"/>
  <c r="K6615" i="58"/>
  <c r="N6615" i="58"/>
  <c r="H6616" i="58"/>
  <c r="I6616" i="58"/>
  <c r="M6616" i="58" s="1"/>
  <c r="J6616" i="58"/>
  <c r="K6616" i="58"/>
  <c r="N6616" i="58"/>
  <c r="H6617" i="58"/>
  <c r="I6617" i="58"/>
  <c r="M6617" i="58" s="1"/>
  <c r="J6617" i="58"/>
  <c r="K6617" i="58"/>
  <c r="N6617" i="58"/>
  <c r="H6618" i="58"/>
  <c r="I6618" i="58"/>
  <c r="M6618" i="58" s="1"/>
  <c r="J6618" i="58"/>
  <c r="K6618" i="58"/>
  <c r="N6618" i="58"/>
  <c r="H6619" i="58"/>
  <c r="I6619" i="58"/>
  <c r="M6619" i="58" s="1"/>
  <c r="J6619" i="58"/>
  <c r="K6619" i="58"/>
  <c r="N6619" i="58"/>
  <c r="H6620" i="58"/>
  <c r="I6620" i="58"/>
  <c r="M6620" i="58" s="1"/>
  <c r="J6620" i="58"/>
  <c r="K6620" i="58"/>
  <c r="N6620" i="58"/>
  <c r="H6621" i="58"/>
  <c r="I6621" i="58"/>
  <c r="M6621" i="58" s="1"/>
  <c r="J6621" i="58"/>
  <c r="K6621" i="58"/>
  <c r="N6621" i="58"/>
  <c r="H6622" i="58"/>
  <c r="I6622" i="58"/>
  <c r="M6622" i="58" s="1"/>
  <c r="J6622" i="58"/>
  <c r="K6622" i="58"/>
  <c r="N6622" i="58"/>
  <c r="H6623" i="58"/>
  <c r="I6623" i="58"/>
  <c r="M6623" i="58" s="1"/>
  <c r="J6623" i="58"/>
  <c r="K6623" i="58"/>
  <c r="N6623" i="58"/>
  <c r="H6624" i="58"/>
  <c r="I6624" i="58"/>
  <c r="M6624" i="58" s="1"/>
  <c r="J6624" i="58"/>
  <c r="K6624" i="58"/>
  <c r="N6624" i="58"/>
  <c r="H6625" i="58"/>
  <c r="I6625" i="58"/>
  <c r="M6625" i="58" s="1"/>
  <c r="J6625" i="58"/>
  <c r="K6625" i="58"/>
  <c r="N6625" i="58"/>
  <c r="H6626" i="58"/>
  <c r="I6626" i="58"/>
  <c r="M6626" i="58" s="1"/>
  <c r="J6626" i="58"/>
  <c r="K6626" i="58"/>
  <c r="N6626" i="58"/>
  <c r="H6627" i="58"/>
  <c r="I6627" i="58"/>
  <c r="M6627" i="58" s="1"/>
  <c r="J6627" i="58"/>
  <c r="K6627" i="58"/>
  <c r="N6627" i="58"/>
  <c r="H6628" i="58"/>
  <c r="I6628" i="58"/>
  <c r="M6628" i="58" s="1"/>
  <c r="J6628" i="58"/>
  <c r="K6628" i="58"/>
  <c r="N6628" i="58"/>
  <c r="H6629" i="58"/>
  <c r="I6629" i="58"/>
  <c r="M6629" i="58" s="1"/>
  <c r="J6629" i="58"/>
  <c r="K6629" i="58"/>
  <c r="N6629" i="58"/>
  <c r="H6630" i="58"/>
  <c r="I6630" i="58"/>
  <c r="M6630" i="58" s="1"/>
  <c r="J6630" i="58"/>
  <c r="K6630" i="58"/>
  <c r="N6630" i="58"/>
  <c r="H6631" i="58"/>
  <c r="I6631" i="58"/>
  <c r="M6631" i="58" s="1"/>
  <c r="J6631" i="58"/>
  <c r="K6631" i="58"/>
  <c r="N6631" i="58"/>
  <c r="H6632" i="58"/>
  <c r="I6632" i="58"/>
  <c r="M6632" i="58" s="1"/>
  <c r="J6632" i="58"/>
  <c r="K6632" i="58"/>
  <c r="N6632" i="58"/>
  <c r="H6633" i="58"/>
  <c r="I6633" i="58"/>
  <c r="M6633" i="58" s="1"/>
  <c r="J6633" i="58"/>
  <c r="K6633" i="58"/>
  <c r="N6633" i="58"/>
  <c r="H6634" i="58"/>
  <c r="I6634" i="58"/>
  <c r="M6634" i="58" s="1"/>
  <c r="J6634" i="58"/>
  <c r="K6634" i="58"/>
  <c r="N6634" i="58"/>
  <c r="H6635" i="58"/>
  <c r="I6635" i="58"/>
  <c r="M6635" i="58" s="1"/>
  <c r="J6635" i="58"/>
  <c r="K6635" i="58"/>
  <c r="N6635" i="58"/>
  <c r="H6636" i="58"/>
  <c r="I6636" i="58"/>
  <c r="M6636" i="58" s="1"/>
  <c r="J6636" i="58"/>
  <c r="K6636" i="58"/>
  <c r="N6636" i="58"/>
  <c r="H6637" i="58"/>
  <c r="I6637" i="58"/>
  <c r="M6637" i="58" s="1"/>
  <c r="J6637" i="58"/>
  <c r="K6637" i="58"/>
  <c r="N6637" i="58"/>
  <c r="H6638" i="58"/>
  <c r="I6638" i="58"/>
  <c r="M6638" i="58" s="1"/>
  <c r="J6638" i="58"/>
  <c r="K6638" i="58"/>
  <c r="N6638" i="58"/>
  <c r="H6639" i="58"/>
  <c r="I6639" i="58"/>
  <c r="M6639" i="58" s="1"/>
  <c r="J6639" i="58"/>
  <c r="K6639" i="58"/>
  <c r="N6639" i="58"/>
  <c r="H6640" i="58"/>
  <c r="I6640" i="58"/>
  <c r="M6640" i="58" s="1"/>
  <c r="J6640" i="58"/>
  <c r="K6640" i="58"/>
  <c r="N6640" i="58"/>
  <c r="H6641" i="58"/>
  <c r="I6641" i="58"/>
  <c r="M6641" i="58" s="1"/>
  <c r="J6641" i="58"/>
  <c r="K6641" i="58"/>
  <c r="N6641" i="58"/>
  <c r="H6642" i="58"/>
  <c r="I6642" i="58"/>
  <c r="M6642" i="58" s="1"/>
  <c r="J6642" i="58"/>
  <c r="K6642" i="58"/>
  <c r="N6642" i="58"/>
  <c r="H6643" i="58"/>
  <c r="I6643" i="58"/>
  <c r="M6643" i="58" s="1"/>
  <c r="J6643" i="58"/>
  <c r="K6643" i="58"/>
  <c r="N6643" i="58"/>
  <c r="H6644" i="58"/>
  <c r="I6644" i="58"/>
  <c r="M6644" i="58" s="1"/>
  <c r="J6644" i="58"/>
  <c r="K6644" i="58"/>
  <c r="N6644" i="58"/>
  <c r="H6645" i="58"/>
  <c r="I6645" i="58"/>
  <c r="M6645" i="58" s="1"/>
  <c r="J6645" i="58"/>
  <c r="K6645" i="58"/>
  <c r="N6645" i="58"/>
  <c r="H6646" i="58"/>
  <c r="I6646" i="58"/>
  <c r="M6646" i="58" s="1"/>
  <c r="J6646" i="58"/>
  <c r="K6646" i="58"/>
  <c r="N6646" i="58"/>
  <c r="H6647" i="58"/>
  <c r="I6647" i="58"/>
  <c r="M6647" i="58" s="1"/>
  <c r="J6647" i="58"/>
  <c r="K6647" i="58"/>
  <c r="N6647" i="58"/>
  <c r="H6648" i="58"/>
  <c r="I6648" i="58"/>
  <c r="M6648" i="58" s="1"/>
  <c r="J6648" i="58"/>
  <c r="K6648" i="58"/>
  <c r="N6648" i="58"/>
  <c r="H6649" i="58"/>
  <c r="I6649" i="58"/>
  <c r="M6649" i="58" s="1"/>
  <c r="J6649" i="58"/>
  <c r="K6649" i="58"/>
  <c r="N6649" i="58"/>
  <c r="H6650" i="58"/>
  <c r="I6650" i="58"/>
  <c r="M6650" i="58" s="1"/>
  <c r="J6650" i="58"/>
  <c r="K6650" i="58"/>
  <c r="N6650" i="58"/>
  <c r="H6651" i="58"/>
  <c r="I6651" i="58"/>
  <c r="M6651" i="58" s="1"/>
  <c r="J6651" i="58"/>
  <c r="K6651" i="58"/>
  <c r="N6651" i="58"/>
  <c r="H6652" i="58"/>
  <c r="I6652" i="58"/>
  <c r="M6652" i="58" s="1"/>
  <c r="J6652" i="58"/>
  <c r="K6652" i="58"/>
  <c r="N6652" i="58"/>
  <c r="H6653" i="58"/>
  <c r="I6653" i="58"/>
  <c r="M6653" i="58" s="1"/>
  <c r="J6653" i="58"/>
  <c r="K6653" i="58"/>
  <c r="N6653" i="58"/>
  <c r="H6654" i="58"/>
  <c r="I6654" i="58"/>
  <c r="M6654" i="58" s="1"/>
  <c r="J6654" i="58"/>
  <c r="K6654" i="58"/>
  <c r="N6654" i="58"/>
  <c r="H6655" i="58"/>
  <c r="I6655" i="58"/>
  <c r="M6655" i="58" s="1"/>
  <c r="J6655" i="58"/>
  <c r="K6655" i="58"/>
  <c r="N6655" i="58"/>
  <c r="H6656" i="58"/>
  <c r="I6656" i="58"/>
  <c r="M6656" i="58" s="1"/>
  <c r="J6656" i="58"/>
  <c r="K6656" i="58"/>
  <c r="N6656" i="58"/>
  <c r="H6657" i="58"/>
  <c r="I6657" i="58"/>
  <c r="M6657" i="58" s="1"/>
  <c r="J6657" i="58"/>
  <c r="K6657" i="58"/>
  <c r="N6657" i="58"/>
  <c r="H6658" i="58"/>
  <c r="I6658" i="58"/>
  <c r="M6658" i="58" s="1"/>
  <c r="J6658" i="58"/>
  <c r="K6658" i="58"/>
  <c r="N6658" i="58"/>
  <c r="H6659" i="58"/>
  <c r="I6659" i="58"/>
  <c r="M6659" i="58" s="1"/>
  <c r="J6659" i="58"/>
  <c r="K6659" i="58"/>
  <c r="N6659" i="58"/>
  <c r="H6660" i="58"/>
  <c r="I6660" i="58"/>
  <c r="M6660" i="58" s="1"/>
  <c r="J6660" i="58"/>
  <c r="K6660" i="58"/>
  <c r="N6660" i="58"/>
  <c r="H6661" i="58"/>
  <c r="I6661" i="58"/>
  <c r="M6661" i="58" s="1"/>
  <c r="J6661" i="58"/>
  <c r="K6661" i="58"/>
  <c r="N6661" i="58"/>
  <c r="H6662" i="58"/>
  <c r="I6662" i="58"/>
  <c r="M6662" i="58" s="1"/>
  <c r="J6662" i="58"/>
  <c r="K6662" i="58"/>
  <c r="N6662" i="58"/>
  <c r="H6663" i="58"/>
  <c r="I6663" i="58"/>
  <c r="M6663" i="58" s="1"/>
  <c r="J6663" i="58"/>
  <c r="K6663" i="58"/>
  <c r="N6663" i="58"/>
  <c r="H6664" i="58"/>
  <c r="I6664" i="58"/>
  <c r="M6664" i="58" s="1"/>
  <c r="J6664" i="58"/>
  <c r="K6664" i="58"/>
  <c r="N6664" i="58"/>
  <c r="H6665" i="58"/>
  <c r="I6665" i="58"/>
  <c r="M6665" i="58" s="1"/>
  <c r="J6665" i="58"/>
  <c r="K6665" i="58"/>
  <c r="N6665" i="58"/>
  <c r="H6666" i="58"/>
  <c r="I6666" i="58"/>
  <c r="M6666" i="58" s="1"/>
  <c r="J6666" i="58"/>
  <c r="K6666" i="58"/>
  <c r="N6666" i="58"/>
  <c r="H6667" i="58"/>
  <c r="I6667" i="58"/>
  <c r="J6667" i="58"/>
  <c r="K6667" i="58"/>
  <c r="N6667" i="58"/>
  <c r="H6668" i="58"/>
  <c r="I6668" i="58"/>
  <c r="J6668" i="58"/>
  <c r="K6668" i="58"/>
  <c r="N6668" i="58"/>
  <c r="H6669" i="58"/>
  <c r="I6669" i="58"/>
  <c r="J6669" i="58"/>
  <c r="K6669" i="58"/>
  <c r="N6669" i="58"/>
  <c r="H6670" i="58"/>
  <c r="I6670" i="58"/>
  <c r="J6670" i="58"/>
  <c r="K6670" i="58"/>
  <c r="N6670" i="58"/>
  <c r="H6671" i="58"/>
  <c r="I6671" i="58"/>
  <c r="J6671" i="58"/>
  <c r="K6671" i="58"/>
  <c r="N6671" i="58"/>
  <c r="H6672" i="58"/>
  <c r="I6672" i="58"/>
  <c r="J6672" i="58"/>
  <c r="K6672" i="58"/>
  <c r="N6672" i="58"/>
  <c r="H6673" i="58"/>
  <c r="I6673" i="58"/>
  <c r="J6673" i="58"/>
  <c r="K6673" i="58"/>
  <c r="N6673" i="58"/>
  <c r="H6674" i="58"/>
  <c r="I6674" i="58"/>
  <c r="J6674" i="58"/>
  <c r="K6674" i="58"/>
  <c r="N6674" i="58"/>
  <c r="H6675" i="58"/>
  <c r="I6675" i="58"/>
  <c r="J6675" i="58"/>
  <c r="K6675" i="58"/>
  <c r="N6675" i="58"/>
  <c r="H6676" i="58"/>
  <c r="I6676" i="58"/>
  <c r="M6676" i="58" s="1"/>
  <c r="J6676" i="58"/>
  <c r="K6676" i="58"/>
  <c r="N6676" i="58"/>
  <c r="H6677" i="58"/>
  <c r="I6677" i="58"/>
  <c r="M6677" i="58" s="1"/>
  <c r="J6677" i="58"/>
  <c r="K6677" i="58"/>
  <c r="N6677" i="58"/>
  <c r="H6678" i="58"/>
  <c r="I6678" i="58"/>
  <c r="M6678" i="58" s="1"/>
  <c r="J6678" i="58"/>
  <c r="K6678" i="58"/>
  <c r="N6678" i="58"/>
  <c r="H6679" i="58"/>
  <c r="I6679" i="58"/>
  <c r="M6679" i="58" s="1"/>
  <c r="J6679" i="58"/>
  <c r="K6679" i="58"/>
  <c r="N6679" i="58"/>
  <c r="H6680" i="58"/>
  <c r="I6680" i="58"/>
  <c r="M6680" i="58" s="1"/>
  <c r="J6680" i="58"/>
  <c r="K6680" i="58"/>
  <c r="N6680" i="58"/>
  <c r="H6681" i="58"/>
  <c r="I6681" i="58"/>
  <c r="M6681" i="58" s="1"/>
  <c r="J6681" i="58"/>
  <c r="K6681" i="58"/>
  <c r="N6681" i="58"/>
  <c r="H6682" i="58"/>
  <c r="I6682" i="58"/>
  <c r="M6682" i="58" s="1"/>
  <c r="J6682" i="58"/>
  <c r="K6682" i="58"/>
  <c r="N6682" i="58"/>
  <c r="H6683" i="58"/>
  <c r="I6683" i="58"/>
  <c r="M6683" i="58" s="1"/>
  <c r="J6683" i="58"/>
  <c r="K6683" i="58"/>
  <c r="N6683" i="58"/>
  <c r="H6684" i="58"/>
  <c r="I6684" i="58"/>
  <c r="M6684" i="58" s="1"/>
  <c r="J6684" i="58"/>
  <c r="K6684" i="58"/>
  <c r="N6684" i="58"/>
  <c r="H6685" i="58"/>
  <c r="I6685" i="58"/>
  <c r="M6685" i="58" s="1"/>
  <c r="J6685" i="58"/>
  <c r="K6685" i="58"/>
  <c r="N6685" i="58"/>
  <c r="H6686" i="58"/>
  <c r="I6686" i="58"/>
  <c r="M6686" i="58" s="1"/>
  <c r="J6686" i="58"/>
  <c r="K6686" i="58"/>
  <c r="N6686" i="58"/>
  <c r="H6687" i="58"/>
  <c r="I6687" i="58"/>
  <c r="M6687" i="58" s="1"/>
  <c r="J6687" i="58"/>
  <c r="K6687" i="58"/>
  <c r="N6687" i="58"/>
  <c r="H6688" i="58"/>
  <c r="I6688" i="58"/>
  <c r="M6688" i="58" s="1"/>
  <c r="J6688" i="58"/>
  <c r="K6688" i="58"/>
  <c r="N6688" i="58"/>
  <c r="H6689" i="58"/>
  <c r="I6689" i="58"/>
  <c r="M6689" i="58" s="1"/>
  <c r="J6689" i="58"/>
  <c r="K6689" i="58"/>
  <c r="N6689" i="58"/>
  <c r="H6690" i="58"/>
  <c r="I6690" i="58"/>
  <c r="M6690" i="58" s="1"/>
  <c r="J6690" i="58"/>
  <c r="K6690" i="58"/>
  <c r="N6690" i="58"/>
  <c r="H6691" i="58"/>
  <c r="I6691" i="58"/>
  <c r="M6691" i="58" s="1"/>
  <c r="J6691" i="58"/>
  <c r="K6691" i="58"/>
  <c r="N6691" i="58"/>
  <c r="H6692" i="58"/>
  <c r="I6692" i="58"/>
  <c r="M6692" i="58" s="1"/>
  <c r="J6692" i="58"/>
  <c r="K6692" i="58"/>
  <c r="N6692" i="58"/>
  <c r="H6693" i="58"/>
  <c r="I6693" i="58"/>
  <c r="M6693" i="58" s="1"/>
  <c r="J6693" i="58"/>
  <c r="K6693" i="58"/>
  <c r="N6693" i="58"/>
  <c r="H6694" i="58"/>
  <c r="I6694" i="58"/>
  <c r="M6694" i="58" s="1"/>
  <c r="J6694" i="58"/>
  <c r="K6694" i="58"/>
  <c r="N6694" i="58"/>
  <c r="H6695" i="58"/>
  <c r="I6695" i="58"/>
  <c r="M6695" i="58" s="1"/>
  <c r="J6695" i="58"/>
  <c r="K6695" i="58"/>
  <c r="N6695" i="58"/>
  <c r="H6696" i="58"/>
  <c r="I6696" i="58"/>
  <c r="M6696" i="58" s="1"/>
  <c r="J6696" i="58"/>
  <c r="K6696" i="58"/>
  <c r="N6696" i="58"/>
  <c r="H6697" i="58"/>
  <c r="I6697" i="58"/>
  <c r="M6697" i="58" s="1"/>
  <c r="J6697" i="58"/>
  <c r="K6697" i="58"/>
  <c r="N6697" i="58"/>
  <c r="H6698" i="58"/>
  <c r="I6698" i="58"/>
  <c r="M6698" i="58" s="1"/>
  <c r="J6698" i="58"/>
  <c r="K6698" i="58"/>
  <c r="N6698" i="58"/>
  <c r="H6699" i="58"/>
  <c r="I6699" i="58"/>
  <c r="M6699" i="58" s="1"/>
  <c r="J6699" i="58"/>
  <c r="K6699" i="58"/>
  <c r="N6699" i="58"/>
  <c r="H6700" i="58"/>
  <c r="I6700" i="58"/>
  <c r="M6700" i="58" s="1"/>
  <c r="J6700" i="58"/>
  <c r="K6700" i="58"/>
  <c r="N6700" i="58"/>
  <c r="H6701" i="58"/>
  <c r="I6701" i="58"/>
  <c r="M6701" i="58" s="1"/>
  <c r="J6701" i="58"/>
  <c r="K6701" i="58"/>
  <c r="N6701" i="58"/>
  <c r="H6702" i="58"/>
  <c r="I6702" i="58"/>
  <c r="M6702" i="58" s="1"/>
  <c r="J6702" i="58"/>
  <c r="K6702" i="58"/>
  <c r="N6702" i="58"/>
  <c r="H6703" i="58"/>
  <c r="I6703" i="58"/>
  <c r="M6703" i="58" s="1"/>
  <c r="J6703" i="58"/>
  <c r="K6703" i="58"/>
  <c r="N6703" i="58"/>
  <c r="H6704" i="58"/>
  <c r="I6704" i="58"/>
  <c r="M6704" i="58" s="1"/>
  <c r="J6704" i="58"/>
  <c r="K6704" i="58"/>
  <c r="N6704" i="58"/>
  <c r="H6705" i="58"/>
  <c r="I6705" i="58"/>
  <c r="M6705" i="58" s="1"/>
  <c r="J6705" i="58"/>
  <c r="K6705" i="58"/>
  <c r="N6705" i="58"/>
  <c r="H6706" i="58"/>
  <c r="I6706" i="58"/>
  <c r="M6706" i="58" s="1"/>
  <c r="J6706" i="58"/>
  <c r="K6706" i="58"/>
  <c r="N6706" i="58"/>
  <c r="H6707" i="58"/>
  <c r="I6707" i="58"/>
  <c r="M6707" i="58" s="1"/>
  <c r="J6707" i="58"/>
  <c r="K6707" i="58"/>
  <c r="N6707" i="58"/>
  <c r="H6708" i="58"/>
  <c r="I6708" i="58"/>
  <c r="M6708" i="58" s="1"/>
  <c r="J6708" i="58"/>
  <c r="K6708" i="58"/>
  <c r="N6708" i="58"/>
  <c r="P55" i="60" l="1"/>
  <c r="M6672" i="58"/>
  <c r="L6500" i="58"/>
  <c r="L6493" i="58"/>
  <c r="L6485" i="58"/>
  <c r="L6662" i="58"/>
  <c r="L6634" i="58"/>
  <c r="L6625" i="58"/>
  <c r="L6609" i="58"/>
  <c r="L6581" i="58"/>
  <c r="L6695" i="58"/>
  <c r="L6687" i="58"/>
  <c r="L6681" i="58"/>
  <c r="M6675" i="58"/>
  <c r="M6671" i="58"/>
  <c r="M6667" i="58"/>
  <c r="L6582" i="58"/>
  <c r="L6566" i="58"/>
  <c r="L6501" i="58"/>
  <c r="L6642" i="58"/>
  <c r="L6565" i="58"/>
  <c r="L6558" i="58"/>
  <c r="L6598" i="58"/>
  <c r="L6693" i="58"/>
  <c r="L6651" i="58"/>
  <c r="L6641" i="58"/>
  <c r="L6616" i="58"/>
  <c r="L6597" i="58"/>
  <c r="L6569" i="58"/>
  <c r="L6665" i="58"/>
  <c r="L6702" i="58"/>
  <c r="L6694" i="58"/>
  <c r="L6680" i="58"/>
  <c r="L6654" i="58"/>
  <c r="L6650" i="58"/>
  <c r="L6633" i="58"/>
  <c r="L6619" i="58"/>
  <c r="L6532" i="58"/>
  <c r="L6508" i="58"/>
  <c r="M6538" i="58"/>
  <c r="M6534" i="58"/>
  <c r="L6533" i="58"/>
  <c r="M6530" i="58"/>
  <c r="L6706" i="58"/>
  <c r="L6703" i="58"/>
  <c r="L6682" i="58"/>
  <c r="M6670" i="58"/>
  <c r="L6637" i="58"/>
  <c r="L6614" i="58"/>
  <c r="M6612" i="58"/>
  <c r="L6610" i="58"/>
  <c r="M6609" i="58"/>
  <c r="L6601" i="58"/>
  <c r="L6585" i="58"/>
  <c r="L6570" i="58"/>
  <c r="L6553" i="58"/>
  <c r="L6549" i="58"/>
  <c r="M6547" i="58"/>
  <c r="L6536" i="58"/>
  <c r="M6527" i="58"/>
  <c r="L6517" i="58"/>
  <c r="L6678" i="58"/>
  <c r="L6667" i="58"/>
  <c r="L6658" i="58"/>
  <c r="L6649" i="58"/>
  <c r="L6646" i="58"/>
  <c r="L6643" i="58"/>
  <c r="L6617" i="58"/>
  <c r="L6613" i="58"/>
  <c r="M6607" i="58"/>
  <c r="M6604" i="58"/>
  <c r="L6590" i="58"/>
  <c r="L6544" i="58"/>
  <c r="L6539" i="58"/>
  <c r="M6537" i="58"/>
  <c r="L6525" i="58"/>
  <c r="L6512" i="58"/>
  <c r="L6504" i="58"/>
  <c r="L6509" i="58"/>
  <c r="L6685" i="58"/>
  <c r="L6674" i="58"/>
  <c r="L6670" i="58"/>
  <c r="L6657" i="58"/>
  <c r="L6648" i="58"/>
  <c r="L6645" i="58"/>
  <c r="L6624" i="58"/>
  <c r="L6622" i="58"/>
  <c r="L6618" i="58"/>
  <c r="L6593" i="58"/>
  <c r="L6586" i="58"/>
  <c r="L6568" i="58"/>
  <c r="L6543" i="58"/>
  <c r="L6541" i="58"/>
  <c r="L6529" i="58"/>
  <c r="L6524" i="58"/>
  <c r="L6496" i="58"/>
  <c r="L6492" i="58"/>
  <c r="L6684" i="58"/>
  <c r="L6673" i="58"/>
  <c r="L6656" i="58"/>
  <c r="L6626" i="58"/>
  <c r="L6605" i="58"/>
  <c r="L6595" i="58"/>
  <c r="L6584" i="58"/>
  <c r="L6579" i="58"/>
  <c r="L6577" i="58"/>
  <c r="L6574" i="58"/>
  <c r="L6563" i="58"/>
  <c r="L6561" i="58"/>
  <c r="L6554" i="58"/>
  <c r="M6553" i="58"/>
  <c r="L6548" i="58"/>
  <c r="L6545" i="58"/>
  <c r="M6536" i="58"/>
  <c r="L6528" i="58"/>
  <c r="L6520" i="58"/>
  <c r="L6516" i="58"/>
  <c r="L6488" i="58"/>
  <c r="L6484" i="58"/>
  <c r="L6602" i="58"/>
  <c r="L6550" i="58"/>
  <c r="M6673" i="58"/>
  <c r="M6528" i="58"/>
  <c r="M6668" i="58"/>
  <c r="L6708" i="58"/>
  <c r="L6705" i="58"/>
  <c r="L6699" i="58"/>
  <c r="L6698" i="58"/>
  <c r="L6697" i="58"/>
  <c r="L6691" i="58"/>
  <c r="L6690" i="58"/>
  <c r="L6689" i="58"/>
  <c r="M6611" i="58"/>
  <c r="M6526" i="58"/>
  <c r="M6552" i="58"/>
  <c r="M6549" i="58"/>
  <c r="M6532" i="58"/>
  <c r="L6683" i="58"/>
  <c r="L6675" i="58"/>
  <c r="L6669" i="58"/>
  <c r="L6666" i="58"/>
  <c r="L6664" i="58"/>
  <c r="L6659" i="58"/>
  <c r="L6632" i="58"/>
  <c r="L6630" i="58"/>
  <c r="L6627" i="58"/>
  <c r="L6621" i="58"/>
  <c r="L6612" i="58"/>
  <c r="M6610" i="58"/>
  <c r="L6606" i="58"/>
  <c r="M6605" i="58"/>
  <c r="L6600" i="58"/>
  <c r="L6594" i="58"/>
  <c r="L6589" i="58"/>
  <c r="L6587" i="58"/>
  <c r="L6578" i="58"/>
  <c r="L6573" i="58"/>
  <c r="L6571" i="58"/>
  <c r="L6562" i="58"/>
  <c r="L6557" i="58"/>
  <c r="L6555" i="58"/>
  <c r="M6551" i="58"/>
  <c r="M6550" i="58"/>
  <c r="M6548" i="58"/>
  <c r="L6546" i="58"/>
  <c r="M6539" i="58"/>
  <c r="L6535" i="58"/>
  <c r="M6531" i="58"/>
  <c r="L6530" i="58"/>
  <c r="M6529" i="58"/>
  <c r="L6523" i="58"/>
  <c r="L6521" i="58"/>
  <c r="L6515" i="58"/>
  <c r="L6513" i="58"/>
  <c r="L6507" i="58"/>
  <c r="L6505" i="58"/>
  <c r="L6499" i="58"/>
  <c r="L6497" i="58"/>
  <c r="L6491" i="58"/>
  <c r="L6489" i="58"/>
  <c r="L6686" i="58"/>
  <c r="L6677" i="58"/>
  <c r="L6671" i="58"/>
  <c r="L6661" i="58"/>
  <c r="L6653" i="58"/>
  <c r="L6640" i="58"/>
  <c r="L6638" i="58"/>
  <c r="L6635" i="58"/>
  <c r="L6629" i="58"/>
  <c r="L6608" i="58"/>
  <c r="L6603" i="58"/>
  <c r="L6592" i="58"/>
  <c r="L6576" i="58"/>
  <c r="L6560" i="58"/>
  <c r="L6552" i="58"/>
  <c r="M6546" i="58"/>
  <c r="L6540" i="58"/>
  <c r="L6537" i="58"/>
  <c r="L6526" i="58"/>
  <c r="L6518" i="58"/>
  <c r="L6510" i="58"/>
  <c r="L6502" i="58"/>
  <c r="L6494" i="58"/>
  <c r="L6486" i="58"/>
  <c r="L6707" i="58"/>
  <c r="L6704" i="58"/>
  <c r="L6672" i="58"/>
  <c r="M6669" i="58"/>
  <c r="L6701" i="58"/>
  <c r="L6700" i="58"/>
  <c r="L6696" i="58"/>
  <c r="L6692" i="58"/>
  <c r="L6688" i="58"/>
  <c r="L6679" i="58"/>
  <c r="L6676" i="58"/>
  <c r="M6674" i="58"/>
  <c r="L6668" i="58"/>
  <c r="L6663" i="58"/>
  <c r="L6660" i="58"/>
  <c r="L6655" i="58"/>
  <c r="L6652" i="58"/>
  <c r="L6647" i="58"/>
  <c r="L6644" i="58"/>
  <c r="L6639" i="58"/>
  <c r="L6636" i="58"/>
  <c r="L6631" i="58"/>
  <c r="L6628" i="58"/>
  <c r="L6623" i="58"/>
  <c r="L6620" i="58"/>
  <c r="L6615" i="58"/>
  <c r="M6608" i="58"/>
  <c r="L6607" i="58"/>
  <c r="M6606" i="58"/>
  <c r="L6551" i="58"/>
  <c r="L6547" i="58"/>
  <c r="L6542" i="58"/>
  <c r="M6535" i="58"/>
  <c r="L6534" i="58"/>
  <c r="M6533" i="58"/>
  <c r="L6527" i="58"/>
  <c r="L6522" i="58"/>
  <c r="L6519" i="58"/>
  <c r="L6514" i="58"/>
  <c r="L6511" i="58"/>
  <c r="L6506" i="58"/>
  <c r="L6503" i="58"/>
  <c r="L6498" i="58"/>
  <c r="L6495" i="58"/>
  <c r="L6490" i="58"/>
  <c r="L6487" i="58"/>
  <c r="L6611" i="58"/>
  <c r="L6604" i="58"/>
  <c r="L6599" i="58"/>
  <c r="L6596" i="58"/>
  <c r="L6591" i="58"/>
  <c r="L6588" i="58"/>
  <c r="L6583" i="58"/>
  <c r="L6580" i="58"/>
  <c r="L6575" i="58"/>
  <c r="L6572" i="58"/>
  <c r="L6567" i="58"/>
  <c r="L6564" i="58"/>
  <c r="L6559" i="58"/>
  <c r="L6556" i="58"/>
  <c r="L6538" i="58"/>
  <c r="L6531" i="58"/>
  <c r="S161" i="60"/>
  <c r="X160" i="60"/>
  <c r="S160" i="60"/>
  <c r="S159" i="60"/>
  <c r="X152" i="60"/>
  <c r="S152" i="60"/>
  <c r="X150" i="60"/>
  <c r="S150" i="60"/>
  <c r="S149" i="60"/>
  <c r="X144" i="60"/>
  <c r="S144" i="60"/>
  <c r="X134" i="60"/>
  <c r="S134" i="60"/>
  <c r="X133" i="60"/>
  <c r="X130" i="60"/>
  <c r="S130" i="60"/>
  <c r="X118" i="60"/>
  <c r="S117" i="60"/>
  <c r="X103" i="60"/>
  <c r="S103" i="60"/>
  <c r="S93" i="60"/>
  <c r="S88" i="60"/>
  <c r="X84" i="60"/>
  <c r="S84" i="60"/>
  <c r="X77" i="60"/>
  <c r="S77" i="60"/>
  <c r="S71" i="60"/>
  <c r="S45" i="60"/>
  <c r="X44" i="60"/>
  <c r="S44" i="60"/>
  <c r="X31" i="60"/>
  <c r="S31" i="60"/>
  <c r="S30" i="60"/>
  <c r="X8" i="60"/>
  <c r="S8" i="60"/>
  <c r="S42" i="60" l="1"/>
  <c r="S70" i="60"/>
  <c r="X71" i="60"/>
  <c r="S92" i="60"/>
  <c r="X93" i="60"/>
  <c r="S105" i="60"/>
  <c r="X117" i="60"/>
  <c r="X149" i="60"/>
  <c r="X159" i="60"/>
  <c r="X45" i="60"/>
  <c r="X70" i="60"/>
  <c r="S87" i="60"/>
  <c r="X88" i="60"/>
  <c r="X92" i="60"/>
  <c r="S118" i="60"/>
  <c r="S133" i="60"/>
  <c r="X161" i="60"/>
  <c r="X42" i="60"/>
  <c r="S43" i="60"/>
  <c r="X30" i="60"/>
  <c r="X87" i="60"/>
  <c r="X105" i="60"/>
  <c r="X43" i="60"/>
  <c r="H6252" i="58" l="1"/>
  <c r="I6252" i="58"/>
  <c r="M6252" i="58" s="1"/>
  <c r="J6252" i="58"/>
  <c r="K6252" i="58"/>
  <c r="N6252" i="58"/>
  <c r="H6253" i="58"/>
  <c r="I6253" i="58"/>
  <c r="M6253" i="58" s="1"/>
  <c r="J6253" i="58"/>
  <c r="K6253" i="58"/>
  <c r="N6253" i="58"/>
  <c r="H6254" i="58"/>
  <c r="I6254" i="58"/>
  <c r="M6254" i="58" s="1"/>
  <c r="J6254" i="58"/>
  <c r="K6254" i="58"/>
  <c r="N6254" i="58"/>
  <c r="H6255" i="58"/>
  <c r="I6255" i="58"/>
  <c r="M6255" i="58" s="1"/>
  <c r="J6255" i="58"/>
  <c r="K6255" i="58"/>
  <c r="N6255" i="58"/>
  <c r="H6256" i="58"/>
  <c r="I6256" i="58"/>
  <c r="M6256" i="58" s="1"/>
  <c r="J6256" i="58"/>
  <c r="K6256" i="58"/>
  <c r="N6256" i="58"/>
  <c r="H6257" i="58"/>
  <c r="I6257" i="58"/>
  <c r="M6257" i="58" s="1"/>
  <c r="J6257" i="58"/>
  <c r="K6257" i="58"/>
  <c r="N6257" i="58"/>
  <c r="H6258" i="58"/>
  <c r="I6258" i="58"/>
  <c r="M6258" i="58" s="1"/>
  <c r="J6258" i="58"/>
  <c r="K6258" i="58"/>
  <c r="N6258" i="58"/>
  <c r="H6259" i="58"/>
  <c r="I6259" i="58"/>
  <c r="M6259" i="58" s="1"/>
  <c r="J6259" i="58"/>
  <c r="K6259" i="58"/>
  <c r="N6259" i="58"/>
  <c r="H6260" i="58"/>
  <c r="I6260" i="58"/>
  <c r="M6260" i="58" s="1"/>
  <c r="J6260" i="58"/>
  <c r="K6260" i="58"/>
  <c r="N6260" i="58"/>
  <c r="H6261" i="58"/>
  <c r="I6261" i="58"/>
  <c r="M6261" i="58" s="1"/>
  <c r="J6261" i="58"/>
  <c r="K6261" i="58"/>
  <c r="N6261" i="58"/>
  <c r="H6262" i="58"/>
  <c r="I6262" i="58"/>
  <c r="M6262" i="58" s="1"/>
  <c r="J6262" i="58"/>
  <c r="K6262" i="58"/>
  <c r="N6262" i="58"/>
  <c r="H6263" i="58"/>
  <c r="I6263" i="58"/>
  <c r="M6263" i="58" s="1"/>
  <c r="J6263" i="58"/>
  <c r="K6263" i="58"/>
  <c r="N6263" i="58"/>
  <c r="H6264" i="58"/>
  <c r="I6264" i="58"/>
  <c r="M6264" i="58" s="1"/>
  <c r="J6264" i="58"/>
  <c r="K6264" i="58"/>
  <c r="N6264" i="58"/>
  <c r="H6265" i="58"/>
  <c r="I6265" i="58"/>
  <c r="M6265" i="58" s="1"/>
  <c r="J6265" i="58"/>
  <c r="K6265" i="58"/>
  <c r="N6265" i="58"/>
  <c r="H6266" i="58"/>
  <c r="I6266" i="58"/>
  <c r="M6266" i="58" s="1"/>
  <c r="J6266" i="58"/>
  <c r="K6266" i="58"/>
  <c r="N6266" i="58"/>
  <c r="H6267" i="58"/>
  <c r="I6267" i="58"/>
  <c r="M6267" i="58" s="1"/>
  <c r="J6267" i="58"/>
  <c r="K6267" i="58"/>
  <c r="N6267" i="58"/>
  <c r="H6268" i="58"/>
  <c r="I6268" i="58"/>
  <c r="M6268" i="58" s="1"/>
  <c r="J6268" i="58"/>
  <c r="K6268" i="58"/>
  <c r="N6268" i="58"/>
  <c r="H6269" i="58"/>
  <c r="I6269" i="58"/>
  <c r="M6269" i="58" s="1"/>
  <c r="J6269" i="58"/>
  <c r="K6269" i="58"/>
  <c r="N6269" i="58"/>
  <c r="H6270" i="58"/>
  <c r="I6270" i="58"/>
  <c r="M6270" i="58" s="1"/>
  <c r="J6270" i="58"/>
  <c r="K6270" i="58"/>
  <c r="N6270" i="58"/>
  <c r="H6271" i="58"/>
  <c r="I6271" i="58"/>
  <c r="M6271" i="58" s="1"/>
  <c r="J6271" i="58"/>
  <c r="K6271" i="58"/>
  <c r="N6271" i="58"/>
  <c r="H6272" i="58"/>
  <c r="I6272" i="58"/>
  <c r="M6272" i="58" s="1"/>
  <c r="J6272" i="58"/>
  <c r="K6272" i="58"/>
  <c r="N6272" i="58"/>
  <c r="H6273" i="58"/>
  <c r="I6273" i="58"/>
  <c r="M6273" i="58" s="1"/>
  <c r="J6273" i="58"/>
  <c r="K6273" i="58"/>
  <c r="N6273" i="58"/>
  <c r="H6274" i="58"/>
  <c r="I6274" i="58"/>
  <c r="M6274" i="58" s="1"/>
  <c r="J6274" i="58"/>
  <c r="K6274" i="58"/>
  <c r="N6274" i="58"/>
  <c r="H6275" i="58"/>
  <c r="I6275" i="58"/>
  <c r="M6275" i="58" s="1"/>
  <c r="J6275" i="58"/>
  <c r="K6275" i="58"/>
  <c r="N6275" i="58"/>
  <c r="H6276" i="58"/>
  <c r="I6276" i="58"/>
  <c r="M6276" i="58" s="1"/>
  <c r="J6276" i="58"/>
  <c r="K6276" i="58"/>
  <c r="N6276" i="58"/>
  <c r="H6277" i="58"/>
  <c r="I6277" i="58"/>
  <c r="M6277" i="58" s="1"/>
  <c r="J6277" i="58"/>
  <c r="K6277" i="58"/>
  <c r="N6277" i="58"/>
  <c r="H6278" i="58"/>
  <c r="I6278" i="58"/>
  <c r="M6278" i="58" s="1"/>
  <c r="J6278" i="58"/>
  <c r="K6278" i="58"/>
  <c r="N6278" i="58"/>
  <c r="H6279" i="58"/>
  <c r="I6279" i="58"/>
  <c r="M6279" i="58" s="1"/>
  <c r="J6279" i="58"/>
  <c r="K6279" i="58"/>
  <c r="N6279" i="58"/>
  <c r="H6280" i="58"/>
  <c r="I6280" i="58"/>
  <c r="M6280" i="58" s="1"/>
  <c r="J6280" i="58"/>
  <c r="K6280" i="58"/>
  <c r="N6280" i="58"/>
  <c r="H6281" i="58"/>
  <c r="I6281" i="58"/>
  <c r="M6281" i="58" s="1"/>
  <c r="J6281" i="58"/>
  <c r="K6281" i="58"/>
  <c r="N6281" i="58"/>
  <c r="H6282" i="58"/>
  <c r="I6282" i="58"/>
  <c r="M6282" i="58" s="1"/>
  <c r="J6282" i="58"/>
  <c r="K6282" i="58"/>
  <c r="N6282" i="58"/>
  <c r="H6283" i="58"/>
  <c r="I6283" i="58"/>
  <c r="M6283" i="58" s="1"/>
  <c r="J6283" i="58"/>
  <c r="K6283" i="58"/>
  <c r="N6283" i="58"/>
  <c r="H6284" i="58"/>
  <c r="I6284" i="58"/>
  <c r="M6284" i="58" s="1"/>
  <c r="J6284" i="58"/>
  <c r="K6284" i="58"/>
  <c r="N6284" i="58"/>
  <c r="H6285" i="58"/>
  <c r="I6285" i="58"/>
  <c r="M6285" i="58" s="1"/>
  <c r="J6285" i="58"/>
  <c r="K6285" i="58"/>
  <c r="N6285" i="58"/>
  <c r="H6286" i="58"/>
  <c r="I6286" i="58"/>
  <c r="M6286" i="58" s="1"/>
  <c r="J6286" i="58"/>
  <c r="K6286" i="58"/>
  <c r="N6286" i="58"/>
  <c r="H6287" i="58"/>
  <c r="I6287" i="58"/>
  <c r="M6287" i="58" s="1"/>
  <c r="J6287" i="58"/>
  <c r="K6287" i="58"/>
  <c r="N6287" i="58"/>
  <c r="H6288" i="58"/>
  <c r="I6288" i="58"/>
  <c r="M6288" i="58" s="1"/>
  <c r="J6288" i="58"/>
  <c r="K6288" i="58"/>
  <c r="N6288" i="58"/>
  <c r="H6289" i="58"/>
  <c r="I6289" i="58"/>
  <c r="M6289" i="58" s="1"/>
  <c r="J6289" i="58"/>
  <c r="K6289" i="58"/>
  <c r="N6289" i="58"/>
  <c r="H6290" i="58"/>
  <c r="I6290" i="58"/>
  <c r="M6290" i="58" s="1"/>
  <c r="J6290" i="58"/>
  <c r="K6290" i="58"/>
  <c r="N6290" i="58"/>
  <c r="H6291" i="58"/>
  <c r="I6291" i="58"/>
  <c r="M6291" i="58" s="1"/>
  <c r="J6291" i="58"/>
  <c r="K6291" i="58"/>
  <c r="N6291" i="58"/>
  <c r="H6292" i="58"/>
  <c r="I6292" i="58"/>
  <c r="M6292" i="58" s="1"/>
  <c r="J6292" i="58"/>
  <c r="K6292" i="58"/>
  <c r="N6292" i="58"/>
  <c r="H6293" i="58"/>
  <c r="I6293" i="58"/>
  <c r="M6293" i="58" s="1"/>
  <c r="J6293" i="58"/>
  <c r="K6293" i="58"/>
  <c r="N6293" i="58"/>
  <c r="H6294" i="58"/>
  <c r="I6294" i="58"/>
  <c r="M6294" i="58" s="1"/>
  <c r="J6294" i="58"/>
  <c r="K6294" i="58"/>
  <c r="N6294" i="58"/>
  <c r="H6295" i="58"/>
  <c r="I6295" i="58"/>
  <c r="M6295" i="58" s="1"/>
  <c r="J6295" i="58"/>
  <c r="K6295" i="58"/>
  <c r="N6295" i="58"/>
  <c r="H6296" i="58"/>
  <c r="I6296" i="58"/>
  <c r="M6296" i="58" s="1"/>
  <c r="J6296" i="58"/>
  <c r="K6296" i="58"/>
  <c r="N6296" i="58"/>
  <c r="H6297" i="58"/>
  <c r="I6297" i="58"/>
  <c r="J6297" i="58"/>
  <c r="K6297" i="58"/>
  <c r="N6297" i="58"/>
  <c r="H6298" i="58"/>
  <c r="I6298" i="58"/>
  <c r="J6298" i="58"/>
  <c r="K6298" i="58"/>
  <c r="N6298" i="58"/>
  <c r="H6299" i="58"/>
  <c r="I6299" i="58"/>
  <c r="J6299" i="58"/>
  <c r="K6299" i="58"/>
  <c r="N6299" i="58"/>
  <c r="H6300" i="58"/>
  <c r="I6300" i="58"/>
  <c r="J6300" i="58"/>
  <c r="K6300" i="58"/>
  <c r="N6300" i="58"/>
  <c r="H6301" i="58"/>
  <c r="I6301" i="58"/>
  <c r="J6301" i="58"/>
  <c r="K6301" i="58"/>
  <c r="N6301" i="58"/>
  <c r="H6302" i="58"/>
  <c r="I6302" i="58"/>
  <c r="J6302" i="58"/>
  <c r="K6302" i="58"/>
  <c r="N6302" i="58"/>
  <c r="H6303" i="58"/>
  <c r="I6303" i="58"/>
  <c r="J6303" i="58"/>
  <c r="K6303" i="58"/>
  <c r="N6303" i="58"/>
  <c r="H6304" i="58"/>
  <c r="I6304" i="58"/>
  <c r="J6304" i="58"/>
  <c r="K6304" i="58"/>
  <c r="N6304" i="58"/>
  <c r="H6305" i="58"/>
  <c r="I6305" i="58"/>
  <c r="J6305" i="58"/>
  <c r="K6305" i="58"/>
  <c r="N6305" i="58"/>
  <c r="H6306" i="58"/>
  <c r="I6306" i="58"/>
  <c r="J6306" i="58"/>
  <c r="K6306" i="58"/>
  <c r="N6306" i="58"/>
  <c r="H6307" i="58"/>
  <c r="I6307" i="58"/>
  <c r="J6307" i="58"/>
  <c r="K6307" i="58"/>
  <c r="N6307" i="58"/>
  <c r="H6308" i="58"/>
  <c r="I6308" i="58"/>
  <c r="J6308" i="58"/>
  <c r="K6308" i="58"/>
  <c r="N6308" i="58"/>
  <c r="H6309" i="58"/>
  <c r="I6309" i="58"/>
  <c r="J6309" i="58"/>
  <c r="K6309" i="58"/>
  <c r="N6309" i="58"/>
  <c r="H6310" i="58"/>
  <c r="I6310" i="58"/>
  <c r="J6310" i="58"/>
  <c r="K6310" i="58"/>
  <c r="N6310" i="58"/>
  <c r="H6311" i="58"/>
  <c r="I6311" i="58"/>
  <c r="M6311" i="58" s="1"/>
  <c r="J6311" i="58"/>
  <c r="K6311" i="58"/>
  <c r="N6311" i="58"/>
  <c r="H6312" i="58"/>
  <c r="I6312" i="58"/>
  <c r="M6312" i="58" s="1"/>
  <c r="J6312" i="58"/>
  <c r="K6312" i="58"/>
  <c r="N6312" i="58"/>
  <c r="H6313" i="58"/>
  <c r="I6313" i="58"/>
  <c r="M6313" i="58" s="1"/>
  <c r="J6313" i="58"/>
  <c r="K6313" i="58"/>
  <c r="N6313" i="58"/>
  <c r="H6314" i="58"/>
  <c r="I6314" i="58"/>
  <c r="M6314" i="58" s="1"/>
  <c r="J6314" i="58"/>
  <c r="K6314" i="58"/>
  <c r="N6314" i="58"/>
  <c r="H6315" i="58"/>
  <c r="I6315" i="58"/>
  <c r="M6315" i="58" s="1"/>
  <c r="J6315" i="58"/>
  <c r="K6315" i="58"/>
  <c r="N6315" i="58"/>
  <c r="H6316" i="58"/>
  <c r="I6316" i="58"/>
  <c r="M6316" i="58" s="1"/>
  <c r="J6316" i="58"/>
  <c r="K6316" i="58"/>
  <c r="N6316" i="58"/>
  <c r="H6317" i="58"/>
  <c r="I6317" i="58"/>
  <c r="J6317" i="58"/>
  <c r="K6317" i="58"/>
  <c r="N6317" i="58"/>
  <c r="H6318" i="58"/>
  <c r="I6318" i="58"/>
  <c r="J6318" i="58"/>
  <c r="K6318" i="58"/>
  <c r="N6318" i="58"/>
  <c r="H6319" i="58"/>
  <c r="I6319" i="58"/>
  <c r="J6319" i="58"/>
  <c r="K6319" i="58"/>
  <c r="N6319" i="58"/>
  <c r="H6320" i="58"/>
  <c r="I6320" i="58"/>
  <c r="J6320" i="58"/>
  <c r="K6320" i="58"/>
  <c r="N6320" i="58"/>
  <c r="H6321" i="58"/>
  <c r="I6321" i="58"/>
  <c r="J6321" i="58"/>
  <c r="K6321" i="58"/>
  <c r="N6321" i="58"/>
  <c r="H6322" i="58"/>
  <c r="I6322" i="58"/>
  <c r="J6322" i="58"/>
  <c r="K6322" i="58"/>
  <c r="N6322" i="58"/>
  <c r="H6323" i="58"/>
  <c r="I6323" i="58"/>
  <c r="J6323" i="58"/>
  <c r="K6323" i="58"/>
  <c r="N6323" i="58"/>
  <c r="H6324" i="58"/>
  <c r="I6324" i="58"/>
  <c r="J6324" i="58"/>
  <c r="K6324" i="58"/>
  <c r="N6324" i="58"/>
  <c r="H6325" i="58"/>
  <c r="I6325" i="58"/>
  <c r="M6325" i="58" s="1"/>
  <c r="J6325" i="58"/>
  <c r="K6325" i="58"/>
  <c r="N6325" i="58"/>
  <c r="H6326" i="58"/>
  <c r="I6326" i="58"/>
  <c r="M6326" i="58" s="1"/>
  <c r="J6326" i="58"/>
  <c r="K6326" i="58"/>
  <c r="N6326" i="58"/>
  <c r="H6327" i="58"/>
  <c r="I6327" i="58"/>
  <c r="M6327" i="58" s="1"/>
  <c r="J6327" i="58"/>
  <c r="K6327" i="58"/>
  <c r="N6327" i="58"/>
  <c r="H6328" i="58"/>
  <c r="I6328" i="58"/>
  <c r="M6328" i="58" s="1"/>
  <c r="J6328" i="58"/>
  <c r="K6328" i="58"/>
  <c r="N6328" i="58"/>
  <c r="H6329" i="58"/>
  <c r="I6329" i="58"/>
  <c r="M6329" i="58" s="1"/>
  <c r="J6329" i="58"/>
  <c r="K6329" i="58"/>
  <c r="N6329" i="58"/>
  <c r="H6330" i="58"/>
  <c r="I6330" i="58"/>
  <c r="M6330" i="58" s="1"/>
  <c r="J6330" i="58"/>
  <c r="K6330" i="58"/>
  <c r="N6330" i="58"/>
  <c r="H6331" i="58"/>
  <c r="I6331" i="58"/>
  <c r="M6331" i="58" s="1"/>
  <c r="J6331" i="58"/>
  <c r="K6331" i="58"/>
  <c r="N6331" i="58"/>
  <c r="H6332" i="58"/>
  <c r="I6332" i="58"/>
  <c r="M6332" i="58" s="1"/>
  <c r="J6332" i="58"/>
  <c r="K6332" i="58"/>
  <c r="N6332" i="58"/>
  <c r="H6333" i="58"/>
  <c r="I6333" i="58"/>
  <c r="M6333" i="58" s="1"/>
  <c r="J6333" i="58"/>
  <c r="K6333" i="58"/>
  <c r="N6333" i="58"/>
  <c r="H6334" i="58"/>
  <c r="I6334" i="58"/>
  <c r="M6334" i="58" s="1"/>
  <c r="J6334" i="58"/>
  <c r="K6334" i="58"/>
  <c r="N6334" i="58"/>
  <c r="H6335" i="58"/>
  <c r="I6335" i="58"/>
  <c r="M6335" i="58" s="1"/>
  <c r="J6335" i="58"/>
  <c r="K6335" i="58"/>
  <c r="N6335" i="58"/>
  <c r="H6336" i="58"/>
  <c r="I6336" i="58"/>
  <c r="M6336" i="58" s="1"/>
  <c r="J6336" i="58"/>
  <c r="K6336" i="58"/>
  <c r="N6336" i="58"/>
  <c r="H6337" i="58"/>
  <c r="I6337" i="58"/>
  <c r="M6337" i="58" s="1"/>
  <c r="J6337" i="58"/>
  <c r="K6337" i="58"/>
  <c r="N6337" i="58"/>
  <c r="H6338" i="58"/>
  <c r="I6338" i="58"/>
  <c r="M6338" i="58" s="1"/>
  <c r="J6338" i="58"/>
  <c r="K6338" i="58"/>
  <c r="N6338" i="58"/>
  <c r="H6339" i="58"/>
  <c r="I6339" i="58"/>
  <c r="M6339" i="58" s="1"/>
  <c r="J6339" i="58"/>
  <c r="K6339" i="58"/>
  <c r="N6339" i="58"/>
  <c r="H6340" i="58"/>
  <c r="I6340" i="58"/>
  <c r="M6340" i="58" s="1"/>
  <c r="J6340" i="58"/>
  <c r="K6340" i="58"/>
  <c r="N6340" i="58"/>
  <c r="H6341" i="58"/>
  <c r="I6341" i="58"/>
  <c r="M6341" i="58" s="1"/>
  <c r="J6341" i="58"/>
  <c r="K6341" i="58"/>
  <c r="N6341" i="58"/>
  <c r="H6342" i="58"/>
  <c r="I6342" i="58"/>
  <c r="M6342" i="58" s="1"/>
  <c r="J6342" i="58"/>
  <c r="K6342" i="58"/>
  <c r="N6342" i="58"/>
  <c r="H6343" i="58"/>
  <c r="I6343" i="58"/>
  <c r="M6343" i="58" s="1"/>
  <c r="J6343" i="58"/>
  <c r="K6343" i="58"/>
  <c r="N6343" i="58"/>
  <c r="H6344" i="58"/>
  <c r="I6344" i="58"/>
  <c r="M6344" i="58" s="1"/>
  <c r="J6344" i="58"/>
  <c r="K6344" i="58"/>
  <c r="N6344" i="58"/>
  <c r="H6345" i="58"/>
  <c r="I6345" i="58"/>
  <c r="M6345" i="58" s="1"/>
  <c r="J6345" i="58"/>
  <c r="K6345" i="58"/>
  <c r="N6345" i="58"/>
  <c r="H6346" i="58"/>
  <c r="I6346" i="58"/>
  <c r="M6346" i="58" s="1"/>
  <c r="J6346" i="58"/>
  <c r="K6346" i="58"/>
  <c r="N6346" i="58"/>
  <c r="H6347" i="58"/>
  <c r="I6347" i="58"/>
  <c r="M6347" i="58" s="1"/>
  <c r="J6347" i="58"/>
  <c r="K6347" i="58"/>
  <c r="N6347" i="58"/>
  <c r="H6348" i="58"/>
  <c r="I6348" i="58"/>
  <c r="M6348" i="58" s="1"/>
  <c r="J6348" i="58"/>
  <c r="K6348" i="58"/>
  <c r="N6348" i="58"/>
  <c r="H6349" i="58"/>
  <c r="I6349" i="58"/>
  <c r="M6349" i="58" s="1"/>
  <c r="J6349" i="58"/>
  <c r="K6349" i="58"/>
  <c r="N6349" i="58"/>
  <c r="H6350" i="58"/>
  <c r="I6350" i="58"/>
  <c r="M6350" i="58" s="1"/>
  <c r="J6350" i="58"/>
  <c r="K6350" i="58"/>
  <c r="N6350" i="58"/>
  <c r="H6351" i="58"/>
  <c r="I6351" i="58"/>
  <c r="M6351" i="58" s="1"/>
  <c r="J6351" i="58"/>
  <c r="K6351" i="58"/>
  <c r="N6351" i="58"/>
  <c r="H6352" i="58"/>
  <c r="I6352" i="58"/>
  <c r="M6352" i="58" s="1"/>
  <c r="J6352" i="58"/>
  <c r="K6352" i="58"/>
  <c r="N6352" i="58"/>
  <c r="H6353" i="58"/>
  <c r="I6353" i="58"/>
  <c r="M6353" i="58" s="1"/>
  <c r="J6353" i="58"/>
  <c r="K6353" i="58"/>
  <c r="N6353" i="58"/>
  <c r="H6354" i="58"/>
  <c r="I6354" i="58"/>
  <c r="M6354" i="58" s="1"/>
  <c r="J6354" i="58"/>
  <c r="K6354" i="58"/>
  <c r="N6354" i="58"/>
  <c r="H6355" i="58"/>
  <c r="I6355" i="58"/>
  <c r="M6355" i="58" s="1"/>
  <c r="J6355" i="58"/>
  <c r="K6355" i="58"/>
  <c r="N6355" i="58"/>
  <c r="H6356" i="58"/>
  <c r="I6356" i="58"/>
  <c r="M6356" i="58" s="1"/>
  <c r="J6356" i="58"/>
  <c r="K6356" i="58"/>
  <c r="N6356" i="58"/>
  <c r="H6357" i="58"/>
  <c r="I6357" i="58"/>
  <c r="M6357" i="58" s="1"/>
  <c r="J6357" i="58"/>
  <c r="K6357" i="58"/>
  <c r="N6357" i="58"/>
  <c r="H6358" i="58"/>
  <c r="I6358" i="58"/>
  <c r="M6358" i="58" s="1"/>
  <c r="J6358" i="58"/>
  <c r="K6358" i="58"/>
  <c r="N6358" i="58"/>
  <c r="H6359" i="58"/>
  <c r="I6359" i="58"/>
  <c r="M6359" i="58" s="1"/>
  <c r="J6359" i="58"/>
  <c r="K6359" i="58"/>
  <c r="N6359" i="58"/>
  <c r="H6360" i="58"/>
  <c r="I6360" i="58"/>
  <c r="M6360" i="58" s="1"/>
  <c r="J6360" i="58"/>
  <c r="K6360" i="58"/>
  <c r="N6360" i="58"/>
  <c r="H6361" i="58"/>
  <c r="I6361" i="58"/>
  <c r="M6361" i="58" s="1"/>
  <c r="J6361" i="58"/>
  <c r="K6361" i="58"/>
  <c r="N6361" i="58"/>
  <c r="H6362" i="58"/>
  <c r="I6362" i="58"/>
  <c r="M6362" i="58" s="1"/>
  <c r="J6362" i="58"/>
  <c r="K6362" i="58"/>
  <c r="N6362" i="58"/>
  <c r="H6363" i="58"/>
  <c r="I6363" i="58"/>
  <c r="M6363" i="58" s="1"/>
  <c r="J6363" i="58"/>
  <c r="K6363" i="58"/>
  <c r="N6363" i="58"/>
  <c r="H6364" i="58"/>
  <c r="I6364" i="58"/>
  <c r="M6364" i="58" s="1"/>
  <c r="J6364" i="58"/>
  <c r="K6364" i="58"/>
  <c r="N6364" i="58"/>
  <c r="H6365" i="58"/>
  <c r="I6365" i="58"/>
  <c r="M6365" i="58" s="1"/>
  <c r="J6365" i="58"/>
  <c r="K6365" i="58"/>
  <c r="N6365" i="58"/>
  <c r="H6366" i="58"/>
  <c r="I6366" i="58"/>
  <c r="M6366" i="58" s="1"/>
  <c r="J6366" i="58"/>
  <c r="K6366" i="58"/>
  <c r="N6366" i="58"/>
  <c r="H6367" i="58"/>
  <c r="I6367" i="58"/>
  <c r="M6367" i="58" s="1"/>
  <c r="J6367" i="58"/>
  <c r="K6367" i="58"/>
  <c r="N6367" i="58"/>
  <c r="H6368" i="58"/>
  <c r="I6368" i="58"/>
  <c r="M6368" i="58" s="1"/>
  <c r="J6368" i="58"/>
  <c r="K6368" i="58"/>
  <c r="N6368" i="58"/>
  <c r="H6369" i="58"/>
  <c r="I6369" i="58"/>
  <c r="M6369" i="58" s="1"/>
  <c r="J6369" i="58"/>
  <c r="K6369" i="58"/>
  <c r="N6369" i="58"/>
  <c r="H6370" i="58"/>
  <c r="I6370" i="58"/>
  <c r="M6370" i="58" s="1"/>
  <c r="J6370" i="58"/>
  <c r="K6370" i="58"/>
  <c r="N6370" i="58"/>
  <c r="H6371" i="58"/>
  <c r="I6371" i="58"/>
  <c r="M6371" i="58" s="1"/>
  <c r="J6371" i="58"/>
  <c r="K6371" i="58"/>
  <c r="N6371" i="58"/>
  <c r="H6372" i="58"/>
  <c r="I6372" i="58"/>
  <c r="M6372" i="58" s="1"/>
  <c r="J6372" i="58"/>
  <c r="K6372" i="58"/>
  <c r="N6372" i="58"/>
  <c r="H6373" i="58"/>
  <c r="I6373" i="58"/>
  <c r="M6373" i="58" s="1"/>
  <c r="J6373" i="58"/>
  <c r="K6373" i="58"/>
  <c r="N6373" i="58"/>
  <c r="H6374" i="58"/>
  <c r="I6374" i="58"/>
  <c r="M6374" i="58" s="1"/>
  <c r="J6374" i="58"/>
  <c r="K6374" i="58"/>
  <c r="N6374" i="58"/>
  <c r="H6375" i="58"/>
  <c r="I6375" i="58"/>
  <c r="M6375" i="58" s="1"/>
  <c r="J6375" i="58"/>
  <c r="K6375" i="58"/>
  <c r="N6375" i="58"/>
  <c r="H6376" i="58"/>
  <c r="I6376" i="58"/>
  <c r="M6376" i="58" s="1"/>
  <c r="J6376" i="58"/>
  <c r="K6376" i="58"/>
  <c r="N6376" i="58"/>
  <c r="H6377" i="58"/>
  <c r="I6377" i="58"/>
  <c r="M6377" i="58" s="1"/>
  <c r="J6377" i="58"/>
  <c r="K6377" i="58"/>
  <c r="N6377" i="58"/>
  <c r="H6378" i="58"/>
  <c r="I6378" i="58"/>
  <c r="M6378" i="58" s="1"/>
  <c r="J6378" i="58"/>
  <c r="K6378" i="58"/>
  <c r="N6378" i="58"/>
  <c r="H6379" i="58"/>
  <c r="I6379" i="58"/>
  <c r="J6379" i="58"/>
  <c r="K6379" i="58"/>
  <c r="N6379" i="58"/>
  <c r="H6380" i="58"/>
  <c r="I6380" i="58"/>
  <c r="J6380" i="58"/>
  <c r="K6380" i="58"/>
  <c r="N6380" i="58"/>
  <c r="H6381" i="58"/>
  <c r="I6381" i="58"/>
  <c r="J6381" i="58"/>
  <c r="K6381" i="58"/>
  <c r="N6381" i="58"/>
  <c r="H6382" i="58"/>
  <c r="I6382" i="58"/>
  <c r="J6382" i="58"/>
  <c r="K6382" i="58"/>
  <c r="N6382" i="58"/>
  <c r="H6383" i="58"/>
  <c r="I6383" i="58"/>
  <c r="J6383" i="58"/>
  <c r="K6383" i="58"/>
  <c r="N6383" i="58"/>
  <c r="H6384" i="58"/>
  <c r="I6384" i="58"/>
  <c r="J6384" i="58"/>
  <c r="K6384" i="58"/>
  <c r="N6384" i="58"/>
  <c r="H6385" i="58"/>
  <c r="I6385" i="58"/>
  <c r="J6385" i="58"/>
  <c r="K6385" i="58"/>
  <c r="N6385" i="58"/>
  <c r="H6386" i="58"/>
  <c r="I6386" i="58"/>
  <c r="J6386" i="58"/>
  <c r="K6386" i="58"/>
  <c r="N6386" i="58"/>
  <c r="H6387" i="58"/>
  <c r="I6387" i="58"/>
  <c r="J6387" i="58"/>
  <c r="K6387" i="58"/>
  <c r="N6387" i="58"/>
  <c r="H6388" i="58"/>
  <c r="I6388" i="58"/>
  <c r="M6388" i="58" s="1"/>
  <c r="J6388" i="58"/>
  <c r="K6388" i="58"/>
  <c r="N6388" i="58"/>
  <c r="H6389" i="58"/>
  <c r="I6389" i="58"/>
  <c r="M6389" i="58" s="1"/>
  <c r="J6389" i="58"/>
  <c r="K6389" i="58"/>
  <c r="N6389" i="58"/>
  <c r="H6390" i="58"/>
  <c r="I6390" i="58"/>
  <c r="M6390" i="58" s="1"/>
  <c r="J6390" i="58"/>
  <c r="K6390" i="58"/>
  <c r="N6390" i="58"/>
  <c r="H6391" i="58"/>
  <c r="I6391" i="58"/>
  <c r="M6391" i="58" s="1"/>
  <c r="J6391" i="58"/>
  <c r="K6391" i="58"/>
  <c r="N6391" i="58"/>
  <c r="H6392" i="58"/>
  <c r="I6392" i="58"/>
  <c r="M6392" i="58" s="1"/>
  <c r="J6392" i="58"/>
  <c r="K6392" i="58"/>
  <c r="N6392" i="58"/>
  <c r="H6393" i="58"/>
  <c r="I6393" i="58"/>
  <c r="M6393" i="58" s="1"/>
  <c r="J6393" i="58"/>
  <c r="K6393" i="58"/>
  <c r="N6393" i="58"/>
  <c r="H6394" i="58"/>
  <c r="I6394" i="58"/>
  <c r="M6394" i="58" s="1"/>
  <c r="J6394" i="58"/>
  <c r="K6394" i="58"/>
  <c r="N6394" i="58"/>
  <c r="H6395" i="58"/>
  <c r="I6395" i="58"/>
  <c r="M6395" i="58" s="1"/>
  <c r="J6395" i="58"/>
  <c r="K6395" i="58"/>
  <c r="N6395" i="58"/>
  <c r="H6396" i="58"/>
  <c r="I6396" i="58"/>
  <c r="M6396" i="58" s="1"/>
  <c r="J6396" i="58"/>
  <c r="K6396" i="58"/>
  <c r="N6396" i="58"/>
  <c r="H6397" i="58"/>
  <c r="I6397" i="58"/>
  <c r="M6397" i="58" s="1"/>
  <c r="J6397" i="58"/>
  <c r="K6397" i="58"/>
  <c r="N6397" i="58"/>
  <c r="H6398" i="58"/>
  <c r="I6398" i="58"/>
  <c r="M6398" i="58" s="1"/>
  <c r="J6398" i="58"/>
  <c r="K6398" i="58"/>
  <c r="N6398" i="58"/>
  <c r="H6399" i="58"/>
  <c r="I6399" i="58"/>
  <c r="M6399" i="58" s="1"/>
  <c r="J6399" i="58"/>
  <c r="K6399" i="58"/>
  <c r="N6399" i="58"/>
  <c r="H6400" i="58"/>
  <c r="I6400" i="58"/>
  <c r="M6400" i="58" s="1"/>
  <c r="J6400" i="58"/>
  <c r="K6400" i="58"/>
  <c r="N6400" i="58"/>
  <c r="H6401" i="58"/>
  <c r="I6401" i="58"/>
  <c r="M6401" i="58" s="1"/>
  <c r="J6401" i="58"/>
  <c r="K6401" i="58"/>
  <c r="N6401" i="58"/>
  <c r="H6402" i="58"/>
  <c r="I6402" i="58"/>
  <c r="M6402" i="58" s="1"/>
  <c r="J6402" i="58"/>
  <c r="K6402" i="58"/>
  <c r="N6402" i="58"/>
  <c r="H6403" i="58"/>
  <c r="I6403" i="58"/>
  <c r="M6403" i="58" s="1"/>
  <c r="J6403" i="58"/>
  <c r="K6403" i="58"/>
  <c r="N6403" i="58"/>
  <c r="H6404" i="58"/>
  <c r="I6404" i="58"/>
  <c r="M6404" i="58" s="1"/>
  <c r="J6404" i="58"/>
  <c r="K6404" i="58"/>
  <c r="N6404" i="58"/>
  <c r="H6405" i="58"/>
  <c r="I6405" i="58"/>
  <c r="M6405" i="58" s="1"/>
  <c r="J6405" i="58"/>
  <c r="K6405" i="58"/>
  <c r="N6405" i="58"/>
  <c r="H6406" i="58"/>
  <c r="I6406" i="58"/>
  <c r="M6406" i="58" s="1"/>
  <c r="J6406" i="58"/>
  <c r="K6406" i="58"/>
  <c r="N6406" i="58"/>
  <c r="H6407" i="58"/>
  <c r="I6407" i="58"/>
  <c r="M6407" i="58" s="1"/>
  <c r="J6407" i="58"/>
  <c r="K6407" i="58"/>
  <c r="N6407" i="58"/>
  <c r="H6408" i="58"/>
  <c r="I6408" i="58"/>
  <c r="M6408" i="58" s="1"/>
  <c r="J6408" i="58"/>
  <c r="K6408" i="58"/>
  <c r="N6408" i="58"/>
  <c r="H6409" i="58"/>
  <c r="I6409" i="58"/>
  <c r="M6409" i="58" s="1"/>
  <c r="J6409" i="58"/>
  <c r="K6409" i="58"/>
  <c r="N6409" i="58"/>
  <c r="H6410" i="58"/>
  <c r="I6410" i="58"/>
  <c r="M6410" i="58" s="1"/>
  <c r="J6410" i="58"/>
  <c r="K6410" i="58"/>
  <c r="N6410" i="58"/>
  <c r="H6411" i="58"/>
  <c r="I6411" i="58"/>
  <c r="M6411" i="58" s="1"/>
  <c r="J6411" i="58"/>
  <c r="K6411" i="58"/>
  <c r="N6411" i="58"/>
  <c r="H6412" i="58"/>
  <c r="I6412" i="58"/>
  <c r="M6412" i="58" s="1"/>
  <c r="J6412" i="58"/>
  <c r="K6412" i="58"/>
  <c r="N6412" i="58"/>
  <c r="H6413" i="58"/>
  <c r="I6413" i="58"/>
  <c r="M6413" i="58" s="1"/>
  <c r="J6413" i="58"/>
  <c r="K6413" i="58"/>
  <c r="N6413" i="58"/>
  <c r="H6414" i="58"/>
  <c r="I6414" i="58"/>
  <c r="M6414" i="58" s="1"/>
  <c r="J6414" i="58"/>
  <c r="K6414" i="58"/>
  <c r="N6414" i="58"/>
  <c r="H6415" i="58"/>
  <c r="I6415" i="58"/>
  <c r="M6415" i="58" s="1"/>
  <c r="J6415" i="58"/>
  <c r="K6415" i="58"/>
  <c r="N6415" i="58"/>
  <c r="H6416" i="58"/>
  <c r="I6416" i="58"/>
  <c r="M6416" i="58" s="1"/>
  <c r="J6416" i="58"/>
  <c r="K6416" i="58"/>
  <c r="N6416" i="58"/>
  <c r="H6417" i="58"/>
  <c r="I6417" i="58"/>
  <c r="M6417" i="58" s="1"/>
  <c r="J6417" i="58"/>
  <c r="K6417" i="58"/>
  <c r="N6417" i="58"/>
  <c r="H6418" i="58"/>
  <c r="I6418" i="58"/>
  <c r="M6418" i="58" s="1"/>
  <c r="J6418" i="58"/>
  <c r="K6418" i="58"/>
  <c r="N6418" i="58"/>
  <c r="H6419" i="58"/>
  <c r="I6419" i="58"/>
  <c r="M6419" i="58" s="1"/>
  <c r="J6419" i="58"/>
  <c r="K6419" i="58"/>
  <c r="N6419" i="58"/>
  <c r="H6420" i="58"/>
  <c r="I6420" i="58"/>
  <c r="M6420" i="58" s="1"/>
  <c r="J6420" i="58"/>
  <c r="K6420" i="58"/>
  <c r="N6420" i="58"/>
  <c r="H6421" i="58"/>
  <c r="I6421" i="58"/>
  <c r="M6421" i="58" s="1"/>
  <c r="J6421" i="58"/>
  <c r="K6421" i="58"/>
  <c r="N6421" i="58"/>
  <c r="H6422" i="58"/>
  <c r="I6422" i="58"/>
  <c r="M6422" i="58" s="1"/>
  <c r="J6422" i="58"/>
  <c r="K6422" i="58"/>
  <c r="N6422" i="58"/>
  <c r="H6423" i="58"/>
  <c r="I6423" i="58"/>
  <c r="M6423" i="58" s="1"/>
  <c r="J6423" i="58"/>
  <c r="K6423" i="58"/>
  <c r="N6423" i="58"/>
  <c r="H6424" i="58"/>
  <c r="I6424" i="58"/>
  <c r="M6424" i="58" s="1"/>
  <c r="J6424" i="58"/>
  <c r="K6424" i="58"/>
  <c r="N6424" i="58"/>
  <c r="H6425" i="58"/>
  <c r="I6425" i="58"/>
  <c r="M6425" i="58" s="1"/>
  <c r="J6425" i="58"/>
  <c r="K6425" i="58"/>
  <c r="N6425" i="58"/>
  <c r="H6426" i="58"/>
  <c r="I6426" i="58"/>
  <c r="M6426" i="58" s="1"/>
  <c r="J6426" i="58"/>
  <c r="K6426" i="58"/>
  <c r="N6426" i="58"/>
  <c r="H6427" i="58"/>
  <c r="I6427" i="58"/>
  <c r="M6427" i="58" s="1"/>
  <c r="J6427" i="58"/>
  <c r="K6427" i="58"/>
  <c r="N6427" i="58"/>
  <c r="H6428" i="58"/>
  <c r="I6428" i="58"/>
  <c r="M6428" i="58" s="1"/>
  <c r="J6428" i="58"/>
  <c r="K6428" i="58"/>
  <c r="N6428" i="58"/>
  <c r="H6429" i="58"/>
  <c r="I6429" i="58"/>
  <c r="M6429" i="58" s="1"/>
  <c r="J6429" i="58"/>
  <c r="K6429" i="58"/>
  <c r="N6429" i="58"/>
  <c r="H6430" i="58"/>
  <c r="I6430" i="58"/>
  <c r="M6430" i="58" s="1"/>
  <c r="J6430" i="58"/>
  <c r="K6430" i="58"/>
  <c r="N6430" i="58"/>
  <c r="H6431" i="58"/>
  <c r="I6431" i="58"/>
  <c r="M6431" i="58" s="1"/>
  <c r="J6431" i="58"/>
  <c r="K6431" i="58"/>
  <c r="N6431" i="58"/>
  <c r="H6432" i="58"/>
  <c r="I6432" i="58"/>
  <c r="M6432" i="58" s="1"/>
  <c r="J6432" i="58"/>
  <c r="K6432" i="58"/>
  <c r="N6432" i="58"/>
  <c r="H6433" i="58"/>
  <c r="I6433" i="58"/>
  <c r="M6433" i="58" s="1"/>
  <c r="J6433" i="58"/>
  <c r="K6433" i="58"/>
  <c r="N6433" i="58"/>
  <c r="H6434" i="58"/>
  <c r="I6434" i="58"/>
  <c r="M6434" i="58" s="1"/>
  <c r="J6434" i="58"/>
  <c r="K6434" i="58"/>
  <c r="N6434" i="58"/>
  <c r="H6435" i="58"/>
  <c r="I6435" i="58"/>
  <c r="M6435" i="58" s="1"/>
  <c r="J6435" i="58"/>
  <c r="K6435" i="58"/>
  <c r="N6435" i="58"/>
  <c r="H6436" i="58"/>
  <c r="I6436" i="58"/>
  <c r="M6436" i="58" s="1"/>
  <c r="J6436" i="58"/>
  <c r="K6436" i="58"/>
  <c r="N6436" i="58"/>
  <c r="H6437" i="58"/>
  <c r="I6437" i="58"/>
  <c r="M6437" i="58" s="1"/>
  <c r="J6437" i="58"/>
  <c r="K6437" i="58"/>
  <c r="N6437" i="58"/>
  <c r="H6438" i="58"/>
  <c r="I6438" i="58"/>
  <c r="M6438" i="58" s="1"/>
  <c r="J6438" i="58"/>
  <c r="K6438" i="58"/>
  <c r="N6438" i="58"/>
  <c r="H6439" i="58"/>
  <c r="I6439" i="58"/>
  <c r="M6439" i="58" s="1"/>
  <c r="J6439" i="58"/>
  <c r="K6439" i="58"/>
  <c r="N6439" i="58"/>
  <c r="H6440" i="58"/>
  <c r="I6440" i="58"/>
  <c r="M6440" i="58" s="1"/>
  <c r="J6440" i="58"/>
  <c r="K6440" i="58"/>
  <c r="N6440" i="58"/>
  <c r="H6441" i="58"/>
  <c r="I6441" i="58"/>
  <c r="J6441" i="58"/>
  <c r="K6441" i="58"/>
  <c r="N6441" i="58"/>
  <c r="H6442" i="58"/>
  <c r="I6442" i="58"/>
  <c r="J6442" i="58"/>
  <c r="K6442" i="58"/>
  <c r="N6442" i="58"/>
  <c r="H6443" i="58"/>
  <c r="I6443" i="58"/>
  <c r="J6443" i="58"/>
  <c r="K6443" i="58"/>
  <c r="N6443" i="58"/>
  <c r="H6444" i="58"/>
  <c r="I6444" i="58"/>
  <c r="J6444" i="58"/>
  <c r="K6444" i="58"/>
  <c r="N6444" i="58"/>
  <c r="H6445" i="58"/>
  <c r="I6445" i="58"/>
  <c r="J6445" i="58"/>
  <c r="K6445" i="58"/>
  <c r="N6445" i="58"/>
  <c r="H6446" i="58"/>
  <c r="I6446" i="58"/>
  <c r="J6446" i="58"/>
  <c r="K6446" i="58"/>
  <c r="N6446" i="58"/>
  <c r="H6447" i="58"/>
  <c r="I6447" i="58"/>
  <c r="J6447" i="58"/>
  <c r="K6447" i="58"/>
  <c r="N6447" i="58"/>
  <c r="H6448" i="58"/>
  <c r="I6448" i="58"/>
  <c r="J6448" i="58"/>
  <c r="K6448" i="58"/>
  <c r="N6448" i="58"/>
  <c r="H6449" i="58"/>
  <c r="I6449" i="58"/>
  <c r="J6449" i="58"/>
  <c r="K6449" i="58"/>
  <c r="N6449" i="58"/>
  <c r="H6450" i="58"/>
  <c r="I6450" i="58"/>
  <c r="M6450" i="58" s="1"/>
  <c r="J6450" i="58"/>
  <c r="K6450" i="58"/>
  <c r="N6450" i="58"/>
  <c r="H6451" i="58"/>
  <c r="I6451" i="58"/>
  <c r="M6451" i="58" s="1"/>
  <c r="J6451" i="58"/>
  <c r="K6451" i="58"/>
  <c r="N6451" i="58"/>
  <c r="H6452" i="58"/>
  <c r="I6452" i="58"/>
  <c r="M6452" i="58" s="1"/>
  <c r="J6452" i="58"/>
  <c r="K6452" i="58"/>
  <c r="N6452" i="58"/>
  <c r="H6453" i="58"/>
  <c r="I6453" i="58"/>
  <c r="M6453" i="58" s="1"/>
  <c r="J6453" i="58"/>
  <c r="K6453" i="58"/>
  <c r="N6453" i="58"/>
  <c r="H6454" i="58"/>
  <c r="I6454" i="58"/>
  <c r="M6454" i="58" s="1"/>
  <c r="J6454" i="58"/>
  <c r="K6454" i="58"/>
  <c r="N6454" i="58"/>
  <c r="H6455" i="58"/>
  <c r="I6455" i="58"/>
  <c r="M6455" i="58" s="1"/>
  <c r="J6455" i="58"/>
  <c r="K6455" i="58"/>
  <c r="N6455" i="58"/>
  <c r="H6456" i="58"/>
  <c r="I6456" i="58"/>
  <c r="M6456" i="58" s="1"/>
  <c r="J6456" i="58"/>
  <c r="K6456" i="58"/>
  <c r="N6456" i="58"/>
  <c r="H6457" i="58"/>
  <c r="I6457" i="58"/>
  <c r="M6457" i="58" s="1"/>
  <c r="J6457" i="58"/>
  <c r="K6457" i="58"/>
  <c r="N6457" i="58"/>
  <c r="H6458" i="58"/>
  <c r="I6458" i="58"/>
  <c r="M6458" i="58" s="1"/>
  <c r="J6458" i="58"/>
  <c r="K6458" i="58"/>
  <c r="N6458" i="58"/>
  <c r="H6459" i="58"/>
  <c r="I6459" i="58"/>
  <c r="M6459" i="58" s="1"/>
  <c r="J6459" i="58"/>
  <c r="K6459" i="58"/>
  <c r="N6459" i="58"/>
  <c r="H6460" i="58"/>
  <c r="I6460" i="58"/>
  <c r="M6460" i="58" s="1"/>
  <c r="J6460" i="58"/>
  <c r="K6460" i="58"/>
  <c r="N6460" i="58"/>
  <c r="H6461" i="58"/>
  <c r="I6461" i="58"/>
  <c r="M6461" i="58" s="1"/>
  <c r="J6461" i="58"/>
  <c r="K6461" i="58"/>
  <c r="N6461" i="58"/>
  <c r="H6462" i="58"/>
  <c r="I6462" i="58"/>
  <c r="M6462" i="58" s="1"/>
  <c r="J6462" i="58"/>
  <c r="K6462" i="58"/>
  <c r="N6462" i="58"/>
  <c r="H6463" i="58"/>
  <c r="I6463" i="58"/>
  <c r="M6463" i="58" s="1"/>
  <c r="J6463" i="58"/>
  <c r="K6463" i="58"/>
  <c r="N6463" i="58"/>
  <c r="H6464" i="58"/>
  <c r="I6464" i="58"/>
  <c r="M6464" i="58" s="1"/>
  <c r="J6464" i="58"/>
  <c r="K6464" i="58"/>
  <c r="N6464" i="58"/>
  <c r="H6465" i="58"/>
  <c r="I6465" i="58"/>
  <c r="M6465" i="58" s="1"/>
  <c r="J6465" i="58"/>
  <c r="K6465" i="58"/>
  <c r="N6465" i="58"/>
  <c r="H6466" i="58"/>
  <c r="I6466" i="58"/>
  <c r="M6466" i="58" s="1"/>
  <c r="J6466" i="58"/>
  <c r="K6466" i="58"/>
  <c r="N6466" i="58"/>
  <c r="H6467" i="58"/>
  <c r="I6467" i="58"/>
  <c r="M6467" i="58" s="1"/>
  <c r="J6467" i="58"/>
  <c r="K6467" i="58"/>
  <c r="N6467" i="58"/>
  <c r="H6468" i="58"/>
  <c r="I6468" i="58"/>
  <c r="M6468" i="58" s="1"/>
  <c r="J6468" i="58"/>
  <c r="K6468" i="58"/>
  <c r="N6468" i="58"/>
  <c r="H6469" i="58"/>
  <c r="I6469" i="58"/>
  <c r="M6469" i="58" s="1"/>
  <c r="J6469" i="58"/>
  <c r="K6469" i="58"/>
  <c r="N6469" i="58"/>
  <c r="H6470" i="58"/>
  <c r="I6470" i="58"/>
  <c r="M6470" i="58" s="1"/>
  <c r="J6470" i="58"/>
  <c r="K6470" i="58"/>
  <c r="N6470" i="58"/>
  <c r="H6471" i="58"/>
  <c r="I6471" i="58"/>
  <c r="M6471" i="58" s="1"/>
  <c r="J6471" i="58"/>
  <c r="K6471" i="58"/>
  <c r="N6471" i="58"/>
  <c r="H6472" i="58"/>
  <c r="I6472" i="58"/>
  <c r="M6472" i="58" s="1"/>
  <c r="J6472" i="58"/>
  <c r="K6472" i="58"/>
  <c r="N6472" i="58"/>
  <c r="H6473" i="58"/>
  <c r="I6473" i="58"/>
  <c r="M6473" i="58" s="1"/>
  <c r="J6473" i="58"/>
  <c r="K6473" i="58"/>
  <c r="N6473" i="58"/>
  <c r="H6474" i="58"/>
  <c r="I6474" i="58"/>
  <c r="M6474" i="58" s="1"/>
  <c r="J6474" i="58"/>
  <c r="K6474" i="58"/>
  <c r="N6474" i="58"/>
  <c r="H6475" i="58"/>
  <c r="I6475" i="58"/>
  <c r="M6475" i="58" s="1"/>
  <c r="J6475" i="58"/>
  <c r="K6475" i="58"/>
  <c r="N6475" i="58"/>
  <c r="H6476" i="58"/>
  <c r="I6476" i="58"/>
  <c r="M6476" i="58" s="1"/>
  <c r="J6476" i="58"/>
  <c r="K6476" i="58"/>
  <c r="N6476" i="58"/>
  <c r="H6477" i="58"/>
  <c r="I6477" i="58"/>
  <c r="M6477" i="58" s="1"/>
  <c r="J6477" i="58"/>
  <c r="K6477" i="58"/>
  <c r="N6477" i="58"/>
  <c r="H6478" i="58"/>
  <c r="I6478" i="58"/>
  <c r="M6478" i="58" s="1"/>
  <c r="J6478" i="58"/>
  <c r="K6478" i="58"/>
  <c r="N6478" i="58"/>
  <c r="H6479" i="58"/>
  <c r="I6479" i="58"/>
  <c r="M6479" i="58" s="1"/>
  <c r="J6479" i="58"/>
  <c r="K6479" i="58"/>
  <c r="N6479" i="58"/>
  <c r="H6480" i="58"/>
  <c r="I6480" i="58"/>
  <c r="M6480" i="58" s="1"/>
  <c r="J6480" i="58"/>
  <c r="K6480" i="58"/>
  <c r="N6480" i="58"/>
  <c r="H6481" i="58"/>
  <c r="I6481" i="58"/>
  <c r="M6481" i="58" s="1"/>
  <c r="J6481" i="58"/>
  <c r="K6481" i="58"/>
  <c r="N6481" i="58"/>
  <c r="H6482" i="58"/>
  <c r="I6482" i="58"/>
  <c r="M6482" i="58" s="1"/>
  <c r="J6482" i="58"/>
  <c r="K6482" i="58"/>
  <c r="N6482" i="58"/>
  <c r="H6483" i="58"/>
  <c r="I6483" i="58"/>
  <c r="M6483" i="58" s="1"/>
  <c r="J6483" i="58"/>
  <c r="K6483" i="58"/>
  <c r="N6483" i="58"/>
  <c r="M6446" i="58" l="1"/>
  <c r="M6442" i="58"/>
  <c r="M6386" i="58"/>
  <c r="M6382" i="58"/>
  <c r="M6322" i="58"/>
  <c r="M6318" i="58"/>
  <c r="M6310" i="58"/>
  <c r="M6306" i="58"/>
  <c r="M6302" i="58"/>
  <c r="M6298" i="58"/>
  <c r="M6385" i="58"/>
  <c r="M6381" i="58"/>
  <c r="M6321" i="58"/>
  <c r="M6317" i="58"/>
  <c r="M6309" i="58"/>
  <c r="M6447" i="58"/>
  <c r="M6443" i="58"/>
  <c r="M6387" i="58"/>
  <c r="M6383" i="58"/>
  <c r="M6379" i="58"/>
  <c r="M6323" i="58"/>
  <c r="M6319" i="58"/>
  <c r="M6307" i="58"/>
  <c r="M6303" i="58"/>
  <c r="M6299" i="58"/>
  <c r="M6449" i="58"/>
  <c r="M6445" i="58"/>
  <c r="M6441" i="58"/>
  <c r="M6305" i="58"/>
  <c r="M6301" i="58"/>
  <c r="M6297" i="58"/>
  <c r="M6448" i="58"/>
  <c r="M6444" i="58"/>
  <c r="M6384" i="58"/>
  <c r="M6380" i="58"/>
  <c r="M6324" i="58"/>
  <c r="M6320" i="58"/>
  <c r="M6308" i="58"/>
  <c r="M6304" i="58"/>
  <c r="M6300" i="58"/>
  <c r="L6475" i="58"/>
  <c r="L6471" i="58"/>
  <c r="L6467" i="58"/>
  <c r="L6463" i="58"/>
  <c r="L6479" i="58"/>
  <c r="L6480" i="58"/>
  <c r="L6416" i="58"/>
  <c r="L6414" i="58"/>
  <c r="L6412" i="58"/>
  <c r="L6400" i="58"/>
  <c r="L6398" i="58"/>
  <c r="L6396" i="58"/>
  <c r="L6384" i="58"/>
  <c r="L6382" i="58"/>
  <c r="L6380" i="58"/>
  <c r="L6368" i="58"/>
  <c r="L6366" i="58"/>
  <c r="L6364" i="58"/>
  <c r="L6352" i="58"/>
  <c r="L6350" i="58"/>
  <c r="L6348" i="58"/>
  <c r="L6318" i="58"/>
  <c r="L6314" i="58"/>
  <c r="L6302" i="58"/>
  <c r="L6298" i="58"/>
  <c r="L6286" i="58"/>
  <c r="L6282" i="58"/>
  <c r="L6270" i="58"/>
  <c r="L6266" i="58"/>
  <c r="L6254" i="58"/>
  <c r="L6459" i="58"/>
  <c r="L6455" i="58"/>
  <c r="L6411" i="58"/>
  <c r="L6407" i="58"/>
  <c r="L6395" i="58"/>
  <c r="L6391" i="58"/>
  <c r="L6379" i="58"/>
  <c r="L6375" i="58"/>
  <c r="L6363" i="58"/>
  <c r="L6359" i="58"/>
  <c r="L6347" i="58"/>
  <c r="L6343" i="58"/>
  <c r="L6265" i="58"/>
  <c r="L6255" i="58"/>
  <c r="L6253" i="58"/>
  <c r="L6252" i="58"/>
  <c r="L6342" i="58"/>
  <c r="L6338" i="58"/>
  <c r="L6336" i="58"/>
  <c r="L6332" i="58"/>
  <c r="L6330" i="58"/>
  <c r="L6328" i="58"/>
  <c r="L6324" i="58"/>
  <c r="L6320" i="58"/>
  <c r="L6321" i="58"/>
  <c r="L6319" i="58"/>
  <c r="L6315" i="58"/>
  <c r="L6305" i="58"/>
  <c r="L6303" i="58"/>
  <c r="L6299" i="58"/>
  <c r="L6289" i="58"/>
  <c r="L6287" i="58"/>
  <c r="L6283" i="58"/>
  <c r="L6275" i="58"/>
  <c r="L6273" i="58"/>
  <c r="L6325" i="58"/>
  <c r="L6478" i="58"/>
  <c r="L6474" i="58"/>
  <c r="L6470" i="58"/>
  <c r="L6466" i="58"/>
  <c r="L6462" i="58"/>
  <c r="L6458" i="58"/>
  <c r="L6454" i="58"/>
  <c r="L6452" i="58"/>
  <c r="L6450" i="58"/>
  <c r="L6446" i="58"/>
  <c r="L6442" i="58"/>
  <c r="L6438" i="58"/>
  <c r="L6434" i="58"/>
  <c r="L6430" i="58"/>
  <c r="L6426" i="58"/>
  <c r="L6422" i="58"/>
  <c r="L6418" i="58"/>
  <c r="L6408" i="58"/>
  <c r="L6406" i="58"/>
  <c r="L6402" i="58"/>
  <c r="L6392" i="58"/>
  <c r="L6390" i="58"/>
  <c r="L6386" i="58"/>
  <c r="L6376" i="58"/>
  <c r="L6374" i="58"/>
  <c r="L6370" i="58"/>
  <c r="L6360" i="58"/>
  <c r="L6358" i="58"/>
  <c r="L6354" i="58"/>
  <c r="L6344" i="58"/>
  <c r="L6341" i="58"/>
  <c r="L6337" i="58"/>
  <c r="L6334" i="58"/>
  <c r="L6326" i="58"/>
  <c r="L6313" i="58"/>
  <c r="L6311" i="58"/>
  <c r="L6309" i="58"/>
  <c r="L6297" i="58"/>
  <c r="L6295" i="58"/>
  <c r="L6293" i="58"/>
  <c r="L6281" i="58"/>
  <c r="L6279" i="58"/>
  <c r="L6277" i="58"/>
  <c r="L6271" i="58"/>
  <c r="L6269" i="58"/>
  <c r="L6264" i="58"/>
  <c r="L6260" i="58"/>
  <c r="L6481" i="58"/>
  <c r="L6449" i="58"/>
  <c r="L6445" i="58"/>
  <c r="L6441" i="58"/>
  <c r="L6437" i="58"/>
  <c r="L6433" i="58"/>
  <c r="L6429" i="58"/>
  <c r="L6425" i="58"/>
  <c r="L6421" i="58"/>
  <c r="L6417" i="58"/>
  <c r="L6405" i="58"/>
  <c r="L6401" i="58"/>
  <c r="L6389" i="58"/>
  <c r="L6385" i="58"/>
  <c r="L6373" i="58"/>
  <c r="L6369" i="58"/>
  <c r="L6357" i="58"/>
  <c r="L6353" i="58"/>
  <c r="L6331" i="58"/>
  <c r="L6308" i="58"/>
  <c r="L6304" i="58"/>
  <c r="L6292" i="58"/>
  <c r="L6288" i="58"/>
  <c r="L6276" i="58"/>
  <c r="L6263" i="58"/>
  <c r="L6259" i="58"/>
  <c r="L6257" i="58"/>
  <c r="L6483" i="58"/>
  <c r="L6477" i="58"/>
  <c r="L6473" i="58"/>
  <c r="L6469" i="58"/>
  <c r="L6465" i="58"/>
  <c r="L6461" i="58"/>
  <c r="L6457" i="58"/>
  <c r="L6453" i="58"/>
  <c r="L6448" i="58"/>
  <c r="L6444" i="58"/>
  <c r="L6440" i="58"/>
  <c r="L6436" i="58"/>
  <c r="L6432" i="58"/>
  <c r="L6428" i="58"/>
  <c r="L6424" i="58"/>
  <c r="L6420" i="58"/>
  <c r="L6415" i="58"/>
  <c r="L6410" i="58"/>
  <c r="L6404" i="58"/>
  <c r="L6399" i="58"/>
  <c r="L6394" i="58"/>
  <c r="L6388" i="58"/>
  <c r="L6383" i="58"/>
  <c r="L6378" i="58"/>
  <c r="L6372" i="58"/>
  <c r="L6367" i="58"/>
  <c r="L6362" i="58"/>
  <c r="L6356" i="58"/>
  <c r="L6351" i="58"/>
  <c r="L6346" i="58"/>
  <c r="L6340" i="58"/>
  <c r="L6335" i="58"/>
  <c r="L6329" i="58"/>
  <c r="L6323" i="58"/>
  <c r="L6317" i="58"/>
  <c r="L6312" i="58"/>
  <c r="L6307" i="58"/>
  <c r="L6301" i="58"/>
  <c r="L6296" i="58"/>
  <c r="L6291" i="58"/>
  <c r="L6285" i="58"/>
  <c r="L6280" i="58"/>
  <c r="L6274" i="58"/>
  <c r="L6268" i="58"/>
  <c r="L6262" i="58"/>
  <c r="L6258" i="58"/>
  <c r="L6482" i="58"/>
  <c r="L6476" i="58"/>
  <c r="L6472" i="58"/>
  <c r="L6468" i="58"/>
  <c r="L6464" i="58"/>
  <c r="L6460" i="58"/>
  <c r="L6456" i="58"/>
  <c r="L6451" i="58"/>
  <c r="L6447" i="58"/>
  <c r="L6443" i="58"/>
  <c r="L6439" i="58"/>
  <c r="L6435" i="58"/>
  <c r="L6431" i="58"/>
  <c r="L6427" i="58"/>
  <c r="L6423" i="58"/>
  <c r="L6419" i="58"/>
  <c r="L6413" i="58"/>
  <c r="L6409" i="58"/>
  <c r="L6403" i="58"/>
  <c r="L6397" i="58"/>
  <c r="L6393" i="58"/>
  <c r="L6387" i="58"/>
  <c r="L6381" i="58"/>
  <c r="L6377" i="58"/>
  <c r="L6371" i="58"/>
  <c r="L6365" i="58"/>
  <c r="L6361" i="58"/>
  <c r="L6355" i="58"/>
  <c r="L6349" i="58"/>
  <c r="L6345" i="58"/>
  <c r="L6339" i="58"/>
  <c r="L6333" i="58"/>
  <c r="L6327" i="58"/>
  <c r="L6322" i="58"/>
  <c r="L6316" i="58"/>
  <c r="L6310" i="58"/>
  <c r="L6306" i="58"/>
  <c r="L6300" i="58"/>
  <c r="L6294" i="58"/>
  <c r="L6290" i="58"/>
  <c r="L6284" i="58"/>
  <c r="L6278" i="58"/>
  <c r="L6272" i="58"/>
  <c r="L6267" i="58"/>
  <c r="L6261" i="58"/>
  <c r="L6256" i="58"/>
  <c r="H6219" i="58"/>
  <c r="H2615" i="58"/>
  <c r="I2615" i="58"/>
  <c r="M2615" i="58" s="1"/>
  <c r="J2615" i="58"/>
  <c r="K2615" i="58"/>
  <c r="N2615" i="58"/>
  <c r="H2616" i="58"/>
  <c r="I2616" i="58"/>
  <c r="M2616" i="58" s="1"/>
  <c r="J2616" i="58"/>
  <c r="K2616" i="58"/>
  <c r="N2616" i="58"/>
  <c r="H2617" i="58"/>
  <c r="I2617" i="58"/>
  <c r="M2617" i="58" s="1"/>
  <c r="J2617" i="58"/>
  <c r="K2617" i="58"/>
  <c r="N2617" i="58"/>
  <c r="H2618" i="58"/>
  <c r="I2618" i="58"/>
  <c r="M2618" i="58" s="1"/>
  <c r="J2618" i="58"/>
  <c r="K2618" i="58"/>
  <c r="N2618" i="58"/>
  <c r="H2619" i="58"/>
  <c r="I2619" i="58"/>
  <c r="M2619" i="58" s="1"/>
  <c r="J2619" i="58"/>
  <c r="K2619" i="58"/>
  <c r="N2619" i="58"/>
  <c r="H2620" i="58"/>
  <c r="I2620" i="58"/>
  <c r="M2620" i="58" s="1"/>
  <c r="J2620" i="58"/>
  <c r="K2620" i="58"/>
  <c r="N2620" i="58"/>
  <c r="H2621" i="58"/>
  <c r="I2621" i="58"/>
  <c r="M2621" i="58" s="1"/>
  <c r="J2621" i="58"/>
  <c r="K2621" i="58"/>
  <c r="N2621" i="58"/>
  <c r="H2622" i="58"/>
  <c r="I2622" i="58"/>
  <c r="M2622" i="58" s="1"/>
  <c r="J2622" i="58"/>
  <c r="K2622" i="58"/>
  <c r="N2622" i="58"/>
  <c r="H2623" i="58"/>
  <c r="I2623" i="58"/>
  <c r="M2623" i="58" s="1"/>
  <c r="J2623" i="58"/>
  <c r="K2623" i="58"/>
  <c r="N2623" i="58"/>
  <c r="H2624" i="58"/>
  <c r="I2624" i="58"/>
  <c r="M2624" i="58" s="1"/>
  <c r="J2624" i="58"/>
  <c r="K2624" i="58"/>
  <c r="N2624" i="58"/>
  <c r="H2625" i="58"/>
  <c r="I2625" i="58"/>
  <c r="M2625" i="58" s="1"/>
  <c r="J2625" i="58"/>
  <c r="K2625" i="58"/>
  <c r="N2625" i="58"/>
  <c r="H2626" i="58"/>
  <c r="I2626" i="58"/>
  <c r="M2626" i="58" s="1"/>
  <c r="J2626" i="58"/>
  <c r="K2626" i="58"/>
  <c r="N2626" i="58"/>
  <c r="H2627" i="58"/>
  <c r="I2627" i="58"/>
  <c r="M2627" i="58" s="1"/>
  <c r="J2627" i="58"/>
  <c r="K2627" i="58"/>
  <c r="N2627" i="58"/>
  <c r="H2628" i="58"/>
  <c r="I2628" i="58"/>
  <c r="M2628" i="58" s="1"/>
  <c r="J2628" i="58"/>
  <c r="K2628" i="58"/>
  <c r="N2628" i="58"/>
  <c r="H2629" i="58"/>
  <c r="I2629" i="58"/>
  <c r="M2629" i="58" s="1"/>
  <c r="J2629" i="58"/>
  <c r="K2629" i="58"/>
  <c r="N2629" i="58"/>
  <c r="H2630" i="58"/>
  <c r="I2630" i="58"/>
  <c r="M2630" i="58" s="1"/>
  <c r="J2630" i="58"/>
  <c r="K2630" i="58"/>
  <c r="N2630" i="58"/>
  <c r="H2631" i="58"/>
  <c r="I2631" i="58"/>
  <c r="M2631" i="58" s="1"/>
  <c r="J2631" i="58"/>
  <c r="K2631" i="58"/>
  <c r="N2631" i="58"/>
  <c r="H2632" i="58"/>
  <c r="I2632" i="58"/>
  <c r="M2632" i="58" s="1"/>
  <c r="J2632" i="58"/>
  <c r="K2632" i="58"/>
  <c r="N2632" i="58"/>
  <c r="H2633" i="58"/>
  <c r="I2633" i="58"/>
  <c r="M2633" i="58" s="1"/>
  <c r="J2633" i="58"/>
  <c r="K2633" i="58"/>
  <c r="N2633" i="58"/>
  <c r="H2634" i="58"/>
  <c r="I2634" i="58"/>
  <c r="M2634" i="58" s="1"/>
  <c r="J2634" i="58"/>
  <c r="K2634" i="58"/>
  <c r="N2634" i="58"/>
  <c r="H2635" i="58"/>
  <c r="I2635" i="58"/>
  <c r="M2635" i="58" s="1"/>
  <c r="J2635" i="58"/>
  <c r="K2635" i="58"/>
  <c r="N2635" i="58"/>
  <c r="H2636" i="58"/>
  <c r="I2636" i="58"/>
  <c r="M2636" i="58" s="1"/>
  <c r="J2636" i="58"/>
  <c r="K2636" i="58"/>
  <c r="N2636" i="58"/>
  <c r="H2637" i="58"/>
  <c r="I2637" i="58"/>
  <c r="M2637" i="58" s="1"/>
  <c r="J2637" i="58"/>
  <c r="K2637" i="58"/>
  <c r="N2637" i="58"/>
  <c r="H2638" i="58"/>
  <c r="I2638" i="58"/>
  <c r="M2638" i="58" s="1"/>
  <c r="J2638" i="58"/>
  <c r="K2638" i="58"/>
  <c r="N2638" i="58"/>
  <c r="H2639" i="58"/>
  <c r="I2639" i="58"/>
  <c r="M2639" i="58" s="1"/>
  <c r="J2639" i="58"/>
  <c r="K2639" i="58"/>
  <c r="N2639" i="58"/>
  <c r="H2640" i="58"/>
  <c r="I2640" i="58"/>
  <c r="M2640" i="58" s="1"/>
  <c r="J2640" i="58"/>
  <c r="K2640" i="58"/>
  <c r="N2640" i="58"/>
  <c r="H2641" i="58"/>
  <c r="I2641" i="58"/>
  <c r="M2641" i="58" s="1"/>
  <c r="J2641" i="58"/>
  <c r="K2641" i="58"/>
  <c r="N2641" i="58"/>
  <c r="H2642" i="58"/>
  <c r="I2642" i="58"/>
  <c r="M2642" i="58" s="1"/>
  <c r="J2642" i="58"/>
  <c r="K2642" i="58"/>
  <c r="N2642" i="58"/>
  <c r="H2643" i="58"/>
  <c r="I2643" i="58"/>
  <c r="M2643" i="58" s="1"/>
  <c r="J2643" i="58"/>
  <c r="K2643" i="58"/>
  <c r="N2643" i="58"/>
  <c r="H2644" i="58"/>
  <c r="I2644" i="58"/>
  <c r="M2644" i="58" s="1"/>
  <c r="J2644" i="58"/>
  <c r="K2644" i="58"/>
  <c r="N2644" i="58"/>
  <c r="H2645" i="58"/>
  <c r="I2645" i="58"/>
  <c r="M2645" i="58" s="1"/>
  <c r="J2645" i="58"/>
  <c r="K2645" i="58"/>
  <c r="N2645" i="58"/>
  <c r="H2646" i="58"/>
  <c r="I2646" i="58"/>
  <c r="M2646" i="58" s="1"/>
  <c r="J2646" i="58"/>
  <c r="K2646" i="58"/>
  <c r="N2646" i="58"/>
  <c r="H2647" i="58"/>
  <c r="I2647" i="58"/>
  <c r="M2647" i="58" s="1"/>
  <c r="J2647" i="58"/>
  <c r="K2647" i="58"/>
  <c r="N2647" i="58"/>
  <c r="H2648" i="58"/>
  <c r="I2648" i="58"/>
  <c r="M2648" i="58" s="1"/>
  <c r="J2648" i="58"/>
  <c r="K2648" i="58"/>
  <c r="N2648" i="58"/>
  <c r="H2649" i="58"/>
  <c r="I2649" i="58"/>
  <c r="M2649" i="58" s="1"/>
  <c r="J2649" i="58"/>
  <c r="K2649" i="58"/>
  <c r="N2649" i="58"/>
  <c r="H2650" i="58"/>
  <c r="I2650" i="58"/>
  <c r="M2650" i="58" s="1"/>
  <c r="J2650" i="58"/>
  <c r="K2650" i="58"/>
  <c r="N2650" i="58"/>
  <c r="H2651" i="58"/>
  <c r="I2651" i="58"/>
  <c r="M2651" i="58" s="1"/>
  <c r="J2651" i="58"/>
  <c r="K2651" i="58"/>
  <c r="N2651" i="58"/>
  <c r="H2652" i="58"/>
  <c r="I2652" i="58"/>
  <c r="M2652" i="58" s="1"/>
  <c r="J2652" i="58"/>
  <c r="K2652" i="58"/>
  <c r="N2652" i="58"/>
  <c r="H2653" i="58"/>
  <c r="I2653" i="58"/>
  <c r="M2653" i="58" s="1"/>
  <c r="J2653" i="58"/>
  <c r="K2653" i="58"/>
  <c r="N2653" i="58"/>
  <c r="H2654" i="58"/>
  <c r="I2654" i="58"/>
  <c r="M2654" i="58" s="1"/>
  <c r="J2654" i="58"/>
  <c r="K2654" i="58"/>
  <c r="N2654" i="58"/>
  <c r="H2655" i="58"/>
  <c r="I2655" i="58"/>
  <c r="M2655" i="58" s="1"/>
  <c r="J2655" i="58"/>
  <c r="K2655" i="58"/>
  <c r="N2655" i="58"/>
  <c r="H2656" i="58"/>
  <c r="I2656" i="58"/>
  <c r="M2656" i="58" s="1"/>
  <c r="J2656" i="58"/>
  <c r="K2656" i="58"/>
  <c r="N2656" i="58"/>
  <c r="H2657" i="58"/>
  <c r="I2657" i="58"/>
  <c r="M2657" i="58" s="1"/>
  <c r="J2657" i="58"/>
  <c r="K2657" i="58"/>
  <c r="N2657" i="58"/>
  <c r="H2658" i="58"/>
  <c r="I2658" i="58"/>
  <c r="M2658" i="58" s="1"/>
  <c r="J2658" i="58"/>
  <c r="K2658" i="58"/>
  <c r="N2658" i="58"/>
  <c r="H2659" i="58"/>
  <c r="I2659" i="58"/>
  <c r="M2659" i="58" s="1"/>
  <c r="J2659" i="58"/>
  <c r="K2659" i="58"/>
  <c r="N2659" i="58"/>
  <c r="H2660" i="58"/>
  <c r="I2660" i="58"/>
  <c r="M2660" i="58" s="1"/>
  <c r="J2660" i="58"/>
  <c r="K2660" i="58"/>
  <c r="N2660" i="58"/>
  <c r="H2661" i="58"/>
  <c r="I2661" i="58"/>
  <c r="M2661" i="58" s="1"/>
  <c r="J2661" i="58"/>
  <c r="K2661" i="58"/>
  <c r="N2661" i="58"/>
  <c r="H2662" i="58"/>
  <c r="I2662" i="58"/>
  <c r="M2662" i="58" s="1"/>
  <c r="J2662" i="58"/>
  <c r="K2662" i="58"/>
  <c r="N2662" i="58"/>
  <c r="H2663" i="58"/>
  <c r="I2663" i="58"/>
  <c r="M2663" i="58" s="1"/>
  <c r="J2663" i="58"/>
  <c r="K2663" i="58"/>
  <c r="N2663" i="58"/>
  <c r="H2664" i="58"/>
  <c r="I2664" i="58"/>
  <c r="M2664" i="58" s="1"/>
  <c r="J2664" i="58"/>
  <c r="K2664" i="58"/>
  <c r="N2664" i="58"/>
  <c r="H2665" i="58"/>
  <c r="I2665" i="58"/>
  <c r="M2665" i="58" s="1"/>
  <c r="J2665" i="58"/>
  <c r="K2665" i="58"/>
  <c r="N2665" i="58"/>
  <c r="H2666" i="58"/>
  <c r="I2666" i="58"/>
  <c r="M2666" i="58" s="1"/>
  <c r="J2666" i="58"/>
  <c r="K2666" i="58"/>
  <c r="N2666" i="58"/>
  <c r="H2667" i="58"/>
  <c r="I2667" i="58"/>
  <c r="M2667" i="58" s="1"/>
  <c r="J2667" i="58"/>
  <c r="K2667" i="58"/>
  <c r="N2667" i="58"/>
  <c r="H2668" i="58"/>
  <c r="I2668" i="58"/>
  <c r="M2668" i="58" s="1"/>
  <c r="J2668" i="58"/>
  <c r="K2668" i="58"/>
  <c r="N2668" i="58"/>
  <c r="H2669" i="58"/>
  <c r="I2669" i="58"/>
  <c r="M2669" i="58" s="1"/>
  <c r="J2669" i="58"/>
  <c r="K2669" i="58"/>
  <c r="N2669" i="58"/>
  <c r="H2670" i="58"/>
  <c r="I2670" i="58"/>
  <c r="M2670" i="58" s="1"/>
  <c r="J2670" i="58"/>
  <c r="K2670" i="58"/>
  <c r="N2670" i="58"/>
  <c r="H2671" i="58"/>
  <c r="I2671" i="58"/>
  <c r="M2671" i="58" s="1"/>
  <c r="J2671" i="58"/>
  <c r="K2671" i="58"/>
  <c r="N2671" i="58"/>
  <c r="H2672" i="58"/>
  <c r="I2672" i="58"/>
  <c r="M2672" i="58" s="1"/>
  <c r="J2672" i="58"/>
  <c r="K2672" i="58"/>
  <c r="N2672" i="58"/>
  <c r="H2673" i="58"/>
  <c r="I2673" i="58"/>
  <c r="M2673" i="58" s="1"/>
  <c r="J2673" i="58"/>
  <c r="K2673" i="58"/>
  <c r="N2673" i="58"/>
  <c r="H2674" i="58"/>
  <c r="I2674" i="58"/>
  <c r="M2674" i="58" s="1"/>
  <c r="J2674" i="58"/>
  <c r="K2674" i="58"/>
  <c r="N2674" i="58"/>
  <c r="H2675" i="58"/>
  <c r="I2675" i="58"/>
  <c r="M2675" i="58" s="1"/>
  <c r="J2675" i="58"/>
  <c r="K2675" i="58"/>
  <c r="N2675" i="58"/>
  <c r="H2676" i="58"/>
  <c r="I2676" i="58"/>
  <c r="M2676" i="58" s="1"/>
  <c r="J2676" i="58"/>
  <c r="K2676" i="58"/>
  <c r="N2676" i="58"/>
  <c r="H2677" i="58"/>
  <c r="I2677" i="58"/>
  <c r="M2677" i="58" s="1"/>
  <c r="J2677" i="58"/>
  <c r="K2677" i="58"/>
  <c r="N2677" i="58"/>
  <c r="H2678" i="58"/>
  <c r="I2678" i="58"/>
  <c r="M2678" i="58" s="1"/>
  <c r="J2678" i="58"/>
  <c r="K2678" i="58"/>
  <c r="N2678" i="58"/>
  <c r="H2679" i="58"/>
  <c r="I2679" i="58"/>
  <c r="M2679" i="58" s="1"/>
  <c r="J2679" i="58"/>
  <c r="K2679" i="58"/>
  <c r="N2679" i="58"/>
  <c r="H2680" i="58"/>
  <c r="I2680" i="58"/>
  <c r="M2680" i="58" s="1"/>
  <c r="J2680" i="58"/>
  <c r="K2680" i="58"/>
  <c r="N2680" i="58"/>
  <c r="H2681" i="58"/>
  <c r="I2681" i="58"/>
  <c r="M2681" i="58" s="1"/>
  <c r="J2681" i="58"/>
  <c r="K2681" i="58"/>
  <c r="N2681" i="58"/>
  <c r="H2682" i="58"/>
  <c r="I2682" i="58"/>
  <c r="M2682" i="58" s="1"/>
  <c r="J2682" i="58"/>
  <c r="K2682" i="58"/>
  <c r="N2682" i="58"/>
  <c r="H2683" i="58"/>
  <c r="I2683" i="58"/>
  <c r="M2683" i="58" s="1"/>
  <c r="J2683" i="58"/>
  <c r="K2683" i="58"/>
  <c r="N2683" i="58"/>
  <c r="H2684" i="58"/>
  <c r="I2684" i="58"/>
  <c r="M2684" i="58" s="1"/>
  <c r="J2684" i="58"/>
  <c r="K2684" i="58"/>
  <c r="N2684" i="58"/>
  <c r="H2685" i="58"/>
  <c r="I2685" i="58"/>
  <c r="M2685" i="58" s="1"/>
  <c r="J2685" i="58"/>
  <c r="K2685" i="58"/>
  <c r="N2685" i="58"/>
  <c r="H2686" i="58"/>
  <c r="I2686" i="58"/>
  <c r="M2686" i="58" s="1"/>
  <c r="J2686" i="58"/>
  <c r="K2686" i="58"/>
  <c r="N2686" i="58"/>
  <c r="H2687" i="58"/>
  <c r="I2687" i="58"/>
  <c r="M2687" i="58" s="1"/>
  <c r="J2687" i="58"/>
  <c r="K2687" i="58"/>
  <c r="N2687" i="58"/>
  <c r="H2688" i="58"/>
  <c r="I2688" i="58"/>
  <c r="M2688" i="58" s="1"/>
  <c r="J2688" i="58"/>
  <c r="K2688" i="58"/>
  <c r="N2688" i="58"/>
  <c r="H2689" i="58"/>
  <c r="I2689" i="58"/>
  <c r="M2689" i="58" s="1"/>
  <c r="J2689" i="58"/>
  <c r="K2689" i="58"/>
  <c r="N2689" i="58"/>
  <c r="H2690" i="58"/>
  <c r="I2690" i="58"/>
  <c r="M2690" i="58" s="1"/>
  <c r="J2690" i="58"/>
  <c r="K2690" i="58"/>
  <c r="N2690" i="58"/>
  <c r="H2691" i="58"/>
  <c r="I2691" i="58"/>
  <c r="M2691" i="58" s="1"/>
  <c r="J2691" i="58"/>
  <c r="K2691" i="58"/>
  <c r="N2691" i="58"/>
  <c r="H2692" i="58"/>
  <c r="I2692" i="58"/>
  <c r="M2692" i="58" s="1"/>
  <c r="J2692" i="58"/>
  <c r="K2692" i="58"/>
  <c r="N2692" i="58"/>
  <c r="H2693" i="58"/>
  <c r="I2693" i="58"/>
  <c r="M2693" i="58" s="1"/>
  <c r="J2693" i="58"/>
  <c r="K2693" i="58"/>
  <c r="N2693" i="58"/>
  <c r="H2694" i="58"/>
  <c r="I2694" i="58"/>
  <c r="M2694" i="58" s="1"/>
  <c r="J2694" i="58"/>
  <c r="K2694" i="58"/>
  <c r="N2694" i="58"/>
  <c r="H2695" i="58"/>
  <c r="I2695" i="58"/>
  <c r="M2695" i="58" s="1"/>
  <c r="J2695" i="58"/>
  <c r="K2695" i="58"/>
  <c r="N2695" i="58"/>
  <c r="H2696" i="58"/>
  <c r="I2696" i="58"/>
  <c r="M2696" i="58" s="1"/>
  <c r="J2696" i="58"/>
  <c r="K2696" i="58"/>
  <c r="N2696" i="58"/>
  <c r="H2697" i="58"/>
  <c r="I2697" i="58"/>
  <c r="M2697" i="58" s="1"/>
  <c r="J2697" i="58"/>
  <c r="K2697" i="58"/>
  <c r="N2697" i="58"/>
  <c r="H2698" i="58"/>
  <c r="I2698" i="58"/>
  <c r="M2698" i="58" s="1"/>
  <c r="J2698" i="58"/>
  <c r="K2698" i="58"/>
  <c r="N2698" i="58"/>
  <c r="H2699" i="58"/>
  <c r="I2699" i="58"/>
  <c r="M2699" i="58" s="1"/>
  <c r="J2699" i="58"/>
  <c r="K2699" i="58"/>
  <c r="N2699" i="58"/>
  <c r="H2700" i="58"/>
  <c r="I2700" i="58"/>
  <c r="M2700" i="58" s="1"/>
  <c r="J2700" i="58"/>
  <c r="K2700" i="58"/>
  <c r="N2700" i="58"/>
  <c r="H2701" i="58"/>
  <c r="I2701" i="58"/>
  <c r="M2701" i="58" s="1"/>
  <c r="J2701" i="58"/>
  <c r="K2701" i="58"/>
  <c r="N2701" i="58"/>
  <c r="H2702" i="58"/>
  <c r="I2702" i="58"/>
  <c r="M2702" i="58" s="1"/>
  <c r="J2702" i="58"/>
  <c r="K2702" i="58"/>
  <c r="N2702" i="58"/>
  <c r="H2703" i="58"/>
  <c r="I2703" i="58"/>
  <c r="M2703" i="58" s="1"/>
  <c r="J2703" i="58"/>
  <c r="K2703" i="58"/>
  <c r="N2703" i="58"/>
  <c r="H2704" i="58"/>
  <c r="I2704" i="58"/>
  <c r="M2704" i="58" s="1"/>
  <c r="J2704" i="58"/>
  <c r="K2704" i="58"/>
  <c r="N2704" i="58"/>
  <c r="H2705" i="58"/>
  <c r="I2705" i="58"/>
  <c r="M2705" i="58" s="1"/>
  <c r="J2705" i="58"/>
  <c r="K2705" i="58"/>
  <c r="N2705" i="58"/>
  <c r="H2706" i="58"/>
  <c r="I2706" i="58"/>
  <c r="M2706" i="58" s="1"/>
  <c r="J2706" i="58"/>
  <c r="K2706" i="58"/>
  <c r="N2706" i="58"/>
  <c r="H2707" i="58"/>
  <c r="I2707" i="58"/>
  <c r="M2707" i="58" s="1"/>
  <c r="J2707" i="58"/>
  <c r="K2707" i="58"/>
  <c r="N2707" i="58"/>
  <c r="H2708" i="58"/>
  <c r="I2708" i="58"/>
  <c r="M2708" i="58" s="1"/>
  <c r="J2708" i="58"/>
  <c r="K2708" i="58"/>
  <c r="N2708" i="58"/>
  <c r="H2709" i="58"/>
  <c r="I2709" i="58"/>
  <c r="M2709" i="58" s="1"/>
  <c r="J2709" i="58"/>
  <c r="K2709" i="58"/>
  <c r="N2709" i="58"/>
  <c r="H2710" i="58"/>
  <c r="I2710" i="58"/>
  <c r="M2710" i="58" s="1"/>
  <c r="J2710" i="58"/>
  <c r="K2710" i="58"/>
  <c r="N2710" i="58"/>
  <c r="H2711" i="58"/>
  <c r="I2711" i="58"/>
  <c r="M2711" i="58" s="1"/>
  <c r="J2711" i="58"/>
  <c r="K2711" i="58"/>
  <c r="N2711" i="58"/>
  <c r="H2712" i="58"/>
  <c r="I2712" i="58"/>
  <c r="M2712" i="58" s="1"/>
  <c r="J2712" i="58"/>
  <c r="K2712" i="58"/>
  <c r="N2712" i="58"/>
  <c r="H2713" i="58"/>
  <c r="I2713" i="58"/>
  <c r="M2713" i="58" s="1"/>
  <c r="J2713" i="58"/>
  <c r="K2713" i="58"/>
  <c r="N2713" i="58"/>
  <c r="H2714" i="58"/>
  <c r="I2714" i="58"/>
  <c r="M2714" i="58" s="1"/>
  <c r="J2714" i="58"/>
  <c r="K2714" i="58"/>
  <c r="N2714" i="58"/>
  <c r="H2715" i="58"/>
  <c r="I2715" i="58"/>
  <c r="M2715" i="58" s="1"/>
  <c r="J2715" i="58"/>
  <c r="K2715" i="58"/>
  <c r="N2715" i="58"/>
  <c r="H2716" i="58"/>
  <c r="I2716" i="58"/>
  <c r="M2716" i="58" s="1"/>
  <c r="J2716" i="58"/>
  <c r="K2716" i="58"/>
  <c r="N2716" i="58"/>
  <c r="H2717" i="58"/>
  <c r="I2717" i="58"/>
  <c r="M2717" i="58" s="1"/>
  <c r="J2717" i="58"/>
  <c r="K2717" i="58"/>
  <c r="N2717" i="58"/>
  <c r="H2718" i="58"/>
  <c r="I2718" i="58"/>
  <c r="M2718" i="58" s="1"/>
  <c r="J2718" i="58"/>
  <c r="K2718" i="58"/>
  <c r="N2718" i="58"/>
  <c r="H2719" i="58"/>
  <c r="I2719" i="58"/>
  <c r="M2719" i="58" s="1"/>
  <c r="J2719" i="58"/>
  <c r="K2719" i="58"/>
  <c r="N2719" i="58"/>
  <c r="H2720" i="58"/>
  <c r="I2720" i="58"/>
  <c r="M2720" i="58" s="1"/>
  <c r="J2720" i="58"/>
  <c r="K2720" i="58"/>
  <c r="N2720" i="58"/>
  <c r="H2721" i="58"/>
  <c r="I2721" i="58"/>
  <c r="M2721" i="58" s="1"/>
  <c r="J2721" i="58"/>
  <c r="K2721" i="58"/>
  <c r="N2721" i="58"/>
  <c r="H2722" i="58"/>
  <c r="I2722" i="58"/>
  <c r="M2722" i="58" s="1"/>
  <c r="J2722" i="58"/>
  <c r="K2722" i="58"/>
  <c r="N2722" i="58"/>
  <c r="H2723" i="58"/>
  <c r="I2723" i="58"/>
  <c r="M2723" i="58" s="1"/>
  <c r="J2723" i="58"/>
  <c r="K2723" i="58"/>
  <c r="N2723" i="58"/>
  <c r="H2724" i="58"/>
  <c r="I2724" i="58"/>
  <c r="M2724" i="58" s="1"/>
  <c r="J2724" i="58"/>
  <c r="K2724" i="58"/>
  <c r="N2724" i="58"/>
  <c r="H2725" i="58"/>
  <c r="I2725" i="58"/>
  <c r="M2725" i="58" s="1"/>
  <c r="J2725" i="58"/>
  <c r="K2725" i="58"/>
  <c r="N2725" i="58"/>
  <c r="H2726" i="58"/>
  <c r="I2726" i="58"/>
  <c r="M2726" i="58" s="1"/>
  <c r="J2726" i="58"/>
  <c r="K2726" i="58"/>
  <c r="N2726" i="58"/>
  <c r="H2727" i="58"/>
  <c r="I2727" i="58"/>
  <c r="M2727" i="58" s="1"/>
  <c r="J2727" i="58"/>
  <c r="K2727" i="58"/>
  <c r="N2727" i="58"/>
  <c r="H2728" i="58"/>
  <c r="I2728" i="58"/>
  <c r="M2728" i="58" s="1"/>
  <c r="J2728" i="58"/>
  <c r="K2728" i="58"/>
  <c r="N2728" i="58"/>
  <c r="H2729" i="58"/>
  <c r="I2729" i="58"/>
  <c r="M2729" i="58" s="1"/>
  <c r="J2729" i="58"/>
  <c r="K2729" i="58"/>
  <c r="N2729" i="58"/>
  <c r="H2730" i="58"/>
  <c r="I2730" i="58"/>
  <c r="M2730" i="58" s="1"/>
  <c r="J2730" i="58"/>
  <c r="K2730" i="58"/>
  <c r="N2730" i="58"/>
  <c r="H2731" i="58"/>
  <c r="I2731" i="58"/>
  <c r="M2731" i="58" s="1"/>
  <c r="J2731" i="58"/>
  <c r="K2731" i="58"/>
  <c r="N2731" i="58"/>
  <c r="H2732" i="58"/>
  <c r="I2732" i="58"/>
  <c r="M2732" i="58" s="1"/>
  <c r="J2732" i="58"/>
  <c r="K2732" i="58"/>
  <c r="N2732" i="58"/>
  <c r="H2733" i="58"/>
  <c r="I2733" i="58"/>
  <c r="M2733" i="58" s="1"/>
  <c r="J2733" i="58"/>
  <c r="K2733" i="58"/>
  <c r="N2733" i="58"/>
  <c r="H2734" i="58"/>
  <c r="I2734" i="58"/>
  <c r="M2734" i="58" s="1"/>
  <c r="J2734" i="58"/>
  <c r="K2734" i="58"/>
  <c r="N2734" i="58"/>
  <c r="H2735" i="58"/>
  <c r="I2735" i="58"/>
  <c r="M2735" i="58" s="1"/>
  <c r="J2735" i="58"/>
  <c r="K2735" i="58"/>
  <c r="N2735" i="58"/>
  <c r="H2736" i="58"/>
  <c r="I2736" i="58"/>
  <c r="M2736" i="58" s="1"/>
  <c r="J2736" i="58"/>
  <c r="K2736" i="58"/>
  <c r="N2736" i="58"/>
  <c r="H2737" i="58"/>
  <c r="I2737" i="58"/>
  <c r="M2737" i="58" s="1"/>
  <c r="J2737" i="58"/>
  <c r="K2737" i="58"/>
  <c r="N2737" i="58"/>
  <c r="H2738" i="58"/>
  <c r="I2738" i="58"/>
  <c r="M2738" i="58" s="1"/>
  <c r="J2738" i="58"/>
  <c r="K2738" i="58"/>
  <c r="N2738" i="58"/>
  <c r="H2739" i="58"/>
  <c r="I2739" i="58"/>
  <c r="M2739" i="58" s="1"/>
  <c r="J2739" i="58"/>
  <c r="K2739" i="58"/>
  <c r="N2739" i="58"/>
  <c r="H2740" i="58"/>
  <c r="I2740" i="58"/>
  <c r="M2740" i="58" s="1"/>
  <c r="J2740" i="58"/>
  <c r="K2740" i="58"/>
  <c r="N2740" i="58"/>
  <c r="H2741" i="58"/>
  <c r="I2741" i="58"/>
  <c r="M2741" i="58" s="1"/>
  <c r="J2741" i="58"/>
  <c r="K2741" i="58"/>
  <c r="N2741" i="58"/>
  <c r="H2742" i="58"/>
  <c r="I2742" i="58"/>
  <c r="M2742" i="58" s="1"/>
  <c r="J2742" i="58"/>
  <c r="K2742" i="58"/>
  <c r="N2742" i="58"/>
  <c r="H2743" i="58"/>
  <c r="I2743" i="58"/>
  <c r="M2743" i="58" s="1"/>
  <c r="J2743" i="58"/>
  <c r="K2743" i="58"/>
  <c r="N2743" i="58"/>
  <c r="H2744" i="58"/>
  <c r="I2744" i="58"/>
  <c r="M2744" i="58" s="1"/>
  <c r="J2744" i="58"/>
  <c r="K2744" i="58"/>
  <c r="N2744" i="58"/>
  <c r="H2745" i="58"/>
  <c r="I2745" i="58"/>
  <c r="M2745" i="58" s="1"/>
  <c r="J2745" i="58"/>
  <c r="K2745" i="58"/>
  <c r="N2745" i="58"/>
  <c r="H2746" i="58"/>
  <c r="I2746" i="58"/>
  <c r="M2746" i="58" s="1"/>
  <c r="J2746" i="58"/>
  <c r="K2746" i="58"/>
  <c r="N2746" i="58"/>
  <c r="H2747" i="58"/>
  <c r="I2747" i="58"/>
  <c r="M2747" i="58" s="1"/>
  <c r="J2747" i="58"/>
  <c r="K2747" i="58"/>
  <c r="N2747" i="58"/>
  <c r="H2748" i="58"/>
  <c r="I2748" i="58"/>
  <c r="M2748" i="58" s="1"/>
  <c r="J2748" i="58"/>
  <c r="K2748" i="58"/>
  <c r="N2748" i="58"/>
  <c r="H2749" i="58"/>
  <c r="I2749" i="58"/>
  <c r="M2749" i="58" s="1"/>
  <c r="J2749" i="58"/>
  <c r="K2749" i="58"/>
  <c r="N2749" i="58"/>
  <c r="H2750" i="58"/>
  <c r="I2750" i="58"/>
  <c r="M2750" i="58" s="1"/>
  <c r="J2750" i="58"/>
  <c r="K2750" i="58"/>
  <c r="N2750" i="58"/>
  <c r="H2751" i="58"/>
  <c r="I2751" i="58"/>
  <c r="M2751" i="58" s="1"/>
  <c r="J2751" i="58"/>
  <c r="K2751" i="58"/>
  <c r="N2751" i="58"/>
  <c r="H2752" i="58"/>
  <c r="I2752" i="58"/>
  <c r="M2752" i="58" s="1"/>
  <c r="J2752" i="58"/>
  <c r="K2752" i="58"/>
  <c r="N2752" i="58"/>
  <c r="H2753" i="58"/>
  <c r="I2753" i="58"/>
  <c r="M2753" i="58" s="1"/>
  <c r="J2753" i="58"/>
  <c r="K2753" i="58"/>
  <c r="N2753" i="58"/>
  <c r="H2754" i="58"/>
  <c r="I2754" i="58"/>
  <c r="M2754" i="58" s="1"/>
  <c r="J2754" i="58"/>
  <c r="K2754" i="58"/>
  <c r="N2754" i="58"/>
  <c r="H2755" i="58"/>
  <c r="I2755" i="58"/>
  <c r="M2755" i="58" s="1"/>
  <c r="J2755" i="58"/>
  <c r="K2755" i="58"/>
  <c r="N2755" i="58"/>
  <c r="H2756" i="58"/>
  <c r="I2756" i="58"/>
  <c r="M2756" i="58" s="1"/>
  <c r="J2756" i="58"/>
  <c r="K2756" i="58"/>
  <c r="N2756" i="58"/>
  <c r="H2757" i="58"/>
  <c r="I2757" i="58"/>
  <c r="M2757" i="58" s="1"/>
  <c r="J2757" i="58"/>
  <c r="K2757" i="58"/>
  <c r="N2757" i="58"/>
  <c r="H2758" i="58"/>
  <c r="I2758" i="58"/>
  <c r="M2758" i="58" s="1"/>
  <c r="J2758" i="58"/>
  <c r="K2758" i="58"/>
  <c r="N2758" i="58"/>
  <c r="H2759" i="58"/>
  <c r="I2759" i="58"/>
  <c r="M2759" i="58" s="1"/>
  <c r="J2759" i="58"/>
  <c r="K2759" i="58"/>
  <c r="N2759" i="58"/>
  <c r="H2760" i="58"/>
  <c r="I2760" i="58"/>
  <c r="M2760" i="58" s="1"/>
  <c r="J2760" i="58"/>
  <c r="K2760" i="58"/>
  <c r="N2760" i="58"/>
  <c r="H2761" i="58"/>
  <c r="I2761" i="58"/>
  <c r="M2761" i="58" s="1"/>
  <c r="J2761" i="58"/>
  <c r="K2761" i="58"/>
  <c r="N2761" i="58"/>
  <c r="H2762" i="58"/>
  <c r="I2762" i="58"/>
  <c r="M2762" i="58" s="1"/>
  <c r="J2762" i="58"/>
  <c r="K2762" i="58"/>
  <c r="N2762" i="58"/>
  <c r="H2763" i="58"/>
  <c r="I2763" i="58"/>
  <c r="M2763" i="58" s="1"/>
  <c r="J2763" i="58"/>
  <c r="K2763" i="58"/>
  <c r="N2763" i="58"/>
  <c r="H2764" i="58"/>
  <c r="I2764" i="58"/>
  <c r="M2764" i="58" s="1"/>
  <c r="J2764" i="58"/>
  <c r="K2764" i="58"/>
  <c r="N2764" i="58"/>
  <c r="H2765" i="58"/>
  <c r="I2765" i="58"/>
  <c r="M2765" i="58" s="1"/>
  <c r="J2765" i="58"/>
  <c r="K2765" i="58"/>
  <c r="N2765" i="58"/>
  <c r="H2766" i="58"/>
  <c r="I2766" i="58"/>
  <c r="M2766" i="58" s="1"/>
  <c r="J2766" i="58"/>
  <c r="K2766" i="58"/>
  <c r="N2766" i="58"/>
  <c r="H2767" i="58"/>
  <c r="I2767" i="58"/>
  <c r="M2767" i="58" s="1"/>
  <c r="J2767" i="58"/>
  <c r="K2767" i="58"/>
  <c r="N2767" i="58"/>
  <c r="H2768" i="58"/>
  <c r="I2768" i="58"/>
  <c r="M2768" i="58" s="1"/>
  <c r="J2768" i="58"/>
  <c r="K2768" i="58"/>
  <c r="N2768" i="58"/>
  <c r="H2769" i="58"/>
  <c r="I2769" i="58"/>
  <c r="M2769" i="58" s="1"/>
  <c r="J2769" i="58"/>
  <c r="K2769" i="58"/>
  <c r="N2769" i="58"/>
  <c r="H2770" i="58"/>
  <c r="I2770" i="58"/>
  <c r="M2770" i="58" s="1"/>
  <c r="J2770" i="58"/>
  <c r="K2770" i="58"/>
  <c r="N2770" i="58"/>
  <c r="H2771" i="58"/>
  <c r="I2771" i="58"/>
  <c r="M2771" i="58" s="1"/>
  <c r="J2771" i="58"/>
  <c r="K2771" i="58"/>
  <c r="N2771" i="58"/>
  <c r="H2772" i="58"/>
  <c r="I2772" i="58"/>
  <c r="M2772" i="58" s="1"/>
  <c r="J2772" i="58"/>
  <c r="K2772" i="58"/>
  <c r="N2772" i="58"/>
  <c r="H2773" i="58"/>
  <c r="I2773" i="58"/>
  <c r="M2773" i="58" s="1"/>
  <c r="J2773" i="58"/>
  <c r="K2773" i="58"/>
  <c r="N2773" i="58"/>
  <c r="H2774" i="58"/>
  <c r="I2774" i="58"/>
  <c r="M2774" i="58" s="1"/>
  <c r="J2774" i="58"/>
  <c r="K2774" i="58"/>
  <c r="N2774" i="58"/>
  <c r="H2775" i="58"/>
  <c r="I2775" i="58"/>
  <c r="M2775" i="58" s="1"/>
  <c r="J2775" i="58"/>
  <c r="K2775" i="58"/>
  <c r="N2775" i="58"/>
  <c r="H2776" i="58"/>
  <c r="I2776" i="58"/>
  <c r="M2776" i="58" s="1"/>
  <c r="J2776" i="58"/>
  <c r="K2776" i="58"/>
  <c r="N2776" i="58"/>
  <c r="H2777" i="58"/>
  <c r="I2777" i="58"/>
  <c r="M2777" i="58" s="1"/>
  <c r="J2777" i="58"/>
  <c r="K2777" i="58"/>
  <c r="N2777" i="58"/>
  <c r="H2778" i="58"/>
  <c r="I2778" i="58"/>
  <c r="M2778" i="58" s="1"/>
  <c r="J2778" i="58"/>
  <c r="K2778" i="58"/>
  <c r="N2778" i="58"/>
  <c r="H2779" i="58"/>
  <c r="I2779" i="58"/>
  <c r="M2779" i="58" s="1"/>
  <c r="J2779" i="58"/>
  <c r="K2779" i="58"/>
  <c r="N2779" i="58"/>
  <c r="H2780" i="58"/>
  <c r="I2780" i="58"/>
  <c r="M2780" i="58" s="1"/>
  <c r="J2780" i="58"/>
  <c r="K2780" i="58"/>
  <c r="N2780" i="58"/>
  <c r="H2781" i="58"/>
  <c r="I2781" i="58"/>
  <c r="M2781" i="58" s="1"/>
  <c r="J2781" i="58"/>
  <c r="K2781" i="58"/>
  <c r="N2781" i="58"/>
  <c r="H2782" i="58"/>
  <c r="I2782" i="58"/>
  <c r="M2782" i="58" s="1"/>
  <c r="J2782" i="58"/>
  <c r="K2782" i="58"/>
  <c r="N2782" i="58"/>
  <c r="H2783" i="58"/>
  <c r="I2783" i="58"/>
  <c r="M2783" i="58" s="1"/>
  <c r="J2783" i="58"/>
  <c r="K2783" i="58"/>
  <c r="N2783" i="58"/>
  <c r="H2784" i="58"/>
  <c r="I2784" i="58"/>
  <c r="M2784" i="58" s="1"/>
  <c r="J2784" i="58"/>
  <c r="K2784" i="58"/>
  <c r="N2784" i="58"/>
  <c r="H2785" i="58"/>
  <c r="I2785" i="58"/>
  <c r="M2785" i="58" s="1"/>
  <c r="J2785" i="58"/>
  <c r="K2785" i="58"/>
  <c r="N2785" i="58"/>
  <c r="H2786" i="58"/>
  <c r="I2786" i="58"/>
  <c r="M2786" i="58" s="1"/>
  <c r="J2786" i="58"/>
  <c r="K2786" i="58"/>
  <c r="N2786" i="58"/>
  <c r="H2787" i="58"/>
  <c r="I2787" i="58"/>
  <c r="M2787" i="58" s="1"/>
  <c r="J2787" i="58"/>
  <c r="K2787" i="58"/>
  <c r="N2787" i="58"/>
  <c r="H2788" i="58"/>
  <c r="I2788" i="58"/>
  <c r="M2788" i="58" s="1"/>
  <c r="J2788" i="58"/>
  <c r="K2788" i="58"/>
  <c r="N2788" i="58"/>
  <c r="H2789" i="58"/>
  <c r="I2789" i="58"/>
  <c r="M2789" i="58" s="1"/>
  <c r="J2789" i="58"/>
  <c r="K2789" i="58"/>
  <c r="N2789" i="58"/>
  <c r="H2790" i="58"/>
  <c r="I2790" i="58"/>
  <c r="M2790" i="58" s="1"/>
  <c r="J2790" i="58"/>
  <c r="K2790" i="58"/>
  <c r="N2790" i="58"/>
  <c r="H2791" i="58"/>
  <c r="I2791" i="58"/>
  <c r="M2791" i="58" s="1"/>
  <c r="J2791" i="58"/>
  <c r="K2791" i="58"/>
  <c r="N2791" i="58"/>
  <c r="H2792" i="58"/>
  <c r="I2792" i="58"/>
  <c r="M2792" i="58" s="1"/>
  <c r="J2792" i="58"/>
  <c r="K2792" i="58"/>
  <c r="N2792" i="58"/>
  <c r="H2793" i="58"/>
  <c r="I2793" i="58"/>
  <c r="M2793" i="58" s="1"/>
  <c r="J2793" i="58"/>
  <c r="K2793" i="58"/>
  <c r="N2793" i="58"/>
  <c r="H2794" i="58"/>
  <c r="I2794" i="58"/>
  <c r="M2794" i="58" s="1"/>
  <c r="J2794" i="58"/>
  <c r="K2794" i="58"/>
  <c r="N2794" i="58"/>
  <c r="H2795" i="58"/>
  <c r="I2795" i="58"/>
  <c r="M2795" i="58" s="1"/>
  <c r="J2795" i="58"/>
  <c r="K2795" i="58"/>
  <c r="N2795" i="58"/>
  <c r="H2796" i="58"/>
  <c r="I2796" i="58"/>
  <c r="M2796" i="58" s="1"/>
  <c r="J2796" i="58"/>
  <c r="K2796" i="58"/>
  <c r="N2796" i="58"/>
  <c r="H2797" i="58"/>
  <c r="I2797" i="58"/>
  <c r="M2797" i="58" s="1"/>
  <c r="J2797" i="58"/>
  <c r="K2797" i="58"/>
  <c r="N2797" i="58"/>
  <c r="H2798" i="58"/>
  <c r="I2798" i="58"/>
  <c r="M2798" i="58" s="1"/>
  <c r="J2798" i="58"/>
  <c r="K2798" i="58"/>
  <c r="N2798" i="58"/>
  <c r="H2799" i="58"/>
  <c r="I2799" i="58"/>
  <c r="M2799" i="58" s="1"/>
  <c r="J2799" i="58"/>
  <c r="K2799" i="58"/>
  <c r="N2799" i="58"/>
  <c r="H2800" i="58"/>
  <c r="I2800" i="58"/>
  <c r="M2800" i="58" s="1"/>
  <c r="J2800" i="58"/>
  <c r="K2800" i="58"/>
  <c r="N2800" i="58"/>
  <c r="H2801" i="58"/>
  <c r="I2801" i="58"/>
  <c r="M2801" i="58" s="1"/>
  <c r="J2801" i="58"/>
  <c r="K2801" i="58"/>
  <c r="N2801" i="58"/>
  <c r="H2802" i="58"/>
  <c r="I2802" i="58"/>
  <c r="M2802" i="58" s="1"/>
  <c r="J2802" i="58"/>
  <c r="K2802" i="58"/>
  <c r="N2802" i="58"/>
  <c r="H2803" i="58"/>
  <c r="I2803" i="58"/>
  <c r="M2803" i="58" s="1"/>
  <c r="J2803" i="58"/>
  <c r="K2803" i="58"/>
  <c r="N2803" i="58"/>
  <c r="H2804" i="58"/>
  <c r="I2804" i="58"/>
  <c r="M2804" i="58" s="1"/>
  <c r="J2804" i="58"/>
  <c r="K2804" i="58"/>
  <c r="N2804" i="58"/>
  <c r="H2805" i="58"/>
  <c r="I2805" i="58"/>
  <c r="M2805" i="58" s="1"/>
  <c r="J2805" i="58"/>
  <c r="K2805" i="58"/>
  <c r="N2805" i="58"/>
  <c r="H2806" i="58"/>
  <c r="I2806" i="58"/>
  <c r="M2806" i="58" s="1"/>
  <c r="J2806" i="58"/>
  <c r="K2806" i="58"/>
  <c r="N2806" i="58"/>
  <c r="H2807" i="58"/>
  <c r="I2807" i="58"/>
  <c r="M2807" i="58" s="1"/>
  <c r="J2807" i="58"/>
  <c r="K2807" i="58"/>
  <c r="N2807" i="58"/>
  <c r="H2808" i="58"/>
  <c r="I2808" i="58"/>
  <c r="M2808" i="58" s="1"/>
  <c r="J2808" i="58"/>
  <c r="K2808" i="58"/>
  <c r="N2808" i="58"/>
  <c r="H2809" i="58"/>
  <c r="I2809" i="58"/>
  <c r="M2809" i="58" s="1"/>
  <c r="J2809" i="58"/>
  <c r="K2809" i="58"/>
  <c r="N2809" i="58"/>
  <c r="H2810" i="58"/>
  <c r="I2810" i="58"/>
  <c r="M2810" i="58" s="1"/>
  <c r="J2810" i="58"/>
  <c r="K2810" i="58"/>
  <c r="N2810" i="58"/>
  <c r="H2811" i="58"/>
  <c r="I2811" i="58"/>
  <c r="M2811" i="58" s="1"/>
  <c r="J2811" i="58"/>
  <c r="K2811" i="58"/>
  <c r="N2811" i="58"/>
  <c r="H2812" i="58"/>
  <c r="I2812" i="58"/>
  <c r="M2812" i="58" s="1"/>
  <c r="J2812" i="58"/>
  <c r="K2812" i="58"/>
  <c r="N2812" i="58"/>
  <c r="H2813" i="58"/>
  <c r="I2813" i="58"/>
  <c r="M2813" i="58" s="1"/>
  <c r="J2813" i="58"/>
  <c r="K2813" i="58"/>
  <c r="N2813" i="58"/>
  <c r="H2814" i="58"/>
  <c r="I2814" i="58"/>
  <c r="M2814" i="58" s="1"/>
  <c r="J2814" i="58"/>
  <c r="K2814" i="58"/>
  <c r="N2814" i="58"/>
  <c r="H2815" i="58"/>
  <c r="I2815" i="58"/>
  <c r="M2815" i="58" s="1"/>
  <c r="J2815" i="58"/>
  <c r="K2815" i="58"/>
  <c r="N2815" i="58"/>
  <c r="H2816" i="58"/>
  <c r="I2816" i="58"/>
  <c r="M2816" i="58" s="1"/>
  <c r="J2816" i="58"/>
  <c r="K2816" i="58"/>
  <c r="N2816" i="58"/>
  <c r="H2817" i="58"/>
  <c r="I2817" i="58"/>
  <c r="M2817" i="58" s="1"/>
  <c r="J2817" i="58"/>
  <c r="K2817" i="58"/>
  <c r="N2817" i="58"/>
  <c r="H2818" i="58"/>
  <c r="I2818" i="58"/>
  <c r="M2818" i="58" s="1"/>
  <c r="J2818" i="58"/>
  <c r="K2818" i="58"/>
  <c r="N2818" i="58"/>
  <c r="H2819" i="58"/>
  <c r="I2819" i="58"/>
  <c r="M2819" i="58" s="1"/>
  <c r="J2819" i="58"/>
  <c r="K2819" i="58"/>
  <c r="N2819" i="58"/>
  <c r="H2820" i="58"/>
  <c r="I2820" i="58"/>
  <c r="M2820" i="58" s="1"/>
  <c r="J2820" i="58"/>
  <c r="K2820" i="58"/>
  <c r="N2820" i="58"/>
  <c r="H2821" i="58"/>
  <c r="I2821" i="58"/>
  <c r="M2821" i="58" s="1"/>
  <c r="J2821" i="58"/>
  <c r="K2821" i="58"/>
  <c r="N2821" i="58"/>
  <c r="H2822" i="58"/>
  <c r="I2822" i="58"/>
  <c r="M2822" i="58" s="1"/>
  <c r="J2822" i="58"/>
  <c r="K2822" i="58"/>
  <c r="N2822" i="58"/>
  <c r="H2823" i="58"/>
  <c r="I2823" i="58"/>
  <c r="M2823" i="58" s="1"/>
  <c r="J2823" i="58"/>
  <c r="K2823" i="58"/>
  <c r="N2823" i="58"/>
  <c r="H2824" i="58"/>
  <c r="I2824" i="58"/>
  <c r="M2824" i="58" s="1"/>
  <c r="J2824" i="58"/>
  <c r="K2824" i="58"/>
  <c r="N2824" i="58"/>
  <c r="H2825" i="58"/>
  <c r="I2825" i="58"/>
  <c r="M2825" i="58" s="1"/>
  <c r="J2825" i="58"/>
  <c r="K2825" i="58"/>
  <c r="N2825" i="58"/>
  <c r="H2826" i="58"/>
  <c r="I2826" i="58"/>
  <c r="M2826" i="58" s="1"/>
  <c r="J2826" i="58"/>
  <c r="K2826" i="58"/>
  <c r="N2826" i="58"/>
  <c r="H2827" i="58"/>
  <c r="I2827" i="58"/>
  <c r="M2827" i="58" s="1"/>
  <c r="J2827" i="58"/>
  <c r="K2827" i="58"/>
  <c r="N2827" i="58"/>
  <c r="H2828" i="58"/>
  <c r="I2828" i="58"/>
  <c r="M2828" i="58" s="1"/>
  <c r="J2828" i="58"/>
  <c r="K2828" i="58"/>
  <c r="N2828" i="58"/>
  <c r="H2829" i="58"/>
  <c r="I2829" i="58"/>
  <c r="M2829" i="58" s="1"/>
  <c r="J2829" i="58"/>
  <c r="K2829" i="58"/>
  <c r="N2829" i="58"/>
  <c r="H2830" i="58"/>
  <c r="I2830" i="58"/>
  <c r="M2830" i="58" s="1"/>
  <c r="J2830" i="58"/>
  <c r="K2830" i="58"/>
  <c r="N2830" i="58"/>
  <c r="H2831" i="58"/>
  <c r="I2831" i="58"/>
  <c r="M2831" i="58" s="1"/>
  <c r="J2831" i="58"/>
  <c r="K2831" i="58"/>
  <c r="N2831" i="58"/>
  <c r="H2832" i="58"/>
  <c r="I2832" i="58"/>
  <c r="M2832" i="58" s="1"/>
  <c r="J2832" i="58"/>
  <c r="K2832" i="58"/>
  <c r="N2832" i="58"/>
  <c r="H2833" i="58"/>
  <c r="I2833" i="58"/>
  <c r="M2833" i="58" s="1"/>
  <c r="J2833" i="58"/>
  <c r="K2833" i="58"/>
  <c r="N2833" i="58"/>
  <c r="H2834" i="58"/>
  <c r="I2834" i="58"/>
  <c r="M2834" i="58" s="1"/>
  <c r="J2834" i="58"/>
  <c r="K2834" i="58"/>
  <c r="N2834" i="58"/>
  <c r="H2835" i="58"/>
  <c r="I2835" i="58"/>
  <c r="M2835" i="58" s="1"/>
  <c r="J2835" i="58"/>
  <c r="K2835" i="58"/>
  <c r="N2835" i="58"/>
  <c r="H2836" i="58"/>
  <c r="I2836" i="58"/>
  <c r="M2836" i="58" s="1"/>
  <c r="J2836" i="58"/>
  <c r="K2836" i="58"/>
  <c r="N2836" i="58"/>
  <c r="H2837" i="58"/>
  <c r="I2837" i="58"/>
  <c r="M2837" i="58" s="1"/>
  <c r="J2837" i="58"/>
  <c r="K2837" i="58"/>
  <c r="N2837" i="58"/>
  <c r="H2838" i="58"/>
  <c r="I2838" i="58"/>
  <c r="M2838" i="58" s="1"/>
  <c r="J2838" i="58"/>
  <c r="K2838" i="58"/>
  <c r="N2838" i="58"/>
  <c r="H2839" i="58"/>
  <c r="I2839" i="58"/>
  <c r="M2839" i="58" s="1"/>
  <c r="J2839" i="58"/>
  <c r="K2839" i="58"/>
  <c r="N2839" i="58"/>
  <c r="H2840" i="58"/>
  <c r="I2840" i="58"/>
  <c r="M2840" i="58" s="1"/>
  <c r="J2840" i="58"/>
  <c r="K2840" i="58"/>
  <c r="N2840" i="58"/>
  <c r="H2841" i="58"/>
  <c r="I2841" i="58"/>
  <c r="M2841" i="58" s="1"/>
  <c r="J2841" i="58"/>
  <c r="K2841" i="58"/>
  <c r="N2841" i="58"/>
  <c r="H2842" i="58"/>
  <c r="I2842" i="58"/>
  <c r="M2842" i="58" s="1"/>
  <c r="J2842" i="58"/>
  <c r="K2842" i="58"/>
  <c r="N2842" i="58"/>
  <c r="H2843" i="58"/>
  <c r="I2843" i="58"/>
  <c r="M2843" i="58" s="1"/>
  <c r="J2843" i="58"/>
  <c r="K2843" i="58"/>
  <c r="N2843" i="58"/>
  <c r="H2844" i="58"/>
  <c r="I2844" i="58"/>
  <c r="M2844" i="58" s="1"/>
  <c r="J2844" i="58"/>
  <c r="K2844" i="58"/>
  <c r="N2844" i="58"/>
  <c r="H2845" i="58"/>
  <c r="I2845" i="58"/>
  <c r="M2845" i="58" s="1"/>
  <c r="J2845" i="58"/>
  <c r="K2845" i="58"/>
  <c r="N2845" i="58"/>
  <c r="H2846" i="58"/>
  <c r="I2846" i="58"/>
  <c r="M2846" i="58" s="1"/>
  <c r="J2846" i="58"/>
  <c r="K2846" i="58"/>
  <c r="N2846" i="58"/>
  <c r="H2847" i="58"/>
  <c r="I2847" i="58"/>
  <c r="M2847" i="58" s="1"/>
  <c r="J2847" i="58"/>
  <c r="K2847" i="58"/>
  <c r="N2847" i="58"/>
  <c r="H2848" i="58"/>
  <c r="I2848" i="58"/>
  <c r="M2848" i="58" s="1"/>
  <c r="J2848" i="58"/>
  <c r="K2848" i="58"/>
  <c r="N2848" i="58"/>
  <c r="H2849" i="58"/>
  <c r="I2849" i="58"/>
  <c r="M2849" i="58" s="1"/>
  <c r="J2849" i="58"/>
  <c r="K2849" i="58"/>
  <c r="N2849" i="58"/>
  <c r="H2850" i="58"/>
  <c r="I2850" i="58"/>
  <c r="M2850" i="58" s="1"/>
  <c r="J2850" i="58"/>
  <c r="K2850" i="58"/>
  <c r="N2850" i="58"/>
  <c r="H2851" i="58"/>
  <c r="I2851" i="58"/>
  <c r="M2851" i="58" s="1"/>
  <c r="J2851" i="58"/>
  <c r="K2851" i="58"/>
  <c r="N2851" i="58"/>
  <c r="H2852" i="58"/>
  <c r="I2852" i="58"/>
  <c r="M2852" i="58" s="1"/>
  <c r="J2852" i="58"/>
  <c r="K2852" i="58"/>
  <c r="N2852" i="58"/>
  <c r="H2853" i="58"/>
  <c r="I2853" i="58"/>
  <c r="M2853" i="58" s="1"/>
  <c r="J2853" i="58"/>
  <c r="K2853" i="58"/>
  <c r="N2853" i="58"/>
  <c r="H2854" i="58"/>
  <c r="I2854" i="58"/>
  <c r="M2854" i="58" s="1"/>
  <c r="J2854" i="58"/>
  <c r="K2854" i="58"/>
  <c r="N2854" i="58"/>
  <c r="H2855" i="58"/>
  <c r="I2855" i="58"/>
  <c r="M2855" i="58" s="1"/>
  <c r="J2855" i="58"/>
  <c r="K2855" i="58"/>
  <c r="N2855" i="58"/>
  <c r="H2856" i="58"/>
  <c r="I2856" i="58"/>
  <c r="M2856" i="58" s="1"/>
  <c r="J2856" i="58"/>
  <c r="K2856" i="58"/>
  <c r="N2856" i="58"/>
  <c r="H2857" i="58"/>
  <c r="I2857" i="58"/>
  <c r="M2857" i="58" s="1"/>
  <c r="J2857" i="58"/>
  <c r="K2857" i="58"/>
  <c r="N2857" i="58"/>
  <c r="H2858" i="58"/>
  <c r="I2858" i="58"/>
  <c r="M2858" i="58" s="1"/>
  <c r="J2858" i="58"/>
  <c r="K2858" i="58"/>
  <c r="N2858" i="58"/>
  <c r="H2859" i="58"/>
  <c r="I2859" i="58"/>
  <c r="M2859" i="58" s="1"/>
  <c r="J2859" i="58"/>
  <c r="K2859" i="58"/>
  <c r="N2859" i="58"/>
  <c r="H2860" i="58"/>
  <c r="I2860" i="58"/>
  <c r="M2860" i="58" s="1"/>
  <c r="J2860" i="58"/>
  <c r="K2860" i="58"/>
  <c r="N2860" i="58"/>
  <c r="H2861" i="58"/>
  <c r="I2861" i="58"/>
  <c r="M2861" i="58" s="1"/>
  <c r="J2861" i="58"/>
  <c r="K2861" i="58"/>
  <c r="N2861" i="58"/>
  <c r="H2862" i="58"/>
  <c r="I2862" i="58"/>
  <c r="M2862" i="58" s="1"/>
  <c r="J2862" i="58"/>
  <c r="K2862" i="58"/>
  <c r="N2862" i="58"/>
  <c r="H2863" i="58"/>
  <c r="I2863" i="58"/>
  <c r="M2863" i="58" s="1"/>
  <c r="J2863" i="58"/>
  <c r="K2863" i="58"/>
  <c r="N2863" i="58"/>
  <c r="H2864" i="58"/>
  <c r="I2864" i="58"/>
  <c r="M2864" i="58" s="1"/>
  <c r="J2864" i="58"/>
  <c r="K2864" i="58"/>
  <c r="N2864" i="58"/>
  <c r="H2865" i="58"/>
  <c r="I2865" i="58"/>
  <c r="M2865" i="58" s="1"/>
  <c r="J2865" i="58"/>
  <c r="K2865" i="58"/>
  <c r="N2865" i="58"/>
  <c r="H2866" i="58"/>
  <c r="I2866" i="58"/>
  <c r="M2866" i="58" s="1"/>
  <c r="J2866" i="58"/>
  <c r="K2866" i="58"/>
  <c r="N2866" i="58"/>
  <c r="H2867" i="58"/>
  <c r="I2867" i="58"/>
  <c r="M2867" i="58" s="1"/>
  <c r="J2867" i="58"/>
  <c r="K2867" i="58"/>
  <c r="N2867" i="58"/>
  <c r="H2868" i="58"/>
  <c r="I2868" i="58"/>
  <c r="M2868" i="58" s="1"/>
  <c r="J2868" i="58"/>
  <c r="K2868" i="58"/>
  <c r="N2868" i="58"/>
  <c r="H2869" i="58"/>
  <c r="I2869" i="58"/>
  <c r="M2869" i="58" s="1"/>
  <c r="J2869" i="58"/>
  <c r="K2869" i="58"/>
  <c r="N2869" i="58"/>
  <c r="H2870" i="58"/>
  <c r="I2870" i="58"/>
  <c r="M2870" i="58" s="1"/>
  <c r="J2870" i="58"/>
  <c r="K2870" i="58"/>
  <c r="N2870" i="58"/>
  <c r="H2871" i="58"/>
  <c r="I2871" i="58"/>
  <c r="M2871" i="58" s="1"/>
  <c r="J2871" i="58"/>
  <c r="K2871" i="58"/>
  <c r="N2871" i="58"/>
  <c r="H2872" i="58"/>
  <c r="I2872" i="58"/>
  <c r="M2872" i="58" s="1"/>
  <c r="J2872" i="58"/>
  <c r="K2872" i="58"/>
  <c r="N2872" i="58"/>
  <c r="H2873" i="58"/>
  <c r="I2873" i="58"/>
  <c r="M2873" i="58" s="1"/>
  <c r="J2873" i="58"/>
  <c r="K2873" i="58"/>
  <c r="N2873" i="58"/>
  <c r="H2874" i="58"/>
  <c r="I2874" i="58"/>
  <c r="M2874" i="58" s="1"/>
  <c r="J2874" i="58"/>
  <c r="K2874" i="58"/>
  <c r="N2874" i="58"/>
  <c r="H2875" i="58"/>
  <c r="I2875" i="58"/>
  <c r="M2875" i="58" s="1"/>
  <c r="J2875" i="58"/>
  <c r="K2875" i="58"/>
  <c r="N2875" i="58"/>
  <c r="H2876" i="58"/>
  <c r="I2876" i="58"/>
  <c r="M2876" i="58" s="1"/>
  <c r="J2876" i="58"/>
  <c r="K2876" i="58"/>
  <c r="N2876" i="58"/>
  <c r="H2877" i="58"/>
  <c r="I2877" i="58"/>
  <c r="M2877" i="58" s="1"/>
  <c r="J2877" i="58"/>
  <c r="K2877" i="58"/>
  <c r="N2877" i="58"/>
  <c r="H2878" i="58"/>
  <c r="I2878" i="58"/>
  <c r="M2878" i="58" s="1"/>
  <c r="J2878" i="58"/>
  <c r="K2878" i="58"/>
  <c r="N2878" i="58"/>
  <c r="H2879" i="58"/>
  <c r="I2879" i="58"/>
  <c r="M2879" i="58" s="1"/>
  <c r="J2879" i="58"/>
  <c r="K2879" i="58"/>
  <c r="N2879" i="58"/>
  <c r="H2880" i="58"/>
  <c r="I2880" i="58"/>
  <c r="M2880" i="58" s="1"/>
  <c r="J2880" i="58"/>
  <c r="K2880" i="58"/>
  <c r="N2880" i="58"/>
  <c r="H2881" i="58"/>
  <c r="I2881" i="58"/>
  <c r="M2881" i="58" s="1"/>
  <c r="J2881" i="58"/>
  <c r="K2881" i="58"/>
  <c r="N2881" i="58"/>
  <c r="H2882" i="58"/>
  <c r="I2882" i="58"/>
  <c r="M2882" i="58" s="1"/>
  <c r="J2882" i="58"/>
  <c r="K2882" i="58"/>
  <c r="N2882" i="58"/>
  <c r="H2883" i="58"/>
  <c r="I2883" i="58"/>
  <c r="M2883" i="58" s="1"/>
  <c r="J2883" i="58"/>
  <c r="K2883" i="58"/>
  <c r="N2883" i="58"/>
  <c r="H2884" i="58"/>
  <c r="I2884" i="58"/>
  <c r="M2884" i="58" s="1"/>
  <c r="J2884" i="58"/>
  <c r="K2884" i="58"/>
  <c r="N2884" i="58"/>
  <c r="H2885" i="58"/>
  <c r="I2885" i="58"/>
  <c r="M2885" i="58" s="1"/>
  <c r="J2885" i="58"/>
  <c r="K2885" i="58"/>
  <c r="N2885" i="58"/>
  <c r="H2886" i="58"/>
  <c r="I2886" i="58"/>
  <c r="M2886" i="58" s="1"/>
  <c r="J2886" i="58"/>
  <c r="K2886" i="58"/>
  <c r="N2886" i="58"/>
  <c r="H2887" i="58"/>
  <c r="I2887" i="58"/>
  <c r="M2887" i="58" s="1"/>
  <c r="J2887" i="58"/>
  <c r="K2887" i="58"/>
  <c r="N2887" i="58"/>
  <c r="H2888" i="58"/>
  <c r="I2888" i="58"/>
  <c r="M2888" i="58" s="1"/>
  <c r="J2888" i="58"/>
  <c r="K2888" i="58"/>
  <c r="N2888" i="58"/>
  <c r="H2889" i="58"/>
  <c r="I2889" i="58"/>
  <c r="M2889" i="58" s="1"/>
  <c r="J2889" i="58"/>
  <c r="K2889" i="58"/>
  <c r="N2889" i="58"/>
  <c r="H2890" i="58"/>
  <c r="I2890" i="58"/>
  <c r="M2890" i="58" s="1"/>
  <c r="J2890" i="58"/>
  <c r="K2890" i="58"/>
  <c r="N2890" i="58"/>
  <c r="H2891" i="58"/>
  <c r="I2891" i="58"/>
  <c r="M2891" i="58" s="1"/>
  <c r="J2891" i="58"/>
  <c r="K2891" i="58"/>
  <c r="N2891" i="58"/>
  <c r="H2892" i="58"/>
  <c r="I2892" i="58"/>
  <c r="M2892" i="58" s="1"/>
  <c r="J2892" i="58"/>
  <c r="K2892" i="58"/>
  <c r="N2892" i="58"/>
  <c r="H2893" i="58"/>
  <c r="I2893" i="58"/>
  <c r="M2893" i="58" s="1"/>
  <c r="J2893" i="58"/>
  <c r="K2893" i="58"/>
  <c r="N2893" i="58"/>
  <c r="H2894" i="58"/>
  <c r="I2894" i="58"/>
  <c r="M2894" i="58" s="1"/>
  <c r="J2894" i="58"/>
  <c r="K2894" i="58"/>
  <c r="N2894" i="58"/>
  <c r="H2895" i="58"/>
  <c r="I2895" i="58"/>
  <c r="M2895" i="58" s="1"/>
  <c r="J2895" i="58"/>
  <c r="K2895" i="58"/>
  <c r="N2895" i="58"/>
  <c r="H2896" i="58"/>
  <c r="I2896" i="58"/>
  <c r="M2896" i="58" s="1"/>
  <c r="J2896" i="58"/>
  <c r="K2896" i="58"/>
  <c r="N2896" i="58"/>
  <c r="H2897" i="58"/>
  <c r="I2897" i="58"/>
  <c r="M2897" i="58" s="1"/>
  <c r="J2897" i="58"/>
  <c r="K2897" i="58"/>
  <c r="N2897" i="58"/>
  <c r="H2898" i="58"/>
  <c r="I2898" i="58"/>
  <c r="M2898" i="58" s="1"/>
  <c r="J2898" i="58"/>
  <c r="K2898" i="58"/>
  <c r="N2898" i="58"/>
  <c r="H2899" i="58"/>
  <c r="I2899" i="58"/>
  <c r="M2899" i="58" s="1"/>
  <c r="J2899" i="58"/>
  <c r="K2899" i="58"/>
  <c r="N2899" i="58"/>
  <c r="H2900" i="58"/>
  <c r="I2900" i="58"/>
  <c r="M2900" i="58" s="1"/>
  <c r="J2900" i="58"/>
  <c r="K2900" i="58"/>
  <c r="N2900" i="58"/>
  <c r="H2901" i="58"/>
  <c r="I2901" i="58"/>
  <c r="M2901" i="58" s="1"/>
  <c r="J2901" i="58"/>
  <c r="K2901" i="58"/>
  <c r="N2901" i="58"/>
  <c r="H2902" i="58"/>
  <c r="I2902" i="58"/>
  <c r="M2902" i="58" s="1"/>
  <c r="J2902" i="58"/>
  <c r="K2902" i="58"/>
  <c r="N2902" i="58"/>
  <c r="H2903" i="58"/>
  <c r="I2903" i="58"/>
  <c r="M2903" i="58" s="1"/>
  <c r="J2903" i="58"/>
  <c r="K2903" i="58"/>
  <c r="N2903" i="58"/>
  <c r="H2904" i="58"/>
  <c r="I2904" i="58"/>
  <c r="M2904" i="58" s="1"/>
  <c r="J2904" i="58"/>
  <c r="K2904" i="58"/>
  <c r="N2904" i="58"/>
  <c r="H2905" i="58"/>
  <c r="I2905" i="58"/>
  <c r="M2905" i="58" s="1"/>
  <c r="J2905" i="58"/>
  <c r="K2905" i="58"/>
  <c r="N2905" i="58"/>
  <c r="H2906" i="58"/>
  <c r="I2906" i="58"/>
  <c r="M2906" i="58" s="1"/>
  <c r="J2906" i="58"/>
  <c r="K2906" i="58"/>
  <c r="N2906" i="58"/>
  <c r="H2907" i="58"/>
  <c r="I2907" i="58"/>
  <c r="M2907" i="58" s="1"/>
  <c r="J2907" i="58"/>
  <c r="K2907" i="58"/>
  <c r="N2907" i="58"/>
  <c r="H2908" i="58"/>
  <c r="I2908" i="58"/>
  <c r="M2908" i="58" s="1"/>
  <c r="J2908" i="58"/>
  <c r="K2908" i="58"/>
  <c r="N2908" i="58"/>
  <c r="H2909" i="58"/>
  <c r="I2909" i="58"/>
  <c r="M2909" i="58" s="1"/>
  <c r="J2909" i="58"/>
  <c r="K2909" i="58"/>
  <c r="N2909" i="58"/>
  <c r="H2910" i="58"/>
  <c r="I2910" i="58"/>
  <c r="M2910" i="58" s="1"/>
  <c r="J2910" i="58"/>
  <c r="K2910" i="58"/>
  <c r="N2910" i="58"/>
  <c r="H2911" i="58"/>
  <c r="I2911" i="58"/>
  <c r="M2911" i="58" s="1"/>
  <c r="J2911" i="58"/>
  <c r="K2911" i="58"/>
  <c r="N2911" i="58"/>
  <c r="H2912" i="58"/>
  <c r="I2912" i="58"/>
  <c r="M2912" i="58" s="1"/>
  <c r="J2912" i="58"/>
  <c r="K2912" i="58"/>
  <c r="N2912" i="58"/>
  <c r="H2913" i="58"/>
  <c r="I2913" i="58"/>
  <c r="M2913" i="58" s="1"/>
  <c r="J2913" i="58"/>
  <c r="K2913" i="58"/>
  <c r="N2913" i="58"/>
  <c r="H2914" i="58"/>
  <c r="I2914" i="58"/>
  <c r="M2914" i="58" s="1"/>
  <c r="J2914" i="58"/>
  <c r="K2914" i="58"/>
  <c r="N2914" i="58"/>
  <c r="H2915" i="58"/>
  <c r="I2915" i="58"/>
  <c r="M2915" i="58" s="1"/>
  <c r="J2915" i="58"/>
  <c r="K2915" i="58"/>
  <c r="N2915" i="58"/>
  <c r="H2916" i="58"/>
  <c r="I2916" i="58"/>
  <c r="M2916" i="58" s="1"/>
  <c r="J2916" i="58"/>
  <c r="K2916" i="58"/>
  <c r="N2916" i="58"/>
  <c r="H2917" i="58"/>
  <c r="I2917" i="58"/>
  <c r="M2917" i="58" s="1"/>
  <c r="J2917" i="58"/>
  <c r="K2917" i="58"/>
  <c r="N2917" i="58"/>
  <c r="H2918" i="58"/>
  <c r="I2918" i="58"/>
  <c r="M2918" i="58" s="1"/>
  <c r="J2918" i="58"/>
  <c r="K2918" i="58"/>
  <c r="N2918" i="58"/>
  <c r="H2919" i="58"/>
  <c r="I2919" i="58"/>
  <c r="M2919" i="58" s="1"/>
  <c r="J2919" i="58"/>
  <c r="K2919" i="58"/>
  <c r="N2919" i="58"/>
  <c r="H2920" i="58"/>
  <c r="I2920" i="58"/>
  <c r="M2920" i="58" s="1"/>
  <c r="J2920" i="58"/>
  <c r="K2920" i="58"/>
  <c r="N2920" i="58"/>
  <c r="H2921" i="58"/>
  <c r="I2921" i="58"/>
  <c r="M2921" i="58" s="1"/>
  <c r="J2921" i="58"/>
  <c r="K2921" i="58"/>
  <c r="N2921" i="58"/>
  <c r="H2922" i="58"/>
  <c r="I2922" i="58"/>
  <c r="M2922" i="58" s="1"/>
  <c r="J2922" i="58"/>
  <c r="K2922" i="58"/>
  <c r="N2922" i="58"/>
  <c r="H2923" i="58"/>
  <c r="I2923" i="58"/>
  <c r="M2923" i="58" s="1"/>
  <c r="J2923" i="58"/>
  <c r="K2923" i="58"/>
  <c r="N2923" i="58"/>
  <c r="H2924" i="58"/>
  <c r="I2924" i="58"/>
  <c r="M2924" i="58" s="1"/>
  <c r="J2924" i="58"/>
  <c r="K2924" i="58"/>
  <c r="N2924" i="58"/>
  <c r="H2925" i="58"/>
  <c r="I2925" i="58"/>
  <c r="M2925" i="58" s="1"/>
  <c r="J2925" i="58"/>
  <c r="K2925" i="58"/>
  <c r="N2925" i="58"/>
  <c r="H2926" i="58"/>
  <c r="I2926" i="58"/>
  <c r="M2926" i="58" s="1"/>
  <c r="J2926" i="58"/>
  <c r="K2926" i="58"/>
  <c r="N2926" i="58"/>
  <c r="H2927" i="58"/>
  <c r="I2927" i="58"/>
  <c r="M2927" i="58" s="1"/>
  <c r="J2927" i="58"/>
  <c r="K2927" i="58"/>
  <c r="N2927" i="58"/>
  <c r="H2928" i="58"/>
  <c r="I2928" i="58"/>
  <c r="M2928" i="58" s="1"/>
  <c r="J2928" i="58"/>
  <c r="K2928" i="58"/>
  <c r="N2928" i="58"/>
  <c r="H2929" i="58"/>
  <c r="I2929" i="58"/>
  <c r="M2929" i="58" s="1"/>
  <c r="J2929" i="58"/>
  <c r="K2929" i="58"/>
  <c r="N2929" i="58"/>
  <c r="H2930" i="58"/>
  <c r="I2930" i="58"/>
  <c r="M2930" i="58" s="1"/>
  <c r="J2930" i="58"/>
  <c r="K2930" i="58"/>
  <c r="N2930" i="58"/>
  <c r="H2931" i="58"/>
  <c r="I2931" i="58"/>
  <c r="M2931" i="58" s="1"/>
  <c r="J2931" i="58"/>
  <c r="K2931" i="58"/>
  <c r="N2931" i="58"/>
  <c r="H2932" i="58"/>
  <c r="I2932" i="58"/>
  <c r="M2932" i="58" s="1"/>
  <c r="J2932" i="58"/>
  <c r="K2932" i="58"/>
  <c r="N2932" i="58"/>
  <c r="H2933" i="58"/>
  <c r="I2933" i="58"/>
  <c r="M2933" i="58" s="1"/>
  <c r="J2933" i="58"/>
  <c r="K2933" i="58"/>
  <c r="N2933" i="58"/>
  <c r="H2934" i="58"/>
  <c r="I2934" i="58"/>
  <c r="M2934" i="58" s="1"/>
  <c r="J2934" i="58"/>
  <c r="K2934" i="58"/>
  <c r="N2934" i="58"/>
  <c r="H2935" i="58"/>
  <c r="I2935" i="58"/>
  <c r="M2935" i="58" s="1"/>
  <c r="J2935" i="58"/>
  <c r="K2935" i="58"/>
  <c r="N2935" i="58"/>
  <c r="H2936" i="58"/>
  <c r="I2936" i="58"/>
  <c r="M2936" i="58" s="1"/>
  <c r="J2936" i="58"/>
  <c r="K2936" i="58"/>
  <c r="N2936" i="58"/>
  <c r="H2937" i="58"/>
  <c r="I2937" i="58"/>
  <c r="M2937" i="58" s="1"/>
  <c r="J2937" i="58"/>
  <c r="K2937" i="58"/>
  <c r="N2937" i="58"/>
  <c r="H2938" i="58"/>
  <c r="I2938" i="58"/>
  <c r="M2938" i="58" s="1"/>
  <c r="J2938" i="58"/>
  <c r="K2938" i="58"/>
  <c r="N2938" i="58"/>
  <c r="H2939" i="58"/>
  <c r="I2939" i="58"/>
  <c r="M2939" i="58" s="1"/>
  <c r="J2939" i="58"/>
  <c r="K2939" i="58"/>
  <c r="N2939" i="58"/>
  <c r="H2940" i="58"/>
  <c r="I2940" i="58"/>
  <c r="M2940" i="58" s="1"/>
  <c r="J2940" i="58"/>
  <c r="K2940" i="58"/>
  <c r="N2940" i="58"/>
  <c r="H2941" i="58"/>
  <c r="I2941" i="58"/>
  <c r="M2941" i="58" s="1"/>
  <c r="J2941" i="58"/>
  <c r="K2941" i="58"/>
  <c r="N2941" i="58"/>
  <c r="H2942" i="58"/>
  <c r="I2942" i="58"/>
  <c r="M2942" i="58" s="1"/>
  <c r="J2942" i="58"/>
  <c r="K2942" i="58"/>
  <c r="N2942" i="58"/>
  <c r="H2943" i="58"/>
  <c r="I2943" i="58"/>
  <c r="M2943" i="58" s="1"/>
  <c r="J2943" i="58"/>
  <c r="K2943" i="58"/>
  <c r="N2943" i="58"/>
  <c r="H2944" i="58"/>
  <c r="I2944" i="58"/>
  <c r="M2944" i="58" s="1"/>
  <c r="J2944" i="58"/>
  <c r="K2944" i="58"/>
  <c r="N2944" i="58"/>
  <c r="H2945" i="58"/>
  <c r="I2945" i="58"/>
  <c r="M2945" i="58" s="1"/>
  <c r="J2945" i="58"/>
  <c r="K2945" i="58"/>
  <c r="N2945" i="58"/>
  <c r="H2946" i="58"/>
  <c r="I2946" i="58"/>
  <c r="M2946" i="58" s="1"/>
  <c r="J2946" i="58"/>
  <c r="K2946" i="58"/>
  <c r="N2946" i="58"/>
  <c r="H2947" i="58"/>
  <c r="I2947" i="58"/>
  <c r="M2947" i="58" s="1"/>
  <c r="J2947" i="58"/>
  <c r="K2947" i="58"/>
  <c r="N2947" i="58"/>
  <c r="H2948" i="58"/>
  <c r="I2948" i="58"/>
  <c r="M2948" i="58" s="1"/>
  <c r="J2948" i="58"/>
  <c r="K2948" i="58"/>
  <c r="N2948" i="58"/>
  <c r="H2949" i="58"/>
  <c r="I2949" i="58"/>
  <c r="M2949" i="58" s="1"/>
  <c r="J2949" i="58"/>
  <c r="K2949" i="58"/>
  <c r="N2949" i="58"/>
  <c r="H2950" i="58"/>
  <c r="I2950" i="58"/>
  <c r="M2950" i="58" s="1"/>
  <c r="J2950" i="58"/>
  <c r="K2950" i="58"/>
  <c r="N2950" i="58"/>
  <c r="H2951" i="58"/>
  <c r="I2951" i="58"/>
  <c r="M2951" i="58" s="1"/>
  <c r="J2951" i="58"/>
  <c r="K2951" i="58"/>
  <c r="N2951" i="58"/>
  <c r="H2952" i="58"/>
  <c r="I2952" i="58"/>
  <c r="M2952" i="58" s="1"/>
  <c r="J2952" i="58"/>
  <c r="K2952" i="58"/>
  <c r="N2952" i="58"/>
  <c r="H2953" i="58"/>
  <c r="I2953" i="58"/>
  <c r="M2953" i="58" s="1"/>
  <c r="J2953" i="58"/>
  <c r="K2953" i="58"/>
  <c r="N2953" i="58"/>
  <c r="H2954" i="58"/>
  <c r="I2954" i="58"/>
  <c r="M2954" i="58" s="1"/>
  <c r="J2954" i="58"/>
  <c r="K2954" i="58"/>
  <c r="N2954" i="58"/>
  <c r="H2955" i="58"/>
  <c r="I2955" i="58"/>
  <c r="M2955" i="58" s="1"/>
  <c r="J2955" i="58"/>
  <c r="K2955" i="58"/>
  <c r="N2955" i="58"/>
  <c r="H2956" i="58"/>
  <c r="I2956" i="58"/>
  <c r="M2956" i="58" s="1"/>
  <c r="J2956" i="58"/>
  <c r="K2956" i="58"/>
  <c r="N2956" i="58"/>
  <c r="H2957" i="58"/>
  <c r="I2957" i="58"/>
  <c r="M2957" i="58" s="1"/>
  <c r="J2957" i="58"/>
  <c r="K2957" i="58"/>
  <c r="N2957" i="58"/>
  <c r="H2958" i="58"/>
  <c r="I2958" i="58"/>
  <c r="M2958" i="58" s="1"/>
  <c r="J2958" i="58"/>
  <c r="K2958" i="58"/>
  <c r="N2958" i="58"/>
  <c r="H2959" i="58"/>
  <c r="I2959" i="58"/>
  <c r="M2959" i="58" s="1"/>
  <c r="J2959" i="58"/>
  <c r="K2959" i="58"/>
  <c r="N2959" i="58"/>
  <c r="H2960" i="58"/>
  <c r="I2960" i="58"/>
  <c r="M2960" i="58" s="1"/>
  <c r="J2960" i="58"/>
  <c r="K2960" i="58"/>
  <c r="N2960" i="58"/>
  <c r="H2961" i="58"/>
  <c r="I2961" i="58"/>
  <c r="M2961" i="58" s="1"/>
  <c r="J2961" i="58"/>
  <c r="K2961" i="58"/>
  <c r="N2961" i="58"/>
  <c r="H2962" i="58"/>
  <c r="I2962" i="58"/>
  <c r="M2962" i="58" s="1"/>
  <c r="J2962" i="58"/>
  <c r="K2962" i="58"/>
  <c r="N2962" i="58"/>
  <c r="H2963" i="58"/>
  <c r="I2963" i="58"/>
  <c r="M2963" i="58" s="1"/>
  <c r="J2963" i="58"/>
  <c r="K2963" i="58"/>
  <c r="N2963" i="58"/>
  <c r="H2964" i="58"/>
  <c r="I2964" i="58"/>
  <c r="M2964" i="58" s="1"/>
  <c r="J2964" i="58"/>
  <c r="K2964" i="58"/>
  <c r="N2964" i="58"/>
  <c r="H2965" i="58"/>
  <c r="I2965" i="58"/>
  <c r="M2965" i="58" s="1"/>
  <c r="J2965" i="58"/>
  <c r="K2965" i="58"/>
  <c r="N2965" i="58"/>
  <c r="H2966" i="58"/>
  <c r="I2966" i="58"/>
  <c r="M2966" i="58" s="1"/>
  <c r="J2966" i="58"/>
  <c r="K2966" i="58"/>
  <c r="N2966" i="58"/>
  <c r="H2967" i="58"/>
  <c r="I2967" i="58"/>
  <c r="M2967" i="58" s="1"/>
  <c r="J2967" i="58"/>
  <c r="K2967" i="58"/>
  <c r="N2967" i="58"/>
  <c r="H2968" i="58"/>
  <c r="I2968" i="58"/>
  <c r="M2968" i="58" s="1"/>
  <c r="J2968" i="58"/>
  <c r="K2968" i="58"/>
  <c r="N2968" i="58"/>
  <c r="H2969" i="58"/>
  <c r="I2969" i="58"/>
  <c r="M2969" i="58" s="1"/>
  <c r="J2969" i="58"/>
  <c r="K2969" i="58"/>
  <c r="N2969" i="58"/>
  <c r="H2970" i="58"/>
  <c r="I2970" i="58"/>
  <c r="M2970" i="58" s="1"/>
  <c r="J2970" i="58"/>
  <c r="K2970" i="58"/>
  <c r="N2970" i="58"/>
  <c r="H2971" i="58"/>
  <c r="I2971" i="58"/>
  <c r="M2971" i="58" s="1"/>
  <c r="J2971" i="58"/>
  <c r="K2971" i="58"/>
  <c r="N2971" i="58"/>
  <c r="H2972" i="58"/>
  <c r="I2972" i="58"/>
  <c r="M2972" i="58" s="1"/>
  <c r="J2972" i="58"/>
  <c r="K2972" i="58"/>
  <c r="N2972" i="58"/>
  <c r="H2973" i="58"/>
  <c r="I2973" i="58"/>
  <c r="M2973" i="58" s="1"/>
  <c r="J2973" i="58"/>
  <c r="K2973" i="58"/>
  <c r="N2973" i="58"/>
  <c r="H2974" i="58"/>
  <c r="I2974" i="58"/>
  <c r="M2974" i="58" s="1"/>
  <c r="J2974" i="58"/>
  <c r="K2974" i="58"/>
  <c r="N2974" i="58"/>
  <c r="H2975" i="58"/>
  <c r="I2975" i="58"/>
  <c r="M2975" i="58" s="1"/>
  <c r="J2975" i="58"/>
  <c r="K2975" i="58"/>
  <c r="N2975" i="58"/>
  <c r="H2976" i="58"/>
  <c r="I2976" i="58"/>
  <c r="M2976" i="58" s="1"/>
  <c r="J2976" i="58"/>
  <c r="K2976" i="58"/>
  <c r="N2976" i="58"/>
  <c r="H2977" i="58"/>
  <c r="I2977" i="58"/>
  <c r="M2977" i="58" s="1"/>
  <c r="J2977" i="58"/>
  <c r="K2977" i="58"/>
  <c r="N2977" i="58"/>
  <c r="H2978" i="58"/>
  <c r="I2978" i="58"/>
  <c r="M2978" i="58" s="1"/>
  <c r="J2978" i="58"/>
  <c r="K2978" i="58"/>
  <c r="N2978" i="58"/>
  <c r="H2979" i="58"/>
  <c r="I2979" i="58"/>
  <c r="M2979" i="58" s="1"/>
  <c r="J2979" i="58"/>
  <c r="K2979" i="58"/>
  <c r="N2979" i="58"/>
  <c r="H2980" i="58"/>
  <c r="I2980" i="58"/>
  <c r="M2980" i="58" s="1"/>
  <c r="J2980" i="58"/>
  <c r="K2980" i="58"/>
  <c r="N2980" i="58"/>
  <c r="H2981" i="58"/>
  <c r="I2981" i="58"/>
  <c r="M2981" i="58" s="1"/>
  <c r="J2981" i="58"/>
  <c r="K2981" i="58"/>
  <c r="N2981" i="58"/>
  <c r="H2982" i="58"/>
  <c r="I2982" i="58"/>
  <c r="M2982" i="58" s="1"/>
  <c r="J2982" i="58"/>
  <c r="K2982" i="58"/>
  <c r="N2982" i="58"/>
  <c r="H2983" i="58"/>
  <c r="I2983" i="58"/>
  <c r="M2983" i="58" s="1"/>
  <c r="J2983" i="58"/>
  <c r="K2983" i="58"/>
  <c r="N2983" i="58"/>
  <c r="H2984" i="58"/>
  <c r="I2984" i="58"/>
  <c r="M2984" i="58" s="1"/>
  <c r="J2984" i="58"/>
  <c r="K2984" i="58"/>
  <c r="N2984" i="58"/>
  <c r="H2985" i="58"/>
  <c r="I2985" i="58"/>
  <c r="M2985" i="58" s="1"/>
  <c r="J2985" i="58"/>
  <c r="K2985" i="58"/>
  <c r="N2985" i="58"/>
  <c r="H2986" i="58"/>
  <c r="I2986" i="58"/>
  <c r="M2986" i="58" s="1"/>
  <c r="J2986" i="58"/>
  <c r="K2986" i="58"/>
  <c r="N2986" i="58"/>
  <c r="H2987" i="58"/>
  <c r="I2987" i="58"/>
  <c r="M2987" i="58" s="1"/>
  <c r="J2987" i="58"/>
  <c r="K2987" i="58"/>
  <c r="N2987" i="58"/>
  <c r="H2988" i="58"/>
  <c r="I2988" i="58"/>
  <c r="M2988" i="58" s="1"/>
  <c r="J2988" i="58"/>
  <c r="K2988" i="58"/>
  <c r="N2988" i="58"/>
  <c r="H2989" i="58"/>
  <c r="I2989" i="58"/>
  <c r="M2989" i="58" s="1"/>
  <c r="J2989" i="58"/>
  <c r="K2989" i="58"/>
  <c r="N2989" i="58"/>
  <c r="H2990" i="58"/>
  <c r="I2990" i="58"/>
  <c r="M2990" i="58" s="1"/>
  <c r="J2990" i="58"/>
  <c r="K2990" i="58"/>
  <c r="N2990" i="58"/>
  <c r="H2991" i="58"/>
  <c r="I2991" i="58"/>
  <c r="M2991" i="58" s="1"/>
  <c r="J2991" i="58"/>
  <c r="K2991" i="58"/>
  <c r="N2991" i="58"/>
  <c r="H2992" i="58"/>
  <c r="I2992" i="58"/>
  <c r="M2992" i="58" s="1"/>
  <c r="J2992" i="58"/>
  <c r="K2992" i="58"/>
  <c r="N2992" i="58"/>
  <c r="H2993" i="58"/>
  <c r="I2993" i="58"/>
  <c r="M2993" i="58" s="1"/>
  <c r="J2993" i="58"/>
  <c r="K2993" i="58"/>
  <c r="N2993" i="58"/>
  <c r="H2994" i="58"/>
  <c r="I2994" i="58"/>
  <c r="M2994" i="58" s="1"/>
  <c r="J2994" i="58"/>
  <c r="K2994" i="58"/>
  <c r="N2994" i="58"/>
  <c r="H2995" i="58"/>
  <c r="I2995" i="58"/>
  <c r="M2995" i="58" s="1"/>
  <c r="J2995" i="58"/>
  <c r="K2995" i="58"/>
  <c r="N2995" i="58"/>
  <c r="H2996" i="58"/>
  <c r="I2996" i="58"/>
  <c r="M2996" i="58" s="1"/>
  <c r="J2996" i="58"/>
  <c r="K2996" i="58"/>
  <c r="N2996" i="58"/>
  <c r="H2997" i="58"/>
  <c r="I2997" i="58"/>
  <c r="M2997" i="58" s="1"/>
  <c r="J2997" i="58"/>
  <c r="K2997" i="58"/>
  <c r="N2997" i="58"/>
  <c r="H2998" i="58"/>
  <c r="I2998" i="58"/>
  <c r="M2998" i="58" s="1"/>
  <c r="J2998" i="58"/>
  <c r="K2998" i="58"/>
  <c r="N2998" i="58"/>
  <c r="H2999" i="58"/>
  <c r="I2999" i="58"/>
  <c r="M2999" i="58" s="1"/>
  <c r="J2999" i="58"/>
  <c r="K2999" i="58"/>
  <c r="N2999" i="58"/>
  <c r="H3000" i="58"/>
  <c r="I3000" i="58"/>
  <c r="M3000" i="58" s="1"/>
  <c r="J3000" i="58"/>
  <c r="K3000" i="58"/>
  <c r="N3000" i="58"/>
  <c r="H3001" i="58"/>
  <c r="I3001" i="58"/>
  <c r="M3001" i="58" s="1"/>
  <c r="J3001" i="58"/>
  <c r="K3001" i="58"/>
  <c r="N3001" i="58"/>
  <c r="H3002" i="58"/>
  <c r="I3002" i="58"/>
  <c r="M3002" i="58" s="1"/>
  <c r="J3002" i="58"/>
  <c r="K3002" i="58"/>
  <c r="N3002" i="58"/>
  <c r="H3003" i="58"/>
  <c r="I3003" i="58"/>
  <c r="M3003" i="58" s="1"/>
  <c r="J3003" i="58"/>
  <c r="K3003" i="58"/>
  <c r="N3003" i="58"/>
  <c r="H3004" i="58"/>
  <c r="I3004" i="58"/>
  <c r="M3004" i="58" s="1"/>
  <c r="J3004" i="58"/>
  <c r="K3004" i="58"/>
  <c r="N3004" i="58"/>
  <c r="H3005" i="58"/>
  <c r="I3005" i="58"/>
  <c r="M3005" i="58" s="1"/>
  <c r="J3005" i="58"/>
  <c r="K3005" i="58"/>
  <c r="N3005" i="58"/>
  <c r="H3006" i="58"/>
  <c r="I3006" i="58"/>
  <c r="M3006" i="58" s="1"/>
  <c r="J3006" i="58"/>
  <c r="K3006" i="58"/>
  <c r="N3006" i="58"/>
  <c r="H3007" i="58"/>
  <c r="I3007" i="58"/>
  <c r="M3007" i="58" s="1"/>
  <c r="J3007" i="58"/>
  <c r="K3007" i="58"/>
  <c r="N3007" i="58"/>
  <c r="H3008" i="58"/>
  <c r="I3008" i="58"/>
  <c r="M3008" i="58" s="1"/>
  <c r="J3008" i="58"/>
  <c r="K3008" i="58"/>
  <c r="N3008" i="58"/>
  <c r="H3009" i="58"/>
  <c r="I3009" i="58"/>
  <c r="M3009" i="58" s="1"/>
  <c r="J3009" i="58"/>
  <c r="K3009" i="58"/>
  <c r="N3009" i="58"/>
  <c r="H3010" i="58"/>
  <c r="I3010" i="58"/>
  <c r="M3010" i="58" s="1"/>
  <c r="J3010" i="58"/>
  <c r="K3010" i="58"/>
  <c r="N3010" i="58"/>
  <c r="H3011" i="58"/>
  <c r="I3011" i="58"/>
  <c r="M3011" i="58" s="1"/>
  <c r="J3011" i="58"/>
  <c r="K3011" i="58"/>
  <c r="N3011" i="58"/>
  <c r="H3012" i="58"/>
  <c r="I3012" i="58"/>
  <c r="M3012" i="58" s="1"/>
  <c r="J3012" i="58"/>
  <c r="K3012" i="58"/>
  <c r="N3012" i="58"/>
  <c r="H3013" i="58"/>
  <c r="I3013" i="58"/>
  <c r="M3013" i="58" s="1"/>
  <c r="J3013" i="58"/>
  <c r="K3013" i="58"/>
  <c r="N3013" i="58"/>
  <c r="H3014" i="58"/>
  <c r="I3014" i="58"/>
  <c r="M3014" i="58" s="1"/>
  <c r="J3014" i="58"/>
  <c r="K3014" i="58"/>
  <c r="N3014" i="58"/>
  <c r="H3015" i="58"/>
  <c r="I3015" i="58"/>
  <c r="M3015" i="58" s="1"/>
  <c r="J3015" i="58"/>
  <c r="K3015" i="58"/>
  <c r="N3015" i="58"/>
  <c r="H3016" i="58"/>
  <c r="I3016" i="58"/>
  <c r="M3016" i="58" s="1"/>
  <c r="J3016" i="58"/>
  <c r="K3016" i="58"/>
  <c r="N3016" i="58"/>
  <c r="H3017" i="58"/>
  <c r="I3017" i="58"/>
  <c r="M3017" i="58" s="1"/>
  <c r="J3017" i="58"/>
  <c r="K3017" i="58"/>
  <c r="N3017" i="58"/>
  <c r="H3018" i="58"/>
  <c r="I3018" i="58"/>
  <c r="M3018" i="58" s="1"/>
  <c r="J3018" i="58"/>
  <c r="K3018" i="58"/>
  <c r="N3018" i="58"/>
  <c r="H3019" i="58"/>
  <c r="I3019" i="58"/>
  <c r="M3019" i="58" s="1"/>
  <c r="J3019" i="58"/>
  <c r="K3019" i="58"/>
  <c r="N3019" i="58"/>
  <c r="H3020" i="58"/>
  <c r="I3020" i="58"/>
  <c r="M3020" i="58" s="1"/>
  <c r="J3020" i="58"/>
  <c r="K3020" i="58"/>
  <c r="N3020" i="58"/>
  <c r="H3021" i="58"/>
  <c r="I3021" i="58"/>
  <c r="M3021" i="58" s="1"/>
  <c r="J3021" i="58"/>
  <c r="K3021" i="58"/>
  <c r="N3021" i="58"/>
  <c r="H3022" i="58"/>
  <c r="I3022" i="58"/>
  <c r="M3022" i="58" s="1"/>
  <c r="J3022" i="58"/>
  <c r="K3022" i="58"/>
  <c r="N3022" i="58"/>
  <c r="H3023" i="58"/>
  <c r="I3023" i="58"/>
  <c r="M3023" i="58" s="1"/>
  <c r="J3023" i="58"/>
  <c r="K3023" i="58"/>
  <c r="N3023" i="58"/>
  <c r="H3024" i="58"/>
  <c r="I3024" i="58"/>
  <c r="M3024" i="58" s="1"/>
  <c r="J3024" i="58"/>
  <c r="K3024" i="58"/>
  <c r="N3024" i="58"/>
  <c r="H3025" i="58"/>
  <c r="I3025" i="58"/>
  <c r="M3025" i="58" s="1"/>
  <c r="J3025" i="58"/>
  <c r="K3025" i="58"/>
  <c r="N3025" i="58"/>
  <c r="H3026" i="58"/>
  <c r="I3026" i="58"/>
  <c r="M3026" i="58" s="1"/>
  <c r="J3026" i="58"/>
  <c r="K3026" i="58"/>
  <c r="N3026" i="58"/>
  <c r="H3027" i="58"/>
  <c r="I3027" i="58"/>
  <c r="M3027" i="58" s="1"/>
  <c r="J3027" i="58"/>
  <c r="K3027" i="58"/>
  <c r="N3027" i="58"/>
  <c r="H3028" i="58"/>
  <c r="I3028" i="58"/>
  <c r="M3028" i="58" s="1"/>
  <c r="J3028" i="58"/>
  <c r="K3028" i="58"/>
  <c r="N3028" i="58"/>
  <c r="H3029" i="58"/>
  <c r="I3029" i="58"/>
  <c r="M3029" i="58" s="1"/>
  <c r="J3029" i="58"/>
  <c r="K3029" i="58"/>
  <c r="N3029" i="58"/>
  <c r="H3030" i="58"/>
  <c r="I3030" i="58"/>
  <c r="M3030" i="58" s="1"/>
  <c r="J3030" i="58"/>
  <c r="K3030" i="58"/>
  <c r="N3030" i="58"/>
  <c r="H3031" i="58"/>
  <c r="I3031" i="58"/>
  <c r="M3031" i="58" s="1"/>
  <c r="J3031" i="58"/>
  <c r="K3031" i="58"/>
  <c r="N3031" i="58"/>
  <c r="H3032" i="58"/>
  <c r="I3032" i="58"/>
  <c r="M3032" i="58" s="1"/>
  <c r="J3032" i="58"/>
  <c r="K3032" i="58"/>
  <c r="N3032" i="58"/>
  <c r="H3033" i="58"/>
  <c r="I3033" i="58"/>
  <c r="M3033" i="58" s="1"/>
  <c r="J3033" i="58"/>
  <c r="K3033" i="58"/>
  <c r="N3033" i="58"/>
  <c r="H3034" i="58"/>
  <c r="I3034" i="58"/>
  <c r="M3034" i="58" s="1"/>
  <c r="J3034" i="58"/>
  <c r="K3034" i="58"/>
  <c r="N3034" i="58"/>
  <c r="H3035" i="58"/>
  <c r="I3035" i="58"/>
  <c r="M3035" i="58" s="1"/>
  <c r="J3035" i="58"/>
  <c r="K3035" i="58"/>
  <c r="N3035" i="58"/>
  <c r="H3036" i="58"/>
  <c r="I3036" i="58"/>
  <c r="M3036" i="58" s="1"/>
  <c r="J3036" i="58"/>
  <c r="K3036" i="58"/>
  <c r="N3036" i="58"/>
  <c r="H3037" i="58"/>
  <c r="I3037" i="58"/>
  <c r="M3037" i="58" s="1"/>
  <c r="J3037" i="58"/>
  <c r="K3037" i="58"/>
  <c r="N3037" i="58"/>
  <c r="H3038" i="58"/>
  <c r="I3038" i="58"/>
  <c r="M3038" i="58" s="1"/>
  <c r="J3038" i="58"/>
  <c r="K3038" i="58"/>
  <c r="N3038" i="58"/>
  <c r="H3039" i="58"/>
  <c r="I3039" i="58"/>
  <c r="M3039" i="58" s="1"/>
  <c r="J3039" i="58"/>
  <c r="K3039" i="58"/>
  <c r="N3039" i="58"/>
  <c r="H3040" i="58"/>
  <c r="I3040" i="58"/>
  <c r="M3040" i="58" s="1"/>
  <c r="J3040" i="58"/>
  <c r="K3040" i="58"/>
  <c r="N3040" i="58"/>
  <c r="H3041" i="58"/>
  <c r="I3041" i="58"/>
  <c r="M3041" i="58" s="1"/>
  <c r="J3041" i="58"/>
  <c r="K3041" i="58"/>
  <c r="N3041" i="58"/>
  <c r="H3042" i="58"/>
  <c r="I3042" i="58"/>
  <c r="M3042" i="58" s="1"/>
  <c r="J3042" i="58"/>
  <c r="K3042" i="58"/>
  <c r="N3042" i="58"/>
  <c r="H3043" i="58"/>
  <c r="I3043" i="58"/>
  <c r="M3043" i="58" s="1"/>
  <c r="J3043" i="58"/>
  <c r="K3043" i="58"/>
  <c r="N3043" i="58"/>
  <c r="H3044" i="58"/>
  <c r="I3044" i="58"/>
  <c r="M3044" i="58" s="1"/>
  <c r="J3044" i="58"/>
  <c r="K3044" i="58"/>
  <c r="N3044" i="58"/>
  <c r="H3045" i="58"/>
  <c r="I3045" i="58"/>
  <c r="M3045" i="58" s="1"/>
  <c r="J3045" i="58"/>
  <c r="K3045" i="58"/>
  <c r="N3045" i="58"/>
  <c r="H3046" i="58"/>
  <c r="I3046" i="58"/>
  <c r="M3046" i="58" s="1"/>
  <c r="J3046" i="58"/>
  <c r="K3046" i="58"/>
  <c r="N3046" i="58"/>
  <c r="H3047" i="58"/>
  <c r="I3047" i="58"/>
  <c r="M3047" i="58" s="1"/>
  <c r="J3047" i="58"/>
  <c r="K3047" i="58"/>
  <c r="N3047" i="58"/>
  <c r="H3048" i="58"/>
  <c r="I3048" i="58"/>
  <c r="M3048" i="58" s="1"/>
  <c r="J3048" i="58"/>
  <c r="K3048" i="58"/>
  <c r="N3048" i="58"/>
  <c r="H3049" i="58"/>
  <c r="I3049" i="58"/>
  <c r="M3049" i="58" s="1"/>
  <c r="J3049" i="58"/>
  <c r="K3049" i="58"/>
  <c r="N3049" i="58"/>
  <c r="H3050" i="58"/>
  <c r="I3050" i="58"/>
  <c r="M3050" i="58" s="1"/>
  <c r="J3050" i="58"/>
  <c r="K3050" i="58"/>
  <c r="N3050" i="58"/>
  <c r="H3051" i="58"/>
  <c r="I3051" i="58"/>
  <c r="M3051" i="58" s="1"/>
  <c r="J3051" i="58"/>
  <c r="K3051" i="58"/>
  <c r="N3051" i="58"/>
  <c r="H3052" i="58"/>
  <c r="I3052" i="58"/>
  <c r="M3052" i="58" s="1"/>
  <c r="J3052" i="58"/>
  <c r="K3052" i="58"/>
  <c r="N3052" i="58"/>
  <c r="H3053" i="58"/>
  <c r="I3053" i="58"/>
  <c r="M3053" i="58" s="1"/>
  <c r="J3053" i="58"/>
  <c r="K3053" i="58"/>
  <c r="N3053" i="58"/>
  <c r="H3054" i="58"/>
  <c r="I3054" i="58"/>
  <c r="M3054" i="58" s="1"/>
  <c r="J3054" i="58"/>
  <c r="K3054" i="58"/>
  <c r="N3054" i="58"/>
  <c r="H3055" i="58"/>
  <c r="I3055" i="58"/>
  <c r="M3055" i="58" s="1"/>
  <c r="J3055" i="58"/>
  <c r="K3055" i="58"/>
  <c r="N3055" i="58"/>
  <c r="H3056" i="58"/>
  <c r="I3056" i="58"/>
  <c r="M3056" i="58" s="1"/>
  <c r="J3056" i="58"/>
  <c r="K3056" i="58"/>
  <c r="N3056" i="58"/>
  <c r="H3057" i="58"/>
  <c r="I3057" i="58"/>
  <c r="M3057" i="58" s="1"/>
  <c r="J3057" i="58"/>
  <c r="K3057" i="58"/>
  <c r="N3057" i="58"/>
  <c r="H3058" i="58"/>
  <c r="I3058" i="58"/>
  <c r="M3058" i="58" s="1"/>
  <c r="J3058" i="58"/>
  <c r="K3058" i="58"/>
  <c r="N3058" i="58"/>
  <c r="H3059" i="58"/>
  <c r="I3059" i="58"/>
  <c r="M3059" i="58" s="1"/>
  <c r="J3059" i="58"/>
  <c r="K3059" i="58"/>
  <c r="N3059" i="58"/>
  <c r="H3060" i="58"/>
  <c r="I3060" i="58"/>
  <c r="M3060" i="58" s="1"/>
  <c r="J3060" i="58"/>
  <c r="K3060" i="58"/>
  <c r="N3060" i="58"/>
  <c r="H3061" i="58"/>
  <c r="I3061" i="58"/>
  <c r="M3061" i="58" s="1"/>
  <c r="J3061" i="58"/>
  <c r="K3061" i="58"/>
  <c r="N3061" i="58"/>
  <c r="H3062" i="58"/>
  <c r="I3062" i="58"/>
  <c r="M3062" i="58" s="1"/>
  <c r="J3062" i="58"/>
  <c r="K3062" i="58"/>
  <c r="N3062" i="58"/>
  <c r="H3063" i="58"/>
  <c r="I3063" i="58"/>
  <c r="M3063" i="58" s="1"/>
  <c r="J3063" i="58"/>
  <c r="K3063" i="58"/>
  <c r="N3063" i="58"/>
  <c r="H3064" i="58"/>
  <c r="I3064" i="58"/>
  <c r="M3064" i="58" s="1"/>
  <c r="J3064" i="58"/>
  <c r="K3064" i="58"/>
  <c r="N3064" i="58"/>
  <c r="H3065" i="58"/>
  <c r="I3065" i="58"/>
  <c r="M3065" i="58" s="1"/>
  <c r="J3065" i="58"/>
  <c r="K3065" i="58"/>
  <c r="N3065" i="58"/>
  <c r="H3066" i="58"/>
  <c r="I3066" i="58"/>
  <c r="M3066" i="58" s="1"/>
  <c r="J3066" i="58"/>
  <c r="K3066" i="58"/>
  <c r="N3066" i="58"/>
  <c r="H3067" i="58"/>
  <c r="I3067" i="58"/>
  <c r="M3067" i="58" s="1"/>
  <c r="J3067" i="58"/>
  <c r="K3067" i="58"/>
  <c r="N3067" i="58"/>
  <c r="H3068" i="58"/>
  <c r="I3068" i="58"/>
  <c r="M3068" i="58" s="1"/>
  <c r="J3068" i="58"/>
  <c r="K3068" i="58"/>
  <c r="N3068" i="58"/>
  <c r="H3069" i="58"/>
  <c r="I3069" i="58"/>
  <c r="M3069" i="58" s="1"/>
  <c r="J3069" i="58"/>
  <c r="K3069" i="58"/>
  <c r="N3069" i="58"/>
  <c r="H3070" i="58"/>
  <c r="I3070" i="58"/>
  <c r="M3070" i="58" s="1"/>
  <c r="J3070" i="58"/>
  <c r="K3070" i="58"/>
  <c r="N3070" i="58"/>
  <c r="H3071" i="58"/>
  <c r="I3071" i="58"/>
  <c r="M3071" i="58" s="1"/>
  <c r="J3071" i="58"/>
  <c r="K3071" i="58"/>
  <c r="N3071" i="58"/>
  <c r="H3072" i="58"/>
  <c r="I3072" i="58"/>
  <c r="M3072" i="58" s="1"/>
  <c r="J3072" i="58"/>
  <c r="K3072" i="58"/>
  <c r="N3072" i="58"/>
  <c r="H3073" i="58"/>
  <c r="I3073" i="58"/>
  <c r="M3073" i="58" s="1"/>
  <c r="J3073" i="58"/>
  <c r="K3073" i="58"/>
  <c r="N3073" i="58"/>
  <c r="H3074" i="58"/>
  <c r="I3074" i="58"/>
  <c r="M3074" i="58" s="1"/>
  <c r="J3074" i="58"/>
  <c r="K3074" i="58"/>
  <c r="N3074" i="58"/>
  <c r="H3075" i="58"/>
  <c r="I3075" i="58"/>
  <c r="M3075" i="58" s="1"/>
  <c r="J3075" i="58"/>
  <c r="K3075" i="58"/>
  <c r="N3075" i="58"/>
  <c r="H3076" i="58"/>
  <c r="I3076" i="58"/>
  <c r="M3076" i="58" s="1"/>
  <c r="J3076" i="58"/>
  <c r="K3076" i="58"/>
  <c r="N3076" i="58"/>
  <c r="H3077" i="58"/>
  <c r="I3077" i="58"/>
  <c r="M3077" i="58" s="1"/>
  <c r="J3077" i="58"/>
  <c r="K3077" i="58"/>
  <c r="N3077" i="58"/>
  <c r="H3078" i="58"/>
  <c r="I3078" i="58"/>
  <c r="M3078" i="58" s="1"/>
  <c r="J3078" i="58"/>
  <c r="K3078" i="58"/>
  <c r="N3078" i="58"/>
  <c r="H3079" i="58"/>
  <c r="I3079" i="58"/>
  <c r="M3079" i="58" s="1"/>
  <c r="J3079" i="58"/>
  <c r="K3079" i="58"/>
  <c r="N3079" i="58"/>
  <c r="H3080" i="58"/>
  <c r="I3080" i="58"/>
  <c r="M3080" i="58" s="1"/>
  <c r="J3080" i="58"/>
  <c r="K3080" i="58"/>
  <c r="N3080" i="58"/>
  <c r="H3081" i="58"/>
  <c r="I3081" i="58"/>
  <c r="M3081" i="58" s="1"/>
  <c r="J3081" i="58"/>
  <c r="K3081" i="58"/>
  <c r="N3081" i="58"/>
  <c r="H3082" i="58"/>
  <c r="I3082" i="58"/>
  <c r="M3082" i="58" s="1"/>
  <c r="J3082" i="58"/>
  <c r="K3082" i="58"/>
  <c r="N3082" i="58"/>
  <c r="H3083" i="58"/>
  <c r="I3083" i="58"/>
  <c r="M3083" i="58" s="1"/>
  <c r="J3083" i="58"/>
  <c r="K3083" i="58"/>
  <c r="N3083" i="58"/>
  <c r="H3084" i="58"/>
  <c r="I3084" i="58"/>
  <c r="M3084" i="58" s="1"/>
  <c r="J3084" i="58"/>
  <c r="K3084" i="58"/>
  <c r="N3084" i="58"/>
  <c r="H3085" i="58"/>
  <c r="I3085" i="58"/>
  <c r="M3085" i="58" s="1"/>
  <c r="J3085" i="58"/>
  <c r="K3085" i="58"/>
  <c r="N3085" i="58"/>
  <c r="H3086" i="58"/>
  <c r="I3086" i="58"/>
  <c r="M3086" i="58" s="1"/>
  <c r="J3086" i="58"/>
  <c r="K3086" i="58"/>
  <c r="N3086" i="58"/>
  <c r="H3087" i="58"/>
  <c r="I3087" i="58"/>
  <c r="M3087" i="58" s="1"/>
  <c r="J3087" i="58"/>
  <c r="K3087" i="58"/>
  <c r="N3087" i="58"/>
  <c r="H3088" i="58"/>
  <c r="I3088" i="58"/>
  <c r="M3088" i="58" s="1"/>
  <c r="J3088" i="58"/>
  <c r="K3088" i="58"/>
  <c r="N3088" i="58"/>
  <c r="H3089" i="58"/>
  <c r="I3089" i="58"/>
  <c r="M3089" i="58" s="1"/>
  <c r="J3089" i="58"/>
  <c r="K3089" i="58"/>
  <c r="N3089" i="58"/>
  <c r="H3090" i="58"/>
  <c r="I3090" i="58"/>
  <c r="M3090" i="58" s="1"/>
  <c r="J3090" i="58"/>
  <c r="K3090" i="58"/>
  <c r="N3090" i="58"/>
  <c r="H3091" i="58"/>
  <c r="I3091" i="58"/>
  <c r="M3091" i="58" s="1"/>
  <c r="J3091" i="58"/>
  <c r="K3091" i="58"/>
  <c r="N3091" i="58"/>
  <c r="H3092" i="58"/>
  <c r="I3092" i="58"/>
  <c r="M3092" i="58" s="1"/>
  <c r="J3092" i="58"/>
  <c r="K3092" i="58"/>
  <c r="N3092" i="58"/>
  <c r="H3093" i="58"/>
  <c r="I3093" i="58"/>
  <c r="M3093" i="58" s="1"/>
  <c r="J3093" i="58"/>
  <c r="K3093" i="58"/>
  <c r="N3093" i="58"/>
  <c r="H3094" i="58"/>
  <c r="I3094" i="58"/>
  <c r="M3094" i="58" s="1"/>
  <c r="J3094" i="58"/>
  <c r="K3094" i="58"/>
  <c r="N3094" i="58"/>
  <c r="H3095" i="58"/>
  <c r="I3095" i="58"/>
  <c r="M3095" i="58" s="1"/>
  <c r="J3095" i="58"/>
  <c r="K3095" i="58"/>
  <c r="N3095" i="58"/>
  <c r="H3096" i="58"/>
  <c r="I3096" i="58"/>
  <c r="M3096" i="58" s="1"/>
  <c r="J3096" i="58"/>
  <c r="K3096" i="58"/>
  <c r="N3096" i="58"/>
  <c r="H3097" i="58"/>
  <c r="I3097" i="58"/>
  <c r="M3097" i="58" s="1"/>
  <c r="J3097" i="58"/>
  <c r="K3097" i="58"/>
  <c r="N3097" i="58"/>
  <c r="H3098" i="58"/>
  <c r="I3098" i="58"/>
  <c r="M3098" i="58" s="1"/>
  <c r="J3098" i="58"/>
  <c r="K3098" i="58"/>
  <c r="N3098" i="58"/>
  <c r="H3099" i="58"/>
  <c r="I3099" i="58"/>
  <c r="M3099" i="58" s="1"/>
  <c r="J3099" i="58"/>
  <c r="K3099" i="58"/>
  <c r="N3099" i="58"/>
  <c r="H3100" i="58"/>
  <c r="I3100" i="58"/>
  <c r="M3100" i="58" s="1"/>
  <c r="J3100" i="58"/>
  <c r="K3100" i="58"/>
  <c r="N3100" i="58"/>
  <c r="H3101" i="58"/>
  <c r="I3101" i="58"/>
  <c r="M3101" i="58" s="1"/>
  <c r="J3101" i="58"/>
  <c r="K3101" i="58"/>
  <c r="N3101" i="58"/>
  <c r="H3102" i="58"/>
  <c r="I3102" i="58"/>
  <c r="M3102" i="58" s="1"/>
  <c r="J3102" i="58"/>
  <c r="K3102" i="58"/>
  <c r="N3102" i="58"/>
  <c r="H3103" i="58"/>
  <c r="I3103" i="58"/>
  <c r="M3103" i="58" s="1"/>
  <c r="J3103" i="58"/>
  <c r="K3103" i="58"/>
  <c r="N3103" i="58"/>
  <c r="H3104" i="58"/>
  <c r="I3104" i="58"/>
  <c r="M3104" i="58" s="1"/>
  <c r="J3104" i="58"/>
  <c r="K3104" i="58"/>
  <c r="N3104" i="58"/>
  <c r="H3105" i="58"/>
  <c r="I3105" i="58"/>
  <c r="M3105" i="58" s="1"/>
  <c r="J3105" i="58"/>
  <c r="K3105" i="58"/>
  <c r="N3105" i="58"/>
  <c r="H3106" i="58"/>
  <c r="I3106" i="58"/>
  <c r="M3106" i="58" s="1"/>
  <c r="J3106" i="58"/>
  <c r="K3106" i="58"/>
  <c r="N3106" i="58"/>
  <c r="H3107" i="58"/>
  <c r="I3107" i="58"/>
  <c r="M3107" i="58" s="1"/>
  <c r="J3107" i="58"/>
  <c r="K3107" i="58"/>
  <c r="N3107" i="58"/>
  <c r="H3108" i="58"/>
  <c r="I3108" i="58"/>
  <c r="M3108" i="58" s="1"/>
  <c r="J3108" i="58"/>
  <c r="K3108" i="58"/>
  <c r="N3108" i="58"/>
  <c r="H3109" i="58"/>
  <c r="I3109" i="58"/>
  <c r="M3109" i="58" s="1"/>
  <c r="J3109" i="58"/>
  <c r="K3109" i="58"/>
  <c r="N3109" i="58"/>
  <c r="H3110" i="58"/>
  <c r="I3110" i="58"/>
  <c r="M3110" i="58" s="1"/>
  <c r="J3110" i="58"/>
  <c r="K3110" i="58"/>
  <c r="N3110" i="58"/>
  <c r="H3111" i="58"/>
  <c r="I3111" i="58"/>
  <c r="M3111" i="58" s="1"/>
  <c r="J3111" i="58"/>
  <c r="K3111" i="58"/>
  <c r="N3111" i="58"/>
  <c r="H3112" i="58"/>
  <c r="I3112" i="58"/>
  <c r="M3112" i="58" s="1"/>
  <c r="J3112" i="58"/>
  <c r="K3112" i="58"/>
  <c r="N3112" i="58"/>
  <c r="H3113" i="58"/>
  <c r="I3113" i="58"/>
  <c r="M3113" i="58" s="1"/>
  <c r="J3113" i="58"/>
  <c r="K3113" i="58"/>
  <c r="N3113" i="58"/>
  <c r="H3114" i="58"/>
  <c r="I3114" i="58"/>
  <c r="M3114" i="58" s="1"/>
  <c r="J3114" i="58"/>
  <c r="K3114" i="58"/>
  <c r="N3114" i="58"/>
  <c r="H3115" i="58"/>
  <c r="I3115" i="58"/>
  <c r="M3115" i="58" s="1"/>
  <c r="J3115" i="58"/>
  <c r="K3115" i="58"/>
  <c r="N3115" i="58"/>
  <c r="H3116" i="58"/>
  <c r="I3116" i="58"/>
  <c r="M3116" i="58" s="1"/>
  <c r="J3116" i="58"/>
  <c r="K3116" i="58"/>
  <c r="N3116" i="58"/>
  <c r="H3117" i="58"/>
  <c r="I3117" i="58"/>
  <c r="M3117" i="58" s="1"/>
  <c r="J3117" i="58"/>
  <c r="K3117" i="58"/>
  <c r="N3117" i="58"/>
  <c r="H3118" i="58"/>
  <c r="I3118" i="58"/>
  <c r="M3118" i="58" s="1"/>
  <c r="J3118" i="58"/>
  <c r="K3118" i="58"/>
  <c r="N3118" i="58"/>
  <c r="H3119" i="58"/>
  <c r="I3119" i="58"/>
  <c r="M3119" i="58" s="1"/>
  <c r="J3119" i="58"/>
  <c r="K3119" i="58"/>
  <c r="N3119" i="58"/>
  <c r="H3120" i="58"/>
  <c r="I3120" i="58"/>
  <c r="M3120" i="58" s="1"/>
  <c r="J3120" i="58"/>
  <c r="K3120" i="58"/>
  <c r="N3120" i="58"/>
  <c r="H3121" i="58"/>
  <c r="I3121" i="58"/>
  <c r="M3121" i="58" s="1"/>
  <c r="J3121" i="58"/>
  <c r="K3121" i="58"/>
  <c r="N3121" i="58"/>
  <c r="H3122" i="58"/>
  <c r="I3122" i="58"/>
  <c r="M3122" i="58" s="1"/>
  <c r="J3122" i="58"/>
  <c r="K3122" i="58"/>
  <c r="N3122" i="58"/>
  <c r="H3123" i="58"/>
  <c r="I3123" i="58"/>
  <c r="M3123" i="58" s="1"/>
  <c r="J3123" i="58"/>
  <c r="K3123" i="58"/>
  <c r="N3123" i="58"/>
  <c r="H3124" i="58"/>
  <c r="I3124" i="58"/>
  <c r="M3124" i="58" s="1"/>
  <c r="J3124" i="58"/>
  <c r="K3124" i="58"/>
  <c r="N3124" i="58"/>
  <c r="H3125" i="58"/>
  <c r="I3125" i="58"/>
  <c r="M3125" i="58" s="1"/>
  <c r="J3125" i="58"/>
  <c r="K3125" i="58"/>
  <c r="N3125" i="58"/>
  <c r="H3126" i="58"/>
  <c r="I3126" i="58"/>
  <c r="M3126" i="58" s="1"/>
  <c r="J3126" i="58"/>
  <c r="K3126" i="58"/>
  <c r="N3126" i="58"/>
  <c r="H3127" i="58"/>
  <c r="I3127" i="58"/>
  <c r="M3127" i="58" s="1"/>
  <c r="J3127" i="58"/>
  <c r="K3127" i="58"/>
  <c r="N3127" i="58"/>
  <c r="H3128" i="58"/>
  <c r="I3128" i="58"/>
  <c r="M3128" i="58" s="1"/>
  <c r="J3128" i="58"/>
  <c r="K3128" i="58"/>
  <c r="N3128" i="58"/>
  <c r="H3129" i="58"/>
  <c r="I3129" i="58"/>
  <c r="M3129" i="58" s="1"/>
  <c r="J3129" i="58"/>
  <c r="K3129" i="58"/>
  <c r="N3129" i="58"/>
  <c r="H3130" i="58"/>
  <c r="I3130" i="58"/>
  <c r="M3130" i="58" s="1"/>
  <c r="J3130" i="58"/>
  <c r="K3130" i="58"/>
  <c r="N3130" i="58"/>
  <c r="H3131" i="58"/>
  <c r="I3131" i="58"/>
  <c r="M3131" i="58" s="1"/>
  <c r="J3131" i="58"/>
  <c r="K3131" i="58"/>
  <c r="N3131" i="58"/>
  <c r="H3132" i="58"/>
  <c r="I3132" i="58"/>
  <c r="M3132" i="58" s="1"/>
  <c r="J3132" i="58"/>
  <c r="K3132" i="58"/>
  <c r="N3132" i="58"/>
  <c r="H3133" i="58"/>
  <c r="I3133" i="58"/>
  <c r="M3133" i="58" s="1"/>
  <c r="J3133" i="58"/>
  <c r="K3133" i="58"/>
  <c r="N3133" i="58"/>
  <c r="H3134" i="58"/>
  <c r="I3134" i="58"/>
  <c r="M3134" i="58" s="1"/>
  <c r="J3134" i="58"/>
  <c r="K3134" i="58"/>
  <c r="N3134" i="58"/>
  <c r="H3135" i="58"/>
  <c r="I3135" i="58"/>
  <c r="M3135" i="58" s="1"/>
  <c r="J3135" i="58"/>
  <c r="K3135" i="58"/>
  <c r="N3135" i="58"/>
  <c r="H3136" i="58"/>
  <c r="I3136" i="58"/>
  <c r="M3136" i="58" s="1"/>
  <c r="J3136" i="58"/>
  <c r="K3136" i="58"/>
  <c r="N3136" i="58"/>
  <c r="H3137" i="58"/>
  <c r="I3137" i="58"/>
  <c r="M3137" i="58" s="1"/>
  <c r="J3137" i="58"/>
  <c r="K3137" i="58"/>
  <c r="N3137" i="58"/>
  <c r="H3138" i="58"/>
  <c r="I3138" i="58"/>
  <c r="M3138" i="58" s="1"/>
  <c r="J3138" i="58"/>
  <c r="K3138" i="58"/>
  <c r="N3138" i="58"/>
  <c r="H3139" i="58"/>
  <c r="I3139" i="58"/>
  <c r="M3139" i="58" s="1"/>
  <c r="J3139" i="58"/>
  <c r="K3139" i="58"/>
  <c r="N3139" i="58"/>
  <c r="H3140" i="58"/>
  <c r="I3140" i="58"/>
  <c r="M3140" i="58" s="1"/>
  <c r="J3140" i="58"/>
  <c r="K3140" i="58"/>
  <c r="N3140" i="58"/>
  <c r="H3141" i="58"/>
  <c r="I3141" i="58"/>
  <c r="M3141" i="58" s="1"/>
  <c r="J3141" i="58"/>
  <c r="K3141" i="58"/>
  <c r="N3141" i="58"/>
  <c r="H3142" i="58"/>
  <c r="I3142" i="58"/>
  <c r="M3142" i="58" s="1"/>
  <c r="J3142" i="58"/>
  <c r="K3142" i="58"/>
  <c r="N3142" i="58"/>
  <c r="H3143" i="58"/>
  <c r="I3143" i="58"/>
  <c r="M3143" i="58" s="1"/>
  <c r="J3143" i="58"/>
  <c r="K3143" i="58"/>
  <c r="N3143" i="58"/>
  <c r="H3144" i="58"/>
  <c r="I3144" i="58"/>
  <c r="M3144" i="58" s="1"/>
  <c r="J3144" i="58"/>
  <c r="K3144" i="58"/>
  <c r="N3144" i="58"/>
  <c r="H3145" i="58"/>
  <c r="I3145" i="58"/>
  <c r="M3145" i="58" s="1"/>
  <c r="J3145" i="58"/>
  <c r="K3145" i="58"/>
  <c r="N3145" i="58"/>
  <c r="H3146" i="58"/>
  <c r="I3146" i="58"/>
  <c r="M3146" i="58" s="1"/>
  <c r="J3146" i="58"/>
  <c r="K3146" i="58"/>
  <c r="N3146" i="58"/>
  <c r="H3147" i="58"/>
  <c r="I3147" i="58"/>
  <c r="M3147" i="58" s="1"/>
  <c r="J3147" i="58"/>
  <c r="K3147" i="58"/>
  <c r="N3147" i="58"/>
  <c r="H3148" i="58"/>
  <c r="I3148" i="58"/>
  <c r="M3148" i="58" s="1"/>
  <c r="J3148" i="58"/>
  <c r="K3148" i="58"/>
  <c r="N3148" i="58"/>
  <c r="H3149" i="58"/>
  <c r="I3149" i="58"/>
  <c r="M3149" i="58" s="1"/>
  <c r="J3149" i="58"/>
  <c r="K3149" i="58"/>
  <c r="N3149" i="58"/>
  <c r="H3150" i="58"/>
  <c r="I3150" i="58"/>
  <c r="M3150" i="58" s="1"/>
  <c r="J3150" i="58"/>
  <c r="K3150" i="58"/>
  <c r="N3150" i="58"/>
  <c r="H3151" i="58"/>
  <c r="I3151" i="58"/>
  <c r="M3151" i="58" s="1"/>
  <c r="J3151" i="58"/>
  <c r="K3151" i="58"/>
  <c r="N3151" i="58"/>
  <c r="H3152" i="58"/>
  <c r="I3152" i="58"/>
  <c r="M3152" i="58" s="1"/>
  <c r="J3152" i="58"/>
  <c r="K3152" i="58"/>
  <c r="N3152" i="58"/>
  <c r="H3153" i="58"/>
  <c r="I3153" i="58"/>
  <c r="M3153" i="58" s="1"/>
  <c r="J3153" i="58"/>
  <c r="K3153" i="58"/>
  <c r="N3153" i="58"/>
  <c r="H3154" i="58"/>
  <c r="I3154" i="58"/>
  <c r="M3154" i="58" s="1"/>
  <c r="J3154" i="58"/>
  <c r="K3154" i="58"/>
  <c r="N3154" i="58"/>
  <c r="H3155" i="58"/>
  <c r="I3155" i="58"/>
  <c r="M3155" i="58" s="1"/>
  <c r="J3155" i="58"/>
  <c r="K3155" i="58"/>
  <c r="N3155" i="58"/>
  <c r="H3156" i="58"/>
  <c r="I3156" i="58"/>
  <c r="M3156" i="58" s="1"/>
  <c r="J3156" i="58"/>
  <c r="K3156" i="58"/>
  <c r="N3156" i="58"/>
  <c r="H3157" i="58"/>
  <c r="I3157" i="58"/>
  <c r="M3157" i="58" s="1"/>
  <c r="J3157" i="58"/>
  <c r="K3157" i="58"/>
  <c r="N3157" i="58"/>
  <c r="H3158" i="58"/>
  <c r="I3158" i="58"/>
  <c r="M3158" i="58" s="1"/>
  <c r="J3158" i="58"/>
  <c r="K3158" i="58"/>
  <c r="N3158" i="58"/>
  <c r="H3159" i="58"/>
  <c r="I3159" i="58"/>
  <c r="M3159" i="58" s="1"/>
  <c r="J3159" i="58"/>
  <c r="K3159" i="58"/>
  <c r="N3159" i="58"/>
  <c r="H3160" i="58"/>
  <c r="I3160" i="58"/>
  <c r="M3160" i="58" s="1"/>
  <c r="J3160" i="58"/>
  <c r="K3160" i="58"/>
  <c r="N3160" i="58"/>
  <c r="H3161" i="58"/>
  <c r="I3161" i="58"/>
  <c r="M3161" i="58" s="1"/>
  <c r="J3161" i="58"/>
  <c r="K3161" i="58"/>
  <c r="N3161" i="58"/>
  <c r="H3162" i="58"/>
  <c r="I3162" i="58"/>
  <c r="M3162" i="58" s="1"/>
  <c r="J3162" i="58"/>
  <c r="K3162" i="58"/>
  <c r="N3162" i="58"/>
  <c r="H3163" i="58"/>
  <c r="I3163" i="58"/>
  <c r="M3163" i="58" s="1"/>
  <c r="J3163" i="58"/>
  <c r="K3163" i="58"/>
  <c r="N3163" i="58"/>
  <c r="H3164" i="58"/>
  <c r="I3164" i="58"/>
  <c r="M3164" i="58" s="1"/>
  <c r="J3164" i="58"/>
  <c r="K3164" i="58"/>
  <c r="N3164" i="58"/>
  <c r="H3165" i="58"/>
  <c r="I3165" i="58"/>
  <c r="M3165" i="58" s="1"/>
  <c r="J3165" i="58"/>
  <c r="K3165" i="58"/>
  <c r="N3165" i="58"/>
  <c r="H3166" i="58"/>
  <c r="I3166" i="58"/>
  <c r="M3166" i="58" s="1"/>
  <c r="J3166" i="58"/>
  <c r="K3166" i="58"/>
  <c r="N3166" i="58"/>
  <c r="H3167" i="58"/>
  <c r="I3167" i="58"/>
  <c r="M3167" i="58" s="1"/>
  <c r="J3167" i="58"/>
  <c r="K3167" i="58"/>
  <c r="N3167" i="58"/>
  <c r="H3168" i="58"/>
  <c r="I3168" i="58"/>
  <c r="M3168" i="58" s="1"/>
  <c r="J3168" i="58"/>
  <c r="K3168" i="58"/>
  <c r="N3168" i="58"/>
  <c r="H3169" i="58"/>
  <c r="I3169" i="58"/>
  <c r="M3169" i="58" s="1"/>
  <c r="J3169" i="58"/>
  <c r="K3169" i="58"/>
  <c r="N3169" i="58"/>
  <c r="H3170" i="58"/>
  <c r="I3170" i="58"/>
  <c r="M3170" i="58" s="1"/>
  <c r="J3170" i="58"/>
  <c r="K3170" i="58"/>
  <c r="N3170" i="58"/>
  <c r="H3171" i="58"/>
  <c r="I3171" i="58"/>
  <c r="M3171" i="58" s="1"/>
  <c r="J3171" i="58"/>
  <c r="K3171" i="58"/>
  <c r="N3171" i="58"/>
  <c r="H3172" i="58"/>
  <c r="I3172" i="58"/>
  <c r="M3172" i="58" s="1"/>
  <c r="J3172" i="58"/>
  <c r="K3172" i="58"/>
  <c r="N3172" i="58"/>
  <c r="H3173" i="58"/>
  <c r="I3173" i="58"/>
  <c r="M3173" i="58" s="1"/>
  <c r="J3173" i="58"/>
  <c r="K3173" i="58"/>
  <c r="N3173" i="58"/>
  <c r="H3174" i="58"/>
  <c r="I3174" i="58"/>
  <c r="M3174" i="58" s="1"/>
  <c r="J3174" i="58"/>
  <c r="K3174" i="58"/>
  <c r="N3174" i="58"/>
  <c r="H3175" i="58"/>
  <c r="I3175" i="58"/>
  <c r="M3175" i="58" s="1"/>
  <c r="J3175" i="58"/>
  <c r="K3175" i="58"/>
  <c r="N3175" i="58"/>
  <c r="H3176" i="58"/>
  <c r="I3176" i="58"/>
  <c r="M3176" i="58" s="1"/>
  <c r="J3176" i="58"/>
  <c r="K3176" i="58"/>
  <c r="N3176" i="58"/>
  <c r="H3177" i="58"/>
  <c r="I3177" i="58"/>
  <c r="M3177" i="58" s="1"/>
  <c r="J3177" i="58"/>
  <c r="K3177" i="58"/>
  <c r="N3177" i="58"/>
  <c r="H3178" i="58"/>
  <c r="I3178" i="58"/>
  <c r="M3178" i="58" s="1"/>
  <c r="J3178" i="58"/>
  <c r="K3178" i="58"/>
  <c r="N3178" i="58"/>
  <c r="H3179" i="58"/>
  <c r="I3179" i="58"/>
  <c r="M3179" i="58" s="1"/>
  <c r="J3179" i="58"/>
  <c r="K3179" i="58"/>
  <c r="N3179" i="58"/>
  <c r="H3180" i="58"/>
  <c r="I3180" i="58"/>
  <c r="M3180" i="58" s="1"/>
  <c r="J3180" i="58"/>
  <c r="K3180" i="58"/>
  <c r="N3180" i="58"/>
  <c r="H3181" i="58"/>
  <c r="I3181" i="58"/>
  <c r="M3181" i="58" s="1"/>
  <c r="J3181" i="58"/>
  <c r="K3181" i="58"/>
  <c r="N3181" i="58"/>
  <c r="H3182" i="58"/>
  <c r="I3182" i="58"/>
  <c r="M3182" i="58" s="1"/>
  <c r="J3182" i="58"/>
  <c r="K3182" i="58"/>
  <c r="N3182" i="58"/>
  <c r="H3183" i="58"/>
  <c r="I3183" i="58"/>
  <c r="M3183" i="58" s="1"/>
  <c r="J3183" i="58"/>
  <c r="K3183" i="58"/>
  <c r="N3183" i="58"/>
  <c r="H3184" i="58"/>
  <c r="I3184" i="58"/>
  <c r="M3184" i="58" s="1"/>
  <c r="J3184" i="58"/>
  <c r="K3184" i="58"/>
  <c r="N3184" i="58"/>
  <c r="H3185" i="58"/>
  <c r="I3185" i="58"/>
  <c r="M3185" i="58" s="1"/>
  <c r="J3185" i="58"/>
  <c r="K3185" i="58"/>
  <c r="N3185" i="58"/>
  <c r="H3186" i="58"/>
  <c r="I3186" i="58"/>
  <c r="M3186" i="58" s="1"/>
  <c r="J3186" i="58"/>
  <c r="K3186" i="58"/>
  <c r="N3186" i="58"/>
  <c r="H3187" i="58"/>
  <c r="I3187" i="58"/>
  <c r="M3187" i="58" s="1"/>
  <c r="J3187" i="58"/>
  <c r="K3187" i="58"/>
  <c r="N3187" i="58"/>
  <c r="H3188" i="58"/>
  <c r="I3188" i="58"/>
  <c r="M3188" i="58" s="1"/>
  <c r="J3188" i="58"/>
  <c r="K3188" i="58"/>
  <c r="N3188" i="58"/>
  <c r="H3189" i="58"/>
  <c r="I3189" i="58"/>
  <c r="M3189" i="58" s="1"/>
  <c r="J3189" i="58"/>
  <c r="K3189" i="58"/>
  <c r="N3189" i="58"/>
  <c r="H3190" i="58"/>
  <c r="I3190" i="58"/>
  <c r="M3190" i="58" s="1"/>
  <c r="J3190" i="58"/>
  <c r="K3190" i="58"/>
  <c r="N3190" i="58"/>
  <c r="H3191" i="58"/>
  <c r="I3191" i="58"/>
  <c r="M3191" i="58" s="1"/>
  <c r="J3191" i="58"/>
  <c r="K3191" i="58"/>
  <c r="N3191" i="58"/>
  <c r="H3192" i="58"/>
  <c r="I3192" i="58"/>
  <c r="M3192" i="58" s="1"/>
  <c r="J3192" i="58"/>
  <c r="K3192" i="58"/>
  <c r="N3192" i="58"/>
  <c r="H3193" i="58"/>
  <c r="I3193" i="58"/>
  <c r="M3193" i="58" s="1"/>
  <c r="J3193" i="58"/>
  <c r="K3193" i="58"/>
  <c r="N3193" i="58"/>
  <c r="H3194" i="58"/>
  <c r="I3194" i="58"/>
  <c r="M3194" i="58" s="1"/>
  <c r="J3194" i="58"/>
  <c r="K3194" i="58"/>
  <c r="N3194" i="58"/>
  <c r="H3195" i="58"/>
  <c r="I3195" i="58"/>
  <c r="M3195" i="58" s="1"/>
  <c r="J3195" i="58"/>
  <c r="K3195" i="58"/>
  <c r="N3195" i="58"/>
  <c r="H3196" i="58"/>
  <c r="I3196" i="58"/>
  <c r="M3196" i="58" s="1"/>
  <c r="J3196" i="58"/>
  <c r="K3196" i="58"/>
  <c r="N3196" i="58"/>
  <c r="H3197" i="58"/>
  <c r="I3197" i="58"/>
  <c r="M3197" i="58" s="1"/>
  <c r="J3197" i="58"/>
  <c r="K3197" i="58"/>
  <c r="N3197" i="58"/>
  <c r="H3198" i="58"/>
  <c r="I3198" i="58"/>
  <c r="M3198" i="58" s="1"/>
  <c r="J3198" i="58"/>
  <c r="K3198" i="58"/>
  <c r="N3198" i="58"/>
  <c r="H3199" i="58"/>
  <c r="I3199" i="58"/>
  <c r="M3199" i="58" s="1"/>
  <c r="J3199" i="58"/>
  <c r="K3199" i="58"/>
  <c r="N3199" i="58"/>
  <c r="H3200" i="58"/>
  <c r="I3200" i="58"/>
  <c r="M3200" i="58" s="1"/>
  <c r="J3200" i="58"/>
  <c r="K3200" i="58"/>
  <c r="N3200" i="58"/>
  <c r="H3201" i="58"/>
  <c r="I3201" i="58"/>
  <c r="M3201" i="58" s="1"/>
  <c r="J3201" i="58"/>
  <c r="K3201" i="58"/>
  <c r="N3201" i="58"/>
  <c r="H3202" i="58"/>
  <c r="I3202" i="58"/>
  <c r="M3202" i="58" s="1"/>
  <c r="J3202" i="58"/>
  <c r="K3202" i="58"/>
  <c r="N3202" i="58"/>
  <c r="H3203" i="58"/>
  <c r="I3203" i="58"/>
  <c r="M3203" i="58" s="1"/>
  <c r="J3203" i="58"/>
  <c r="K3203" i="58"/>
  <c r="N3203" i="58"/>
  <c r="H3204" i="58"/>
  <c r="I3204" i="58"/>
  <c r="M3204" i="58" s="1"/>
  <c r="J3204" i="58"/>
  <c r="K3204" i="58"/>
  <c r="N3204" i="58"/>
  <c r="H3205" i="58"/>
  <c r="I3205" i="58"/>
  <c r="M3205" i="58" s="1"/>
  <c r="J3205" i="58"/>
  <c r="K3205" i="58"/>
  <c r="N3205" i="58"/>
  <c r="H3206" i="58"/>
  <c r="I3206" i="58"/>
  <c r="M3206" i="58" s="1"/>
  <c r="J3206" i="58"/>
  <c r="K3206" i="58"/>
  <c r="N3206" i="58"/>
  <c r="H3207" i="58"/>
  <c r="I3207" i="58"/>
  <c r="M3207" i="58" s="1"/>
  <c r="J3207" i="58"/>
  <c r="K3207" i="58"/>
  <c r="N3207" i="58"/>
  <c r="H3208" i="58"/>
  <c r="I3208" i="58"/>
  <c r="M3208" i="58" s="1"/>
  <c r="J3208" i="58"/>
  <c r="K3208" i="58"/>
  <c r="N3208" i="58"/>
  <c r="H3209" i="58"/>
  <c r="I3209" i="58"/>
  <c r="M3209" i="58" s="1"/>
  <c r="J3209" i="58"/>
  <c r="K3209" i="58"/>
  <c r="N3209" i="58"/>
  <c r="H3210" i="58"/>
  <c r="I3210" i="58"/>
  <c r="M3210" i="58" s="1"/>
  <c r="J3210" i="58"/>
  <c r="K3210" i="58"/>
  <c r="N3210" i="58"/>
  <c r="H3211" i="58"/>
  <c r="I3211" i="58"/>
  <c r="M3211" i="58" s="1"/>
  <c r="J3211" i="58"/>
  <c r="K3211" i="58"/>
  <c r="N3211" i="58"/>
  <c r="H3212" i="58"/>
  <c r="I3212" i="58"/>
  <c r="M3212" i="58" s="1"/>
  <c r="J3212" i="58"/>
  <c r="K3212" i="58"/>
  <c r="N3212" i="58"/>
  <c r="H3213" i="58"/>
  <c r="I3213" i="58"/>
  <c r="M3213" i="58" s="1"/>
  <c r="J3213" i="58"/>
  <c r="K3213" i="58"/>
  <c r="N3213" i="58"/>
  <c r="H3214" i="58"/>
  <c r="I3214" i="58"/>
  <c r="M3214" i="58" s="1"/>
  <c r="J3214" i="58"/>
  <c r="K3214" i="58"/>
  <c r="N3214" i="58"/>
  <c r="H3215" i="58"/>
  <c r="I3215" i="58"/>
  <c r="M3215" i="58" s="1"/>
  <c r="J3215" i="58"/>
  <c r="K3215" i="58"/>
  <c r="N3215" i="58"/>
  <c r="H3216" i="58"/>
  <c r="I3216" i="58"/>
  <c r="M3216" i="58" s="1"/>
  <c r="J3216" i="58"/>
  <c r="K3216" i="58"/>
  <c r="N3216" i="58"/>
  <c r="H3217" i="58"/>
  <c r="I3217" i="58"/>
  <c r="M3217" i="58" s="1"/>
  <c r="J3217" i="58"/>
  <c r="K3217" i="58"/>
  <c r="N3217" i="58"/>
  <c r="H3218" i="58"/>
  <c r="I3218" i="58"/>
  <c r="M3218" i="58" s="1"/>
  <c r="J3218" i="58"/>
  <c r="K3218" i="58"/>
  <c r="N3218" i="58"/>
  <c r="H3219" i="58"/>
  <c r="I3219" i="58"/>
  <c r="M3219" i="58" s="1"/>
  <c r="J3219" i="58"/>
  <c r="K3219" i="58"/>
  <c r="N3219" i="58"/>
  <c r="H3220" i="58"/>
  <c r="I3220" i="58"/>
  <c r="M3220" i="58" s="1"/>
  <c r="J3220" i="58"/>
  <c r="K3220" i="58"/>
  <c r="N3220" i="58"/>
  <c r="H3221" i="58"/>
  <c r="I3221" i="58"/>
  <c r="M3221" i="58" s="1"/>
  <c r="J3221" i="58"/>
  <c r="K3221" i="58"/>
  <c r="N3221" i="58"/>
  <c r="H3222" i="58"/>
  <c r="I3222" i="58"/>
  <c r="M3222" i="58" s="1"/>
  <c r="J3222" i="58"/>
  <c r="K3222" i="58"/>
  <c r="N3222" i="58"/>
  <c r="H3223" i="58"/>
  <c r="I3223" i="58"/>
  <c r="M3223" i="58" s="1"/>
  <c r="J3223" i="58"/>
  <c r="K3223" i="58"/>
  <c r="N3223" i="58"/>
  <c r="H3224" i="58"/>
  <c r="I3224" i="58"/>
  <c r="M3224" i="58" s="1"/>
  <c r="J3224" i="58"/>
  <c r="K3224" i="58"/>
  <c r="N3224" i="58"/>
  <c r="H3225" i="58"/>
  <c r="I3225" i="58"/>
  <c r="M3225" i="58" s="1"/>
  <c r="J3225" i="58"/>
  <c r="K3225" i="58"/>
  <c r="N3225" i="58"/>
  <c r="H3226" i="58"/>
  <c r="I3226" i="58"/>
  <c r="M3226" i="58" s="1"/>
  <c r="J3226" i="58"/>
  <c r="K3226" i="58"/>
  <c r="N3226" i="58"/>
  <c r="H3227" i="58"/>
  <c r="I3227" i="58"/>
  <c r="M3227" i="58" s="1"/>
  <c r="J3227" i="58"/>
  <c r="K3227" i="58"/>
  <c r="N3227" i="58"/>
  <c r="H3228" i="58"/>
  <c r="I3228" i="58"/>
  <c r="M3228" i="58" s="1"/>
  <c r="J3228" i="58"/>
  <c r="K3228" i="58"/>
  <c r="N3228" i="58"/>
  <c r="H3229" i="58"/>
  <c r="I3229" i="58"/>
  <c r="M3229" i="58" s="1"/>
  <c r="J3229" i="58"/>
  <c r="K3229" i="58"/>
  <c r="N3229" i="58"/>
  <c r="H3230" i="58"/>
  <c r="I3230" i="58"/>
  <c r="M3230" i="58" s="1"/>
  <c r="J3230" i="58"/>
  <c r="K3230" i="58"/>
  <c r="N3230" i="58"/>
  <c r="H3231" i="58"/>
  <c r="I3231" i="58"/>
  <c r="M3231" i="58" s="1"/>
  <c r="J3231" i="58"/>
  <c r="K3231" i="58"/>
  <c r="N3231" i="58"/>
  <c r="H3232" i="58"/>
  <c r="I3232" i="58"/>
  <c r="M3232" i="58" s="1"/>
  <c r="J3232" i="58"/>
  <c r="K3232" i="58"/>
  <c r="N3232" i="58"/>
  <c r="H3233" i="58"/>
  <c r="I3233" i="58"/>
  <c r="M3233" i="58" s="1"/>
  <c r="J3233" i="58"/>
  <c r="K3233" i="58"/>
  <c r="N3233" i="58"/>
  <c r="H3234" i="58"/>
  <c r="I3234" i="58"/>
  <c r="M3234" i="58" s="1"/>
  <c r="J3234" i="58"/>
  <c r="K3234" i="58"/>
  <c r="N3234" i="58"/>
  <c r="H3235" i="58"/>
  <c r="I3235" i="58"/>
  <c r="M3235" i="58" s="1"/>
  <c r="J3235" i="58"/>
  <c r="K3235" i="58"/>
  <c r="N3235" i="58"/>
  <c r="H3236" i="58"/>
  <c r="I3236" i="58"/>
  <c r="M3236" i="58" s="1"/>
  <c r="J3236" i="58"/>
  <c r="K3236" i="58"/>
  <c r="N3236" i="58"/>
  <c r="H3237" i="58"/>
  <c r="I3237" i="58"/>
  <c r="M3237" i="58" s="1"/>
  <c r="J3237" i="58"/>
  <c r="K3237" i="58"/>
  <c r="N3237" i="58"/>
  <c r="H3238" i="58"/>
  <c r="I3238" i="58"/>
  <c r="M3238" i="58" s="1"/>
  <c r="J3238" i="58"/>
  <c r="K3238" i="58"/>
  <c r="N3238" i="58"/>
  <c r="H3239" i="58"/>
  <c r="I3239" i="58"/>
  <c r="M3239" i="58" s="1"/>
  <c r="J3239" i="58"/>
  <c r="K3239" i="58"/>
  <c r="N3239" i="58"/>
  <c r="H3240" i="58"/>
  <c r="I3240" i="58"/>
  <c r="M3240" i="58" s="1"/>
  <c r="J3240" i="58"/>
  <c r="K3240" i="58"/>
  <c r="N3240" i="58"/>
  <c r="H3241" i="58"/>
  <c r="I3241" i="58"/>
  <c r="M3241" i="58" s="1"/>
  <c r="J3241" i="58"/>
  <c r="K3241" i="58"/>
  <c r="N3241" i="58"/>
  <c r="H3242" i="58"/>
  <c r="I3242" i="58"/>
  <c r="M3242" i="58" s="1"/>
  <c r="J3242" i="58"/>
  <c r="K3242" i="58"/>
  <c r="N3242" i="58"/>
  <c r="H3243" i="58"/>
  <c r="I3243" i="58"/>
  <c r="M3243" i="58" s="1"/>
  <c r="J3243" i="58"/>
  <c r="K3243" i="58"/>
  <c r="N3243" i="58"/>
  <c r="H3244" i="58"/>
  <c r="I3244" i="58"/>
  <c r="M3244" i="58" s="1"/>
  <c r="J3244" i="58"/>
  <c r="K3244" i="58"/>
  <c r="N3244" i="58"/>
  <c r="H3245" i="58"/>
  <c r="I3245" i="58"/>
  <c r="M3245" i="58" s="1"/>
  <c r="J3245" i="58"/>
  <c r="K3245" i="58"/>
  <c r="N3245" i="58"/>
  <c r="H3246" i="58"/>
  <c r="I3246" i="58"/>
  <c r="M3246" i="58" s="1"/>
  <c r="J3246" i="58"/>
  <c r="K3246" i="58"/>
  <c r="N3246" i="58"/>
  <c r="H3247" i="58"/>
  <c r="I3247" i="58"/>
  <c r="M3247" i="58" s="1"/>
  <c r="J3247" i="58"/>
  <c r="K3247" i="58"/>
  <c r="N3247" i="58"/>
  <c r="H3248" i="58"/>
  <c r="I3248" i="58"/>
  <c r="M3248" i="58" s="1"/>
  <c r="J3248" i="58"/>
  <c r="K3248" i="58"/>
  <c r="N3248" i="58"/>
  <c r="H3249" i="58"/>
  <c r="I3249" i="58"/>
  <c r="M3249" i="58" s="1"/>
  <c r="J3249" i="58"/>
  <c r="K3249" i="58"/>
  <c r="N3249" i="58"/>
  <c r="H3250" i="58"/>
  <c r="I3250" i="58"/>
  <c r="M3250" i="58" s="1"/>
  <c r="J3250" i="58"/>
  <c r="K3250" i="58"/>
  <c r="N3250" i="58"/>
  <c r="H3251" i="58"/>
  <c r="I3251" i="58"/>
  <c r="M3251" i="58" s="1"/>
  <c r="J3251" i="58"/>
  <c r="K3251" i="58"/>
  <c r="N3251" i="58"/>
  <c r="H3252" i="58"/>
  <c r="I3252" i="58"/>
  <c r="M3252" i="58" s="1"/>
  <c r="J3252" i="58"/>
  <c r="K3252" i="58"/>
  <c r="N3252" i="58"/>
  <c r="H3253" i="58"/>
  <c r="I3253" i="58"/>
  <c r="M3253" i="58" s="1"/>
  <c r="J3253" i="58"/>
  <c r="K3253" i="58"/>
  <c r="N3253" i="58"/>
  <c r="H3254" i="58"/>
  <c r="I3254" i="58"/>
  <c r="M3254" i="58" s="1"/>
  <c r="J3254" i="58"/>
  <c r="K3254" i="58"/>
  <c r="N3254" i="58"/>
  <c r="H3255" i="58"/>
  <c r="I3255" i="58"/>
  <c r="M3255" i="58" s="1"/>
  <c r="J3255" i="58"/>
  <c r="K3255" i="58"/>
  <c r="N3255" i="58"/>
  <c r="H3256" i="58"/>
  <c r="I3256" i="58"/>
  <c r="M3256" i="58" s="1"/>
  <c r="J3256" i="58"/>
  <c r="K3256" i="58"/>
  <c r="N3256" i="58"/>
  <c r="H3257" i="58"/>
  <c r="I3257" i="58"/>
  <c r="M3257" i="58" s="1"/>
  <c r="J3257" i="58"/>
  <c r="K3257" i="58"/>
  <c r="N3257" i="58"/>
  <c r="H3258" i="58"/>
  <c r="I3258" i="58"/>
  <c r="M3258" i="58" s="1"/>
  <c r="J3258" i="58"/>
  <c r="K3258" i="58"/>
  <c r="N3258" i="58"/>
  <c r="H3259" i="58"/>
  <c r="I3259" i="58"/>
  <c r="M3259" i="58" s="1"/>
  <c r="J3259" i="58"/>
  <c r="K3259" i="58"/>
  <c r="N3259" i="58"/>
  <c r="H3260" i="58"/>
  <c r="I3260" i="58"/>
  <c r="M3260" i="58" s="1"/>
  <c r="J3260" i="58"/>
  <c r="K3260" i="58"/>
  <c r="N3260" i="58"/>
  <c r="H3261" i="58"/>
  <c r="I3261" i="58"/>
  <c r="M3261" i="58" s="1"/>
  <c r="J3261" i="58"/>
  <c r="K3261" i="58"/>
  <c r="N3261" i="58"/>
  <c r="H3262" i="58"/>
  <c r="I3262" i="58"/>
  <c r="M3262" i="58" s="1"/>
  <c r="J3262" i="58"/>
  <c r="K3262" i="58"/>
  <c r="N3262" i="58"/>
  <c r="H3263" i="58"/>
  <c r="I3263" i="58"/>
  <c r="M3263" i="58" s="1"/>
  <c r="J3263" i="58"/>
  <c r="K3263" i="58"/>
  <c r="N3263" i="58"/>
  <c r="H3264" i="58"/>
  <c r="I3264" i="58"/>
  <c r="M3264" i="58" s="1"/>
  <c r="J3264" i="58"/>
  <c r="K3264" i="58"/>
  <c r="N3264" i="58"/>
  <c r="H3265" i="58"/>
  <c r="I3265" i="58"/>
  <c r="M3265" i="58" s="1"/>
  <c r="J3265" i="58"/>
  <c r="K3265" i="58"/>
  <c r="N3265" i="58"/>
  <c r="H3266" i="58"/>
  <c r="I3266" i="58"/>
  <c r="M3266" i="58" s="1"/>
  <c r="J3266" i="58"/>
  <c r="K3266" i="58"/>
  <c r="N3266" i="58"/>
  <c r="H3267" i="58"/>
  <c r="I3267" i="58"/>
  <c r="M3267" i="58" s="1"/>
  <c r="J3267" i="58"/>
  <c r="K3267" i="58"/>
  <c r="N3267" i="58"/>
  <c r="H3268" i="58"/>
  <c r="I3268" i="58"/>
  <c r="M3268" i="58" s="1"/>
  <c r="J3268" i="58"/>
  <c r="K3268" i="58"/>
  <c r="N3268" i="58"/>
  <c r="H3269" i="58"/>
  <c r="I3269" i="58"/>
  <c r="M3269" i="58" s="1"/>
  <c r="J3269" i="58"/>
  <c r="K3269" i="58"/>
  <c r="N3269" i="58"/>
  <c r="H3270" i="58"/>
  <c r="I3270" i="58"/>
  <c r="M3270" i="58" s="1"/>
  <c r="J3270" i="58"/>
  <c r="K3270" i="58"/>
  <c r="N3270" i="58"/>
  <c r="H3271" i="58"/>
  <c r="I3271" i="58"/>
  <c r="M3271" i="58" s="1"/>
  <c r="J3271" i="58"/>
  <c r="K3271" i="58"/>
  <c r="N3271" i="58"/>
  <c r="H3272" i="58"/>
  <c r="I3272" i="58"/>
  <c r="M3272" i="58" s="1"/>
  <c r="J3272" i="58"/>
  <c r="K3272" i="58"/>
  <c r="N3272" i="58"/>
  <c r="H3273" i="58"/>
  <c r="I3273" i="58"/>
  <c r="M3273" i="58" s="1"/>
  <c r="J3273" i="58"/>
  <c r="K3273" i="58"/>
  <c r="N3273" i="58"/>
  <c r="H3274" i="58"/>
  <c r="I3274" i="58"/>
  <c r="M3274" i="58" s="1"/>
  <c r="J3274" i="58"/>
  <c r="K3274" i="58"/>
  <c r="N3274" i="58"/>
  <c r="H3275" i="58"/>
  <c r="I3275" i="58"/>
  <c r="M3275" i="58" s="1"/>
  <c r="J3275" i="58"/>
  <c r="K3275" i="58"/>
  <c r="N3275" i="58"/>
  <c r="H3276" i="58"/>
  <c r="I3276" i="58"/>
  <c r="M3276" i="58" s="1"/>
  <c r="J3276" i="58"/>
  <c r="K3276" i="58"/>
  <c r="N3276" i="58"/>
  <c r="H3277" i="58"/>
  <c r="I3277" i="58"/>
  <c r="M3277" i="58" s="1"/>
  <c r="J3277" i="58"/>
  <c r="K3277" i="58"/>
  <c r="N3277" i="58"/>
  <c r="H3278" i="58"/>
  <c r="I3278" i="58"/>
  <c r="M3278" i="58" s="1"/>
  <c r="J3278" i="58"/>
  <c r="K3278" i="58"/>
  <c r="N3278" i="58"/>
  <c r="H3279" i="58"/>
  <c r="I3279" i="58"/>
  <c r="M3279" i="58" s="1"/>
  <c r="J3279" i="58"/>
  <c r="K3279" i="58"/>
  <c r="N3279" i="58"/>
  <c r="H3280" i="58"/>
  <c r="I3280" i="58"/>
  <c r="M3280" i="58" s="1"/>
  <c r="J3280" i="58"/>
  <c r="K3280" i="58"/>
  <c r="N3280" i="58"/>
  <c r="H3281" i="58"/>
  <c r="I3281" i="58"/>
  <c r="M3281" i="58" s="1"/>
  <c r="J3281" i="58"/>
  <c r="K3281" i="58"/>
  <c r="N3281" i="58"/>
  <c r="H3282" i="58"/>
  <c r="I3282" i="58"/>
  <c r="M3282" i="58" s="1"/>
  <c r="J3282" i="58"/>
  <c r="K3282" i="58"/>
  <c r="N3282" i="58"/>
  <c r="H3283" i="58"/>
  <c r="I3283" i="58"/>
  <c r="M3283" i="58" s="1"/>
  <c r="J3283" i="58"/>
  <c r="K3283" i="58"/>
  <c r="N3283" i="58"/>
  <c r="H3284" i="58"/>
  <c r="I3284" i="58"/>
  <c r="M3284" i="58" s="1"/>
  <c r="J3284" i="58"/>
  <c r="K3284" i="58"/>
  <c r="N3284" i="58"/>
  <c r="H3285" i="58"/>
  <c r="I3285" i="58"/>
  <c r="M3285" i="58" s="1"/>
  <c r="J3285" i="58"/>
  <c r="K3285" i="58"/>
  <c r="N3285" i="58"/>
  <c r="H3286" i="58"/>
  <c r="I3286" i="58"/>
  <c r="M3286" i="58" s="1"/>
  <c r="J3286" i="58"/>
  <c r="K3286" i="58"/>
  <c r="N3286" i="58"/>
  <c r="H3287" i="58"/>
  <c r="I3287" i="58"/>
  <c r="M3287" i="58" s="1"/>
  <c r="J3287" i="58"/>
  <c r="K3287" i="58"/>
  <c r="N3287" i="58"/>
  <c r="H3288" i="58"/>
  <c r="I3288" i="58"/>
  <c r="M3288" i="58" s="1"/>
  <c r="J3288" i="58"/>
  <c r="K3288" i="58"/>
  <c r="N3288" i="58"/>
  <c r="H3289" i="58"/>
  <c r="I3289" i="58"/>
  <c r="M3289" i="58" s="1"/>
  <c r="J3289" i="58"/>
  <c r="K3289" i="58"/>
  <c r="N3289" i="58"/>
  <c r="H3290" i="58"/>
  <c r="I3290" i="58"/>
  <c r="M3290" i="58" s="1"/>
  <c r="J3290" i="58"/>
  <c r="K3290" i="58"/>
  <c r="N3290" i="58"/>
  <c r="H3291" i="58"/>
  <c r="I3291" i="58"/>
  <c r="M3291" i="58" s="1"/>
  <c r="J3291" i="58"/>
  <c r="K3291" i="58"/>
  <c r="N3291" i="58"/>
  <c r="H3292" i="58"/>
  <c r="I3292" i="58"/>
  <c r="M3292" i="58" s="1"/>
  <c r="J3292" i="58"/>
  <c r="K3292" i="58"/>
  <c r="N3292" i="58"/>
  <c r="H3293" i="58"/>
  <c r="I3293" i="58"/>
  <c r="M3293" i="58" s="1"/>
  <c r="J3293" i="58"/>
  <c r="K3293" i="58"/>
  <c r="N3293" i="58"/>
  <c r="H3294" i="58"/>
  <c r="I3294" i="58"/>
  <c r="M3294" i="58" s="1"/>
  <c r="J3294" i="58"/>
  <c r="K3294" i="58"/>
  <c r="N3294" i="58"/>
  <c r="H3295" i="58"/>
  <c r="I3295" i="58"/>
  <c r="M3295" i="58" s="1"/>
  <c r="J3295" i="58"/>
  <c r="K3295" i="58"/>
  <c r="N3295" i="58"/>
  <c r="H3296" i="58"/>
  <c r="I3296" i="58"/>
  <c r="M3296" i="58" s="1"/>
  <c r="J3296" i="58"/>
  <c r="K3296" i="58"/>
  <c r="N3296" i="58"/>
  <c r="H3297" i="58"/>
  <c r="I3297" i="58"/>
  <c r="M3297" i="58" s="1"/>
  <c r="J3297" i="58"/>
  <c r="K3297" i="58"/>
  <c r="N3297" i="58"/>
  <c r="H3298" i="58"/>
  <c r="I3298" i="58"/>
  <c r="M3298" i="58" s="1"/>
  <c r="J3298" i="58"/>
  <c r="K3298" i="58"/>
  <c r="N3298" i="58"/>
  <c r="H3299" i="58"/>
  <c r="I3299" i="58"/>
  <c r="M3299" i="58" s="1"/>
  <c r="J3299" i="58"/>
  <c r="K3299" i="58"/>
  <c r="N3299" i="58"/>
  <c r="H3300" i="58"/>
  <c r="I3300" i="58"/>
  <c r="M3300" i="58" s="1"/>
  <c r="J3300" i="58"/>
  <c r="K3300" i="58"/>
  <c r="N3300" i="58"/>
  <c r="H3301" i="58"/>
  <c r="I3301" i="58"/>
  <c r="M3301" i="58" s="1"/>
  <c r="J3301" i="58"/>
  <c r="K3301" i="58"/>
  <c r="N3301" i="58"/>
  <c r="H3302" i="58"/>
  <c r="I3302" i="58"/>
  <c r="M3302" i="58" s="1"/>
  <c r="J3302" i="58"/>
  <c r="K3302" i="58"/>
  <c r="N3302" i="58"/>
  <c r="H3303" i="58"/>
  <c r="I3303" i="58"/>
  <c r="M3303" i="58" s="1"/>
  <c r="J3303" i="58"/>
  <c r="K3303" i="58"/>
  <c r="N3303" i="58"/>
  <c r="H3304" i="58"/>
  <c r="I3304" i="58"/>
  <c r="M3304" i="58" s="1"/>
  <c r="J3304" i="58"/>
  <c r="K3304" i="58"/>
  <c r="N3304" i="58"/>
  <c r="H3305" i="58"/>
  <c r="I3305" i="58"/>
  <c r="M3305" i="58" s="1"/>
  <c r="J3305" i="58"/>
  <c r="K3305" i="58"/>
  <c r="N3305" i="58"/>
  <c r="H3306" i="58"/>
  <c r="I3306" i="58"/>
  <c r="M3306" i="58" s="1"/>
  <c r="J3306" i="58"/>
  <c r="K3306" i="58"/>
  <c r="N3306" i="58"/>
  <c r="H3307" i="58"/>
  <c r="I3307" i="58"/>
  <c r="M3307" i="58" s="1"/>
  <c r="J3307" i="58"/>
  <c r="K3307" i="58"/>
  <c r="N3307" i="58"/>
  <c r="H3308" i="58"/>
  <c r="I3308" i="58"/>
  <c r="M3308" i="58" s="1"/>
  <c r="J3308" i="58"/>
  <c r="K3308" i="58"/>
  <c r="N3308" i="58"/>
  <c r="H3309" i="58"/>
  <c r="I3309" i="58"/>
  <c r="M3309" i="58" s="1"/>
  <c r="J3309" i="58"/>
  <c r="K3309" i="58"/>
  <c r="N3309" i="58"/>
  <c r="H3310" i="58"/>
  <c r="I3310" i="58"/>
  <c r="M3310" i="58" s="1"/>
  <c r="J3310" i="58"/>
  <c r="K3310" i="58"/>
  <c r="N3310" i="58"/>
  <c r="H3311" i="58"/>
  <c r="I3311" i="58"/>
  <c r="M3311" i="58" s="1"/>
  <c r="J3311" i="58"/>
  <c r="K3311" i="58"/>
  <c r="N3311" i="58"/>
  <c r="H3312" i="58"/>
  <c r="I3312" i="58"/>
  <c r="M3312" i="58" s="1"/>
  <c r="J3312" i="58"/>
  <c r="K3312" i="58"/>
  <c r="N3312" i="58"/>
  <c r="H3313" i="58"/>
  <c r="I3313" i="58"/>
  <c r="M3313" i="58" s="1"/>
  <c r="J3313" i="58"/>
  <c r="K3313" i="58"/>
  <c r="N3313" i="58"/>
  <c r="H3314" i="58"/>
  <c r="I3314" i="58"/>
  <c r="M3314" i="58" s="1"/>
  <c r="J3314" i="58"/>
  <c r="K3314" i="58"/>
  <c r="N3314" i="58"/>
  <c r="H3315" i="58"/>
  <c r="I3315" i="58"/>
  <c r="M3315" i="58" s="1"/>
  <c r="J3315" i="58"/>
  <c r="K3315" i="58"/>
  <c r="N3315" i="58"/>
  <c r="H3316" i="58"/>
  <c r="I3316" i="58"/>
  <c r="M3316" i="58" s="1"/>
  <c r="J3316" i="58"/>
  <c r="K3316" i="58"/>
  <c r="N3316" i="58"/>
  <c r="H3317" i="58"/>
  <c r="I3317" i="58"/>
  <c r="M3317" i="58" s="1"/>
  <c r="J3317" i="58"/>
  <c r="K3317" i="58"/>
  <c r="N3317" i="58"/>
  <c r="H3318" i="58"/>
  <c r="I3318" i="58"/>
  <c r="M3318" i="58" s="1"/>
  <c r="J3318" i="58"/>
  <c r="K3318" i="58"/>
  <c r="N3318" i="58"/>
  <c r="H3319" i="58"/>
  <c r="I3319" i="58"/>
  <c r="M3319" i="58" s="1"/>
  <c r="J3319" i="58"/>
  <c r="K3319" i="58"/>
  <c r="N3319" i="58"/>
  <c r="H3320" i="58"/>
  <c r="I3320" i="58"/>
  <c r="M3320" i="58" s="1"/>
  <c r="J3320" i="58"/>
  <c r="K3320" i="58"/>
  <c r="N3320" i="58"/>
  <c r="H3321" i="58"/>
  <c r="I3321" i="58"/>
  <c r="M3321" i="58" s="1"/>
  <c r="J3321" i="58"/>
  <c r="K3321" i="58"/>
  <c r="N3321" i="58"/>
  <c r="H3322" i="58"/>
  <c r="I3322" i="58"/>
  <c r="M3322" i="58" s="1"/>
  <c r="J3322" i="58"/>
  <c r="K3322" i="58"/>
  <c r="N3322" i="58"/>
  <c r="H3323" i="58"/>
  <c r="I3323" i="58"/>
  <c r="M3323" i="58" s="1"/>
  <c r="J3323" i="58"/>
  <c r="K3323" i="58"/>
  <c r="N3323" i="58"/>
  <c r="H3324" i="58"/>
  <c r="I3324" i="58"/>
  <c r="M3324" i="58" s="1"/>
  <c r="J3324" i="58"/>
  <c r="K3324" i="58"/>
  <c r="N3324" i="58"/>
  <c r="H3325" i="58"/>
  <c r="I3325" i="58"/>
  <c r="M3325" i="58" s="1"/>
  <c r="J3325" i="58"/>
  <c r="K3325" i="58"/>
  <c r="N3325" i="58"/>
  <c r="H3326" i="58"/>
  <c r="I3326" i="58"/>
  <c r="M3326" i="58" s="1"/>
  <c r="J3326" i="58"/>
  <c r="K3326" i="58"/>
  <c r="N3326" i="58"/>
  <c r="H3327" i="58"/>
  <c r="I3327" i="58"/>
  <c r="M3327" i="58" s="1"/>
  <c r="J3327" i="58"/>
  <c r="K3327" i="58"/>
  <c r="N3327" i="58"/>
  <c r="H3328" i="58"/>
  <c r="I3328" i="58"/>
  <c r="M3328" i="58" s="1"/>
  <c r="J3328" i="58"/>
  <c r="K3328" i="58"/>
  <c r="N3328" i="58"/>
  <c r="H3329" i="58"/>
  <c r="I3329" i="58"/>
  <c r="M3329" i="58" s="1"/>
  <c r="J3329" i="58"/>
  <c r="K3329" i="58"/>
  <c r="N3329" i="58"/>
  <c r="H3330" i="58"/>
  <c r="I3330" i="58"/>
  <c r="M3330" i="58" s="1"/>
  <c r="J3330" i="58"/>
  <c r="K3330" i="58"/>
  <c r="N3330" i="58"/>
  <c r="H3331" i="58"/>
  <c r="I3331" i="58"/>
  <c r="M3331" i="58" s="1"/>
  <c r="J3331" i="58"/>
  <c r="K3331" i="58"/>
  <c r="N3331" i="58"/>
  <c r="H3332" i="58"/>
  <c r="I3332" i="58"/>
  <c r="M3332" i="58" s="1"/>
  <c r="J3332" i="58"/>
  <c r="K3332" i="58"/>
  <c r="N3332" i="58"/>
  <c r="H3333" i="58"/>
  <c r="I3333" i="58"/>
  <c r="M3333" i="58" s="1"/>
  <c r="J3333" i="58"/>
  <c r="K3333" i="58"/>
  <c r="N3333" i="58"/>
  <c r="H3334" i="58"/>
  <c r="I3334" i="58"/>
  <c r="M3334" i="58" s="1"/>
  <c r="J3334" i="58"/>
  <c r="K3334" i="58"/>
  <c r="N3334" i="58"/>
  <c r="H3335" i="58"/>
  <c r="I3335" i="58"/>
  <c r="M3335" i="58" s="1"/>
  <c r="J3335" i="58"/>
  <c r="K3335" i="58"/>
  <c r="N3335" i="58"/>
  <c r="H3336" i="58"/>
  <c r="I3336" i="58"/>
  <c r="M3336" i="58" s="1"/>
  <c r="J3336" i="58"/>
  <c r="K3336" i="58"/>
  <c r="N3336" i="58"/>
  <c r="H3337" i="58"/>
  <c r="I3337" i="58"/>
  <c r="M3337" i="58" s="1"/>
  <c r="J3337" i="58"/>
  <c r="K3337" i="58"/>
  <c r="N3337" i="58"/>
  <c r="H3338" i="58"/>
  <c r="I3338" i="58"/>
  <c r="M3338" i="58" s="1"/>
  <c r="J3338" i="58"/>
  <c r="K3338" i="58"/>
  <c r="N3338" i="58"/>
  <c r="H3339" i="58"/>
  <c r="I3339" i="58"/>
  <c r="M3339" i="58" s="1"/>
  <c r="J3339" i="58"/>
  <c r="K3339" i="58"/>
  <c r="N3339" i="58"/>
  <c r="H3340" i="58"/>
  <c r="I3340" i="58"/>
  <c r="M3340" i="58" s="1"/>
  <c r="J3340" i="58"/>
  <c r="K3340" i="58"/>
  <c r="N3340" i="58"/>
  <c r="H3341" i="58"/>
  <c r="I3341" i="58"/>
  <c r="M3341" i="58" s="1"/>
  <c r="J3341" i="58"/>
  <c r="K3341" i="58"/>
  <c r="N3341" i="58"/>
  <c r="H3342" i="58"/>
  <c r="I3342" i="58"/>
  <c r="M3342" i="58" s="1"/>
  <c r="J3342" i="58"/>
  <c r="K3342" i="58"/>
  <c r="N3342" i="58"/>
  <c r="H3343" i="58"/>
  <c r="I3343" i="58"/>
  <c r="M3343" i="58" s="1"/>
  <c r="J3343" i="58"/>
  <c r="K3343" i="58"/>
  <c r="N3343" i="58"/>
  <c r="H3344" i="58"/>
  <c r="I3344" i="58"/>
  <c r="M3344" i="58" s="1"/>
  <c r="J3344" i="58"/>
  <c r="K3344" i="58"/>
  <c r="N3344" i="58"/>
  <c r="H3345" i="58"/>
  <c r="I3345" i="58"/>
  <c r="M3345" i="58" s="1"/>
  <c r="J3345" i="58"/>
  <c r="K3345" i="58"/>
  <c r="N3345" i="58"/>
  <c r="H3346" i="58"/>
  <c r="I3346" i="58"/>
  <c r="M3346" i="58" s="1"/>
  <c r="J3346" i="58"/>
  <c r="K3346" i="58"/>
  <c r="N3346" i="58"/>
  <c r="H3347" i="58"/>
  <c r="I3347" i="58"/>
  <c r="M3347" i="58" s="1"/>
  <c r="J3347" i="58"/>
  <c r="K3347" i="58"/>
  <c r="N3347" i="58"/>
  <c r="H3348" i="58"/>
  <c r="I3348" i="58"/>
  <c r="M3348" i="58" s="1"/>
  <c r="J3348" i="58"/>
  <c r="K3348" i="58"/>
  <c r="N3348" i="58"/>
  <c r="H3349" i="58"/>
  <c r="I3349" i="58"/>
  <c r="M3349" i="58" s="1"/>
  <c r="J3349" i="58"/>
  <c r="K3349" i="58"/>
  <c r="N3349" i="58"/>
  <c r="H3350" i="58"/>
  <c r="I3350" i="58"/>
  <c r="M3350" i="58" s="1"/>
  <c r="J3350" i="58"/>
  <c r="K3350" i="58"/>
  <c r="N3350" i="58"/>
  <c r="H3351" i="58"/>
  <c r="I3351" i="58"/>
  <c r="M3351" i="58" s="1"/>
  <c r="J3351" i="58"/>
  <c r="K3351" i="58"/>
  <c r="N3351" i="58"/>
  <c r="H3352" i="58"/>
  <c r="I3352" i="58"/>
  <c r="M3352" i="58" s="1"/>
  <c r="J3352" i="58"/>
  <c r="K3352" i="58"/>
  <c r="N3352" i="58"/>
  <c r="H3353" i="58"/>
  <c r="I3353" i="58"/>
  <c r="M3353" i="58" s="1"/>
  <c r="J3353" i="58"/>
  <c r="K3353" i="58"/>
  <c r="N3353" i="58"/>
  <c r="H3354" i="58"/>
  <c r="I3354" i="58"/>
  <c r="M3354" i="58" s="1"/>
  <c r="J3354" i="58"/>
  <c r="K3354" i="58"/>
  <c r="N3354" i="58"/>
  <c r="H3355" i="58"/>
  <c r="I3355" i="58"/>
  <c r="M3355" i="58" s="1"/>
  <c r="J3355" i="58"/>
  <c r="K3355" i="58"/>
  <c r="N3355" i="58"/>
  <c r="H3356" i="58"/>
  <c r="I3356" i="58"/>
  <c r="M3356" i="58" s="1"/>
  <c r="J3356" i="58"/>
  <c r="K3356" i="58"/>
  <c r="N3356" i="58"/>
  <c r="H3357" i="58"/>
  <c r="I3357" i="58"/>
  <c r="M3357" i="58" s="1"/>
  <c r="J3357" i="58"/>
  <c r="K3357" i="58"/>
  <c r="N3357" i="58"/>
  <c r="H3358" i="58"/>
  <c r="I3358" i="58"/>
  <c r="M3358" i="58" s="1"/>
  <c r="J3358" i="58"/>
  <c r="K3358" i="58"/>
  <c r="N3358" i="58"/>
  <c r="H3359" i="58"/>
  <c r="I3359" i="58"/>
  <c r="M3359" i="58" s="1"/>
  <c r="J3359" i="58"/>
  <c r="K3359" i="58"/>
  <c r="N3359" i="58"/>
  <c r="H3360" i="58"/>
  <c r="I3360" i="58"/>
  <c r="M3360" i="58" s="1"/>
  <c r="J3360" i="58"/>
  <c r="K3360" i="58"/>
  <c r="N3360" i="58"/>
  <c r="H3361" i="58"/>
  <c r="I3361" i="58"/>
  <c r="M3361" i="58" s="1"/>
  <c r="J3361" i="58"/>
  <c r="K3361" i="58"/>
  <c r="N3361" i="58"/>
  <c r="H3362" i="58"/>
  <c r="I3362" i="58"/>
  <c r="M3362" i="58" s="1"/>
  <c r="J3362" i="58"/>
  <c r="K3362" i="58"/>
  <c r="N3362" i="58"/>
  <c r="H3363" i="58"/>
  <c r="I3363" i="58"/>
  <c r="M3363" i="58" s="1"/>
  <c r="J3363" i="58"/>
  <c r="K3363" i="58"/>
  <c r="N3363" i="58"/>
  <c r="H3364" i="58"/>
  <c r="I3364" i="58"/>
  <c r="M3364" i="58" s="1"/>
  <c r="J3364" i="58"/>
  <c r="K3364" i="58"/>
  <c r="N3364" i="58"/>
  <c r="H3365" i="58"/>
  <c r="I3365" i="58"/>
  <c r="M3365" i="58" s="1"/>
  <c r="J3365" i="58"/>
  <c r="K3365" i="58"/>
  <c r="N3365" i="58"/>
  <c r="H3366" i="58"/>
  <c r="I3366" i="58"/>
  <c r="M3366" i="58" s="1"/>
  <c r="J3366" i="58"/>
  <c r="K3366" i="58"/>
  <c r="N3366" i="58"/>
  <c r="H3367" i="58"/>
  <c r="I3367" i="58"/>
  <c r="M3367" i="58" s="1"/>
  <c r="J3367" i="58"/>
  <c r="K3367" i="58"/>
  <c r="N3367" i="58"/>
  <c r="H3368" i="58"/>
  <c r="I3368" i="58"/>
  <c r="M3368" i="58" s="1"/>
  <c r="J3368" i="58"/>
  <c r="K3368" i="58"/>
  <c r="N3368" i="58"/>
  <c r="H3369" i="58"/>
  <c r="I3369" i="58"/>
  <c r="M3369" i="58" s="1"/>
  <c r="J3369" i="58"/>
  <c r="K3369" i="58"/>
  <c r="N3369" i="58"/>
  <c r="H3370" i="58"/>
  <c r="I3370" i="58"/>
  <c r="M3370" i="58" s="1"/>
  <c r="J3370" i="58"/>
  <c r="K3370" i="58"/>
  <c r="N3370" i="58"/>
  <c r="H3371" i="58"/>
  <c r="I3371" i="58"/>
  <c r="M3371" i="58" s="1"/>
  <c r="J3371" i="58"/>
  <c r="K3371" i="58"/>
  <c r="N3371" i="58"/>
  <c r="H3372" i="58"/>
  <c r="I3372" i="58"/>
  <c r="M3372" i="58" s="1"/>
  <c r="J3372" i="58"/>
  <c r="K3372" i="58"/>
  <c r="N3372" i="58"/>
  <c r="H3373" i="58"/>
  <c r="I3373" i="58"/>
  <c r="M3373" i="58" s="1"/>
  <c r="J3373" i="58"/>
  <c r="K3373" i="58"/>
  <c r="N3373" i="58"/>
  <c r="H3374" i="58"/>
  <c r="I3374" i="58"/>
  <c r="M3374" i="58" s="1"/>
  <c r="J3374" i="58"/>
  <c r="K3374" i="58"/>
  <c r="N3374" i="58"/>
  <c r="H3375" i="58"/>
  <c r="I3375" i="58"/>
  <c r="M3375" i="58" s="1"/>
  <c r="J3375" i="58"/>
  <c r="K3375" i="58"/>
  <c r="N3375" i="58"/>
  <c r="H3376" i="58"/>
  <c r="I3376" i="58"/>
  <c r="M3376" i="58" s="1"/>
  <c r="J3376" i="58"/>
  <c r="K3376" i="58"/>
  <c r="N3376" i="58"/>
  <c r="H3377" i="58"/>
  <c r="I3377" i="58"/>
  <c r="M3377" i="58" s="1"/>
  <c r="J3377" i="58"/>
  <c r="K3377" i="58"/>
  <c r="N3377" i="58"/>
  <c r="H3378" i="58"/>
  <c r="I3378" i="58"/>
  <c r="M3378" i="58" s="1"/>
  <c r="J3378" i="58"/>
  <c r="K3378" i="58"/>
  <c r="N3378" i="58"/>
  <c r="H3379" i="58"/>
  <c r="I3379" i="58"/>
  <c r="M3379" i="58" s="1"/>
  <c r="J3379" i="58"/>
  <c r="K3379" i="58"/>
  <c r="N3379" i="58"/>
  <c r="H3380" i="58"/>
  <c r="I3380" i="58"/>
  <c r="M3380" i="58" s="1"/>
  <c r="J3380" i="58"/>
  <c r="K3380" i="58"/>
  <c r="N3380" i="58"/>
  <c r="H3381" i="58"/>
  <c r="I3381" i="58"/>
  <c r="M3381" i="58" s="1"/>
  <c r="J3381" i="58"/>
  <c r="K3381" i="58"/>
  <c r="N3381" i="58"/>
  <c r="H3382" i="58"/>
  <c r="I3382" i="58"/>
  <c r="M3382" i="58" s="1"/>
  <c r="J3382" i="58"/>
  <c r="K3382" i="58"/>
  <c r="N3382" i="58"/>
  <c r="H3383" i="58"/>
  <c r="I3383" i="58"/>
  <c r="M3383" i="58" s="1"/>
  <c r="J3383" i="58"/>
  <c r="K3383" i="58"/>
  <c r="N3383" i="58"/>
  <c r="H3384" i="58"/>
  <c r="I3384" i="58"/>
  <c r="M3384" i="58" s="1"/>
  <c r="J3384" i="58"/>
  <c r="K3384" i="58"/>
  <c r="N3384" i="58"/>
  <c r="H3385" i="58"/>
  <c r="I3385" i="58"/>
  <c r="M3385" i="58" s="1"/>
  <c r="J3385" i="58"/>
  <c r="K3385" i="58"/>
  <c r="N3385" i="58"/>
  <c r="H3386" i="58"/>
  <c r="I3386" i="58"/>
  <c r="M3386" i="58" s="1"/>
  <c r="J3386" i="58"/>
  <c r="K3386" i="58"/>
  <c r="N3386" i="58"/>
  <c r="H3387" i="58"/>
  <c r="I3387" i="58"/>
  <c r="M3387" i="58" s="1"/>
  <c r="J3387" i="58"/>
  <c r="K3387" i="58"/>
  <c r="N3387" i="58"/>
  <c r="H3388" i="58"/>
  <c r="I3388" i="58"/>
  <c r="M3388" i="58" s="1"/>
  <c r="J3388" i="58"/>
  <c r="K3388" i="58"/>
  <c r="N3388" i="58"/>
  <c r="H3389" i="58"/>
  <c r="I3389" i="58"/>
  <c r="M3389" i="58" s="1"/>
  <c r="J3389" i="58"/>
  <c r="K3389" i="58"/>
  <c r="N3389" i="58"/>
  <c r="H3390" i="58"/>
  <c r="I3390" i="58"/>
  <c r="M3390" i="58" s="1"/>
  <c r="J3390" i="58"/>
  <c r="K3390" i="58"/>
  <c r="N3390" i="58"/>
  <c r="H3391" i="58"/>
  <c r="I3391" i="58"/>
  <c r="M3391" i="58" s="1"/>
  <c r="J3391" i="58"/>
  <c r="K3391" i="58"/>
  <c r="N3391" i="58"/>
  <c r="H3392" i="58"/>
  <c r="I3392" i="58"/>
  <c r="M3392" i="58" s="1"/>
  <c r="J3392" i="58"/>
  <c r="K3392" i="58"/>
  <c r="N3392" i="58"/>
  <c r="H3393" i="58"/>
  <c r="I3393" i="58"/>
  <c r="M3393" i="58" s="1"/>
  <c r="J3393" i="58"/>
  <c r="K3393" i="58"/>
  <c r="N3393" i="58"/>
  <c r="H3394" i="58"/>
  <c r="I3394" i="58"/>
  <c r="M3394" i="58" s="1"/>
  <c r="J3394" i="58"/>
  <c r="K3394" i="58"/>
  <c r="N3394" i="58"/>
  <c r="H3395" i="58"/>
  <c r="I3395" i="58"/>
  <c r="M3395" i="58" s="1"/>
  <c r="J3395" i="58"/>
  <c r="K3395" i="58"/>
  <c r="N3395" i="58"/>
  <c r="H3396" i="58"/>
  <c r="I3396" i="58"/>
  <c r="M3396" i="58" s="1"/>
  <c r="J3396" i="58"/>
  <c r="K3396" i="58"/>
  <c r="N3396" i="58"/>
  <c r="H3397" i="58"/>
  <c r="I3397" i="58"/>
  <c r="J3397" i="58"/>
  <c r="K3397" i="58"/>
  <c r="N3397" i="58"/>
  <c r="H3398" i="58"/>
  <c r="I3398" i="58"/>
  <c r="J3398" i="58"/>
  <c r="K3398" i="58"/>
  <c r="N3398" i="58"/>
  <c r="H3399" i="58"/>
  <c r="I3399" i="58"/>
  <c r="J3399" i="58"/>
  <c r="K3399" i="58"/>
  <c r="N3399" i="58"/>
  <c r="H3400" i="58"/>
  <c r="I3400" i="58"/>
  <c r="J3400" i="58"/>
  <c r="K3400" i="58"/>
  <c r="N3400" i="58"/>
  <c r="H3401" i="58"/>
  <c r="I3401" i="58"/>
  <c r="J3401" i="58"/>
  <c r="K3401" i="58"/>
  <c r="N3401" i="58"/>
  <c r="H3402" i="58"/>
  <c r="I3402" i="58"/>
  <c r="J3402" i="58"/>
  <c r="K3402" i="58"/>
  <c r="N3402" i="58"/>
  <c r="H3403" i="58"/>
  <c r="I3403" i="58"/>
  <c r="J3403" i="58"/>
  <c r="K3403" i="58"/>
  <c r="N3403" i="58"/>
  <c r="H3404" i="58"/>
  <c r="I3404" i="58"/>
  <c r="J3404" i="58"/>
  <c r="K3404" i="58"/>
  <c r="N3404" i="58"/>
  <c r="H3405" i="58"/>
  <c r="I3405" i="58"/>
  <c r="J3405" i="58"/>
  <c r="K3405" i="58"/>
  <c r="N3405" i="58"/>
  <c r="H3406" i="58"/>
  <c r="I3406" i="58"/>
  <c r="J3406" i="58"/>
  <c r="K3406" i="58"/>
  <c r="N3406" i="58"/>
  <c r="H3407" i="58"/>
  <c r="I3407" i="58"/>
  <c r="J3407" i="58"/>
  <c r="K3407" i="58"/>
  <c r="N3407" i="58"/>
  <c r="H3408" i="58"/>
  <c r="I3408" i="58"/>
  <c r="J3408" i="58"/>
  <c r="K3408" i="58"/>
  <c r="N3408" i="58"/>
  <c r="H3409" i="58"/>
  <c r="I3409" i="58"/>
  <c r="J3409" i="58"/>
  <c r="K3409" i="58"/>
  <c r="N3409" i="58"/>
  <c r="H3410" i="58"/>
  <c r="I3410" i="58"/>
  <c r="J3410" i="58"/>
  <c r="K3410" i="58"/>
  <c r="N3410" i="58"/>
  <c r="H3411" i="58"/>
  <c r="I3411" i="58"/>
  <c r="J3411" i="58"/>
  <c r="K3411" i="58"/>
  <c r="N3411" i="58"/>
  <c r="H3412" i="58"/>
  <c r="I3412" i="58"/>
  <c r="J3412" i="58"/>
  <c r="K3412" i="58"/>
  <c r="N3412" i="58"/>
  <c r="H3413" i="58"/>
  <c r="I3413" i="58"/>
  <c r="J3413" i="58"/>
  <c r="K3413" i="58"/>
  <c r="N3413" i="58"/>
  <c r="H3414" i="58"/>
  <c r="I3414" i="58"/>
  <c r="J3414" i="58"/>
  <c r="K3414" i="58"/>
  <c r="N3414" i="58"/>
  <c r="H3415" i="58"/>
  <c r="I3415" i="58"/>
  <c r="J3415" i="58"/>
  <c r="K3415" i="58"/>
  <c r="N3415" i="58"/>
  <c r="H3416" i="58"/>
  <c r="I3416" i="58"/>
  <c r="J3416" i="58"/>
  <c r="K3416" i="58"/>
  <c r="N3416" i="58"/>
  <c r="H3417" i="58"/>
  <c r="I3417" i="58"/>
  <c r="J3417" i="58"/>
  <c r="K3417" i="58"/>
  <c r="N3417" i="58"/>
  <c r="H3418" i="58"/>
  <c r="I3418" i="58"/>
  <c r="J3418" i="58"/>
  <c r="K3418" i="58"/>
  <c r="N3418" i="58"/>
  <c r="H3419" i="58"/>
  <c r="I3419" i="58"/>
  <c r="J3419" i="58"/>
  <c r="K3419" i="58"/>
  <c r="N3419" i="58"/>
  <c r="H3420" i="58"/>
  <c r="I3420" i="58"/>
  <c r="J3420" i="58"/>
  <c r="K3420" i="58"/>
  <c r="N3420" i="58"/>
  <c r="H3421" i="58"/>
  <c r="I3421" i="58"/>
  <c r="J3421" i="58"/>
  <c r="K3421" i="58"/>
  <c r="N3421" i="58"/>
  <c r="H3422" i="58"/>
  <c r="I3422" i="58"/>
  <c r="J3422" i="58"/>
  <c r="K3422" i="58"/>
  <c r="N3422" i="58"/>
  <c r="H3423" i="58"/>
  <c r="I3423" i="58"/>
  <c r="J3423" i="58"/>
  <c r="K3423" i="58"/>
  <c r="N3423" i="58"/>
  <c r="H3424" i="58"/>
  <c r="I3424" i="58"/>
  <c r="J3424" i="58"/>
  <c r="K3424" i="58"/>
  <c r="N3424" i="58"/>
  <c r="H3425" i="58"/>
  <c r="I3425" i="58"/>
  <c r="J3425" i="58"/>
  <c r="K3425" i="58"/>
  <c r="N3425" i="58"/>
  <c r="H3426" i="58"/>
  <c r="I3426" i="58"/>
  <c r="J3426" i="58"/>
  <c r="K3426" i="58"/>
  <c r="N3426" i="58"/>
  <c r="H3427" i="58"/>
  <c r="I3427" i="58"/>
  <c r="J3427" i="58"/>
  <c r="K3427" i="58"/>
  <c r="N3427" i="58"/>
  <c r="H3428" i="58"/>
  <c r="I3428" i="58"/>
  <c r="J3428" i="58"/>
  <c r="K3428" i="58"/>
  <c r="N3428" i="58"/>
  <c r="H3429" i="58"/>
  <c r="I3429" i="58"/>
  <c r="J3429" i="58"/>
  <c r="K3429" i="58"/>
  <c r="N3429" i="58"/>
  <c r="H3430" i="58"/>
  <c r="I3430" i="58"/>
  <c r="J3430" i="58"/>
  <c r="K3430" i="58"/>
  <c r="N3430" i="58"/>
  <c r="H3431" i="58"/>
  <c r="I3431" i="58"/>
  <c r="J3431" i="58"/>
  <c r="K3431" i="58"/>
  <c r="N3431" i="58"/>
  <c r="H3432" i="58"/>
  <c r="I3432" i="58"/>
  <c r="J3432" i="58"/>
  <c r="K3432" i="58"/>
  <c r="N3432" i="58"/>
  <c r="H3433" i="58"/>
  <c r="I3433" i="58"/>
  <c r="J3433" i="58"/>
  <c r="K3433" i="58"/>
  <c r="N3433" i="58"/>
  <c r="H3434" i="58"/>
  <c r="I3434" i="58"/>
  <c r="J3434" i="58"/>
  <c r="K3434" i="58"/>
  <c r="N3434" i="58"/>
  <c r="H3435" i="58"/>
  <c r="I3435" i="58"/>
  <c r="J3435" i="58"/>
  <c r="K3435" i="58"/>
  <c r="N3435" i="58"/>
  <c r="H3436" i="58"/>
  <c r="I3436" i="58"/>
  <c r="J3436" i="58"/>
  <c r="K3436" i="58"/>
  <c r="N3436" i="58"/>
  <c r="H3437" i="58"/>
  <c r="I3437" i="58"/>
  <c r="J3437" i="58"/>
  <c r="K3437" i="58"/>
  <c r="N3437" i="58"/>
  <c r="H3438" i="58"/>
  <c r="I3438" i="58"/>
  <c r="J3438" i="58"/>
  <c r="K3438" i="58"/>
  <c r="N3438" i="58"/>
  <c r="H3439" i="58"/>
  <c r="I3439" i="58"/>
  <c r="J3439" i="58"/>
  <c r="K3439" i="58"/>
  <c r="N3439" i="58"/>
  <c r="H3440" i="58"/>
  <c r="I3440" i="58"/>
  <c r="J3440" i="58"/>
  <c r="K3440" i="58"/>
  <c r="N3440" i="58"/>
  <c r="H3441" i="58"/>
  <c r="I3441" i="58"/>
  <c r="J3441" i="58"/>
  <c r="K3441" i="58"/>
  <c r="N3441" i="58"/>
  <c r="H3442" i="58"/>
  <c r="I3442" i="58"/>
  <c r="J3442" i="58"/>
  <c r="K3442" i="58"/>
  <c r="N3442" i="58"/>
  <c r="H3443" i="58"/>
  <c r="I3443" i="58"/>
  <c r="J3443" i="58"/>
  <c r="K3443" i="58"/>
  <c r="N3443" i="58"/>
  <c r="H3444" i="58"/>
  <c r="I3444" i="58"/>
  <c r="J3444" i="58"/>
  <c r="K3444" i="58"/>
  <c r="N3444" i="58"/>
  <c r="H3445" i="58"/>
  <c r="I3445" i="58"/>
  <c r="J3445" i="58"/>
  <c r="K3445" i="58"/>
  <c r="N3445" i="58"/>
  <c r="H3446" i="58"/>
  <c r="I3446" i="58"/>
  <c r="J3446" i="58"/>
  <c r="K3446" i="58"/>
  <c r="N3446" i="58"/>
  <c r="H3447" i="58"/>
  <c r="I3447" i="58"/>
  <c r="J3447" i="58"/>
  <c r="K3447" i="58"/>
  <c r="N3447" i="58"/>
  <c r="H3448" i="58"/>
  <c r="I3448" i="58"/>
  <c r="J3448" i="58"/>
  <c r="K3448" i="58"/>
  <c r="N3448" i="58"/>
  <c r="H3449" i="58"/>
  <c r="I3449" i="58"/>
  <c r="J3449" i="58"/>
  <c r="K3449" i="58"/>
  <c r="N3449" i="58"/>
  <c r="H3450" i="58"/>
  <c r="I3450" i="58"/>
  <c r="J3450" i="58"/>
  <c r="K3450" i="58"/>
  <c r="N3450" i="58"/>
  <c r="H3451" i="58"/>
  <c r="I3451" i="58"/>
  <c r="J3451" i="58"/>
  <c r="K3451" i="58"/>
  <c r="N3451" i="58"/>
  <c r="H3452" i="58"/>
  <c r="I3452" i="58"/>
  <c r="J3452" i="58"/>
  <c r="K3452" i="58"/>
  <c r="N3452" i="58"/>
  <c r="H3453" i="58"/>
  <c r="I3453" i="58"/>
  <c r="J3453" i="58"/>
  <c r="K3453" i="58"/>
  <c r="N3453" i="58"/>
  <c r="H3454" i="58"/>
  <c r="I3454" i="58"/>
  <c r="J3454" i="58"/>
  <c r="K3454" i="58"/>
  <c r="N3454" i="58"/>
  <c r="H3455" i="58"/>
  <c r="I3455" i="58"/>
  <c r="J3455" i="58"/>
  <c r="K3455" i="58"/>
  <c r="N3455" i="58"/>
  <c r="H3456" i="58"/>
  <c r="I3456" i="58"/>
  <c r="J3456" i="58"/>
  <c r="K3456" i="58"/>
  <c r="N3456" i="58"/>
  <c r="H3457" i="58"/>
  <c r="I3457" i="58"/>
  <c r="J3457" i="58"/>
  <c r="K3457" i="58"/>
  <c r="N3457" i="58"/>
  <c r="H3458" i="58"/>
  <c r="I3458" i="58"/>
  <c r="J3458" i="58"/>
  <c r="K3458" i="58"/>
  <c r="N3458" i="58"/>
  <c r="H3459" i="58"/>
  <c r="I3459" i="58"/>
  <c r="J3459" i="58"/>
  <c r="K3459" i="58"/>
  <c r="N3459" i="58"/>
  <c r="H3460" i="58"/>
  <c r="I3460" i="58"/>
  <c r="J3460" i="58"/>
  <c r="K3460" i="58"/>
  <c r="N3460" i="58"/>
  <c r="H3461" i="58"/>
  <c r="I3461" i="58"/>
  <c r="J3461" i="58"/>
  <c r="K3461" i="58"/>
  <c r="N3461" i="58"/>
  <c r="H3462" i="58"/>
  <c r="I3462" i="58"/>
  <c r="J3462" i="58"/>
  <c r="K3462" i="58"/>
  <c r="N3462" i="58"/>
  <c r="H3463" i="58"/>
  <c r="I3463" i="58"/>
  <c r="J3463" i="58"/>
  <c r="K3463" i="58"/>
  <c r="N3463" i="58"/>
  <c r="H3464" i="58"/>
  <c r="I3464" i="58"/>
  <c r="J3464" i="58"/>
  <c r="K3464" i="58"/>
  <c r="N3464" i="58"/>
  <c r="H3465" i="58"/>
  <c r="I3465" i="58"/>
  <c r="J3465" i="58"/>
  <c r="K3465" i="58"/>
  <c r="N3465" i="58"/>
  <c r="H3466" i="58"/>
  <c r="I3466" i="58"/>
  <c r="J3466" i="58"/>
  <c r="K3466" i="58"/>
  <c r="N3466" i="58"/>
  <c r="H3467" i="58"/>
  <c r="I3467" i="58"/>
  <c r="J3467" i="58"/>
  <c r="K3467" i="58"/>
  <c r="N3467" i="58"/>
  <c r="H3468" i="58"/>
  <c r="I3468" i="58"/>
  <c r="J3468" i="58"/>
  <c r="K3468" i="58"/>
  <c r="N3468" i="58"/>
  <c r="H3469" i="58"/>
  <c r="I3469" i="58"/>
  <c r="J3469" i="58"/>
  <c r="K3469" i="58"/>
  <c r="N3469" i="58"/>
  <c r="H3470" i="58"/>
  <c r="I3470" i="58"/>
  <c r="J3470" i="58"/>
  <c r="K3470" i="58"/>
  <c r="N3470" i="58"/>
  <c r="H3471" i="58"/>
  <c r="I3471" i="58"/>
  <c r="J3471" i="58"/>
  <c r="K3471" i="58"/>
  <c r="N3471" i="58"/>
  <c r="H3472" i="58"/>
  <c r="I3472" i="58"/>
  <c r="J3472" i="58"/>
  <c r="K3472" i="58"/>
  <c r="N3472" i="58"/>
  <c r="H3473" i="58"/>
  <c r="I3473" i="58"/>
  <c r="J3473" i="58"/>
  <c r="K3473" i="58"/>
  <c r="N3473" i="58"/>
  <c r="H3474" i="58"/>
  <c r="I3474" i="58"/>
  <c r="J3474" i="58"/>
  <c r="K3474" i="58"/>
  <c r="N3474" i="58"/>
  <c r="H3475" i="58"/>
  <c r="I3475" i="58"/>
  <c r="J3475" i="58"/>
  <c r="K3475" i="58"/>
  <c r="N3475" i="58"/>
  <c r="H3476" i="58"/>
  <c r="I3476" i="58"/>
  <c r="J3476" i="58"/>
  <c r="K3476" i="58"/>
  <c r="N3476" i="58"/>
  <c r="H3477" i="58"/>
  <c r="I3477" i="58"/>
  <c r="J3477" i="58"/>
  <c r="K3477" i="58"/>
  <c r="N3477" i="58"/>
  <c r="H3478" i="58"/>
  <c r="I3478" i="58"/>
  <c r="J3478" i="58"/>
  <c r="K3478" i="58"/>
  <c r="N3478" i="58"/>
  <c r="H3479" i="58"/>
  <c r="I3479" i="58"/>
  <c r="J3479" i="58"/>
  <c r="K3479" i="58"/>
  <c r="N3479" i="58"/>
  <c r="H3480" i="58"/>
  <c r="I3480" i="58"/>
  <c r="J3480" i="58"/>
  <c r="K3480" i="58"/>
  <c r="N3480" i="58"/>
  <c r="H3481" i="58"/>
  <c r="I3481" i="58"/>
  <c r="J3481" i="58"/>
  <c r="K3481" i="58"/>
  <c r="N3481" i="58"/>
  <c r="H3482" i="58"/>
  <c r="I3482" i="58"/>
  <c r="J3482" i="58"/>
  <c r="K3482" i="58"/>
  <c r="N3482" i="58"/>
  <c r="H3483" i="58"/>
  <c r="I3483" i="58"/>
  <c r="J3483" i="58"/>
  <c r="K3483" i="58"/>
  <c r="N3483" i="58"/>
  <c r="H3484" i="58"/>
  <c r="I3484" i="58"/>
  <c r="J3484" i="58"/>
  <c r="K3484" i="58"/>
  <c r="N3484" i="58"/>
  <c r="H3485" i="58"/>
  <c r="I3485" i="58"/>
  <c r="J3485" i="58"/>
  <c r="K3485" i="58"/>
  <c r="N3485" i="58"/>
  <c r="H3486" i="58"/>
  <c r="I3486" i="58"/>
  <c r="J3486" i="58"/>
  <c r="K3486" i="58"/>
  <c r="N3486" i="58"/>
  <c r="H3487" i="58"/>
  <c r="I3487" i="58"/>
  <c r="J3487" i="58"/>
  <c r="K3487" i="58"/>
  <c r="N3487" i="58"/>
  <c r="H3488" i="58"/>
  <c r="I3488" i="58"/>
  <c r="J3488" i="58"/>
  <c r="K3488" i="58"/>
  <c r="N3488" i="58"/>
  <c r="H3489" i="58"/>
  <c r="I3489" i="58"/>
  <c r="J3489" i="58"/>
  <c r="K3489" i="58"/>
  <c r="N3489" i="58"/>
  <c r="H3490" i="58"/>
  <c r="I3490" i="58"/>
  <c r="J3490" i="58"/>
  <c r="K3490" i="58"/>
  <c r="N3490" i="58"/>
  <c r="H3491" i="58"/>
  <c r="I3491" i="58"/>
  <c r="J3491" i="58"/>
  <c r="K3491" i="58"/>
  <c r="N3491" i="58"/>
  <c r="H3492" i="58"/>
  <c r="I3492" i="58"/>
  <c r="J3492" i="58"/>
  <c r="K3492" i="58"/>
  <c r="N3492" i="58"/>
  <c r="H3493" i="58"/>
  <c r="I3493" i="58"/>
  <c r="J3493" i="58"/>
  <c r="K3493" i="58"/>
  <c r="N3493" i="58"/>
  <c r="H3494" i="58"/>
  <c r="I3494" i="58"/>
  <c r="J3494" i="58"/>
  <c r="K3494" i="58"/>
  <c r="N3494" i="58"/>
  <c r="H3495" i="58"/>
  <c r="I3495" i="58"/>
  <c r="J3495" i="58"/>
  <c r="K3495" i="58"/>
  <c r="N3495" i="58"/>
  <c r="H3496" i="58"/>
  <c r="I3496" i="58"/>
  <c r="J3496" i="58"/>
  <c r="K3496" i="58"/>
  <c r="N3496" i="58"/>
  <c r="H3497" i="58"/>
  <c r="I3497" i="58"/>
  <c r="J3497" i="58"/>
  <c r="K3497" i="58"/>
  <c r="N3497" i="58"/>
  <c r="H3498" i="58"/>
  <c r="I3498" i="58"/>
  <c r="J3498" i="58"/>
  <c r="K3498" i="58"/>
  <c r="N3498" i="58"/>
  <c r="H3499" i="58"/>
  <c r="I3499" i="58"/>
  <c r="J3499" i="58"/>
  <c r="K3499" i="58"/>
  <c r="N3499" i="58"/>
  <c r="H3500" i="58"/>
  <c r="I3500" i="58"/>
  <c r="J3500" i="58"/>
  <c r="K3500" i="58"/>
  <c r="N3500" i="58"/>
  <c r="H3501" i="58"/>
  <c r="I3501" i="58"/>
  <c r="J3501" i="58"/>
  <c r="K3501" i="58"/>
  <c r="N3501" i="58"/>
  <c r="H3502" i="58"/>
  <c r="I3502" i="58"/>
  <c r="J3502" i="58"/>
  <c r="K3502" i="58"/>
  <c r="N3502" i="58"/>
  <c r="H3503" i="58"/>
  <c r="I3503" i="58"/>
  <c r="J3503" i="58"/>
  <c r="K3503" i="58"/>
  <c r="N3503" i="58"/>
  <c r="H3504" i="58"/>
  <c r="I3504" i="58"/>
  <c r="J3504" i="58"/>
  <c r="K3504" i="58"/>
  <c r="N3504" i="58"/>
  <c r="H3505" i="58"/>
  <c r="I3505" i="58"/>
  <c r="J3505" i="58"/>
  <c r="K3505" i="58"/>
  <c r="N3505" i="58"/>
  <c r="H3506" i="58"/>
  <c r="I3506" i="58"/>
  <c r="J3506" i="58"/>
  <c r="K3506" i="58"/>
  <c r="N3506" i="58"/>
  <c r="H3507" i="58"/>
  <c r="I3507" i="58"/>
  <c r="J3507" i="58"/>
  <c r="K3507" i="58"/>
  <c r="N3507" i="58"/>
  <c r="H3508" i="58"/>
  <c r="I3508" i="58"/>
  <c r="J3508" i="58"/>
  <c r="K3508" i="58"/>
  <c r="N3508" i="58"/>
  <c r="H3509" i="58"/>
  <c r="I3509" i="58"/>
  <c r="J3509" i="58"/>
  <c r="K3509" i="58"/>
  <c r="N3509" i="58"/>
  <c r="H3510" i="58"/>
  <c r="I3510" i="58"/>
  <c r="J3510" i="58"/>
  <c r="K3510" i="58"/>
  <c r="N3510" i="58"/>
  <c r="H3511" i="58"/>
  <c r="I3511" i="58"/>
  <c r="J3511" i="58"/>
  <c r="K3511" i="58"/>
  <c r="N3511" i="58"/>
  <c r="H3512" i="58"/>
  <c r="I3512" i="58"/>
  <c r="J3512" i="58"/>
  <c r="K3512" i="58"/>
  <c r="N3512" i="58"/>
  <c r="H3513" i="58"/>
  <c r="I3513" i="58"/>
  <c r="J3513" i="58"/>
  <c r="K3513" i="58"/>
  <c r="N3513" i="58"/>
  <c r="H3514" i="58"/>
  <c r="I3514" i="58"/>
  <c r="J3514" i="58"/>
  <c r="K3514" i="58"/>
  <c r="N3514" i="58"/>
  <c r="H3515" i="58"/>
  <c r="I3515" i="58"/>
  <c r="J3515" i="58"/>
  <c r="K3515" i="58"/>
  <c r="N3515" i="58"/>
  <c r="H3516" i="58"/>
  <c r="I3516" i="58"/>
  <c r="J3516" i="58"/>
  <c r="K3516" i="58"/>
  <c r="N3516" i="58"/>
  <c r="H3517" i="58"/>
  <c r="I3517" i="58"/>
  <c r="J3517" i="58"/>
  <c r="K3517" i="58"/>
  <c r="N3517" i="58"/>
  <c r="H3518" i="58"/>
  <c r="I3518" i="58"/>
  <c r="J3518" i="58"/>
  <c r="K3518" i="58"/>
  <c r="N3518" i="58"/>
  <c r="H3519" i="58"/>
  <c r="I3519" i="58"/>
  <c r="J3519" i="58"/>
  <c r="K3519" i="58"/>
  <c r="N3519" i="58"/>
  <c r="H3520" i="58"/>
  <c r="I3520" i="58"/>
  <c r="J3520" i="58"/>
  <c r="K3520" i="58"/>
  <c r="N3520" i="58"/>
  <c r="H3521" i="58"/>
  <c r="I3521" i="58"/>
  <c r="J3521" i="58"/>
  <c r="K3521" i="58"/>
  <c r="N3521" i="58"/>
  <c r="H3522" i="58"/>
  <c r="I3522" i="58"/>
  <c r="J3522" i="58"/>
  <c r="K3522" i="58"/>
  <c r="N3522" i="58"/>
  <c r="H3523" i="58"/>
  <c r="I3523" i="58"/>
  <c r="J3523" i="58"/>
  <c r="K3523" i="58"/>
  <c r="N3523" i="58"/>
  <c r="H3524" i="58"/>
  <c r="I3524" i="58"/>
  <c r="J3524" i="58"/>
  <c r="K3524" i="58"/>
  <c r="N3524" i="58"/>
  <c r="H3525" i="58"/>
  <c r="I3525" i="58"/>
  <c r="J3525" i="58"/>
  <c r="K3525" i="58"/>
  <c r="N3525" i="58"/>
  <c r="H3526" i="58"/>
  <c r="I3526" i="58"/>
  <c r="J3526" i="58"/>
  <c r="K3526" i="58"/>
  <c r="N3526" i="58"/>
  <c r="H3527" i="58"/>
  <c r="I3527" i="58"/>
  <c r="J3527" i="58"/>
  <c r="K3527" i="58"/>
  <c r="N3527" i="58"/>
  <c r="H3528" i="58"/>
  <c r="I3528" i="58"/>
  <c r="J3528" i="58"/>
  <c r="K3528" i="58"/>
  <c r="N3528" i="58"/>
  <c r="H3529" i="58"/>
  <c r="I3529" i="58"/>
  <c r="J3529" i="58"/>
  <c r="K3529" i="58"/>
  <c r="N3529" i="58"/>
  <c r="H3530" i="58"/>
  <c r="I3530" i="58"/>
  <c r="J3530" i="58"/>
  <c r="K3530" i="58"/>
  <c r="N3530" i="58"/>
  <c r="H3531" i="58"/>
  <c r="I3531" i="58"/>
  <c r="J3531" i="58"/>
  <c r="K3531" i="58"/>
  <c r="N3531" i="58"/>
  <c r="H3532" i="58"/>
  <c r="I3532" i="58"/>
  <c r="J3532" i="58"/>
  <c r="K3532" i="58"/>
  <c r="N3532" i="58"/>
  <c r="H3533" i="58"/>
  <c r="I3533" i="58"/>
  <c r="J3533" i="58"/>
  <c r="K3533" i="58"/>
  <c r="N3533" i="58"/>
  <c r="H3534" i="58"/>
  <c r="I3534" i="58"/>
  <c r="J3534" i="58"/>
  <c r="K3534" i="58"/>
  <c r="N3534" i="58"/>
  <c r="H3535" i="58"/>
  <c r="I3535" i="58"/>
  <c r="J3535" i="58"/>
  <c r="K3535" i="58"/>
  <c r="N3535" i="58"/>
  <c r="H3536" i="58"/>
  <c r="I3536" i="58"/>
  <c r="J3536" i="58"/>
  <c r="K3536" i="58"/>
  <c r="N3536" i="58"/>
  <c r="H3537" i="58"/>
  <c r="I3537" i="58"/>
  <c r="J3537" i="58"/>
  <c r="K3537" i="58"/>
  <c r="N3537" i="58"/>
  <c r="H3538" i="58"/>
  <c r="I3538" i="58"/>
  <c r="J3538" i="58"/>
  <c r="K3538" i="58"/>
  <c r="N3538" i="58"/>
  <c r="H3539" i="58"/>
  <c r="I3539" i="58"/>
  <c r="J3539" i="58"/>
  <c r="K3539" i="58"/>
  <c r="N3539" i="58"/>
  <c r="H3540" i="58"/>
  <c r="I3540" i="58"/>
  <c r="J3540" i="58"/>
  <c r="K3540" i="58"/>
  <c r="N3540" i="58"/>
  <c r="H3541" i="58"/>
  <c r="I3541" i="58"/>
  <c r="J3541" i="58"/>
  <c r="K3541" i="58"/>
  <c r="N3541" i="58"/>
  <c r="H3542" i="58"/>
  <c r="I3542" i="58"/>
  <c r="J3542" i="58"/>
  <c r="K3542" i="58"/>
  <c r="N3542" i="58"/>
  <c r="H3543" i="58"/>
  <c r="I3543" i="58"/>
  <c r="J3543" i="58"/>
  <c r="K3543" i="58"/>
  <c r="N3543" i="58"/>
  <c r="H3544" i="58"/>
  <c r="I3544" i="58"/>
  <c r="J3544" i="58"/>
  <c r="K3544" i="58"/>
  <c r="N3544" i="58"/>
  <c r="H3545" i="58"/>
  <c r="I3545" i="58"/>
  <c r="J3545" i="58"/>
  <c r="K3545" i="58"/>
  <c r="N3545" i="58"/>
  <c r="H3546" i="58"/>
  <c r="I3546" i="58"/>
  <c r="J3546" i="58"/>
  <c r="K3546" i="58"/>
  <c r="N3546" i="58"/>
  <c r="H3547" i="58"/>
  <c r="I3547" i="58"/>
  <c r="J3547" i="58"/>
  <c r="K3547" i="58"/>
  <c r="N3547" i="58"/>
  <c r="H3548" i="58"/>
  <c r="I3548" i="58"/>
  <c r="J3548" i="58"/>
  <c r="K3548" i="58"/>
  <c r="N3548" i="58"/>
  <c r="H3549" i="58"/>
  <c r="I3549" i="58"/>
  <c r="J3549" i="58"/>
  <c r="K3549" i="58"/>
  <c r="N3549" i="58"/>
  <c r="H3550" i="58"/>
  <c r="I3550" i="58"/>
  <c r="J3550" i="58"/>
  <c r="K3550" i="58"/>
  <c r="N3550" i="58"/>
  <c r="H3551" i="58"/>
  <c r="I3551" i="58"/>
  <c r="J3551" i="58"/>
  <c r="K3551" i="58"/>
  <c r="N3551" i="58"/>
  <c r="H3552" i="58"/>
  <c r="I3552" i="58"/>
  <c r="J3552" i="58"/>
  <c r="K3552" i="58"/>
  <c r="N3552" i="58"/>
  <c r="H3553" i="58"/>
  <c r="I3553" i="58"/>
  <c r="J3553" i="58"/>
  <c r="K3553" i="58"/>
  <c r="N3553" i="58"/>
  <c r="H3554" i="58"/>
  <c r="I3554" i="58"/>
  <c r="J3554" i="58"/>
  <c r="K3554" i="58"/>
  <c r="N3554" i="58"/>
  <c r="H3555" i="58"/>
  <c r="I3555" i="58"/>
  <c r="J3555" i="58"/>
  <c r="K3555" i="58"/>
  <c r="N3555" i="58"/>
  <c r="H3556" i="58"/>
  <c r="I3556" i="58"/>
  <c r="J3556" i="58"/>
  <c r="K3556" i="58"/>
  <c r="N3556" i="58"/>
  <c r="H3557" i="58"/>
  <c r="I3557" i="58"/>
  <c r="J3557" i="58"/>
  <c r="K3557" i="58"/>
  <c r="N3557" i="58"/>
  <c r="H3558" i="58"/>
  <c r="I3558" i="58"/>
  <c r="J3558" i="58"/>
  <c r="K3558" i="58"/>
  <c r="N3558" i="58"/>
  <c r="H3559" i="58"/>
  <c r="I3559" i="58"/>
  <c r="J3559" i="58"/>
  <c r="K3559" i="58"/>
  <c r="N3559" i="58"/>
  <c r="H3560" i="58"/>
  <c r="I3560" i="58"/>
  <c r="J3560" i="58"/>
  <c r="K3560" i="58"/>
  <c r="N3560" i="58"/>
  <c r="H3561" i="58"/>
  <c r="I3561" i="58"/>
  <c r="J3561" i="58"/>
  <c r="K3561" i="58"/>
  <c r="N3561" i="58"/>
  <c r="H3562" i="58"/>
  <c r="I3562" i="58"/>
  <c r="J3562" i="58"/>
  <c r="K3562" i="58"/>
  <c r="N3562" i="58"/>
  <c r="H3563" i="58"/>
  <c r="I3563" i="58"/>
  <c r="J3563" i="58"/>
  <c r="K3563" i="58"/>
  <c r="N3563" i="58"/>
  <c r="H3564" i="58"/>
  <c r="I3564" i="58"/>
  <c r="J3564" i="58"/>
  <c r="K3564" i="58"/>
  <c r="N3564" i="58"/>
  <c r="H3565" i="58"/>
  <c r="I3565" i="58"/>
  <c r="J3565" i="58"/>
  <c r="K3565" i="58"/>
  <c r="N3565" i="58"/>
  <c r="H3566" i="58"/>
  <c r="I3566" i="58"/>
  <c r="J3566" i="58"/>
  <c r="K3566" i="58"/>
  <c r="N3566" i="58"/>
  <c r="H3567" i="58"/>
  <c r="I3567" i="58"/>
  <c r="J3567" i="58"/>
  <c r="K3567" i="58"/>
  <c r="N3567" i="58"/>
  <c r="H3568" i="58"/>
  <c r="I3568" i="58"/>
  <c r="J3568" i="58"/>
  <c r="K3568" i="58"/>
  <c r="N3568" i="58"/>
  <c r="H3569" i="58"/>
  <c r="I3569" i="58"/>
  <c r="J3569" i="58"/>
  <c r="K3569" i="58"/>
  <c r="N3569" i="58"/>
  <c r="H3570" i="58"/>
  <c r="I3570" i="58"/>
  <c r="J3570" i="58"/>
  <c r="K3570" i="58"/>
  <c r="N3570" i="58"/>
  <c r="H3571" i="58"/>
  <c r="I3571" i="58"/>
  <c r="J3571" i="58"/>
  <c r="K3571" i="58"/>
  <c r="N3571" i="58"/>
  <c r="H3572" i="58"/>
  <c r="I3572" i="58"/>
  <c r="J3572" i="58"/>
  <c r="K3572" i="58"/>
  <c r="N3572" i="58"/>
  <c r="H3573" i="58"/>
  <c r="I3573" i="58"/>
  <c r="J3573" i="58"/>
  <c r="K3573" i="58"/>
  <c r="N3573" i="58"/>
  <c r="H3574" i="58"/>
  <c r="I3574" i="58"/>
  <c r="J3574" i="58"/>
  <c r="K3574" i="58"/>
  <c r="N3574" i="58"/>
  <c r="H3575" i="58"/>
  <c r="I3575" i="58"/>
  <c r="J3575" i="58"/>
  <c r="K3575" i="58"/>
  <c r="N3575" i="58"/>
  <c r="H3576" i="58"/>
  <c r="I3576" i="58"/>
  <c r="J3576" i="58"/>
  <c r="K3576" i="58"/>
  <c r="N3576" i="58"/>
  <c r="H3577" i="58"/>
  <c r="I3577" i="58"/>
  <c r="J3577" i="58"/>
  <c r="K3577" i="58"/>
  <c r="N3577" i="58"/>
  <c r="H3578" i="58"/>
  <c r="I3578" i="58"/>
  <c r="J3578" i="58"/>
  <c r="K3578" i="58"/>
  <c r="N3578" i="58"/>
  <c r="H3579" i="58"/>
  <c r="I3579" i="58"/>
  <c r="J3579" i="58"/>
  <c r="K3579" i="58"/>
  <c r="N3579" i="58"/>
  <c r="H3580" i="58"/>
  <c r="I3580" i="58"/>
  <c r="J3580" i="58"/>
  <c r="K3580" i="58"/>
  <c r="N3580" i="58"/>
  <c r="H3581" i="58"/>
  <c r="I3581" i="58"/>
  <c r="J3581" i="58"/>
  <c r="K3581" i="58"/>
  <c r="N3581" i="58"/>
  <c r="H3582" i="58"/>
  <c r="I3582" i="58"/>
  <c r="J3582" i="58"/>
  <c r="K3582" i="58"/>
  <c r="N3582" i="58"/>
  <c r="H3583" i="58"/>
  <c r="I3583" i="58"/>
  <c r="J3583" i="58"/>
  <c r="K3583" i="58"/>
  <c r="N3583" i="58"/>
  <c r="H3584" i="58"/>
  <c r="I3584" i="58"/>
  <c r="J3584" i="58"/>
  <c r="K3584" i="58"/>
  <c r="N3584" i="58"/>
  <c r="H3585" i="58"/>
  <c r="I3585" i="58"/>
  <c r="J3585" i="58"/>
  <c r="K3585" i="58"/>
  <c r="N3585" i="58"/>
  <c r="H3586" i="58"/>
  <c r="I3586" i="58"/>
  <c r="J3586" i="58"/>
  <c r="K3586" i="58"/>
  <c r="N3586" i="58"/>
  <c r="H3587" i="58"/>
  <c r="I3587" i="58"/>
  <c r="J3587" i="58"/>
  <c r="K3587" i="58"/>
  <c r="N3587" i="58"/>
  <c r="H3588" i="58"/>
  <c r="I3588" i="58"/>
  <c r="J3588" i="58"/>
  <c r="K3588" i="58"/>
  <c r="N3588" i="58"/>
  <c r="H3589" i="58"/>
  <c r="I3589" i="58"/>
  <c r="J3589" i="58"/>
  <c r="K3589" i="58"/>
  <c r="N3589" i="58"/>
  <c r="H3590" i="58"/>
  <c r="I3590" i="58"/>
  <c r="J3590" i="58"/>
  <c r="K3590" i="58"/>
  <c r="N3590" i="58"/>
  <c r="H3591" i="58"/>
  <c r="I3591" i="58"/>
  <c r="J3591" i="58"/>
  <c r="K3591" i="58"/>
  <c r="N3591" i="58"/>
  <c r="H3592" i="58"/>
  <c r="I3592" i="58"/>
  <c r="J3592" i="58"/>
  <c r="K3592" i="58"/>
  <c r="N3592" i="58"/>
  <c r="H3593" i="58"/>
  <c r="I3593" i="58"/>
  <c r="J3593" i="58"/>
  <c r="K3593" i="58"/>
  <c r="N3593" i="58"/>
  <c r="H3594" i="58"/>
  <c r="I3594" i="58"/>
  <c r="J3594" i="58"/>
  <c r="K3594" i="58"/>
  <c r="N3594" i="58"/>
  <c r="H3595" i="58"/>
  <c r="I3595" i="58"/>
  <c r="J3595" i="58"/>
  <c r="K3595" i="58"/>
  <c r="N3595" i="58"/>
  <c r="H3596" i="58"/>
  <c r="I3596" i="58"/>
  <c r="J3596" i="58"/>
  <c r="K3596" i="58"/>
  <c r="N3596" i="58"/>
  <c r="H3597" i="58"/>
  <c r="I3597" i="58"/>
  <c r="J3597" i="58"/>
  <c r="K3597" i="58"/>
  <c r="N3597" i="58"/>
  <c r="H3598" i="58"/>
  <c r="I3598" i="58"/>
  <c r="J3598" i="58"/>
  <c r="K3598" i="58"/>
  <c r="N3598" i="58"/>
  <c r="H3599" i="58"/>
  <c r="I3599" i="58"/>
  <c r="J3599" i="58"/>
  <c r="K3599" i="58"/>
  <c r="N3599" i="58"/>
  <c r="H3600" i="58"/>
  <c r="I3600" i="58"/>
  <c r="J3600" i="58"/>
  <c r="K3600" i="58"/>
  <c r="N3600" i="58"/>
  <c r="H3601" i="58"/>
  <c r="I3601" i="58"/>
  <c r="J3601" i="58"/>
  <c r="K3601" i="58"/>
  <c r="N3601" i="58"/>
  <c r="H3602" i="58"/>
  <c r="I3602" i="58"/>
  <c r="J3602" i="58"/>
  <c r="K3602" i="58"/>
  <c r="N3602" i="58"/>
  <c r="H3603" i="58"/>
  <c r="I3603" i="58"/>
  <c r="J3603" i="58"/>
  <c r="K3603" i="58"/>
  <c r="N3603" i="58"/>
  <c r="H3604" i="58"/>
  <c r="I3604" i="58"/>
  <c r="J3604" i="58"/>
  <c r="K3604" i="58"/>
  <c r="N3604" i="58"/>
  <c r="H3605" i="58"/>
  <c r="I3605" i="58"/>
  <c r="J3605" i="58"/>
  <c r="K3605" i="58"/>
  <c r="N3605" i="58"/>
  <c r="H3606" i="58"/>
  <c r="I3606" i="58"/>
  <c r="J3606" i="58"/>
  <c r="K3606" i="58"/>
  <c r="N3606" i="58"/>
  <c r="H3607" i="58"/>
  <c r="I3607" i="58"/>
  <c r="J3607" i="58"/>
  <c r="K3607" i="58"/>
  <c r="N3607" i="58"/>
  <c r="H3608" i="58"/>
  <c r="I3608" i="58"/>
  <c r="J3608" i="58"/>
  <c r="K3608" i="58"/>
  <c r="N3608" i="58"/>
  <c r="H3609" i="58"/>
  <c r="I3609" i="58"/>
  <c r="J3609" i="58"/>
  <c r="K3609" i="58"/>
  <c r="N3609" i="58"/>
  <c r="H3610" i="58"/>
  <c r="I3610" i="58"/>
  <c r="J3610" i="58"/>
  <c r="K3610" i="58"/>
  <c r="N3610" i="58"/>
  <c r="H3611" i="58"/>
  <c r="I3611" i="58"/>
  <c r="J3611" i="58"/>
  <c r="K3611" i="58"/>
  <c r="N3611" i="58"/>
  <c r="H3612" i="58"/>
  <c r="I3612" i="58"/>
  <c r="J3612" i="58"/>
  <c r="K3612" i="58"/>
  <c r="N3612" i="58"/>
  <c r="H3613" i="58"/>
  <c r="I3613" i="58"/>
  <c r="J3613" i="58"/>
  <c r="K3613" i="58"/>
  <c r="N3613" i="58"/>
  <c r="H3614" i="58"/>
  <c r="I3614" i="58"/>
  <c r="J3614" i="58"/>
  <c r="K3614" i="58"/>
  <c r="N3614" i="58"/>
  <c r="H3615" i="58"/>
  <c r="I3615" i="58"/>
  <c r="J3615" i="58"/>
  <c r="K3615" i="58"/>
  <c r="N3615" i="58"/>
  <c r="H3616" i="58"/>
  <c r="I3616" i="58"/>
  <c r="J3616" i="58"/>
  <c r="K3616" i="58"/>
  <c r="N3616" i="58"/>
  <c r="H3617" i="58"/>
  <c r="I3617" i="58"/>
  <c r="J3617" i="58"/>
  <c r="K3617" i="58"/>
  <c r="N3617" i="58"/>
  <c r="H3618" i="58"/>
  <c r="I3618" i="58"/>
  <c r="J3618" i="58"/>
  <c r="K3618" i="58"/>
  <c r="N3618" i="58"/>
  <c r="H3619" i="58"/>
  <c r="I3619" i="58"/>
  <c r="J3619" i="58"/>
  <c r="K3619" i="58"/>
  <c r="N3619" i="58"/>
  <c r="H3620" i="58"/>
  <c r="I3620" i="58"/>
  <c r="J3620" i="58"/>
  <c r="K3620" i="58"/>
  <c r="N3620" i="58"/>
  <c r="H3621" i="58"/>
  <c r="I3621" i="58"/>
  <c r="J3621" i="58"/>
  <c r="K3621" i="58"/>
  <c r="N3621" i="58"/>
  <c r="H3622" i="58"/>
  <c r="I3622" i="58"/>
  <c r="J3622" i="58"/>
  <c r="K3622" i="58"/>
  <c r="N3622" i="58"/>
  <c r="H3623" i="58"/>
  <c r="I3623" i="58"/>
  <c r="J3623" i="58"/>
  <c r="K3623" i="58"/>
  <c r="N3623" i="58"/>
  <c r="H3624" i="58"/>
  <c r="I3624" i="58"/>
  <c r="J3624" i="58"/>
  <c r="K3624" i="58"/>
  <c r="N3624" i="58"/>
  <c r="H3625" i="58"/>
  <c r="I3625" i="58"/>
  <c r="J3625" i="58"/>
  <c r="K3625" i="58"/>
  <c r="N3625" i="58"/>
  <c r="H3626" i="58"/>
  <c r="I3626" i="58"/>
  <c r="J3626" i="58"/>
  <c r="K3626" i="58"/>
  <c r="N3626" i="58"/>
  <c r="H3627" i="58"/>
  <c r="I3627" i="58"/>
  <c r="J3627" i="58"/>
  <c r="K3627" i="58"/>
  <c r="N3627" i="58"/>
  <c r="H3628" i="58"/>
  <c r="I3628" i="58"/>
  <c r="J3628" i="58"/>
  <c r="K3628" i="58"/>
  <c r="N3628" i="58"/>
  <c r="H3629" i="58"/>
  <c r="I3629" i="58"/>
  <c r="J3629" i="58"/>
  <c r="K3629" i="58"/>
  <c r="N3629" i="58"/>
  <c r="H3630" i="58"/>
  <c r="I3630" i="58"/>
  <c r="J3630" i="58"/>
  <c r="K3630" i="58"/>
  <c r="N3630" i="58"/>
  <c r="H3631" i="58"/>
  <c r="I3631" i="58"/>
  <c r="J3631" i="58"/>
  <c r="K3631" i="58"/>
  <c r="N3631" i="58"/>
  <c r="H3632" i="58"/>
  <c r="I3632" i="58"/>
  <c r="J3632" i="58"/>
  <c r="K3632" i="58"/>
  <c r="N3632" i="58"/>
  <c r="H3633" i="58"/>
  <c r="I3633" i="58"/>
  <c r="M3633" i="58" s="1"/>
  <c r="J3633" i="58"/>
  <c r="K3633" i="58"/>
  <c r="N3633" i="58"/>
  <c r="H3634" i="58"/>
  <c r="I3634" i="58"/>
  <c r="M3634" i="58" s="1"/>
  <c r="J3634" i="58"/>
  <c r="K3634" i="58"/>
  <c r="N3634" i="58"/>
  <c r="H3635" i="58"/>
  <c r="I3635" i="58"/>
  <c r="M3635" i="58" s="1"/>
  <c r="J3635" i="58"/>
  <c r="K3635" i="58"/>
  <c r="N3635" i="58"/>
  <c r="H3636" i="58"/>
  <c r="I3636" i="58"/>
  <c r="M3636" i="58" s="1"/>
  <c r="J3636" i="58"/>
  <c r="K3636" i="58"/>
  <c r="N3636" i="58"/>
  <c r="H3637" i="58"/>
  <c r="I3637" i="58"/>
  <c r="M3637" i="58" s="1"/>
  <c r="J3637" i="58"/>
  <c r="K3637" i="58"/>
  <c r="N3637" i="58"/>
  <c r="H3638" i="58"/>
  <c r="I3638" i="58"/>
  <c r="M3638" i="58" s="1"/>
  <c r="J3638" i="58"/>
  <c r="K3638" i="58"/>
  <c r="N3638" i="58"/>
  <c r="H3639" i="58"/>
  <c r="I3639" i="58"/>
  <c r="M3639" i="58" s="1"/>
  <c r="J3639" i="58"/>
  <c r="K3639" i="58"/>
  <c r="N3639" i="58"/>
  <c r="H3640" i="58"/>
  <c r="I3640" i="58"/>
  <c r="M3640" i="58" s="1"/>
  <c r="J3640" i="58"/>
  <c r="K3640" i="58"/>
  <c r="N3640" i="58"/>
  <c r="H3641" i="58"/>
  <c r="I3641" i="58"/>
  <c r="M3641" i="58" s="1"/>
  <c r="J3641" i="58"/>
  <c r="K3641" i="58"/>
  <c r="N3641" i="58"/>
  <c r="H3642" i="58"/>
  <c r="I3642" i="58"/>
  <c r="M3642" i="58" s="1"/>
  <c r="J3642" i="58"/>
  <c r="K3642" i="58"/>
  <c r="N3642" i="58"/>
  <c r="H3643" i="58"/>
  <c r="I3643" i="58"/>
  <c r="M3643" i="58" s="1"/>
  <c r="J3643" i="58"/>
  <c r="K3643" i="58"/>
  <c r="N3643" i="58"/>
  <c r="H3644" i="58"/>
  <c r="I3644" i="58"/>
  <c r="M3644" i="58" s="1"/>
  <c r="J3644" i="58"/>
  <c r="K3644" i="58"/>
  <c r="N3644" i="58"/>
  <c r="H3645" i="58"/>
  <c r="I3645" i="58"/>
  <c r="M3645" i="58" s="1"/>
  <c r="J3645" i="58"/>
  <c r="K3645" i="58"/>
  <c r="N3645" i="58"/>
  <c r="H3646" i="58"/>
  <c r="I3646" i="58"/>
  <c r="M3646" i="58" s="1"/>
  <c r="J3646" i="58"/>
  <c r="K3646" i="58"/>
  <c r="N3646" i="58"/>
  <c r="H3647" i="58"/>
  <c r="I3647" i="58"/>
  <c r="M3647" i="58" s="1"/>
  <c r="J3647" i="58"/>
  <c r="K3647" i="58"/>
  <c r="N3647" i="58"/>
  <c r="H3648" i="58"/>
  <c r="I3648" i="58"/>
  <c r="M3648" i="58" s="1"/>
  <c r="J3648" i="58"/>
  <c r="K3648" i="58"/>
  <c r="N3648" i="58"/>
  <c r="H3649" i="58"/>
  <c r="I3649" i="58"/>
  <c r="M3649" i="58" s="1"/>
  <c r="J3649" i="58"/>
  <c r="K3649" i="58"/>
  <c r="N3649" i="58"/>
  <c r="H3650" i="58"/>
  <c r="I3650" i="58"/>
  <c r="M3650" i="58" s="1"/>
  <c r="J3650" i="58"/>
  <c r="K3650" i="58"/>
  <c r="N3650" i="58"/>
  <c r="H3651" i="58"/>
  <c r="I3651" i="58"/>
  <c r="M3651" i="58" s="1"/>
  <c r="J3651" i="58"/>
  <c r="K3651" i="58"/>
  <c r="N3651" i="58"/>
  <c r="H3652" i="58"/>
  <c r="I3652" i="58"/>
  <c r="M3652" i="58" s="1"/>
  <c r="J3652" i="58"/>
  <c r="K3652" i="58"/>
  <c r="N3652" i="58"/>
  <c r="H3653" i="58"/>
  <c r="I3653" i="58"/>
  <c r="M3653" i="58" s="1"/>
  <c r="J3653" i="58"/>
  <c r="K3653" i="58"/>
  <c r="N3653" i="58"/>
  <c r="H3654" i="58"/>
  <c r="I3654" i="58"/>
  <c r="M3654" i="58" s="1"/>
  <c r="J3654" i="58"/>
  <c r="K3654" i="58"/>
  <c r="N3654" i="58"/>
  <c r="H3655" i="58"/>
  <c r="I3655" i="58"/>
  <c r="M3655" i="58" s="1"/>
  <c r="J3655" i="58"/>
  <c r="K3655" i="58"/>
  <c r="N3655" i="58"/>
  <c r="H3656" i="58"/>
  <c r="I3656" i="58"/>
  <c r="M3656" i="58" s="1"/>
  <c r="J3656" i="58"/>
  <c r="K3656" i="58"/>
  <c r="N3656" i="58"/>
  <c r="H3657" i="58"/>
  <c r="I3657" i="58"/>
  <c r="M3657" i="58" s="1"/>
  <c r="J3657" i="58"/>
  <c r="K3657" i="58"/>
  <c r="N3657" i="58"/>
  <c r="H3658" i="58"/>
  <c r="I3658" i="58"/>
  <c r="M3658" i="58" s="1"/>
  <c r="J3658" i="58"/>
  <c r="K3658" i="58"/>
  <c r="N3658" i="58"/>
  <c r="H3659" i="58"/>
  <c r="I3659" i="58"/>
  <c r="M3659" i="58" s="1"/>
  <c r="J3659" i="58"/>
  <c r="K3659" i="58"/>
  <c r="N3659" i="58"/>
  <c r="H3660" i="58"/>
  <c r="I3660" i="58"/>
  <c r="M3660" i="58" s="1"/>
  <c r="J3660" i="58"/>
  <c r="K3660" i="58"/>
  <c r="N3660" i="58"/>
  <c r="H3661" i="58"/>
  <c r="I3661" i="58"/>
  <c r="M3661" i="58" s="1"/>
  <c r="J3661" i="58"/>
  <c r="K3661" i="58"/>
  <c r="N3661" i="58"/>
  <c r="H3662" i="58"/>
  <c r="I3662" i="58"/>
  <c r="M3662" i="58" s="1"/>
  <c r="J3662" i="58"/>
  <c r="K3662" i="58"/>
  <c r="N3662" i="58"/>
  <c r="H3663" i="58"/>
  <c r="I3663" i="58"/>
  <c r="M3663" i="58" s="1"/>
  <c r="J3663" i="58"/>
  <c r="K3663" i="58"/>
  <c r="N3663" i="58"/>
  <c r="H3664" i="58"/>
  <c r="I3664" i="58"/>
  <c r="M3664" i="58" s="1"/>
  <c r="J3664" i="58"/>
  <c r="K3664" i="58"/>
  <c r="N3664" i="58"/>
  <c r="H3665" i="58"/>
  <c r="I3665" i="58"/>
  <c r="M3665" i="58" s="1"/>
  <c r="J3665" i="58"/>
  <c r="K3665" i="58"/>
  <c r="N3665" i="58"/>
  <c r="H3666" i="58"/>
  <c r="I3666" i="58"/>
  <c r="M3666" i="58" s="1"/>
  <c r="J3666" i="58"/>
  <c r="K3666" i="58"/>
  <c r="N3666" i="58"/>
  <c r="H3667" i="58"/>
  <c r="I3667" i="58"/>
  <c r="M3667" i="58" s="1"/>
  <c r="J3667" i="58"/>
  <c r="K3667" i="58"/>
  <c r="N3667" i="58"/>
  <c r="H3668" i="58"/>
  <c r="I3668" i="58"/>
  <c r="M3668" i="58" s="1"/>
  <c r="J3668" i="58"/>
  <c r="K3668" i="58"/>
  <c r="N3668" i="58"/>
  <c r="H3669" i="58"/>
  <c r="I3669" i="58"/>
  <c r="M3669" i="58" s="1"/>
  <c r="J3669" i="58"/>
  <c r="K3669" i="58"/>
  <c r="N3669" i="58"/>
  <c r="H3670" i="58"/>
  <c r="I3670" i="58"/>
  <c r="M3670" i="58" s="1"/>
  <c r="J3670" i="58"/>
  <c r="K3670" i="58"/>
  <c r="N3670" i="58"/>
  <c r="H3671" i="58"/>
  <c r="I3671" i="58"/>
  <c r="M3671" i="58" s="1"/>
  <c r="J3671" i="58"/>
  <c r="K3671" i="58"/>
  <c r="N3671" i="58"/>
  <c r="H3672" i="58"/>
  <c r="I3672" i="58"/>
  <c r="M3672" i="58" s="1"/>
  <c r="J3672" i="58"/>
  <c r="K3672" i="58"/>
  <c r="N3672" i="58"/>
  <c r="H3673" i="58"/>
  <c r="I3673" i="58"/>
  <c r="M3673" i="58" s="1"/>
  <c r="J3673" i="58"/>
  <c r="K3673" i="58"/>
  <c r="N3673" i="58"/>
  <c r="H3674" i="58"/>
  <c r="I3674" i="58"/>
  <c r="M3674" i="58" s="1"/>
  <c r="J3674" i="58"/>
  <c r="K3674" i="58"/>
  <c r="N3674" i="58"/>
  <c r="H3675" i="58"/>
  <c r="I3675" i="58"/>
  <c r="M3675" i="58" s="1"/>
  <c r="J3675" i="58"/>
  <c r="K3675" i="58"/>
  <c r="N3675" i="58"/>
  <c r="H3676" i="58"/>
  <c r="I3676" i="58"/>
  <c r="M3676" i="58" s="1"/>
  <c r="J3676" i="58"/>
  <c r="K3676" i="58"/>
  <c r="N3676" i="58"/>
  <c r="H3677" i="58"/>
  <c r="I3677" i="58"/>
  <c r="M3677" i="58" s="1"/>
  <c r="J3677" i="58"/>
  <c r="K3677" i="58"/>
  <c r="N3677" i="58"/>
  <c r="H3678" i="58"/>
  <c r="I3678" i="58"/>
  <c r="M3678" i="58" s="1"/>
  <c r="J3678" i="58"/>
  <c r="K3678" i="58"/>
  <c r="N3678" i="58"/>
  <c r="H3679" i="58"/>
  <c r="I3679" i="58"/>
  <c r="M3679" i="58" s="1"/>
  <c r="J3679" i="58"/>
  <c r="K3679" i="58"/>
  <c r="N3679" i="58"/>
  <c r="H3680" i="58"/>
  <c r="I3680" i="58"/>
  <c r="M3680" i="58" s="1"/>
  <c r="J3680" i="58"/>
  <c r="K3680" i="58"/>
  <c r="N3680" i="58"/>
  <c r="H3681" i="58"/>
  <c r="I3681" i="58"/>
  <c r="M3681" i="58" s="1"/>
  <c r="J3681" i="58"/>
  <c r="K3681" i="58"/>
  <c r="N3681" i="58"/>
  <c r="H3682" i="58"/>
  <c r="I3682" i="58"/>
  <c r="M3682" i="58" s="1"/>
  <c r="J3682" i="58"/>
  <c r="K3682" i="58"/>
  <c r="N3682" i="58"/>
  <c r="H3683" i="58"/>
  <c r="I3683" i="58"/>
  <c r="M3683" i="58" s="1"/>
  <c r="J3683" i="58"/>
  <c r="K3683" i="58"/>
  <c r="N3683" i="58"/>
  <c r="H3684" i="58"/>
  <c r="I3684" i="58"/>
  <c r="M3684" i="58" s="1"/>
  <c r="J3684" i="58"/>
  <c r="K3684" i="58"/>
  <c r="N3684" i="58"/>
  <c r="H3685" i="58"/>
  <c r="I3685" i="58"/>
  <c r="M3685" i="58" s="1"/>
  <c r="J3685" i="58"/>
  <c r="K3685" i="58"/>
  <c r="N3685" i="58"/>
  <c r="H3686" i="58"/>
  <c r="I3686" i="58"/>
  <c r="M3686" i="58" s="1"/>
  <c r="J3686" i="58"/>
  <c r="K3686" i="58"/>
  <c r="N3686" i="58"/>
  <c r="H3687" i="58"/>
  <c r="I3687" i="58"/>
  <c r="M3687" i="58" s="1"/>
  <c r="J3687" i="58"/>
  <c r="K3687" i="58"/>
  <c r="N3687" i="58"/>
  <c r="H3688" i="58"/>
  <c r="I3688" i="58"/>
  <c r="M3688" i="58" s="1"/>
  <c r="J3688" i="58"/>
  <c r="K3688" i="58"/>
  <c r="N3688" i="58"/>
  <c r="H3689" i="58"/>
  <c r="I3689" i="58"/>
  <c r="M3689" i="58" s="1"/>
  <c r="J3689" i="58"/>
  <c r="K3689" i="58"/>
  <c r="N3689" i="58"/>
  <c r="H3690" i="58"/>
  <c r="I3690" i="58"/>
  <c r="M3690" i="58" s="1"/>
  <c r="J3690" i="58"/>
  <c r="K3690" i="58"/>
  <c r="N3690" i="58"/>
  <c r="H3691" i="58"/>
  <c r="I3691" i="58"/>
  <c r="M3691" i="58" s="1"/>
  <c r="J3691" i="58"/>
  <c r="K3691" i="58"/>
  <c r="N3691" i="58"/>
  <c r="H3692" i="58"/>
  <c r="I3692" i="58"/>
  <c r="M3692" i="58" s="1"/>
  <c r="J3692" i="58"/>
  <c r="K3692" i="58"/>
  <c r="N3692" i="58"/>
  <c r="H3693" i="58"/>
  <c r="I3693" i="58"/>
  <c r="M3693" i="58" s="1"/>
  <c r="J3693" i="58"/>
  <c r="K3693" i="58"/>
  <c r="N3693" i="58"/>
  <c r="H3694" i="58"/>
  <c r="I3694" i="58"/>
  <c r="M3694" i="58" s="1"/>
  <c r="J3694" i="58"/>
  <c r="K3694" i="58"/>
  <c r="N3694" i="58"/>
  <c r="H3695" i="58"/>
  <c r="I3695" i="58"/>
  <c r="M3695" i="58" s="1"/>
  <c r="J3695" i="58"/>
  <c r="K3695" i="58"/>
  <c r="N3695" i="58"/>
  <c r="H3696" i="58"/>
  <c r="I3696" i="58"/>
  <c r="M3696" i="58" s="1"/>
  <c r="J3696" i="58"/>
  <c r="K3696" i="58"/>
  <c r="N3696" i="58"/>
  <c r="H3697" i="58"/>
  <c r="I3697" i="58"/>
  <c r="M3697" i="58" s="1"/>
  <c r="J3697" i="58"/>
  <c r="K3697" i="58"/>
  <c r="N3697" i="58"/>
  <c r="H3698" i="58"/>
  <c r="I3698" i="58"/>
  <c r="M3698" i="58" s="1"/>
  <c r="J3698" i="58"/>
  <c r="K3698" i="58"/>
  <c r="N3698" i="58"/>
  <c r="H3699" i="58"/>
  <c r="I3699" i="58"/>
  <c r="M3699" i="58" s="1"/>
  <c r="J3699" i="58"/>
  <c r="K3699" i="58"/>
  <c r="N3699" i="58"/>
  <c r="H3700" i="58"/>
  <c r="I3700" i="58"/>
  <c r="M3700" i="58" s="1"/>
  <c r="J3700" i="58"/>
  <c r="K3700" i="58"/>
  <c r="N3700" i="58"/>
  <c r="H3701" i="58"/>
  <c r="I3701" i="58"/>
  <c r="M3701" i="58" s="1"/>
  <c r="J3701" i="58"/>
  <c r="K3701" i="58"/>
  <c r="N3701" i="58"/>
  <c r="H3702" i="58"/>
  <c r="I3702" i="58"/>
  <c r="M3702" i="58" s="1"/>
  <c r="J3702" i="58"/>
  <c r="K3702" i="58"/>
  <c r="N3702" i="58"/>
  <c r="H3703" i="58"/>
  <c r="I3703" i="58"/>
  <c r="M3703" i="58" s="1"/>
  <c r="J3703" i="58"/>
  <c r="K3703" i="58"/>
  <c r="N3703" i="58"/>
  <c r="H3704" i="58"/>
  <c r="I3704" i="58"/>
  <c r="M3704" i="58" s="1"/>
  <c r="J3704" i="58"/>
  <c r="K3704" i="58"/>
  <c r="N3704" i="58"/>
  <c r="H3705" i="58"/>
  <c r="I3705" i="58"/>
  <c r="M3705" i="58" s="1"/>
  <c r="J3705" i="58"/>
  <c r="K3705" i="58"/>
  <c r="N3705" i="58"/>
  <c r="H3706" i="58"/>
  <c r="I3706" i="58"/>
  <c r="M3706" i="58" s="1"/>
  <c r="J3706" i="58"/>
  <c r="K3706" i="58"/>
  <c r="N3706" i="58"/>
  <c r="H3707" i="58"/>
  <c r="I3707" i="58"/>
  <c r="M3707" i="58" s="1"/>
  <c r="J3707" i="58"/>
  <c r="K3707" i="58"/>
  <c r="N3707" i="58"/>
  <c r="H3708" i="58"/>
  <c r="I3708" i="58"/>
  <c r="M3708" i="58" s="1"/>
  <c r="J3708" i="58"/>
  <c r="K3708" i="58"/>
  <c r="N3708" i="58"/>
  <c r="H3709" i="58"/>
  <c r="I3709" i="58"/>
  <c r="M3709" i="58" s="1"/>
  <c r="J3709" i="58"/>
  <c r="K3709" i="58"/>
  <c r="N3709" i="58"/>
  <c r="H3710" i="58"/>
  <c r="I3710" i="58"/>
  <c r="M3710" i="58" s="1"/>
  <c r="J3710" i="58"/>
  <c r="K3710" i="58"/>
  <c r="N3710" i="58"/>
  <c r="H3711" i="58"/>
  <c r="I3711" i="58"/>
  <c r="M3711" i="58" s="1"/>
  <c r="J3711" i="58"/>
  <c r="K3711" i="58"/>
  <c r="N3711" i="58"/>
  <c r="H3712" i="58"/>
  <c r="I3712" i="58"/>
  <c r="M3712" i="58" s="1"/>
  <c r="J3712" i="58"/>
  <c r="K3712" i="58"/>
  <c r="N3712" i="58"/>
  <c r="H3713" i="58"/>
  <c r="I3713" i="58"/>
  <c r="M3713" i="58" s="1"/>
  <c r="J3713" i="58"/>
  <c r="K3713" i="58"/>
  <c r="N3713" i="58"/>
  <c r="H3714" i="58"/>
  <c r="I3714" i="58"/>
  <c r="M3714" i="58" s="1"/>
  <c r="J3714" i="58"/>
  <c r="K3714" i="58"/>
  <c r="N3714" i="58"/>
  <c r="H3715" i="58"/>
  <c r="I3715" i="58"/>
  <c r="M3715" i="58" s="1"/>
  <c r="J3715" i="58"/>
  <c r="K3715" i="58"/>
  <c r="N3715" i="58"/>
  <c r="H3716" i="58"/>
  <c r="I3716" i="58"/>
  <c r="M3716" i="58" s="1"/>
  <c r="J3716" i="58"/>
  <c r="K3716" i="58"/>
  <c r="N3716" i="58"/>
  <c r="H3717" i="58"/>
  <c r="I3717" i="58"/>
  <c r="M3717" i="58" s="1"/>
  <c r="J3717" i="58"/>
  <c r="K3717" i="58"/>
  <c r="N3717" i="58"/>
  <c r="H3718" i="58"/>
  <c r="I3718" i="58"/>
  <c r="M3718" i="58" s="1"/>
  <c r="J3718" i="58"/>
  <c r="K3718" i="58"/>
  <c r="N3718" i="58"/>
  <c r="H3719" i="58"/>
  <c r="I3719" i="58"/>
  <c r="M3719" i="58" s="1"/>
  <c r="J3719" i="58"/>
  <c r="K3719" i="58"/>
  <c r="N3719" i="58"/>
  <c r="H3720" i="58"/>
  <c r="I3720" i="58"/>
  <c r="M3720" i="58" s="1"/>
  <c r="J3720" i="58"/>
  <c r="K3720" i="58"/>
  <c r="N3720" i="58"/>
  <c r="H3721" i="58"/>
  <c r="I3721" i="58"/>
  <c r="M3721" i="58" s="1"/>
  <c r="J3721" i="58"/>
  <c r="K3721" i="58"/>
  <c r="N3721" i="58"/>
  <c r="H3722" i="58"/>
  <c r="I3722" i="58"/>
  <c r="M3722" i="58" s="1"/>
  <c r="J3722" i="58"/>
  <c r="K3722" i="58"/>
  <c r="N3722" i="58"/>
  <c r="H3723" i="58"/>
  <c r="I3723" i="58"/>
  <c r="M3723" i="58" s="1"/>
  <c r="J3723" i="58"/>
  <c r="K3723" i="58"/>
  <c r="N3723" i="58"/>
  <c r="H3724" i="58"/>
  <c r="I3724" i="58"/>
  <c r="M3724" i="58" s="1"/>
  <c r="J3724" i="58"/>
  <c r="K3724" i="58"/>
  <c r="N3724" i="58"/>
  <c r="H3725" i="58"/>
  <c r="I3725" i="58"/>
  <c r="M3725" i="58" s="1"/>
  <c r="J3725" i="58"/>
  <c r="K3725" i="58"/>
  <c r="N3725" i="58"/>
  <c r="H3726" i="58"/>
  <c r="I3726" i="58"/>
  <c r="M3726" i="58" s="1"/>
  <c r="J3726" i="58"/>
  <c r="K3726" i="58"/>
  <c r="N3726" i="58"/>
  <c r="H3727" i="58"/>
  <c r="I3727" i="58"/>
  <c r="M3727" i="58" s="1"/>
  <c r="J3727" i="58"/>
  <c r="K3727" i="58"/>
  <c r="N3727" i="58"/>
  <c r="H3728" i="58"/>
  <c r="I3728" i="58"/>
  <c r="M3728" i="58" s="1"/>
  <c r="J3728" i="58"/>
  <c r="K3728" i="58"/>
  <c r="N3728" i="58"/>
  <c r="H3729" i="58"/>
  <c r="I3729" i="58"/>
  <c r="M3729" i="58" s="1"/>
  <c r="J3729" i="58"/>
  <c r="K3729" i="58"/>
  <c r="N3729" i="58"/>
  <c r="H3730" i="58"/>
  <c r="I3730" i="58"/>
  <c r="M3730" i="58" s="1"/>
  <c r="J3730" i="58"/>
  <c r="K3730" i="58"/>
  <c r="N3730" i="58"/>
  <c r="H3731" i="58"/>
  <c r="I3731" i="58"/>
  <c r="M3731" i="58" s="1"/>
  <c r="J3731" i="58"/>
  <c r="K3731" i="58"/>
  <c r="N3731" i="58"/>
  <c r="H3732" i="58"/>
  <c r="I3732" i="58"/>
  <c r="M3732" i="58" s="1"/>
  <c r="J3732" i="58"/>
  <c r="K3732" i="58"/>
  <c r="N3732" i="58"/>
  <c r="H3733" i="58"/>
  <c r="I3733" i="58"/>
  <c r="M3733" i="58" s="1"/>
  <c r="J3733" i="58"/>
  <c r="K3733" i="58"/>
  <c r="N3733" i="58"/>
  <c r="H3734" i="58"/>
  <c r="I3734" i="58"/>
  <c r="M3734" i="58" s="1"/>
  <c r="J3734" i="58"/>
  <c r="K3734" i="58"/>
  <c r="N3734" i="58"/>
  <c r="H3735" i="58"/>
  <c r="I3735" i="58"/>
  <c r="M3735" i="58" s="1"/>
  <c r="J3735" i="58"/>
  <c r="K3735" i="58"/>
  <c r="N3735" i="58"/>
  <c r="H3736" i="58"/>
  <c r="I3736" i="58"/>
  <c r="M3736" i="58" s="1"/>
  <c r="J3736" i="58"/>
  <c r="K3736" i="58"/>
  <c r="N3736" i="58"/>
  <c r="H3737" i="58"/>
  <c r="I3737" i="58"/>
  <c r="M3737" i="58" s="1"/>
  <c r="J3737" i="58"/>
  <c r="K3737" i="58"/>
  <c r="N3737" i="58"/>
  <c r="H3738" i="58"/>
  <c r="I3738" i="58"/>
  <c r="M3738" i="58" s="1"/>
  <c r="J3738" i="58"/>
  <c r="K3738" i="58"/>
  <c r="N3738" i="58"/>
  <c r="H3739" i="58"/>
  <c r="I3739" i="58"/>
  <c r="M3739" i="58" s="1"/>
  <c r="J3739" i="58"/>
  <c r="K3739" i="58"/>
  <c r="N3739" i="58"/>
  <c r="H3740" i="58"/>
  <c r="I3740" i="58"/>
  <c r="M3740" i="58" s="1"/>
  <c r="J3740" i="58"/>
  <c r="K3740" i="58"/>
  <c r="N3740" i="58"/>
  <c r="H3741" i="58"/>
  <c r="I3741" i="58"/>
  <c r="M3741" i="58" s="1"/>
  <c r="J3741" i="58"/>
  <c r="K3741" i="58"/>
  <c r="N3741" i="58"/>
  <c r="H3742" i="58"/>
  <c r="I3742" i="58"/>
  <c r="M3742" i="58" s="1"/>
  <c r="J3742" i="58"/>
  <c r="K3742" i="58"/>
  <c r="N3742" i="58"/>
  <c r="H3743" i="58"/>
  <c r="I3743" i="58"/>
  <c r="M3743" i="58" s="1"/>
  <c r="J3743" i="58"/>
  <c r="K3743" i="58"/>
  <c r="N3743" i="58"/>
  <c r="H3744" i="58"/>
  <c r="I3744" i="58"/>
  <c r="M3744" i="58" s="1"/>
  <c r="J3744" i="58"/>
  <c r="K3744" i="58"/>
  <c r="N3744" i="58"/>
  <c r="H3745" i="58"/>
  <c r="I3745" i="58"/>
  <c r="M3745" i="58" s="1"/>
  <c r="J3745" i="58"/>
  <c r="K3745" i="58"/>
  <c r="N3745" i="58"/>
  <c r="H3746" i="58"/>
  <c r="I3746" i="58"/>
  <c r="M3746" i="58" s="1"/>
  <c r="J3746" i="58"/>
  <c r="K3746" i="58"/>
  <c r="N3746" i="58"/>
  <c r="H3747" i="58"/>
  <c r="I3747" i="58"/>
  <c r="M3747" i="58" s="1"/>
  <c r="J3747" i="58"/>
  <c r="K3747" i="58"/>
  <c r="N3747" i="58"/>
  <c r="H3748" i="58"/>
  <c r="I3748" i="58"/>
  <c r="M3748" i="58" s="1"/>
  <c r="J3748" i="58"/>
  <c r="K3748" i="58"/>
  <c r="N3748" i="58"/>
  <c r="H3749" i="58"/>
  <c r="I3749" i="58"/>
  <c r="M3749" i="58" s="1"/>
  <c r="J3749" i="58"/>
  <c r="K3749" i="58"/>
  <c r="N3749" i="58"/>
  <c r="H3750" i="58"/>
  <c r="I3750" i="58"/>
  <c r="M3750" i="58" s="1"/>
  <c r="J3750" i="58"/>
  <c r="K3750" i="58"/>
  <c r="N3750" i="58"/>
  <c r="H3751" i="58"/>
  <c r="I3751" i="58"/>
  <c r="M3751" i="58" s="1"/>
  <c r="J3751" i="58"/>
  <c r="K3751" i="58"/>
  <c r="N3751" i="58"/>
  <c r="H3752" i="58"/>
  <c r="I3752" i="58"/>
  <c r="M3752" i="58" s="1"/>
  <c r="J3752" i="58"/>
  <c r="K3752" i="58"/>
  <c r="N3752" i="58"/>
  <c r="H3753" i="58"/>
  <c r="I3753" i="58"/>
  <c r="M3753" i="58" s="1"/>
  <c r="J3753" i="58"/>
  <c r="K3753" i="58"/>
  <c r="N3753" i="58"/>
  <c r="H3754" i="58"/>
  <c r="I3754" i="58"/>
  <c r="M3754" i="58" s="1"/>
  <c r="J3754" i="58"/>
  <c r="K3754" i="58"/>
  <c r="N3754" i="58"/>
  <c r="H3755" i="58"/>
  <c r="I3755" i="58"/>
  <c r="M3755" i="58" s="1"/>
  <c r="J3755" i="58"/>
  <c r="K3755" i="58"/>
  <c r="N3755" i="58"/>
  <c r="H3756" i="58"/>
  <c r="I3756" i="58"/>
  <c r="M3756" i="58" s="1"/>
  <c r="J3756" i="58"/>
  <c r="K3756" i="58"/>
  <c r="N3756" i="58"/>
  <c r="H3757" i="58"/>
  <c r="I3757" i="58"/>
  <c r="M3757" i="58" s="1"/>
  <c r="J3757" i="58"/>
  <c r="K3757" i="58"/>
  <c r="N3757" i="58"/>
  <c r="H3758" i="58"/>
  <c r="I3758" i="58"/>
  <c r="M3758" i="58" s="1"/>
  <c r="J3758" i="58"/>
  <c r="K3758" i="58"/>
  <c r="N3758" i="58"/>
  <c r="H3759" i="58"/>
  <c r="I3759" i="58"/>
  <c r="M3759" i="58" s="1"/>
  <c r="J3759" i="58"/>
  <c r="K3759" i="58"/>
  <c r="N3759" i="58"/>
  <c r="H3760" i="58"/>
  <c r="I3760" i="58"/>
  <c r="M3760" i="58" s="1"/>
  <c r="J3760" i="58"/>
  <c r="K3760" i="58"/>
  <c r="N3760" i="58"/>
  <c r="H3761" i="58"/>
  <c r="I3761" i="58"/>
  <c r="M3761" i="58" s="1"/>
  <c r="J3761" i="58"/>
  <c r="K3761" i="58"/>
  <c r="N3761" i="58"/>
  <c r="H3762" i="58"/>
  <c r="I3762" i="58"/>
  <c r="M3762" i="58" s="1"/>
  <c r="J3762" i="58"/>
  <c r="K3762" i="58"/>
  <c r="N3762" i="58"/>
  <c r="H3763" i="58"/>
  <c r="I3763" i="58"/>
  <c r="M3763" i="58" s="1"/>
  <c r="J3763" i="58"/>
  <c r="K3763" i="58"/>
  <c r="N3763" i="58"/>
  <c r="H3764" i="58"/>
  <c r="I3764" i="58"/>
  <c r="M3764" i="58" s="1"/>
  <c r="J3764" i="58"/>
  <c r="K3764" i="58"/>
  <c r="N3764" i="58"/>
  <c r="H3765" i="58"/>
  <c r="I3765" i="58"/>
  <c r="M3765" i="58" s="1"/>
  <c r="J3765" i="58"/>
  <c r="K3765" i="58"/>
  <c r="N3765" i="58"/>
  <c r="H3766" i="58"/>
  <c r="I3766" i="58"/>
  <c r="M3766" i="58" s="1"/>
  <c r="J3766" i="58"/>
  <c r="K3766" i="58"/>
  <c r="N3766" i="58"/>
  <c r="H3767" i="58"/>
  <c r="I3767" i="58"/>
  <c r="M3767" i="58" s="1"/>
  <c r="J3767" i="58"/>
  <c r="K3767" i="58"/>
  <c r="N3767" i="58"/>
  <c r="H3768" i="58"/>
  <c r="I3768" i="58"/>
  <c r="M3768" i="58" s="1"/>
  <c r="J3768" i="58"/>
  <c r="K3768" i="58"/>
  <c r="N3768" i="58"/>
  <c r="H3769" i="58"/>
  <c r="I3769" i="58"/>
  <c r="M3769" i="58" s="1"/>
  <c r="J3769" i="58"/>
  <c r="K3769" i="58"/>
  <c r="N3769" i="58"/>
  <c r="H3770" i="58"/>
  <c r="I3770" i="58"/>
  <c r="M3770" i="58" s="1"/>
  <c r="J3770" i="58"/>
  <c r="K3770" i="58"/>
  <c r="N3770" i="58"/>
  <c r="H3771" i="58"/>
  <c r="I3771" i="58"/>
  <c r="M3771" i="58" s="1"/>
  <c r="J3771" i="58"/>
  <c r="K3771" i="58"/>
  <c r="N3771" i="58"/>
  <c r="H3772" i="58"/>
  <c r="I3772" i="58"/>
  <c r="M3772" i="58" s="1"/>
  <c r="J3772" i="58"/>
  <c r="K3772" i="58"/>
  <c r="N3772" i="58"/>
  <c r="H3773" i="58"/>
  <c r="I3773" i="58"/>
  <c r="M3773" i="58" s="1"/>
  <c r="J3773" i="58"/>
  <c r="K3773" i="58"/>
  <c r="N3773" i="58"/>
  <c r="H3774" i="58"/>
  <c r="I3774" i="58"/>
  <c r="M3774" i="58" s="1"/>
  <c r="J3774" i="58"/>
  <c r="K3774" i="58"/>
  <c r="N3774" i="58"/>
  <c r="H3775" i="58"/>
  <c r="I3775" i="58"/>
  <c r="M3775" i="58" s="1"/>
  <c r="J3775" i="58"/>
  <c r="K3775" i="58"/>
  <c r="N3775" i="58"/>
  <c r="H3776" i="58"/>
  <c r="I3776" i="58"/>
  <c r="M3776" i="58" s="1"/>
  <c r="J3776" i="58"/>
  <c r="K3776" i="58"/>
  <c r="N3776" i="58"/>
  <c r="H3777" i="58"/>
  <c r="I3777" i="58"/>
  <c r="M3777" i="58" s="1"/>
  <c r="J3777" i="58"/>
  <c r="K3777" i="58"/>
  <c r="N3777" i="58"/>
  <c r="H3778" i="58"/>
  <c r="I3778" i="58"/>
  <c r="M3778" i="58" s="1"/>
  <c r="J3778" i="58"/>
  <c r="K3778" i="58"/>
  <c r="N3778" i="58"/>
  <c r="H3779" i="58"/>
  <c r="I3779" i="58"/>
  <c r="M3779" i="58" s="1"/>
  <c r="J3779" i="58"/>
  <c r="K3779" i="58"/>
  <c r="N3779" i="58"/>
  <c r="H3780" i="58"/>
  <c r="I3780" i="58"/>
  <c r="M3780" i="58" s="1"/>
  <c r="J3780" i="58"/>
  <c r="K3780" i="58"/>
  <c r="N3780" i="58"/>
  <c r="H3781" i="58"/>
  <c r="I3781" i="58"/>
  <c r="M3781" i="58" s="1"/>
  <c r="J3781" i="58"/>
  <c r="K3781" i="58"/>
  <c r="N3781" i="58"/>
  <c r="H3782" i="58"/>
  <c r="I3782" i="58"/>
  <c r="M3782" i="58" s="1"/>
  <c r="J3782" i="58"/>
  <c r="K3782" i="58"/>
  <c r="N3782" i="58"/>
  <c r="H3783" i="58"/>
  <c r="I3783" i="58"/>
  <c r="M3783" i="58" s="1"/>
  <c r="J3783" i="58"/>
  <c r="K3783" i="58"/>
  <c r="N3783" i="58"/>
  <c r="H3784" i="58"/>
  <c r="I3784" i="58"/>
  <c r="M3784" i="58" s="1"/>
  <c r="J3784" i="58"/>
  <c r="K3784" i="58"/>
  <c r="N3784" i="58"/>
  <c r="H3785" i="58"/>
  <c r="I3785" i="58"/>
  <c r="M3785" i="58" s="1"/>
  <c r="J3785" i="58"/>
  <c r="K3785" i="58"/>
  <c r="N3785" i="58"/>
  <c r="H3786" i="58"/>
  <c r="I3786" i="58"/>
  <c r="M3786" i="58" s="1"/>
  <c r="J3786" i="58"/>
  <c r="K3786" i="58"/>
  <c r="N3786" i="58"/>
  <c r="H3787" i="58"/>
  <c r="I3787" i="58"/>
  <c r="M3787" i="58" s="1"/>
  <c r="J3787" i="58"/>
  <c r="K3787" i="58"/>
  <c r="N3787" i="58"/>
  <c r="H3788" i="58"/>
  <c r="I3788" i="58"/>
  <c r="M3788" i="58" s="1"/>
  <c r="J3788" i="58"/>
  <c r="K3788" i="58"/>
  <c r="N3788" i="58"/>
  <c r="H3789" i="58"/>
  <c r="I3789" i="58"/>
  <c r="M3789" i="58" s="1"/>
  <c r="J3789" i="58"/>
  <c r="K3789" i="58"/>
  <c r="N3789" i="58"/>
  <c r="H3790" i="58"/>
  <c r="I3790" i="58"/>
  <c r="M3790" i="58" s="1"/>
  <c r="J3790" i="58"/>
  <c r="K3790" i="58"/>
  <c r="N3790" i="58"/>
  <c r="H3791" i="58"/>
  <c r="I3791" i="58"/>
  <c r="M3791" i="58" s="1"/>
  <c r="J3791" i="58"/>
  <c r="K3791" i="58"/>
  <c r="N3791" i="58"/>
  <c r="H3792" i="58"/>
  <c r="I3792" i="58"/>
  <c r="M3792" i="58" s="1"/>
  <c r="J3792" i="58"/>
  <c r="K3792" i="58"/>
  <c r="N3792" i="58"/>
  <c r="H3793" i="58"/>
  <c r="I3793" i="58"/>
  <c r="M3793" i="58" s="1"/>
  <c r="J3793" i="58"/>
  <c r="K3793" i="58"/>
  <c r="N3793" i="58"/>
  <c r="H3794" i="58"/>
  <c r="I3794" i="58"/>
  <c r="M3794" i="58" s="1"/>
  <c r="J3794" i="58"/>
  <c r="K3794" i="58"/>
  <c r="N3794" i="58"/>
  <c r="H3795" i="58"/>
  <c r="I3795" i="58"/>
  <c r="M3795" i="58" s="1"/>
  <c r="J3795" i="58"/>
  <c r="K3795" i="58"/>
  <c r="N3795" i="58"/>
  <c r="H3796" i="58"/>
  <c r="I3796" i="58"/>
  <c r="M3796" i="58" s="1"/>
  <c r="J3796" i="58"/>
  <c r="K3796" i="58"/>
  <c r="N3796" i="58"/>
  <c r="H3797" i="58"/>
  <c r="I3797" i="58"/>
  <c r="M3797" i="58" s="1"/>
  <c r="J3797" i="58"/>
  <c r="K3797" i="58"/>
  <c r="N3797" i="58"/>
  <c r="H3798" i="58"/>
  <c r="I3798" i="58"/>
  <c r="M3798" i="58" s="1"/>
  <c r="J3798" i="58"/>
  <c r="K3798" i="58"/>
  <c r="N3798" i="58"/>
  <c r="H3799" i="58"/>
  <c r="I3799" i="58"/>
  <c r="M3799" i="58" s="1"/>
  <c r="J3799" i="58"/>
  <c r="K3799" i="58"/>
  <c r="N3799" i="58"/>
  <c r="H3800" i="58"/>
  <c r="I3800" i="58"/>
  <c r="M3800" i="58" s="1"/>
  <c r="J3800" i="58"/>
  <c r="K3800" i="58"/>
  <c r="N3800" i="58"/>
  <c r="H3801" i="58"/>
  <c r="I3801" i="58"/>
  <c r="M3801" i="58" s="1"/>
  <c r="J3801" i="58"/>
  <c r="K3801" i="58"/>
  <c r="N3801" i="58"/>
  <c r="H3802" i="58"/>
  <c r="I3802" i="58"/>
  <c r="M3802" i="58" s="1"/>
  <c r="J3802" i="58"/>
  <c r="K3802" i="58"/>
  <c r="N3802" i="58"/>
  <c r="H3803" i="58"/>
  <c r="I3803" i="58"/>
  <c r="M3803" i="58" s="1"/>
  <c r="J3803" i="58"/>
  <c r="K3803" i="58"/>
  <c r="N3803" i="58"/>
  <c r="H3804" i="58"/>
  <c r="I3804" i="58"/>
  <c r="M3804" i="58" s="1"/>
  <c r="J3804" i="58"/>
  <c r="K3804" i="58"/>
  <c r="N3804" i="58"/>
  <c r="H3805" i="58"/>
  <c r="I3805" i="58"/>
  <c r="M3805" i="58" s="1"/>
  <c r="J3805" i="58"/>
  <c r="K3805" i="58"/>
  <c r="N3805" i="58"/>
  <c r="H3806" i="58"/>
  <c r="I3806" i="58"/>
  <c r="M3806" i="58" s="1"/>
  <c r="J3806" i="58"/>
  <c r="K3806" i="58"/>
  <c r="N3806" i="58"/>
  <c r="H3807" i="58"/>
  <c r="I3807" i="58"/>
  <c r="M3807" i="58" s="1"/>
  <c r="J3807" i="58"/>
  <c r="K3807" i="58"/>
  <c r="N3807" i="58"/>
  <c r="H3808" i="58"/>
  <c r="I3808" i="58"/>
  <c r="M3808" i="58" s="1"/>
  <c r="J3808" i="58"/>
  <c r="K3808" i="58"/>
  <c r="N3808" i="58"/>
  <c r="H3809" i="58"/>
  <c r="I3809" i="58"/>
  <c r="M3809" i="58" s="1"/>
  <c r="J3809" i="58"/>
  <c r="K3809" i="58"/>
  <c r="N3809" i="58"/>
  <c r="H3810" i="58"/>
  <c r="I3810" i="58"/>
  <c r="M3810" i="58" s="1"/>
  <c r="J3810" i="58"/>
  <c r="K3810" i="58"/>
  <c r="N3810" i="58"/>
  <c r="H3811" i="58"/>
  <c r="I3811" i="58"/>
  <c r="M3811" i="58" s="1"/>
  <c r="J3811" i="58"/>
  <c r="K3811" i="58"/>
  <c r="N3811" i="58"/>
  <c r="H3812" i="58"/>
  <c r="I3812" i="58"/>
  <c r="M3812" i="58" s="1"/>
  <c r="J3812" i="58"/>
  <c r="K3812" i="58"/>
  <c r="N3812" i="58"/>
  <c r="H3813" i="58"/>
  <c r="I3813" i="58"/>
  <c r="M3813" i="58" s="1"/>
  <c r="J3813" i="58"/>
  <c r="K3813" i="58"/>
  <c r="N3813" i="58"/>
  <c r="H3814" i="58"/>
  <c r="I3814" i="58"/>
  <c r="M3814" i="58" s="1"/>
  <c r="J3814" i="58"/>
  <c r="K3814" i="58"/>
  <c r="N3814" i="58"/>
  <c r="H3815" i="58"/>
  <c r="I3815" i="58"/>
  <c r="M3815" i="58" s="1"/>
  <c r="J3815" i="58"/>
  <c r="K3815" i="58"/>
  <c r="N3815" i="58"/>
  <c r="H3816" i="58"/>
  <c r="I3816" i="58"/>
  <c r="M3816" i="58" s="1"/>
  <c r="J3816" i="58"/>
  <c r="K3816" i="58"/>
  <c r="N3816" i="58"/>
  <c r="H3817" i="58"/>
  <c r="I3817" i="58"/>
  <c r="M3817" i="58" s="1"/>
  <c r="J3817" i="58"/>
  <c r="K3817" i="58"/>
  <c r="N3817" i="58"/>
  <c r="H3818" i="58"/>
  <c r="I3818" i="58"/>
  <c r="M3818" i="58" s="1"/>
  <c r="J3818" i="58"/>
  <c r="K3818" i="58"/>
  <c r="N3818" i="58"/>
  <c r="H3819" i="58"/>
  <c r="I3819" i="58"/>
  <c r="M3819" i="58" s="1"/>
  <c r="J3819" i="58"/>
  <c r="K3819" i="58"/>
  <c r="N3819" i="58"/>
  <c r="H3820" i="58"/>
  <c r="I3820" i="58"/>
  <c r="M3820" i="58" s="1"/>
  <c r="J3820" i="58"/>
  <c r="K3820" i="58"/>
  <c r="N3820" i="58"/>
  <c r="H3821" i="58"/>
  <c r="I3821" i="58"/>
  <c r="M3821" i="58" s="1"/>
  <c r="J3821" i="58"/>
  <c r="K3821" i="58"/>
  <c r="N3821" i="58"/>
  <c r="H3822" i="58"/>
  <c r="I3822" i="58"/>
  <c r="M3822" i="58" s="1"/>
  <c r="J3822" i="58"/>
  <c r="K3822" i="58"/>
  <c r="N3822" i="58"/>
  <c r="H3823" i="58"/>
  <c r="I3823" i="58"/>
  <c r="M3823" i="58" s="1"/>
  <c r="J3823" i="58"/>
  <c r="K3823" i="58"/>
  <c r="N3823" i="58"/>
  <c r="H3824" i="58"/>
  <c r="I3824" i="58"/>
  <c r="M3824" i="58" s="1"/>
  <c r="J3824" i="58"/>
  <c r="K3824" i="58"/>
  <c r="N3824" i="58"/>
  <c r="H3825" i="58"/>
  <c r="I3825" i="58"/>
  <c r="M3825" i="58" s="1"/>
  <c r="J3825" i="58"/>
  <c r="K3825" i="58"/>
  <c r="N3825" i="58"/>
  <c r="H3826" i="58"/>
  <c r="I3826" i="58"/>
  <c r="M3826" i="58" s="1"/>
  <c r="J3826" i="58"/>
  <c r="K3826" i="58"/>
  <c r="N3826" i="58"/>
  <c r="H3827" i="58"/>
  <c r="I3827" i="58"/>
  <c r="M3827" i="58" s="1"/>
  <c r="J3827" i="58"/>
  <c r="K3827" i="58"/>
  <c r="N3827" i="58"/>
  <c r="H3828" i="58"/>
  <c r="I3828" i="58"/>
  <c r="M3828" i="58" s="1"/>
  <c r="J3828" i="58"/>
  <c r="K3828" i="58"/>
  <c r="N3828" i="58"/>
  <c r="H3829" i="58"/>
  <c r="I3829" i="58"/>
  <c r="M3829" i="58" s="1"/>
  <c r="J3829" i="58"/>
  <c r="K3829" i="58"/>
  <c r="N3829" i="58"/>
  <c r="H3830" i="58"/>
  <c r="I3830" i="58"/>
  <c r="M3830" i="58" s="1"/>
  <c r="J3830" i="58"/>
  <c r="K3830" i="58"/>
  <c r="N3830" i="58"/>
  <c r="H3831" i="58"/>
  <c r="I3831" i="58"/>
  <c r="M3831" i="58" s="1"/>
  <c r="J3831" i="58"/>
  <c r="K3831" i="58"/>
  <c r="N3831" i="58"/>
  <c r="H3832" i="58"/>
  <c r="I3832" i="58"/>
  <c r="M3832" i="58" s="1"/>
  <c r="J3832" i="58"/>
  <c r="K3832" i="58"/>
  <c r="N3832" i="58"/>
  <c r="H3833" i="58"/>
  <c r="I3833" i="58"/>
  <c r="M3833" i="58" s="1"/>
  <c r="J3833" i="58"/>
  <c r="K3833" i="58"/>
  <c r="N3833" i="58"/>
  <c r="H3834" i="58"/>
  <c r="I3834" i="58"/>
  <c r="M3834" i="58" s="1"/>
  <c r="J3834" i="58"/>
  <c r="K3834" i="58"/>
  <c r="N3834" i="58"/>
  <c r="H3835" i="58"/>
  <c r="I3835" i="58"/>
  <c r="M3835" i="58" s="1"/>
  <c r="J3835" i="58"/>
  <c r="K3835" i="58"/>
  <c r="N3835" i="58"/>
  <c r="H3836" i="58"/>
  <c r="I3836" i="58"/>
  <c r="M3836" i="58" s="1"/>
  <c r="J3836" i="58"/>
  <c r="K3836" i="58"/>
  <c r="N3836" i="58"/>
  <c r="H3837" i="58"/>
  <c r="I3837" i="58"/>
  <c r="M3837" i="58" s="1"/>
  <c r="J3837" i="58"/>
  <c r="K3837" i="58"/>
  <c r="N3837" i="58"/>
  <c r="H3838" i="58"/>
  <c r="I3838" i="58"/>
  <c r="M3838" i="58" s="1"/>
  <c r="J3838" i="58"/>
  <c r="K3838" i="58"/>
  <c r="N3838" i="58"/>
  <c r="H3839" i="58"/>
  <c r="I3839" i="58"/>
  <c r="M3839" i="58" s="1"/>
  <c r="J3839" i="58"/>
  <c r="K3839" i="58"/>
  <c r="N3839" i="58"/>
  <c r="H3840" i="58"/>
  <c r="I3840" i="58"/>
  <c r="M3840" i="58" s="1"/>
  <c r="J3840" i="58"/>
  <c r="K3840" i="58"/>
  <c r="N3840" i="58"/>
  <c r="H3841" i="58"/>
  <c r="I3841" i="58"/>
  <c r="M3841" i="58" s="1"/>
  <c r="J3841" i="58"/>
  <c r="K3841" i="58"/>
  <c r="N3841" i="58"/>
  <c r="H3842" i="58"/>
  <c r="I3842" i="58"/>
  <c r="M3842" i="58" s="1"/>
  <c r="J3842" i="58"/>
  <c r="K3842" i="58"/>
  <c r="N3842" i="58"/>
  <c r="H3843" i="58"/>
  <c r="I3843" i="58"/>
  <c r="M3843" i="58" s="1"/>
  <c r="J3843" i="58"/>
  <c r="K3843" i="58"/>
  <c r="N3843" i="58"/>
  <c r="H3844" i="58"/>
  <c r="I3844" i="58"/>
  <c r="M3844" i="58" s="1"/>
  <c r="J3844" i="58"/>
  <c r="K3844" i="58"/>
  <c r="N3844" i="58"/>
  <c r="H3845" i="58"/>
  <c r="I3845" i="58"/>
  <c r="M3845" i="58" s="1"/>
  <c r="J3845" i="58"/>
  <c r="K3845" i="58"/>
  <c r="N3845" i="58"/>
  <c r="H3846" i="58"/>
  <c r="I3846" i="58"/>
  <c r="M3846" i="58" s="1"/>
  <c r="J3846" i="58"/>
  <c r="K3846" i="58"/>
  <c r="N3846" i="58"/>
  <c r="H3847" i="58"/>
  <c r="I3847" i="58"/>
  <c r="M3847" i="58" s="1"/>
  <c r="J3847" i="58"/>
  <c r="K3847" i="58"/>
  <c r="N3847" i="58"/>
  <c r="H3848" i="58"/>
  <c r="I3848" i="58"/>
  <c r="M3848" i="58" s="1"/>
  <c r="J3848" i="58"/>
  <c r="K3848" i="58"/>
  <c r="N3848" i="58"/>
  <c r="H3849" i="58"/>
  <c r="I3849" i="58"/>
  <c r="M3849" i="58" s="1"/>
  <c r="J3849" i="58"/>
  <c r="K3849" i="58"/>
  <c r="N3849" i="58"/>
  <c r="H3850" i="58"/>
  <c r="I3850" i="58"/>
  <c r="M3850" i="58" s="1"/>
  <c r="J3850" i="58"/>
  <c r="K3850" i="58"/>
  <c r="N3850" i="58"/>
  <c r="H3851" i="58"/>
  <c r="I3851" i="58"/>
  <c r="M3851" i="58" s="1"/>
  <c r="J3851" i="58"/>
  <c r="K3851" i="58"/>
  <c r="N3851" i="58"/>
  <c r="H3852" i="58"/>
  <c r="I3852" i="58"/>
  <c r="M3852" i="58" s="1"/>
  <c r="J3852" i="58"/>
  <c r="K3852" i="58"/>
  <c r="N3852" i="58"/>
  <c r="H3853" i="58"/>
  <c r="I3853" i="58"/>
  <c r="M3853" i="58" s="1"/>
  <c r="J3853" i="58"/>
  <c r="K3853" i="58"/>
  <c r="N3853" i="58"/>
  <c r="H3854" i="58"/>
  <c r="I3854" i="58"/>
  <c r="M3854" i="58" s="1"/>
  <c r="J3854" i="58"/>
  <c r="K3854" i="58"/>
  <c r="N3854" i="58"/>
  <c r="H3855" i="58"/>
  <c r="I3855" i="58"/>
  <c r="M3855" i="58" s="1"/>
  <c r="J3855" i="58"/>
  <c r="K3855" i="58"/>
  <c r="N3855" i="58"/>
  <c r="H3856" i="58"/>
  <c r="I3856" i="58"/>
  <c r="M3856" i="58" s="1"/>
  <c r="J3856" i="58"/>
  <c r="K3856" i="58"/>
  <c r="N3856" i="58"/>
  <c r="H3857" i="58"/>
  <c r="I3857" i="58"/>
  <c r="M3857" i="58" s="1"/>
  <c r="J3857" i="58"/>
  <c r="K3857" i="58"/>
  <c r="N3857" i="58"/>
  <c r="H3858" i="58"/>
  <c r="I3858" i="58"/>
  <c r="M3858" i="58" s="1"/>
  <c r="J3858" i="58"/>
  <c r="K3858" i="58"/>
  <c r="N3858" i="58"/>
  <c r="H3859" i="58"/>
  <c r="I3859" i="58"/>
  <c r="M3859" i="58" s="1"/>
  <c r="J3859" i="58"/>
  <c r="K3859" i="58"/>
  <c r="N3859" i="58"/>
  <c r="H3860" i="58"/>
  <c r="I3860" i="58"/>
  <c r="M3860" i="58" s="1"/>
  <c r="J3860" i="58"/>
  <c r="K3860" i="58"/>
  <c r="N3860" i="58"/>
  <c r="H3861" i="58"/>
  <c r="I3861" i="58"/>
  <c r="M3861" i="58" s="1"/>
  <c r="J3861" i="58"/>
  <c r="K3861" i="58"/>
  <c r="N3861" i="58"/>
  <c r="H3862" i="58"/>
  <c r="I3862" i="58"/>
  <c r="M3862" i="58" s="1"/>
  <c r="J3862" i="58"/>
  <c r="K3862" i="58"/>
  <c r="N3862" i="58"/>
  <c r="H3863" i="58"/>
  <c r="I3863" i="58"/>
  <c r="M3863" i="58" s="1"/>
  <c r="J3863" i="58"/>
  <c r="K3863" i="58"/>
  <c r="N3863" i="58"/>
  <c r="H3864" i="58"/>
  <c r="I3864" i="58"/>
  <c r="M3864" i="58" s="1"/>
  <c r="J3864" i="58"/>
  <c r="K3864" i="58"/>
  <c r="N3864" i="58"/>
  <c r="H3865" i="58"/>
  <c r="I3865" i="58"/>
  <c r="M3865" i="58" s="1"/>
  <c r="J3865" i="58"/>
  <c r="K3865" i="58"/>
  <c r="N3865" i="58"/>
  <c r="H3866" i="58"/>
  <c r="I3866" i="58"/>
  <c r="M3866" i="58" s="1"/>
  <c r="J3866" i="58"/>
  <c r="K3866" i="58"/>
  <c r="N3866" i="58"/>
  <c r="H3867" i="58"/>
  <c r="I3867" i="58"/>
  <c r="M3867" i="58" s="1"/>
  <c r="J3867" i="58"/>
  <c r="K3867" i="58"/>
  <c r="N3867" i="58"/>
  <c r="H3868" i="58"/>
  <c r="I3868" i="58"/>
  <c r="M3868" i="58" s="1"/>
  <c r="J3868" i="58"/>
  <c r="K3868" i="58"/>
  <c r="N3868" i="58"/>
  <c r="H3869" i="58"/>
  <c r="I3869" i="58"/>
  <c r="M3869" i="58" s="1"/>
  <c r="J3869" i="58"/>
  <c r="K3869" i="58"/>
  <c r="N3869" i="58"/>
  <c r="H3870" i="58"/>
  <c r="I3870" i="58"/>
  <c r="M3870" i="58" s="1"/>
  <c r="J3870" i="58"/>
  <c r="K3870" i="58"/>
  <c r="N3870" i="58"/>
  <c r="H3871" i="58"/>
  <c r="I3871" i="58"/>
  <c r="M3871" i="58" s="1"/>
  <c r="J3871" i="58"/>
  <c r="K3871" i="58"/>
  <c r="N3871" i="58"/>
  <c r="H3872" i="58"/>
  <c r="I3872" i="58"/>
  <c r="M3872" i="58" s="1"/>
  <c r="J3872" i="58"/>
  <c r="K3872" i="58"/>
  <c r="N3872" i="58"/>
  <c r="H3873" i="58"/>
  <c r="I3873" i="58"/>
  <c r="M3873" i="58" s="1"/>
  <c r="J3873" i="58"/>
  <c r="K3873" i="58"/>
  <c r="N3873" i="58"/>
  <c r="H3874" i="58"/>
  <c r="I3874" i="58"/>
  <c r="M3874" i="58" s="1"/>
  <c r="J3874" i="58"/>
  <c r="K3874" i="58"/>
  <c r="N3874" i="58"/>
  <c r="H3875" i="58"/>
  <c r="I3875" i="58"/>
  <c r="M3875" i="58" s="1"/>
  <c r="J3875" i="58"/>
  <c r="K3875" i="58"/>
  <c r="N3875" i="58"/>
  <c r="H3876" i="58"/>
  <c r="I3876" i="58"/>
  <c r="M3876" i="58" s="1"/>
  <c r="J3876" i="58"/>
  <c r="K3876" i="58"/>
  <c r="N3876" i="58"/>
  <c r="H3877" i="58"/>
  <c r="I3877" i="58"/>
  <c r="M3877" i="58" s="1"/>
  <c r="J3877" i="58"/>
  <c r="K3877" i="58"/>
  <c r="N3877" i="58"/>
  <c r="H3878" i="58"/>
  <c r="I3878" i="58"/>
  <c r="M3878" i="58" s="1"/>
  <c r="J3878" i="58"/>
  <c r="K3878" i="58"/>
  <c r="N3878" i="58"/>
  <c r="H3879" i="58"/>
  <c r="I3879" i="58"/>
  <c r="M3879" i="58" s="1"/>
  <c r="J3879" i="58"/>
  <c r="K3879" i="58"/>
  <c r="N3879" i="58"/>
  <c r="H3880" i="58"/>
  <c r="I3880" i="58"/>
  <c r="M3880" i="58" s="1"/>
  <c r="J3880" i="58"/>
  <c r="K3880" i="58"/>
  <c r="N3880" i="58"/>
  <c r="H3881" i="58"/>
  <c r="I3881" i="58"/>
  <c r="M3881" i="58" s="1"/>
  <c r="J3881" i="58"/>
  <c r="K3881" i="58"/>
  <c r="N3881" i="58"/>
  <c r="H3882" i="58"/>
  <c r="I3882" i="58"/>
  <c r="M3882" i="58" s="1"/>
  <c r="J3882" i="58"/>
  <c r="K3882" i="58"/>
  <c r="N3882" i="58"/>
  <c r="H3883" i="58"/>
  <c r="I3883" i="58"/>
  <c r="M3883" i="58" s="1"/>
  <c r="J3883" i="58"/>
  <c r="K3883" i="58"/>
  <c r="N3883" i="58"/>
  <c r="H3884" i="58"/>
  <c r="I3884" i="58"/>
  <c r="M3884" i="58" s="1"/>
  <c r="J3884" i="58"/>
  <c r="K3884" i="58"/>
  <c r="N3884" i="58"/>
  <c r="H3885" i="58"/>
  <c r="I3885" i="58"/>
  <c r="M3885" i="58" s="1"/>
  <c r="J3885" i="58"/>
  <c r="K3885" i="58"/>
  <c r="N3885" i="58"/>
  <c r="H3886" i="58"/>
  <c r="I3886" i="58"/>
  <c r="M3886" i="58" s="1"/>
  <c r="J3886" i="58"/>
  <c r="K3886" i="58"/>
  <c r="N3886" i="58"/>
  <c r="H3887" i="58"/>
  <c r="I3887" i="58"/>
  <c r="M3887" i="58" s="1"/>
  <c r="J3887" i="58"/>
  <c r="K3887" i="58"/>
  <c r="N3887" i="58"/>
  <c r="H3888" i="58"/>
  <c r="I3888" i="58"/>
  <c r="M3888" i="58" s="1"/>
  <c r="J3888" i="58"/>
  <c r="K3888" i="58"/>
  <c r="N3888" i="58"/>
  <c r="H3889" i="58"/>
  <c r="I3889" i="58"/>
  <c r="M3889" i="58" s="1"/>
  <c r="J3889" i="58"/>
  <c r="K3889" i="58"/>
  <c r="N3889" i="58"/>
  <c r="H3890" i="58"/>
  <c r="I3890" i="58"/>
  <c r="M3890" i="58" s="1"/>
  <c r="J3890" i="58"/>
  <c r="K3890" i="58"/>
  <c r="N3890" i="58"/>
  <c r="H3891" i="58"/>
  <c r="I3891" i="58"/>
  <c r="M3891" i="58" s="1"/>
  <c r="J3891" i="58"/>
  <c r="K3891" i="58"/>
  <c r="N3891" i="58"/>
  <c r="H3892" i="58"/>
  <c r="I3892" i="58"/>
  <c r="M3892" i="58" s="1"/>
  <c r="J3892" i="58"/>
  <c r="K3892" i="58"/>
  <c r="N3892" i="58"/>
  <c r="H3893" i="58"/>
  <c r="I3893" i="58"/>
  <c r="M3893" i="58" s="1"/>
  <c r="J3893" i="58"/>
  <c r="K3893" i="58"/>
  <c r="N3893" i="58"/>
  <c r="H3894" i="58"/>
  <c r="I3894" i="58"/>
  <c r="M3894" i="58" s="1"/>
  <c r="J3894" i="58"/>
  <c r="K3894" i="58"/>
  <c r="N3894" i="58"/>
  <c r="H3895" i="58"/>
  <c r="I3895" i="58"/>
  <c r="M3895" i="58" s="1"/>
  <c r="J3895" i="58"/>
  <c r="K3895" i="58"/>
  <c r="N3895" i="58"/>
  <c r="H3896" i="58"/>
  <c r="I3896" i="58"/>
  <c r="M3896" i="58" s="1"/>
  <c r="J3896" i="58"/>
  <c r="K3896" i="58"/>
  <c r="N3896" i="58"/>
  <c r="H3897" i="58"/>
  <c r="I3897" i="58"/>
  <c r="M3897" i="58" s="1"/>
  <c r="J3897" i="58"/>
  <c r="K3897" i="58"/>
  <c r="N3897" i="58"/>
  <c r="H3898" i="58"/>
  <c r="I3898" i="58"/>
  <c r="M3898" i="58" s="1"/>
  <c r="J3898" i="58"/>
  <c r="K3898" i="58"/>
  <c r="N3898" i="58"/>
  <c r="H3899" i="58"/>
  <c r="I3899" i="58"/>
  <c r="M3899" i="58" s="1"/>
  <c r="J3899" i="58"/>
  <c r="K3899" i="58"/>
  <c r="N3899" i="58"/>
  <c r="H3900" i="58"/>
  <c r="I3900" i="58"/>
  <c r="M3900" i="58" s="1"/>
  <c r="J3900" i="58"/>
  <c r="K3900" i="58"/>
  <c r="N3900" i="58"/>
  <c r="H3901" i="58"/>
  <c r="I3901" i="58"/>
  <c r="M3901" i="58" s="1"/>
  <c r="J3901" i="58"/>
  <c r="K3901" i="58"/>
  <c r="N3901" i="58"/>
  <c r="H3902" i="58"/>
  <c r="I3902" i="58"/>
  <c r="M3902" i="58" s="1"/>
  <c r="J3902" i="58"/>
  <c r="K3902" i="58"/>
  <c r="N3902" i="58"/>
  <c r="H3903" i="58"/>
  <c r="I3903" i="58"/>
  <c r="M3903" i="58" s="1"/>
  <c r="J3903" i="58"/>
  <c r="K3903" i="58"/>
  <c r="N3903" i="58"/>
  <c r="H3904" i="58"/>
  <c r="I3904" i="58"/>
  <c r="M3904" i="58" s="1"/>
  <c r="J3904" i="58"/>
  <c r="K3904" i="58"/>
  <c r="N3904" i="58"/>
  <c r="H3905" i="58"/>
  <c r="I3905" i="58"/>
  <c r="M3905" i="58" s="1"/>
  <c r="J3905" i="58"/>
  <c r="K3905" i="58"/>
  <c r="N3905" i="58"/>
  <c r="H3906" i="58"/>
  <c r="I3906" i="58"/>
  <c r="M3906" i="58" s="1"/>
  <c r="J3906" i="58"/>
  <c r="K3906" i="58"/>
  <c r="N3906" i="58"/>
  <c r="H3907" i="58"/>
  <c r="I3907" i="58"/>
  <c r="M3907" i="58" s="1"/>
  <c r="J3907" i="58"/>
  <c r="K3907" i="58"/>
  <c r="N3907" i="58"/>
  <c r="H3908" i="58"/>
  <c r="I3908" i="58"/>
  <c r="M3908" i="58" s="1"/>
  <c r="J3908" i="58"/>
  <c r="K3908" i="58"/>
  <c r="N3908" i="58"/>
  <c r="H3909" i="58"/>
  <c r="I3909" i="58"/>
  <c r="M3909" i="58" s="1"/>
  <c r="J3909" i="58"/>
  <c r="K3909" i="58"/>
  <c r="N3909" i="58"/>
  <c r="H3910" i="58"/>
  <c r="I3910" i="58"/>
  <c r="M3910" i="58" s="1"/>
  <c r="J3910" i="58"/>
  <c r="K3910" i="58"/>
  <c r="N3910" i="58"/>
  <c r="H3911" i="58"/>
  <c r="I3911" i="58"/>
  <c r="M3911" i="58" s="1"/>
  <c r="J3911" i="58"/>
  <c r="K3911" i="58"/>
  <c r="N3911" i="58"/>
  <c r="H3912" i="58"/>
  <c r="I3912" i="58"/>
  <c r="M3912" i="58" s="1"/>
  <c r="J3912" i="58"/>
  <c r="K3912" i="58"/>
  <c r="N3912" i="58"/>
  <c r="H3913" i="58"/>
  <c r="I3913" i="58"/>
  <c r="M3913" i="58" s="1"/>
  <c r="J3913" i="58"/>
  <c r="K3913" i="58"/>
  <c r="N3913" i="58"/>
  <c r="H3914" i="58"/>
  <c r="I3914" i="58"/>
  <c r="M3914" i="58" s="1"/>
  <c r="J3914" i="58"/>
  <c r="K3914" i="58"/>
  <c r="N3914" i="58"/>
  <c r="H3915" i="58"/>
  <c r="I3915" i="58"/>
  <c r="M3915" i="58" s="1"/>
  <c r="J3915" i="58"/>
  <c r="K3915" i="58"/>
  <c r="N3915" i="58"/>
  <c r="H3916" i="58"/>
  <c r="I3916" i="58"/>
  <c r="M3916" i="58" s="1"/>
  <c r="J3916" i="58"/>
  <c r="K3916" i="58"/>
  <c r="N3916" i="58"/>
  <c r="H3917" i="58"/>
  <c r="I3917" i="58"/>
  <c r="M3917" i="58" s="1"/>
  <c r="J3917" i="58"/>
  <c r="K3917" i="58"/>
  <c r="N3917" i="58"/>
  <c r="H3918" i="58"/>
  <c r="I3918" i="58"/>
  <c r="M3918" i="58" s="1"/>
  <c r="J3918" i="58"/>
  <c r="K3918" i="58"/>
  <c r="N3918" i="58"/>
  <c r="H3919" i="58"/>
  <c r="I3919" i="58"/>
  <c r="M3919" i="58" s="1"/>
  <c r="J3919" i="58"/>
  <c r="K3919" i="58"/>
  <c r="N3919" i="58"/>
  <c r="H3920" i="58"/>
  <c r="I3920" i="58"/>
  <c r="M3920" i="58" s="1"/>
  <c r="J3920" i="58"/>
  <c r="K3920" i="58"/>
  <c r="N3920" i="58"/>
  <c r="H3921" i="58"/>
  <c r="I3921" i="58"/>
  <c r="M3921" i="58" s="1"/>
  <c r="J3921" i="58"/>
  <c r="K3921" i="58"/>
  <c r="N3921" i="58"/>
  <c r="H3922" i="58"/>
  <c r="I3922" i="58"/>
  <c r="M3922" i="58" s="1"/>
  <c r="J3922" i="58"/>
  <c r="K3922" i="58"/>
  <c r="N3922" i="58"/>
  <c r="H3923" i="58"/>
  <c r="I3923" i="58"/>
  <c r="M3923" i="58" s="1"/>
  <c r="J3923" i="58"/>
  <c r="K3923" i="58"/>
  <c r="N3923" i="58"/>
  <c r="H3924" i="58"/>
  <c r="I3924" i="58"/>
  <c r="M3924" i="58" s="1"/>
  <c r="J3924" i="58"/>
  <c r="K3924" i="58"/>
  <c r="N3924" i="58"/>
  <c r="H3925" i="58"/>
  <c r="I3925" i="58"/>
  <c r="M3925" i="58" s="1"/>
  <c r="J3925" i="58"/>
  <c r="K3925" i="58"/>
  <c r="N3925" i="58"/>
  <c r="H3926" i="58"/>
  <c r="I3926" i="58"/>
  <c r="M3926" i="58" s="1"/>
  <c r="J3926" i="58"/>
  <c r="K3926" i="58"/>
  <c r="N3926" i="58"/>
  <c r="H3927" i="58"/>
  <c r="I3927" i="58"/>
  <c r="M3927" i="58" s="1"/>
  <c r="J3927" i="58"/>
  <c r="K3927" i="58"/>
  <c r="N3927" i="58"/>
  <c r="H3928" i="58"/>
  <c r="I3928" i="58"/>
  <c r="M3928" i="58" s="1"/>
  <c r="J3928" i="58"/>
  <c r="K3928" i="58"/>
  <c r="N3928" i="58"/>
  <c r="H3929" i="58"/>
  <c r="I3929" i="58"/>
  <c r="M3929" i="58" s="1"/>
  <c r="J3929" i="58"/>
  <c r="K3929" i="58"/>
  <c r="N3929" i="58"/>
  <c r="H3930" i="58"/>
  <c r="I3930" i="58"/>
  <c r="M3930" i="58" s="1"/>
  <c r="J3930" i="58"/>
  <c r="K3930" i="58"/>
  <c r="N3930" i="58"/>
  <c r="H3931" i="58"/>
  <c r="I3931" i="58"/>
  <c r="M3931" i="58" s="1"/>
  <c r="J3931" i="58"/>
  <c r="K3931" i="58"/>
  <c r="N3931" i="58"/>
  <c r="H3932" i="58"/>
  <c r="I3932" i="58"/>
  <c r="M3932" i="58" s="1"/>
  <c r="J3932" i="58"/>
  <c r="K3932" i="58"/>
  <c r="N3932" i="58"/>
  <c r="H3933" i="58"/>
  <c r="I3933" i="58"/>
  <c r="M3933" i="58" s="1"/>
  <c r="J3933" i="58"/>
  <c r="K3933" i="58"/>
  <c r="N3933" i="58"/>
  <c r="H3934" i="58"/>
  <c r="I3934" i="58"/>
  <c r="M3934" i="58" s="1"/>
  <c r="J3934" i="58"/>
  <c r="K3934" i="58"/>
  <c r="N3934" i="58"/>
  <c r="H3935" i="58"/>
  <c r="I3935" i="58"/>
  <c r="M3935" i="58" s="1"/>
  <c r="J3935" i="58"/>
  <c r="K3935" i="58"/>
  <c r="N3935" i="58"/>
  <c r="H3936" i="58"/>
  <c r="I3936" i="58"/>
  <c r="M3936" i="58" s="1"/>
  <c r="J3936" i="58"/>
  <c r="K3936" i="58"/>
  <c r="N3936" i="58"/>
  <c r="H3937" i="58"/>
  <c r="I3937" i="58"/>
  <c r="M3937" i="58" s="1"/>
  <c r="J3937" i="58"/>
  <c r="K3937" i="58"/>
  <c r="N3937" i="58"/>
  <c r="H3938" i="58"/>
  <c r="I3938" i="58"/>
  <c r="M3938" i="58" s="1"/>
  <c r="J3938" i="58"/>
  <c r="K3938" i="58"/>
  <c r="N3938" i="58"/>
  <c r="H3939" i="58"/>
  <c r="I3939" i="58"/>
  <c r="M3939" i="58" s="1"/>
  <c r="J3939" i="58"/>
  <c r="K3939" i="58"/>
  <c r="N3939" i="58"/>
  <c r="H3940" i="58"/>
  <c r="I3940" i="58"/>
  <c r="M3940" i="58" s="1"/>
  <c r="J3940" i="58"/>
  <c r="K3940" i="58"/>
  <c r="N3940" i="58"/>
  <c r="H3941" i="58"/>
  <c r="I3941" i="58"/>
  <c r="M3941" i="58" s="1"/>
  <c r="J3941" i="58"/>
  <c r="K3941" i="58"/>
  <c r="N3941" i="58"/>
  <c r="H3942" i="58"/>
  <c r="I3942" i="58"/>
  <c r="M3942" i="58" s="1"/>
  <c r="J3942" i="58"/>
  <c r="K3942" i="58"/>
  <c r="N3942" i="58"/>
  <c r="H3943" i="58"/>
  <c r="I3943" i="58"/>
  <c r="M3943" i="58" s="1"/>
  <c r="J3943" i="58"/>
  <c r="K3943" i="58"/>
  <c r="N3943" i="58"/>
  <c r="H3944" i="58"/>
  <c r="I3944" i="58"/>
  <c r="M3944" i="58" s="1"/>
  <c r="J3944" i="58"/>
  <c r="K3944" i="58"/>
  <c r="N3944" i="58"/>
  <c r="H3945" i="58"/>
  <c r="I3945" i="58"/>
  <c r="M3945" i="58" s="1"/>
  <c r="J3945" i="58"/>
  <c r="K3945" i="58"/>
  <c r="N3945" i="58"/>
  <c r="H3946" i="58"/>
  <c r="I3946" i="58"/>
  <c r="M3946" i="58" s="1"/>
  <c r="J3946" i="58"/>
  <c r="K3946" i="58"/>
  <c r="N3946" i="58"/>
  <c r="H3947" i="58"/>
  <c r="I3947" i="58"/>
  <c r="M3947" i="58" s="1"/>
  <c r="J3947" i="58"/>
  <c r="K3947" i="58"/>
  <c r="N3947" i="58"/>
  <c r="H3948" i="58"/>
  <c r="I3948" i="58"/>
  <c r="M3948" i="58" s="1"/>
  <c r="J3948" i="58"/>
  <c r="K3948" i="58"/>
  <c r="N3948" i="58"/>
  <c r="H3949" i="58"/>
  <c r="I3949" i="58"/>
  <c r="M3949" i="58" s="1"/>
  <c r="J3949" i="58"/>
  <c r="K3949" i="58"/>
  <c r="N3949" i="58"/>
  <c r="H3950" i="58"/>
  <c r="I3950" i="58"/>
  <c r="M3950" i="58" s="1"/>
  <c r="J3950" i="58"/>
  <c r="K3950" i="58"/>
  <c r="N3950" i="58"/>
  <c r="H3951" i="58"/>
  <c r="I3951" i="58"/>
  <c r="M3951" i="58" s="1"/>
  <c r="J3951" i="58"/>
  <c r="K3951" i="58"/>
  <c r="N3951" i="58"/>
  <c r="H3952" i="58"/>
  <c r="I3952" i="58"/>
  <c r="M3952" i="58" s="1"/>
  <c r="J3952" i="58"/>
  <c r="K3952" i="58"/>
  <c r="N3952" i="58"/>
  <c r="H3953" i="58"/>
  <c r="I3953" i="58"/>
  <c r="M3953" i="58" s="1"/>
  <c r="J3953" i="58"/>
  <c r="K3953" i="58"/>
  <c r="N3953" i="58"/>
  <c r="H3954" i="58"/>
  <c r="I3954" i="58"/>
  <c r="M3954" i="58" s="1"/>
  <c r="J3954" i="58"/>
  <c r="K3954" i="58"/>
  <c r="N3954" i="58"/>
  <c r="H3955" i="58"/>
  <c r="I3955" i="58"/>
  <c r="M3955" i="58" s="1"/>
  <c r="J3955" i="58"/>
  <c r="K3955" i="58"/>
  <c r="N3955" i="58"/>
  <c r="H3956" i="58"/>
  <c r="I3956" i="58"/>
  <c r="M3956" i="58" s="1"/>
  <c r="J3956" i="58"/>
  <c r="K3956" i="58"/>
  <c r="N3956" i="58"/>
  <c r="H3957" i="58"/>
  <c r="I3957" i="58"/>
  <c r="M3957" i="58" s="1"/>
  <c r="J3957" i="58"/>
  <c r="K3957" i="58"/>
  <c r="N3957" i="58"/>
  <c r="H3958" i="58"/>
  <c r="I3958" i="58"/>
  <c r="M3958" i="58" s="1"/>
  <c r="J3958" i="58"/>
  <c r="K3958" i="58"/>
  <c r="N3958" i="58"/>
  <c r="H3959" i="58"/>
  <c r="I3959" i="58"/>
  <c r="M3959" i="58" s="1"/>
  <c r="J3959" i="58"/>
  <c r="K3959" i="58"/>
  <c r="N3959" i="58"/>
  <c r="H3960" i="58"/>
  <c r="I3960" i="58"/>
  <c r="M3960" i="58" s="1"/>
  <c r="J3960" i="58"/>
  <c r="K3960" i="58"/>
  <c r="N3960" i="58"/>
  <c r="H3961" i="58"/>
  <c r="I3961" i="58"/>
  <c r="M3961" i="58" s="1"/>
  <c r="J3961" i="58"/>
  <c r="K3961" i="58"/>
  <c r="N3961" i="58"/>
  <c r="H3962" i="58"/>
  <c r="I3962" i="58"/>
  <c r="M3962" i="58" s="1"/>
  <c r="J3962" i="58"/>
  <c r="K3962" i="58"/>
  <c r="N3962" i="58"/>
  <c r="H3963" i="58"/>
  <c r="I3963" i="58"/>
  <c r="M3963" i="58" s="1"/>
  <c r="J3963" i="58"/>
  <c r="K3963" i="58"/>
  <c r="N3963" i="58"/>
  <c r="H3964" i="58"/>
  <c r="I3964" i="58"/>
  <c r="M3964" i="58" s="1"/>
  <c r="J3964" i="58"/>
  <c r="K3964" i="58"/>
  <c r="N3964" i="58"/>
  <c r="H3965" i="58"/>
  <c r="I3965" i="58"/>
  <c r="M3965" i="58" s="1"/>
  <c r="J3965" i="58"/>
  <c r="K3965" i="58"/>
  <c r="N3965" i="58"/>
  <c r="H3966" i="58"/>
  <c r="I3966" i="58"/>
  <c r="M3966" i="58" s="1"/>
  <c r="J3966" i="58"/>
  <c r="K3966" i="58"/>
  <c r="N3966" i="58"/>
  <c r="H3967" i="58"/>
  <c r="I3967" i="58"/>
  <c r="M3967" i="58" s="1"/>
  <c r="J3967" i="58"/>
  <c r="K3967" i="58"/>
  <c r="N3967" i="58"/>
  <c r="H3968" i="58"/>
  <c r="I3968" i="58"/>
  <c r="M3968" i="58" s="1"/>
  <c r="J3968" i="58"/>
  <c r="K3968" i="58"/>
  <c r="N3968" i="58"/>
  <c r="H3969" i="58"/>
  <c r="I3969" i="58"/>
  <c r="M3969" i="58" s="1"/>
  <c r="J3969" i="58"/>
  <c r="K3969" i="58"/>
  <c r="N3969" i="58"/>
  <c r="H3970" i="58"/>
  <c r="I3970" i="58"/>
  <c r="M3970" i="58" s="1"/>
  <c r="J3970" i="58"/>
  <c r="K3970" i="58"/>
  <c r="N3970" i="58"/>
  <c r="H3971" i="58"/>
  <c r="I3971" i="58"/>
  <c r="M3971" i="58" s="1"/>
  <c r="J3971" i="58"/>
  <c r="K3971" i="58"/>
  <c r="N3971" i="58"/>
  <c r="H3972" i="58"/>
  <c r="I3972" i="58"/>
  <c r="M3972" i="58" s="1"/>
  <c r="J3972" i="58"/>
  <c r="K3972" i="58"/>
  <c r="N3972" i="58"/>
  <c r="H3973" i="58"/>
  <c r="I3973" i="58"/>
  <c r="M3973" i="58" s="1"/>
  <c r="J3973" i="58"/>
  <c r="K3973" i="58"/>
  <c r="N3973" i="58"/>
  <c r="H3974" i="58"/>
  <c r="I3974" i="58"/>
  <c r="M3974" i="58" s="1"/>
  <c r="J3974" i="58"/>
  <c r="K3974" i="58"/>
  <c r="N3974" i="58"/>
  <c r="H3975" i="58"/>
  <c r="I3975" i="58"/>
  <c r="M3975" i="58" s="1"/>
  <c r="J3975" i="58"/>
  <c r="K3975" i="58"/>
  <c r="N3975" i="58"/>
  <c r="H3976" i="58"/>
  <c r="I3976" i="58"/>
  <c r="M3976" i="58" s="1"/>
  <c r="J3976" i="58"/>
  <c r="K3976" i="58"/>
  <c r="N3976" i="58"/>
  <c r="H3977" i="58"/>
  <c r="I3977" i="58"/>
  <c r="M3977" i="58" s="1"/>
  <c r="J3977" i="58"/>
  <c r="K3977" i="58"/>
  <c r="N3977" i="58"/>
  <c r="H3978" i="58"/>
  <c r="I3978" i="58"/>
  <c r="M3978" i="58" s="1"/>
  <c r="J3978" i="58"/>
  <c r="K3978" i="58"/>
  <c r="N3978" i="58"/>
  <c r="H3979" i="58"/>
  <c r="I3979" i="58"/>
  <c r="M3979" i="58" s="1"/>
  <c r="J3979" i="58"/>
  <c r="K3979" i="58"/>
  <c r="N3979" i="58"/>
  <c r="H3980" i="58"/>
  <c r="I3980" i="58"/>
  <c r="M3980" i="58" s="1"/>
  <c r="J3980" i="58"/>
  <c r="K3980" i="58"/>
  <c r="N3980" i="58"/>
  <c r="H3981" i="58"/>
  <c r="I3981" i="58"/>
  <c r="M3981" i="58" s="1"/>
  <c r="J3981" i="58"/>
  <c r="K3981" i="58"/>
  <c r="N3981" i="58"/>
  <c r="H3982" i="58"/>
  <c r="I3982" i="58"/>
  <c r="M3982" i="58" s="1"/>
  <c r="J3982" i="58"/>
  <c r="K3982" i="58"/>
  <c r="N3982" i="58"/>
  <c r="H3983" i="58"/>
  <c r="I3983" i="58"/>
  <c r="M3983" i="58" s="1"/>
  <c r="J3983" i="58"/>
  <c r="K3983" i="58"/>
  <c r="N3983" i="58"/>
  <c r="H3984" i="58"/>
  <c r="I3984" i="58"/>
  <c r="M3984" i="58" s="1"/>
  <c r="J3984" i="58"/>
  <c r="K3984" i="58"/>
  <c r="N3984" i="58"/>
  <c r="H3985" i="58"/>
  <c r="I3985" i="58"/>
  <c r="M3985" i="58" s="1"/>
  <c r="J3985" i="58"/>
  <c r="K3985" i="58"/>
  <c r="N3985" i="58"/>
  <c r="H3986" i="58"/>
  <c r="I3986" i="58"/>
  <c r="M3986" i="58" s="1"/>
  <c r="J3986" i="58"/>
  <c r="K3986" i="58"/>
  <c r="N3986" i="58"/>
  <c r="H3987" i="58"/>
  <c r="I3987" i="58"/>
  <c r="M3987" i="58" s="1"/>
  <c r="J3987" i="58"/>
  <c r="K3987" i="58"/>
  <c r="N3987" i="58"/>
  <c r="H3988" i="58"/>
  <c r="I3988" i="58"/>
  <c r="M3988" i="58" s="1"/>
  <c r="J3988" i="58"/>
  <c r="K3988" i="58"/>
  <c r="N3988" i="58"/>
  <c r="H3989" i="58"/>
  <c r="I3989" i="58"/>
  <c r="M3989" i="58" s="1"/>
  <c r="J3989" i="58"/>
  <c r="K3989" i="58"/>
  <c r="N3989" i="58"/>
  <c r="H3990" i="58"/>
  <c r="I3990" i="58"/>
  <c r="M3990" i="58" s="1"/>
  <c r="J3990" i="58"/>
  <c r="K3990" i="58"/>
  <c r="N3990" i="58"/>
  <c r="H3991" i="58"/>
  <c r="I3991" i="58"/>
  <c r="M3991" i="58" s="1"/>
  <c r="J3991" i="58"/>
  <c r="K3991" i="58"/>
  <c r="N3991" i="58"/>
  <c r="H3992" i="58"/>
  <c r="I3992" i="58"/>
  <c r="M3992" i="58" s="1"/>
  <c r="J3992" i="58"/>
  <c r="K3992" i="58"/>
  <c r="N3992" i="58"/>
  <c r="H3993" i="58"/>
  <c r="I3993" i="58"/>
  <c r="M3993" i="58" s="1"/>
  <c r="J3993" i="58"/>
  <c r="K3993" i="58"/>
  <c r="N3993" i="58"/>
  <c r="H3994" i="58"/>
  <c r="I3994" i="58"/>
  <c r="M3994" i="58" s="1"/>
  <c r="J3994" i="58"/>
  <c r="K3994" i="58"/>
  <c r="N3994" i="58"/>
  <c r="H3995" i="58"/>
  <c r="I3995" i="58"/>
  <c r="M3995" i="58" s="1"/>
  <c r="J3995" i="58"/>
  <c r="K3995" i="58"/>
  <c r="N3995" i="58"/>
  <c r="H3996" i="58"/>
  <c r="I3996" i="58"/>
  <c r="M3996" i="58" s="1"/>
  <c r="J3996" i="58"/>
  <c r="K3996" i="58"/>
  <c r="N3996" i="58"/>
  <c r="H3997" i="58"/>
  <c r="I3997" i="58"/>
  <c r="M3997" i="58" s="1"/>
  <c r="J3997" i="58"/>
  <c r="K3997" i="58"/>
  <c r="N3997" i="58"/>
  <c r="H3998" i="58"/>
  <c r="I3998" i="58"/>
  <c r="M3998" i="58" s="1"/>
  <c r="J3998" i="58"/>
  <c r="K3998" i="58"/>
  <c r="N3998" i="58"/>
  <c r="H3999" i="58"/>
  <c r="I3999" i="58"/>
  <c r="M3999" i="58" s="1"/>
  <c r="J3999" i="58"/>
  <c r="K3999" i="58"/>
  <c r="N3999" i="58"/>
  <c r="H4000" i="58"/>
  <c r="I4000" i="58"/>
  <c r="M4000" i="58" s="1"/>
  <c r="J4000" i="58"/>
  <c r="K4000" i="58"/>
  <c r="N4000" i="58"/>
  <c r="H4001" i="58"/>
  <c r="I4001" i="58"/>
  <c r="M4001" i="58" s="1"/>
  <c r="J4001" i="58"/>
  <c r="K4001" i="58"/>
  <c r="N4001" i="58"/>
  <c r="H4002" i="58"/>
  <c r="I4002" i="58"/>
  <c r="M4002" i="58" s="1"/>
  <c r="J4002" i="58"/>
  <c r="K4002" i="58"/>
  <c r="N4002" i="58"/>
  <c r="H4003" i="58"/>
  <c r="I4003" i="58"/>
  <c r="M4003" i="58" s="1"/>
  <c r="J4003" i="58"/>
  <c r="K4003" i="58"/>
  <c r="N4003" i="58"/>
  <c r="H4004" i="58"/>
  <c r="I4004" i="58"/>
  <c r="M4004" i="58" s="1"/>
  <c r="J4004" i="58"/>
  <c r="K4004" i="58"/>
  <c r="N4004" i="58"/>
  <c r="H4005" i="58"/>
  <c r="I4005" i="58"/>
  <c r="M4005" i="58" s="1"/>
  <c r="J4005" i="58"/>
  <c r="K4005" i="58"/>
  <c r="N4005" i="58"/>
  <c r="H4006" i="58"/>
  <c r="I4006" i="58"/>
  <c r="M4006" i="58" s="1"/>
  <c r="J4006" i="58"/>
  <c r="K4006" i="58"/>
  <c r="N4006" i="58"/>
  <c r="H4007" i="58"/>
  <c r="I4007" i="58"/>
  <c r="M4007" i="58" s="1"/>
  <c r="J4007" i="58"/>
  <c r="K4007" i="58"/>
  <c r="N4007" i="58"/>
  <c r="H4008" i="58"/>
  <c r="I4008" i="58"/>
  <c r="M4008" i="58" s="1"/>
  <c r="J4008" i="58"/>
  <c r="K4008" i="58"/>
  <c r="N4008" i="58"/>
  <c r="H4009" i="58"/>
  <c r="I4009" i="58"/>
  <c r="M4009" i="58" s="1"/>
  <c r="J4009" i="58"/>
  <c r="K4009" i="58"/>
  <c r="N4009" i="58"/>
  <c r="H4010" i="58"/>
  <c r="I4010" i="58"/>
  <c r="M4010" i="58" s="1"/>
  <c r="J4010" i="58"/>
  <c r="K4010" i="58"/>
  <c r="N4010" i="58"/>
  <c r="H4011" i="58"/>
  <c r="I4011" i="58"/>
  <c r="M4011" i="58" s="1"/>
  <c r="J4011" i="58"/>
  <c r="K4011" i="58"/>
  <c r="N4011" i="58"/>
  <c r="H4012" i="58"/>
  <c r="I4012" i="58"/>
  <c r="M4012" i="58" s="1"/>
  <c r="J4012" i="58"/>
  <c r="K4012" i="58"/>
  <c r="N4012" i="58"/>
  <c r="H4013" i="58"/>
  <c r="I4013" i="58"/>
  <c r="M4013" i="58" s="1"/>
  <c r="J4013" i="58"/>
  <c r="K4013" i="58"/>
  <c r="N4013" i="58"/>
  <c r="H4014" i="58"/>
  <c r="I4014" i="58"/>
  <c r="M4014" i="58" s="1"/>
  <c r="J4014" i="58"/>
  <c r="K4014" i="58"/>
  <c r="N4014" i="58"/>
  <c r="H4015" i="58"/>
  <c r="I4015" i="58"/>
  <c r="M4015" i="58" s="1"/>
  <c r="J4015" i="58"/>
  <c r="K4015" i="58"/>
  <c r="N4015" i="58"/>
  <c r="H4016" i="58"/>
  <c r="I4016" i="58"/>
  <c r="M4016" i="58" s="1"/>
  <c r="J4016" i="58"/>
  <c r="K4016" i="58"/>
  <c r="N4016" i="58"/>
  <c r="H4017" i="58"/>
  <c r="I4017" i="58"/>
  <c r="M4017" i="58" s="1"/>
  <c r="J4017" i="58"/>
  <c r="K4017" i="58"/>
  <c r="N4017" i="58"/>
  <c r="H4018" i="58"/>
  <c r="I4018" i="58"/>
  <c r="M4018" i="58" s="1"/>
  <c r="J4018" i="58"/>
  <c r="K4018" i="58"/>
  <c r="N4018" i="58"/>
  <c r="H4019" i="58"/>
  <c r="I4019" i="58"/>
  <c r="M4019" i="58" s="1"/>
  <c r="J4019" i="58"/>
  <c r="K4019" i="58"/>
  <c r="N4019" i="58"/>
  <c r="H4020" i="58"/>
  <c r="I4020" i="58"/>
  <c r="M4020" i="58" s="1"/>
  <c r="J4020" i="58"/>
  <c r="K4020" i="58"/>
  <c r="N4020" i="58"/>
  <c r="H4021" i="58"/>
  <c r="I4021" i="58"/>
  <c r="M4021" i="58" s="1"/>
  <c r="J4021" i="58"/>
  <c r="K4021" i="58"/>
  <c r="N4021" i="58"/>
  <c r="H4022" i="58"/>
  <c r="I4022" i="58"/>
  <c r="M4022" i="58" s="1"/>
  <c r="J4022" i="58"/>
  <c r="K4022" i="58"/>
  <c r="N4022" i="58"/>
  <c r="H4023" i="58"/>
  <c r="I4023" i="58"/>
  <c r="M4023" i="58" s="1"/>
  <c r="J4023" i="58"/>
  <c r="K4023" i="58"/>
  <c r="N4023" i="58"/>
  <c r="H4024" i="58"/>
  <c r="I4024" i="58"/>
  <c r="M4024" i="58" s="1"/>
  <c r="J4024" i="58"/>
  <c r="K4024" i="58"/>
  <c r="N4024" i="58"/>
  <c r="H4025" i="58"/>
  <c r="I4025" i="58"/>
  <c r="M4025" i="58" s="1"/>
  <c r="J4025" i="58"/>
  <c r="K4025" i="58"/>
  <c r="N4025" i="58"/>
  <c r="H4026" i="58"/>
  <c r="I4026" i="58"/>
  <c r="M4026" i="58" s="1"/>
  <c r="J4026" i="58"/>
  <c r="K4026" i="58"/>
  <c r="N4026" i="58"/>
  <c r="H4027" i="58"/>
  <c r="I4027" i="58"/>
  <c r="M4027" i="58" s="1"/>
  <c r="J4027" i="58"/>
  <c r="K4027" i="58"/>
  <c r="N4027" i="58"/>
  <c r="H4028" i="58"/>
  <c r="I4028" i="58"/>
  <c r="M4028" i="58" s="1"/>
  <c r="J4028" i="58"/>
  <c r="K4028" i="58"/>
  <c r="N4028" i="58"/>
  <c r="H4029" i="58"/>
  <c r="I4029" i="58"/>
  <c r="M4029" i="58" s="1"/>
  <c r="J4029" i="58"/>
  <c r="K4029" i="58"/>
  <c r="N4029" i="58"/>
  <c r="H4030" i="58"/>
  <c r="I4030" i="58"/>
  <c r="M4030" i="58" s="1"/>
  <c r="J4030" i="58"/>
  <c r="K4030" i="58"/>
  <c r="N4030" i="58"/>
  <c r="H4031" i="58"/>
  <c r="I4031" i="58"/>
  <c r="M4031" i="58" s="1"/>
  <c r="J4031" i="58"/>
  <c r="K4031" i="58"/>
  <c r="N4031" i="58"/>
  <c r="H4032" i="58"/>
  <c r="I4032" i="58"/>
  <c r="M4032" i="58" s="1"/>
  <c r="J4032" i="58"/>
  <c r="K4032" i="58"/>
  <c r="N4032" i="58"/>
  <c r="H4033" i="58"/>
  <c r="I4033" i="58"/>
  <c r="M4033" i="58" s="1"/>
  <c r="J4033" i="58"/>
  <c r="K4033" i="58"/>
  <c r="N4033" i="58"/>
  <c r="H4034" i="58"/>
  <c r="I4034" i="58"/>
  <c r="M4034" i="58" s="1"/>
  <c r="J4034" i="58"/>
  <c r="K4034" i="58"/>
  <c r="N4034" i="58"/>
  <c r="H4035" i="58"/>
  <c r="I4035" i="58"/>
  <c r="M4035" i="58" s="1"/>
  <c r="J4035" i="58"/>
  <c r="K4035" i="58"/>
  <c r="N4035" i="58"/>
  <c r="H4036" i="58"/>
  <c r="I4036" i="58"/>
  <c r="M4036" i="58" s="1"/>
  <c r="J4036" i="58"/>
  <c r="K4036" i="58"/>
  <c r="N4036" i="58"/>
  <c r="H4037" i="58"/>
  <c r="I4037" i="58"/>
  <c r="M4037" i="58" s="1"/>
  <c r="J4037" i="58"/>
  <c r="K4037" i="58"/>
  <c r="N4037" i="58"/>
  <c r="H4038" i="58"/>
  <c r="I4038" i="58"/>
  <c r="M4038" i="58" s="1"/>
  <c r="J4038" i="58"/>
  <c r="K4038" i="58"/>
  <c r="N4038" i="58"/>
  <c r="H4039" i="58"/>
  <c r="I4039" i="58"/>
  <c r="M4039" i="58" s="1"/>
  <c r="J4039" i="58"/>
  <c r="K4039" i="58"/>
  <c r="N4039" i="58"/>
  <c r="H4040" i="58"/>
  <c r="I4040" i="58"/>
  <c r="M4040" i="58" s="1"/>
  <c r="J4040" i="58"/>
  <c r="K4040" i="58"/>
  <c r="N4040" i="58"/>
  <c r="H4041" i="58"/>
  <c r="I4041" i="58"/>
  <c r="M4041" i="58" s="1"/>
  <c r="J4041" i="58"/>
  <c r="K4041" i="58"/>
  <c r="N4041" i="58"/>
  <c r="H4042" i="58"/>
  <c r="I4042" i="58"/>
  <c r="M4042" i="58" s="1"/>
  <c r="J4042" i="58"/>
  <c r="K4042" i="58"/>
  <c r="N4042" i="58"/>
  <c r="H4043" i="58"/>
  <c r="I4043" i="58"/>
  <c r="M4043" i="58" s="1"/>
  <c r="J4043" i="58"/>
  <c r="K4043" i="58"/>
  <c r="N4043" i="58"/>
  <c r="H4044" i="58"/>
  <c r="I4044" i="58"/>
  <c r="M4044" i="58" s="1"/>
  <c r="J4044" i="58"/>
  <c r="K4044" i="58"/>
  <c r="N4044" i="58"/>
  <c r="H4045" i="58"/>
  <c r="I4045" i="58"/>
  <c r="M4045" i="58" s="1"/>
  <c r="J4045" i="58"/>
  <c r="K4045" i="58"/>
  <c r="N4045" i="58"/>
  <c r="H4046" i="58"/>
  <c r="I4046" i="58"/>
  <c r="M4046" i="58" s="1"/>
  <c r="J4046" i="58"/>
  <c r="K4046" i="58"/>
  <c r="N4046" i="58"/>
  <c r="H4047" i="58"/>
  <c r="I4047" i="58"/>
  <c r="M4047" i="58" s="1"/>
  <c r="J4047" i="58"/>
  <c r="K4047" i="58"/>
  <c r="N4047" i="58"/>
  <c r="H4048" i="58"/>
  <c r="I4048" i="58"/>
  <c r="M4048" i="58" s="1"/>
  <c r="J4048" i="58"/>
  <c r="K4048" i="58"/>
  <c r="N4048" i="58"/>
  <c r="H4049" i="58"/>
  <c r="I4049" i="58"/>
  <c r="M4049" i="58" s="1"/>
  <c r="J4049" i="58"/>
  <c r="K4049" i="58"/>
  <c r="N4049" i="58"/>
  <c r="H4050" i="58"/>
  <c r="I4050" i="58"/>
  <c r="M4050" i="58" s="1"/>
  <c r="J4050" i="58"/>
  <c r="K4050" i="58"/>
  <c r="N4050" i="58"/>
  <c r="H4051" i="58"/>
  <c r="I4051" i="58"/>
  <c r="M4051" i="58" s="1"/>
  <c r="J4051" i="58"/>
  <c r="K4051" i="58"/>
  <c r="N4051" i="58"/>
  <c r="H4052" i="58"/>
  <c r="I4052" i="58"/>
  <c r="M4052" i="58" s="1"/>
  <c r="J4052" i="58"/>
  <c r="K4052" i="58"/>
  <c r="N4052" i="58"/>
  <c r="H4053" i="58"/>
  <c r="I4053" i="58"/>
  <c r="M4053" i="58" s="1"/>
  <c r="J4053" i="58"/>
  <c r="K4053" i="58"/>
  <c r="N4053" i="58"/>
  <c r="H4054" i="58"/>
  <c r="I4054" i="58"/>
  <c r="M4054" i="58" s="1"/>
  <c r="J4054" i="58"/>
  <c r="K4054" i="58"/>
  <c r="N4054" i="58"/>
  <c r="H4055" i="58"/>
  <c r="I4055" i="58"/>
  <c r="M4055" i="58" s="1"/>
  <c r="J4055" i="58"/>
  <c r="K4055" i="58"/>
  <c r="N4055" i="58"/>
  <c r="H4056" i="58"/>
  <c r="I4056" i="58"/>
  <c r="M4056" i="58" s="1"/>
  <c r="J4056" i="58"/>
  <c r="K4056" i="58"/>
  <c r="N4056" i="58"/>
  <c r="H4057" i="58"/>
  <c r="I4057" i="58"/>
  <c r="M4057" i="58" s="1"/>
  <c r="J4057" i="58"/>
  <c r="K4057" i="58"/>
  <c r="N4057" i="58"/>
  <c r="H4058" i="58"/>
  <c r="I4058" i="58"/>
  <c r="M4058" i="58" s="1"/>
  <c r="J4058" i="58"/>
  <c r="K4058" i="58"/>
  <c r="N4058" i="58"/>
  <c r="H4059" i="58"/>
  <c r="I4059" i="58"/>
  <c r="M4059" i="58" s="1"/>
  <c r="J4059" i="58"/>
  <c r="K4059" i="58"/>
  <c r="N4059" i="58"/>
  <c r="H4060" i="58"/>
  <c r="I4060" i="58"/>
  <c r="M4060" i="58" s="1"/>
  <c r="J4060" i="58"/>
  <c r="K4060" i="58"/>
  <c r="N4060" i="58"/>
  <c r="H4061" i="58"/>
  <c r="I4061" i="58"/>
  <c r="M4061" i="58" s="1"/>
  <c r="J4061" i="58"/>
  <c r="K4061" i="58"/>
  <c r="N4061" i="58"/>
  <c r="H4062" i="58"/>
  <c r="I4062" i="58"/>
  <c r="M4062" i="58" s="1"/>
  <c r="J4062" i="58"/>
  <c r="K4062" i="58"/>
  <c r="N4062" i="58"/>
  <c r="H4063" i="58"/>
  <c r="I4063" i="58"/>
  <c r="M4063" i="58" s="1"/>
  <c r="J4063" i="58"/>
  <c r="K4063" i="58"/>
  <c r="N4063" i="58"/>
  <c r="H4064" i="58"/>
  <c r="I4064" i="58"/>
  <c r="M4064" i="58" s="1"/>
  <c r="J4064" i="58"/>
  <c r="K4064" i="58"/>
  <c r="N4064" i="58"/>
  <c r="H4065" i="58"/>
  <c r="I4065" i="58"/>
  <c r="M4065" i="58" s="1"/>
  <c r="J4065" i="58"/>
  <c r="K4065" i="58"/>
  <c r="N4065" i="58"/>
  <c r="H4066" i="58"/>
  <c r="I4066" i="58"/>
  <c r="M4066" i="58" s="1"/>
  <c r="J4066" i="58"/>
  <c r="K4066" i="58"/>
  <c r="N4066" i="58"/>
  <c r="H4067" i="58"/>
  <c r="I4067" i="58"/>
  <c r="M4067" i="58" s="1"/>
  <c r="J4067" i="58"/>
  <c r="K4067" i="58"/>
  <c r="N4067" i="58"/>
  <c r="H4068" i="58"/>
  <c r="I4068" i="58"/>
  <c r="M4068" i="58" s="1"/>
  <c r="J4068" i="58"/>
  <c r="K4068" i="58"/>
  <c r="N4068" i="58"/>
  <c r="H4069" i="58"/>
  <c r="I4069" i="58"/>
  <c r="M4069" i="58" s="1"/>
  <c r="J4069" i="58"/>
  <c r="K4069" i="58"/>
  <c r="N4069" i="58"/>
  <c r="H4070" i="58"/>
  <c r="I4070" i="58"/>
  <c r="M4070" i="58" s="1"/>
  <c r="J4070" i="58"/>
  <c r="K4070" i="58"/>
  <c r="N4070" i="58"/>
  <c r="H4071" i="58"/>
  <c r="I4071" i="58"/>
  <c r="M4071" i="58" s="1"/>
  <c r="J4071" i="58"/>
  <c r="K4071" i="58"/>
  <c r="N4071" i="58"/>
  <c r="H4072" i="58"/>
  <c r="I4072" i="58"/>
  <c r="M4072" i="58" s="1"/>
  <c r="J4072" i="58"/>
  <c r="K4072" i="58"/>
  <c r="N4072" i="58"/>
  <c r="H4073" i="58"/>
  <c r="I4073" i="58"/>
  <c r="M4073" i="58" s="1"/>
  <c r="J4073" i="58"/>
  <c r="K4073" i="58"/>
  <c r="N4073" i="58"/>
  <c r="H4074" i="58"/>
  <c r="I4074" i="58"/>
  <c r="M4074" i="58" s="1"/>
  <c r="J4074" i="58"/>
  <c r="K4074" i="58"/>
  <c r="N4074" i="58"/>
  <c r="H4075" i="58"/>
  <c r="I4075" i="58"/>
  <c r="M4075" i="58" s="1"/>
  <c r="J4075" i="58"/>
  <c r="K4075" i="58"/>
  <c r="N4075" i="58"/>
  <c r="H4076" i="58"/>
  <c r="I4076" i="58"/>
  <c r="M4076" i="58" s="1"/>
  <c r="J4076" i="58"/>
  <c r="K4076" i="58"/>
  <c r="N4076" i="58"/>
  <c r="H4077" i="58"/>
  <c r="I4077" i="58"/>
  <c r="M4077" i="58" s="1"/>
  <c r="J4077" i="58"/>
  <c r="K4077" i="58"/>
  <c r="N4077" i="58"/>
  <c r="H4078" i="58"/>
  <c r="I4078" i="58"/>
  <c r="M4078" i="58" s="1"/>
  <c r="J4078" i="58"/>
  <c r="K4078" i="58"/>
  <c r="N4078" i="58"/>
  <c r="H4079" i="58"/>
  <c r="I4079" i="58"/>
  <c r="M4079" i="58" s="1"/>
  <c r="J4079" i="58"/>
  <c r="K4079" i="58"/>
  <c r="N4079" i="58"/>
  <c r="H4080" i="58"/>
  <c r="I4080" i="58"/>
  <c r="M4080" i="58" s="1"/>
  <c r="J4080" i="58"/>
  <c r="K4080" i="58"/>
  <c r="N4080" i="58"/>
  <c r="H4081" i="58"/>
  <c r="I4081" i="58"/>
  <c r="M4081" i="58" s="1"/>
  <c r="J4081" i="58"/>
  <c r="K4081" i="58"/>
  <c r="N4081" i="58"/>
  <c r="H4082" i="58"/>
  <c r="I4082" i="58"/>
  <c r="M4082" i="58" s="1"/>
  <c r="J4082" i="58"/>
  <c r="K4082" i="58"/>
  <c r="N4082" i="58"/>
  <c r="H4083" i="58"/>
  <c r="I4083" i="58"/>
  <c r="M4083" i="58" s="1"/>
  <c r="J4083" i="58"/>
  <c r="K4083" i="58"/>
  <c r="N4083" i="58"/>
  <c r="H4084" i="58"/>
  <c r="I4084" i="58"/>
  <c r="M4084" i="58" s="1"/>
  <c r="J4084" i="58"/>
  <c r="K4084" i="58"/>
  <c r="N4084" i="58"/>
  <c r="H4085" i="58"/>
  <c r="I4085" i="58"/>
  <c r="M4085" i="58" s="1"/>
  <c r="J4085" i="58"/>
  <c r="K4085" i="58"/>
  <c r="N4085" i="58"/>
  <c r="H4086" i="58"/>
  <c r="I4086" i="58"/>
  <c r="M4086" i="58" s="1"/>
  <c r="J4086" i="58"/>
  <c r="K4086" i="58"/>
  <c r="N4086" i="58"/>
  <c r="H4087" i="58"/>
  <c r="I4087" i="58"/>
  <c r="M4087" i="58" s="1"/>
  <c r="J4087" i="58"/>
  <c r="K4087" i="58"/>
  <c r="N4087" i="58"/>
  <c r="H4088" i="58"/>
  <c r="I4088" i="58"/>
  <c r="M4088" i="58" s="1"/>
  <c r="J4088" i="58"/>
  <c r="K4088" i="58"/>
  <c r="N4088" i="58"/>
  <c r="H4089" i="58"/>
  <c r="I4089" i="58"/>
  <c r="M4089" i="58" s="1"/>
  <c r="J4089" i="58"/>
  <c r="K4089" i="58"/>
  <c r="N4089" i="58"/>
  <c r="H4090" i="58"/>
  <c r="I4090" i="58"/>
  <c r="M4090" i="58" s="1"/>
  <c r="J4090" i="58"/>
  <c r="K4090" i="58"/>
  <c r="N4090" i="58"/>
  <c r="H4091" i="58"/>
  <c r="I4091" i="58"/>
  <c r="M4091" i="58" s="1"/>
  <c r="J4091" i="58"/>
  <c r="K4091" i="58"/>
  <c r="N4091" i="58"/>
  <c r="H4092" i="58"/>
  <c r="I4092" i="58"/>
  <c r="M4092" i="58" s="1"/>
  <c r="J4092" i="58"/>
  <c r="K4092" i="58"/>
  <c r="N4092" i="58"/>
  <c r="H4093" i="58"/>
  <c r="I4093" i="58"/>
  <c r="M4093" i="58" s="1"/>
  <c r="J4093" i="58"/>
  <c r="K4093" i="58"/>
  <c r="N4093" i="58"/>
  <c r="H4094" i="58"/>
  <c r="I4094" i="58"/>
  <c r="M4094" i="58" s="1"/>
  <c r="J4094" i="58"/>
  <c r="K4094" i="58"/>
  <c r="N4094" i="58"/>
  <c r="H4095" i="58"/>
  <c r="I4095" i="58"/>
  <c r="M4095" i="58" s="1"/>
  <c r="J4095" i="58"/>
  <c r="K4095" i="58"/>
  <c r="N4095" i="58"/>
  <c r="H4096" i="58"/>
  <c r="I4096" i="58"/>
  <c r="M4096" i="58" s="1"/>
  <c r="J4096" i="58"/>
  <c r="K4096" i="58"/>
  <c r="N4096" i="58"/>
  <c r="H4097" i="58"/>
  <c r="I4097" i="58"/>
  <c r="M4097" i="58" s="1"/>
  <c r="J4097" i="58"/>
  <c r="K4097" i="58"/>
  <c r="N4097" i="58"/>
  <c r="H4098" i="58"/>
  <c r="I4098" i="58"/>
  <c r="M4098" i="58" s="1"/>
  <c r="J4098" i="58"/>
  <c r="K4098" i="58"/>
  <c r="N4098" i="58"/>
  <c r="H4099" i="58"/>
  <c r="I4099" i="58"/>
  <c r="M4099" i="58" s="1"/>
  <c r="J4099" i="58"/>
  <c r="K4099" i="58"/>
  <c r="N4099" i="58"/>
  <c r="H4100" i="58"/>
  <c r="I4100" i="58"/>
  <c r="M4100" i="58" s="1"/>
  <c r="J4100" i="58"/>
  <c r="K4100" i="58"/>
  <c r="N4100" i="58"/>
  <c r="H4101" i="58"/>
  <c r="I4101" i="58"/>
  <c r="M4101" i="58" s="1"/>
  <c r="J4101" i="58"/>
  <c r="K4101" i="58"/>
  <c r="N4101" i="58"/>
  <c r="H4102" i="58"/>
  <c r="I4102" i="58"/>
  <c r="M4102" i="58" s="1"/>
  <c r="J4102" i="58"/>
  <c r="K4102" i="58"/>
  <c r="N4102" i="58"/>
  <c r="H4103" i="58"/>
  <c r="I4103" i="58"/>
  <c r="M4103" i="58" s="1"/>
  <c r="J4103" i="58"/>
  <c r="K4103" i="58"/>
  <c r="N4103" i="58"/>
  <c r="H4104" i="58"/>
  <c r="I4104" i="58"/>
  <c r="M4104" i="58" s="1"/>
  <c r="J4104" i="58"/>
  <c r="K4104" i="58"/>
  <c r="N4104" i="58"/>
  <c r="H4105" i="58"/>
  <c r="I4105" i="58"/>
  <c r="M4105" i="58" s="1"/>
  <c r="J4105" i="58"/>
  <c r="K4105" i="58"/>
  <c r="N4105" i="58"/>
  <c r="H4106" i="58"/>
  <c r="I4106" i="58"/>
  <c r="M4106" i="58" s="1"/>
  <c r="J4106" i="58"/>
  <c r="K4106" i="58"/>
  <c r="N4106" i="58"/>
  <c r="H4107" i="58"/>
  <c r="I4107" i="58"/>
  <c r="M4107" i="58" s="1"/>
  <c r="J4107" i="58"/>
  <c r="K4107" i="58"/>
  <c r="N4107" i="58"/>
  <c r="H4108" i="58"/>
  <c r="I4108" i="58"/>
  <c r="M4108" i="58" s="1"/>
  <c r="J4108" i="58"/>
  <c r="K4108" i="58"/>
  <c r="N4108" i="58"/>
  <c r="H4109" i="58"/>
  <c r="I4109" i="58"/>
  <c r="M4109" i="58" s="1"/>
  <c r="J4109" i="58"/>
  <c r="K4109" i="58"/>
  <c r="N4109" i="58"/>
  <c r="H4110" i="58"/>
  <c r="I4110" i="58"/>
  <c r="M4110" i="58" s="1"/>
  <c r="J4110" i="58"/>
  <c r="K4110" i="58"/>
  <c r="N4110" i="58"/>
  <c r="H4111" i="58"/>
  <c r="I4111" i="58"/>
  <c r="M4111" i="58" s="1"/>
  <c r="J4111" i="58"/>
  <c r="K4111" i="58"/>
  <c r="N4111" i="58"/>
  <c r="H4112" i="58"/>
  <c r="I4112" i="58"/>
  <c r="M4112" i="58" s="1"/>
  <c r="J4112" i="58"/>
  <c r="K4112" i="58"/>
  <c r="N4112" i="58"/>
  <c r="H4113" i="58"/>
  <c r="I4113" i="58"/>
  <c r="M4113" i="58" s="1"/>
  <c r="J4113" i="58"/>
  <c r="K4113" i="58"/>
  <c r="N4113" i="58"/>
  <c r="H4114" i="58"/>
  <c r="I4114" i="58"/>
  <c r="M4114" i="58" s="1"/>
  <c r="J4114" i="58"/>
  <c r="K4114" i="58"/>
  <c r="N4114" i="58"/>
  <c r="H4115" i="58"/>
  <c r="I4115" i="58"/>
  <c r="M4115" i="58" s="1"/>
  <c r="J4115" i="58"/>
  <c r="K4115" i="58"/>
  <c r="N4115" i="58"/>
  <c r="H4116" i="58"/>
  <c r="I4116" i="58"/>
  <c r="M4116" i="58" s="1"/>
  <c r="J4116" i="58"/>
  <c r="K4116" i="58"/>
  <c r="N4116" i="58"/>
  <c r="H4117" i="58"/>
  <c r="I4117" i="58"/>
  <c r="M4117" i="58" s="1"/>
  <c r="J4117" i="58"/>
  <c r="K4117" i="58"/>
  <c r="N4117" i="58"/>
  <c r="H4118" i="58"/>
  <c r="I4118" i="58"/>
  <c r="M4118" i="58" s="1"/>
  <c r="J4118" i="58"/>
  <c r="K4118" i="58"/>
  <c r="N4118" i="58"/>
  <c r="H4119" i="58"/>
  <c r="I4119" i="58"/>
  <c r="M4119" i="58" s="1"/>
  <c r="J4119" i="58"/>
  <c r="K4119" i="58"/>
  <c r="N4119" i="58"/>
  <c r="H4120" i="58"/>
  <c r="I4120" i="58"/>
  <c r="M4120" i="58" s="1"/>
  <c r="J4120" i="58"/>
  <c r="K4120" i="58"/>
  <c r="N4120" i="58"/>
  <c r="H4121" i="58"/>
  <c r="I4121" i="58"/>
  <c r="M4121" i="58" s="1"/>
  <c r="J4121" i="58"/>
  <c r="K4121" i="58"/>
  <c r="N4121" i="58"/>
  <c r="H4122" i="58"/>
  <c r="I4122" i="58"/>
  <c r="M4122" i="58" s="1"/>
  <c r="J4122" i="58"/>
  <c r="K4122" i="58"/>
  <c r="N4122" i="58"/>
  <c r="H4123" i="58"/>
  <c r="I4123" i="58"/>
  <c r="M4123" i="58" s="1"/>
  <c r="J4123" i="58"/>
  <c r="K4123" i="58"/>
  <c r="N4123" i="58"/>
  <c r="H4124" i="58"/>
  <c r="I4124" i="58"/>
  <c r="M4124" i="58" s="1"/>
  <c r="J4124" i="58"/>
  <c r="K4124" i="58"/>
  <c r="N4124" i="58"/>
  <c r="H4125" i="58"/>
  <c r="I4125" i="58"/>
  <c r="M4125" i="58" s="1"/>
  <c r="J4125" i="58"/>
  <c r="K4125" i="58"/>
  <c r="N4125" i="58"/>
  <c r="H4126" i="58"/>
  <c r="I4126" i="58"/>
  <c r="M4126" i="58" s="1"/>
  <c r="J4126" i="58"/>
  <c r="K4126" i="58"/>
  <c r="N4126" i="58"/>
  <c r="H4127" i="58"/>
  <c r="I4127" i="58"/>
  <c r="M4127" i="58" s="1"/>
  <c r="J4127" i="58"/>
  <c r="K4127" i="58"/>
  <c r="N4127" i="58"/>
  <c r="H4128" i="58"/>
  <c r="I4128" i="58"/>
  <c r="M4128" i="58" s="1"/>
  <c r="J4128" i="58"/>
  <c r="K4128" i="58"/>
  <c r="N4128" i="58"/>
  <c r="H4129" i="58"/>
  <c r="I4129" i="58"/>
  <c r="M4129" i="58" s="1"/>
  <c r="J4129" i="58"/>
  <c r="K4129" i="58"/>
  <c r="N4129" i="58"/>
  <c r="H4130" i="58"/>
  <c r="I4130" i="58"/>
  <c r="M4130" i="58" s="1"/>
  <c r="J4130" i="58"/>
  <c r="K4130" i="58"/>
  <c r="N4130" i="58"/>
  <c r="H4131" i="58"/>
  <c r="I4131" i="58"/>
  <c r="M4131" i="58" s="1"/>
  <c r="J4131" i="58"/>
  <c r="K4131" i="58"/>
  <c r="N4131" i="58"/>
  <c r="H4132" i="58"/>
  <c r="I4132" i="58"/>
  <c r="M4132" i="58" s="1"/>
  <c r="J4132" i="58"/>
  <c r="K4132" i="58"/>
  <c r="N4132" i="58"/>
  <c r="H4133" i="58"/>
  <c r="I4133" i="58"/>
  <c r="M4133" i="58" s="1"/>
  <c r="J4133" i="58"/>
  <c r="K4133" i="58"/>
  <c r="N4133" i="58"/>
  <c r="H4134" i="58"/>
  <c r="I4134" i="58"/>
  <c r="M4134" i="58" s="1"/>
  <c r="J4134" i="58"/>
  <c r="K4134" i="58"/>
  <c r="N4134" i="58"/>
  <c r="H4135" i="58"/>
  <c r="I4135" i="58"/>
  <c r="M4135" i="58" s="1"/>
  <c r="J4135" i="58"/>
  <c r="K4135" i="58"/>
  <c r="N4135" i="58"/>
  <c r="H4136" i="58"/>
  <c r="I4136" i="58"/>
  <c r="M4136" i="58" s="1"/>
  <c r="J4136" i="58"/>
  <c r="K4136" i="58"/>
  <c r="N4136" i="58"/>
  <c r="H4137" i="58"/>
  <c r="I4137" i="58"/>
  <c r="M4137" i="58" s="1"/>
  <c r="J4137" i="58"/>
  <c r="K4137" i="58"/>
  <c r="N4137" i="58"/>
  <c r="H4138" i="58"/>
  <c r="I4138" i="58"/>
  <c r="M4138" i="58" s="1"/>
  <c r="J4138" i="58"/>
  <c r="K4138" i="58"/>
  <c r="N4138" i="58"/>
  <c r="H4139" i="58"/>
  <c r="I4139" i="58"/>
  <c r="M4139" i="58" s="1"/>
  <c r="J4139" i="58"/>
  <c r="K4139" i="58"/>
  <c r="N4139" i="58"/>
  <c r="H4140" i="58"/>
  <c r="I4140" i="58"/>
  <c r="M4140" i="58" s="1"/>
  <c r="J4140" i="58"/>
  <c r="K4140" i="58"/>
  <c r="N4140" i="58"/>
  <c r="H4141" i="58"/>
  <c r="I4141" i="58"/>
  <c r="M4141" i="58" s="1"/>
  <c r="J4141" i="58"/>
  <c r="K4141" i="58"/>
  <c r="N4141" i="58"/>
  <c r="H4142" i="58"/>
  <c r="I4142" i="58"/>
  <c r="M4142" i="58" s="1"/>
  <c r="J4142" i="58"/>
  <c r="K4142" i="58"/>
  <c r="N4142" i="58"/>
  <c r="H4143" i="58"/>
  <c r="I4143" i="58"/>
  <c r="M4143" i="58" s="1"/>
  <c r="J4143" i="58"/>
  <c r="K4143" i="58"/>
  <c r="N4143" i="58"/>
  <c r="H4144" i="58"/>
  <c r="I4144" i="58"/>
  <c r="M4144" i="58" s="1"/>
  <c r="J4144" i="58"/>
  <c r="K4144" i="58"/>
  <c r="N4144" i="58"/>
  <c r="H4145" i="58"/>
  <c r="I4145" i="58"/>
  <c r="M4145" i="58" s="1"/>
  <c r="J4145" i="58"/>
  <c r="K4145" i="58"/>
  <c r="N4145" i="58"/>
  <c r="H4146" i="58"/>
  <c r="I4146" i="58"/>
  <c r="M4146" i="58" s="1"/>
  <c r="J4146" i="58"/>
  <c r="K4146" i="58"/>
  <c r="N4146" i="58"/>
  <c r="H4147" i="58"/>
  <c r="I4147" i="58"/>
  <c r="M4147" i="58" s="1"/>
  <c r="J4147" i="58"/>
  <c r="K4147" i="58"/>
  <c r="N4147" i="58"/>
  <c r="H4148" i="58"/>
  <c r="I4148" i="58"/>
  <c r="M4148" i="58" s="1"/>
  <c r="J4148" i="58"/>
  <c r="K4148" i="58"/>
  <c r="N4148" i="58"/>
  <c r="H4149" i="58"/>
  <c r="I4149" i="58"/>
  <c r="M4149" i="58" s="1"/>
  <c r="J4149" i="58"/>
  <c r="K4149" i="58"/>
  <c r="N4149" i="58"/>
  <c r="H4150" i="58"/>
  <c r="I4150" i="58"/>
  <c r="M4150" i="58" s="1"/>
  <c r="J4150" i="58"/>
  <c r="K4150" i="58"/>
  <c r="N4150" i="58"/>
  <c r="H4151" i="58"/>
  <c r="I4151" i="58"/>
  <c r="M4151" i="58" s="1"/>
  <c r="J4151" i="58"/>
  <c r="K4151" i="58"/>
  <c r="N4151" i="58"/>
  <c r="H4152" i="58"/>
  <c r="I4152" i="58"/>
  <c r="M4152" i="58" s="1"/>
  <c r="J4152" i="58"/>
  <c r="K4152" i="58"/>
  <c r="N4152" i="58"/>
  <c r="H4153" i="58"/>
  <c r="I4153" i="58"/>
  <c r="M4153" i="58" s="1"/>
  <c r="J4153" i="58"/>
  <c r="K4153" i="58"/>
  <c r="N4153" i="58"/>
  <c r="H4154" i="58"/>
  <c r="I4154" i="58"/>
  <c r="M4154" i="58" s="1"/>
  <c r="J4154" i="58"/>
  <c r="K4154" i="58"/>
  <c r="N4154" i="58"/>
  <c r="H4155" i="58"/>
  <c r="I4155" i="58"/>
  <c r="M4155" i="58" s="1"/>
  <c r="J4155" i="58"/>
  <c r="K4155" i="58"/>
  <c r="N4155" i="58"/>
  <c r="H4156" i="58"/>
  <c r="I4156" i="58"/>
  <c r="M4156" i="58" s="1"/>
  <c r="J4156" i="58"/>
  <c r="K4156" i="58"/>
  <c r="N4156" i="58"/>
  <c r="H4157" i="58"/>
  <c r="I4157" i="58"/>
  <c r="M4157" i="58" s="1"/>
  <c r="J4157" i="58"/>
  <c r="K4157" i="58"/>
  <c r="N4157" i="58"/>
  <c r="H4158" i="58"/>
  <c r="I4158" i="58"/>
  <c r="M4158" i="58" s="1"/>
  <c r="J4158" i="58"/>
  <c r="K4158" i="58"/>
  <c r="N4158" i="58"/>
  <c r="H4159" i="58"/>
  <c r="I4159" i="58"/>
  <c r="M4159" i="58" s="1"/>
  <c r="J4159" i="58"/>
  <c r="K4159" i="58"/>
  <c r="N4159" i="58"/>
  <c r="H4160" i="58"/>
  <c r="I4160" i="58"/>
  <c r="M4160" i="58" s="1"/>
  <c r="J4160" i="58"/>
  <c r="K4160" i="58"/>
  <c r="N4160" i="58"/>
  <c r="H4161" i="58"/>
  <c r="I4161" i="58"/>
  <c r="M4161" i="58" s="1"/>
  <c r="J4161" i="58"/>
  <c r="K4161" i="58"/>
  <c r="N4161" i="58"/>
  <c r="H4162" i="58"/>
  <c r="I4162" i="58"/>
  <c r="M4162" i="58" s="1"/>
  <c r="J4162" i="58"/>
  <c r="K4162" i="58"/>
  <c r="N4162" i="58"/>
  <c r="H4163" i="58"/>
  <c r="I4163" i="58"/>
  <c r="M4163" i="58" s="1"/>
  <c r="J4163" i="58"/>
  <c r="K4163" i="58"/>
  <c r="N4163" i="58"/>
  <c r="H4164" i="58"/>
  <c r="I4164" i="58"/>
  <c r="M4164" i="58" s="1"/>
  <c r="J4164" i="58"/>
  <c r="K4164" i="58"/>
  <c r="N4164" i="58"/>
  <c r="H4165" i="58"/>
  <c r="I4165" i="58"/>
  <c r="M4165" i="58" s="1"/>
  <c r="J4165" i="58"/>
  <c r="K4165" i="58"/>
  <c r="N4165" i="58"/>
  <c r="H4166" i="58"/>
  <c r="I4166" i="58"/>
  <c r="M4166" i="58" s="1"/>
  <c r="J4166" i="58"/>
  <c r="K4166" i="58"/>
  <c r="N4166" i="58"/>
  <c r="H4167" i="58"/>
  <c r="I4167" i="58"/>
  <c r="M4167" i="58" s="1"/>
  <c r="J4167" i="58"/>
  <c r="K4167" i="58"/>
  <c r="N4167" i="58"/>
  <c r="H4168" i="58"/>
  <c r="I4168" i="58"/>
  <c r="M4168" i="58" s="1"/>
  <c r="J4168" i="58"/>
  <c r="K4168" i="58"/>
  <c r="N4168" i="58"/>
  <c r="H4169" i="58"/>
  <c r="I4169" i="58"/>
  <c r="M4169" i="58" s="1"/>
  <c r="J4169" i="58"/>
  <c r="K4169" i="58"/>
  <c r="N4169" i="58"/>
  <c r="H4170" i="58"/>
  <c r="I4170" i="58"/>
  <c r="M4170" i="58" s="1"/>
  <c r="J4170" i="58"/>
  <c r="K4170" i="58"/>
  <c r="N4170" i="58"/>
  <c r="H4171" i="58"/>
  <c r="I4171" i="58"/>
  <c r="M4171" i="58" s="1"/>
  <c r="J4171" i="58"/>
  <c r="K4171" i="58"/>
  <c r="N4171" i="58"/>
  <c r="H4172" i="58"/>
  <c r="I4172" i="58"/>
  <c r="M4172" i="58" s="1"/>
  <c r="J4172" i="58"/>
  <c r="K4172" i="58"/>
  <c r="N4172" i="58"/>
  <c r="H4173" i="58"/>
  <c r="I4173" i="58"/>
  <c r="M4173" i="58" s="1"/>
  <c r="J4173" i="58"/>
  <c r="K4173" i="58"/>
  <c r="N4173" i="58"/>
  <c r="H4174" i="58"/>
  <c r="I4174" i="58"/>
  <c r="M4174" i="58" s="1"/>
  <c r="J4174" i="58"/>
  <c r="K4174" i="58"/>
  <c r="N4174" i="58"/>
  <c r="H4175" i="58"/>
  <c r="I4175" i="58"/>
  <c r="M4175" i="58" s="1"/>
  <c r="J4175" i="58"/>
  <c r="K4175" i="58"/>
  <c r="N4175" i="58"/>
  <c r="H4176" i="58"/>
  <c r="I4176" i="58"/>
  <c r="M4176" i="58" s="1"/>
  <c r="J4176" i="58"/>
  <c r="K4176" i="58"/>
  <c r="N4176" i="58"/>
  <c r="H4177" i="58"/>
  <c r="I4177" i="58"/>
  <c r="M4177" i="58" s="1"/>
  <c r="J4177" i="58"/>
  <c r="K4177" i="58"/>
  <c r="N4177" i="58"/>
  <c r="H4178" i="58"/>
  <c r="I4178" i="58"/>
  <c r="M4178" i="58" s="1"/>
  <c r="J4178" i="58"/>
  <c r="K4178" i="58"/>
  <c r="N4178" i="58"/>
  <c r="H4179" i="58"/>
  <c r="I4179" i="58"/>
  <c r="M4179" i="58" s="1"/>
  <c r="J4179" i="58"/>
  <c r="K4179" i="58"/>
  <c r="N4179" i="58"/>
  <c r="H4180" i="58"/>
  <c r="I4180" i="58"/>
  <c r="M4180" i="58" s="1"/>
  <c r="J4180" i="58"/>
  <c r="K4180" i="58"/>
  <c r="N4180" i="58"/>
  <c r="H4181" i="58"/>
  <c r="I4181" i="58"/>
  <c r="M4181" i="58" s="1"/>
  <c r="J4181" i="58"/>
  <c r="K4181" i="58"/>
  <c r="N4181" i="58"/>
  <c r="H4182" i="58"/>
  <c r="I4182" i="58"/>
  <c r="M4182" i="58" s="1"/>
  <c r="J4182" i="58"/>
  <c r="K4182" i="58"/>
  <c r="N4182" i="58"/>
  <c r="H4183" i="58"/>
  <c r="I4183" i="58"/>
  <c r="M4183" i="58" s="1"/>
  <c r="J4183" i="58"/>
  <c r="K4183" i="58"/>
  <c r="N4183" i="58"/>
  <c r="H4184" i="58"/>
  <c r="I4184" i="58"/>
  <c r="M4184" i="58" s="1"/>
  <c r="J4184" i="58"/>
  <c r="K4184" i="58"/>
  <c r="N4184" i="58"/>
  <c r="H4185" i="58"/>
  <c r="I4185" i="58"/>
  <c r="M4185" i="58" s="1"/>
  <c r="J4185" i="58"/>
  <c r="K4185" i="58"/>
  <c r="N4185" i="58"/>
  <c r="H4186" i="58"/>
  <c r="I4186" i="58"/>
  <c r="M4186" i="58" s="1"/>
  <c r="J4186" i="58"/>
  <c r="K4186" i="58"/>
  <c r="N4186" i="58"/>
  <c r="H4187" i="58"/>
  <c r="I4187" i="58"/>
  <c r="M4187" i="58" s="1"/>
  <c r="J4187" i="58"/>
  <c r="K4187" i="58"/>
  <c r="N4187" i="58"/>
  <c r="H4188" i="58"/>
  <c r="I4188" i="58"/>
  <c r="M4188" i="58" s="1"/>
  <c r="J4188" i="58"/>
  <c r="K4188" i="58"/>
  <c r="N4188" i="58"/>
  <c r="H4189" i="58"/>
  <c r="I4189" i="58"/>
  <c r="M4189" i="58" s="1"/>
  <c r="J4189" i="58"/>
  <c r="K4189" i="58"/>
  <c r="N4189" i="58"/>
  <c r="H4190" i="58"/>
  <c r="I4190" i="58"/>
  <c r="M4190" i="58" s="1"/>
  <c r="J4190" i="58"/>
  <c r="K4190" i="58"/>
  <c r="N4190" i="58"/>
  <c r="H4191" i="58"/>
  <c r="I4191" i="58"/>
  <c r="M4191" i="58" s="1"/>
  <c r="J4191" i="58"/>
  <c r="K4191" i="58"/>
  <c r="N4191" i="58"/>
  <c r="H4192" i="58"/>
  <c r="I4192" i="58"/>
  <c r="M4192" i="58" s="1"/>
  <c r="J4192" i="58"/>
  <c r="K4192" i="58"/>
  <c r="N4192" i="58"/>
  <c r="H4193" i="58"/>
  <c r="I4193" i="58"/>
  <c r="M4193" i="58" s="1"/>
  <c r="J4193" i="58"/>
  <c r="K4193" i="58"/>
  <c r="N4193" i="58"/>
  <c r="H4194" i="58"/>
  <c r="I4194" i="58"/>
  <c r="M4194" i="58" s="1"/>
  <c r="J4194" i="58"/>
  <c r="K4194" i="58"/>
  <c r="N4194" i="58"/>
  <c r="H4195" i="58"/>
  <c r="I4195" i="58"/>
  <c r="M4195" i="58" s="1"/>
  <c r="J4195" i="58"/>
  <c r="K4195" i="58"/>
  <c r="N4195" i="58"/>
  <c r="H4196" i="58"/>
  <c r="I4196" i="58"/>
  <c r="M4196" i="58" s="1"/>
  <c r="J4196" i="58"/>
  <c r="K4196" i="58"/>
  <c r="N4196" i="58"/>
  <c r="H4197" i="58"/>
  <c r="I4197" i="58"/>
  <c r="M4197" i="58" s="1"/>
  <c r="J4197" i="58"/>
  <c r="K4197" i="58"/>
  <c r="N4197" i="58"/>
  <c r="H4198" i="58"/>
  <c r="I4198" i="58"/>
  <c r="M4198" i="58" s="1"/>
  <c r="J4198" i="58"/>
  <c r="K4198" i="58"/>
  <c r="N4198" i="58"/>
  <c r="H4199" i="58"/>
  <c r="I4199" i="58"/>
  <c r="M4199" i="58" s="1"/>
  <c r="J4199" i="58"/>
  <c r="K4199" i="58"/>
  <c r="N4199" i="58"/>
  <c r="H4200" i="58"/>
  <c r="I4200" i="58"/>
  <c r="M4200" i="58" s="1"/>
  <c r="J4200" i="58"/>
  <c r="K4200" i="58"/>
  <c r="N4200" i="58"/>
  <c r="H4201" i="58"/>
  <c r="I4201" i="58"/>
  <c r="M4201" i="58" s="1"/>
  <c r="J4201" i="58"/>
  <c r="K4201" i="58"/>
  <c r="N4201" i="58"/>
  <c r="H4202" i="58"/>
  <c r="I4202" i="58"/>
  <c r="M4202" i="58" s="1"/>
  <c r="J4202" i="58"/>
  <c r="K4202" i="58"/>
  <c r="N4202" i="58"/>
  <c r="H4203" i="58"/>
  <c r="I4203" i="58"/>
  <c r="M4203" i="58" s="1"/>
  <c r="J4203" i="58"/>
  <c r="K4203" i="58"/>
  <c r="N4203" i="58"/>
  <c r="H4204" i="58"/>
  <c r="I4204" i="58"/>
  <c r="M4204" i="58" s="1"/>
  <c r="J4204" i="58"/>
  <c r="K4204" i="58"/>
  <c r="N4204" i="58"/>
  <c r="H4205" i="58"/>
  <c r="I4205" i="58"/>
  <c r="M4205" i="58" s="1"/>
  <c r="J4205" i="58"/>
  <c r="K4205" i="58"/>
  <c r="N4205" i="58"/>
  <c r="H4206" i="58"/>
  <c r="I4206" i="58"/>
  <c r="M4206" i="58" s="1"/>
  <c r="J4206" i="58"/>
  <c r="K4206" i="58"/>
  <c r="N4206" i="58"/>
  <c r="H4207" i="58"/>
  <c r="I4207" i="58"/>
  <c r="M4207" i="58" s="1"/>
  <c r="J4207" i="58"/>
  <c r="K4207" i="58"/>
  <c r="N4207" i="58"/>
  <c r="H4208" i="58"/>
  <c r="I4208" i="58"/>
  <c r="M4208" i="58" s="1"/>
  <c r="J4208" i="58"/>
  <c r="K4208" i="58"/>
  <c r="N4208" i="58"/>
  <c r="H4209" i="58"/>
  <c r="I4209" i="58"/>
  <c r="M4209" i="58" s="1"/>
  <c r="J4209" i="58"/>
  <c r="K4209" i="58"/>
  <c r="N4209" i="58"/>
  <c r="H4210" i="58"/>
  <c r="I4210" i="58"/>
  <c r="M4210" i="58" s="1"/>
  <c r="J4210" i="58"/>
  <c r="K4210" i="58"/>
  <c r="N4210" i="58"/>
  <c r="H4211" i="58"/>
  <c r="I4211" i="58"/>
  <c r="M4211" i="58" s="1"/>
  <c r="J4211" i="58"/>
  <c r="K4211" i="58"/>
  <c r="N4211" i="58"/>
  <c r="H4212" i="58"/>
  <c r="I4212" i="58"/>
  <c r="M4212" i="58" s="1"/>
  <c r="J4212" i="58"/>
  <c r="K4212" i="58"/>
  <c r="N4212" i="58"/>
  <c r="H4213" i="58"/>
  <c r="I4213" i="58"/>
  <c r="M4213" i="58" s="1"/>
  <c r="J4213" i="58"/>
  <c r="K4213" i="58"/>
  <c r="N4213" i="58"/>
  <c r="H4214" i="58"/>
  <c r="I4214" i="58"/>
  <c r="M4214" i="58" s="1"/>
  <c r="J4214" i="58"/>
  <c r="K4214" i="58"/>
  <c r="N4214" i="58"/>
  <c r="H4215" i="58"/>
  <c r="I4215" i="58"/>
  <c r="M4215" i="58" s="1"/>
  <c r="J4215" i="58"/>
  <c r="K4215" i="58"/>
  <c r="N4215" i="58"/>
  <c r="H4216" i="58"/>
  <c r="I4216" i="58"/>
  <c r="M4216" i="58" s="1"/>
  <c r="J4216" i="58"/>
  <c r="K4216" i="58"/>
  <c r="N4216" i="58"/>
  <c r="H4217" i="58"/>
  <c r="I4217" i="58"/>
  <c r="M4217" i="58" s="1"/>
  <c r="J4217" i="58"/>
  <c r="K4217" i="58"/>
  <c r="N4217" i="58"/>
  <c r="H4218" i="58"/>
  <c r="I4218" i="58"/>
  <c r="M4218" i="58" s="1"/>
  <c r="J4218" i="58"/>
  <c r="K4218" i="58"/>
  <c r="N4218" i="58"/>
  <c r="H4219" i="58"/>
  <c r="I4219" i="58"/>
  <c r="M4219" i="58" s="1"/>
  <c r="J4219" i="58"/>
  <c r="K4219" i="58"/>
  <c r="N4219" i="58"/>
  <c r="H4220" i="58"/>
  <c r="I4220" i="58"/>
  <c r="M4220" i="58" s="1"/>
  <c r="J4220" i="58"/>
  <c r="K4220" i="58"/>
  <c r="N4220" i="58"/>
  <c r="H4221" i="58"/>
  <c r="I4221" i="58"/>
  <c r="M4221" i="58" s="1"/>
  <c r="J4221" i="58"/>
  <c r="K4221" i="58"/>
  <c r="N4221" i="58"/>
  <c r="H4222" i="58"/>
  <c r="I4222" i="58"/>
  <c r="M4222" i="58" s="1"/>
  <c r="J4222" i="58"/>
  <c r="K4222" i="58"/>
  <c r="N4222" i="58"/>
  <c r="H4223" i="58"/>
  <c r="I4223" i="58"/>
  <c r="M4223" i="58" s="1"/>
  <c r="J4223" i="58"/>
  <c r="K4223" i="58"/>
  <c r="N4223" i="58"/>
  <c r="H4224" i="58"/>
  <c r="I4224" i="58"/>
  <c r="M4224" i="58" s="1"/>
  <c r="J4224" i="58"/>
  <c r="K4224" i="58"/>
  <c r="N4224" i="58"/>
  <c r="H4225" i="58"/>
  <c r="I4225" i="58"/>
  <c r="M4225" i="58" s="1"/>
  <c r="J4225" i="58"/>
  <c r="K4225" i="58"/>
  <c r="N4225" i="58"/>
  <c r="H4226" i="58"/>
  <c r="I4226" i="58"/>
  <c r="M4226" i="58" s="1"/>
  <c r="J4226" i="58"/>
  <c r="K4226" i="58"/>
  <c r="N4226" i="58"/>
  <c r="H4227" i="58"/>
  <c r="I4227" i="58"/>
  <c r="M4227" i="58" s="1"/>
  <c r="J4227" i="58"/>
  <c r="K4227" i="58"/>
  <c r="N4227" i="58"/>
  <c r="H4228" i="58"/>
  <c r="I4228" i="58"/>
  <c r="M4228" i="58" s="1"/>
  <c r="J4228" i="58"/>
  <c r="K4228" i="58"/>
  <c r="N4228" i="58"/>
  <c r="H4229" i="58"/>
  <c r="I4229" i="58"/>
  <c r="M4229" i="58" s="1"/>
  <c r="J4229" i="58"/>
  <c r="K4229" i="58"/>
  <c r="N4229" i="58"/>
  <c r="H4230" i="58"/>
  <c r="I4230" i="58"/>
  <c r="M4230" i="58" s="1"/>
  <c r="J4230" i="58"/>
  <c r="K4230" i="58"/>
  <c r="N4230" i="58"/>
  <c r="H4231" i="58"/>
  <c r="I4231" i="58"/>
  <c r="M4231" i="58" s="1"/>
  <c r="J4231" i="58"/>
  <c r="K4231" i="58"/>
  <c r="N4231" i="58"/>
  <c r="H4232" i="58"/>
  <c r="I4232" i="58"/>
  <c r="M4232" i="58" s="1"/>
  <c r="J4232" i="58"/>
  <c r="K4232" i="58"/>
  <c r="N4232" i="58"/>
  <c r="H4233" i="58"/>
  <c r="I4233" i="58"/>
  <c r="M4233" i="58" s="1"/>
  <c r="J4233" i="58"/>
  <c r="K4233" i="58"/>
  <c r="N4233" i="58"/>
  <c r="H4234" i="58"/>
  <c r="I4234" i="58"/>
  <c r="M4234" i="58" s="1"/>
  <c r="J4234" i="58"/>
  <c r="K4234" i="58"/>
  <c r="N4234" i="58"/>
  <c r="H4235" i="58"/>
  <c r="I4235" i="58"/>
  <c r="M4235" i="58" s="1"/>
  <c r="J4235" i="58"/>
  <c r="K4235" i="58"/>
  <c r="N4235" i="58"/>
  <c r="H4236" i="58"/>
  <c r="I4236" i="58"/>
  <c r="M4236" i="58" s="1"/>
  <c r="J4236" i="58"/>
  <c r="K4236" i="58"/>
  <c r="N4236" i="58"/>
  <c r="H4237" i="58"/>
  <c r="I4237" i="58"/>
  <c r="M4237" i="58" s="1"/>
  <c r="J4237" i="58"/>
  <c r="K4237" i="58"/>
  <c r="N4237" i="58"/>
  <c r="H4238" i="58"/>
  <c r="I4238" i="58"/>
  <c r="M4238" i="58" s="1"/>
  <c r="J4238" i="58"/>
  <c r="K4238" i="58"/>
  <c r="N4238" i="58"/>
  <c r="H4239" i="58"/>
  <c r="I4239" i="58"/>
  <c r="M4239" i="58" s="1"/>
  <c r="J4239" i="58"/>
  <c r="K4239" i="58"/>
  <c r="N4239" i="58"/>
  <c r="H4240" i="58"/>
  <c r="I4240" i="58"/>
  <c r="M4240" i="58" s="1"/>
  <c r="J4240" i="58"/>
  <c r="K4240" i="58"/>
  <c r="N4240" i="58"/>
  <c r="H4241" i="58"/>
  <c r="I4241" i="58"/>
  <c r="M4241" i="58" s="1"/>
  <c r="J4241" i="58"/>
  <c r="K4241" i="58"/>
  <c r="N4241" i="58"/>
  <c r="H4242" i="58"/>
  <c r="I4242" i="58"/>
  <c r="M4242" i="58" s="1"/>
  <c r="J4242" i="58"/>
  <c r="K4242" i="58"/>
  <c r="N4242" i="58"/>
  <c r="H4243" i="58"/>
  <c r="I4243" i="58"/>
  <c r="M4243" i="58" s="1"/>
  <c r="J4243" i="58"/>
  <c r="K4243" i="58"/>
  <c r="N4243" i="58"/>
  <c r="H4244" i="58"/>
  <c r="I4244" i="58"/>
  <c r="M4244" i="58" s="1"/>
  <c r="J4244" i="58"/>
  <c r="K4244" i="58"/>
  <c r="N4244" i="58"/>
  <c r="H4245" i="58"/>
  <c r="I4245" i="58"/>
  <c r="M4245" i="58" s="1"/>
  <c r="J4245" i="58"/>
  <c r="K4245" i="58"/>
  <c r="N4245" i="58"/>
  <c r="H4246" i="58"/>
  <c r="I4246" i="58"/>
  <c r="M4246" i="58" s="1"/>
  <c r="J4246" i="58"/>
  <c r="K4246" i="58"/>
  <c r="N4246" i="58"/>
  <c r="H4247" i="58"/>
  <c r="I4247" i="58"/>
  <c r="M4247" i="58" s="1"/>
  <c r="J4247" i="58"/>
  <c r="K4247" i="58"/>
  <c r="N4247" i="58"/>
  <c r="H4248" i="58"/>
  <c r="I4248" i="58"/>
  <c r="M4248" i="58" s="1"/>
  <c r="J4248" i="58"/>
  <c r="K4248" i="58"/>
  <c r="N4248" i="58"/>
  <c r="H4249" i="58"/>
  <c r="I4249" i="58"/>
  <c r="M4249" i="58" s="1"/>
  <c r="J4249" i="58"/>
  <c r="K4249" i="58"/>
  <c r="N4249" i="58"/>
  <c r="H4250" i="58"/>
  <c r="I4250" i="58"/>
  <c r="M4250" i="58" s="1"/>
  <c r="J4250" i="58"/>
  <c r="K4250" i="58"/>
  <c r="N4250" i="58"/>
  <c r="H4251" i="58"/>
  <c r="I4251" i="58"/>
  <c r="M4251" i="58" s="1"/>
  <c r="J4251" i="58"/>
  <c r="K4251" i="58"/>
  <c r="N4251" i="58"/>
  <c r="H4252" i="58"/>
  <c r="I4252" i="58"/>
  <c r="M4252" i="58" s="1"/>
  <c r="J4252" i="58"/>
  <c r="K4252" i="58"/>
  <c r="N4252" i="58"/>
  <c r="H4253" i="58"/>
  <c r="I4253" i="58"/>
  <c r="M4253" i="58" s="1"/>
  <c r="J4253" i="58"/>
  <c r="K4253" i="58"/>
  <c r="N4253" i="58"/>
  <c r="H4254" i="58"/>
  <c r="I4254" i="58"/>
  <c r="M4254" i="58" s="1"/>
  <c r="J4254" i="58"/>
  <c r="K4254" i="58"/>
  <c r="N4254" i="58"/>
  <c r="H4255" i="58"/>
  <c r="I4255" i="58"/>
  <c r="M4255" i="58" s="1"/>
  <c r="J4255" i="58"/>
  <c r="K4255" i="58"/>
  <c r="N4255" i="58"/>
  <c r="H4256" i="58"/>
  <c r="I4256" i="58"/>
  <c r="M4256" i="58" s="1"/>
  <c r="J4256" i="58"/>
  <c r="K4256" i="58"/>
  <c r="N4256" i="58"/>
  <c r="H4257" i="58"/>
  <c r="I4257" i="58"/>
  <c r="M4257" i="58" s="1"/>
  <c r="J4257" i="58"/>
  <c r="K4257" i="58"/>
  <c r="N4257" i="58"/>
  <c r="H4258" i="58"/>
  <c r="I4258" i="58"/>
  <c r="M4258" i="58" s="1"/>
  <c r="J4258" i="58"/>
  <c r="K4258" i="58"/>
  <c r="N4258" i="58"/>
  <c r="H4259" i="58"/>
  <c r="I4259" i="58"/>
  <c r="M4259" i="58" s="1"/>
  <c r="J4259" i="58"/>
  <c r="K4259" i="58"/>
  <c r="N4259" i="58"/>
  <c r="H4260" i="58"/>
  <c r="I4260" i="58"/>
  <c r="M4260" i="58" s="1"/>
  <c r="J4260" i="58"/>
  <c r="K4260" i="58"/>
  <c r="N4260" i="58"/>
  <c r="H4261" i="58"/>
  <c r="I4261" i="58"/>
  <c r="M4261" i="58" s="1"/>
  <c r="J4261" i="58"/>
  <c r="K4261" i="58"/>
  <c r="N4261" i="58"/>
  <c r="H4262" i="58"/>
  <c r="I4262" i="58"/>
  <c r="M4262" i="58" s="1"/>
  <c r="J4262" i="58"/>
  <c r="K4262" i="58"/>
  <c r="N4262" i="58"/>
  <c r="H4263" i="58"/>
  <c r="I4263" i="58"/>
  <c r="M4263" i="58" s="1"/>
  <c r="J4263" i="58"/>
  <c r="K4263" i="58"/>
  <c r="N4263" i="58"/>
  <c r="H4264" i="58"/>
  <c r="I4264" i="58"/>
  <c r="M4264" i="58" s="1"/>
  <c r="J4264" i="58"/>
  <c r="K4264" i="58"/>
  <c r="N4264" i="58"/>
  <c r="H4265" i="58"/>
  <c r="I4265" i="58"/>
  <c r="M4265" i="58" s="1"/>
  <c r="J4265" i="58"/>
  <c r="K4265" i="58"/>
  <c r="N4265" i="58"/>
  <c r="H4266" i="58"/>
  <c r="I4266" i="58"/>
  <c r="M4266" i="58" s="1"/>
  <c r="J4266" i="58"/>
  <c r="K4266" i="58"/>
  <c r="N4266" i="58"/>
  <c r="H4267" i="58"/>
  <c r="I4267" i="58"/>
  <c r="M4267" i="58" s="1"/>
  <c r="J4267" i="58"/>
  <c r="K4267" i="58"/>
  <c r="N4267" i="58"/>
  <c r="H4268" i="58"/>
  <c r="I4268" i="58"/>
  <c r="M4268" i="58" s="1"/>
  <c r="J4268" i="58"/>
  <c r="K4268" i="58"/>
  <c r="N4268" i="58"/>
  <c r="H4269" i="58"/>
  <c r="I4269" i="58"/>
  <c r="M4269" i="58" s="1"/>
  <c r="J4269" i="58"/>
  <c r="K4269" i="58"/>
  <c r="N4269" i="58"/>
  <c r="H4270" i="58"/>
  <c r="I4270" i="58"/>
  <c r="M4270" i="58" s="1"/>
  <c r="J4270" i="58"/>
  <c r="K4270" i="58"/>
  <c r="N4270" i="58"/>
  <c r="H4271" i="58"/>
  <c r="I4271" i="58"/>
  <c r="M4271" i="58" s="1"/>
  <c r="J4271" i="58"/>
  <c r="K4271" i="58"/>
  <c r="N4271" i="58"/>
  <c r="H4272" i="58"/>
  <c r="I4272" i="58"/>
  <c r="M4272" i="58" s="1"/>
  <c r="J4272" i="58"/>
  <c r="K4272" i="58"/>
  <c r="N4272" i="58"/>
  <c r="H4273" i="58"/>
  <c r="I4273" i="58"/>
  <c r="M4273" i="58" s="1"/>
  <c r="J4273" i="58"/>
  <c r="K4273" i="58"/>
  <c r="N4273" i="58"/>
  <c r="H4274" i="58"/>
  <c r="I4274" i="58"/>
  <c r="M4274" i="58" s="1"/>
  <c r="J4274" i="58"/>
  <c r="K4274" i="58"/>
  <c r="N4274" i="58"/>
  <c r="H4275" i="58"/>
  <c r="I4275" i="58"/>
  <c r="M4275" i="58" s="1"/>
  <c r="J4275" i="58"/>
  <c r="K4275" i="58"/>
  <c r="N4275" i="58"/>
  <c r="H4276" i="58"/>
  <c r="I4276" i="58"/>
  <c r="M4276" i="58" s="1"/>
  <c r="J4276" i="58"/>
  <c r="K4276" i="58"/>
  <c r="N4276" i="58"/>
  <c r="H4277" i="58"/>
  <c r="I4277" i="58"/>
  <c r="M4277" i="58" s="1"/>
  <c r="J4277" i="58"/>
  <c r="K4277" i="58"/>
  <c r="N4277" i="58"/>
  <c r="H4278" i="58"/>
  <c r="I4278" i="58"/>
  <c r="M4278" i="58" s="1"/>
  <c r="J4278" i="58"/>
  <c r="K4278" i="58"/>
  <c r="N4278" i="58"/>
  <c r="H4279" i="58"/>
  <c r="I4279" i="58"/>
  <c r="M4279" i="58" s="1"/>
  <c r="J4279" i="58"/>
  <c r="K4279" i="58"/>
  <c r="N4279" i="58"/>
  <c r="H4280" i="58"/>
  <c r="I4280" i="58"/>
  <c r="M4280" i="58" s="1"/>
  <c r="J4280" i="58"/>
  <c r="K4280" i="58"/>
  <c r="N4280" i="58"/>
  <c r="H4281" i="58"/>
  <c r="I4281" i="58"/>
  <c r="M4281" i="58" s="1"/>
  <c r="J4281" i="58"/>
  <c r="K4281" i="58"/>
  <c r="N4281" i="58"/>
  <c r="H4282" i="58"/>
  <c r="I4282" i="58"/>
  <c r="M4282" i="58" s="1"/>
  <c r="J4282" i="58"/>
  <c r="K4282" i="58"/>
  <c r="N4282" i="58"/>
  <c r="H4283" i="58"/>
  <c r="I4283" i="58"/>
  <c r="M4283" i="58" s="1"/>
  <c r="J4283" i="58"/>
  <c r="K4283" i="58"/>
  <c r="N4283" i="58"/>
  <c r="H4284" i="58"/>
  <c r="I4284" i="58"/>
  <c r="M4284" i="58" s="1"/>
  <c r="J4284" i="58"/>
  <c r="K4284" i="58"/>
  <c r="N4284" i="58"/>
  <c r="H4285" i="58"/>
  <c r="I4285" i="58"/>
  <c r="M4285" i="58" s="1"/>
  <c r="J4285" i="58"/>
  <c r="K4285" i="58"/>
  <c r="N4285" i="58"/>
  <c r="H4286" i="58"/>
  <c r="I4286" i="58"/>
  <c r="M4286" i="58" s="1"/>
  <c r="J4286" i="58"/>
  <c r="K4286" i="58"/>
  <c r="N4286" i="58"/>
  <c r="H4287" i="58"/>
  <c r="I4287" i="58"/>
  <c r="M4287" i="58" s="1"/>
  <c r="J4287" i="58"/>
  <c r="K4287" i="58"/>
  <c r="N4287" i="58"/>
  <c r="H4288" i="58"/>
  <c r="I4288" i="58"/>
  <c r="M4288" i="58" s="1"/>
  <c r="J4288" i="58"/>
  <c r="K4288" i="58"/>
  <c r="N4288" i="58"/>
  <c r="H4289" i="58"/>
  <c r="I4289" i="58"/>
  <c r="M4289" i="58" s="1"/>
  <c r="J4289" i="58"/>
  <c r="K4289" i="58"/>
  <c r="N4289" i="58"/>
  <c r="H4290" i="58"/>
  <c r="I4290" i="58"/>
  <c r="M4290" i="58" s="1"/>
  <c r="J4290" i="58"/>
  <c r="K4290" i="58"/>
  <c r="N4290" i="58"/>
  <c r="H4291" i="58"/>
  <c r="I4291" i="58"/>
  <c r="M4291" i="58" s="1"/>
  <c r="J4291" i="58"/>
  <c r="K4291" i="58"/>
  <c r="N4291" i="58"/>
  <c r="H4292" i="58"/>
  <c r="I4292" i="58"/>
  <c r="M4292" i="58" s="1"/>
  <c r="J4292" i="58"/>
  <c r="K4292" i="58"/>
  <c r="N4292" i="58"/>
  <c r="H4293" i="58"/>
  <c r="I4293" i="58"/>
  <c r="M4293" i="58" s="1"/>
  <c r="J4293" i="58"/>
  <c r="K4293" i="58"/>
  <c r="N4293" i="58"/>
  <c r="H4294" i="58"/>
  <c r="I4294" i="58"/>
  <c r="M4294" i="58" s="1"/>
  <c r="J4294" i="58"/>
  <c r="K4294" i="58"/>
  <c r="N4294" i="58"/>
  <c r="H4295" i="58"/>
  <c r="I4295" i="58"/>
  <c r="M4295" i="58" s="1"/>
  <c r="J4295" i="58"/>
  <c r="K4295" i="58"/>
  <c r="N4295" i="58"/>
  <c r="H4296" i="58"/>
  <c r="I4296" i="58"/>
  <c r="M4296" i="58" s="1"/>
  <c r="J4296" i="58"/>
  <c r="K4296" i="58"/>
  <c r="N4296" i="58"/>
  <c r="H4297" i="58"/>
  <c r="I4297" i="58"/>
  <c r="M4297" i="58" s="1"/>
  <c r="J4297" i="58"/>
  <c r="K4297" i="58"/>
  <c r="N4297" i="58"/>
  <c r="H4298" i="58"/>
  <c r="I4298" i="58"/>
  <c r="M4298" i="58" s="1"/>
  <c r="J4298" i="58"/>
  <c r="K4298" i="58"/>
  <c r="N4298" i="58"/>
  <c r="H4299" i="58"/>
  <c r="I4299" i="58"/>
  <c r="M4299" i="58" s="1"/>
  <c r="J4299" i="58"/>
  <c r="K4299" i="58"/>
  <c r="N4299" i="58"/>
  <c r="H4300" i="58"/>
  <c r="I4300" i="58"/>
  <c r="M4300" i="58" s="1"/>
  <c r="J4300" i="58"/>
  <c r="K4300" i="58"/>
  <c r="N4300" i="58"/>
  <c r="H4301" i="58"/>
  <c r="I4301" i="58"/>
  <c r="M4301" i="58" s="1"/>
  <c r="J4301" i="58"/>
  <c r="K4301" i="58"/>
  <c r="N4301" i="58"/>
  <c r="H4302" i="58"/>
  <c r="I4302" i="58"/>
  <c r="M4302" i="58" s="1"/>
  <c r="J4302" i="58"/>
  <c r="K4302" i="58"/>
  <c r="N4302" i="58"/>
  <c r="H4303" i="58"/>
  <c r="I4303" i="58"/>
  <c r="M4303" i="58" s="1"/>
  <c r="J4303" i="58"/>
  <c r="K4303" i="58"/>
  <c r="N4303" i="58"/>
  <c r="H4304" i="58"/>
  <c r="I4304" i="58"/>
  <c r="M4304" i="58" s="1"/>
  <c r="J4304" i="58"/>
  <c r="K4304" i="58"/>
  <c r="N4304" i="58"/>
  <c r="H4305" i="58"/>
  <c r="I4305" i="58"/>
  <c r="M4305" i="58" s="1"/>
  <c r="J4305" i="58"/>
  <c r="K4305" i="58"/>
  <c r="N4305" i="58"/>
  <c r="H4306" i="58"/>
  <c r="I4306" i="58"/>
  <c r="M4306" i="58" s="1"/>
  <c r="J4306" i="58"/>
  <c r="K4306" i="58"/>
  <c r="N4306" i="58"/>
  <c r="H4307" i="58"/>
  <c r="I4307" i="58"/>
  <c r="M4307" i="58" s="1"/>
  <c r="J4307" i="58"/>
  <c r="K4307" i="58"/>
  <c r="N4307" i="58"/>
  <c r="H4308" i="58"/>
  <c r="I4308" i="58"/>
  <c r="M4308" i="58" s="1"/>
  <c r="J4308" i="58"/>
  <c r="K4308" i="58"/>
  <c r="N4308" i="58"/>
  <c r="H4309" i="58"/>
  <c r="I4309" i="58"/>
  <c r="M4309" i="58" s="1"/>
  <c r="J4309" i="58"/>
  <c r="K4309" i="58"/>
  <c r="N4309" i="58"/>
  <c r="H4310" i="58"/>
  <c r="I4310" i="58"/>
  <c r="M4310" i="58" s="1"/>
  <c r="J4310" i="58"/>
  <c r="K4310" i="58"/>
  <c r="N4310" i="58"/>
  <c r="H4311" i="58"/>
  <c r="I4311" i="58"/>
  <c r="M4311" i="58" s="1"/>
  <c r="J4311" i="58"/>
  <c r="K4311" i="58"/>
  <c r="N4311" i="58"/>
  <c r="H4312" i="58"/>
  <c r="I4312" i="58"/>
  <c r="M4312" i="58" s="1"/>
  <c r="J4312" i="58"/>
  <c r="K4312" i="58"/>
  <c r="N4312" i="58"/>
  <c r="H4313" i="58"/>
  <c r="I4313" i="58"/>
  <c r="M4313" i="58" s="1"/>
  <c r="J4313" i="58"/>
  <c r="K4313" i="58"/>
  <c r="N4313" i="58"/>
  <c r="H4314" i="58"/>
  <c r="I4314" i="58"/>
  <c r="M4314" i="58" s="1"/>
  <c r="J4314" i="58"/>
  <c r="K4314" i="58"/>
  <c r="N4314" i="58"/>
  <c r="H4315" i="58"/>
  <c r="I4315" i="58"/>
  <c r="M4315" i="58" s="1"/>
  <c r="J4315" i="58"/>
  <c r="K4315" i="58"/>
  <c r="N4315" i="58"/>
  <c r="H4316" i="58"/>
  <c r="I4316" i="58"/>
  <c r="M4316" i="58" s="1"/>
  <c r="J4316" i="58"/>
  <c r="K4316" i="58"/>
  <c r="N4316" i="58"/>
  <c r="H4317" i="58"/>
  <c r="I4317" i="58"/>
  <c r="M4317" i="58" s="1"/>
  <c r="J4317" i="58"/>
  <c r="K4317" i="58"/>
  <c r="N4317" i="58"/>
  <c r="H4318" i="58"/>
  <c r="I4318" i="58"/>
  <c r="M4318" i="58" s="1"/>
  <c r="J4318" i="58"/>
  <c r="K4318" i="58"/>
  <c r="N4318" i="58"/>
  <c r="H4319" i="58"/>
  <c r="I4319" i="58"/>
  <c r="M4319" i="58" s="1"/>
  <c r="J4319" i="58"/>
  <c r="K4319" i="58"/>
  <c r="N4319" i="58"/>
  <c r="H4320" i="58"/>
  <c r="I4320" i="58"/>
  <c r="M4320" i="58" s="1"/>
  <c r="J4320" i="58"/>
  <c r="K4320" i="58"/>
  <c r="N4320" i="58"/>
  <c r="H4321" i="58"/>
  <c r="I4321" i="58"/>
  <c r="M4321" i="58" s="1"/>
  <c r="J4321" i="58"/>
  <c r="K4321" i="58"/>
  <c r="N4321" i="58"/>
  <c r="H4322" i="58"/>
  <c r="I4322" i="58"/>
  <c r="M4322" i="58" s="1"/>
  <c r="J4322" i="58"/>
  <c r="K4322" i="58"/>
  <c r="N4322" i="58"/>
  <c r="H4323" i="58"/>
  <c r="I4323" i="58"/>
  <c r="M4323" i="58" s="1"/>
  <c r="J4323" i="58"/>
  <c r="K4323" i="58"/>
  <c r="N4323" i="58"/>
  <c r="H4324" i="58"/>
  <c r="I4324" i="58"/>
  <c r="M4324" i="58" s="1"/>
  <c r="J4324" i="58"/>
  <c r="K4324" i="58"/>
  <c r="N4324" i="58"/>
  <c r="H4325" i="58"/>
  <c r="I4325" i="58"/>
  <c r="M4325" i="58" s="1"/>
  <c r="J4325" i="58"/>
  <c r="K4325" i="58"/>
  <c r="N4325" i="58"/>
  <c r="H4326" i="58"/>
  <c r="I4326" i="58"/>
  <c r="M4326" i="58" s="1"/>
  <c r="J4326" i="58"/>
  <c r="K4326" i="58"/>
  <c r="N4326" i="58"/>
  <c r="H4327" i="58"/>
  <c r="I4327" i="58"/>
  <c r="M4327" i="58" s="1"/>
  <c r="J4327" i="58"/>
  <c r="K4327" i="58"/>
  <c r="N4327" i="58"/>
  <c r="H4328" i="58"/>
  <c r="I4328" i="58"/>
  <c r="M4328" i="58" s="1"/>
  <c r="J4328" i="58"/>
  <c r="K4328" i="58"/>
  <c r="N4328" i="58"/>
  <c r="H4329" i="58"/>
  <c r="I4329" i="58"/>
  <c r="M4329" i="58" s="1"/>
  <c r="J4329" i="58"/>
  <c r="K4329" i="58"/>
  <c r="N4329" i="58"/>
  <c r="H4330" i="58"/>
  <c r="I4330" i="58"/>
  <c r="M4330" i="58" s="1"/>
  <c r="J4330" i="58"/>
  <c r="K4330" i="58"/>
  <c r="N4330" i="58"/>
  <c r="H4331" i="58"/>
  <c r="I4331" i="58"/>
  <c r="M4331" i="58" s="1"/>
  <c r="J4331" i="58"/>
  <c r="K4331" i="58"/>
  <c r="N4331" i="58"/>
  <c r="H4332" i="58"/>
  <c r="I4332" i="58"/>
  <c r="M4332" i="58" s="1"/>
  <c r="J4332" i="58"/>
  <c r="K4332" i="58"/>
  <c r="N4332" i="58"/>
  <c r="H4333" i="58"/>
  <c r="I4333" i="58"/>
  <c r="M4333" i="58" s="1"/>
  <c r="J4333" i="58"/>
  <c r="K4333" i="58"/>
  <c r="N4333" i="58"/>
  <c r="H4334" i="58"/>
  <c r="I4334" i="58"/>
  <c r="M4334" i="58" s="1"/>
  <c r="J4334" i="58"/>
  <c r="K4334" i="58"/>
  <c r="N4334" i="58"/>
  <c r="H4335" i="58"/>
  <c r="I4335" i="58"/>
  <c r="M4335" i="58" s="1"/>
  <c r="J4335" i="58"/>
  <c r="K4335" i="58"/>
  <c r="N4335" i="58"/>
  <c r="H4336" i="58"/>
  <c r="I4336" i="58"/>
  <c r="M4336" i="58" s="1"/>
  <c r="J4336" i="58"/>
  <c r="K4336" i="58"/>
  <c r="N4336" i="58"/>
  <c r="H4337" i="58"/>
  <c r="I4337" i="58"/>
  <c r="M4337" i="58" s="1"/>
  <c r="J4337" i="58"/>
  <c r="K4337" i="58"/>
  <c r="N4337" i="58"/>
  <c r="H4338" i="58"/>
  <c r="I4338" i="58"/>
  <c r="M4338" i="58" s="1"/>
  <c r="J4338" i="58"/>
  <c r="K4338" i="58"/>
  <c r="N4338" i="58"/>
  <c r="H4339" i="58"/>
  <c r="I4339" i="58"/>
  <c r="M4339" i="58" s="1"/>
  <c r="J4339" i="58"/>
  <c r="K4339" i="58"/>
  <c r="N4339" i="58"/>
  <c r="H4340" i="58"/>
  <c r="I4340" i="58"/>
  <c r="M4340" i="58" s="1"/>
  <c r="J4340" i="58"/>
  <c r="K4340" i="58"/>
  <c r="N4340" i="58"/>
  <c r="H4341" i="58"/>
  <c r="I4341" i="58"/>
  <c r="M4341" i="58" s="1"/>
  <c r="J4341" i="58"/>
  <c r="K4341" i="58"/>
  <c r="N4341" i="58"/>
  <c r="H4342" i="58"/>
  <c r="I4342" i="58"/>
  <c r="M4342" i="58" s="1"/>
  <c r="J4342" i="58"/>
  <c r="K4342" i="58"/>
  <c r="N4342" i="58"/>
  <c r="H4343" i="58"/>
  <c r="I4343" i="58"/>
  <c r="M4343" i="58" s="1"/>
  <c r="J4343" i="58"/>
  <c r="K4343" i="58"/>
  <c r="N4343" i="58"/>
  <c r="H4344" i="58"/>
  <c r="I4344" i="58"/>
  <c r="M4344" i="58" s="1"/>
  <c r="J4344" i="58"/>
  <c r="K4344" i="58"/>
  <c r="N4344" i="58"/>
  <c r="H4345" i="58"/>
  <c r="I4345" i="58"/>
  <c r="M4345" i="58" s="1"/>
  <c r="J4345" i="58"/>
  <c r="K4345" i="58"/>
  <c r="N4345" i="58"/>
  <c r="H4346" i="58"/>
  <c r="I4346" i="58"/>
  <c r="M4346" i="58" s="1"/>
  <c r="J4346" i="58"/>
  <c r="K4346" i="58"/>
  <c r="N4346" i="58"/>
  <c r="H4347" i="58"/>
  <c r="I4347" i="58"/>
  <c r="M4347" i="58" s="1"/>
  <c r="J4347" i="58"/>
  <c r="K4347" i="58"/>
  <c r="N4347" i="58"/>
  <c r="H4348" i="58"/>
  <c r="I4348" i="58"/>
  <c r="M4348" i="58" s="1"/>
  <c r="J4348" i="58"/>
  <c r="K4348" i="58"/>
  <c r="N4348" i="58"/>
  <c r="H4349" i="58"/>
  <c r="I4349" i="58"/>
  <c r="M4349" i="58" s="1"/>
  <c r="J4349" i="58"/>
  <c r="K4349" i="58"/>
  <c r="N4349" i="58"/>
  <c r="H4350" i="58"/>
  <c r="I4350" i="58"/>
  <c r="M4350" i="58" s="1"/>
  <c r="J4350" i="58"/>
  <c r="K4350" i="58"/>
  <c r="N4350" i="58"/>
  <c r="H4351" i="58"/>
  <c r="I4351" i="58"/>
  <c r="M4351" i="58" s="1"/>
  <c r="J4351" i="58"/>
  <c r="K4351" i="58"/>
  <c r="N4351" i="58"/>
  <c r="H4352" i="58"/>
  <c r="I4352" i="58"/>
  <c r="M4352" i="58" s="1"/>
  <c r="J4352" i="58"/>
  <c r="K4352" i="58"/>
  <c r="N4352" i="58"/>
  <c r="H4353" i="58"/>
  <c r="I4353" i="58"/>
  <c r="M4353" i="58" s="1"/>
  <c r="J4353" i="58"/>
  <c r="K4353" i="58"/>
  <c r="N4353" i="58"/>
  <c r="H4354" i="58"/>
  <c r="I4354" i="58"/>
  <c r="M4354" i="58" s="1"/>
  <c r="J4354" i="58"/>
  <c r="K4354" i="58"/>
  <c r="N4354" i="58"/>
  <c r="H4355" i="58"/>
  <c r="I4355" i="58"/>
  <c r="M4355" i="58" s="1"/>
  <c r="J4355" i="58"/>
  <c r="K4355" i="58"/>
  <c r="N4355" i="58"/>
  <c r="H4356" i="58"/>
  <c r="I4356" i="58"/>
  <c r="M4356" i="58" s="1"/>
  <c r="J4356" i="58"/>
  <c r="K4356" i="58"/>
  <c r="N4356" i="58"/>
  <c r="H4357" i="58"/>
  <c r="I4357" i="58"/>
  <c r="M4357" i="58" s="1"/>
  <c r="J4357" i="58"/>
  <c r="K4357" i="58"/>
  <c r="N4357" i="58"/>
  <c r="H4358" i="58"/>
  <c r="I4358" i="58"/>
  <c r="M4358" i="58" s="1"/>
  <c r="J4358" i="58"/>
  <c r="K4358" i="58"/>
  <c r="N4358" i="58"/>
  <c r="H4359" i="58"/>
  <c r="I4359" i="58"/>
  <c r="M4359" i="58" s="1"/>
  <c r="J4359" i="58"/>
  <c r="K4359" i="58"/>
  <c r="N4359" i="58"/>
  <c r="H4360" i="58"/>
  <c r="I4360" i="58"/>
  <c r="M4360" i="58" s="1"/>
  <c r="J4360" i="58"/>
  <c r="K4360" i="58"/>
  <c r="N4360" i="58"/>
  <c r="H4361" i="58"/>
  <c r="I4361" i="58"/>
  <c r="M4361" i="58" s="1"/>
  <c r="J4361" i="58"/>
  <c r="K4361" i="58"/>
  <c r="N4361" i="58"/>
  <c r="H4362" i="58"/>
  <c r="I4362" i="58"/>
  <c r="M4362" i="58" s="1"/>
  <c r="J4362" i="58"/>
  <c r="K4362" i="58"/>
  <c r="N4362" i="58"/>
  <c r="H4363" i="58"/>
  <c r="I4363" i="58"/>
  <c r="M4363" i="58" s="1"/>
  <c r="J4363" i="58"/>
  <c r="K4363" i="58"/>
  <c r="N4363" i="58"/>
  <c r="H4364" i="58"/>
  <c r="I4364" i="58"/>
  <c r="M4364" i="58" s="1"/>
  <c r="J4364" i="58"/>
  <c r="K4364" i="58"/>
  <c r="N4364" i="58"/>
  <c r="H4365" i="58"/>
  <c r="I4365" i="58"/>
  <c r="M4365" i="58" s="1"/>
  <c r="J4365" i="58"/>
  <c r="K4365" i="58"/>
  <c r="N4365" i="58"/>
  <c r="H4366" i="58"/>
  <c r="I4366" i="58"/>
  <c r="M4366" i="58" s="1"/>
  <c r="J4366" i="58"/>
  <c r="K4366" i="58"/>
  <c r="N4366" i="58"/>
  <c r="H4367" i="58"/>
  <c r="I4367" i="58"/>
  <c r="M4367" i="58" s="1"/>
  <c r="J4367" i="58"/>
  <c r="K4367" i="58"/>
  <c r="N4367" i="58"/>
  <c r="H4368" i="58"/>
  <c r="I4368" i="58"/>
  <c r="M4368" i="58" s="1"/>
  <c r="J4368" i="58"/>
  <c r="K4368" i="58"/>
  <c r="N4368" i="58"/>
  <c r="H4369" i="58"/>
  <c r="I4369" i="58"/>
  <c r="M4369" i="58" s="1"/>
  <c r="J4369" i="58"/>
  <c r="K4369" i="58"/>
  <c r="N4369" i="58"/>
  <c r="H4370" i="58"/>
  <c r="I4370" i="58"/>
  <c r="M4370" i="58" s="1"/>
  <c r="J4370" i="58"/>
  <c r="K4370" i="58"/>
  <c r="N4370" i="58"/>
  <c r="H4371" i="58"/>
  <c r="I4371" i="58"/>
  <c r="M4371" i="58" s="1"/>
  <c r="J4371" i="58"/>
  <c r="K4371" i="58"/>
  <c r="N4371" i="58"/>
  <c r="H4372" i="58"/>
  <c r="I4372" i="58"/>
  <c r="M4372" i="58" s="1"/>
  <c r="J4372" i="58"/>
  <c r="K4372" i="58"/>
  <c r="N4372" i="58"/>
  <c r="H4373" i="58"/>
  <c r="I4373" i="58"/>
  <c r="M4373" i="58" s="1"/>
  <c r="J4373" i="58"/>
  <c r="K4373" i="58"/>
  <c r="N4373" i="58"/>
  <c r="H4374" i="58"/>
  <c r="I4374" i="58"/>
  <c r="M4374" i="58" s="1"/>
  <c r="J4374" i="58"/>
  <c r="K4374" i="58"/>
  <c r="N4374" i="58"/>
  <c r="H4375" i="58"/>
  <c r="I4375" i="58"/>
  <c r="M4375" i="58" s="1"/>
  <c r="J4375" i="58"/>
  <c r="K4375" i="58"/>
  <c r="N4375" i="58"/>
  <c r="H4376" i="58"/>
  <c r="I4376" i="58"/>
  <c r="M4376" i="58" s="1"/>
  <c r="J4376" i="58"/>
  <c r="K4376" i="58"/>
  <c r="N4376" i="58"/>
  <c r="H4377" i="58"/>
  <c r="I4377" i="58"/>
  <c r="M4377" i="58" s="1"/>
  <c r="J4377" i="58"/>
  <c r="K4377" i="58"/>
  <c r="N4377" i="58"/>
  <c r="H4378" i="58"/>
  <c r="I4378" i="58"/>
  <c r="M4378" i="58" s="1"/>
  <c r="J4378" i="58"/>
  <c r="K4378" i="58"/>
  <c r="N4378" i="58"/>
  <c r="H4379" i="58"/>
  <c r="I4379" i="58"/>
  <c r="M4379" i="58" s="1"/>
  <c r="J4379" i="58"/>
  <c r="K4379" i="58"/>
  <c r="N4379" i="58"/>
  <c r="H4380" i="58"/>
  <c r="I4380" i="58"/>
  <c r="M4380" i="58" s="1"/>
  <c r="J4380" i="58"/>
  <c r="K4380" i="58"/>
  <c r="N4380" i="58"/>
  <c r="H4381" i="58"/>
  <c r="I4381" i="58"/>
  <c r="M4381" i="58" s="1"/>
  <c r="J4381" i="58"/>
  <c r="K4381" i="58"/>
  <c r="N4381" i="58"/>
  <c r="H4382" i="58"/>
  <c r="I4382" i="58"/>
  <c r="M4382" i="58" s="1"/>
  <c r="J4382" i="58"/>
  <c r="K4382" i="58"/>
  <c r="N4382" i="58"/>
  <c r="H4383" i="58"/>
  <c r="I4383" i="58"/>
  <c r="M4383" i="58" s="1"/>
  <c r="J4383" i="58"/>
  <c r="K4383" i="58"/>
  <c r="N4383" i="58"/>
  <c r="H4384" i="58"/>
  <c r="I4384" i="58"/>
  <c r="M4384" i="58" s="1"/>
  <c r="J4384" i="58"/>
  <c r="K4384" i="58"/>
  <c r="N4384" i="58"/>
  <c r="H4385" i="58"/>
  <c r="I4385" i="58"/>
  <c r="M4385" i="58" s="1"/>
  <c r="J4385" i="58"/>
  <c r="K4385" i="58"/>
  <c r="N4385" i="58"/>
  <c r="H4386" i="58"/>
  <c r="I4386" i="58"/>
  <c r="M4386" i="58" s="1"/>
  <c r="J4386" i="58"/>
  <c r="K4386" i="58"/>
  <c r="N4386" i="58"/>
  <c r="H4387" i="58"/>
  <c r="I4387" i="58"/>
  <c r="M4387" i="58" s="1"/>
  <c r="J4387" i="58"/>
  <c r="K4387" i="58"/>
  <c r="N4387" i="58"/>
  <c r="H4388" i="58"/>
  <c r="I4388" i="58"/>
  <c r="M4388" i="58" s="1"/>
  <c r="J4388" i="58"/>
  <c r="K4388" i="58"/>
  <c r="N4388" i="58"/>
  <c r="H4389" i="58"/>
  <c r="I4389" i="58"/>
  <c r="M4389" i="58" s="1"/>
  <c r="J4389" i="58"/>
  <c r="K4389" i="58"/>
  <c r="N4389" i="58"/>
  <c r="H4390" i="58"/>
  <c r="I4390" i="58"/>
  <c r="M4390" i="58" s="1"/>
  <c r="J4390" i="58"/>
  <c r="K4390" i="58"/>
  <c r="N4390" i="58"/>
  <c r="H4391" i="58"/>
  <c r="I4391" i="58"/>
  <c r="M4391" i="58" s="1"/>
  <c r="J4391" i="58"/>
  <c r="K4391" i="58"/>
  <c r="N4391" i="58"/>
  <c r="H4392" i="58"/>
  <c r="I4392" i="58"/>
  <c r="M4392" i="58" s="1"/>
  <c r="J4392" i="58"/>
  <c r="K4392" i="58"/>
  <c r="N4392" i="58"/>
  <c r="H4393" i="58"/>
  <c r="I4393" i="58"/>
  <c r="M4393" i="58" s="1"/>
  <c r="J4393" i="58"/>
  <c r="K4393" i="58"/>
  <c r="N4393" i="58"/>
  <c r="H4394" i="58"/>
  <c r="I4394" i="58"/>
  <c r="M4394" i="58" s="1"/>
  <c r="J4394" i="58"/>
  <c r="K4394" i="58"/>
  <c r="N4394" i="58"/>
  <c r="H4395" i="58"/>
  <c r="I4395" i="58"/>
  <c r="M4395" i="58" s="1"/>
  <c r="J4395" i="58"/>
  <c r="K4395" i="58"/>
  <c r="N4395" i="58"/>
  <c r="H4396" i="58"/>
  <c r="I4396" i="58"/>
  <c r="M4396" i="58" s="1"/>
  <c r="J4396" i="58"/>
  <c r="K4396" i="58"/>
  <c r="N4396" i="58"/>
  <c r="H4397" i="58"/>
  <c r="I4397" i="58"/>
  <c r="M4397" i="58" s="1"/>
  <c r="J4397" i="58"/>
  <c r="K4397" i="58"/>
  <c r="N4397" i="58"/>
  <c r="H4398" i="58"/>
  <c r="I4398" i="58"/>
  <c r="M4398" i="58" s="1"/>
  <c r="J4398" i="58"/>
  <c r="K4398" i="58"/>
  <c r="N4398" i="58"/>
  <c r="H4399" i="58"/>
  <c r="I4399" i="58"/>
  <c r="M4399" i="58" s="1"/>
  <c r="J4399" i="58"/>
  <c r="K4399" i="58"/>
  <c r="N4399" i="58"/>
  <c r="H4400" i="58"/>
  <c r="I4400" i="58"/>
  <c r="M4400" i="58" s="1"/>
  <c r="J4400" i="58"/>
  <c r="K4400" i="58"/>
  <c r="N4400" i="58"/>
  <c r="H4401" i="58"/>
  <c r="I4401" i="58"/>
  <c r="M4401" i="58" s="1"/>
  <c r="J4401" i="58"/>
  <c r="K4401" i="58"/>
  <c r="N4401" i="58"/>
  <c r="H4402" i="58"/>
  <c r="I4402" i="58"/>
  <c r="M4402" i="58" s="1"/>
  <c r="J4402" i="58"/>
  <c r="K4402" i="58"/>
  <c r="N4402" i="58"/>
  <c r="H4403" i="58"/>
  <c r="I4403" i="58"/>
  <c r="M4403" i="58" s="1"/>
  <c r="J4403" i="58"/>
  <c r="K4403" i="58"/>
  <c r="N4403" i="58"/>
  <c r="H4404" i="58"/>
  <c r="I4404" i="58"/>
  <c r="M4404" i="58" s="1"/>
  <c r="J4404" i="58"/>
  <c r="K4404" i="58"/>
  <c r="N4404" i="58"/>
  <c r="H4405" i="58"/>
  <c r="I4405" i="58"/>
  <c r="M4405" i="58" s="1"/>
  <c r="J4405" i="58"/>
  <c r="K4405" i="58"/>
  <c r="N4405" i="58"/>
  <c r="H4406" i="58"/>
  <c r="I4406" i="58"/>
  <c r="M4406" i="58" s="1"/>
  <c r="J4406" i="58"/>
  <c r="K4406" i="58"/>
  <c r="N4406" i="58"/>
  <c r="H4407" i="58"/>
  <c r="I4407" i="58"/>
  <c r="M4407" i="58" s="1"/>
  <c r="J4407" i="58"/>
  <c r="K4407" i="58"/>
  <c r="N4407" i="58"/>
  <c r="H4408" i="58"/>
  <c r="I4408" i="58"/>
  <c r="M4408" i="58" s="1"/>
  <c r="J4408" i="58"/>
  <c r="K4408" i="58"/>
  <c r="N4408" i="58"/>
  <c r="H4409" i="58"/>
  <c r="I4409" i="58"/>
  <c r="M4409" i="58" s="1"/>
  <c r="J4409" i="58"/>
  <c r="K4409" i="58"/>
  <c r="N4409" i="58"/>
  <c r="H4410" i="58"/>
  <c r="I4410" i="58"/>
  <c r="M4410" i="58" s="1"/>
  <c r="J4410" i="58"/>
  <c r="K4410" i="58"/>
  <c r="N4410" i="58"/>
  <c r="H4411" i="58"/>
  <c r="I4411" i="58"/>
  <c r="M4411" i="58" s="1"/>
  <c r="J4411" i="58"/>
  <c r="K4411" i="58"/>
  <c r="N4411" i="58"/>
  <c r="H4412" i="58"/>
  <c r="I4412" i="58"/>
  <c r="M4412" i="58" s="1"/>
  <c r="J4412" i="58"/>
  <c r="K4412" i="58"/>
  <c r="N4412" i="58"/>
  <c r="H4413" i="58"/>
  <c r="I4413" i="58"/>
  <c r="M4413" i="58" s="1"/>
  <c r="J4413" i="58"/>
  <c r="K4413" i="58"/>
  <c r="N4413" i="58"/>
  <c r="H4414" i="58"/>
  <c r="I4414" i="58"/>
  <c r="M4414" i="58" s="1"/>
  <c r="J4414" i="58"/>
  <c r="K4414" i="58"/>
  <c r="N4414" i="58"/>
  <c r="H4415" i="58"/>
  <c r="I4415" i="58"/>
  <c r="M4415" i="58" s="1"/>
  <c r="J4415" i="58"/>
  <c r="K4415" i="58"/>
  <c r="N4415" i="58"/>
  <c r="H4416" i="58"/>
  <c r="I4416" i="58"/>
  <c r="M4416" i="58" s="1"/>
  <c r="J4416" i="58"/>
  <c r="K4416" i="58"/>
  <c r="N4416" i="58"/>
  <c r="H4417" i="58"/>
  <c r="I4417" i="58"/>
  <c r="M4417" i="58" s="1"/>
  <c r="J4417" i="58"/>
  <c r="K4417" i="58"/>
  <c r="N4417" i="58"/>
  <c r="H4418" i="58"/>
  <c r="I4418" i="58"/>
  <c r="M4418" i="58" s="1"/>
  <c r="J4418" i="58"/>
  <c r="K4418" i="58"/>
  <c r="N4418" i="58"/>
  <c r="H4419" i="58"/>
  <c r="I4419" i="58"/>
  <c r="M4419" i="58" s="1"/>
  <c r="J4419" i="58"/>
  <c r="K4419" i="58"/>
  <c r="N4419" i="58"/>
  <c r="H4420" i="58"/>
  <c r="I4420" i="58"/>
  <c r="M4420" i="58" s="1"/>
  <c r="J4420" i="58"/>
  <c r="K4420" i="58"/>
  <c r="N4420" i="58"/>
  <c r="H4421" i="58"/>
  <c r="I4421" i="58"/>
  <c r="M4421" i="58" s="1"/>
  <c r="J4421" i="58"/>
  <c r="K4421" i="58"/>
  <c r="N4421" i="58"/>
  <c r="H4422" i="58"/>
  <c r="I4422" i="58"/>
  <c r="M4422" i="58" s="1"/>
  <c r="J4422" i="58"/>
  <c r="K4422" i="58"/>
  <c r="N4422" i="58"/>
  <c r="H4423" i="58"/>
  <c r="I4423" i="58"/>
  <c r="M4423" i="58" s="1"/>
  <c r="J4423" i="58"/>
  <c r="K4423" i="58"/>
  <c r="N4423" i="58"/>
  <c r="H4424" i="58"/>
  <c r="I4424" i="58"/>
  <c r="M4424" i="58" s="1"/>
  <c r="J4424" i="58"/>
  <c r="K4424" i="58"/>
  <c r="N4424" i="58"/>
  <c r="H4425" i="58"/>
  <c r="I4425" i="58"/>
  <c r="M4425" i="58" s="1"/>
  <c r="J4425" i="58"/>
  <c r="K4425" i="58"/>
  <c r="N4425" i="58"/>
  <c r="H4426" i="58"/>
  <c r="I4426" i="58"/>
  <c r="M4426" i="58" s="1"/>
  <c r="J4426" i="58"/>
  <c r="K4426" i="58"/>
  <c r="N4426" i="58"/>
  <c r="H4427" i="58"/>
  <c r="I4427" i="58"/>
  <c r="M4427" i="58" s="1"/>
  <c r="J4427" i="58"/>
  <c r="K4427" i="58"/>
  <c r="N4427" i="58"/>
  <c r="H4428" i="58"/>
  <c r="I4428" i="58"/>
  <c r="M4428" i="58" s="1"/>
  <c r="J4428" i="58"/>
  <c r="K4428" i="58"/>
  <c r="N4428" i="58"/>
  <c r="H4429" i="58"/>
  <c r="I4429" i="58"/>
  <c r="M4429" i="58" s="1"/>
  <c r="J4429" i="58"/>
  <c r="K4429" i="58"/>
  <c r="N4429" i="58"/>
  <c r="H4430" i="58"/>
  <c r="I4430" i="58"/>
  <c r="M4430" i="58" s="1"/>
  <c r="J4430" i="58"/>
  <c r="K4430" i="58"/>
  <c r="N4430" i="58"/>
  <c r="H4431" i="58"/>
  <c r="I4431" i="58"/>
  <c r="M4431" i="58" s="1"/>
  <c r="J4431" i="58"/>
  <c r="K4431" i="58"/>
  <c r="N4431" i="58"/>
  <c r="H4432" i="58"/>
  <c r="I4432" i="58"/>
  <c r="M4432" i="58" s="1"/>
  <c r="J4432" i="58"/>
  <c r="K4432" i="58"/>
  <c r="N4432" i="58"/>
  <c r="H4433" i="58"/>
  <c r="I4433" i="58"/>
  <c r="M4433" i="58" s="1"/>
  <c r="J4433" i="58"/>
  <c r="K4433" i="58"/>
  <c r="N4433" i="58"/>
  <c r="H4434" i="58"/>
  <c r="I4434" i="58"/>
  <c r="M4434" i="58" s="1"/>
  <c r="J4434" i="58"/>
  <c r="K4434" i="58"/>
  <c r="N4434" i="58"/>
  <c r="H4435" i="58"/>
  <c r="I4435" i="58"/>
  <c r="M4435" i="58" s="1"/>
  <c r="J4435" i="58"/>
  <c r="K4435" i="58"/>
  <c r="N4435" i="58"/>
  <c r="H4436" i="58"/>
  <c r="I4436" i="58"/>
  <c r="M4436" i="58" s="1"/>
  <c r="J4436" i="58"/>
  <c r="K4436" i="58"/>
  <c r="N4436" i="58"/>
  <c r="H4437" i="58"/>
  <c r="I4437" i="58"/>
  <c r="M4437" i="58" s="1"/>
  <c r="J4437" i="58"/>
  <c r="K4437" i="58"/>
  <c r="N4437" i="58"/>
  <c r="H4438" i="58"/>
  <c r="I4438" i="58"/>
  <c r="M4438" i="58" s="1"/>
  <c r="J4438" i="58"/>
  <c r="K4438" i="58"/>
  <c r="N4438" i="58"/>
  <c r="H4439" i="58"/>
  <c r="I4439" i="58"/>
  <c r="M4439" i="58" s="1"/>
  <c r="J4439" i="58"/>
  <c r="K4439" i="58"/>
  <c r="N4439" i="58"/>
  <c r="H4440" i="58"/>
  <c r="I4440" i="58"/>
  <c r="M4440" i="58" s="1"/>
  <c r="J4440" i="58"/>
  <c r="K4440" i="58"/>
  <c r="N4440" i="58"/>
  <c r="H4441" i="58"/>
  <c r="I4441" i="58"/>
  <c r="M4441" i="58" s="1"/>
  <c r="J4441" i="58"/>
  <c r="K4441" i="58"/>
  <c r="N4441" i="58"/>
  <c r="H4442" i="58"/>
  <c r="I4442" i="58"/>
  <c r="M4442" i="58" s="1"/>
  <c r="J4442" i="58"/>
  <c r="K4442" i="58"/>
  <c r="N4442" i="58"/>
  <c r="H4443" i="58"/>
  <c r="I4443" i="58"/>
  <c r="M4443" i="58" s="1"/>
  <c r="J4443" i="58"/>
  <c r="K4443" i="58"/>
  <c r="N4443" i="58"/>
  <c r="H4444" i="58"/>
  <c r="I4444" i="58"/>
  <c r="M4444" i="58" s="1"/>
  <c r="J4444" i="58"/>
  <c r="K4444" i="58"/>
  <c r="N4444" i="58"/>
  <c r="H4445" i="58"/>
  <c r="I4445" i="58"/>
  <c r="M4445" i="58" s="1"/>
  <c r="J4445" i="58"/>
  <c r="K4445" i="58"/>
  <c r="N4445" i="58"/>
  <c r="H4446" i="58"/>
  <c r="I4446" i="58"/>
  <c r="M4446" i="58" s="1"/>
  <c r="J4446" i="58"/>
  <c r="K4446" i="58"/>
  <c r="N4446" i="58"/>
  <c r="H4447" i="58"/>
  <c r="I4447" i="58"/>
  <c r="M4447" i="58" s="1"/>
  <c r="J4447" i="58"/>
  <c r="K4447" i="58"/>
  <c r="N4447" i="58"/>
  <c r="H4448" i="58"/>
  <c r="I4448" i="58"/>
  <c r="M4448" i="58" s="1"/>
  <c r="J4448" i="58"/>
  <c r="K4448" i="58"/>
  <c r="N4448" i="58"/>
  <c r="H4449" i="58"/>
  <c r="I4449" i="58"/>
  <c r="M4449" i="58" s="1"/>
  <c r="J4449" i="58"/>
  <c r="K4449" i="58"/>
  <c r="N4449" i="58"/>
  <c r="H4450" i="58"/>
  <c r="I4450" i="58"/>
  <c r="M4450" i="58" s="1"/>
  <c r="J4450" i="58"/>
  <c r="K4450" i="58"/>
  <c r="N4450" i="58"/>
  <c r="H4451" i="58"/>
  <c r="I4451" i="58"/>
  <c r="M4451" i="58" s="1"/>
  <c r="J4451" i="58"/>
  <c r="K4451" i="58"/>
  <c r="N4451" i="58"/>
  <c r="H4452" i="58"/>
  <c r="I4452" i="58"/>
  <c r="M4452" i="58" s="1"/>
  <c r="J4452" i="58"/>
  <c r="K4452" i="58"/>
  <c r="N4452" i="58"/>
  <c r="H4453" i="58"/>
  <c r="I4453" i="58"/>
  <c r="M4453" i="58" s="1"/>
  <c r="J4453" i="58"/>
  <c r="K4453" i="58"/>
  <c r="N4453" i="58"/>
  <c r="H4454" i="58"/>
  <c r="I4454" i="58"/>
  <c r="M4454" i="58" s="1"/>
  <c r="J4454" i="58"/>
  <c r="K4454" i="58"/>
  <c r="N4454" i="58"/>
  <c r="H4455" i="58"/>
  <c r="I4455" i="58"/>
  <c r="M4455" i="58" s="1"/>
  <c r="J4455" i="58"/>
  <c r="K4455" i="58"/>
  <c r="N4455" i="58"/>
  <c r="H4456" i="58"/>
  <c r="I4456" i="58"/>
  <c r="M4456" i="58" s="1"/>
  <c r="J4456" i="58"/>
  <c r="K4456" i="58"/>
  <c r="N4456" i="58"/>
  <c r="H4457" i="58"/>
  <c r="I4457" i="58"/>
  <c r="M4457" i="58" s="1"/>
  <c r="J4457" i="58"/>
  <c r="K4457" i="58"/>
  <c r="N4457" i="58"/>
  <c r="H4458" i="58"/>
  <c r="I4458" i="58"/>
  <c r="M4458" i="58" s="1"/>
  <c r="J4458" i="58"/>
  <c r="K4458" i="58"/>
  <c r="N4458" i="58"/>
  <c r="H4459" i="58"/>
  <c r="I4459" i="58"/>
  <c r="M4459" i="58" s="1"/>
  <c r="J4459" i="58"/>
  <c r="K4459" i="58"/>
  <c r="N4459" i="58"/>
  <c r="H4460" i="58"/>
  <c r="I4460" i="58"/>
  <c r="M4460" i="58" s="1"/>
  <c r="J4460" i="58"/>
  <c r="K4460" i="58"/>
  <c r="N4460" i="58"/>
  <c r="H4461" i="58"/>
  <c r="I4461" i="58"/>
  <c r="M4461" i="58" s="1"/>
  <c r="J4461" i="58"/>
  <c r="K4461" i="58"/>
  <c r="N4461" i="58"/>
  <c r="H4462" i="58"/>
  <c r="I4462" i="58"/>
  <c r="M4462" i="58" s="1"/>
  <c r="J4462" i="58"/>
  <c r="K4462" i="58"/>
  <c r="N4462" i="58"/>
  <c r="H4463" i="58"/>
  <c r="I4463" i="58"/>
  <c r="M4463" i="58" s="1"/>
  <c r="J4463" i="58"/>
  <c r="K4463" i="58"/>
  <c r="N4463" i="58"/>
  <c r="H4464" i="58"/>
  <c r="I4464" i="58"/>
  <c r="M4464" i="58" s="1"/>
  <c r="J4464" i="58"/>
  <c r="K4464" i="58"/>
  <c r="N4464" i="58"/>
  <c r="H4465" i="58"/>
  <c r="I4465" i="58"/>
  <c r="M4465" i="58" s="1"/>
  <c r="J4465" i="58"/>
  <c r="K4465" i="58"/>
  <c r="N4465" i="58"/>
  <c r="H4466" i="58"/>
  <c r="I4466" i="58"/>
  <c r="M4466" i="58" s="1"/>
  <c r="J4466" i="58"/>
  <c r="K4466" i="58"/>
  <c r="N4466" i="58"/>
  <c r="H4467" i="58"/>
  <c r="I4467" i="58"/>
  <c r="M4467" i="58" s="1"/>
  <c r="J4467" i="58"/>
  <c r="K4467" i="58"/>
  <c r="N4467" i="58"/>
  <c r="H4468" i="58"/>
  <c r="I4468" i="58"/>
  <c r="M4468" i="58" s="1"/>
  <c r="J4468" i="58"/>
  <c r="K4468" i="58"/>
  <c r="N4468" i="58"/>
  <c r="H4469" i="58"/>
  <c r="I4469" i="58"/>
  <c r="M4469" i="58" s="1"/>
  <c r="J4469" i="58"/>
  <c r="K4469" i="58"/>
  <c r="N4469" i="58"/>
  <c r="H4470" i="58"/>
  <c r="I4470" i="58"/>
  <c r="M4470" i="58" s="1"/>
  <c r="J4470" i="58"/>
  <c r="K4470" i="58"/>
  <c r="N4470" i="58"/>
  <c r="H4471" i="58"/>
  <c r="I4471" i="58"/>
  <c r="M4471" i="58" s="1"/>
  <c r="J4471" i="58"/>
  <c r="K4471" i="58"/>
  <c r="N4471" i="58"/>
  <c r="H4472" i="58"/>
  <c r="I4472" i="58"/>
  <c r="M4472" i="58" s="1"/>
  <c r="J4472" i="58"/>
  <c r="K4472" i="58"/>
  <c r="N4472" i="58"/>
  <c r="H4473" i="58"/>
  <c r="I4473" i="58"/>
  <c r="M4473" i="58" s="1"/>
  <c r="J4473" i="58"/>
  <c r="K4473" i="58"/>
  <c r="N4473" i="58"/>
  <c r="H4474" i="58"/>
  <c r="I4474" i="58"/>
  <c r="M4474" i="58" s="1"/>
  <c r="J4474" i="58"/>
  <c r="K4474" i="58"/>
  <c r="N4474" i="58"/>
  <c r="H4475" i="58"/>
  <c r="I4475" i="58"/>
  <c r="M4475" i="58" s="1"/>
  <c r="J4475" i="58"/>
  <c r="K4475" i="58"/>
  <c r="N4475" i="58"/>
  <c r="H4476" i="58"/>
  <c r="I4476" i="58"/>
  <c r="M4476" i="58" s="1"/>
  <c r="J4476" i="58"/>
  <c r="K4476" i="58"/>
  <c r="N4476" i="58"/>
  <c r="H4477" i="58"/>
  <c r="I4477" i="58"/>
  <c r="M4477" i="58" s="1"/>
  <c r="J4477" i="58"/>
  <c r="K4477" i="58"/>
  <c r="N4477" i="58"/>
  <c r="H4478" i="58"/>
  <c r="I4478" i="58"/>
  <c r="M4478" i="58" s="1"/>
  <c r="J4478" i="58"/>
  <c r="K4478" i="58"/>
  <c r="N4478" i="58"/>
  <c r="H4479" i="58"/>
  <c r="I4479" i="58"/>
  <c r="M4479" i="58" s="1"/>
  <c r="J4479" i="58"/>
  <c r="K4479" i="58"/>
  <c r="N4479" i="58"/>
  <c r="H4480" i="58"/>
  <c r="I4480" i="58"/>
  <c r="M4480" i="58" s="1"/>
  <c r="J4480" i="58"/>
  <c r="K4480" i="58"/>
  <c r="N4480" i="58"/>
  <c r="H4481" i="58"/>
  <c r="I4481" i="58"/>
  <c r="M4481" i="58" s="1"/>
  <c r="J4481" i="58"/>
  <c r="K4481" i="58"/>
  <c r="N4481" i="58"/>
  <c r="H4482" i="58"/>
  <c r="I4482" i="58"/>
  <c r="M4482" i="58" s="1"/>
  <c r="J4482" i="58"/>
  <c r="K4482" i="58"/>
  <c r="N4482" i="58"/>
  <c r="H4483" i="58"/>
  <c r="I4483" i="58"/>
  <c r="M4483" i="58" s="1"/>
  <c r="J4483" i="58"/>
  <c r="K4483" i="58"/>
  <c r="N4483" i="58"/>
  <c r="H4484" i="58"/>
  <c r="I4484" i="58"/>
  <c r="M4484" i="58" s="1"/>
  <c r="J4484" i="58"/>
  <c r="K4484" i="58"/>
  <c r="N4484" i="58"/>
  <c r="H4485" i="58"/>
  <c r="I4485" i="58"/>
  <c r="M4485" i="58" s="1"/>
  <c r="J4485" i="58"/>
  <c r="K4485" i="58"/>
  <c r="N4485" i="58"/>
  <c r="H4486" i="58"/>
  <c r="I4486" i="58"/>
  <c r="M4486" i="58" s="1"/>
  <c r="J4486" i="58"/>
  <c r="K4486" i="58"/>
  <c r="N4486" i="58"/>
  <c r="H4487" i="58"/>
  <c r="I4487" i="58"/>
  <c r="M4487" i="58" s="1"/>
  <c r="J4487" i="58"/>
  <c r="K4487" i="58"/>
  <c r="N4487" i="58"/>
  <c r="H4488" i="58"/>
  <c r="I4488" i="58"/>
  <c r="M4488" i="58" s="1"/>
  <c r="J4488" i="58"/>
  <c r="K4488" i="58"/>
  <c r="N4488" i="58"/>
  <c r="H4489" i="58"/>
  <c r="I4489" i="58"/>
  <c r="M4489" i="58" s="1"/>
  <c r="J4489" i="58"/>
  <c r="K4489" i="58"/>
  <c r="N4489" i="58"/>
  <c r="H4490" i="58"/>
  <c r="I4490" i="58"/>
  <c r="M4490" i="58" s="1"/>
  <c r="J4490" i="58"/>
  <c r="K4490" i="58"/>
  <c r="N4490" i="58"/>
  <c r="H4491" i="58"/>
  <c r="I4491" i="58"/>
  <c r="M4491" i="58" s="1"/>
  <c r="J4491" i="58"/>
  <c r="K4491" i="58"/>
  <c r="N4491" i="58"/>
  <c r="H4492" i="58"/>
  <c r="I4492" i="58"/>
  <c r="M4492" i="58" s="1"/>
  <c r="J4492" i="58"/>
  <c r="K4492" i="58"/>
  <c r="N4492" i="58"/>
  <c r="H4493" i="58"/>
  <c r="I4493" i="58"/>
  <c r="M4493" i="58" s="1"/>
  <c r="J4493" i="58"/>
  <c r="K4493" i="58"/>
  <c r="N4493" i="58"/>
  <c r="H4494" i="58"/>
  <c r="I4494" i="58"/>
  <c r="M4494" i="58" s="1"/>
  <c r="J4494" i="58"/>
  <c r="K4494" i="58"/>
  <c r="N4494" i="58"/>
  <c r="H4495" i="58"/>
  <c r="I4495" i="58"/>
  <c r="M4495" i="58" s="1"/>
  <c r="J4495" i="58"/>
  <c r="K4495" i="58"/>
  <c r="N4495" i="58"/>
  <c r="H4496" i="58"/>
  <c r="I4496" i="58"/>
  <c r="M4496" i="58" s="1"/>
  <c r="J4496" i="58"/>
  <c r="K4496" i="58"/>
  <c r="N4496" i="58"/>
  <c r="H4497" i="58"/>
  <c r="I4497" i="58"/>
  <c r="M4497" i="58" s="1"/>
  <c r="J4497" i="58"/>
  <c r="K4497" i="58"/>
  <c r="N4497" i="58"/>
  <c r="H4498" i="58"/>
  <c r="I4498" i="58"/>
  <c r="M4498" i="58" s="1"/>
  <c r="J4498" i="58"/>
  <c r="K4498" i="58"/>
  <c r="N4498" i="58"/>
  <c r="H4499" i="58"/>
  <c r="I4499" i="58"/>
  <c r="M4499" i="58" s="1"/>
  <c r="J4499" i="58"/>
  <c r="K4499" i="58"/>
  <c r="N4499" i="58"/>
  <c r="H4500" i="58"/>
  <c r="I4500" i="58"/>
  <c r="M4500" i="58" s="1"/>
  <c r="J4500" i="58"/>
  <c r="K4500" i="58"/>
  <c r="N4500" i="58"/>
  <c r="H4501" i="58"/>
  <c r="I4501" i="58"/>
  <c r="M4501" i="58" s="1"/>
  <c r="J4501" i="58"/>
  <c r="K4501" i="58"/>
  <c r="N4501" i="58"/>
  <c r="H4502" i="58"/>
  <c r="I4502" i="58"/>
  <c r="M4502" i="58" s="1"/>
  <c r="J4502" i="58"/>
  <c r="K4502" i="58"/>
  <c r="N4502" i="58"/>
  <c r="H4503" i="58"/>
  <c r="I4503" i="58"/>
  <c r="M4503" i="58" s="1"/>
  <c r="J4503" i="58"/>
  <c r="K4503" i="58"/>
  <c r="N4503" i="58"/>
  <c r="H4504" i="58"/>
  <c r="I4504" i="58"/>
  <c r="M4504" i="58" s="1"/>
  <c r="J4504" i="58"/>
  <c r="K4504" i="58"/>
  <c r="N4504" i="58"/>
  <c r="H4505" i="58"/>
  <c r="I4505" i="58"/>
  <c r="M4505" i="58" s="1"/>
  <c r="J4505" i="58"/>
  <c r="K4505" i="58"/>
  <c r="N4505" i="58"/>
  <c r="H4506" i="58"/>
  <c r="I4506" i="58"/>
  <c r="M4506" i="58" s="1"/>
  <c r="J4506" i="58"/>
  <c r="K4506" i="58"/>
  <c r="N4506" i="58"/>
  <c r="H4507" i="58"/>
  <c r="I4507" i="58"/>
  <c r="M4507" i="58" s="1"/>
  <c r="J4507" i="58"/>
  <c r="K4507" i="58"/>
  <c r="N4507" i="58"/>
  <c r="H4508" i="58"/>
  <c r="I4508" i="58"/>
  <c r="M4508" i="58" s="1"/>
  <c r="J4508" i="58"/>
  <c r="K4508" i="58"/>
  <c r="N4508" i="58"/>
  <c r="H4509" i="58"/>
  <c r="I4509" i="58"/>
  <c r="M4509" i="58" s="1"/>
  <c r="J4509" i="58"/>
  <c r="K4509" i="58"/>
  <c r="N4509" i="58"/>
  <c r="H4510" i="58"/>
  <c r="I4510" i="58"/>
  <c r="M4510" i="58" s="1"/>
  <c r="J4510" i="58"/>
  <c r="K4510" i="58"/>
  <c r="N4510" i="58"/>
  <c r="H4511" i="58"/>
  <c r="I4511" i="58"/>
  <c r="M4511" i="58" s="1"/>
  <c r="J4511" i="58"/>
  <c r="K4511" i="58"/>
  <c r="N4511" i="58"/>
  <c r="H4512" i="58"/>
  <c r="I4512" i="58"/>
  <c r="M4512" i="58" s="1"/>
  <c r="J4512" i="58"/>
  <c r="K4512" i="58"/>
  <c r="N4512" i="58"/>
  <c r="H4513" i="58"/>
  <c r="I4513" i="58"/>
  <c r="M4513" i="58" s="1"/>
  <c r="J4513" i="58"/>
  <c r="K4513" i="58"/>
  <c r="N4513" i="58"/>
  <c r="H4514" i="58"/>
  <c r="I4514" i="58"/>
  <c r="M4514" i="58" s="1"/>
  <c r="J4514" i="58"/>
  <c r="K4514" i="58"/>
  <c r="N4514" i="58"/>
  <c r="H4515" i="58"/>
  <c r="I4515" i="58"/>
  <c r="M4515" i="58" s="1"/>
  <c r="J4515" i="58"/>
  <c r="K4515" i="58"/>
  <c r="N4515" i="58"/>
  <c r="H4516" i="58"/>
  <c r="I4516" i="58"/>
  <c r="M4516" i="58" s="1"/>
  <c r="J4516" i="58"/>
  <c r="K4516" i="58"/>
  <c r="N4516" i="58"/>
  <c r="H4517" i="58"/>
  <c r="I4517" i="58"/>
  <c r="M4517" i="58" s="1"/>
  <c r="J4517" i="58"/>
  <c r="K4517" i="58"/>
  <c r="N4517" i="58"/>
  <c r="H4518" i="58"/>
  <c r="I4518" i="58"/>
  <c r="M4518" i="58" s="1"/>
  <c r="J4518" i="58"/>
  <c r="K4518" i="58"/>
  <c r="N4518" i="58"/>
  <c r="H4519" i="58"/>
  <c r="I4519" i="58"/>
  <c r="M4519" i="58" s="1"/>
  <c r="J4519" i="58"/>
  <c r="K4519" i="58"/>
  <c r="N4519" i="58"/>
  <c r="H4520" i="58"/>
  <c r="I4520" i="58"/>
  <c r="M4520" i="58" s="1"/>
  <c r="J4520" i="58"/>
  <c r="K4520" i="58"/>
  <c r="N4520" i="58"/>
  <c r="H4521" i="58"/>
  <c r="I4521" i="58"/>
  <c r="M4521" i="58" s="1"/>
  <c r="J4521" i="58"/>
  <c r="K4521" i="58"/>
  <c r="N4521" i="58"/>
  <c r="H4522" i="58"/>
  <c r="I4522" i="58"/>
  <c r="M4522" i="58" s="1"/>
  <c r="J4522" i="58"/>
  <c r="K4522" i="58"/>
  <c r="N4522" i="58"/>
  <c r="H4523" i="58"/>
  <c r="I4523" i="58"/>
  <c r="M4523" i="58" s="1"/>
  <c r="J4523" i="58"/>
  <c r="K4523" i="58"/>
  <c r="N4523" i="58"/>
  <c r="H4524" i="58"/>
  <c r="I4524" i="58"/>
  <c r="M4524" i="58" s="1"/>
  <c r="J4524" i="58"/>
  <c r="K4524" i="58"/>
  <c r="N4524" i="58"/>
  <c r="H4525" i="58"/>
  <c r="I4525" i="58"/>
  <c r="M4525" i="58" s="1"/>
  <c r="J4525" i="58"/>
  <c r="K4525" i="58"/>
  <c r="N4525" i="58"/>
  <c r="H4526" i="58"/>
  <c r="I4526" i="58"/>
  <c r="M4526" i="58" s="1"/>
  <c r="J4526" i="58"/>
  <c r="K4526" i="58"/>
  <c r="N4526" i="58"/>
  <c r="H4527" i="58"/>
  <c r="I4527" i="58"/>
  <c r="M4527" i="58" s="1"/>
  <c r="J4527" i="58"/>
  <c r="K4527" i="58"/>
  <c r="N4527" i="58"/>
  <c r="H4528" i="58"/>
  <c r="I4528" i="58"/>
  <c r="M4528" i="58" s="1"/>
  <c r="J4528" i="58"/>
  <c r="K4528" i="58"/>
  <c r="N4528" i="58"/>
  <c r="H4529" i="58"/>
  <c r="I4529" i="58"/>
  <c r="M4529" i="58" s="1"/>
  <c r="J4529" i="58"/>
  <c r="K4529" i="58"/>
  <c r="N4529" i="58"/>
  <c r="H4530" i="58"/>
  <c r="I4530" i="58"/>
  <c r="M4530" i="58" s="1"/>
  <c r="J4530" i="58"/>
  <c r="K4530" i="58"/>
  <c r="N4530" i="58"/>
  <c r="H4531" i="58"/>
  <c r="I4531" i="58"/>
  <c r="M4531" i="58" s="1"/>
  <c r="J4531" i="58"/>
  <c r="K4531" i="58"/>
  <c r="N4531" i="58"/>
  <c r="H4532" i="58"/>
  <c r="I4532" i="58"/>
  <c r="M4532" i="58" s="1"/>
  <c r="J4532" i="58"/>
  <c r="K4532" i="58"/>
  <c r="N4532" i="58"/>
  <c r="H4533" i="58"/>
  <c r="I4533" i="58"/>
  <c r="M4533" i="58" s="1"/>
  <c r="J4533" i="58"/>
  <c r="K4533" i="58"/>
  <c r="N4533" i="58"/>
  <c r="H4534" i="58"/>
  <c r="I4534" i="58"/>
  <c r="M4534" i="58" s="1"/>
  <c r="J4534" i="58"/>
  <c r="K4534" i="58"/>
  <c r="N4534" i="58"/>
  <c r="H4535" i="58"/>
  <c r="I4535" i="58"/>
  <c r="M4535" i="58" s="1"/>
  <c r="J4535" i="58"/>
  <c r="K4535" i="58"/>
  <c r="N4535" i="58"/>
  <c r="H4536" i="58"/>
  <c r="I4536" i="58"/>
  <c r="M4536" i="58" s="1"/>
  <c r="J4536" i="58"/>
  <c r="K4536" i="58"/>
  <c r="N4536" i="58"/>
  <c r="H4537" i="58"/>
  <c r="I4537" i="58"/>
  <c r="M4537" i="58" s="1"/>
  <c r="J4537" i="58"/>
  <c r="K4537" i="58"/>
  <c r="N4537" i="58"/>
  <c r="H4538" i="58"/>
  <c r="I4538" i="58"/>
  <c r="M4538" i="58" s="1"/>
  <c r="J4538" i="58"/>
  <c r="K4538" i="58"/>
  <c r="N4538" i="58"/>
  <c r="H4539" i="58"/>
  <c r="I4539" i="58"/>
  <c r="M4539" i="58" s="1"/>
  <c r="J4539" i="58"/>
  <c r="K4539" i="58"/>
  <c r="N4539" i="58"/>
  <c r="H4540" i="58"/>
  <c r="I4540" i="58"/>
  <c r="M4540" i="58" s="1"/>
  <c r="J4540" i="58"/>
  <c r="K4540" i="58"/>
  <c r="N4540" i="58"/>
  <c r="H4541" i="58"/>
  <c r="I4541" i="58"/>
  <c r="M4541" i="58" s="1"/>
  <c r="J4541" i="58"/>
  <c r="K4541" i="58"/>
  <c r="N4541" i="58"/>
  <c r="H4542" i="58"/>
  <c r="I4542" i="58"/>
  <c r="M4542" i="58" s="1"/>
  <c r="J4542" i="58"/>
  <c r="K4542" i="58"/>
  <c r="N4542" i="58"/>
  <c r="H4543" i="58"/>
  <c r="I4543" i="58"/>
  <c r="M4543" i="58" s="1"/>
  <c r="J4543" i="58"/>
  <c r="K4543" i="58"/>
  <c r="N4543" i="58"/>
  <c r="H4544" i="58"/>
  <c r="I4544" i="58"/>
  <c r="M4544" i="58" s="1"/>
  <c r="J4544" i="58"/>
  <c r="K4544" i="58"/>
  <c r="N4544" i="58"/>
  <c r="H4545" i="58"/>
  <c r="I4545" i="58"/>
  <c r="M4545" i="58" s="1"/>
  <c r="J4545" i="58"/>
  <c r="K4545" i="58"/>
  <c r="N4545" i="58"/>
  <c r="H4546" i="58"/>
  <c r="I4546" i="58"/>
  <c r="M4546" i="58" s="1"/>
  <c r="J4546" i="58"/>
  <c r="K4546" i="58"/>
  <c r="N4546" i="58"/>
  <c r="H4547" i="58"/>
  <c r="I4547" i="58"/>
  <c r="M4547" i="58" s="1"/>
  <c r="J4547" i="58"/>
  <c r="K4547" i="58"/>
  <c r="N4547" i="58"/>
  <c r="H4548" i="58"/>
  <c r="I4548" i="58"/>
  <c r="M4548" i="58" s="1"/>
  <c r="J4548" i="58"/>
  <c r="K4548" i="58"/>
  <c r="N4548" i="58"/>
  <c r="H4549" i="58"/>
  <c r="I4549" i="58"/>
  <c r="M4549" i="58" s="1"/>
  <c r="J4549" i="58"/>
  <c r="K4549" i="58"/>
  <c r="N4549" i="58"/>
  <c r="H4550" i="58"/>
  <c r="I4550" i="58"/>
  <c r="M4550" i="58" s="1"/>
  <c r="J4550" i="58"/>
  <c r="K4550" i="58"/>
  <c r="N4550" i="58"/>
  <c r="H4551" i="58"/>
  <c r="I4551" i="58"/>
  <c r="M4551" i="58" s="1"/>
  <c r="J4551" i="58"/>
  <c r="K4551" i="58"/>
  <c r="N4551" i="58"/>
  <c r="H4552" i="58"/>
  <c r="I4552" i="58"/>
  <c r="M4552" i="58" s="1"/>
  <c r="J4552" i="58"/>
  <c r="K4552" i="58"/>
  <c r="N4552" i="58"/>
  <c r="H4553" i="58"/>
  <c r="I4553" i="58"/>
  <c r="M4553" i="58" s="1"/>
  <c r="J4553" i="58"/>
  <c r="K4553" i="58"/>
  <c r="N4553" i="58"/>
  <c r="H4554" i="58"/>
  <c r="I4554" i="58"/>
  <c r="M4554" i="58" s="1"/>
  <c r="J4554" i="58"/>
  <c r="K4554" i="58"/>
  <c r="N4554" i="58"/>
  <c r="H4555" i="58"/>
  <c r="I4555" i="58"/>
  <c r="M4555" i="58" s="1"/>
  <c r="J4555" i="58"/>
  <c r="K4555" i="58"/>
  <c r="N4555" i="58"/>
  <c r="H4556" i="58"/>
  <c r="I4556" i="58"/>
  <c r="M4556" i="58" s="1"/>
  <c r="J4556" i="58"/>
  <c r="K4556" i="58"/>
  <c r="N4556" i="58"/>
  <c r="H4557" i="58"/>
  <c r="I4557" i="58"/>
  <c r="M4557" i="58" s="1"/>
  <c r="J4557" i="58"/>
  <c r="K4557" i="58"/>
  <c r="N4557" i="58"/>
  <c r="H4558" i="58"/>
  <c r="I4558" i="58"/>
  <c r="M4558" i="58" s="1"/>
  <c r="J4558" i="58"/>
  <c r="K4558" i="58"/>
  <c r="N4558" i="58"/>
  <c r="H4559" i="58"/>
  <c r="I4559" i="58"/>
  <c r="M4559" i="58" s="1"/>
  <c r="J4559" i="58"/>
  <c r="K4559" i="58"/>
  <c r="N4559" i="58"/>
  <c r="H4560" i="58"/>
  <c r="I4560" i="58"/>
  <c r="M4560" i="58" s="1"/>
  <c r="J4560" i="58"/>
  <c r="K4560" i="58"/>
  <c r="N4560" i="58"/>
  <c r="H4561" i="58"/>
  <c r="I4561" i="58"/>
  <c r="M4561" i="58" s="1"/>
  <c r="J4561" i="58"/>
  <c r="K4561" i="58"/>
  <c r="N4561" i="58"/>
  <c r="H4562" i="58"/>
  <c r="I4562" i="58"/>
  <c r="M4562" i="58" s="1"/>
  <c r="J4562" i="58"/>
  <c r="K4562" i="58"/>
  <c r="N4562" i="58"/>
  <c r="H4563" i="58"/>
  <c r="I4563" i="58"/>
  <c r="M4563" i="58" s="1"/>
  <c r="J4563" i="58"/>
  <c r="K4563" i="58"/>
  <c r="N4563" i="58"/>
  <c r="H4564" i="58"/>
  <c r="I4564" i="58"/>
  <c r="M4564" i="58" s="1"/>
  <c r="J4564" i="58"/>
  <c r="K4564" i="58"/>
  <c r="N4564" i="58"/>
  <c r="H4565" i="58"/>
  <c r="I4565" i="58"/>
  <c r="M4565" i="58" s="1"/>
  <c r="J4565" i="58"/>
  <c r="K4565" i="58"/>
  <c r="N4565" i="58"/>
  <c r="H4566" i="58"/>
  <c r="I4566" i="58"/>
  <c r="M4566" i="58" s="1"/>
  <c r="J4566" i="58"/>
  <c r="K4566" i="58"/>
  <c r="N4566" i="58"/>
  <c r="H4567" i="58"/>
  <c r="I4567" i="58"/>
  <c r="M4567" i="58" s="1"/>
  <c r="J4567" i="58"/>
  <c r="K4567" i="58"/>
  <c r="N4567" i="58"/>
  <c r="H4568" i="58"/>
  <c r="I4568" i="58"/>
  <c r="M4568" i="58" s="1"/>
  <c r="J4568" i="58"/>
  <c r="K4568" i="58"/>
  <c r="N4568" i="58"/>
  <c r="H4569" i="58"/>
  <c r="I4569" i="58"/>
  <c r="M4569" i="58" s="1"/>
  <c r="J4569" i="58"/>
  <c r="K4569" i="58"/>
  <c r="N4569" i="58"/>
  <c r="H4570" i="58"/>
  <c r="I4570" i="58"/>
  <c r="M4570" i="58" s="1"/>
  <c r="J4570" i="58"/>
  <c r="K4570" i="58"/>
  <c r="N4570" i="58"/>
  <c r="H4571" i="58"/>
  <c r="I4571" i="58"/>
  <c r="M4571" i="58" s="1"/>
  <c r="J4571" i="58"/>
  <c r="K4571" i="58"/>
  <c r="N4571" i="58"/>
  <c r="H4572" i="58"/>
  <c r="I4572" i="58"/>
  <c r="M4572" i="58" s="1"/>
  <c r="J4572" i="58"/>
  <c r="K4572" i="58"/>
  <c r="N4572" i="58"/>
  <c r="H4573" i="58"/>
  <c r="I4573" i="58"/>
  <c r="M4573" i="58" s="1"/>
  <c r="J4573" i="58"/>
  <c r="K4573" i="58"/>
  <c r="N4573" i="58"/>
  <c r="H4574" i="58"/>
  <c r="I4574" i="58"/>
  <c r="M4574" i="58" s="1"/>
  <c r="J4574" i="58"/>
  <c r="K4574" i="58"/>
  <c r="N4574" i="58"/>
  <c r="H4575" i="58"/>
  <c r="I4575" i="58"/>
  <c r="M4575" i="58" s="1"/>
  <c r="J4575" i="58"/>
  <c r="K4575" i="58"/>
  <c r="N4575" i="58"/>
  <c r="H4576" i="58"/>
  <c r="I4576" i="58"/>
  <c r="M4576" i="58" s="1"/>
  <c r="J4576" i="58"/>
  <c r="K4576" i="58"/>
  <c r="N4576" i="58"/>
  <c r="H4577" i="58"/>
  <c r="I4577" i="58"/>
  <c r="M4577" i="58" s="1"/>
  <c r="J4577" i="58"/>
  <c r="K4577" i="58"/>
  <c r="N4577" i="58"/>
  <c r="H4578" i="58"/>
  <c r="I4578" i="58"/>
  <c r="M4578" i="58" s="1"/>
  <c r="J4578" i="58"/>
  <c r="K4578" i="58"/>
  <c r="N4578" i="58"/>
  <c r="H4579" i="58"/>
  <c r="I4579" i="58"/>
  <c r="M4579" i="58" s="1"/>
  <c r="J4579" i="58"/>
  <c r="K4579" i="58"/>
  <c r="N4579" i="58"/>
  <c r="H4580" i="58"/>
  <c r="I4580" i="58"/>
  <c r="M4580" i="58" s="1"/>
  <c r="J4580" i="58"/>
  <c r="K4580" i="58"/>
  <c r="N4580" i="58"/>
  <c r="H4581" i="58"/>
  <c r="I4581" i="58"/>
  <c r="M4581" i="58" s="1"/>
  <c r="J4581" i="58"/>
  <c r="K4581" i="58"/>
  <c r="N4581" i="58"/>
  <c r="H4582" i="58"/>
  <c r="I4582" i="58"/>
  <c r="M4582" i="58" s="1"/>
  <c r="J4582" i="58"/>
  <c r="K4582" i="58"/>
  <c r="N4582" i="58"/>
  <c r="H4583" i="58"/>
  <c r="I4583" i="58"/>
  <c r="M4583" i="58" s="1"/>
  <c r="J4583" i="58"/>
  <c r="K4583" i="58"/>
  <c r="N4583" i="58"/>
  <c r="H4584" i="58"/>
  <c r="I4584" i="58"/>
  <c r="M4584" i="58" s="1"/>
  <c r="J4584" i="58"/>
  <c r="K4584" i="58"/>
  <c r="N4584" i="58"/>
  <c r="H4585" i="58"/>
  <c r="I4585" i="58"/>
  <c r="M4585" i="58" s="1"/>
  <c r="J4585" i="58"/>
  <c r="K4585" i="58"/>
  <c r="N4585" i="58"/>
  <c r="H4586" i="58"/>
  <c r="I4586" i="58"/>
  <c r="M4586" i="58" s="1"/>
  <c r="J4586" i="58"/>
  <c r="K4586" i="58"/>
  <c r="N4586" i="58"/>
  <c r="H4587" i="58"/>
  <c r="I4587" i="58"/>
  <c r="M4587" i="58" s="1"/>
  <c r="J4587" i="58"/>
  <c r="K4587" i="58"/>
  <c r="N4587" i="58"/>
  <c r="H4588" i="58"/>
  <c r="I4588" i="58"/>
  <c r="M4588" i="58" s="1"/>
  <c r="J4588" i="58"/>
  <c r="K4588" i="58"/>
  <c r="N4588" i="58"/>
  <c r="H4589" i="58"/>
  <c r="I4589" i="58"/>
  <c r="M4589" i="58" s="1"/>
  <c r="J4589" i="58"/>
  <c r="K4589" i="58"/>
  <c r="N4589" i="58"/>
  <c r="H4590" i="58"/>
  <c r="I4590" i="58"/>
  <c r="M4590" i="58" s="1"/>
  <c r="J4590" i="58"/>
  <c r="K4590" i="58"/>
  <c r="N4590" i="58"/>
  <c r="H4591" i="58"/>
  <c r="I4591" i="58"/>
  <c r="M4591" i="58" s="1"/>
  <c r="J4591" i="58"/>
  <c r="K4591" i="58"/>
  <c r="N4591" i="58"/>
  <c r="H4592" i="58"/>
  <c r="I4592" i="58"/>
  <c r="M4592" i="58" s="1"/>
  <c r="J4592" i="58"/>
  <c r="K4592" i="58"/>
  <c r="N4592" i="58"/>
  <c r="H4593" i="58"/>
  <c r="I4593" i="58"/>
  <c r="M4593" i="58" s="1"/>
  <c r="J4593" i="58"/>
  <c r="K4593" i="58"/>
  <c r="N4593" i="58"/>
  <c r="H4594" i="58"/>
  <c r="I4594" i="58"/>
  <c r="M4594" i="58" s="1"/>
  <c r="J4594" i="58"/>
  <c r="K4594" i="58"/>
  <c r="N4594" i="58"/>
  <c r="H4595" i="58"/>
  <c r="I4595" i="58"/>
  <c r="M4595" i="58" s="1"/>
  <c r="J4595" i="58"/>
  <c r="K4595" i="58"/>
  <c r="N4595" i="58"/>
  <c r="H4596" i="58"/>
  <c r="I4596" i="58"/>
  <c r="M4596" i="58" s="1"/>
  <c r="J4596" i="58"/>
  <c r="K4596" i="58"/>
  <c r="N4596" i="58"/>
  <c r="H4597" i="58"/>
  <c r="I4597" i="58"/>
  <c r="M4597" i="58" s="1"/>
  <c r="J4597" i="58"/>
  <c r="K4597" i="58"/>
  <c r="N4597" i="58"/>
  <c r="H4598" i="58"/>
  <c r="I4598" i="58"/>
  <c r="M4598" i="58" s="1"/>
  <c r="J4598" i="58"/>
  <c r="K4598" i="58"/>
  <c r="N4598" i="58"/>
  <c r="H4599" i="58"/>
  <c r="I4599" i="58"/>
  <c r="M4599" i="58" s="1"/>
  <c r="J4599" i="58"/>
  <c r="K4599" i="58"/>
  <c r="N4599" i="58"/>
  <c r="H4600" i="58"/>
  <c r="I4600" i="58"/>
  <c r="M4600" i="58" s="1"/>
  <c r="J4600" i="58"/>
  <c r="K4600" i="58"/>
  <c r="N4600" i="58"/>
  <c r="H4601" i="58"/>
  <c r="I4601" i="58"/>
  <c r="M4601" i="58" s="1"/>
  <c r="J4601" i="58"/>
  <c r="K4601" i="58"/>
  <c r="N4601" i="58"/>
  <c r="H4602" i="58"/>
  <c r="I4602" i="58"/>
  <c r="M4602" i="58" s="1"/>
  <c r="J4602" i="58"/>
  <c r="K4602" i="58"/>
  <c r="N4602" i="58"/>
  <c r="H4603" i="58"/>
  <c r="I4603" i="58"/>
  <c r="M4603" i="58" s="1"/>
  <c r="J4603" i="58"/>
  <c r="K4603" i="58"/>
  <c r="N4603" i="58"/>
  <c r="H4604" i="58"/>
  <c r="I4604" i="58"/>
  <c r="M4604" i="58" s="1"/>
  <c r="J4604" i="58"/>
  <c r="K4604" i="58"/>
  <c r="N4604" i="58"/>
  <c r="H4605" i="58"/>
  <c r="I4605" i="58"/>
  <c r="M4605" i="58" s="1"/>
  <c r="J4605" i="58"/>
  <c r="K4605" i="58"/>
  <c r="N4605" i="58"/>
  <c r="H4606" i="58"/>
  <c r="I4606" i="58"/>
  <c r="M4606" i="58" s="1"/>
  <c r="J4606" i="58"/>
  <c r="K4606" i="58"/>
  <c r="N4606" i="58"/>
  <c r="H4607" i="58"/>
  <c r="I4607" i="58"/>
  <c r="M4607" i="58" s="1"/>
  <c r="J4607" i="58"/>
  <c r="K4607" i="58"/>
  <c r="N4607" i="58"/>
  <c r="H4608" i="58"/>
  <c r="I4608" i="58"/>
  <c r="M4608" i="58" s="1"/>
  <c r="J4608" i="58"/>
  <c r="K4608" i="58"/>
  <c r="N4608" i="58"/>
  <c r="H4609" i="58"/>
  <c r="I4609" i="58"/>
  <c r="M4609" i="58" s="1"/>
  <c r="J4609" i="58"/>
  <c r="K4609" i="58"/>
  <c r="N4609" i="58"/>
  <c r="H4610" i="58"/>
  <c r="I4610" i="58"/>
  <c r="M4610" i="58" s="1"/>
  <c r="J4610" i="58"/>
  <c r="K4610" i="58"/>
  <c r="N4610" i="58"/>
  <c r="H4611" i="58"/>
  <c r="I4611" i="58"/>
  <c r="M4611" i="58" s="1"/>
  <c r="J4611" i="58"/>
  <c r="K4611" i="58"/>
  <c r="N4611" i="58"/>
  <c r="H4612" i="58"/>
  <c r="I4612" i="58"/>
  <c r="M4612" i="58" s="1"/>
  <c r="J4612" i="58"/>
  <c r="K4612" i="58"/>
  <c r="N4612" i="58"/>
  <c r="H4613" i="58"/>
  <c r="I4613" i="58"/>
  <c r="M4613" i="58" s="1"/>
  <c r="J4613" i="58"/>
  <c r="K4613" i="58"/>
  <c r="N4613" i="58"/>
  <c r="H4614" i="58"/>
  <c r="I4614" i="58"/>
  <c r="M4614" i="58" s="1"/>
  <c r="J4614" i="58"/>
  <c r="K4614" i="58"/>
  <c r="N4614" i="58"/>
  <c r="H4615" i="58"/>
  <c r="I4615" i="58"/>
  <c r="M4615" i="58" s="1"/>
  <c r="J4615" i="58"/>
  <c r="K4615" i="58"/>
  <c r="N4615" i="58"/>
  <c r="H4616" i="58"/>
  <c r="I4616" i="58"/>
  <c r="M4616" i="58" s="1"/>
  <c r="J4616" i="58"/>
  <c r="K4616" i="58"/>
  <c r="N4616" i="58"/>
  <c r="H4617" i="58"/>
  <c r="I4617" i="58"/>
  <c r="M4617" i="58" s="1"/>
  <c r="J4617" i="58"/>
  <c r="K4617" i="58"/>
  <c r="N4617" i="58"/>
  <c r="H4618" i="58"/>
  <c r="I4618" i="58"/>
  <c r="M4618" i="58" s="1"/>
  <c r="J4618" i="58"/>
  <c r="K4618" i="58"/>
  <c r="N4618" i="58"/>
  <c r="H4619" i="58"/>
  <c r="I4619" i="58"/>
  <c r="M4619" i="58" s="1"/>
  <c r="J4619" i="58"/>
  <c r="K4619" i="58"/>
  <c r="N4619" i="58"/>
  <c r="H4620" i="58"/>
  <c r="I4620" i="58"/>
  <c r="M4620" i="58" s="1"/>
  <c r="J4620" i="58"/>
  <c r="K4620" i="58"/>
  <c r="N4620" i="58"/>
  <c r="H4621" i="58"/>
  <c r="I4621" i="58"/>
  <c r="M4621" i="58" s="1"/>
  <c r="J4621" i="58"/>
  <c r="K4621" i="58"/>
  <c r="N4621" i="58"/>
  <c r="H4622" i="58"/>
  <c r="I4622" i="58"/>
  <c r="M4622" i="58" s="1"/>
  <c r="J4622" i="58"/>
  <c r="K4622" i="58"/>
  <c r="N4622" i="58"/>
  <c r="H4623" i="58"/>
  <c r="I4623" i="58"/>
  <c r="M4623" i="58" s="1"/>
  <c r="J4623" i="58"/>
  <c r="K4623" i="58"/>
  <c r="N4623" i="58"/>
  <c r="H4624" i="58"/>
  <c r="I4624" i="58"/>
  <c r="M4624" i="58" s="1"/>
  <c r="J4624" i="58"/>
  <c r="K4624" i="58"/>
  <c r="N4624" i="58"/>
  <c r="H4625" i="58"/>
  <c r="I4625" i="58"/>
  <c r="M4625" i="58" s="1"/>
  <c r="J4625" i="58"/>
  <c r="K4625" i="58"/>
  <c r="N4625" i="58"/>
  <c r="H4626" i="58"/>
  <c r="I4626" i="58"/>
  <c r="M4626" i="58" s="1"/>
  <c r="J4626" i="58"/>
  <c r="K4626" i="58"/>
  <c r="N4626" i="58"/>
  <c r="H4627" i="58"/>
  <c r="I4627" i="58"/>
  <c r="M4627" i="58" s="1"/>
  <c r="J4627" i="58"/>
  <c r="K4627" i="58"/>
  <c r="N4627" i="58"/>
  <c r="H4628" i="58"/>
  <c r="I4628" i="58"/>
  <c r="M4628" i="58" s="1"/>
  <c r="J4628" i="58"/>
  <c r="K4628" i="58"/>
  <c r="N4628" i="58"/>
  <c r="H4629" i="58"/>
  <c r="I4629" i="58"/>
  <c r="M4629" i="58" s="1"/>
  <c r="J4629" i="58"/>
  <c r="K4629" i="58"/>
  <c r="N4629" i="58"/>
  <c r="H4630" i="58"/>
  <c r="I4630" i="58"/>
  <c r="M4630" i="58" s="1"/>
  <c r="J4630" i="58"/>
  <c r="K4630" i="58"/>
  <c r="N4630" i="58"/>
  <c r="H4631" i="58"/>
  <c r="I4631" i="58"/>
  <c r="M4631" i="58" s="1"/>
  <c r="J4631" i="58"/>
  <c r="K4631" i="58"/>
  <c r="N4631" i="58"/>
  <c r="H4632" i="58"/>
  <c r="I4632" i="58"/>
  <c r="M4632" i="58" s="1"/>
  <c r="J4632" i="58"/>
  <c r="K4632" i="58"/>
  <c r="N4632" i="58"/>
  <c r="H4633" i="58"/>
  <c r="I4633" i="58"/>
  <c r="M4633" i="58" s="1"/>
  <c r="J4633" i="58"/>
  <c r="K4633" i="58"/>
  <c r="N4633" i="58"/>
  <c r="H4634" i="58"/>
  <c r="I4634" i="58"/>
  <c r="M4634" i="58" s="1"/>
  <c r="J4634" i="58"/>
  <c r="K4634" i="58"/>
  <c r="N4634" i="58"/>
  <c r="H4635" i="58"/>
  <c r="I4635" i="58"/>
  <c r="M4635" i="58" s="1"/>
  <c r="J4635" i="58"/>
  <c r="K4635" i="58"/>
  <c r="N4635" i="58"/>
  <c r="H4636" i="58"/>
  <c r="I4636" i="58"/>
  <c r="M4636" i="58" s="1"/>
  <c r="J4636" i="58"/>
  <c r="K4636" i="58"/>
  <c r="N4636" i="58"/>
  <c r="H4637" i="58"/>
  <c r="I4637" i="58"/>
  <c r="M4637" i="58" s="1"/>
  <c r="J4637" i="58"/>
  <c r="K4637" i="58"/>
  <c r="N4637" i="58"/>
  <c r="H4638" i="58"/>
  <c r="I4638" i="58"/>
  <c r="M4638" i="58" s="1"/>
  <c r="J4638" i="58"/>
  <c r="K4638" i="58"/>
  <c r="N4638" i="58"/>
  <c r="H4639" i="58"/>
  <c r="I4639" i="58"/>
  <c r="M4639" i="58" s="1"/>
  <c r="J4639" i="58"/>
  <c r="K4639" i="58"/>
  <c r="N4639" i="58"/>
  <c r="H4640" i="58"/>
  <c r="I4640" i="58"/>
  <c r="M4640" i="58" s="1"/>
  <c r="J4640" i="58"/>
  <c r="K4640" i="58"/>
  <c r="N4640" i="58"/>
  <c r="H4641" i="58"/>
  <c r="I4641" i="58"/>
  <c r="M4641" i="58" s="1"/>
  <c r="J4641" i="58"/>
  <c r="K4641" i="58"/>
  <c r="N4641" i="58"/>
  <c r="H4642" i="58"/>
  <c r="I4642" i="58"/>
  <c r="M4642" i="58" s="1"/>
  <c r="J4642" i="58"/>
  <c r="K4642" i="58"/>
  <c r="N4642" i="58"/>
  <c r="H4643" i="58"/>
  <c r="I4643" i="58"/>
  <c r="M4643" i="58" s="1"/>
  <c r="J4643" i="58"/>
  <c r="K4643" i="58"/>
  <c r="N4643" i="58"/>
  <c r="H4644" i="58"/>
  <c r="I4644" i="58"/>
  <c r="M4644" i="58" s="1"/>
  <c r="J4644" i="58"/>
  <c r="K4644" i="58"/>
  <c r="N4644" i="58"/>
  <c r="H4645" i="58"/>
  <c r="I4645" i="58"/>
  <c r="M4645" i="58" s="1"/>
  <c r="J4645" i="58"/>
  <c r="K4645" i="58"/>
  <c r="N4645" i="58"/>
  <c r="H4646" i="58"/>
  <c r="I4646" i="58"/>
  <c r="M4646" i="58" s="1"/>
  <c r="J4646" i="58"/>
  <c r="K4646" i="58"/>
  <c r="N4646" i="58"/>
  <c r="H4647" i="58"/>
  <c r="I4647" i="58"/>
  <c r="M4647" i="58" s="1"/>
  <c r="J4647" i="58"/>
  <c r="K4647" i="58"/>
  <c r="N4647" i="58"/>
  <c r="H4648" i="58"/>
  <c r="I4648" i="58"/>
  <c r="M4648" i="58" s="1"/>
  <c r="J4648" i="58"/>
  <c r="K4648" i="58"/>
  <c r="N4648" i="58"/>
  <c r="H4649" i="58"/>
  <c r="I4649" i="58"/>
  <c r="M4649" i="58" s="1"/>
  <c r="J4649" i="58"/>
  <c r="K4649" i="58"/>
  <c r="N4649" i="58"/>
  <c r="H4650" i="58"/>
  <c r="I4650" i="58"/>
  <c r="M4650" i="58" s="1"/>
  <c r="J4650" i="58"/>
  <c r="K4650" i="58"/>
  <c r="N4650" i="58"/>
  <c r="H4651" i="58"/>
  <c r="I4651" i="58"/>
  <c r="M4651" i="58" s="1"/>
  <c r="J4651" i="58"/>
  <c r="K4651" i="58"/>
  <c r="N4651" i="58"/>
  <c r="H4652" i="58"/>
  <c r="I4652" i="58"/>
  <c r="M4652" i="58" s="1"/>
  <c r="J4652" i="58"/>
  <c r="K4652" i="58"/>
  <c r="N4652" i="58"/>
  <c r="H4653" i="58"/>
  <c r="I4653" i="58"/>
  <c r="M4653" i="58" s="1"/>
  <c r="J4653" i="58"/>
  <c r="K4653" i="58"/>
  <c r="N4653" i="58"/>
  <c r="H4654" i="58"/>
  <c r="I4654" i="58"/>
  <c r="M4654" i="58" s="1"/>
  <c r="J4654" i="58"/>
  <c r="K4654" i="58"/>
  <c r="N4654" i="58"/>
  <c r="H4655" i="58"/>
  <c r="I4655" i="58"/>
  <c r="M4655" i="58" s="1"/>
  <c r="J4655" i="58"/>
  <c r="K4655" i="58"/>
  <c r="N4655" i="58"/>
  <c r="H4656" i="58"/>
  <c r="I4656" i="58"/>
  <c r="M4656" i="58" s="1"/>
  <c r="J4656" i="58"/>
  <c r="K4656" i="58"/>
  <c r="N4656" i="58"/>
  <c r="H4657" i="58"/>
  <c r="I4657" i="58"/>
  <c r="M4657" i="58" s="1"/>
  <c r="J4657" i="58"/>
  <c r="K4657" i="58"/>
  <c r="N4657" i="58"/>
  <c r="H4658" i="58"/>
  <c r="I4658" i="58"/>
  <c r="M4658" i="58" s="1"/>
  <c r="J4658" i="58"/>
  <c r="K4658" i="58"/>
  <c r="N4658" i="58"/>
  <c r="H4659" i="58"/>
  <c r="I4659" i="58"/>
  <c r="M4659" i="58" s="1"/>
  <c r="J4659" i="58"/>
  <c r="K4659" i="58"/>
  <c r="N4659" i="58"/>
  <c r="H4660" i="58"/>
  <c r="I4660" i="58"/>
  <c r="M4660" i="58" s="1"/>
  <c r="J4660" i="58"/>
  <c r="K4660" i="58"/>
  <c r="N4660" i="58"/>
  <c r="H4661" i="58"/>
  <c r="I4661" i="58"/>
  <c r="M4661" i="58" s="1"/>
  <c r="J4661" i="58"/>
  <c r="K4661" i="58"/>
  <c r="N4661" i="58"/>
  <c r="H4662" i="58"/>
  <c r="I4662" i="58"/>
  <c r="M4662" i="58" s="1"/>
  <c r="J4662" i="58"/>
  <c r="K4662" i="58"/>
  <c r="N4662" i="58"/>
  <c r="H4663" i="58"/>
  <c r="I4663" i="58"/>
  <c r="M4663" i="58" s="1"/>
  <c r="J4663" i="58"/>
  <c r="K4663" i="58"/>
  <c r="N4663" i="58"/>
  <c r="H4664" i="58"/>
  <c r="I4664" i="58"/>
  <c r="M4664" i="58" s="1"/>
  <c r="J4664" i="58"/>
  <c r="K4664" i="58"/>
  <c r="N4664" i="58"/>
  <c r="H4665" i="58"/>
  <c r="I4665" i="58"/>
  <c r="M4665" i="58" s="1"/>
  <c r="J4665" i="58"/>
  <c r="K4665" i="58"/>
  <c r="N4665" i="58"/>
  <c r="H4666" i="58"/>
  <c r="I4666" i="58"/>
  <c r="M4666" i="58" s="1"/>
  <c r="J4666" i="58"/>
  <c r="K4666" i="58"/>
  <c r="N4666" i="58"/>
  <c r="H4667" i="58"/>
  <c r="I4667" i="58"/>
  <c r="M4667" i="58" s="1"/>
  <c r="J4667" i="58"/>
  <c r="K4667" i="58"/>
  <c r="N4667" i="58"/>
  <c r="H4668" i="58"/>
  <c r="I4668" i="58"/>
  <c r="M4668" i="58" s="1"/>
  <c r="J4668" i="58"/>
  <c r="K4668" i="58"/>
  <c r="N4668" i="58"/>
  <c r="H4669" i="58"/>
  <c r="I4669" i="58"/>
  <c r="M4669" i="58" s="1"/>
  <c r="J4669" i="58"/>
  <c r="K4669" i="58"/>
  <c r="N4669" i="58"/>
  <c r="H4670" i="58"/>
  <c r="I4670" i="58"/>
  <c r="M4670" i="58" s="1"/>
  <c r="J4670" i="58"/>
  <c r="K4670" i="58"/>
  <c r="N4670" i="58"/>
  <c r="H4671" i="58"/>
  <c r="I4671" i="58"/>
  <c r="M4671" i="58" s="1"/>
  <c r="J4671" i="58"/>
  <c r="K4671" i="58"/>
  <c r="N4671" i="58"/>
  <c r="H4672" i="58"/>
  <c r="I4672" i="58"/>
  <c r="M4672" i="58" s="1"/>
  <c r="J4672" i="58"/>
  <c r="K4672" i="58"/>
  <c r="N4672" i="58"/>
  <c r="H4673" i="58"/>
  <c r="I4673" i="58"/>
  <c r="M4673" i="58" s="1"/>
  <c r="J4673" i="58"/>
  <c r="K4673" i="58"/>
  <c r="N4673" i="58"/>
  <c r="H4674" i="58"/>
  <c r="I4674" i="58"/>
  <c r="M4674" i="58" s="1"/>
  <c r="J4674" i="58"/>
  <c r="K4674" i="58"/>
  <c r="N4674" i="58"/>
  <c r="H4675" i="58"/>
  <c r="I4675" i="58"/>
  <c r="M4675" i="58" s="1"/>
  <c r="J4675" i="58"/>
  <c r="K4675" i="58"/>
  <c r="N4675" i="58"/>
  <c r="H4676" i="58"/>
  <c r="I4676" i="58"/>
  <c r="M4676" i="58" s="1"/>
  <c r="J4676" i="58"/>
  <c r="K4676" i="58"/>
  <c r="N4676" i="58"/>
  <c r="H4677" i="58"/>
  <c r="I4677" i="58"/>
  <c r="M4677" i="58" s="1"/>
  <c r="J4677" i="58"/>
  <c r="K4677" i="58"/>
  <c r="N4677" i="58"/>
  <c r="H4678" i="58"/>
  <c r="I4678" i="58"/>
  <c r="M4678" i="58" s="1"/>
  <c r="J4678" i="58"/>
  <c r="K4678" i="58"/>
  <c r="N4678" i="58"/>
  <c r="H4679" i="58"/>
  <c r="I4679" i="58"/>
  <c r="M4679" i="58" s="1"/>
  <c r="J4679" i="58"/>
  <c r="K4679" i="58"/>
  <c r="N4679" i="58"/>
  <c r="H4680" i="58"/>
  <c r="I4680" i="58"/>
  <c r="M4680" i="58" s="1"/>
  <c r="J4680" i="58"/>
  <c r="K4680" i="58"/>
  <c r="N4680" i="58"/>
  <c r="H4681" i="58"/>
  <c r="I4681" i="58"/>
  <c r="M4681" i="58" s="1"/>
  <c r="J4681" i="58"/>
  <c r="K4681" i="58"/>
  <c r="N4681" i="58"/>
  <c r="H4682" i="58"/>
  <c r="I4682" i="58"/>
  <c r="M4682" i="58" s="1"/>
  <c r="J4682" i="58"/>
  <c r="K4682" i="58"/>
  <c r="N4682" i="58"/>
  <c r="H4683" i="58"/>
  <c r="I4683" i="58"/>
  <c r="M4683" i="58" s="1"/>
  <c r="J4683" i="58"/>
  <c r="K4683" i="58"/>
  <c r="N4683" i="58"/>
  <c r="H4684" i="58"/>
  <c r="I4684" i="58"/>
  <c r="M4684" i="58" s="1"/>
  <c r="J4684" i="58"/>
  <c r="K4684" i="58"/>
  <c r="N4684" i="58"/>
  <c r="H4685" i="58"/>
  <c r="I4685" i="58"/>
  <c r="M4685" i="58" s="1"/>
  <c r="J4685" i="58"/>
  <c r="K4685" i="58"/>
  <c r="N4685" i="58"/>
  <c r="H4686" i="58"/>
  <c r="I4686" i="58"/>
  <c r="M4686" i="58" s="1"/>
  <c r="J4686" i="58"/>
  <c r="K4686" i="58"/>
  <c r="N4686" i="58"/>
  <c r="H4687" i="58"/>
  <c r="I4687" i="58"/>
  <c r="M4687" i="58" s="1"/>
  <c r="J4687" i="58"/>
  <c r="K4687" i="58"/>
  <c r="N4687" i="58"/>
  <c r="H4688" i="58"/>
  <c r="I4688" i="58"/>
  <c r="M4688" i="58" s="1"/>
  <c r="J4688" i="58"/>
  <c r="K4688" i="58"/>
  <c r="N4688" i="58"/>
  <c r="H4689" i="58"/>
  <c r="I4689" i="58"/>
  <c r="M4689" i="58" s="1"/>
  <c r="J4689" i="58"/>
  <c r="K4689" i="58"/>
  <c r="N4689" i="58"/>
  <c r="H4690" i="58"/>
  <c r="I4690" i="58"/>
  <c r="M4690" i="58" s="1"/>
  <c r="J4690" i="58"/>
  <c r="K4690" i="58"/>
  <c r="N4690" i="58"/>
  <c r="H4691" i="58"/>
  <c r="I4691" i="58"/>
  <c r="M4691" i="58" s="1"/>
  <c r="J4691" i="58"/>
  <c r="K4691" i="58"/>
  <c r="N4691" i="58"/>
  <c r="H4692" i="58"/>
  <c r="I4692" i="58"/>
  <c r="M4692" i="58" s="1"/>
  <c r="J4692" i="58"/>
  <c r="K4692" i="58"/>
  <c r="N4692" i="58"/>
  <c r="H4693" i="58"/>
  <c r="I4693" i="58"/>
  <c r="M4693" i="58" s="1"/>
  <c r="J4693" i="58"/>
  <c r="K4693" i="58"/>
  <c r="N4693" i="58"/>
  <c r="H4694" i="58"/>
  <c r="I4694" i="58"/>
  <c r="M4694" i="58" s="1"/>
  <c r="J4694" i="58"/>
  <c r="K4694" i="58"/>
  <c r="N4694" i="58"/>
  <c r="H4695" i="58"/>
  <c r="I4695" i="58"/>
  <c r="M4695" i="58" s="1"/>
  <c r="J4695" i="58"/>
  <c r="K4695" i="58"/>
  <c r="N4695" i="58"/>
  <c r="H4696" i="58"/>
  <c r="I4696" i="58"/>
  <c r="M4696" i="58" s="1"/>
  <c r="J4696" i="58"/>
  <c r="K4696" i="58"/>
  <c r="N4696" i="58"/>
  <c r="H4697" i="58"/>
  <c r="I4697" i="58"/>
  <c r="M4697" i="58" s="1"/>
  <c r="J4697" i="58"/>
  <c r="K4697" i="58"/>
  <c r="N4697" i="58"/>
  <c r="H4698" i="58"/>
  <c r="I4698" i="58"/>
  <c r="M4698" i="58" s="1"/>
  <c r="J4698" i="58"/>
  <c r="K4698" i="58"/>
  <c r="N4698" i="58"/>
  <c r="H4699" i="58"/>
  <c r="I4699" i="58"/>
  <c r="M4699" i="58" s="1"/>
  <c r="J4699" i="58"/>
  <c r="K4699" i="58"/>
  <c r="N4699" i="58"/>
  <c r="H4700" i="58"/>
  <c r="I4700" i="58"/>
  <c r="M4700" i="58" s="1"/>
  <c r="J4700" i="58"/>
  <c r="K4700" i="58"/>
  <c r="N4700" i="58"/>
  <c r="H4701" i="58"/>
  <c r="I4701" i="58"/>
  <c r="M4701" i="58" s="1"/>
  <c r="J4701" i="58"/>
  <c r="K4701" i="58"/>
  <c r="N4701" i="58"/>
  <c r="H4702" i="58"/>
  <c r="I4702" i="58"/>
  <c r="M4702" i="58" s="1"/>
  <c r="J4702" i="58"/>
  <c r="K4702" i="58"/>
  <c r="N4702" i="58"/>
  <c r="H4703" i="58"/>
  <c r="I4703" i="58"/>
  <c r="M4703" i="58" s="1"/>
  <c r="J4703" i="58"/>
  <c r="K4703" i="58"/>
  <c r="N4703" i="58"/>
  <c r="H4704" i="58"/>
  <c r="I4704" i="58"/>
  <c r="M4704" i="58" s="1"/>
  <c r="J4704" i="58"/>
  <c r="K4704" i="58"/>
  <c r="N4704" i="58"/>
  <c r="H4705" i="58"/>
  <c r="I4705" i="58"/>
  <c r="M4705" i="58" s="1"/>
  <c r="J4705" i="58"/>
  <c r="K4705" i="58"/>
  <c r="N4705" i="58"/>
  <c r="H4706" i="58"/>
  <c r="I4706" i="58"/>
  <c r="M4706" i="58" s="1"/>
  <c r="J4706" i="58"/>
  <c r="K4706" i="58"/>
  <c r="N4706" i="58"/>
  <c r="H4707" i="58"/>
  <c r="I4707" i="58"/>
  <c r="M4707" i="58" s="1"/>
  <c r="J4707" i="58"/>
  <c r="K4707" i="58"/>
  <c r="N4707" i="58"/>
  <c r="H4708" i="58"/>
  <c r="I4708" i="58"/>
  <c r="M4708" i="58" s="1"/>
  <c r="J4708" i="58"/>
  <c r="K4708" i="58"/>
  <c r="N4708" i="58"/>
  <c r="H4709" i="58"/>
  <c r="I4709" i="58"/>
  <c r="M4709" i="58" s="1"/>
  <c r="J4709" i="58"/>
  <c r="K4709" i="58"/>
  <c r="N4709" i="58"/>
  <c r="H4710" i="58"/>
  <c r="I4710" i="58"/>
  <c r="M4710" i="58" s="1"/>
  <c r="J4710" i="58"/>
  <c r="K4710" i="58"/>
  <c r="N4710" i="58"/>
  <c r="H4711" i="58"/>
  <c r="I4711" i="58"/>
  <c r="M4711" i="58" s="1"/>
  <c r="J4711" i="58"/>
  <c r="K4711" i="58"/>
  <c r="N4711" i="58"/>
  <c r="H4712" i="58"/>
  <c r="I4712" i="58"/>
  <c r="M4712" i="58" s="1"/>
  <c r="J4712" i="58"/>
  <c r="K4712" i="58"/>
  <c r="N4712" i="58"/>
  <c r="H4713" i="58"/>
  <c r="I4713" i="58"/>
  <c r="M4713" i="58" s="1"/>
  <c r="J4713" i="58"/>
  <c r="K4713" i="58"/>
  <c r="N4713" i="58"/>
  <c r="H4714" i="58"/>
  <c r="I4714" i="58"/>
  <c r="M4714" i="58" s="1"/>
  <c r="J4714" i="58"/>
  <c r="K4714" i="58"/>
  <c r="N4714" i="58"/>
  <c r="H4715" i="58"/>
  <c r="I4715" i="58"/>
  <c r="M4715" i="58" s="1"/>
  <c r="J4715" i="58"/>
  <c r="K4715" i="58"/>
  <c r="N4715" i="58"/>
  <c r="H4716" i="58"/>
  <c r="I4716" i="58"/>
  <c r="M4716" i="58" s="1"/>
  <c r="J4716" i="58"/>
  <c r="K4716" i="58"/>
  <c r="N4716" i="58"/>
  <c r="H4717" i="58"/>
  <c r="I4717" i="58"/>
  <c r="M4717" i="58" s="1"/>
  <c r="J4717" i="58"/>
  <c r="K4717" i="58"/>
  <c r="N4717" i="58"/>
  <c r="H4718" i="58"/>
  <c r="I4718" i="58"/>
  <c r="M4718" i="58" s="1"/>
  <c r="J4718" i="58"/>
  <c r="K4718" i="58"/>
  <c r="N4718" i="58"/>
  <c r="H4719" i="58"/>
  <c r="I4719" i="58"/>
  <c r="M4719" i="58" s="1"/>
  <c r="J4719" i="58"/>
  <c r="K4719" i="58"/>
  <c r="N4719" i="58"/>
  <c r="H4720" i="58"/>
  <c r="I4720" i="58"/>
  <c r="M4720" i="58" s="1"/>
  <c r="J4720" i="58"/>
  <c r="K4720" i="58"/>
  <c r="N4720" i="58"/>
  <c r="H4721" i="58"/>
  <c r="I4721" i="58"/>
  <c r="M4721" i="58" s="1"/>
  <c r="J4721" i="58"/>
  <c r="K4721" i="58"/>
  <c r="N4721" i="58"/>
  <c r="H4722" i="58"/>
  <c r="I4722" i="58"/>
  <c r="M4722" i="58" s="1"/>
  <c r="J4722" i="58"/>
  <c r="K4722" i="58"/>
  <c r="N4722" i="58"/>
  <c r="H4723" i="58"/>
  <c r="I4723" i="58"/>
  <c r="M4723" i="58" s="1"/>
  <c r="J4723" i="58"/>
  <c r="K4723" i="58"/>
  <c r="N4723" i="58"/>
  <c r="H4724" i="58"/>
  <c r="I4724" i="58"/>
  <c r="M4724" i="58" s="1"/>
  <c r="J4724" i="58"/>
  <c r="K4724" i="58"/>
  <c r="N4724" i="58"/>
  <c r="H4725" i="58"/>
  <c r="I4725" i="58"/>
  <c r="M4725" i="58" s="1"/>
  <c r="J4725" i="58"/>
  <c r="K4725" i="58"/>
  <c r="N4725" i="58"/>
  <c r="H4726" i="58"/>
  <c r="I4726" i="58"/>
  <c r="M4726" i="58" s="1"/>
  <c r="J4726" i="58"/>
  <c r="K4726" i="58"/>
  <c r="N4726" i="58"/>
  <c r="H4727" i="58"/>
  <c r="I4727" i="58"/>
  <c r="M4727" i="58" s="1"/>
  <c r="J4727" i="58"/>
  <c r="K4727" i="58"/>
  <c r="N4727" i="58"/>
  <c r="H4728" i="58"/>
  <c r="I4728" i="58"/>
  <c r="M4728" i="58" s="1"/>
  <c r="J4728" i="58"/>
  <c r="K4728" i="58"/>
  <c r="N4728" i="58"/>
  <c r="H4729" i="58"/>
  <c r="I4729" i="58"/>
  <c r="M4729" i="58" s="1"/>
  <c r="J4729" i="58"/>
  <c r="K4729" i="58"/>
  <c r="N4729" i="58"/>
  <c r="H4730" i="58"/>
  <c r="I4730" i="58"/>
  <c r="M4730" i="58" s="1"/>
  <c r="J4730" i="58"/>
  <c r="K4730" i="58"/>
  <c r="N4730" i="58"/>
  <c r="H4731" i="58"/>
  <c r="I4731" i="58"/>
  <c r="M4731" i="58" s="1"/>
  <c r="J4731" i="58"/>
  <c r="K4731" i="58"/>
  <c r="N4731" i="58"/>
  <c r="H4732" i="58"/>
  <c r="I4732" i="58"/>
  <c r="M4732" i="58" s="1"/>
  <c r="J4732" i="58"/>
  <c r="K4732" i="58"/>
  <c r="N4732" i="58"/>
  <c r="H4733" i="58"/>
  <c r="I4733" i="58"/>
  <c r="M4733" i="58" s="1"/>
  <c r="J4733" i="58"/>
  <c r="K4733" i="58"/>
  <c r="N4733" i="58"/>
  <c r="H4734" i="58"/>
  <c r="I4734" i="58"/>
  <c r="M4734" i="58" s="1"/>
  <c r="J4734" i="58"/>
  <c r="K4734" i="58"/>
  <c r="N4734" i="58"/>
  <c r="H4735" i="58"/>
  <c r="I4735" i="58"/>
  <c r="M4735" i="58" s="1"/>
  <c r="J4735" i="58"/>
  <c r="K4735" i="58"/>
  <c r="N4735" i="58"/>
  <c r="H4736" i="58"/>
  <c r="I4736" i="58"/>
  <c r="M4736" i="58" s="1"/>
  <c r="J4736" i="58"/>
  <c r="K4736" i="58"/>
  <c r="N4736" i="58"/>
  <c r="H4737" i="58"/>
  <c r="I4737" i="58"/>
  <c r="M4737" i="58" s="1"/>
  <c r="J4737" i="58"/>
  <c r="K4737" i="58"/>
  <c r="N4737" i="58"/>
  <c r="H4738" i="58"/>
  <c r="I4738" i="58"/>
  <c r="M4738" i="58" s="1"/>
  <c r="J4738" i="58"/>
  <c r="K4738" i="58"/>
  <c r="N4738" i="58"/>
  <c r="H4739" i="58"/>
  <c r="I4739" i="58"/>
  <c r="M4739" i="58" s="1"/>
  <c r="J4739" i="58"/>
  <c r="K4739" i="58"/>
  <c r="N4739" i="58"/>
  <c r="H4740" i="58"/>
  <c r="I4740" i="58"/>
  <c r="M4740" i="58" s="1"/>
  <c r="J4740" i="58"/>
  <c r="K4740" i="58"/>
  <c r="N4740" i="58"/>
  <c r="H4741" i="58"/>
  <c r="I4741" i="58"/>
  <c r="M4741" i="58" s="1"/>
  <c r="J4741" i="58"/>
  <c r="K4741" i="58"/>
  <c r="N4741" i="58"/>
  <c r="H4742" i="58"/>
  <c r="I4742" i="58"/>
  <c r="M4742" i="58" s="1"/>
  <c r="J4742" i="58"/>
  <c r="K4742" i="58"/>
  <c r="N4742" i="58"/>
  <c r="H4743" i="58"/>
  <c r="I4743" i="58"/>
  <c r="M4743" i="58" s="1"/>
  <c r="J4743" i="58"/>
  <c r="K4743" i="58"/>
  <c r="N4743" i="58"/>
  <c r="H4744" i="58"/>
  <c r="I4744" i="58"/>
  <c r="M4744" i="58" s="1"/>
  <c r="J4744" i="58"/>
  <c r="K4744" i="58"/>
  <c r="N4744" i="58"/>
  <c r="H4745" i="58"/>
  <c r="I4745" i="58"/>
  <c r="M4745" i="58" s="1"/>
  <c r="J4745" i="58"/>
  <c r="K4745" i="58"/>
  <c r="N4745" i="58"/>
  <c r="H4746" i="58"/>
  <c r="I4746" i="58"/>
  <c r="M4746" i="58" s="1"/>
  <c r="J4746" i="58"/>
  <c r="K4746" i="58"/>
  <c r="N4746" i="58"/>
  <c r="H4747" i="58"/>
  <c r="I4747" i="58"/>
  <c r="M4747" i="58" s="1"/>
  <c r="J4747" i="58"/>
  <c r="K4747" i="58"/>
  <c r="N4747" i="58"/>
  <c r="H4748" i="58"/>
  <c r="I4748" i="58"/>
  <c r="M4748" i="58" s="1"/>
  <c r="J4748" i="58"/>
  <c r="K4748" i="58"/>
  <c r="N4748" i="58"/>
  <c r="H4749" i="58"/>
  <c r="I4749" i="58"/>
  <c r="M4749" i="58" s="1"/>
  <c r="J4749" i="58"/>
  <c r="K4749" i="58"/>
  <c r="N4749" i="58"/>
  <c r="H4750" i="58"/>
  <c r="I4750" i="58"/>
  <c r="M4750" i="58" s="1"/>
  <c r="J4750" i="58"/>
  <c r="K4750" i="58"/>
  <c r="N4750" i="58"/>
  <c r="H4751" i="58"/>
  <c r="I4751" i="58"/>
  <c r="M4751" i="58" s="1"/>
  <c r="J4751" i="58"/>
  <c r="K4751" i="58"/>
  <c r="N4751" i="58"/>
  <c r="H4752" i="58"/>
  <c r="I4752" i="58"/>
  <c r="M4752" i="58" s="1"/>
  <c r="J4752" i="58"/>
  <c r="K4752" i="58"/>
  <c r="N4752" i="58"/>
  <c r="H4753" i="58"/>
  <c r="I4753" i="58"/>
  <c r="M4753" i="58" s="1"/>
  <c r="J4753" i="58"/>
  <c r="K4753" i="58"/>
  <c r="N4753" i="58"/>
  <c r="H4754" i="58"/>
  <c r="I4754" i="58"/>
  <c r="M4754" i="58" s="1"/>
  <c r="J4754" i="58"/>
  <c r="K4754" i="58"/>
  <c r="N4754" i="58"/>
  <c r="H4755" i="58"/>
  <c r="I4755" i="58"/>
  <c r="M4755" i="58" s="1"/>
  <c r="J4755" i="58"/>
  <c r="K4755" i="58"/>
  <c r="N4755" i="58"/>
  <c r="H4756" i="58"/>
  <c r="I4756" i="58"/>
  <c r="M4756" i="58" s="1"/>
  <c r="J4756" i="58"/>
  <c r="K4756" i="58"/>
  <c r="N4756" i="58"/>
  <c r="H4757" i="58"/>
  <c r="I4757" i="58"/>
  <c r="M4757" i="58" s="1"/>
  <c r="J4757" i="58"/>
  <c r="K4757" i="58"/>
  <c r="N4757" i="58"/>
  <c r="H4758" i="58"/>
  <c r="I4758" i="58"/>
  <c r="M4758" i="58" s="1"/>
  <c r="J4758" i="58"/>
  <c r="K4758" i="58"/>
  <c r="N4758" i="58"/>
  <c r="H4759" i="58"/>
  <c r="I4759" i="58"/>
  <c r="M4759" i="58" s="1"/>
  <c r="J4759" i="58"/>
  <c r="K4759" i="58"/>
  <c r="N4759" i="58"/>
  <c r="H4760" i="58"/>
  <c r="I4760" i="58"/>
  <c r="M4760" i="58" s="1"/>
  <c r="J4760" i="58"/>
  <c r="K4760" i="58"/>
  <c r="N4760" i="58"/>
  <c r="H4761" i="58"/>
  <c r="I4761" i="58"/>
  <c r="M4761" i="58" s="1"/>
  <c r="J4761" i="58"/>
  <c r="K4761" i="58"/>
  <c r="N4761" i="58"/>
  <c r="H4762" i="58"/>
  <c r="I4762" i="58"/>
  <c r="M4762" i="58" s="1"/>
  <c r="J4762" i="58"/>
  <c r="K4762" i="58"/>
  <c r="N4762" i="58"/>
  <c r="H4763" i="58"/>
  <c r="I4763" i="58"/>
  <c r="M4763" i="58" s="1"/>
  <c r="J4763" i="58"/>
  <c r="K4763" i="58"/>
  <c r="N4763" i="58"/>
  <c r="H4764" i="58"/>
  <c r="I4764" i="58"/>
  <c r="M4764" i="58" s="1"/>
  <c r="J4764" i="58"/>
  <c r="K4764" i="58"/>
  <c r="N4764" i="58"/>
  <c r="H4765" i="58"/>
  <c r="I4765" i="58"/>
  <c r="M4765" i="58" s="1"/>
  <c r="J4765" i="58"/>
  <c r="K4765" i="58"/>
  <c r="N4765" i="58"/>
  <c r="H4766" i="58"/>
  <c r="I4766" i="58"/>
  <c r="M4766" i="58" s="1"/>
  <c r="J4766" i="58"/>
  <c r="K4766" i="58"/>
  <c r="N4766" i="58"/>
  <c r="H4767" i="58"/>
  <c r="I4767" i="58"/>
  <c r="M4767" i="58" s="1"/>
  <c r="J4767" i="58"/>
  <c r="K4767" i="58"/>
  <c r="N4767" i="58"/>
  <c r="H4768" i="58"/>
  <c r="I4768" i="58"/>
  <c r="M4768" i="58" s="1"/>
  <c r="J4768" i="58"/>
  <c r="K4768" i="58"/>
  <c r="N4768" i="58"/>
  <c r="H4769" i="58"/>
  <c r="I4769" i="58"/>
  <c r="M4769" i="58" s="1"/>
  <c r="J4769" i="58"/>
  <c r="K4769" i="58"/>
  <c r="N4769" i="58"/>
  <c r="H4770" i="58"/>
  <c r="I4770" i="58"/>
  <c r="M4770" i="58" s="1"/>
  <c r="J4770" i="58"/>
  <c r="K4770" i="58"/>
  <c r="N4770" i="58"/>
  <c r="H4771" i="58"/>
  <c r="I4771" i="58"/>
  <c r="M4771" i="58" s="1"/>
  <c r="J4771" i="58"/>
  <c r="K4771" i="58"/>
  <c r="N4771" i="58"/>
  <c r="H4772" i="58"/>
  <c r="I4772" i="58"/>
  <c r="M4772" i="58" s="1"/>
  <c r="J4772" i="58"/>
  <c r="K4772" i="58"/>
  <c r="N4772" i="58"/>
  <c r="H4773" i="58"/>
  <c r="I4773" i="58"/>
  <c r="M4773" i="58" s="1"/>
  <c r="J4773" i="58"/>
  <c r="K4773" i="58"/>
  <c r="N4773" i="58"/>
  <c r="H4774" i="58"/>
  <c r="I4774" i="58"/>
  <c r="M4774" i="58" s="1"/>
  <c r="J4774" i="58"/>
  <c r="K4774" i="58"/>
  <c r="N4774" i="58"/>
  <c r="H4775" i="58"/>
  <c r="I4775" i="58"/>
  <c r="M4775" i="58" s="1"/>
  <c r="J4775" i="58"/>
  <c r="K4775" i="58"/>
  <c r="N4775" i="58"/>
  <c r="H4776" i="58"/>
  <c r="I4776" i="58"/>
  <c r="M4776" i="58" s="1"/>
  <c r="J4776" i="58"/>
  <c r="K4776" i="58"/>
  <c r="N4776" i="58"/>
  <c r="H4777" i="58"/>
  <c r="I4777" i="58"/>
  <c r="M4777" i="58" s="1"/>
  <c r="J4777" i="58"/>
  <c r="K4777" i="58"/>
  <c r="N4777" i="58"/>
  <c r="H4778" i="58"/>
  <c r="I4778" i="58"/>
  <c r="M4778" i="58" s="1"/>
  <c r="J4778" i="58"/>
  <c r="K4778" i="58"/>
  <c r="N4778" i="58"/>
  <c r="H4779" i="58"/>
  <c r="I4779" i="58"/>
  <c r="M4779" i="58" s="1"/>
  <c r="J4779" i="58"/>
  <c r="K4779" i="58"/>
  <c r="N4779" i="58"/>
  <c r="H4780" i="58"/>
  <c r="I4780" i="58"/>
  <c r="M4780" i="58" s="1"/>
  <c r="J4780" i="58"/>
  <c r="K4780" i="58"/>
  <c r="N4780" i="58"/>
  <c r="H4781" i="58"/>
  <c r="I4781" i="58"/>
  <c r="M4781" i="58" s="1"/>
  <c r="J4781" i="58"/>
  <c r="K4781" i="58"/>
  <c r="N4781" i="58"/>
  <c r="H4782" i="58"/>
  <c r="I4782" i="58"/>
  <c r="M4782" i="58" s="1"/>
  <c r="J4782" i="58"/>
  <c r="K4782" i="58"/>
  <c r="N4782" i="58"/>
  <c r="H4783" i="58"/>
  <c r="I4783" i="58"/>
  <c r="M4783" i="58" s="1"/>
  <c r="J4783" i="58"/>
  <c r="K4783" i="58"/>
  <c r="N4783" i="58"/>
  <c r="H4784" i="58"/>
  <c r="I4784" i="58"/>
  <c r="M4784" i="58" s="1"/>
  <c r="J4784" i="58"/>
  <c r="K4784" i="58"/>
  <c r="N4784" i="58"/>
  <c r="H4785" i="58"/>
  <c r="I4785" i="58"/>
  <c r="M4785" i="58" s="1"/>
  <c r="J4785" i="58"/>
  <c r="K4785" i="58"/>
  <c r="N4785" i="58"/>
  <c r="H4786" i="58"/>
  <c r="I4786" i="58"/>
  <c r="M4786" i="58" s="1"/>
  <c r="J4786" i="58"/>
  <c r="K4786" i="58"/>
  <c r="N4786" i="58"/>
  <c r="H4787" i="58"/>
  <c r="I4787" i="58"/>
  <c r="M4787" i="58" s="1"/>
  <c r="J4787" i="58"/>
  <c r="K4787" i="58"/>
  <c r="N4787" i="58"/>
  <c r="H4788" i="58"/>
  <c r="I4788" i="58"/>
  <c r="M4788" i="58" s="1"/>
  <c r="J4788" i="58"/>
  <c r="K4788" i="58"/>
  <c r="N4788" i="58"/>
  <c r="H4789" i="58"/>
  <c r="I4789" i="58"/>
  <c r="M4789" i="58" s="1"/>
  <c r="J4789" i="58"/>
  <c r="K4789" i="58"/>
  <c r="N4789" i="58"/>
  <c r="H4790" i="58"/>
  <c r="I4790" i="58"/>
  <c r="M4790" i="58" s="1"/>
  <c r="J4790" i="58"/>
  <c r="K4790" i="58"/>
  <c r="N4790" i="58"/>
  <c r="H4791" i="58"/>
  <c r="I4791" i="58"/>
  <c r="M4791" i="58" s="1"/>
  <c r="J4791" i="58"/>
  <c r="K4791" i="58"/>
  <c r="N4791" i="58"/>
  <c r="H4792" i="58"/>
  <c r="I4792" i="58"/>
  <c r="M4792" i="58" s="1"/>
  <c r="J4792" i="58"/>
  <c r="K4792" i="58"/>
  <c r="N4792" i="58"/>
  <c r="H4793" i="58"/>
  <c r="I4793" i="58"/>
  <c r="M4793" i="58" s="1"/>
  <c r="J4793" i="58"/>
  <c r="K4793" i="58"/>
  <c r="N4793" i="58"/>
  <c r="H4794" i="58"/>
  <c r="I4794" i="58"/>
  <c r="M4794" i="58" s="1"/>
  <c r="J4794" i="58"/>
  <c r="K4794" i="58"/>
  <c r="N4794" i="58"/>
  <c r="H4795" i="58"/>
  <c r="I4795" i="58"/>
  <c r="M4795" i="58" s="1"/>
  <c r="J4795" i="58"/>
  <c r="K4795" i="58"/>
  <c r="N4795" i="58"/>
  <c r="H4796" i="58"/>
  <c r="I4796" i="58"/>
  <c r="M4796" i="58" s="1"/>
  <c r="J4796" i="58"/>
  <c r="K4796" i="58"/>
  <c r="N4796" i="58"/>
  <c r="H4797" i="58"/>
  <c r="I4797" i="58"/>
  <c r="M4797" i="58" s="1"/>
  <c r="J4797" i="58"/>
  <c r="K4797" i="58"/>
  <c r="N4797" i="58"/>
  <c r="H4798" i="58"/>
  <c r="I4798" i="58"/>
  <c r="M4798" i="58" s="1"/>
  <c r="J4798" i="58"/>
  <c r="K4798" i="58"/>
  <c r="N4798" i="58"/>
  <c r="H4799" i="58"/>
  <c r="I4799" i="58"/>
  <c r="M4799" i="58" s="1"/>
  <c r="J4799" i="58"/>
  <c r="K4799" i="58"/>
  <c r="N4799" i="58"/>
  <c r="H4800" i="58"/>
  <c r="I4800" i="58"/>
  <c r="M4800" i="58" s="1"/>
  <c r="J4800" i="58"/>
  <c r="K4800" i="58"/>
  <c r="N4800" i="58"/>
  <c r="H4801" i="58"/>
  <c r="I4801" i="58"/>
  <c r="M4801" i="58" s="1"/>
  <c r="J4801" i="58"/>
  <c r="K4801" i="58"/>
  <c r="N4801" i="58"/>
  <c r="H4802" i="58"/>
  <c r="I4802" i="58"/>
  <c r="M4802" i="58" s="1"/>
  <c r="J4802" i="58"/>
  <c r="K4802" i="58"/>
  <c r="N4802" i="58"/>
  <c r="H4803" i="58"/>
  <c r="I4803" i="58"/>
  <c r="M4803" i="58" s="1"/>
  <c r="J4803" i="58"/>
  <c r="K4803" i="58"/>
  <c r="N4803" i="58"/>
  <c r="H4804" i="58"/>
  <c r="I4804" i="58"/>
  <c r="M4804" i="58" s="1"/>
  <c r="J4804" i="58"/>
  <c r="K4804" i="58"/>
  <c r="N4804" i="58"/>
  <c r="H4805" i="58"/>
  <c r="I4805" i="58"/>
  <c r="M4805" i="58" s="1"/>
  <c r="J4805" i="58"/>
  <c r="K4805" i="58"/>
  <c r="N4805" i="58"/>
  <c r="H4806" i="58"/>
  <c r="I4806" i="58"/>
  <c r="M4806" i="58" s="1"/>
  <c r="J4806" i="58"/>
  <c r="K4806" i="58"/>
  <c r="N4806" i="58"/>
  <c r="H4807" i="58"/>
  <c r="I4807" i="58"/>
  <c r="M4807" i="58" s="1"/>
  <c r="J4807" i="58"/>
  <c r="K4807" i="58"/>
  <c r="N4807" i="58"/>
  <c r="H4808" i="58"/>
  <c r="I4808" i="58"/>
  <c r="M4808" i="58" s="1"/>
  <c r="J4808" i="58"/>
  <c r="K4808" i="58"/>
  <c r="N4808" i="58"/>
  <c r="H4809" i="58"/>
  <c r="I4809" i="58"/>
  <c r="M4809" i="58" s="1"/>
  <c r="J4809" i="58"/>
  <c r="K4809" i="58"/>
  <c r="N4809" i="58"/>
  <c r="H4810" i="58"/>
  <c r="I4810" i="58"/>
  <c r="M4810" i="58" s="1"/>
  <c r="J4810" i="58"/>
  <c r="K4810" i="58"/>
  <c r="N4810" i="58"/>
  <c r="H4811" i="58"/>
  <c r="I4811" i="58"/>
  <c r="M4811" i="58" s="1"/>
  <c r="J4811" i="58"/>
  <c r="K4811" i="58"/>
  <c r="N4811" i="58"/>
  <c r="H4812" i="58"/>
  <c r="I4812" i="58"/>
  <c r="M4812" i="58" s="1"/>
  <c r="J4812" i="58"/>
  <c r="K4812" i="58"/>
  <c r="N4812" i="58"/>
  <c r="H4813" i="58"/>
  <c r="I4813" i="58"/>
  <c r="M4813" i="58" s="1"/>
  <c r="J4813" i="58"/>
  <c r="K4813" i="58"/>
  <c r="N4813" i="58"/>
  <c r="H4814" i="58"/>
  <c r="I4814" i="58"/>
  <c r="M4814" i="58" s="1"/>
  <c r="J4814" i="58"/>
  <c r="K4814" i="58"/>
  <c r="N4814" i="58"/>
  <c r="H4815" i="58"/>
  <c r="I4815" i="58"/>
  <c r="M4815" i="58" s="1"/>
  <c r="J4815" i="58"/>
  <c r="K4815" i="58"/>
  <c r="N4815" i="58"/>
  <c r="H4816" i="58"/>
  <c r="I4816" i="58"/>
  <c r="M4816" i="58" s="1"/>
  <c r="J4816" i="58"/>
  <c r="K4816" i="58"/>
  <c r="N4816" i="58"/>
  <c r="H4817" i="58"/>
  <c r="I4817" i="58"/>
  <c r="M4817" i="58" s="1"/>
  <c r="J4817" i="58"/>
  <c r="K4817" i="58"/>
  <c r="N4817" i="58"/>
  <c r="H4818" i="58"/>
  <c r="I4818" i="58"/>
  <c r="M4818" i="58" s="1"/>
  <c r="J4818" i="58"/>
  <c r="K4818" i="58"/>
  <c r="N4818" i="58"/>
  <c r="H4819" i="58"/>
  <c r="I4819" i="58"/>
  <c r="M4819" i="58" s="1"/>
  <c r="J4819" i="58"/>
  <c r="K4819" i="58"/>
  <c r="N4819" i="58"/>
  <c r="H4820" i="58"/>
  <c r="I4820" i="58"/>
  <c r="M4820" i="58" s="1"/>
  <c r="J4820" i="58"/>
  <c r="K4820" i="58"/>
  <c r="N4820" i="58"/>
  <c r="H4821" i="58"/>
  <c r="I4821" i="58"/>
  <c r="M4821" i="58" s="1"/>
  <c r="J4821" i="58"/>
  <c r="K4821" i="58"/>
  <c r="N4821" i="58"/>
  <c r="H4822" i="58"/>
  <c r="I4822" i="58"/>
  <c r="M4822" i="58" s="1"/>
  <c r="J4822" i="58"/>
  <c r="K4822" i="58"/>
  <c r="N4822" i="58"/>
  <c r="H4823" i="58"/>
  <c r="I4823" i="58"/>
  <c r="M4823" i="58" s="1"/>
  <c r="J4823" i="58"/>
  <c r="K4823" i="58"/>
  <c r="N4823" i="58"/>
  <c r="H4824" i="58"/>
  <c r="I4824" i="58"/>
  <c r="M4824" i="58" s="1"/>
  <c r="J4824" i="58"/>
  <c r="K4824" i="58"/>
  <c r="N4824" i="58"/>
  <c r="H4825" i="58"/>
  <c r="I4825" i="58"/>
  <c r="M4825" i="58" s="1"/>
  <c r="J4825" i="58"/>
  <c r="K4825" i="58"/>
  <c r="N4825" i="58"/>
  <c r="H4826" i="58"/>
  <c r="I4826" i="58"/>
  <c r="M4826" i="58" s="1"/>
  <c r="J4826" i="58"/>
  <c r="K4826" i="58"/>
  <c r="N4826" i="58"/>
  <c r="H4827" i="58"/>
  <c r="I4827" i="58"/>
  <c r="M4827" i="58" s="1"/>
  <c r="J4827" i="58"/>
  <c r="K4827" i="58"/>
  <c r="N4827" i="58"/>
  <c r="H4828" i="58"/>
  <c r="I4828" i="58"/>
  <c r="M4828" i="58" s="1"/>
  <c r="J4828" i="58"/>
  <c r="K4828" i="58"/>
  <c r="N4828" i="58"/>
  <c r="H4829" i="58"/>
  <c r="I4829" i="58"/>
  <c r="M4829" i="58" s="1"/>
  <c r="J4829" i="58"/>
  <c r="K4829" i="58"/>
  <c r="N4829" i="58"/>
  <c r="H4830" i="58"/>
  <c r="I4830" i="58"/>
  <c r="M4830" i="58" s="1"/>
  <c r="J4830" i="58"/>
  <c r="K4830" i="58"/>
  <c r="N4830" i="58"/>
  <c r="H4831" i="58"/>
  <c r="I4831" i="58"/>
  <c r="M4831" i="58" s="1"/>
  <c r="J4831" i="58"/>
  <c r="K4831" i="58"/>
  <c r="N4831" i="58"/>
  <c r="H4832" i="58"/>
  <c r="I4832" i="58"/>
  <c r="M4832" i="58" s="1"/>
  <c r="J4832" i="58"/>
  <c r="K4832" i="58"/>
  <c r="N4832" i="58"/>
  <c r="H4833" i="58"/>
  <c r="I4833" i="58"/>
  <c r="M4833" i="58" s="1"/>
  <c r="J4833" i="58"/>
  <c r="K4833" i="58"/>
  <c r="N4833" i="58"/>
  <c r="H4834" i="58"/>
  <c r="I4834" i="58"/>
  <c r="M4834" i="58" s="1"/>
  <c r="J4834" i="58"/>
  <c r="K4834" i="58"/>
  <c r="N4834" i="58"/>
  <c r="H4835" i="58"/>
  <c r="I4835" i="58"/>
  <c r="M4835" i="58" s="1"/>
  <c r="J4835" i="58"/>
  <c r="K4835" i="58"/>
  <c r="N4835" i="58"/>
  <c r="H4836" i="58"/>
  <c r="I4836" i="58"/>
  <c r="M4836" i="58" s="1"/>
  <c r="J4836" i="58"/>
  <c r="K4836" i="58"/>
  <c r="N4836" i="58"/>
  <c r="H4837" i="58"/>
  <c r="I4837" i="58"/>
  <c r="M4837" i="58" s="1"/>
  <c r="J4837" i="58"/>
  <c r="K4837" i="58"/>
  <c r="N4837" i="58"/>
  <c r="H4838" i="58"/>
  <c r="I4838" i="58"/>
  <c r="M4838" i="58" s="1"/>
  <c r="J4838" i="58"/>
  <c r="K4838" i="58"/>
  <c r="N4838" i="58"/>
  <c r="H4839" i="58"/>
  <c r="I4839" i="58"/>
  <c r="M4839" i="58" s="1"/>
  <c r="J4839" i="58"/>
  <c r="K4839" i="58"/>
  <c r="N4839" i="58"/>
  <c r="H4840" i="58"/>
  <c r="I4840" i="58"/>
  <c r="M4840" i="58" s="1"/>
  <c r="J4840" i="58"/>
  <c r="K4840" i="58"/>
  <c r="N4840" i="58"/>
  <c r="H4841" i="58"/>
  <c r="I4841" i="58"/>
  <c r="M4841" i="58" s="1"/>
  <c r="J4841" i="58"/>
  <c r="K4841" i="58"/>
  <c r="N4841" i="58"/>
  <c r="H4842" i="58"/>
  <c r="I4842" i="58"/>
  <c r="M4842" i="58" s="1"/>
  <c r="J4842" i="58"/>
  <c r="K4842" i="58"/>
  <c r="N4842" i="58"/>
  <c r="H4843" i="58"/>
  <c r="I4843" i="58"/>
  <c r="M4843" i="58" s="1"/>
  <c r="J4843" i="58"/>
  <c r="K4843" i="58"/>
  <c r="N4843" i="58"/>
  <c r="H4844" i="58"/>
  <c r="I4844" i="58"/>
  <c r="M4844" i="58" s="1"/>
  <c r="J4844" i="58"/>
  <c r="K4844" i="58"/>
  <c r="N4844" i="58"/>
  <c r="H4845" i="58"/>
  <c r="I4845" i="58"/>
  <c r="M4845" i="58" s="1"/>
  <c r="J4845" i="58"/>
  <c r="K4845" i="58"/>
  <c r="N4845" i="58"/>
  <c r="H4846" i="58"/>
  <c r="I4846" i="58"/>
  <c r="M4846" i="58" s="1"/>
  <c r="J4846" i="58"/>
  <c r="K4846" i="58"/>
  <c r="N4846" i="58"/>
  <c r="H4847" i="58"/>
  <c r="I4847" i="58"/>
  <c r="M4847" i="58" s="1"/>
  <c r="J4847" i="58"/>
  <c r="K4847" i="58"/>
  <c r="N4847" i="58"/>
  <c r="H4848" i="58"/>
  <c r="I4848" i="58"/>
  <c r="M4848" i="58" s="1"/>
  <c r="J4848" i="58"/>
  <c r="K4848" i="58"/>
  <c r="N4848" i="58"/>
  <c r="H4849" i="58"/>
  <c r="I4849" i="58"/>
  <c r="M4849" i="58" s="1"/>
  <c r="J4849" i="58"/>
  <c r="K4849" i="58"/>
  <c r="N4849" i="58"/>
  <c r="H4850" i="58"/>
  <c r="I4850" i="58"/>
  <c r="M4850" i="58" s="1"/>
  <c r="J4850" i="58"/>
  <c r="K4850" i="58"/>
  <c r="N4850" i="58"/>
  <c r="H4851" i="58"/>
  <c r="I4851" i="58"/>
  <c r="M4851" i="58" s="1"/>
  <c r="J4851" i="58"/>
  <c r="K4851" i="58"/>
  <c r="N4851" i="58"/>
  <c r="H4852" i="58"/>
  <c r="I4852" i="58"/>
  <c r="M4852" i="58" s="1"/>
  <c r="J4852" i="58"/>
  <c r="K4852" i="58"/>
  <c r="N4852" i="58"/>
  <c r="H4853" i="58"/>
  <c r="I4853" i="58"/>
  <c r="M4853" i="58" s="1"/>
  <c r="J4853" i="58"/>
  <c r="K4853" i="58"/>
  <c r="N4853" i="58"/>
  <c r="H4854" i="58"/>
  <c r="I4854" i="58"/>
  <c r="M4854" i="58" s="1"/>
  <c r="J4854" i="58"/>
  <c r="K4854" i="58"/>
  <c r="N4854" i="58"/>
  <c r="H4855" i="58"/>
  <c r="I4855" i="58"/>
  <c r="M4855" i="58" s="1"/>
  <c r="J4855" i="58"/>
  <c r="K4855" i="58"/>
  <c r="N4855" i="58"/>
  <c r="H4856" i="58"/>
  <c r="I4856" i="58"/>
  <c r="M4856" i="58" s="1"/>
  <c r="J4856" i="58"/>
  <c r="K4856" i="58"/>
  <c r="N4856" i="58"/>
  <c r="H4857" i="58"/>
  <c r="I4857" i="58"/>
  <c r="M4857" i="58" s="1"/>
  <c r="J4857" i="58"/>
  <c r="K4857" i="58"/>
  <c r="N4857" i="58"/>
  <c r="H4858" i="58"/>
  <c r="I4858" i="58"/>
  <c r="M4858" i="58" s="1"/>
  <c r="J4858" i="58"/>
  <c r="K4858" i="58"/>
  <c r="N4858" i="58"/>
  <c r="H4859" i="58"/>
  <c r="I4859" i="58"/>
  <c r="M4859" i="58" s="1"/>
  <c r="J4859" i="58"/>
  <c r="K4859" i="58"/>
  <c r="N4859" i="58"/>
  <c r="H4860" i="58"/>
  <c r="I4860" i="58"/>
  <c r="M4860" i="58" s="1"/>
  <c r="J4860" i="58"/>
  <c r="K4860" i="58"/>
  <c r="N4860" i="58"/>
  <c r="H4861" i="58"/>
  <c r="I4861" i="58"/>
  <c r="M4861" i="58" s="1"/>
  <c r="J4861" i="58"/>
  <c r="K4861" i="58"/>
  <c r="N4861" i="58"/>
  <c r="H4862" i="58"/>
  <c r="I4862" i="58"/>
  <c r="M4862" i="58" s="1"/>
  <c r="J4862" i="58"/>
  <c r="K4862" i="58"/>
  <c r="N4862" i="58"/>
  <c r="H4863" i="58"/>
  <c r="I4863" i="58"/>
  <c r="M4863" i="58" s="1"/>
  <c r="J4863" i="58"/>
  <c r="K4863" i="58"/>
  <c r="N4863" i="58"/>
  <c r="H4864" i="58"/>
  <c r="I4864" i="58"/>
  <c r="M4864" i="58" s="1"/>
  <c r="J4864" i="58"/>
  <c r="K4864" i="58"/>
  <c r="N4864" i="58"/>
  <c r="H4865" i="58"/>
  <c r="I4865" i="58"/>
  <c r="M4865" i="58" s="1"/>
  <c r="J4865" i="58"/>
  <c r="K4865" i="58"/>
  <c r="N4865" i="58"/>
  <c r="H4866" i="58"/>
  <c r="I4866" i="58"/>
  <c r="M4866" i="58" s="1"/>
  <c r="J4866" i="58"/>
  <c r="K4866" i="58"/>
  <c r="N4866" i="58"/>
  <c r="H4867" i="58"/>
  <c r="I4867" i="58"/>
  <c r="M4867" i="58" s="1"/>
  <c r="J4867" i="58"/>
  <c r="K4867" i="58"/>
  <c r="N4867" i="58"/>
  <c r="H4868" i="58"/>
  <c r="I4868" i="58"/>
  <c r="M4868" i="58" s="1"/>
  <c r="J4868" i="58"/>
  <c r="K4868" i="58"/>
  <c r="N4868" i="58"/>
  <c r="H4869" i="58"/>
  <c r="I4869" i="58"/>
  <c r="M4869" i="58" s="1"/>
  <c r="J4869" i="58"/>
  <c r="K4869" i="58"/>
  <c r="N4869" i="58"/>
  <c r="H4870" i="58"/>
  <c r="I4870" i="58"/>
  <c r="M4870" i="58" s="1"/>
  <c r="J4870" i="58"/>
  <c r="K4870" i="58"/>
  <c r="N4870" i="58"/>
  <c r="H4871" i="58"/>
  <c r="I4871" i="58"/>
  <c r="M4871" i="58" s="1"/>
  <c r="J4871" i="58"/>
  <c r="K4871" i="58"/>
  <c r="N4871" i="58"/>
  <c r="H4872" i="58"/>
  <c r="I4872" i="58"/>
  <c r="M4872" i="58" s="1"/>
  <c r="J4872" i="58"/>
  <c r="K4872" i="58"/>
  <c r="N4872" i="58"/>
  <c r="H4873" i="58"/>
  <c r="I4873" i="58"/>
  <c r="M4873" i="58" s="1"/>
  <c r="J4873" i="58"/>
  <c r="K4873" i="58"/>
  <c r="N4873" i="58"/>
  <c r="H4874" i="58"/>
  <c r="I4874" i="58"/>
  <c r="M4874" i="58" s="1"/>
  <c r="J4874" i="58"/>
  <c r="K4874" i="58"/>
  <c r="N4874" i="58"/>
  <c r="H4875" i="58"/>
  <c r="I4875" i="58"/>
  <c r="M4875" i="58" s="1"/>
  <c r="J4875" i="58"/>
  <c r="K4875" i="58"/>
  <c r="N4875" i="58"/>
  <c r="H4876" i="58"/>
  <c r="I4876" i="58"/>
  <c r="M4876" i="58" s="1"/>
  <c r="J4876" i="58"/>
  <c r="K4876" i="58"/>
  <c r="N4876" i="58"/>
  <c r="H4877" i="58"/>
  <c r="I4877" i="58"/>
  <c r="M4877" i="58" s="1"/>
  <c r="J4877" i="58"/>
  <c r="K4877" i="58"/>
  <c r="N4877" i="58"/>
  <c r="H4878" i="58"/>
  <c r="I4878" i="58"/>
  <c r="M4878" i="58" s="1"/>
  <c r="J4878" i="58"/>
  <c r="K4878" i="58"/>
  <c r="N4878" i="58"/>
  <c r="H4879" i="58"/>
  <c r="I4879" i="58"/>
  <c r="M4879" i="58" s="1"/>
  <c r="J4879" i="58"/>
  <c r="K4879" i="58"/>
  <c r="N4879" i="58"/>
  <c r="H4880" i="58"/>
  <c r="I4880" i="58"/>
  <c r="M4880" i="58" s="1"/>
  <c r="J4880" i="58"/>
  <c r="K4880" i="58"/>
  <c r="N4880" i="58"/>
  <c r="H4881" i="58"/>
  <c r="I4881" i="58"/>
  <c r="M4881" i="58" s="1"/>
  <c r="J4881" i="58"/>
  <c r="K4881" i="58"/>
  <c r="N4881" i="58"/>
  <c r="H4882" i="58"/>
  <c r="I4882" i="58"/>
  <c r="M4882" i="58" s="1"/>
  <c r="J4882" i="58"/>
  <c r="K4882" i="58"/>
  <c r="N4882" i="58"/>
  <c r="H4883" i="58"/>
  <c r="I4883" i="58"/>
  <c r="M4883" i="58" s="1"/>
  <c r="J4883" i="58"/>
  <c r="K4883" i="58"/>
  <c r="N4883" i="58"/>
  <c r="H4884" i="58"/>
  <c r="I4884" i="58"/>
  <c r="M4884" i="58" s="1"/>
  <c r="J4884" i="58"/>
  <c r="K4884" i="58"/>
  <c r="N4884" i="58"/>
  <c r="H4885" i="58"/>
  <c r="I4885" i="58"/>
  <c r="M4885" i="58" s="1"/>
  <c r="J4885" i="58"/>
  <c r="K4885" i="58"/>
  <c r="N4885" i="58"/>
  <c r="H4886" i="58"/>
  <c r="I4886" i="58"/>
  <c r="M4886" i="58" s="1"/>
  <c r="J4886" i="58"/>
  <c r="K4886" i="58"/>
  <c r="N4886" i="58"/>
  <c r="H4887" i="58"/>
  <c r="I4887" i="58"/>
  <c r="M4887" i="58" s="1"/>
  <c r="J4887" i="58"/>
  <c r="K4887" i="58"/>
  <c r="N4887" i="58"/>
  <c r="H4888" i="58"/>
  <c r="I4888" i="58"/>
  <c r="M4888" i="58" s="1"/>
  <c r="J4888" i="58"/>
  <c r="K4888" i="58"/>
  <c r="N4888" i="58"/>
  <c r="H4889" i="58"/>
  <c r="I4889" i="58"/>
  <c r="M4889" i="58" s="1"/>
  <c r="J4889" i="58"/>
  <c r="K4889" i="58"/>
  <c r="N4889" i="58"/>
  <c r="H4890" i="58"/>
  <c r="I4890" i="58"/>
  <c r="M4890" i="58" s="1"/>
  <c r="J4890" i="58"/>
  <c r="K4890" i="58"/>
  <c r="N4890" i="58"/>
  <c r="H4891" i="58"/>
  <c r="I4891" i="58"/>
  <c r="M4891" i="58" s="1"/>
  <c r="J4891" i="58"/>
  <c r="K4891" i="58"/>
  <c r="N4891" i="58"/>
  <c r="H4892" i="58"/>
  <c r="I4892" i="58"/>
  <c r="M4892" i="58" s="1"/>
  <c r="J4892" i="58"/>
  <c r="K4892" i="58"/>
  <c r="N4892" i="58"/>
  <c r="H4893" i="58"/>
  <c r="I4893" i="58"/>
  <c r="M4893" i="58" s="1"/>
  <c r="J4893" i="58"/>
  <c r="K4893" i="58"/>
  <c r="N4893" i="58"/>
  <c r="H4894" i="58"/>
  <c r="I4894" i="58"/>
  <c r="M4894" i="58" s="1"/>
  <c r="J4894" i="58"/>
  <c r="K4894" i="58"/>
  <c r="N4894" i="58"/>
  <c r="H4895" i="58"/>
  <c r="I4895" i="58"/>
  <c r="M4895" i="58" s="1"/>
  <c r="J4895" i="58"/>
  <c r="K4895" i="58"/>
  <c r="N4895" i="58"/>
  <c r="H4896" i="58"/>
  <c r="I4896" i="58"/>
  <c r="M4896" i="58" s="1"/>
  <c r="J4896" i="58"/>
  <c r="K4896" i="58"/>
  <c r="N4896" i="58"/>
  <c r="H4897" i="58"/>
  <c r="I4897" i="58"/>
  <c r="M4897" i="58" s="1"/>
  <c r="J4897" i="58"/>
  <c r="K4897" i="58"/>
  <c r="N4897" i="58"/>
  <c r="H4898" i="58"/>
  <c r="I4898" i="58"/>
  <c r="M4898" i="58" s="1"/>
  <c r="J4898" i="58"/>
  <c r="K4898" i="58"/>
  <c r="N4898" i="58"/>
  <c r="H4899" i="58"/>
  <c r="I4899" i="58"/>
  <c r="M4899" i="58" s="1"/>
  <c r="J4899" i="58"/>
  <c r="K4899" i="58"/>
  <c r="N4899" i="58"/>
  <c r="H4900" i="58"/>
  <c r="I4900" i="58"/>
  <c r="M4900" i="58" s="1"/>
  <c r="J4900" i="58"/>
  <c r="K4900" i="58"/>
  <c r="N4900" i="58"/>
  <c r="H4901" i="58"/>
  <c r="I4901" i="58"/>
  <c r="M4901" i="58" s="1"/>
  <c r="J4901" i="58"/>
  <c r="K4901" i="58"/>
  <c r="N4901" i="58"/>
  <c r="H4902" i="58"/>
  <c r="I4902" i="58"/>
  <c r="M4902" i="58" s="1"/>
  <c r="J4902" i="58"/>
  <c r="K4902" i="58"/>
  <c r="N4902" i="58"/>
  <c r="H4903" i="58"/>
  <c r="I4903" i="58"/>
  <c r="M4903" i="58" s="1"/>
  <c r="J4903" i="58"/>
  <c r="K4903" i="58"/>
  <c r="N4903" i="58"/>
  <c r="H4904" i="58"/>
  <c r="I4904" i="58"/>
  <c r="M4904" i="58" s="1"/>
  <c r="J4904" i="58"/>
  <c r="K4904" i="58"/>
  <c r="N4904" i="58"/>
  <c r="H4905" i="58"/>
  <c r="I4905" i="58"/>
  <c r="M4905" i="58" s="1"/>
  <c r="J4905" i="58"/>
  <c r="K4905" i="58"/>
  <c r="N4905" i="58"/>
  <c r="H4906" i="58"/>
  <c r="I4906" i="58"/>
  <c r="M4906" i="58" s="1"/>
  <c r="J4906" i="58"/>
  <c r="K4906" i="58"/>
  <c r="N4906" i="58"/>
  <c r="H4907" i="58"/>
  <c r="I4907" i="58"/>
  <c r="M4907" i="58" s="1"/>
  <c r="J4907" i="58"/>
  <c r="K4907" i="58"/>
  <c r="N4907" i="58"/>
  <c r="H4908" i="58"/>
  <c r="I4908" i="58"/>
  <c r="M4908" i="58" s="1"/>
  <c r="J4908" i="58"/>
  <c r="K4908" i="58"/>
  <c r="N4908" i="58"/>
  <c r="H4909" i="58"/>
  <c r="I4909" i="58"/>
  <c r="M4909" i="58" s="1"/>
  <c r="J4909" i="58"/>
  <c r="K4909" i="58"/>
  <c r="N4909" i="58"/>
  <c r="H4910" i="58"/>
  <c r="I4910" i="58"/>
  <c r="M4910" i="58" s="1"/>
  <c r="J4910" i="58"/>
  <c r="K4910" i="58"/>
  <c r="N4910" i="58"/>
  <c r="H4911" i="58"/>
  <c r="I4911" i="58"/>
  <c r="M4911" i="58" s="1"/>
  <c r="J4911" i="58"/>
  <c r="K4911" i="58"/>
  <c r="N4911" i="58"/>
  <c r="H4912" i="58"/>
  <c r="I4912" i="58"/>
  <c r="M4912" i="58" s="1"/>
  <c r="J4912" i="58"/>
  <c r="K4912" i="58"/>
  <c r="N4912" i="58"/>
  <c r="H4913" i="58"/>
  <c r="I4913" i="58"/>
  <c r="M4913" i="58" s="1"/>
  <c r="J4913" i="58"/>
  <c r="K4913" i="58"/>
  <c r="N4913" i="58"/>
  <c r="H4914" i="58"/>
  <c r="I4914" i="58"/>
  <c r="M4914" i="58" s="1"/>
  <c r="J4914" i="58"/>
  <c r="K4914" i="58"/>
  <c r="N4914" i="58"/>
  <c r="H4915" i="58"/>
  <c r="I4915" i="58"/>
  <c r="M4915" i="58" s="1"/>
  <c r="J4915" i="58"/>
  <c r="K4915" i="58"/>
  <c r="N4915" i="58"/>
  <c r="H4916" i="58"/>
  <c r="I4916" i="58"/>
  <c r="M4916" i="58" s="1"/>
  <c r="J4916" i="58"/>
  <c r="K4916" i="58"/>
  <c r="N4916" i="58"/>
  <c r="H4917" i="58"/>
  <c r="I4917" i="58"/>
  <c r="M4917" i="58" s="1"/>
  <c r="J4917" i="58"/>
  <c r="K4917" i="58"/>
  <c r="N4917" i="58"/>
  <c r="H4918" i="58"/>
  <c r="I4918" i="58"/>
  <c r="M4918" i="58" s="1"/>
  <c r="J4918" i="58"/>
  <c r="K4918" i="58"/>
  <c r="N4918" i="58"/>
  <c r="H4919" i="58"/>
  <c r="I4919" i="58"/>
  <c r="M4919" i="58" s="1"/>
  <c r="J4919" i="58"/>
  <c r="K4919" i="58"/>
  <c r="N4919" i="58"/>
  <c r="H4920" i="58"/>
  <c r="I4920" i="58"/>
  <c r="M4920" i="58" s="1"/>
  <c r="J4920" i="58"/>
  <c r="K4920" i="58"/>
  <c r="N4920" i="58"/>
  <c r="H4921" i="58"/>
  <c r="I4921" i="58"/>
  <c r="M4921" i="58" s="1"/>
  <c r="J4921" i="58"/>
  <c r="K4921" i="58"/>
  <c r="N4921" i="58"/>
  <c r="H4922" i="58"/>
  <c r="I4922" i="58"/>
  <c r="M4922" i="58" s="1"/>
  <c r="J4922" i="58"/>
  <c r="K4922" i="58"/>
  <c r="N4922" i="58"/>
  <c r="H4923" i="58"/>
  <c r="I4923" i="58"/>
  <c r="M4923" i="58" s="1"/>
  <c r="J4923" i="58"/>
  <c r="K4923" i="58"/>
  <c r="N4923" i="58"/>
  <c r="H4924" i="58"/>
  <c r="I4924" i="58"/>
  <c r="M4924" i="58" s="1"/>
  <c r="J4924" i="58"/>
  <c r="K4924" i="58"/>
  <c r="N4924" i="58"/>
  <c r="H4925" i="58"/>
  <c r="I4925" i="58"/>
  <c r="M4925" i="58" s="1"/>
  <c r="J4925" i="58"/>
  <c r="K4925" i="58"/>
  <c r="N4925" i="58"/>
  <c r="H4926" i="58"/>
  <c r="I4926" i="58"/>
  <c r="M4926" i="58" s="1"/>
  <c r="J4926" i="58"/>
  <c r="K4926" i="58"/>
  <c r="N4926" i="58"/>
  <c r="H4927" i="58"/>
  <c r="I4927" i="58"/>
  <c r="M4927" i="58" s="1"/>
  <c r="J4927" i="58"/>
  <c r="K4927" i="58"/>
  <c r="N4927" i="58"/>
  <c r="H4928" i="58"/>
  <c r="I4928" i="58"/>
  <c r="M4928" i="58" s="1"/>
  <c r="J4928" i="58"/>
  <c r="K4928" i="58"/>
  <c r="N4928" i="58"/>
  <c r="H4929" i="58"/>
  <c r="I4929" i="58"/>
  <c r="M4929" i="58" s="1"/>
  <c r="J4929" i="58"/>
  <c r="K4929" i="58"/>
  <c r="N4929" i="58"/>
  <c r="H4930" i="58"/>
  <c r="I4930" i="58"/>
  <c r="M4930" i="58" s="1"/>
  <c r="J4930" i="58"/>
  <c r="K4930" i="58"/>
  <c r="N4930" i="58"/>
  <c r="H4931" i="58"/>
  <c r="I4931" i="58"/>
  <c r="M4931" i="58" s="1"/>
  <c r="J4931" i="58"/>
  <c r="K4931" i="58"/>
  <c r="N4931" i="58"/>
  <c r="H4932" i="58"/>
  <c r="I4932" i="58"/>
  <c r="M4932" i="58" s="1"/>
  <c r="J4932" i="58"/>
  <c r="K4932" i="58"/>
  <c r="N4932" i="58"/>
  <c r="H4933" i="58"/>
  <c r="I4933" i="58"/>
  <c r="M4933" i="58" s="1"/>
  <c r="J4933" i="58"/>
  <c r="K4933" i="58"/>
  <c r="N4933" i="58"/>
  <c r="H4934" i="58"/>
  <c r="I4934" i="58"/>
  <c r="M4934" i="58" s="1"/>
  <c r="J4934" i="58"/>
  <c r="K4934" i="58"/>
  <c r="N4934" i="58"/>
  <c r="H4935" i="58"/>
  <c r="I4935" i="58"/>
  <c r="M4935" i="58" s="1"/>
  <c r="J4935" i="58"/>
  <c r="K4935" i="58"/>
  <c r="N4935" i="58"/>
  <c r="H4936" i="58"/>
  <c r="I4936" i="58"/>
  <c r="M4936" i="58" s="1"/>
  <c r="J4936" i="58"/>
  <c r="K4936" i="58"/>
  <c r="N4936" i="58"/>
  <c r="H4937" i="58"/>
  <c r="I4937" i="58"/>
  <c r="M4937" i="58" s="1"/>
  <c r="J4937" i="58"/>
  <c r="K4937" i="58"/>
  <c r="N4937" i="58"/>
  <c r="H4938" i="58"/>
  <c r="I4938" i="58"/>
  <c r="M4938" i="58" s="1"/>
  <c r="J4938" i="58"/>
  <c r="K4938" i="58"/>
  <c r="N4938" i="58"/>
  <c r="H4939" i="58"/>
  <c r="I4939" i="58"/>
  <c r="M4939" i="58" s="1"/>
  <c r="J4939" i="58"/>
  <c r="K4939" i="58"/>
  <c r="N4939" i="58"/>
  <c r="H4940" i="58"/>
  <c r="I4940" i="58"/>
  <c r="M4940" i="58" s="1"/>
  <c r="J4940" i="58"/>
  <c r="K4940" i="58"/>
  <c r="N4940" i="58"/>
  <c r="H4941" i="58"/>
  <c r="I4941" i="58"/>
  <c r="M4941" i="58" s="1"/>
  <c r="J4941" i="58"/>
  <c r="K4941" i="58"/>
  <c r="N4941" i="58"/>
  <c r="H4942" i="58"/>
  <c r="I4942" i="58"/>
  <c r="M4942" i="58" s="1"/>
  <c r="J4942" i="58"/>
  <c r="K4942" i="58"/>
  <c r="N4942" i="58"/>
  <c r="H4943" i="58"/>
  <c r="I4943" i="58"/>
  <c r="M4943" i="58" s="1"/>
  <c r="J4943" i="58"/>
  <c r="K4943" i="58"/>
  <c r="N4943" i="58"/>
  <c r="H4944" i="58"/>
  <c r="I4944" i="58"/>
  <c r="M4944" i="58" s="1"/>
  <c r="J4944" i="58"/>
  <c r="K4944" i="58"/>
  <c r="N4944" i="58"/>
  <c r="H4945" i="58"/>
  <c r="I4945" i="58"/>
  <c r="M4945" i="58" s="1"/>
  <c r="J4945" i="58"/>
  <c r="K4945" i="58"/>
  <c r="N4945" i="58"/>
  <c r="H4946" i="58"/>
  <c r="I4946" i="58"/>
  <c r="M4946" i="58" s="1"/>
  <c r="J4946" i="58"/>
  <c r="K4946" i="58"/>
  <c r="N4946" i="58"/>
  <c r="H4947" i="58"/>
  <c r="I4947" i="58"/>
  <c r="M4947" i="58" s="1"/>
  <c r="J4947" i="58"/>
  <c r="K4947" i="58"/>
  <c r="N4947" i="58"/>
  <c r="H4948" i="58"/>
  <c r="I4948" i="58"/>
  <c r="M4948" i="58" s="1"/>
  <c r="J4948" i="58"/>
  <c r="K4948" i="58"/>
  <c r="N4948" i="58"/>
  <c r="H4949" i="58"/>
  <c r="I4949" i="58"/>
  <c r="M4949" i="58" s="1"/>
  <c r="J4949" i="58"/>
  <c r="K4949" i="58"/>
  <c r="N4949" i="58"/>
  <c r="H4950" i="58"/>
  <c r="I4950" i="58"/>
  <c r="M4950" i="58" s="1"/>
  <c r="J4950" i="58"/>
  <c r="K4950" i="58"/>
  <c r="N4950" i="58"/>
  <c r="H4951" i="58"/>
  <c r="I4951" i="58"/>
  <c r="M4951" i="58" s="1"/>
  <c r="J4951" i="58"/>
  <c r="K4951" i="58"/>
  <c r="N4951" i="58"/>
  <c r="H4952" i="58"/>
  <c r="I4952" i="58"/>
  <c r="M4952" i="58" s="1"/>
  <c r="J4952" i="58"/>
  <c r="K4952" i="58"/>
  <c r="N4952" i="58"/>
  <c r="H4953" i="58"/>
  <c r="I4953" i="58"/>
  <c r="M4953" i="58" s="1"/>
  <c r="J4953" i="58"/>
  <c r="K4953" i="58"/>
  <c r="N4953" i="58"/>
  <c r="H4954" i="58"/>
  <c r="I4954" i="58"/>
  <c r="M4954" i="58" s="1"/>
  <c r="J4954" i="58"/>
  <c r="K4954" i="58"/>
  <c r="N4954" i="58"/>
  <c r="H4955" i="58"/>
  <c r="I4955" i="58"/>
  <c r="M4955" i="58" s="1"/>
  <c r="J4955" i="58"/>
  <c r="K4955" i="58"/>
  <c r="N4955" i="58"/>
  <c r="H4956" i="58"/>
  <c r="I4956" i="58"/>
  <c r="M4956" i="58" s="1"/>
  <c r="J4956" i="58"/>
  <c r="K4956" i="58"/>
  <c r="N4956" i="58"/>
  <c r="H4957" i="58"/>
  <c r="I4957" i="58"/>
  <c r="M4957" i="58" s="1"/>
  <c r="J4957" i="58"/>
  <c r="K4957" i="58"/>
  <c r="N4957" i="58"/>
  <c r="H4958" i="58"/>
  <c r="I4958" i="58"/>
  <c r="M4958" i="58" s="1"/>
  <c r="J4958" i="58"/>
  <c r="K4958" i="58"/>
  <c r="N4958" i="58"/>
  <c r="H4959" i="58"/>
  <c r="I4959" i="58"/>
  <c r="M4959" i="58" s="1"/>
  <c r="J4959" i="58"/>
  <c r="K4959" i="58"/>
  <c r="N4959" i="58"/>
  <c r="H4960" i="58"/>
  <c r="I4960" i="58"/>
  <c r="M4960" i="58" s="1"/>
  <c r="J4960" i="58"/>
  <c r="K4960" i="58"/>
  <c r="N4960" i="58"/>
  <c r="H4961" i="58"/>
  <c r="I4961" i="58"/>
  <c r="M4961" i="58" s="1"/>
  <c r="J4961" i="58"/>
  <c r="K4961" i="58"/>
  <c r="N4961" i="58"/>
  <c r="H4962" i="58"/>
  <c r="I4962" i="58"/>
  <c r="M4962" i="58" s="1"/>
  <c r="J4962" i="58"/>
  <c r="K4962" i="58"/>
  <c r="N4962" i="58"/>
  <c r="H4963" i="58"/>
  <c r="I4963" i="58"/>
  <c r="M4963" i="58" s="1"/>
  <c r="J4963" i="58"/>
  <c r="K4963" i="58"/>
  <c r="N4963" i="58"/>
  <c r="H4964" i="58"/>
  <c r="I4964" i="58"/>
  <c r="M4964" i="58" s="1"/>
  <c r="J4964" i="58"/>
  <c r="K4964" i="58"/>
  <c r="N4964" i="58"/>
  <c r="H4965" i="58"/>
  <c r="I4965" i="58"/>
  <c r="M4965" i="58" s="1"/>
  <c r="J4965" i="58"/>
  <c r="K4965" i="58"/>
  <c r="N4965" i="58"/>
  <c r="H4966" i="58"/>
  <c r="I4966" i="58"/>
  <c r="M4966" i="58" s="1"/>
  <c r="J4966" i="58"/>
  <c r="K4966" i="58"/>
  <c r="N4966" i="58"/>
  <c r="H4967" i="58"/>
  <c r="I4967" i="58"/>
  <c r="M4967" i="58" s="1"/>
  <c r="J4967" i="58"/>
  <c r="K4967" i="58"/>
  <c r="N4967" i="58"/>
  <c r="H4968" i="58"/>
  <c r="I4968" i="58"/>
  <c r="M4968" i="58" s="1"/>
  <c r="J4968" i="58"/>
  <c r="K4968" i="58"/>
  <c r="N4968" i="58"/>
  <c r="H4969" i="58"/>
  <c r="I4969" i="58"/>
  <c r="M4969" i="58" s="1"/>
  <c r="J4969" i="58"/>
  <c r="K4969" i="58"/>
  <c r="N4969" i="58"/>
  <c r="H4970" i="58"/>
  <c r="I4970" i="58"/>
  <c r="M4970" i="58" s="1"/>
  <c r="J4970" i="58"/>
  <c r="K4970" i="58"/>
  <c r="N4970" i="58"/>
  <c r="H4971" i="58"/>
  <c r="I4971" i="58"/>
  <c r="M4971" i="58" s="1"/>
  <c r="J4971" i="58"/>
  <c r="K4971" i="58"/>
  <c r="N4971" i="58"/>
  <c r="H4972" i="58"/>
  <c r="I4972" i="58"/>
  <c r="M4972" i="58" s="1"/>
  <c r="J4972" i="58"/>
  <c r="K4972" i="58"/>
  <c r="N4972" i="58"/>
  <c r="H4973" i="58"/>
  <c r="I4973" i="58"/>
  <c r="M4973" i="58" s="1"/>
  <c r="J4973" i="58"/>
  <c r="K4973" i="58"/>
  <c r="N4973" i="58"/>
  <c r="H4974" i="58"/>
  <c r="I4974" i="58"/>
  <c r="M4974" i="58" s="1"/>
  <c r="J4974" i="58"/>
  <c r="K4974" i="58"/>
  <c r="N4974" i="58"/>
  <c r="H4975" i="58"/>
  <c r="I4975" i="58"/>
  <c r="M4975" i="58" s="1"/>
  <c r="J4975" i="58"/>
  <c r="K4975" i="58"/>
  <c r="N4975" i="58"/>
  <c r="H4976" i="58"/>
  <c r="I4976" i="58"/>
  <c r="M4976" i="58" s="1"/>
  <c r="J4976" i="58"/>
  <c r="K4976" i="58"/>
  <c r="N4976" i="58"/>
  <c r="H4977" i="58"/>
  <c r="I4977" i="58"/>
  <c r="M4977" i="58" s="1"/>
  <c r="J4977" i="58"/>
  <c r="K4977" i="58"/>
  <c r="N4977" i="58"/>
  <c r="H4978" i="58"/>
  <c r="I4978" i="58"/>
  <c r="M4978" i="58" s="1"/>
  <c r="J4978" i="58"/>
  <c r="K4978" i="58"/>
  <c r="N4978" i="58"/>
  <c r="H4979" i="58"/>
  <c r="I4979" i="58"/>
  <c r="M4979" i="58" s="1"/>
  <c r="J4979" i="58"/>
  <c r="K4979" i="58"/>
  <c r="N4979" i="58"/>
  <c r="H4980" i="58"/>
  <c r="I4980" i="58"/>
  <c r="M4980" i="58" s="1"/>
  <c r="J4980" i="58"/>
  <c r="K4980" i="58"/>
  <c r="N4980" i="58"/>
  <c r="H4981" i="58"/>
  <c r="I4981" i="58"/>
  <c r="M4981" i="58" s="1"/>
  <c r="J4981" i="58"/>
  <c r="K4981" i="58"/>
  <c r="N4981" i="58"/>
  <c r="H4982" i="58"/>
  <c r="I4982" i="58"/>
  <c r="M4982" i="58" s="1"/>
  <c r="J4982" i="58"/>
  <c r="K4982" i="58"/>
  <c r="N4982" i="58"/>
  <c r="H4983" i="58"/>
  <c r="I4983" i="58"/>
  <c r="M4983" i="58" s="1"/>
  <c r="J4983" i="58"/>
  <c r="K4983" i="58"/>
  <c r="N4983" i="58"/>
  <c r="H4984" i="58"/>
  <c r="I4984" i="58"/>
  <c r="M4984" i="58" s="1"/>
  <c r="J4984" i="58"/>
  <c r="K4984" i="58"/>
  <c r="N4984" i="58"/>
  <c r="H4985" i="58"/>
  <c r="I4985" i="58"/>
  <c r="M4985" i="58" s="1"/>
  <c r="J4985" i="58"/>
  <c r="K4985" i="58"/>
  <c r="N4985" i="58"/>
  <c r="H4986" i="58"/>
  <c r="I4986" i="58"/>
  <c r="M4986" i="58" s="1"/>
  <c r="J4986" i="58"/>
  <c r="K4986" i="58"/>
  <c r="N4986" i="58"/>
  <c r="H4987" i="58"/>
  <c r="I4987" i="58"/>
  <c r="M4987" i="58" s="1"/>
  <c r="J4987" i="58"/>
  <c r="K4987" i="58"/>
  <c r="N4987" i="58"/>
  <c r="H4988" i="58"/>
  <c r="I4988" i="58"/>
  <c r="M4988" i="58" s="1"/>
  <c r="J4988" i="58"/>
  <c r="K4988" i="58"/>
  <c r="N4988" i="58"/>
  <c r="H4989" i="58"/>
  <c r="I4989" i="58"/>
  <c r="M4989" i="58" s="1"/>
  <c r="J4989" i="58"/>
  <c r="K4989" i="58"/>
  <c r="N4989" i="58"/>
  <c r="H4990" i="58"/>
  <c r="I4990" i="58"/>
  <c r="M4990" i="58" s="1"/>
  <c r="J4990" i="58"/>
  <c r="K4990" i="58"/>
  <c r="N4990" i="58"/>
  <c r="H4991" i="58"/>
  <c r="I4991" i="58"/>
  <c r="M4991" i="58" s="1"/>
  <c r="J4991" i="58"/>
  <c r="K4991" i="58"/>
  <c r="N4991" i="58"/>
  <c r="H4992" i="58"/>
  <c r="I4992" i="58"/>
  <c r="M4992" i="58" s="1"/>
  <c r="J4992" i="58"/>
  <c r="K4992" i="58"/>
  <c r="N4992" i="58"/>
  <c r="H4993" i="58"/>
  <c r="I4993" i="58"/>
  <c r="M4993" i="58" s="1"/>
  <c r="J4993" i="58"/>
  <c r="K4993" i="58"/>
  <c r="N4993" i="58"/>
  <c r="H4994" i="58"/>
  <c r="I4994" i="58"/>
  <c r="M4994" i="58" s="1"/>
  <c r="J4994" i="58"/>
  <c r="K4994" i="58"/>
  <c r="N4994" i="58"/>
  <c r="H4995" i="58"/>
  <c r="I4995" i="58"/>
  <c r="M4995" i="58" s="1"/>
  <c r="J4995" i="58"/>
  <c r="K4995" i="58"/>
  <c r="N4995" i="58"/>
  <c r="H4996" i="58"/>
  <c r="I4996" i="58"/>
  <c r="M4996" i="58" s="1"/>
  <c r="J4996" i="58"/>
  <c r="K4996" i="58"/>
  <c r="N4996" i="58"/>
  <c r="H4997" i="58"/>
  <c r="I4997" i="58"/>
  <c r="M4997" i="58" s="1"/>
  <c r="J4997" i="58"/>
  <c r="K4997" i="58"/>
  <c r="N4997" i="58"/>
  <c r="H4998" i="58"/>
  <c r="I4998" i="58"/>
  <c r="M4998" i="58" s="1"/>
  <c r="J4998" i="58"/>
  <c r="K4998" i="58"/>
  <c r="N4998" i="58"/>
  <c r="H4999" i="58"/>
  <c r="I4999" i="58"/>
  <c r="M4999" i="58" s="1"/>
  <c r="J4999" i="58"/>
  <c r="K4999" i="58"/>
  <c r="N4999" i="58"/>
  <c r="H5000" i="58"/>
  <c r="I5000" i="58"/>
  <c r="M5000" i="58" s="1"/>
  <c r="J5000" i="58"/>
  <c r="K5000" i="58"/>
  <c r="N5000" i="58"/>
  <c r="H5001" i="58"/>
  <c r="I5001" i="58"/>
  <c r="M5001" i="58" s="1"/>
  <c r="J5001" i="58"/>
  <c r="K5001" i="58"/>
  <c r="N5001" i="58"/>
  <c r="H5002" i="58"/>
  <c r="I5002" i="58"/>
  <c r="M5002" i="58" s="1"/>
  <c r="J5002" i="58"/>
  <c r="K5002" i="58"/>
  <c r="N5002" i="58"/>
  <c r="H5003" i="58"/>
  <c r="I5003" i="58"/>
  <c r="M5003" i="58" s="1"/>
  <c r="J5003" i="58"/>
  <c r="K5003" i="58"/>
  <c r="N5003" i="58"/>
  <c r="H5004" i="58"/>
  <c r="I5004" i="58"/>
  <c r="M5004" i="58" s="1"/>
  <c r="J5004" i="58"/>
  <c r="K5004" i="58"/>
  <c r="N5004" i="58"/>
  <c r="H5005" i="58"/>
  <c r="I5005" i="58"/>
  <c r="M5005" i="58" s="1"/>
  <c r="J5005" i="58"/>
  <c r="K5005" i="58"/>
  <c r="N5005" i="58"/>
  <c r="H5006" i="58"/>
  <c r="I5006" i="58"/>
  <c r="M5006" i="58" s="1"/>
  <c r="J5006" i="58"/>
  <c r="K5006" i="58"/>
  <c r="N5006" i="58"/>
  <c r="H5007" i="58"/>
  <c r="I5007" i="58"/>
  <c r="M5007" i="58" s="1"/>
  <c r="J5007" i="58"/>
  <c r="K5007" i="58"/>
  <c r="N5007" i="58"/>
  <c r="H5008" i="58"/>
  <c r="I5008" i="58"/>
  <c r="M5008" i="58" s="1"/>
  <c r="J5008" i="58"/>
  <c r="K5008" i="58"/>
  <c r="N5008" i="58"/>
  <c r="H5009" i="58"/>
  <c r="I5009" i="58"/>
  <c r="M5009" i="58" s="1"/>
  <c r="J5009" i="58"/>
  <c r="K5009" i="58"/>
  <c r="N5009" i="58"/>
  <c r="H5010" i="58"/>
  <c r="I5010" i="58"/>
  <c r="M5010" i="58" s="1"/>
  <c r="J5010" i="58"/>
  <c r="K5010" i="58"/>
  <c r="N5010" i="58"/>
  <c r="H5011" i="58"/>
  <c r="I5011" i="58"/>
  <c r="M5011" i="58" s="1"/>
  <c r="J5011" i="58"/>
  <c r="K5011" i="58"/>
  <c r="N5011" i="58"/>
  <c r="H5012" i="58"/>
  <c r="I5012" i="58"/>
  <c r="M5012" i="58" s="1"/>
  <c r="J5012" i="58"/>
  <c r="K5012" i="58"/>
  <c r="N5012" i="58"/>
  <c r="H5013" i="58"/>
  <c r="I5013" i="58"/>
  <c r="M5013" i="58" s="1"/>
  <c r="J5013" i="58"/>
  <c r="K5013" i="58"/>
  <c r="N5013" i="58"/>
  <c r="H5014" i="58"/>
  <c r="I5014" i="58"/>
  <c r="M5014" i="58" s="1"/>
  <c r="J5014" i="58"/>
  <c r="K5014" i="58"/>
  <c r="N5014" i="58"/>
  <c r="H5015" i="58"/>
  <c r="I5015" i="58"/>
  <c r="M5015" i="58" s="1"/>
  <c r="J5015" i="58"/>
  <c r="K5015" i="58"/>
  <c r="N5015" i="58"/>
  <c r="H5016" i="58"/>
  <c r="I5016" i="58"/>
  <c r="M5016" i="58" s="1"/>
  <c r="J5016" i="58"/>
  <c r="K5016" i="58"/>
  <c r="N5016" i="58"/>
  <c r="H5017" i="58"/>
  <c r="I5017" i="58"/>
  <c r="M5017" i="58" s="1"/>
  <c r="J5017" i="58"/>
  <c r="K5017" i="58"/>
  <c r="N5017" i="58"/>
  <c r="H5018" i="58"/>
  <c r="I5018" i="58"/>
  <c r="M5018" i="58" s="1"/>
  <c r="J5018" i="58"/>
  <c r="K5018" i="58"/>
  <c r="N5018" i="58"/>
  <c r="H5019" i="58"/>
  <c r="I5019" i="58"/>
  <c r="M5019" i="58" s="1"/>
  <c r="J5019" i="58"/>
  <c r="K5019" i="58"/>
  <c r="N5019" i="58"/>
  <c r="H5020" i="58"/>
  <c r="I5020" i="58"/>
  <c r="M5020" i="58" s="1"/>
  <c r="J5020" i="58"/>
  <c r="K5020" i="58"/>
  <c r="N5020" i="58"/>
  <c r="H5021" i="58"/>
  <c r="I5021" i="58"/>
  <c r="M5021" i="58" s="1"/>
  <c r="J5021" i="58"/>
  <c r="K5021" i="58"/>
  <c r="N5021" i="58"/>
  <c r="H5022" i="58"/>
  <c r="I5022" i="58"/>
  <c r="M5022" i="58" s="1"/>
  <c r="J5022" i="58"/>
  <c r="K5022" i="58"/>
  <c r="N5022" i="58"/>
  <c r="H5023" i="58"/>
  <c r="I5023" i="58"/>
  <c r="M5023" i="58" s="1"/>
  <c r="J5023" i="58"/>
  <c r="K5023" i="58"/>
  <c r="N5023" i="58"/>
  <c r="H5024" i="58"/>
  <c r="I5024" i="58"/>
  <c r="M5024" i="58" s="1"/>
  <c r="J5024" i="58"/>
  <c r="K5024" i="58"/>
  <c r="N5024" i="58"/>
  <c r="H5025" i="58"/>
  <c r="I5025" i="58"/>
  <c r="M5025" i="58" s="1"/>
  <c r="J5025" i="58"/>
  <c r="K5025" i="58"/>
  <c r="N5025" i="58"/>
  <c r="H5026" i="58"/>
  <c r="I5026" i="58"/>
  <c r="M5026" i="58" s="1"/>
  <c r="J5026" i="58"/>
  <c r="K5026" i="58"/>
  <c r="N5026" i="58"/>
  <c r="H5027" i="58"/>
  <c r="I5027" i="58"/>
  <c r="M5027" i="58" s="1"/>
  <c r="J5027" i="58"/>
  <c r="K5027" i="58"/>
  <c r="N5027" i="58"/>
  <c r="H5028" i="58"/>
  <c r="I5028" i="58"/>
  <c r="M5028" i="58" s="1"/>
  <c r="J5028" i="58"/>
  <c r="K5028" i="58"/>
  <c r="N5028" i="58"/>
  <c r="H5029" i="58"/>
  <c r="I5029" i="58"/>
  <c r="M5029" i="58" s="1"/>
  <c r="J5029" i="58"/>
  <c r="K5029" i="58"/>
  <c r="N5029" i="58"/>
  <c r="H5030" i="58"/>
  <c r="I5030" i="58"/>
  <c r="M5030" i="58" s="1"/>
  <c r="J5030" i="58"/>
  <c r="K5030" i="58"/>
  <c r="N5030" i="58"/>
  <c r="H5031" i="58"/>
  <c r="I5031" i="58"/>
  <c r="M5031" i="58" s="1"/>
  <c r="J5031" i="58"/>
  <c r="K5031" i="58"/>
  <c r="N5031" i="58"/>
  <c r="H5032" i="58"/>
  <c r="I5032" i="58"/>
  <c r="M5032" i="58" s="1"/>
  <c r="J5032" i="58"/>
  <c r="K5032" i="58"/>
  <c r="N5032" i="58"/>
  <c r="H5033" i="58"/>
  <c r="I5033" i="58"/>
  <c r="M5033" i="58" s="1"/>
  <c r="J5033" i="58"/>
  <c r="K5033" i="58"/>
  <c r="N5033" i="58"/>
  <c r="H5034" i="58"/>
  <c r="I5034" i="58"/>
  <c r="M5034" i="58" s="1"/>
  <c r="J5034" i="58"/>
  <c r="K5034" i="58"/>
  <c r="N5034" i="58"/>
  <c r="H5035" i="58"/>
  <c r="I5035" i="58"/>
  <c r="M5035" i="58" s="1"/>
  <c r="J5035" i="58"/>
  <c r="K5035" i="58"/>
  <c r="N5035" i="58"/>
  <c r="H5036" i="58"/>
  <c r="I5036" i="58"/>
  <c r="M5036" i="58" s="1"/>
  <c r="J5036" i="58"/>
  <c r="K5036" i="58"/>
  <c r="N5036" i="58"/>
  <c r="H5037" i="58"/>
  <c r="I5037" i="58"/>
  <c r="M5037" i="58" s="1"/>
  <c r="J5037" i="58"/>
  <c r="K5037" i="58"/>
  <c r="N5037" i="58"/>
  <c r="H5038" i="58"/>
  <c r="I5038" i="58"/>
  <c r="M5038" i="58" s="1"/>
  <c r="J5038" i="58"/>
  <c r="K5038" i="58"/>
  <c r="N5038" i="58"/>
  <c r="H5039" i="58"/>
  <c r="I5039" i="58"/>
  <c r="M5039" i="58" s="1"/>
  <c r="J5039" i="58"/>
  <c r="K5039" i="58"/>
  <c r="N5039" i="58"/>
  <c r="H5040" i="58"/>
  <c r="I5040" i="58"/>
  <c r="M5040" i="58" s="1"/>
  <c r="J5040" i="58"/>
  <c r="K5040" i="58"/>
  <c r="N5040" i="58"/>
  <c r="H5041" i="58"/>
  <c r="I5041" i="58"/>
  <c r="M5041" i="58" s="1"/>
  <c r="J5041" i="58"/>
  <c r="K5041" i="58"/>
  <c r="N5041" i="58"/>
  <c r="H5042" i="58"/>
  <c r="I5042" i="58"/>
  <c r="M5042" i="58" s="1"/>
  <c r="J5042" i="58"/>
  <c r="K5042" i="58"/>
  <c r="N5042" i="58"/>
  <c r="H5043" i="58"/>
  <c r="I5043" i="58"/>
  <c r="M5043" i="58" s="1"/>
  <c r="J5043" i="58"/>
  <c r="K5043" i="58"/>
  <c r="N5043" i="58"/>
  <c r="H5044" i="58"/>
  <c r="I5044" i="58"/>
  <c r="M5044" i="58" s="1"/>
  <c r="J5044" i="58"/>
  <c r="K5044" i="58"/>
  <c r="N5044" i="58"/>
  <c r="H5045" i="58"/>
  <c r="I5045" i="58"/>
  <c r="M5045" i="58" s="1"/>
  <c r="J5045" i="58"/>
  <c r="K5045" i="58"/>
  <c r="N5045" i="58"/>
  <c r="H5046" i="58"/>
  <c r="I5046" i="58"/>
  <c r="M5046" i="58" s="1"/>
  <c r="J5046" i="58"/>
  <c r="K5046" i="58"/>
  <c r="N5046" i="58"/>
  <c r="H5047" i="58"/>
  <c r="I5047" i="58"/>
  <c r="M5047" i="58" s="1"/>
  <c r="J5047" i="58"/>
  <c r="K5047" i="58"/>
  <c r="N5047" i="58"/>
  <c r="H5048" i="58"/>
  <c r="I5048" i="58"/>
  <c r="M5048" i="58" s="1"/>
  <c r="J5048" i="58"/>
  <c r="K5048" i="58"/>
  <c r="N5048" i="58"/>
  <c r="H5049" i="58"/>
  <c r="I5049" i="58"/>
  <c r="M5049" i="58" s="1"/>
  <c r="J5049" i="58"/>
  <c r="K5049" i="58"/>
  <c r="N5049" i="58"/>
  <c r="H5050" i="58"/>
  <c r="I5050" i="58"/>
  <c r="M5050" i="58" s="1"/>
  <c r="J5050" i="58"/>
  <c r="K5050" i="58"/>
  <c r="N5050" i="58"/>
  <c r="H5051" i="58"/>
  <c r="I5051" i="58"/>
  <c r="M5051" i="58" s="1"/>
  <c r="J5051" i="58"/>
  <c r="K5051" i="58"/>
  <c r="N5051" i="58"/>
  <c r="H5052" i="58"/>
  <c r="I5052" i="58"/>
  <c r="M5052" i="58" s="1"/>
  <c r="J5052" i="58"/>
  <c r="K5052" i="58"/>
  <c r="N5052" i="58"/>
  <c r="H5053" i="58"/>
  <c r="I5053" i="58"/>
  <c r="M5053" i="58" s="1"/>
  <c r="J5053" i="58"/>
  <c r="K5053" i="58"/>
  <c r="N5053" i="58"/>
  <c r="H5054" i="58"/>
  <c r="I5054" i="58"/>
  <c r="M5054" i="58" s="1"/>
  <c r="J5054" i="58"/>
  <c r="K5054" i="58"/>
  <c r="N5054" i="58"/>
  <c r="H5055" i="58"/>
  <c r="I5055" i="58"/>
  <c r="M5055" i="58" s="1"/>
  <c r="J5055" i="58"/>
  <c r="K5055" i="58"/>
  <c r="N5055" i="58"/>
  <c r="H5056" i="58"/>
  <c r="I5056" i="58"/>
  <c r="M5056" i="58" s="1"/>
  <c r="J5056" i="58"/>
  <c r="K5056" i="58"/>
  <c r="N5056" i="58"/>
  <c r="H5057" i="58"/>
  <c r="I5057" i="58"/>
  <c r="M5057" i="58" s="1"/>
  <c r="J5057" i="58"/>
  <c r="K5057" i="58"/>
  <c r="N5057" i="58"/>
  <c r="H5058" i="58"/>
  <c r="I5058" i="58"/>
  <c r="M5058" i="58" s="1"/>
  <c r="J5058" i="58"/>
  <c r="K5058" i="58"/>
  <c r="N5058" i="58"/>
  <c r="H5059" i="58"/>
  <c r="I5059" i="58"/>
  <c r="M5059" i="58" s="1"/>
  <c r="J5059" i="58"/>
  <c r="K5059" i="58"/>
  <c r="N5059" i="58"/>
  <c r="H5060" i="58"/>
  <c r="I5060" i="58"/>
  <c r="M5060" i="58" s="1"/>
  <c r="J5060" i="58"/>
  <c r="K5060" i="58"/>
  <c r="N5060" i="58"/>
  <c r="H5061" i="58"/>
  <c r="I5061" i="58"/>
  <c r="M5061" i="58" s="1"/>
  <c r="J5061" i="58"/>
  <c r="K5061" i="58"/>
  <c r="N5061" i="58"/>
  <c r="H5062" i="58"/>
  <c r="I5062" i="58"/>
  <c r="M5062" i="58" s="1"/>
  <c r="J5062" i="58"/>
  <c r="K5062" i="58"/>
  <c r="N5062" i="58"/>
  <c r="H5063" i="58"/>
  <c r="I5063" i="58"/>
  <c r="M5063" i="58" s="1"/>
  <c r="J5063" i="58"/>
  <c r="K5063" i="58"/>
  <c r="N5063" i="58"/>
  <c r="H5064" i="58"/>
  <c r="I5064" i="58"/>
  <c r="M5064" i="58" s="1"/>
  <c r="J5064" i="58"/>
  <c r="K5064" i="58"/>
  <c r="N5064" i="58"/>
  <c r="H5065" i="58"/>
  <c r="I5065" i="58"/>
  <c r="M5065" i="58" s="1"/>
  <c r="J5065" i="58"/>
  <c r="K5065" i="58"/>
  <c r="N5065" i="58"/>
  <c r="H5066" i="58"/>
  <c r="I5066" i="58"/>
  <c r="M5066" i="58" s="1"/>
  <c r="J5066" i="58"/>
  <c r="K5066" i="58"/>
  <c r="N5066" i="58"/>
  <c r="H5067" i="58"/>
  <c r="I5067" i="58"/>
  <c r="M5067" i="58" s="1"/>
  <c r="J5067" i="58"/>
  <c r="K5067" i="58"/>
  <c r="N5067" i="58"/>
  <c r="H5068" i="58"/>
  <c r="I5068" i="58"/>
  <c r="M5068" i="58" s="1"/>
  <c r="J5068" i="58"/>
  <c r="K5068" i="58"/>
  <c r="N5068" i="58"/>
  <c r="H5069" i="58"/>
  <c r="I5069" i="58"/>
  <c r="M5069" i="58" s="1"/>
  <c r="J5069" i="58"/>
  <c r="K5069" i="58"/>
  <c r="N5069" i="58"/>
  <c r="H5070" i="58"/>
  <c r="I5070" i="58"/>
  <c r="M5070" i="58" s="1"/>
  <c r="J5070" i="58"/>
  <c r="K5070" i="58"/>
  <c r="N5070" i="58"/>
  <c r="H5071" i="58"/>
  <c r="I5071" i="58"/>
  <c r="M5071" i="58" s="1"/>
  <c r="J5071" i="58"/>
  <c r="K5071" i="58"/>
  <c r="N5071" i="58"/>
  <c r="H5072" i="58"/>
  <c r="I5072" i="58"/>
  <c r="M5072" i="58" s="1"/>
  <c r="J5072" i="58"/>
  <c r="K5072" i="58"/>
  <c r="N5072" i="58"/>
  <c r="H5073" i="58"/>
  <c r="I5073" i="58"/>
  <c r="M5073" i="58" s="1"/>
  <c r="J5073" i="58"/>
  <c r="K5073" i="58"/>
  <c r="N5073" i="58"/>
  <c r="H5074" i="58"/>
  <c r="I5074" i="58"/>
  <c r="M5074" i="58" s="1"/>
  <c r="J5074" i="58"/>
  <c r="K5074" i="58"/>
  <c r="N5074" i="58"/>
  <c r="H5075" i="58"/>
  <c r="I5075" i="58"/>
  <c r="M5075" i="58" s="1"/>
  <c r="J5075" i="58"/>
  <c r="K5075" i="58"/>
  <c r="N5075" i="58"/>
  <c r="H5076" i="58"/>
  <c r="I5076" i="58"/>
  <c r="M5076" i="58" s="1"/>
  <c r="J5076" i="58"/>
  <c r="K5076" i="58"/>
  <c r="N5076" i="58"/>
  <c r="H5077" i="58"/>
  <c r="I5077" i="58"/>
  <c r="M5077" i="58" s="1"/>
  <c r="J5077" i="58"/>
  <c r="K5077" i="58"/>
  <c r="N5077" i="58"/>
  <c r="H5078" i="58"/>
  <c r="I5078" i="58"/>
  <c r="M5078" i="58" s="1"/>
  <c r="J5078" i="58"/>
  <c r="K5078" i="58"/>
  <c r="N5078" i="58"/>
  <c r="H5079" i="58"/>
  <c r="I5079" i="58"/>
  <c r="M5079" i="58" s="1"/>
  <c r="J5079" i="58"/>
  <c r="K5079" i="58"/>
  <c r="N5079" i="58"/>
  <c r="H5080" i="58"/>
  <c r="I5080" i="58"/>
  <c r="M5080" i="58" s="1"/>
  <c r="J5080" i="58"/>
  <c r="K5080" i="58"/>
  <c r="N5080" i="58"/>
  <c r="H5081" i="58"/>
  <c r="I5081" i="58"/>
  <c r="M5081" i="58" s="1"/>
  <c r="J5081" i="58"/>
  <c r="K5081" i="58"/>
  <c r="N5081" i="58"/>
  <c r="H5082" i="58"/>
  <c r="I5082" i="58"/>
  <c r="M5082" i="58" s="1"/>
  <c r="J5082" i="58"/>
  <c r="K5082" i="58"/>
  <c r="N5082" i="58"/>
  <c r="H5083" i="58"/>
  <c r="I5083" i="58"/>
  <c r="M5083" i="58" s="1"/>
  <c r="J5083" i="58"/>
  <c r="K5083" i="58"/>
  <c r="N5083" i="58"/>
  <c r="H5084" i="58"/>
  <c r="I5084" i="58"/>
  <c r="M5084" i="58" s="1"/>
  <c r="J5084" i="58"/>
  <c r="K5084" i="58"/>
  <c r="N5084" i="58"/>
  <c r="H5085" i="58"/>
  <c r="I5085" i="58"/>
  <c r="M5085" i="58" s="1"/>
  <c r="J5085" i="58"/>
  <c r="K5085" i="58"/>
  <c r="N5085" i="58"/>
  <c r="H5086" i="58"/>
  <c r="I5086" i="58"/>
  <c r="M5086" i="58" s="1"/>
  <c r="J5086" i="58"/>
  <c r="K5086" i="58"/>
  <c r="N5086" i="58"/>
  <c r="H5087" i="58"/>
  <c r="I5087" i="58"/>
  <c r="M5087" i="58" s="1"/>
  <c r="J5087" i="58"/>
  <c r="K5087" i="58"/>
  <c r="N5087" i="58"/>
  <c r="H5088" i="58"/>
  <c r="I5088" i="58"/>
  <c r="M5088" i="58" s="1"/>
  <c r="J5088" i="58"/>
  <c r="K5088" i="58"/>
  <c r="N5088" i="58"/>
  <c r="H5089" i="58"/>
  <c r="I5089" i="58"/>
  <c r="M5089" i="58" s="1"/>
  <c r="J5089" i="58"/>
  <c r="K5089" i="58"/>
  <c r="N5089" i="58"/>
  <c r="H5090" i="58"/>
  <c r="I5090" i="58"/>
  <c r="M5090" i="58" s="1"/>
  <c r="J5090" i="58"/>
  <c r="K5090" i="58"/>
  <c r="N5090" i="58"/>
  <c r="H5091" i="58"/>
  <c r="I5091" i="58"/>
  <c r="M5091" i="58" s="1"/>
  <c r="J5091" i="58"/>
  <c r="K5091" i="58"/>
  <c r="N5091" i="58"/>
  <c r="H5092" i="58"/>
  <c r="I5092" i="58"/>
  <c r="M5092" i="58" s="1"/>
  <c r="J5092" i="58"/>
  <c r="K5092" i="58"/>
  <c r="N5092" i="58"/>
  <c r="H5093" i="58"/>
  <c r="I5093" i="58"/>
  <c r="M5093" i="58" s="1"/>
  <c r="J5093" i="58"/>
  <c r="K5093" i="58"/>
  <c r="N5093" i="58"/>
  <c r="H5094" i="58"/>
  <c r="I5094" i="58"/>
  <c r="M5094" i="58" s="1"/>
  <c r="J5094" i="58"/>
  <c r="K5094" i="58"/>
  <c r="N5094" i="58"/>
  <c r="H5095" i="58"/>
  <c r="I5095" i="58"/>
  <c r="M5095" i="58" s="1"/>
  <c r="J5095" i="58"/>
  <c r="K5095" i="58"/>
  <c r="N5095" i="58"/>
  <c r="H5096" i="58"/>
  <c r="I5096" i="58"/>
  <c r="M5096" i="58" s="1"/>
  <c r="J5096" i="58"/>
  <c r="K5096" i="58"/>
  <c r="N5096" i="58"/>
  <c r="H5097" i="58"/>
  <c r="I5097" i="58"/>
  <c r="M5097" i="58" s="1"/>
  <c r="J5097" i="58"/>
  <c r="K5097" i="58"/>
  <c r="N5097" i="58"/>
  <c r="H5098" i="58"/>
  <c r="I5098" i="58"/>
  <c r="M5098" i="58" s="1"/>
  <c r="J5098" i="58"/>
  <c r="K5098" i="58"/>
  <c r="N5098" i="58"/>
  <c r="H5099" i="58"/>
  <c r="I5099" i="58"/>
  <c r="M5099" i="58" s="1"/>
  <c r="J5099" i="58"/>
  <c r="K5099" i="58"/>
  <c r="N5099" i="58"/>
  <c r="H5100" i="58"/>
  <c r="I5100" i="58"/>
  <c r="M5100" i="58" s="1"/>
  <c r="J5100" i="58"/>
  <c r="K5100" i="58"/>
  <c r="N5100" i="58"/>
  <c r="H5101" i="58"/>
  <c r="I5101" i="58"/>
  <c r="M5101" i="58" s="1"/>
  <c r="J5101" i="58"/>
  <c r="K5101" i="58"/>
  <c r="N5101" i="58"/>
  <c r="H5102" i="58"/>
  <c r="I5102" i="58"/>
  <c r="M5102" i="58" s="1"/>
  <c r="J5102" i="58"/>
  <c r="K5102" i="58"/>
  <c r="N5102" i="58"/>
  <c r="H5103" i="58"/>
  <c r="I5103" i="58"/>
  <c r="M5103" i="58" s="1"/>
  <c r="J5103" i="58"/>
  <c r="K5103" i="58"/>
  <c r="N5103" i="58"/>
  <c r="H5104" i="58"/>
  <c r="I5104" i="58"/>
  <c r="M5104" i="58" s="1"/>
  <c r="J5104" i="58"/>
  <c r="K5104" i="58"/>
  <c r="N5104" i="58"/>
  <c r="H5105" i="58"/>
  <c r="I5105" i="58"/>
  <c r="M5105" i="58" s="1"/>
  <c r="J5105" i="58"/>
  <c r="K5105" i="58"/>
  <c r="N5105" i="58"/>
  <c r="H5106" i="58"/>
  <c r="I5106" i="58"/>
  <c r="M5106" i="58" s="1"/>
  <c r="J5106" i="58"/>
  <c r="K5106" i="58"/>
  <c r="N5106" i="58"/>
  <c r="H5107" i="58"/>
  <c r="I5107" i="58"/>
  <c r="M5107" i="58" s="1"/>
  <c r="J5107" i="58"/>
  <c r="K5107" i="58"/>
  <c r="N5107" i="58"/>
  <c r="H5108" i="58"/>
  <c r="I5108" i="58"/>
  <c r="M5108" i="58" s="1"/>
  <c r="J5108" i="58"/>
  <c r="K5108" i="58"/>
  <c r="N5108" i="58"/>
  <c r="H5109" i="58"/>
  <c r="I5109" i="58"/>
  <c r="M5109" i="58" s="1"/>
  <c r="J5109" i="58"/>
  <c r="K5109" i="58"/>
  <c r="N5109" i="58"/>
  <c r="H5110" i="58"/>
  <c r="I5110" i="58"/>
  <c r="M5110" i="58" s="1"/>
  <c r="J5110" i="58"/>
  <c r="K5110" i="58"/>
  <c r="N5110" i="58"/>
  <c r="H5111" i="58"/>
  <c r="I5111" i="58"/>
  <c r="M5111" i="58" s="1"/>
  <c r="J5111" i="58"/>
  <c r="K5111" i="58"/>
  <c r="N5111" i="58"/>
  <c r="H5112" i="58"/>
  <c r="I5112" i="58"/>
  <c r="M5112" i="58" s="1"/>
  <c r="J5112" i="58"/>
  <c r="K5112" i="58"/>
  <c r="N5112" i="58"/>
  <c r="H5113" i="58"/>
  <c r="I5113" i="58"/>
  <c r="M5113" i="58" s="1"/>
  <c r="J5113" i="58"/>
  <c r="K5113" i="58"/>
  <c r="N5113" i="58"/>
  <c r="H5114" i="58"/>
  <c r="I5114" i="58"/>
  <c r="M5114" i="58" s="1"/>
  <c r="J5114" i="58"/>
  <c r="K5114" i="58"/>
  <c r="N5114" i="58"/>
  <c r="H5115" i="58"/>
  <c r="I5115" i="58"/>
  <c r="M5115" i="58" s="1"/>
  <c r="J5115" i="58"/>
  <c r="K5115" i="58"/>
  <c r="N5115" i="58"/>
  <c r="H5116" i="58"/>
  <c r="I5116" i="58"/>
  <c r="M5116" i="58" s="1"/>
  <c r="J5116" i="58"/>
  <c r="K5116" i="58"/>
  <c r="N5116" i="58"/>
  <c r="H5117" i="58"/>
  <c r="I5117" i="58"/>
  <c r="M5117" i="58" s="1"/>
  <c r="J5117" i="58"/>
  <c r="K5117" i="58"/>
  <c r="N5117" i="58"/>
  <c r="H5118" i="58"/>
  <c r="I5118" i="58"/>
  <c r="M5118" i="58" s="1"/>
  <c r="J5118" i="58"/>
  <c r="K5118" i="58"/>
  <c r="N5118" i="58"/>
  <c r="H5119" i="58"/>
  <c r="I5119" i="58"/>
  <c r="M5119" i="58" s="1"/>
  <c r="J5119" i="58"/>
  <c r="K5119" i="58"/>
  <c r="N5119" i="58"/>
  <c r="H5120" i="58"/>
  <c r="I5120" i="58"/>
  <c r="M5120" i="58" s="1"/>
  <c r="J5120" i="58"/>
  <c r="K5120" i="58"/>
  <c r="N5120" i="58"/>
  <c r="H5121" i="58"/>
  <c r="I5121" i="58"/>
  <c r="M5121" i="58" s="1"/>
  <c r="J5121" i="58"/>
  <c r="K5121" i="58"/>
  <c r="N5121" i="58"/>
  <c r="H5122" i="58"/>
  <c r="I5122" i="58"/>
  <c r="M5122" i="58" s="1"/>
  <c r="J5122" i="58"/>
  <c r="K5122" i="58"/>
  <c r="N5122" i="58"/>
  <c r="H5123" i="58"/>
  <c r="I5123" i="58"/>
  <c r="M5123" i="58" s="1"/>
  <c r="J5123" i="58"/>
  <c r="K5123" i="58"/>
  <c r="N5123" i="58"/>
  <c r="H5124" i="58"/>
  <c r="I5124" i="58"/>
  <c r="M5124" i="58" s="1"/>
  <c r="J5124" i="58"/>
  <c r="K5124" i="58"/>
  <c r="N5124" i="58"/>
  <c r="H5125" i="58"/>
  <c r="I5125" i="58"/>
  <c r="M5125" i="58" s="1"/>
  <c r="J5125" i="58"/>
  <c r="K5125" i="58"/>
  <c r="N5125" i="58"/>
  <c r="H5126" i="58"/>
  <c r="I5126" i="58"/>
  <c r="M5126" i="58" s="1"/>
  <c r="J5126" i="58"/>
  <c r="K5126" i="58"/>
  <c r="N5126" i="58"/>
  <c r="H5127" i="58"/>
  <c r="I5127" i="58"/>
  <c r="M5127" i="58" s="1"/>
  <c r="J5127" i="58"/>
  <c r="K5127" i="58"/>
  <c r="N5127" i="58"/>
  <c r="H5128" i="58"/>
  <c r="I5128" i="58"/>
  <c r="M5128" i="58" s="1"/>
  <c r="J5128" i="58"/>
  <c r="K5128" i="58"/>
  <c r="N5128" i="58"/>
  <c r="H5129" i="58"/>
  <c r="I5129" i="58"/>
  <c r="M5129" i="58" s="1"/>
  <c r="J5129" i="58"/>
  <c r="K5129" i="58"/>
  <c r="N5129" i="58"/>
  <c r="H5130" i="58"/>
  <c r="I5130" i="58"/>
  <c r="M5130" i="58" s="1"/>
  <c r="J5130" i="58"/>
  <c r="K5130" i="58"/>
  <c r="N5130" i="58"/>
  <c r="H5131" i="58"/>
  <c r="I5131" i="58"/>
  <c r="M5131" i="58" s="1"/>
  <c r="J5131" i="58"/>
  <c r="K5131" i="58"/>
  <c r="N5131" i="58"/>
  <c r="H5132" i="58"/>
  <c r="I5132" i="58"/>
  <c r="M5132" i="58" s="1"/>
  <c r="J5132" i="58"/>
  <c r="K5132" i="58"/>
  <c r="N5132" i="58"/>
  <c r="H5133" i="58"/>
  <c r="I5133" i="58"/>
  <c r="M5133" i="58" s="1"/>
  <c r="J5133" i="58"/>
  <c r="K5133" i="58"/>
  <c r="N5133" i="58"/>
  <c r="H5134" i="58"/>
  <c r="I5134" i="58"/>
  <c r="M5134" i="58" s="1"/>
  <c r="J5134" i="58"/>
  <c r="K5134" i="58"/>
  <c r="N5134" i="58"/>
  <c r="H5135" i="58"/>
  <c r="I5135" i="58"/>
  <c r="M5135" i="58" s="1"/>
  <c r="J5135" i="58"/>
  <c r="K5135" i="58"/>
  <c r="N5135" i="58"/>
  <c r="H5136" i="58"/>
  <c r="I5136" i="58"/>
  <c r="M5136" i="58" s="1"/>
  <c r="J5136" i="58"/>
  <c r="K5136" i="58"/>
  <c r="N5136" i="58"/>
  <c r="H5137" i="58"/>
  <c r="I5137" i="58"/>
  <c r="M5137" i="58" s="1"/>
  <c r="J5137" i="58"/>
  <c r="K5137" i="58"/>
  <c r="N5137" i="58"/>
  <c r="H5138" i="58"/>
  <c r="I5138" i="58"/>
  <c r="M5138" i="58" s="1"/>
  <c r="J5138" i="58"/>
  <c r="K5138" i="58"/>
  <c r="N5138" i="58"/>
  <c r="H5139" i="58"/>
  <c r="I5139" i="58"/>
  <c r="M5139" i="58" s="1"/>
  <c r="J5139" i="58"/>
  <c r="K5139" i="58"/>
  <c r="N5139" i="58"/>
  <c r="H5140" i="58"/>
  <c r="I5140" i="58"/>
  <c r="M5140" i="58" s="1"/>
  <c r="J5140" i="58"/>
  <c r="K5140" i="58"/>
  <c r="N5140" i="58"/>
  <c r="H5141" i="58"/>
  <c r="I5141" i="58"/>
  <c r="M5141" i="58" s="1"/>
  <c r="J5141" i="58"/>
  <c r="K5141" i="58"/>
  <c r="N5141" i="58"/>
  <c r="H5142" i="58"/>
  <c r="I5142" i="58"/>
  <c r="M5142" i="58" s="1"/>
  <c r="J5142" i="58"/>
  <c r="K5142" i="58"/>
  <c r="N5142" i="58"/>
  <c r="H5143" i="58"/>
  <c r="I5143" i="58"/>
  <c r="M5143" i="58" s="1"/>
  <c r="J5143" i="58"/>
  <c r="K5143" i="58"/>
  <c r="N5143" i="58"/>
  <c r="H5144" i="58"/>
  <c r="I5144" i="58"/>
  <c r="M5144" i="58" s="1"/>
  <c r="J5144" i="58"/>
  <c r="K5144" i="58"/>
  <c r="N5144" i="58"/>
  <c r="H5145" i="58"/>
  <c r="I5145" i="58"/>
  <c r="M5145" i="58" s="1"/>
  <c r="J5145" i="58"/>
  <c r="K5145" i="58"/>
  <c r="N5145" i="58"/>
  <c r="H5146" i="58"/>
  <c r="I5146" i="58"/>
  <c r="M5146" i="58" s="1"/>
  <c r="J5146" i="58"/>
  <c r="K5146" i="58"/>
  <c r="N5146" i="58"/>
  <c r="H5147" i="58"/>
  <c r="I5147" i="58"/>
  <c r="M5147" i="58" s="1"/>
  <c r="J5147" i="58"/>
  <c r="K5147" i="58"/>
  <c r="N5147" i="58"/>
  <c r="H5148" i="58"/>
  <c r="I5148" i="58"/>
  <c r="J5148" i="58"/>
  <c r="K5148" i="58"/>
  <c r="N5148" i="58"/>
  <c r="H5149" i="58"/>
  <c r="I5149" i="58"/>
  <c r="J5149" i="58"/>
  <c r="K5149" i="58"/>
  <c r="N5149" i="58"/>
  <c r="H5150" i="58"/>
  <c r="I5150" i="58"/>
  <c r="J5150" i="58"/>
  <c r="K5150" i="58"/>
  <c r="N5150" i="58"/>
  <c r="H5151" i="58"/>
  <c r="I5151" i="58"/>
  <c r="J5151" i="58"/>
  <c r="K5151" i="58"/>
  <c r="N5151" i="58"/>
  <c r="H5152" i="58"/>
  <c r="I5152" i="58"/>
  <c r="J5152" i="58"/>
  <c r="K5152" i="58"/>
  <c r="N5152" i="58"/>
  <c r="H5153" i="58"/>
  <c r="I5153" i="58"/>
  <c r="J5153" i="58"/>
  <c r="K5153" i="58"/>
  <c r="N5153" i="58"/>
  <c r="H5154" i="58"/>
  <c r="I5154" i="58"/>
  <c r="J5154" i="58"/>
  <c r="K5154" i="58"/>
  <c r="N5154" i="58"/>
  <c r="H5155" i="58"/>
  <c r="I5155" i="58"/>
  <c r="J5155" i="58"/>
  <c r="K5155" i="58"/>
  <c r="N5155" i="58"/>
  <c r="H5156" i="58"/>
  <c r="I5156" i="58"/>
  <c r="J5156" i="58"/>
  <c r="K5156" i="58"/>
  <c r="N5156" i="58"/>
  <c r="H5157" i="58"/>
  <c r="I5157" i="58"/>
  <c r="J5157" i="58"/>
  <c r="K5157" i="58"/>
  <c r="N5157" i="58"/>
  <c r="H5158" i="58"/>
  <c r="I5158" i="58"/>
  <c r="J5158" i="58"/>
  <c r="K5158" i="58"/>
  <c r="N5158" i="58"/>
  <c r="H5159" i="58"/>
  <c r="I5159" i="58"/>
  <c r="J5159" i="58"/>
  <c r="K5159" i="58"/>
  <c r="N5159" i="58"/>
  <c r="H5160" i="58"/>
  <c r="I5160" i="58"/>
  <c r="J5160" i="58"/>
  <c r="K5160" i="58"/>
  <c r="N5160" i="58"/>
  <c r="H5161" i="58"/>
  <c r="I5161" i="58"/>
  <c r="J5161" i="58"/>
  <c r="K5161" i="58"/>
  <c r="N5161" i="58"/>
  <c r="H5162" i="58"/>
  <c r="I5162" i="58"/>
  <c r="J5162" i="58"/>
  <c r="K5162" i="58"/>
  <c r="N5162" i="58"/>
  <c r="H5163" i="58"/>
  <c r="I5163" i="58"/>
  <c r="J5163" i="58"/>
  <c r="K5163" i="58"/>
  <c r="N5163" i="58"/>
  <c r="H5164" i="58"/>
  <c r="I5164" i="58"/>
  <c r="J5164" i="58"/>
  <c r="K5164" i="58"/>
  <c r="N5164" i="58"/>
  <c r="H5165" i="58"/>
  <c r="I5165" i="58"/>
  <c r="J5165" i="58"/>
  <c r="K5165" i="58"/>
  <c r="N5165" i="58"/>
  <c r="H5166" i="58"/>
  <c r="I5166" i="58"/>
  <c r="J5166" i="58"/>
  <c r="K5166" i="58"/>
  <c r="N5166" i="58"/>
  <c r="H5167" i="58"/>
  <c r="I5167" i="58"/>
  <c r="J5167" i="58"/>
  <c r="K5167" i="58"/>
  <c r="N5167" i="58"/>
  <c r="H5168" i="58"/>
  <c r="I5168" i="58"/>
  <c r="J5168" i="58"/>
  <c r="K5168" i="58"/>
  <c r="N5168" i="58"/>
  <c r="H5169" i="58"/>
  <c r="I5169" i="58"/>
  <c r="J5169" i="58"/>
  <c r="K5169" i="58"/>
  <c r="N5169" i="58"/>
  <c r="H5170" i="58"/>
  <c r="I5170" i="58"/>
  <c r="J5170" i="58"/>
  <c r="K5170" i="58"/>
  <c r="N5170" i="58"/>
  <c r="H5171" i="58"/>
  <c r="I5171" i="58"/>
  <c r="J5171" i="58"/>
  <c r="K5171" i="58"/>
  <c r="N5171" i="58"/>
  <c r="H5172" i="58"/>
  <c r="I5172" i="58"/>
  <c r="J5172" i="58"/>
  <c r="K5172" i="58"/>
  <c r="N5172" i="58"/>
  <c r="H5173" i="58"/>
  <c r="I5173" i="58"/>
  <c r="J5173" i="58"/>
  <c r="K5173" i="58"/>
  <c r="N5173" i="58"/>
  <c r="H5174" i="58"/>
  <c r="I5174" i="58"/>
  <c r="J5174" i="58"/>
  <c r="K5174" i="58"/>
  <c r="N5174" i="58"/>
  <c r="H5175" i="58"/>
  <c r="I5175" i="58"/>
  <c r="J5175" i="58"/>
  <c r="K5175" i="58"/>
  <c r="N5175" i="58"/>
  <c r="H5176" i="58"/>
  <c r="I5176" i="58"/>
  <c r="J5176" i="58"/>
  <c r="K5176" i="58"/>
  <c r="N5176" i="58"/>
  <c r="H5177" i="58"/>
  <c r="I5177" i="58"/>
  <c r="J5177" i="58"/>
  <c r="K5177" i="58"/>
  <c r="N5177" i="58"/>
  <c r="H5178" i="58"/>
  <c r="I5178" i="58"/>
  <c r="J5178" i="58"/>
  <c r="K5178" i="58"/>
  <c r="N5178" i="58"/>
  <c r="H5179" i="58"/>
  <c r="I5179" i="58"/>
  <c r="J5179" i="58"/>
  <c r="K5179" i="58"/>
  <c r="N5179" i="58"/>
  <c r="H5180" i="58"/>
  <c r="I5180" i="58"/>
  <c r="J5180" i="58"/>
  <c r="K5180" i="58"/>
  <c r="N5180" i="58"/>
  <c r="H5181" i="58"/>
  <c r="I5181" i="58"/>
  <c r="J5181" i="58"/>
  <c r="K5181" i="58"/>
  <c r="N5181" i="58"/>
  <c r="H5182" i="58"/>
  <c r="I5182" i="58"/>
  <c r="J5182" i="58"/>
  <c r="K5182" i="58"/>
  <c r="N5182" i="58"/>
  <c r="H5183" i="58"/>
  <c r="I5183" i="58"/>
  <c r="J5183" i="58"/>
  <c r="K5183" i="58"/>
  <c r="N5183" i="58"/>
  <c r="H5184" i="58"/>
  <c r="I5184" i="58"/>
  <c r="J5184" i="58"/>
  <c r="K5184" i="58"/>
  <c r="N5184" i="58"/>
  <c r="H5185" i="58"/>
  <c r="I5185" i="58"/>
  <c r="J5185" i="58"/>
  <c r="K5185" i="58"/>
  <c r="N5185" i="58"/>
  <c r="H5186" i="58"/>
  <c r="I5186" i="58"/>
  <c r="J5186" i="58"/>
  <c r="K5186" i="58"/>
  <c r="N5186" i="58"/>
  <c r="H5187" i="58"/>
  <c r="I5187" i="58"/>
  <c r="J5187" i="58"/>
  <c r="K5187" i="58"/>
  <c r="N5187" i="58"/>
  <c r="H5188" i="58"/>
  <c r="I5188" i="58"/>
  <c r="J5188" i="58"/>
  <c r="K5188" i="58"/>
  <c r="N5188" i="58"/>
  <c r="H5189" i="58"/>
  <c r="I5189" i="58"/>
  <c r="J5189" i="58"/>
  <c r="K5189" i="58"/>
  <c r="N5189" i="58"/>
  <c r="H5190" i="58"/>
  <c r="I5190" i="58"/>
  <c r="J5190" i="58"/>
  <c r="K5190" i="58"/>
  <c r="N5190" i="58"/>
  <c r="H5191" i="58"/>
  <c r="I5191" i="58"/>
  <c r="J5191" i="58"/>
  <c r="K5191" i="58"/>
  <c r="N5191" i="58"/>
  <c r="H5192" i="58"/>
  <c r="I5192" i="58"/>
  <c r="J5192" i="58"/>
  <c r="K5192" i="58"/>
  <c r="N5192" i="58"/>
  <c r="H5193" i="58"/>
  <c r="I5193" i="58"/>
  <c r="J5193" i="58"/>
  <c r="K5193" i="58"/>
  <c r="N5193" i="58"/>
  <c r="H5194" i="58"/>
  <c r="I5194" i="58"/>
  <c r="J5194" i="58"/>
  <c r="K5194" i="58"/>
  <c r="N5194" i="58"/>
  <c r="H5195" i="58"/>
  <c r="I5195" i="58"/>
  <c r="J5195" i="58"/>
  <c r="K5195" i="58"/>
  <c r="N5195" i="58"/>
  <c r="H5196" i="58"/>
  <c r="I5196" i="58"/>
  <c r="J5196" i="58"/>
  <c r="K5196" i="58"/>
  <c r="N5196" i="58"/>
  <c r="H5197" i="58"/>
  <c r="I5197" i="58"/>
  <c r="J5197" i="58"/>
  <c r="K5197" i="58"/>
  <c r="N5197" i="58"/>
  <c r="H5198" i="58"/>
  <c r="I5198" i="58"/>
  <c r="J5198" i="58"/>
  <c r="K5198" i="58"/>
  <c r="N5198" i="58"/>
  <c r="H5199" i="58"/>
  <c r="I5199" i="58"/>
  <c r="J5199" i="58"/>
  <c r="K5199" i="58"/>
  <c r="N5199" i="58"/>
  <c r="H5200" i="58"/>
  <c r="I5200" i="58"/>
  <c r="J5200" i="58"/>
  <c r="K5200" i="58"/>
  <c r="N5200" i="58"/>
  <c r="H5201" i="58"/>
  <c r="I5201" i="58"/>
  <c r="J5201" i="58"/>
  <c r="K5201" i="58"/>
  <c r="N5201" i="58"/>
  <c r="H5202" i="58"/>
  <c r="I5202" i="58"/>
  <c r="J5202" i="58"/>
  <c r="K5202" i="58"/>
  <c r="N5202" i="58"/>
  <c r="H5203" i="58"/>
  <c r="I5203" i="58"/>
  <c r="J5203" i="58"/>
  <c r="K5203" i="58"/>
  <c r="N5203" i="58"/>
  <c r="H5204" i="58"/>
  <c r="I5204" i="58"/>
  <c r="J5204" i="58"/>
  <c r="K5204" i="58"/>
  <c r="N5204" i="58"/>
  <c r="H5205" i="58"/>
  <c r="I5205" i="58"/>
  <c r="J5205" i="58"/>
  <c r="K5205" i="58"/>
  <c r="N5205" i="58"/>
  <c r="H5206" i="58"/>
  <c r="I5206" i="58"/>
  <c r="J5206" i="58"/>
  <c r="K5206" i="58"/>
  <c r="N5206" i="58"/>
  <c r="H5207" i="58"/>
  <c r="I5207" i="58"/>
  <c r="J5207" i="58"/>
  <c r="K5207" i="58"/>
  <c r="N5207" i="58"/>
  <c r="H5208" i="58"/>
  <c r="I5208" i="58"/>
  <c r="J5208" i="58"/>
  <c r="K5208" i="58"/>
  <c r="N5208" i="58"/>
  <c r="H5209" i="58"/>
  <c r="I5209" i="58"/>
  <c r="J5209" i="58"/>
  <c r="K5209" i="58"/>
  <c r="N5209" i="58"/>
  <c r="H5210" i="58"/>
  <c r="I5210" i="58"/>
  <c r="J5210" i="58"/>
  <c r="K5210" i="58"/>
  <c r="N5210" i="58"/>
  <c r="H5211" i="58"/>
  <c r="I5211" i="58"/>
  <c r="J5211" i="58"/>
  <c r="K5211" i="58"/>
  <c r="N5211" i="58"/>
  <c r="H5212" i="58"/>
  <c r="I5212" i="58"/>
  <c r="J5212" i="58"/>
  <c r="K5212" i="58"/>
  <c r="N5212" i="58"/>
  <c r="H5213" i="58"/>
  <c r="I5213" i="58"/>
  <c r="J5213" i="58"/>
  <c r="K5213" i="58"/>
  <c r="N5213" i="58"/>
  <c r="H5214" i="58"/>
  <c r="I5214" i="58"/>
  <c r="J5214" i="58"/>
  <c r="K5214" i="58"/>
  <c r="N5214" i="58"/>
  <c r="H5215" i="58"/>
  <c r="I5215" i="58"/>
  <c r="J5215" i="58"/>
  <c r="K5215" i="58"/>
  <c r="N5215" i="58"/>
  <c r="H5216" i="58"/>
  <c r="I5216" i="58"/>
  <c r="J5216" i="58"/>
  <c r="K5216" i="58"/>
  <c r="N5216" i="58"/>
  <c r="H5217" i="58"/>
  <c r="I5217" i="58"/>
  <c r="J5217" i="58"/>
  <c r="K5217" i="58"/>
  <c r="N5217" i="58"/>
  <c r="H5218" i="58"/>
  <c r="I5218" i="58"/>
  <c r="J5218" i="58"/>
  <c r="K5218" i="58"/>
  <c r="N5218" i="58"/>
  <c r="H5219" i="58"/>
  <c r="I5219" i="58"/>
  <c r="J5219" i="58"/>
  <c r="K5219" i="58"/>
  <c r="N5219" i="58"/>
  <c r="H5220" i="58"/>
  <c r="I5220" i="58"/>
  <c r="J5220" i="58"/>
  <c r="K5220" i="58"/>
  <c r="N5220" i="58"/>
  <c r="H5221" i="58"/>
  <c r="I5221" i="58"/>
  <c r="J5221" i="58"/>
  <c r="K5221" i="58"/>
  <c r="N5221" i="58"/>
  <c r="H5222" i="58"/>
  <c r="I5222" i="58"/>
  <c r="J5222" i="58"/>
  <c r="K5222" i="58"/>
  <c r="N5222" i="58"/>
  <c r="H5223" i="58"/>
  <c r="I5223" i="58"/>
  <c r="J5223" i="58"/>
  <c r="K5223" i="58"/>
  <c r="N5223" i="58"/>
  <c r="H5224" i="58"/>
  <c r="I5224" i="58"/>
  <c r="J5224" i="58"/>
  <c r="K5224" i="58"/>
  <c r="N5224" i="58"/>
  <c r="H5225" i="58"/>
  <c r="I5225" i="58"/>
  <c r="J5225" i="58"/>
  <c r="K5225" i="58"/>
  <c r="N5225" i="58"/>
  <c r="H5226" i="58"/>
  <c r="I5226" i="58"/>
  <c r="J5226" i="58"/>
  <c r="K5226" i="58"/>
  <c r="N5226" i="58"/>
  <c r="H5227" i="58"/>
  <c r="I5227" i="58"/>
  <c r="J5227" i="58"/>
  <c r="K5227" i="58"/>
  <c r="N5227" i="58"/>
  <c r="H5228" i="58"/>
  <c r="I5228" i="58"/>
  <c r="J5228" i="58"/>
  <c r="K5228" i="58"/>
  <c r="N5228" i="58"/>
  <c r="H5229" i="58"/>
  <c r="I5229" i="58"/>
  <c r="J5229" i="58"/>
  <c r="K5229" i="58"/>
  <c r="N5229" i="58"/>
  <c r="H5230" i="58"/>
  <c r="I5230" i="58"/>
  <c r="J5230" i="58"/>
  <c r="K5230" i="58"/>
  <c r="N5230" i="58"/>
  <c r="H5231" i="58"/>
  <c r="I5231" i="58"/>
  <c r="J5231" i="58"/>
  <c r="K5231" i="58"/>
  <c r="N5231" i="58"/>
  <c r="H5232" i="58"/>
  <c r="I5232" i="58"/>
  <c r="J5232" i="58"/>
  <c r="K5232" i="58"/>
  <c r="N5232" i="58"/>
  <c r="H5233" i="58"/>
  <c r="I5233" i="58"/>
  <c r="J5233" i="58"/>
  <c r="K5233" i="58"/>
  <c r="N5233" i="58"/>
  <c r="H5234" i="58"/>
  <c r="I5234" i="58"/>
  <c r="J5234" i="58"/>
  <c r="K5234" i="58"/>
  <c r="N5234" i="58"/>
  <c r="H5235" i="58"/>
  <c r="I5235" i="58"/>
  <c r="J5235" i="58"/>
  <c r="K5235" i="58"/>
  <c r="N5235" i="58"/>
  <c r="H5236" i="58"/>
  <c r="I5236" i="58"/>
  <c r="J5236" i="58"/>
  <c r="K5236" i="58"/>
  <c r="N5236" i="58"/>
  <c r="H5237" i="58"/>
  <c r="I5237" i="58"/>
  <c r="J5237" i="58"/>
  <c r="K5237" i="58"/>
  <c r="N5237" i="58"/>
  <c r="H5238" i="58"/>
  <c r="I5238" i="58"/>
  <c r="J5238" i="58"/>
  <c r="K5238" i="58"/>
  <c r="N5238" i="58"/>
  <c r="H5239" i="58"/>
  <c r="I5239" i="58"/>
  <c r="J5239" i="58"/>
  <c r="K5239" i="58"/>
  <c r="N5239" i="58"/>
  <c r="H5240" i="58"/>
  <c r="I5240" i="58"/>
  <c r="J5240" i="58"/>
  <c r="K5240" i="58"/>
  <c r="N5240" i="58"/>
  <c r="H5241" i="58"/>
  <c r="I5241" i="58"/>
  <c r="J5241" i="58"/>
  <c r="K5241" i="58"/>
  <c r="N5241" i="58"/>
  <c r="H5242" i="58"/>
  <c r="I5242" i="58"/>
  <c r="J5242" i="58"/>
  <c r="K5242" i="58"/>
  <c r="N5242" i="58"/>
  <c r="H5243" i="58"/>
  <c r="I5243" i="58"/>
  <c r="J5243" i="58"/>
  <c r="K5243" i="58"/>
  <c r="N5243" i="58"/>
  <c r="H5244" i="58"/>
  <c r="I5244" i="58"/>
  <c r="J5244" i="58"/>
  <c r="K5244" i="58"/>
  <c r="N5244" i="58"/>
  <c r="H5245" i="58"/>
  <c r="I5245" i="58"/>
  <c r="J5245" i="58"/>
  <c r="K5245" i="58"/>
  <c r="N5245" i="58"/>
  <c r="H5246" i="58"/>
  <c r="I5246" i="58"/>
  <c r="J5246" i="58"/>
  <c r="K5246" i="58"/>
  <c r="N5246" i="58"/>
  <c r="H5247" i="58"/>
  <c r="I5247" i="58"/>
  <c r="J5247" i="58"/>
  <c r="K5247" i="58"/>
  <c r="N5247" i="58"/>
  <c r="H5248" i="58"/>
  <c r="I5248" i="58"/>
  <c r="J5248" i="58"/>
  <c r="K5248" i="58"/>
  <c r="N5248" i="58"/>
  <c r="H5249" i="58"/>
  <c r="I5249" i="58"/>
  <c r="J5249" i="58"/>
  <c r="K5249" i="58"/>
  <c r="N5249" i="58"/>
  <c r="H5250" i="58"/>
  <c r="I5250" i="58"/>
  <c r="J5250" i="58"/>
  <c r="K5250" i="58"/>
  <c r="N5250" i="58"/>
  <c r="H5251" i="58"/>
  <c r="I5251" i="58"/>
  <c r="J5251" i="58"/>
  <c r="K5251" i="58"/>
  <c r="N5251" i="58"/>
  <c r="H5252" i="58"/>
  <c r="I5252" i="58"/>
  <c r="J5252" i="58"/>
  <c r="K5252" i="58"/>
  <c r="N5252" i="58"/>
  <c r="H5253" i="58"/>
  <c r="I5253" i="58"/>
  <c r="J5253" i="58"/>
  <c r="K5253" i="58"/>
  <c r="N5253" i="58"/>
  <c r="H5254" i="58"/>
  <c r="I5254" i="58"/>
  <c r="J5254" i="58"/>
  <c r="K5254" i="58"/>
  <c r="N5254" i="58"/>
  <c r="H5255" i="58"/>
  <c r="I5255" i="58"/>
  <c r="J5255" i="58"/>
  <c r="K5255" i="58"/>
  <c r="N5255" i="58"/>
  <c r="H5256" i="58"/>
  <c r="I5256" i="58"/>
  <c r="J5256" i="58"/>
  <c r="K5256" i="58"/>
  <c r="N5256" i="58"/>
  <c r="H5257" i="58"/>
  <c r="I5257" i="58"/>
  <c r="J5257" i="58"/>
  <c r="K5257" i="58"/>
  <c r="N5257" i="58"/>
  <c r="H5258" i="58"/>
  <c r="I5258" i="58"/>
  <c r="J5258" i="58"/>
  <c r="K5258" i="58"/>
  <c r="N5258" i="58"/>
  <c r="H5259" i="58"/>
  <c r="I5259" i="58"/>
  <c r="J5259" i="58"/>
  <c r="K5259" i="58"/>
  <c r="N5259" i="58"/>
  <c r="H5260" i="58"/>
  <c r="I5260" i="58"/>
  <c r="J5260" i="58"/>
  <c r="K5260" i="58"/>
  <c r="N5260" i="58"/>
  <c r="H5261" i="58"/>
  <c r="I5261" i="58"/>
  <c r="J5261" i="58"/>
  <c r="K5261" i="58"/>
  <c r="N5261" i="58"/>
  <c r="H5262" i="58"/>
  <c r="I5262" i="58"/>
  <c r="J5262" i="58"/>
  <c r="K5262" i="58"/>
  <c r="N5262" i="58"/>
  <c r="H5263" i="58"/>
  <c r="I5263" i="58"/>
  <c r="J5263" i="58"/>
  <c r="K5263" i="58"/>
  <c r="N5263" i="58"/>
  <c r="H5264" i="58"/>
  <c r="I5264" i="58"/>
  <c r="J5264" i="58"/>
  <c r="K5264" i="58"/>
  <c r="N5264" i="58"/>
  <c r="H5265" i="58"/>
  <c r="I5265" i="58"/>
  <c r="J5265" i="58"/>
  <c r="K5265" i="58"/>
  <c r="N5265" i="58"/>
  <c r="H5266" i="58"/>
  <c r="I5266" i="58"/>
  <c r="J5266" i="58"/>
  <c r="K5266" i="58"/>
  <c r="N5266" i="58"/>
  <c r="H5267" i="58"/>
  <c r="I5267" i="58"/>
  <c r="J5267" i="58"/>
  <c r="K5267" i="58"/>
  <c r="N5267" i="58"/>
  <c r="H5268" i="58"/>
  <c r="I5268" i="58"/>
  <c r="J5268" i="58"/>
  <c r="K5268" i="58"/>
  <c r="N5268" i="58"/>
  <c r="H5269" i="58"/>
  <c r="I5269" i="58"/>
  <c r="J5269" i="58"/>
  <c r="K5269" i="58"/>
  <c r="N5269" i="58"/>
  <c r="H5270" i="58"/>
  <c r="I5270" i="58"/>
  <c r="J5270" i="58"/>
  <c r="K5270" i="58"/>
  <c r="N5270" i="58"/>
  <c r="H5271" i="58"/>
  <c r="I5271" i="58"/>
  <c r="J5271" i="58"/>
  <c r="K5271" i="58"/>
  <c r="N5271" i="58"/>
  <c r="H5272" i="58"/>
  <c r="I5272" i="58"/>
  <c r="J5272" i="58"/>
  <c r="K5272" i="58"/>
  <c r="N5272" i="58"/>
  <c r="H5273" i="58"/>
  <c r="I5273" i="58"/>
  <c r="J5273" i="58"/>
  <c r="K5273" i="58"/>
  <c r="N5273" i="58"/>
  <c r="H5274" i="58"/>
  <c r="I5274" i="58"/>
  <c r="J5274" i="58"/>
  <c r="K5274" i="58"/>
  <c r="N5274" i="58"/>
  <c r="H5275" i="58"/>
  <c r="I5275" i="58"/>
  <c r="J5275" i="58"/>
  <c r="K5275" i="58"/>
  <c r="N5275" i="58"/>
  <c r="H5276" i="58"/>
  <c r="I5276" i="58"/>
  <c r="J5276" i="58"/>
  <c r="K5276" i="58"/>
  <c r="N5276" i="58"/>
  <c r="H5277" i="58"/>
  <c r="I5277" i="58"/>
  <c r="J5277" i="58"/>
  <c r="K5277" i="58"/>
  <c r="N5277" i="58"/>
  <c r="H5278" i="58"/>
  <c r="I5278" i="58"/>
  <c r="J5278" i="58"/>
  <c r="K5278" i="58"/>
  <c r="N5278" i="58"/>
  <c r="H5279" i="58"/>
  <c r="I5279" i="58"/>
  <c r="J5279" i="58"/>
  <c r="K5279" i="58"/>
  <c r="N5279" i="58"/>
  <c r="H5280" i="58"/>
  <c r="I5280" i="58"/>
  <c r="J5280" i="58"/>
  <c r="K5280" i="58"/>
  <c r="N5280" i="58"/>
  <c r="H5281" i="58"/>
  <c r="I5281" i="58"/>
  <c r="J5281" i="58"/>
  <c r="K5281" i="58"/>
  <c r="N5281" i="58"/>
  <c r="H5282" i="58"/>
  <c r="I5282" i="58"/>
  <c r="J5282" i="58"/>
  <c r="K5282" i="58"/>
  <c r="N5282" i="58"/>
  <c r="H5283" i="58"/>
  <c r="I5283" i="58"/>
  <c r="J5283" i="58"/>
  <c r="K5283" i="58"/>
  <c r="N5283" i="58"/>
  <c r="H5284" i="58"/>
  <c r="I5284" i="58"/>
  <c r="J5284" i="58"/>
  <c r="K5284" i="58"/>
  <c r="N5284" i="58"/>
  <c r="H5285" i="58"/>
  <c r="I5285" i="58"/>
  <c r="J5285" i="58"/>
  <c r="K5285" i="58"/>
  <c r="N5285" i="58"/>
  <c r="H5286" i="58"/>
  <c r="I5286" i="58"/>
  <c r="J5286" i="58"/>
  <c r="K5286" i="58"/>
  <c r="N5286" i="58"/>
  <c r="H5287" i="58"/>
  <c r="I5287" i="58"/>
  <c r="J5287" i="58"/>
  <c r="K5287" i="58"/>
  <c r="N5287" i="58"/>
  <c r="H5288" i="58"/>
  <c r="I5288" i="58"/>
  <c r="J5288" i="58"/>
  <c r="K5288" i="58"/>
  <c r="N5288" i="58"/>
  <c r="H5289" i="58"/>
  <c r="I5289" i="58"/>
  <c r="J5289" i="58"/>
  <c r="K5289" i="58"/>
  <c r="N5289" i="58"/>
  <c r="H5290" i="58"/>
  <c r="I5290" i="58"/>
  <c r="J5290" i="58"/>
  <c r="K5290" i="58"/>
  <c r="N5290" i="58"/>
  <c r="H5291" i="58"/>
  <c r="I5291" i="58"/>
  <c r="J5291" i="58"/>
  <c r="K5291" i="58"/>
  <c r="N5291" i="58"/>
  <c r="H5292" i="58"/>
  <c r="I5292" i="58"/>
  <c r="J5292" i="58"/>
  <c r="K5292" i="58"/>
  <c r="N5292" i="58"/>
  <c r="H5293" i="58"/>
  <c r="I5293" i="58"/>
  <c r="J5293" i="58"/>
  <c r="K5293" i="58"/>
  <c r="N5293" i="58"/>
  <c r="H5294" i="58"/>
  <c r="I5294" i="58"/>
  <c r="J5294" i="58"/>
  <c r="K5294" i="58"/>
  <c r="N5294" i="58"/>
  <c r="H5295" i="58"/>
  <c r="I5295" i="58"/>
  <c r="J5295" i="58"/>
  <c r="K5295" i="58"/>
  <c r="N5295" i="58"/>
  <c r="H5296" i="58"/>
  <c r="I5296" i="58"/>
  <c r="J5296" i="58"/>
  <c r="K5296" i="58"/>
  <c r="N5296" i="58"/>
  <c r="H5297" i="58"/>
  <c r="I5297" i="58"/>
  <c r="J5297" i="58"/>
  <c r="K5297" i="58"/>
  <c r="N5297" i="58"/>
  <c r="H5298" i="58"/>
  <c r="I5298" i="58"/>
  <c r="J5298" i="58"/>
  <c r="K5298" i="58"/>
  <c r="N5298" i="58"/>
  <c r="H5299" i="58"/>
  <c r="I5299" i="58"/>
  <c r="J5299" i="58"/>
  <c r="K5299" i="58"/>
  <c r="N5299" i="58"/>
  <c r="H5300" i="58"/>
  <c r="I5300" i="58"/>
  <c r="J5300" i="58"/>
  <c r="K5300" i="58"/>
  <c r="N5300" i="58"/>
  <c r="H5301" i="58"/>
  <c r="I5301" i="58"/>
  <c r="J5301" i="58"/>
  <c r="K5301" i="58"/>
  <c r="N5301" i="58"/>
  <c r="H5302" i="58"/>
  <c r="I5302" i="58"/>
  <c r="J5302" i="58"/>
  <c r="K5302" i="58"/>
  <c r="N5302" i="58"/>
  <c r="H5303" i="58"/>
  <c r="I5303" i="58"/>
  <c r="J5303" i="58"/>
  <c r="K5303" i="58"/>
  <c r="N5303" i="58"/>
  <c r="H5304" i="58"/>
  <c r="I5304" i="58"/>
  <c r="J5304" i="58"/>
  <c r="K5304" i="58"/>
  <c r="N5304" i="58"/>
  <c r="H5305" i="58"/>
  <c r="I5305" i="58"/>
  <c r="J5305" i="58"/>
  <c r="K5305" i="58"/>
  <c r="N5305" i="58"/>
  <c r="H5306" i="58"/>
  <c r="I5306" i="58"/>
  <c r="J5306" i="58"/>
  <c r="K5306" i="58"/>
  <c r="N5306" i="58"/>
  <c r="H5307" i="58"/>
  <c r="I5307" i="58"/>
  <c r="J5307" i="58"/>
  <c r="K5307" i="58"/>
  <c r="N5307" i="58"/>
  <c r="H5308" i="58"/>
  <c r="I5308" i="58"/>
  <c r="J5308" i="58"/>
  <c r="K5308" i="58"/>
  <c r="N5308" i="58"/>
  <c r="H5309" i="58"/>
  <c r="I5309" i="58"/>
  <c r="J5309" i="58"/>
  <c r="K5309" i="58"/>
  <c r="N5309" i="58"/>
  <c r="H5310" i="58"/>
  <c r="I5310" i="58"/>
  <c r="J5310" i="58"/>
  <c r="K5310" i="58"/>
  <c r="N5310" i="58"/>
  <c r="H5311" i="58"/>
  <c r="I5311" i="58"/>
  <c r="J5311" i="58"/>
  <c r="K5311" i="58"/>
  <c r="N5311" i="58"/>
  <c r="H5312" i="58"/>
  <c r="I5312" i="58"/>
  <c r="J5312" i="58"/>
  <c r="K5312" i="58"/>
  <c r="N5312" i="58"/>
  <c r="H5313" i="58"/>
  <c r="I5313" i="58"/>
  <c r="J5313" i="58"/>
  <c r="K5313" i="58"/>
  <c r="N5313" i="58"/>
  <c r="H5314" i="58"/>
  <c r="I5314" i="58"/>
  <c r="J5314" i="58"/>
  <c r="K5314" i="58"/>
  <c r="N5314" i="58"/>
  <c r="H5315" i="58"/>
  <c r="I5315" i="58"/>
  <c r="J5315" i="58"/>
  <c r="K5315" i="58"/>
  <c r="N5315" i="58"/>
  <c r="H5316" i="58"/>
  <c r="I5316" i="58"/>
  <c r="J5316" i="58"/>
  <c r="K5316" i="58"/>
  <c r="N5316" i="58"/>
  <c r="H5317" i="58"/>
  <c r="I5317" i="58"/>
  <c r="J5317" i="58"/>
  <c r="K5317" i="58"/>
  <c r="N5317" i="58"/>
  <c r="H5318" i="58"/>
  <c r="I5318" i="58"/>
  <c r="J5318" i="58"/>
  <c r="K5318" i="58"/>
  <c r="N5318" i="58"/>
  <c r="H5319" i="58"/>
  <c r="I5319" i="58"/>
  <c r="J5319" i="58"/>
  <c r="K5319" i="58"/>
  <c r="N5319" i="58"/>
  <c r="H5320" i="58"/>
  <c r="I5320" i="58"/>
  <c r="J5320" i="58"/>
  <c r="K5320" i="58"/>
  <c r="N5320" i="58"/>
  <c r="H5321" i="58"/>
  <c r="I5321" i="58"/>
  <c r="J5321" i="58"/>
  <c r="K5321" i="58"/>
  <c r="N5321" i="58"/>
  <c r="H5322" i="58"/>
  <c r="I5322" i="58"/>
  <c r="J5322" i="58"/>
  <c r="K5322" i="58"/>
  <c r="N5322" i="58"/>
  <c r="H5323" i="58"/>
  <c r="I5323" i="58"/>
  <c r="J5323" i="58"/>
  <c r="K5323" i="58"/>
  <c r="N5323" i="58"/>
  <c r="H5324" i="58"/>
  <c r="I5324" i="58"/>
  <c r="J5324" i="58"/>
  <c r="K5324" i="58"/>
  <c r="N5324" i="58"/>
  <c r="H5325" i="58"/>
  <c r="I5325" i="58"/>
  <c r="J5325" i="58"/>
  <c r="K5325" i="58"/>
  <c r="N5325" i="58"/>
  <c r="H5326" i="58"/>
  <c r="I5326" i="58"/>
  <c r="J5326" i="58"/>
  <c r="K5326" i="58"/>
  <c r="N5326" i="58"/>
  <c r="H5327" i="58"/>
  <c r="I5327" i="58"/>
  <c r="J5327" i="58"/>
  <c r="K5327" i="58"/>
  <c r="N5327" i="58"/>
  <c r="H5328" i="58"/>
  <c r="I5328" i="58"/>
  <c r="J5328" i="58"/>
  <c r="K5328" i="58"/>
  <c r="N5328" i="58"/>
  <c r="H5329" i="58"/>
  <c r="I5329" i="58"/>
  <c r="J5329" i="58"/>
  <c r="K5329" i="58"/>
  <c r="N5329" i="58"/>
  <c r="H5330" i="58"/>
  <c r="I5330" i="58"/>
  <c r="J5330" i="58"/>
  <c r="K5330" i="58"/>
  <c r="N5330" i="58"/>
  <c r="H5331" i="58"/>
  <c r="I5331" i="58"/>
  <c r="J5331" i="58"/>
  <c r="K5331" i="58"/>
  <c r="N5331" i="58"/>
  <c r="H5332" i="58"/>
  <c r="I5332" i="58"/>
  <c r="J5332" i="58"/>
  <c r="K5332" i="58"/>
  <c r="N5332" i="58"/>
  <c r="H5333" i="58"/>
  <c r="I5333" i="58"/>
  <c r="J5333" i="58"/>
  <c r="K5333" i="58"/>
  <c r="N5333" i="58"/>
  <c r="H5334" i="58"/>
  <c r="I5334" i="58"/>
  <c r="J5334" i="58"/>
  <c r="K5334" i="58"/>
  <c r="N5334" i="58"/>
  <c r="H5335" i="58"/>
  <c r="I5335" i="58"/>
  <c r="J5335" i="58"/>
  <c r="K5335" i="58"/>
  <c r="N5335" i="58"/>
  <c r="H5336" i="58"/>
  <c r="I5336" i="58"/>
  <c r="J5336" i="58"/>
  <c r="K5336" i="58"/>
  <c r="N5336" i="58"/>
  <c r="H5337" i="58"/>
  <c r="I5337" i="58"/>
  <c r="J5337" i="58"/>
  <c r="K5337" i="58"/>
  <c r="N5337" i="58"/>
  <c r="H5338" i="58"/>
  <c r="I5338" i="58"/>
  <c r="J5338" i="58"/>
  <c r="K5338" i="58"/>
  <c r="N5338" i="58"/>
  <c r="H5339" i="58"/>
  <c r="I5339" i="58"/>
  <c r="J5339" i="58"/>
  <c r="K5339" i="58"/>
  <c r="N5339" i="58"/>
  <c r="H5340" i="58"/>
  <c r="I5340" i="58"/>
  <c r="J5340" i="58"/>
  <c r="K5340" i="58"/>
  <c r="N5340" i="58"/>
  <c r="H5341" i="58"/>
  <c r="I5341" i="58"/>
  <c r="J5341" i="58"/>
  <c r="K5341" i="58"/>
  <c r="N5341" i="58"/>
  <c r="H5342" i="58"/>
  <c r="I5342" i="58"/>
  <c r="J5342" i="58"/>
  <c r="K5342" i="58"/>
  <c r="N5342" i="58"/>
  <c r="H5343" i="58"/>
  <c r="I5343" i="58"/>
  <c r="J5343" i="58"/>
  <c r="K5343" i="58"/>
  <c r="N5343" i="58"/>
  <c r="H5344" i="58"/>
  <c r="I5344" i="58"/>
  <c r="J5344" i="58"/>
  <c r="K5344" i="58"/>
  <c r="N5344" i="58"/>
  <c r="H5345" i="58"/>
  <c r="I5345" i="58"/>
  <c r="J5345" i="58"/>
  <c r="K5345" i="58"/>
  <c r="N5345" i="58"/>
  <c r="H5346" i="58"/>
  <c r="I5346" i="58"/>
  <c r="J5346" i="58"/>
  <c r="K5346" i="58"/>
  <c r="N5346" i="58"/>
  <c r="H5347" i="58"/>
  <c r="I5347" i="58"/>
  <c r="J5347" i="58"/>
  <c r="K5347" i="58"/>
  <c r="N5347" i="58"/>
  <c r="H5348" i="58"/>
  <c r="I5348" i="58"/>
  <c r="J5348" i="58"/>
  <c r="K5348" i="58"/>
  <c r="N5348" i="58"/>
  <c r="H5349" i="58"/>
  <c r="I5349" i="58"/>
  <c r="J5349" i="58"/>
  <c r="K5349" i="58"/>
  <c r="N5349" i="58"/>
  <c r="H5350" i="58"/>
  <c r="I5350" i="58"/>
  <c r="J5350" i="58"/>
  <c r="K5350" i="58"/>
  <c r="N5350" i="58"/>
  <c r="H5351" i="58"/>
  <c r="I5351" i="58"/>
  <c r="J5351" i="58"/>
  <c r="K5351" i="58"/>
  <c r="N5351" i="58"/>
  <c r="H5352" i="58"/>
  <c r="I5352" i="58"/>
  <c r="J5352" i="58"/>
  <c r="K5352" i="58"/>
  <c r="N5352" i="58"/>
  <c r="H5353" i="58"/>
  <c r="I5353" i="58"/>
  <c r="J5353" i="58"/>
  <c r="K5353" i="58"/>
  <c r="N5353" i="58"/>
  <c r="H5354" i="58"/>
  <c r="I5354" i="58"/>
  <c r="J5354" i="58"/>
  <c r="K5354" i="58"/>
  <c r="N5354" i="58"/>
  <c r="H5355" i="58"/>
  <c r="I5355" i="58"/>
  <c r="M5355" i="58" s="1"/>
  <c r="J5355" i="58"/>
  <c r="K5355" i="58"/>
  <c r="N5355" i="58"/>
  <c r="H5356" i="58"/>
  <c r="I5356" i="58"/>
  <c r="M5356" i="58" s="1"/>
  <c r="J5356" i="58"/>
  <c r="K5356" i="58"/>
  <c r="N5356" i="58"/>
  <c r="H5357" i="58"/>
  <c r="I5357" i="58"/>
  <c r="M5357" i="58" s="1"/>
  <c r="J5357" i="58"/>
  <c r="K5357" i="58"/>
  <c r="N5357" i="58"/>
  <c r="H5358" i="58"/>
  <c r="I5358" i="58"/>
  <c r="M5358" i="58" s="1"/>
  <c r="J5358" i="58"/>
  <c r="K5358" i="58"/>
  <c r="N5358" i="58"/>
  <c r="H5359" i="58"/>
  <c r="I5359" i="58"/>
  <c r="M5359" i="58" s="1"/>
  <c r="J5359" i="58"/>
  <c r="K5359" i="58"/>
  <c r="N5359" i="58"/>
  <c r="H5360" i="58"/>
  <c r="I5360" i="58"/>
  <c r="M5360" i="58" s="1"/>
  <c r="J5360" i="58"/>
  <c r="K5360" i="58"/>
  <c r="N5360" i="58"/>
  <c r="H5361" i="58"/>
  <c r="I5361" i="58"/>
  <c r="M5361" i="58" s="1"/>
  <c r="J5361" i="58"/>
  <c r="K5361" i="58"/>
  <c r="N5361" i="58"/>
  <c r="H5362" i="58"/>
  <c r="I5362" i="58"/>
  <c r="M5362" i="58" s="1"/>
  <c r="J5362" i="58"/>
  <c r="K5362" i="58"/>
  <c r="N5362" i="58"/>
  <c r="H5363" i="58"/>
  <c r="I5363" i="58"/>
  <c r="M5363" i="58" s="1"/>
  <c r="J5363" i="58"/>
  <c r="K5363" i="58"/>
  <c r="N5363" i="58"/>
  <c r="H5364" i="58"/>
  <c r="I5364" i="58"/>
  <c r="M5364" i="58" s="1"/>
  <c r="J5364" i="58"/>
  <c r="K5364" i="58"/>
  <c r="N5364" i="58"/>
  <c r="H5365" i="58"/>
  <c r="I5365" i="58"/>
  <c r="M5365" i="58" s="1"/>
  <c r="J5365" i="58"/>
  <c r="K5365" i="58"/>
  <c r="N5365" i="58"/>
  <c r="H5366" i="58"/>
  <c r="I5366" i="58"/>
  <c r="M5366" i="58" s="1"/>
  <c r="J5366" i="58"/>
  <c r="K5366" i="58"/>
  <c r="N5366" i="58"/>
  <c r="H5367" i="58"/>
  <c r="I5367" i="58"/>
  <c r="M5367" i="58" s="1"/>
  <c r="J5367" i="58"/>
  <c r="K5367" i="58"/>
  <c r="N5367" i="58"/>
  <c r="H5368" i="58"/>
  <c r="I5368" i="58"/>
  <c r="M5368" i="58" s="1"/>
  <c r="J5368" i="58"/>
  <c r="K5368" i="58"/>
  <c r="N5368" i="58"/>
  <c r="H5369" i="58"/>
  <c r="I5369" i="58"/>
  <c r="M5369" i="58" s="1"/>
  <c r="J5369" i="58"/>
  <c r="K5369" i="58"/>
  <c r="N5369" i="58"/>
  <c r="H5370" i="58"/>
  <c r="I5370" i="58"/>
  <c r="M5370" i="58" s="1"/>
  <c r="J5370" i="58"/>
  <c r="K5370" i="58"/>
  <c r="N5370" i="58"/>
  <c r="H5371" i="58"/>
  <c r="I5371" i="58"/>
  <c r="M5371" i="58" s="1"/>
  <c r="J5371" i="58"/>
  <c r="K5371" i="58"/>
  <c r="N5371" i="58"/>
  <c r="H5372" i="58"/>
  <c r="I5372" i="58"/>
  <c r="M5372" i="58" s="1"/>
  <c r="J5372" i="58"/>
  <c r="K5372" i="58"/>
  <c r="N5372" i="58"/>
  <c r="H5373" i="58"/>
  <c r="I5373" i="58"/>
  <c r="M5373" i="58" s="1"/>
  <c r="J5373" i="58"/>
  <c r="K5373" i="58"/>
  <c r="N5373" i="58"/>
  <c r="H5374" i="58"/>
  <c r="I5374" i="58"/>
  <c r="M5374" i="58" s="1"/>
  <c r="J5374" i="58"/>
  <c r="K5374" i="58"/>
  <c r="N5374" i="58"/>
  <c r="H5375" i="58"/>
  <c r="I5375" i="58"/>
  <c r="M5375" i="58" s="1"/>
  <c r="J5375" i="58"/>
  <c r="K5375" i="58"/>
  <c r="N5375" i="58"/>
  <c r="H5376" i="58"/>
  <c r="I5376" i="58"/>
  <c r="M5376" i="58" s="1"/>
  <c r="J5376" i="58"/>
  <c r="K5376" i="58"/>
  <c r="N5376" i="58"/>
  <c r="H5377" i="58"/>
  <c r="I5377" i="58"/>
  <c r="M5377" i="58" s="1"/>
  <c r="J5377" i="58"/>
  <c r="K5377" i="58"/>
  <c r="N5377" i="58"/>
  <c r="H5378" i="58"/>
  <c r="I5378" i="58"/>
  <c r="M5378" i="58" s="1"/>
  <c r="J5378" i="58"/>
  <c r="K5378" i="58"/>
  <c r="N5378" i="58"/>
  <c r="H5379" i="58"/>
  <c r="I5379" i="58"/>
  <c r="M5379" i="58" s="1"/>
  <c r="J5379" i="58"/>
  <c r="K5379" i="58"/>
  <c r="N5379" i="58"/>
  <c r="H5380" i="58"/>
  <c r="I5380" i="58"/>
  <c r="M5380" i="58" s="1"/>
  <c r="J5380" i="58"/>
  <c r="K5380" i="58"/>
  <c r="N5380" i="58"/>
  <c r="H5381" i="58"/>
  <c r="I5381" i="58"/>
  <c r="M5381" i="58" s="1"/>
  <c r="J5381" i="58"/>
  <c r="K5381" i="58"/>
  <c r="N5381" i="58"/>
  <c r="H5382" i="58"/>
  <c r="I5382" i="58"/>
  <c r="M5382" i="58" s="1"/>
  <c r="J5382" i="58"/>
  <c r="K5382" i="58"/>
  <c r="N5382" i="58"/>
  <c r="H5383" i="58"/>
  <c r="I5383" i="58"/>
  <c r="M5383" i="58" s="1"/>
  <c r="J5383" i="58"/>
  <c r="K5383" i="58"/>
  <c r="N5383" i="58"/>
  <c r="H5384" i="58"/>
  <c r="I5384" i="58"/>
  <c r="M5384" i="58" s="1"/>
  <c r="J5384" i="58"/>
  <c r="K5384" i="58"/>
  <c r="N5384" i="58"/>
  <c r="H5385" i="58"/>
  <c r="I5385" i="58"/>
  <c r="M5385" i="58" s="1"/>
  <c r="J5385" i="58"/>
  <c r="K5385" i="58"/>
  <c r="N5385" i="58"/>
  <c r="H5386" i="58"/>
  <c r="I5386" i="58"/>
  <c r="M5386" i="58" s="1"/>
  <c r="J5386" i="58"/>
  <c r="K5386" i="58"/>
  <c r="N5386" i="58"/>
  <c r="H5387" i="58"/>
  <c r="I5387" i="58"/>
  <c r="M5387" i="58" s="1"/>
  <c r="J5387" i="58"/>
  <c r="K5387" i="58"/>
  <c r="N5387" i="58"/>
  <c r="H5388" i="58"/>
  <c r="I5388" i="58"/>
  <c r="M5388" i="58" s="1"/>
  <c r="J5388" i="58"/>
  <c r="K5388" i="58"/>
  <c r="N5388" i="58"/>
  <c r="H5389" i="58"/>
  <c r="I5389" i="58"/>
  <c r="M5389" i="58" s="1"/>
  <c r="J5389" i="58"/>
  <c r="K5389" i="58"/>
  <c r="N5389" i="58"/>
  <c r="H5390" i="58"/>
  <c r="I5390" i="58"/>
  <c r="M5390" i="58" s="1"/>
  <c r="J5390" i="58"/>
  <c r="K5390" i="58"/>
  <c r="N5390" i="58"/>
  <c r="H5391" i="58"/>
  <c r="I5391" i="58"/>
  <c r="M5391" i="58" s="1"/>
  <c r="J5391" i="58"/>
  <c r="K5391" i="58"/>
  <c r="N5391" i="58"/>
  <c r="H5392" i="58"/>
  <c r="I5392" i="58"/>
  <c r="M5392" i="58" s="1"/>
  <c r="J5392" i="58"/>
  <c r="K5392" i="58"/>
  <c r="N5392" i="58"/>
  <c r="H5393" i="58"/>
  <c r="I5393" i="58"/>
  <c r="M5393" i="58" s="1"/>
  <c r="J5393" i="58"/>
  <c r="K5393" i="58"/>
  <c r="N5393" i="58"/>
  <c r="H5394" i="58"/>
  <c r="I5394" i="58"/>
  <c r="M5394" i="58" s="1"/>
  <c r="J5394" i="58"/>
  <c r="K5394" i="58"/>
  <c r="N5394" i="58"/>
  <c r="H5395" i="58"/>
  <c r="I5395" i="58"/>
  <c r="M5395" i="58" s="1"/>
  <c r="J5395" i="58"/>
  <c r="K5395" i="58"/>
  <c r="N5395" i="58"/>
  <c r="H5396" i="58"/>
  <c r="I5396" i="58"/>
  <c r="M5396" i="58" s="1"/>
  <c r="J5396" i="58"/>
  <c r="K5396" i="58"/>
  <c r="N5396" i="58"/>
  <c r="H5397" i="58"/>
  <c r="I5397" i="58"/>
  <c r="M5397" i="58" s="1"/>
  <c r="J5397" i="58"/>
  <c r="K5397" i="58"/>
  <c r="N5397" i="58"/>
  <c r="H5398" i="58"/>
  <c r="I5398" i="58"/>
  <c r="M5398" i="58" s="1"/>
  <c r="J5398" i="58"/>
  <c r="K5398" i="58"/>
  <c r="N5398" i="58"/>
  <c r="H5399" i="58"/>
  <c r="I5399" i="58"/>
  <c r="M5399" i="58" s="1"/>
  <c r="J5399" i="58"/>
  <c r="K5399" i="58"/>
  <c r="N5399" i="58"/>
  <c r="H5400" i="58"/>
  <c r="I5400" i="58"/>
  <c r="M5400" i="58" s="1"/>
  <c r="J5400" i="58"/>
  <c r="K5400" i="58"/>
  <c r="N5400" i="58"/>
  <c r="H5401" i="58"/>
  <c r="I5401" i="58"/>
  <c r="M5401" i="58" s="1"/>
  <c r="J5401" i="58"/>
  <c r="K5401" i="58"/>
  <c r="N5401" i="58"/>
  <c r="H5402" i="58"/>
  <c r="I5402" i="58"/>
  <c r="M5402" i="58" s="1"/>
  <c r="J5402" i="58"/>
  <c r="K5402" i="58"/>
  <c r="N5402" i="58"/>
  <c r="H5403" i="58"/>
  <c r="I5403" i="58"/>
  <c r="M5403" i="58" s="1"/>
  <c r="J5403" i="58"/>
  <c r="K5403" i="58"/>
  <c r="N5403" i="58"/>
  <c r="H5404" i="58"/>
  <c r="I5404" i="58"/>
  <c r="M5404" i="58" s="1"/>
  <c r="J5404" i="58"/>
  <c r="K5404" i="58"/>
  <c r="N5404" i="58"/>
  <c r="H5405" i="58"/>
  <c r="I5405" i="58"/>
  <c r="M5405" i="58" s="1"/>
  <c r="J5405" i="58"/>
  <c r="K5405" i="58"/>
  <c r="N5405" i="58"/>
  <c r="H5406" i="58"/>
  <c r="I5406" i="58"/>
  <c r="M5406" i="58" s="1"/>
  <c r="J5406" i="58"/>
  <c r="K5406" i="58"/>
  <c r="N5406" i="58"/>
  <c r="H5407" i="58"/>
  <c r="I5407" i="58"/>
  <c r="M5407" i="58" s="1"/>
  <c r="J5407" i="58"/>
  <c r="K5407" i="58"/>
  <c r="N5407" i="58"/>
  <c r="H5408" i="58"/>
  <c r="I5408" i="58"/>
  <c r="M5408" i="58" s="1"/>
  <c r="J5408" i="58"/>
  <c r="K5408" i="58"/>
  <c r="N5408" i="58"/>
  <c r="H5409" i="58"/>
  <c r="I5409" i="58"/>
  <c r="M5409" i="58" s="1"/>
  <c r="J5409" i="58"/>
  <c r="K5409" i="58"/>
  <c r="N5409" i="58"/>
  <c r="H5410" i="58"/>
  <c r="I5410" i="58"/>
  <c r="M5410" i="58" s="1"/>
  <c r="J5410" i="58"/>
  <c r="K5410" i="58"/>
  <c r="N5410" i="58"/>
  <c r="H5411" i="58"/>
  <c r="I5411" i="58"/>
  <c r="M5411" i="58" s="1"/>
  <c r="J5411" i="58"/>
  <c r="K5411" i="58"/>
  <c r="N5411" i="58"/>
  <c r="H5412" i="58"/>
  <c r="I5412" i="58"/>
  <c r="M5412" i="58" s="1"/>
  <c r="J5412" i="58"/>
  <c r="K5412" i="58"/>
  <c r="N5412" i="58"/>
  <c r="H5413" i="58"/>
  <c r="I5413" i="58"/>
  <c r="M5413" i="58" s="1"/>
  <c r="J5413" i="58"/>
  <c r="K5413" i="58"/>
  <c r="N5413" i="58"/>
  <c r="H5414" i="58"/>
  <c r="I5414" i="58"/>
  <c r="M5414" i="58" s="1"/>
  <c r="J5414" i="58"/>
  <c r="K5414" i="58"/>
  <c r="N5414" i="58"/>
  <c r="H5415" i="58"/>
  <c r="I5415" i="58"/>
  <c r="M5415" i="58" s="1"/>
  <c r="J5415" i="58"/>
  <c r="K5415" i="58"/>
  <c r="N5415" i="58"/>
  <c r="H5416" i="58"/>
  <c r="I5416" i="58"/>
  <c r="M5416" i="58" s="1"/>
  <c r="J5416" i="58"/>
  <c r="K5416" i="58"/>
  <c r="N5416" i="58"/>
  <c r="H5417" i="58"/>
  <c r="I5417" i="58"/>
  <c r="M5417" i="58" s="1"/>
  <c r="J5417" i="58"/>
  <c r="K5417" i="58"/>
  <c r="N5417" i="58"/>
  <c r="H5418" i="58"/>
  <c r="I5418" i="58"/>
  <c r="M5418" i="58" s="1"/>
  <c r="J5418" i="58"/>
  <c r="K5418" i="58"/>
  <c r="N5418" i="58"/>
  <c r="H5419" i="58"/>
  <c r="I5419" i="58"/>
  <c r="M5419" i="58" s="1"/>
  <c r="J5419" i="58"/>
  <c r="K5419" i="58"/>
  <c r="N5419" i="58"/>
  <c r="H5420" i="58"/>
  <c r="I5420" i="58"/>
  <c r="M5420" i="58" s="1"/>
  <c r="J5420" i="58"/>
  <c r="K5420" i="58"/>
  <c r="N5420" i="58"/>
  <c r="H5421" i="58"/>
  <c r="I5421" i="58"/>
  <c r="M5421" i="58" s="1"/>
  <c r="J5421" i="58"/>
  <c r="K5421" i="58"/>
  <c r="N5421" i="58"/>
  <c r="H5422" i="58"/>
  <c r="I5422" i="58"/>
  <c r="M5422" i="58" s="1"/>
  <c r="J5422" i="58"/>
  <c r="K5422" i="58"/>
  <c r="N5422" i="58"/>
  <c r="H5423" i="58"/>
  <c r="I5423" i="58"/>
  <c r="M5423" i="58" s="1"/>
  <c r="J5423" i="58"/>
  <c r="K5423" i="58"/>
  <c r="N5423" i="58"/>
  <c r="H5424" i="58"/>
  <c r="I5424" i="58"/>
  <c r="M5424" i="58" s="1"/>
  <c r="J5424" i="58"/>
  <c r="K5424" i="58"/>
  <c r="N5424" i="58"/>
  <c r="H5425" i="58"/>
  <c r="I5425" i="58"/>
  <c r="M5425" i="58" s="1"/>
  <c r="J5425" i="58"/>
  <c r="K5425" i="58"/>
  <c r="N5425" i="58"/>
  <c r="H5426" i="58"/>
  <c r="I5426" i="58"/>
  <c r="M5426" i="58" s="1"/>
  <c r="J5426" i="58"/>
  <c r="K5426" i="58"/>
  <c r="N5426" i="58"/>
  <c r="H5427" i="58"/>
  <c r="I5427" i="58"/>
  <c r="M5427" i="58" s="1"/>
  <c r="J5427" i="58"/>
  <c r="K5427" i="58"/>
  <c r="N5427" i="58"/>
  <c r="H5428" i="58"/>
  <c r="I5428" i="58"/>
  <c r="M5428" i="58" s="1"/>
  <c r="J5428" i="58"/>
  <c r="K5428" i="58"/>
  <c r="N5428" i="58"/>
  <c r="H5429" i="58"/>
  <c r="I5429" i="58"/>
  <c r="M5429" i="58" s="1"/>
  <c r="J5429" i="58"/>
  <c r="K5429" i="58"/>
  <c r="N5429" i="58"/>
  <c r="H5430" i="58"/>
  <c r="I5430" i="58"/>
  <c r="M5430" i="58" s="1"/>
  <c r="J5430" i="58"/>
  <c r="K5430" i="58"/>
  <c r="N5430" i="58"/>
  <c r="H5431" i="58"/>
  <c r="I5431" i="58"/>
  <c r="M5431" i="58" s="1"/>
  <c r="J5431" i="58"/>
  <c r="K5431" i="58"/>
  <c r="N5431" i="58"/>
  <c r="H5432" i="58"/>
  <c r="I5432" i="58"/>
  <c r="M5432" i="58" s="1"/>
  <c r="J5432" i="58"/>
  <c r="K5432" i="58"/>
  <c r="N5432" i="58"/>
  <c r="H5433" i="58"/>
  <c r="I5433" i="58"/>
  <c r="M5433" i="58" s="1"/>
  <c r="J5433" i="58"/>
  <c r="K5433" i="58"/>
  <c r="N5433" i="58"/>
  <c r="H5434" i="58"/>
  <c r="I5434" i="58"/>
  <c r="M5434" i="58" s="1"/>
  <c r="J5434" i="58"/>
  <c r="K5434" i="58"/>
  <c r="N5434" i="58"/>
  <c r="H5435" i="58"/>
  <c r="I5435" i="58"/>
  <c r="M5435" i="58" s="1"/>
  <c r="J5435" i="58"/>
  <c r="K5435" i="58"/>
  <c r="N5435" i="58"/>
  <c r="H5436" i="58"/>
  <c r="I5436" i="58"/>
  <c r="M5436" i="58" s="1"/>
  <c r="J5436" i="58"/>
  <c r="K5436" i="58"/>
  <c r="N5436" i="58"/>
  <c r="H5437" i="58"/>
  <c r="I5437" i="58"/>
  <c r="M5437" i="58" s="1"/>
  <c r="J5437" i="58"/>
  <c r="K5437" i="58"/>
  <c r="N5437" i="58"/>
  <c r="H5438" i="58"/>
  <c r="I5438" i="58"/>
  <c r="M5438" i="58" s="1"/>
  <c r="J5438" i="58"/>
  <c r="K5438" i="58"/>
  <c r="N5438" i="58"/>
  <c r="H5439" i="58"/>
  <c r="I5439" i="58"/>
  <c r="M5439" i="58" s="1"/>
  <c r="J5439" i="58"/>
  <c r="K5439" i="58"/>
  <c r="N5439" i="58"/>
  <c r="H5440" i="58"/>
  <c r="I5440" i="58"/>
  <c r="M5440" i="58" s="1"/>
  <c r="J5440" i="58"/>
  <c r="K5440" i="58"/>
  <c r="N5440" i="58"/>
  <c r="H5441" i="58"/>
  <c r="I5441" i="58"/>
  <c r="M5441" i="58" s="1"/>
  <c r="J5441" i="58"/>
  <c r="K5441" i="58"/>
  <c r="N5441" i="58"/>
  <c r="H5442" i="58"/>
  <c r="I5442" i="58"/>
  <c r="M5442" i="58" s="1"/>
  <c r="J5442" i="58"/>
  <c r="K5442" i="58"/>
  <c r="N5442" i="58"/>
  <c r="H5443" i="58"/>
  <c r="I5443" i="58"/>
  <c r="M5443" i="58" s="1"/>
  <c r="J5443" i="58"/>
  <c r="K5443" i="58"/>
  <c r="N5443" i="58"/>
  <c r="H5444" i="58"/>
  <c r="I5444" i="58"/>
  <c r="M5444" i="58" s="1"/>
  <c r="J5444" i="58"/>
  <c r="K5444" i="58"/>
  <c r="N5444" i="58"/>
  <c r="H5445" i="58"/>
  <c r="I5445" i="58"/>
  <c r="M5445" i="58" s="1"/>
  <c r="J5445" i="58"/>
  <c r="K5445" i="58"/>
  <c r="N5445" i="58"/>
  <c r="H5446" i="58"/>
  <c r="I5446" i="58"/>
  <c r="M5446" i="58" s="1"/>
  <c r="J5446" i="58"/>
  <c r="K5446" i="58"/>
  <c r="N5446" i="58"/>
  <c r="H5447" i="58"/>
  <c r="I5447" i="58"/>
  <c r="M5447" i="58" s="1"/>
  <c r="J5447" i="58"/>
  <c r="K5447" i="58"/>
  <c r="N5447" i="58"/>
  <c r="H5448" i="58"/>
  <c r="I5448" i="58"/>
  <c r="M5448" i="58" s="1"/>
  <c r="J5448" i="58"/>
  <c r="K5448" i="58"/>
  <c r="N5448" i="58"/>
  <c r="H5449" i="58"/>
  <c r="I5449" i="58"/>
  <c r="M5449" i="58" s="1"/>
  <c r="J5449" i="58"/>
  <c r="K5449" i="58"/>
  <c r="N5449" i="58"/>
  <c r="H5450" i="58"/>
  <c r="I5450" i="58"/>
  <c r="M5450" i="58" s="1"/>
  <c r="J5450" i="58"/>
  <c r="K5450" i="58"/>
  <c r="N5450" i="58"/>
  <c r="H5451" i="58"/>
  <c r="I5451" i="58"/>
  <c r="M5451" i="58" s="1"/>
  <c r="J5451" i="58"/>
  <c r="K5451" i="58"/>
  <c r="N5451" i="58"/>
  <c r="H5452" i="58"/>
  <c r="I5452" i="58"/>
  <c r="M5452" i="58" s="1"/>
  <c r="J5452" i="58"/>
  <c r="K5452" i="58"/>
  <c r="N5452" i="58"/>
  <c r="H5453" i="58"/>
  <c r="I5453" i="58"/>
  <c r="M5453" i="58" s="1"/>
  <c r="J5453" i="58"/>
  <c r="K5453" i="58"/>
  <c r="N5453" i="58"/>
  <c r="H5454" i="58"/>
  <c r="I5454" i="58"/>
  <c r="M5454" i="58" s="1"/>
  <c r="J5454" i="58"/>
  <c r="K5454" i="58"/>
  <c r="N5454" i="58"/>
  <c r="H5455" i="58"/>
  <c r="I5455" i="58"/>
  <c r="M5455" i="58" s="1"/>
  <c r="J5455" i="58"/>
  <c r="K5455" i="58"/>
  <c r="N5455" i="58"/>
  <c r="H5456" i="58"/>
  <c r="I5456" i="58"/>
  <c r="M5456" i="58" s="1"/>
  <c r="J5456" i="58"/>
  <c r="K5456" i="58"/>
  <c r="N5456" i="58"/>
  <c r="H5457" i="58"/>
  <c r="I5457" i="58"/>
  <c r="M5457" i="58" s="1"/>
  <c r="J5457" i="58"/>
  <c r="K5457" i="58"/>
  <c r="N5457" i="58"/>
  <c r="H5458" i="58"/>
  <c r="I5458" i="58"/>
  <c r="M5458" i="58" s="1"/>
  <c r="J5458" i="58"/>
  <c r="K5458" i="58"/>
  <c r="N5458" i="58"/>
  <c r="H5459" i="58"/>
  <c r="I5459" i="58"/>
  <c r="M5459" i="58" s="1"/>
  <c r="J5459" i="58"/>
  <c r="K5459" i="58"/>
  <c r="N5459" i="58"/>
  <c r="H5460" i="58"/>
  <c r="I5460" i="58"/>
  <c r="M5460" i="58" s="1"/>
  <c r="J5460" i="58"/>
  <c r="K5460" i="58"/>
  <c r="N5460" i="58"/>
  <c r="H5461" i="58"/>
  <c r="I5461" i="58"/>
  <c r="M5461" i="58" s="1"/>
  <c r="J5461" i="58"/>
  <c r="K5461" i="58"/>
  <c r="N5461" i="58"/>
  <c r="H5462" i="58"/>
  <c r="I5462" i="58"/>
  <c r="M5462" i="58" s="1"/>
  <c r="J5462" i="58"/>
  <c r="K5462" i="58"/>
  <c r="N5462" i="58"/>
  <c r="H5463" i="58"/>
  <c r="I5463" i="58"/>
  <c r="M5463" i="58" s="1"/>
  <c r="J5463" i="58"/>
  <c r="K5463" i="58"/>
  <c r="N5463" i="58"/>
  <c r="H5464" i="58"/>
  <c r="I5464" i="58"/>
  <c r="M5464" i="58" s="1"/>
  <c r="J5464" i="58"/>
  <c r="K5464" i="58"/>
  <c r="N5464" i="58"/>
  <c r="H5465" i="58"/>
  <c r="I5465" i="58"/>
  <c r="M5465" i="58" s="1"/>
  <c r="J5465" i="58"/>
  <c r="K5465" i="58"/>
  <c r="N5465" i="58"/>
  <c r="H5466" i="58"/>
  <c r="I5466" i="58"/>
  <c r="M5466" i="58" s="1"/>
  <c r="J5466" i="58"/>
  <c r="K5466" i="58"/>
  <c r="N5466" i="58"/>
  <c r="H5467" i="58"/>
  <c r="I5467" i="58"/>
  <c r="M5467" i="58" s="1"/>
  <c r="J5467" i="58"/>
  <c r="K5467" i="58"/>
  <c r="N5467" i="58"/>
  <c r="H5468" i="58"/>
  <c r="I5468" i="58"/>
  <c r="M5468" i="58" s="1"/>
  <c r="J5468" i="58"/>
  <c r="K5468" i="58"/>
  <c r="N5468" i="58"/>
  <c r="H5469" i="58"/>
  <c r="I5469" i="58"/>
  <c r="M5469" i="58" s="1"/>
  <c r="J5469" i="58"/>
  <c r="K5469" i="58"/>
  <c r="N5469" i="58"/>
  <c r="H5470" i="58"/>
  <c r="I5470" i="58"/>
  <c r="M5470" i="58" s="1"/>
  <c r="J5470" i="58"/>
  <c r="K5470" i="58"/>
  <c r="N5470" i="58"/>
  <c r="H5471" i="58"/>
  <c r="I5471" i="58"/>
  <c r="M5471" i="58" s="1"/>
  <c r="J5471" i="58"/>
  <c r="K5471" i="58"/>
  <c r="N5471" i="58"/>
  <c r="H5472" i="58"/>
  <c r="I5472" i="58"/>
  <c r="M5472" i="58" s="1"/>
  <c r="J5472" i="58"/>
  <c r="K5472" i="58"/>
  <c r="N5472" i="58"/>
  <c r="H5473" i="58"/>
  <c r="I5473" i="58"/>
  <c r="M5473" i="58" s="1"/>
  <c r="J5473" i="58"/>
  <c r="K5473" i="58"/>
  <c r="N5473" i="58"/>
  <c r="H5474" i="58"/>
  <c r="I5474" i="58"/>
  <c r="M5474" i="58" s="1"/>
  <c r="J5474" i="58"/>
  <c r="K5474" i="58"/>
  <c r="N5474" i="58"/>
  <c r="H5475" i="58"/>
  <c r="I5475" i="58"/>
  <c r="M5475" i="58" s="1"/>
  <c r="J5475" i="58"/>
  <c r="K5475" i="58"/>
  <c r="N5475" i="58"/>
  <c r="H5476" i="58"/>
  <c r="I5476" i="58"/>
  <c r="M5476" i="58" s="1"/>
  <c r="J5476" i="58"/>
  <c r="K5476" i="58"/>
  <c r="N5476" i="58"/>
  <c r="H5477" i="58"/>
  <c r="I5477" i="58"/>
  <c r="M5477" i="58" s="1"/>
  <c r="J5477" i="58"/>
  <c r="K5477" i="58"/>
  <c r="N5477" i="58"/>
  <c r="H5478" i="58"/>
  <c r="I5478" i="58"/>
  <c r="M5478" i="58" s="1"/>
  <c r="J5478" i="58"/>
  <c r="K5478" i="58"/>
  <c r="N5478" i="58"/>
  <c r="H5479" i="58"/>
  <c r="I5479" i="58"/>
  <c r="M5479" i="58" s="1"/>
  <c r="J5479" i="58"/>
  <c r="K5479" i="58"/>
  <c r="N5479" i="58"/>
  <c r="H5480" i="58"/>
  <c r="I5480" i="58"/>
  <c r="M5480" i="58" s="1"/>
  <c r="J5480" i="58"/>
  <c r="K5480" i="58"/>
  <c r="N5480" i="58"/>
  <c r="H5481" i="58"/>
  <c r="I5481" i="58"/>
  <c r="M5481" i="58" s="1"/>
  <c r="J5481" i="58"/>
  <c r="K5481" i="58"/>
  <c r="N5481" i="58"/>
  <c r="H5482" i="58"/>
  <c r="I5482" i="58"/>
  <c r="M5482" i="58" s="1"/>
  <c r="J5482" i="58"/>
  <c r="K5482" i="58"/>
  <c r="N5482" i="58"/>
  <c r="H5483" i="58"/>
  <c r="I5483" i="58"/>
  <c r="M5483" i="58" s="1"/>
  <c r="J5483" i="58"/>
  <c r="K5483" i="58"/>
  <c r="N5483" i="58"/>
  <c r="H5484" i="58"/>
  <c r="I5484" i="58"/>
  <c r="M5484" i="58" s="1"/>
  <c r="J5484" i="58"/>
  <c r="K5484" i="58"/>
  <c r="N5484" i="58"/>
  <c r="H5485" i="58"/>
  <c r="I5485" i="58"/>
  <c r="M5485" i="58" s="1"/>
  <c r="J5485" i="58"/>
  <c r="K5485" i="58"/>
  <c r="N5485" i="58"/>
  <c r="H5486" i="58"/>
  <c r="I5486" i="58"/>
  <c r="M5486" i="58" s="1"/>
  <c r="J5486" i="58"/>
  <c r="K5486" i="58"/>
  <c r="N5486" i="58"/>
  <c r="H5487" i="58"/>
  <c r="I5487" i="58"/>
  <c r="M5487" i="58" s="1"/>
  <c r="J5487" i="58"/>
  <c r="K5487" i="58"/>
  <c r="N5487" i="58"/>
  <c r="H5488" i="58"/>
  <c r="I5488" i="58"/>
  <c r="M5488" i="58" s="1"/>
  <c r="J5488" i="58"/>
  <c r="K5488" i="58"/>
  <c r="N5488" i="58"/>
  <c r="H5489" i="58"/>
  <c r="I5489" i="58"/>
  <c r="M5489" i="58" s="1"/>
  <c r="J5489" i="58"/>
  <c r="K5489" i="58"/>
  <c r="N5489" i="58"/>
  <c r="H5490" i="58"/>
  <c r="I5490" i="58"/>
  <c r="M5490" i="58" s="1"/>
  <c r="J5490" i="58"/>
  <c r="K5490" i="58"/>
  <c r="N5490" i="58"/>
  <c r="H5491" i="58"/>
  <c r="I5491" i="58"/>
  <c r="M5491" i="58" s="1"/>
  <c r="J5491" i="58"/>
  <c r="K5491" i="58"/>
  <c r="N5491" i="58"/>
  <c r="H5492" i="58"/>
  <c r="I5492" i="58"/>
  <c r="M5492" i="58" s="1"/>
  <c r="J5492" i="58"/>
  <c r="K5492" i="58"/>
  <c r="N5492" i="58"/>
  <c r="H5493" i="58"/>
  <c r="I5493" i="58"/>
  <c r="M5493" i="58" s="1"/>
  <c r="J5493" i="58"/>
  <c r="K5493" i="58"/>
  <c r="N5493" i="58"/>
  <c r="H5494" i="58"/>
  <c r="I5494" i="58"/>
  <c r="M5494" i="58" s="1"/>
  <c r="J5494" i="58"/>
  <c r="K5494" i="58"/>
  <c r="N5494" i="58"/>
  <c r="H5495" i="58"/>
  <c r="I5495" i="58"/>
  <c r="M5495" i="58" s="1"/>
  <c r="J5495" i="58"/>
  <c r="K5495" i="58"/>
  <c r="N5495" i="58"/>
  <c r="H5496" i="58"/>
  <c r="I5496" i="58"/>
  <c r="M5496" i="58" s="1"/>
  <c r="J5496" i="58"/>
  <c r="K5496" i="58"/>
  <c r="N5496" i="58"/>
  <c r="H5497" i="58"/>
  <c r="I5497" i="58"/>
  <c r="M5497" i="58" s="1"/>
  <c r="J5497" i="58"/>
  <c r="K5497" i="58"/>
  <c r="N5497" i="58"/>
  <c r="H5498" i="58"/>
  <c r="I5498" i="58"/>
  <c r="M5498" i="58" s="1"/>
  <c r="J5498" i="58"/>
  <c r="K5498" i="58"/>
  <c r="N5498" i="58"/>
  <c r="H5499" i="58"/>
  <c r="I5499" i="58"/>
  <c r="M5499" i="58" s="1"/>
  <c r="J5499" i="58"/>
  <c r="K5499" i="58"/>
  <c r="N5499" i="58"/>
  <c r="H5500" i="58"/>
  <c r="I5500" i="58"/>
  <c r="M5500" i="58" s="1"/>
  <c r="J5500" i="58"/>
  <c r="K5500" i="58"/>
  <c r="N5500" i="58"/>
  <c r="H5501" i="58"/>
  <c r="I5501" i="58"/>
  <c r="M5501" i="58" s="1"/>
  <c r="J5501" i="58"/>
  <c r="K5501" i="58"/>
  <c r="N5501" i="58"/>
  <c r="H5502" i="58"/>
  <c r="I5502" i="58"/>
  <c r="M5502" i="58" s="1"/>
  <c r="J5502" i="58"/>
  <c r="K5502" i="58"/>
  <c r="N5502" i="58"/>
  <c r="H5503" i="58"/>
  <c r="I5503" i="58"/>
  <c r="M5503" i="58" s="1"/>
  <c r="J5503" i="58"/>
  <c r="K5503" i="58"/>
  <c r="N5503" i="58"/>
  <c r="H5504" i="58"/>
  <c r="I5504" i="58"/>
  <c r="M5504" i="58" s="1"/>
  <c r="J5504" i="58"/>
  <c r="K5504" i="58"/>
  <c r="N5504" i="58"/>
  <c r="H5505" i="58"/>
  <c r="I5505" i="58"/>
  <c r="M5505" i="58" s="1"/>
  <c r="J5505" i="58"/>
  <c r="K5505" i="58"/>
  <c r="N5505" i="58"/>
  <c r="H5506" i="58"/>
  <c r="I5506" i="58"/>
  <c r="M5506" i="58" s="1"/>
  <c r="J5506" i="58"/>
  <c r="K5506" i="58"/>
  <c r="N5506" i="58"/>
  <c r="H5507" i="58"/>
  <c r="I5507" i="58"/>
  <c r="M5507" i="58" s="1"/>
  <c r="J5507" i="58"/>
  <c r="K5507" i="58"/>
  <c r="N5507" i="58"/>
  <c r="H5508" i="58"/>
  <c r="I5508" i="58"/>
  <c r="M5508" i="58" s="1"/>
  <c r="J5508" i="58"/>
  <c r="K5508" i="58"/>
  <c r="N5508" i="58"/>
  <c r="H5509" i="58"/>
  <c r="I5509" i="58"/>
  <c r="M5509" i="58" s="1"/>
  <c r="J5509" i="58"/>
  <c r="K5509" i="58"/>
  <c r="N5509" i="58"/>
  <c r="H5510" i="58"/>
  <c r="I5510" i="58"/>
  <c r="M5510" i="58" s="1"/>
  <c r="J5510" i="58"/>
  <c r="K5510" i="58"/>
  <c r="N5510" i="58"/>
  <c r="H5511" i="58"/>
  <c r="I5511" i="58"/>
  <c r="M5511" i="58" s="1"/>
  <c r="J5511" i="58"/>
  <c r="K5511" i="58"/>
  <c r="N5511" i="58"/>
  <c r="H5512" i="58"/>
  <c r="I5512" i="58"/>
  <c r="M5512" i="58" s="1"/>
  <c r="J5512" i="58"/>
  <c r="K5512" i="58"/>
  <c r="N5512" i="58"/>
  <c r="H5513" i="58"/>
  <c r="I5513" i="58"/>
  <c r="M5513" i="58" s="1"/>
  <c r="J5513" i="58"/>
  <c r="K5513" i="58"/>
  <c r="N5513" i="58"/>
  <c r="H5514" i="58"/>
  <c r="I5514" i="58"/>
  <c r="M5514" i="58" s="1"/>
  <c r="J5514" i="58"/>
  <c r="K5514" i="58"/>
  <c r="N5514" i="58"/>
  <c r="H5515" i="58"/>
  <c r="I5515" i="58"/>
  <c r="M5515" i="58" s="1"/>
  <c r="J5515" i="58"/>
  <c r="K5515" i="58"/>
  <c r="N5515" i="58"/>
  <c r="H5516" i="58"/>
  <c r="I5516" i="58"/>
  <c r="M5516" i="58" s="1"/>
  <c r="J5516" i="58"/>
  <c r="K5516" i="58"/>
  <c r="N5516" i="58"/>
  <c r="H5517" i="58"/>
  <c r="I5517" i="58"/>
  <c r="M5517" i="58" s="1"/>
  <c r="J5517" i="58"/>
  <c r="K5517" i="58"/>
  <c r="N5517" i="58"/>
  <c r="H5518" i="58"/>
  <c r="I5518" i="58"/>
  <c r="M5518" i="58" s="1"/>
  <c r="J5518" i="58"/>
  <c r="K5518" i="58"/>
  <c r="N5518" i="58"/>
  <c r="H5519" i="58"/>
  <c r="I5519" i="58"/>
  <c r="M5519" i="58" s="1"/>
  <c r="J5519" i="58"/>
  <c r="K5519" i="58"/>
  <c r="N5519" i="58"/>
  <c r="H5520" i="58"/>
  <c r="I5520" i="58"/>
  <c r="M5520" i="58" s="1"/>
  <c r="J5520" i="58"/>
  <c r="K5520" i="58"/>
  <c r="N5520" i="58"/>
  <c r="H5521" i="58"/>
  <c r="I5521" i="58"/>
  <c r="M5521" i="58" s="1"/>
  <c r="J5521" i="58"/>
  <c r="K5521" i="58"/>
  <c r="N5521" i="58"/>
  <c r="H5522" i="58"/>
  <c r="I5522" i="58"/>
  <c r="M5522" i="58" s="1"/>
  <c r="J5522" i="58"/>
  <c r="K5522" i="58"/>
  <c r="N5522" i="58"/>
  <c r="H5523" i="58"/>
  <c r="I5523" i="58"/>
  <c r="M5523" i="58" s="1"/>
  <c r="J5523" i="58"/>
  <c r="K5523" i="58"/>
  <c r="N5523" i="58"/>
  <c r="H5524" i="58"/>
  <c r="I5524" i="58"/>
  <c r="M5524" i="58" s="1"/>
  <c r="J5524" i="58"/>
  <c r="K5524" i="58"/>
  <c r="N5524" i="58"/>
  <c r="H5525" i="58"/>
  <c r="I5525" i="58"/>
  <c r="M5525" i="58" s="1"/>
  <c r="J5525" i="58"/>
  <c r="K5525" i="58"/>
  <c r="N5525" i="58"/>
  <c r="H5526" i="58"/>
  <c r="I5526" i="58"/>
  <c r="M5526" i="58" s="1"/>
  <c r="J5526" i="58"/>
  <c r="K5526" i="58"/>
  <c r="N5526" i="58"/>
  <c r="H5527" i="58"/>
  <c r="I5527" i="58"/>
  <c r="M5527" i="58" s="1"/>
  <c r="J5527" i="58"/>
  <c r="K5527" i="58"/>
  <c r="N5527" i="58"/>
  <c r="H5528" i="58"/>
  <c r="I5528" i="58"/>
  <c r="M5528" i="58" s="1"/>
  <c r="J5528" i="58"/>
  <c r="K5528" i="58"/>
  <c r="N5528" i="58"/>
  <c r="H5529" i="58"/>
  <c r="I5529" i="58"/>
  <c r="M5529" i="58" s="1"/>
  <c r="J5529" i="58"/>
  <c r="K5529" i="58"/>
  <c r="N5529" i="58"/>
  <c r="H5530" i="58"/>
  <c r="I5530" i="58"/>
  <c r="M5530" i="58" s="1"/>
  <c r="J5530" i="58"/>
  <c r="K5530" i="58"/>
  <c r="N5530" i="58"/>
  <c r="H5531" i="58"/>
  <c r="I5531" i="58"/>
  <c r="M5531" i="58" s="1"/>
  <c r="J5531" i="58"/>
  <c r="K5531" i="58"/>
  <c r="N5531" i="58"/>
  <c r="H5532" i="58"/>
  <c r="I5532" i="58"/>
  <c r="M5532" i="58" s="1"/>
  <c r="J5532" i="58"/>
  <c r="K5532" i="58"/>
  <c r="N5532" i="58"/>
  <c r="H5533" i="58"/>
  <c r="I5533" i="58"/>
  <c r="M5533" i="58" s="1"/>
  <c r="J5533" i="58"/>
  <c r="K5533" i="58"/>
  <c r="N5533" i="58"/>
  <c r="H5534" i="58"/>
  <c r="I5534" i="58"/>
  <c r="M5534" i="58" s="1"/>
  <c r="J5534" i="58"/>
  <c r="K5534" i="58"/>
  <c r="N5534" i="58"/>
  <c r="H5535" i="58"/>
  <c r="I5535" i="58"/>
  <c r="M5535" i="58" s="1"/>
  <c r="J5535" i="58"/>
  <c r="K5535" i="58"/>
  <c r="N5535" i="58"/>
  <c r="H5536" i="58"/>
  <c r="I5536" i="58"/>
  <c r="M5536" i="58" s="1"/>
  <c r="J5536" i="58"/>
  <c r="K5536" i="58"/>
  <c r="N5536" i="58"/>
  <c r="H5537" i="58"/>
  <c r="I5537" i="58"/>
  <c r="M5537" i="58" s="1"/>
  <c r="J5537" i="58"/>
  <c r="K5537" i="58"/>
  <c r="N5537" i="58"/>
  <c r="H5538" i="58"/>
  <c r="I5538" i="58"/>
  <c r="M5538" i="58" s="1"/>
  <c r="J5538" i="58"/>
  <c r="K5538" i="58"/>
  <c r="N5538" i="58"/>
  <c r="H5539" i="58"/>
  <c r="I5539" i="58"/>
  <c r="M5539" i="58" s="1"/>
  <c r="J5539" i="58"/>
  <c r="K5539" i="58"/>
  <c r="N5539" i="58"/>
  <c r="H5540" i="58"/>
  <c r="I5540" i="58"/>
  <c r="M5540" i="58" s="1"/>
  <c r="J5540" i="58"/>
  <c r="K5540" i="58"/>
  <c r="N5540" i="58"/>
  <c r="H5541" i="58"/>
  <c r="I5541" i="58"/>
  <c r="M5541" i="58" s="1"/>
  <c r="J5541" i="58"/>
  <c r="K5541" i="58"/>
  <c r="N5541" i="58"/>
  <c r="H5542" i="58"/>
  <c r="I5542" i="58"/>
  <c r="M5542" i="58" s="1"/>
  <c r="J5542" i="58"/>
  <c r="K5542" i="58"/>
  <c r="N5542" i="58"/>
  <c r="H5543" i="58"/>
  <c r="I5543" i="58"/>
  <c r="M5543" i="58" s="1"/>
  <c r="J5543" i="58"/>
  <c r="K5543" i="58"/>
  <c r="N5543" i="58"/>
  <c r="H5544" i="58"/>
  <c r="I5544" i="58"/>
  <c r="M5544" i="58" s="1"/>
  <c r="J5544" i="58"/>
  <c r="K5544" i="58"/>
  <c r="N5544" i="58"/>
  <c r="H5545" i="58"/>
  <c r="I5545" i="58"/>
  <c r="M5545" i="58" s="1"/>
  <c r="J5545" i="58"/>
  <c r="K5545" i="58"/>
  <c r="N5545" i="58"/>
  <c r="H5546" i="58"/>
  <c r="I5546" i="58"/>
  <c r="M5546" i="58" s="1"/>
  <c r="J5546" i="58"/>
  <c r="K5546" i="58"/>
  <c r="N5546" i="58"/>
  <c r="H5547" i="58"/>
  <c r="I5547" i="58"/>
  <c r="M5547" i="58" s="1"/>
  <c r="J5547" i="58"/>
  <c r="K5547" i="58"/>
  <c r="N5547" i="58"/>
  <c r="H5548" i="58"/>
  <c r="I5548" i="58"/>
  <c r="M5548" i="58" s="1"/>
  <c r="J5548" i="58"/>
  <c r="K5548" i="58"/>
  <c r="N5548" i="58"/>
  <c r="H5549" i="58"/>
  <c r="I5549" i="58"/>
  <c r="M5549" i="58" s="1"/>
  <c r="J5549" i="58"/>
  <c r="K5549" i="58"/>
  <c r="N5549" i="58"/>
  <c r="H5550" i="58"/>
  <c r="I5550" i="58"/>
  <c r="M5550" i="58" s="1"/>
  <c r="J5550" i="58"/>
  <c r="K5550" i="58"/>
  <c r="N5550" i="58"/>
  <c r="H5551" i="58"/>
  <c r="I5551" i="58"/>
  <c r="M5551" i="58" s="1"/>
  <c r="J5551" i="58"/>
  <c r="K5551" i="58"/>
  <c r="N5551" i="58"/>
  <c r="H5552" i="58"/>
  <c r="I5552" i="58"/>
  <c r="M5552" i="58" s="1"/>
  <c r="J5552" i="58"/>
  <c r="K5552" i="58"/>
  <c r="N5552" i="58"/>
  <c r="H5553" i="58"/>
  <c r="I5553" i="58"/>
  <c r="M5553" i="58" s="1"/>
  <c r="J5553" i="58"/>
  <c r="K5553" i="58"/>
  <c r="N5553" i="58"/>
  <c r="H5554" i="58"/>
  <c r="I5554" i="58"/>
  <c r="M5554" i="58" s="1"/>
  <c r="J5554" i="58"/>
  <c r="K5554" i="58"/>
  <c r="N5554" i="58"/>
  <c r="H5555" i="58"/>
  <c r="I5555" i="58"/>
  <c r="M5555" i="58" s="1"/>
  <c r="J5555" i="58"/>
  <c r="K5555" i="58"/>
  <c r="N5555" i="58"/>
  <c r="H5556" i="58"/>
  <c r="I5556" i="58"/>
  <c r="M5556" i="58" s="1"/>
  <c r="J5556" i="58"/>
  <c r="K5556" i="58"/>
  <c r="N5556" i="58"/>
  <c r="H5557" i="58"/>
  <c r="I5557" i="58"/>
  <c r="M5557" i="58" s="1"/>
  <c r="J5557" i="58"/>
  <c r="K5557" i="58"/>
  <c r="N5557" i="58"/>
  <c r="H5558" i="58"/>
  <c r="I5558" i="58"/>
  <c r="M5558" i="58" s="1"/>
  <c r="J5558" i="58"/>
  <c r="K5558" i="58"/>
  <c r="N5558" i="58"/>
  <c r="H5559" i="58"/>
  <c r="I5559" i="58"/>
  <c r="M5559" i="58" s="1"/>
  <c r="J5559" i="58"/>
  <c r="K5559" i="58"/>
  <c r="N5559" i="58"/>
  <c r="H5560" i="58"/>
  <c r="I5560" i="58"/>
  <c r="M5560" i="58" s="1"/>
  <c r="J5560" i="58"/>
  <c r="K5560" i="58"/>
  <c r="N5560" i="58"/>
  <c r="H5561" i="58"/>
  <c r="I5561" i="58"/>
  <c r="M5561" i="58" s="1"/>
  <c r="J5561" i="58"/>
  <c r="K5561" i="58"/>
  <c r="N5561" i="58"/>
  <c r="H5562" i="58"/>
  <c r="I5562" i="58"/>
  <c r="M5562" i="58" s="1"/>
  <c r="J5562" i="58"/>
  <c r="K5562" i="58"/>
  <c r="N5562" i="58"/>
  <c r="H5563" i="58"/>
  <c r="I5563" i="58"/>
  <c r="M5563" i="58" s="1"/>
  <c r="J5563" i="58"/>
  <c r="K5563" i="58"/>
  <c r="N5563" i="58"/>
  <c r="H5564" i="58"/>
  <c r="I5564" i="58"/>
  <c r="M5564" i="58" s="1"/>
  <c r="J5564" i="58"/>
  <c r="K5564" i="58"/>
  <c r="N5564" i="58"/>
  <c r="H5565" i="58"/>
  <c r="I5565" i="58"/>
  <c r="M5565" i="58" s="1"/>
  <c r="J5565" i="58"/>
  <c r="K5565" i="58"/>
  <c r="N5565" i="58"/>
  <c r="H5566" i="58"/>
  <c r="I5566" i="58"/>
  <c r="M5566" i="58" s="1"/>
  <c r="J5566" i="58"/>
  <c r="K5566" i="58"/>
  <c r="N5566" i="58"/>
  <c r="H5567" i="58"/>
  <c r="I5567" i="58"/>
  <c r="M5567" i="58" s="1"/>
  <c r="J5567" i="58"/>
  <c r="K5567" i="58"/>
  <c r="N5567" i="58"/>
  <c r="H5568" i="58"/>
  <c r="I5568" i="58"/>
  <c r="M5568" i="58" s="1"/>
  <c r="J5568" i="58"/>
  <c r="K5568" i="58"/>
  <c r="N5568" i="58"/>
  <c r="H5569" i="58"/>
  <c r="I5569" i="58"/>
  <c r="M5569" i="58" s="1"/>
  <c r="J5569" i="58"/>
  <c r="K5569" i="58"/>
  <c r="N5569" i="58"/>
  <c r="H5570" i="58"/>
  <c r="I5570" i="58"/>
  <c r="M5570" i="58" s="1"/>
  <c r="J5570" i="58"/>
  <c r="K5570" i="58"/>
  <c r="N5570" i="58"/>
  <c r="H5571" i="58"/>
  <c r="I5571" i="58"/>
  <c r="M5571" i="58" s="1"/>
  <c r="J5571" i="58"/>
  <c r="K5571" i="58"/>
  <c r="N5571" i="58"/>
  <c r="H5572" i="58"/>
  <c r="I5572" i="58"/>
  <c r="M5572" i="58" s="1"/>
  <c r="J5572" i="58"/>
  <c r="K5572" i="58"/>
  <c r="N5572" i="58"/>
  <c r="H5573" i="58"/>
  <c r="I5573" i="58"/>
  <c r="M5573" i="58" s="1"/>
  <c r="J5573" i="58"/>
  <c r="K5573" i="58"/>
  <c r="N5573" i="58"/>
  <c r="H5574" i="58"/>
  <c r="I5574" i="58"/>
  <c r="M5574" i="58" s="1"/>
  <c r="J5574" i="58"/>
  <c r="K5574" i="58"/>
  <c r="N5574" i="58"/>
  <c r="H5575" i="58"/>
  <c r="I5575" i="58"/>
  <c r="M5575" i="58" s="1"/>
  <c r="J5575" i="58"/>
  <c r="K5575" i="58"/>
  <c r="N5575" i="58"/>
  <c r="H5576" i="58"/>
  <c r="I5576" i="58"/>
  <c r="M5576" i="58" s="1"/>
  <c r="J5576" i="58"/>
  <c r="K5576" i="58"/>
  <c r="N5576" i="58"/>
  <c r="H5577" i="58"/>
  <c r="I5577" i="58"/>
  <c r="M5577" i="58" s="1"/>
  <c r="J5577" i="58"/>
  <c r="K5577" i="58"/>
  <c r="N5577" i="58"/>
  <c r="H5578" i="58"/>
  <c r="I5578" i="58"/>
  <c r="M5578" i="58" s="1"/>
  <c r="J5578" i="58"/>
  <c r="K5578" i="58"/>
  <c r="N5578" i="58"/>
  <c r="H5579" i="58"/>
  <c r="I5579" i="58"/>
  <c r="M5579" i="58" s="1"/>
  <c r="J5579" i="58"/>
  <c r="K5579" i="58"/>
  <c r="N5579" i="58"/>
  <c r="H5580" i="58"/>
  <c r="I5580" i="58"/>
  <c r="M5580" i="58" s="1"/>
  <c r="J5580" i="58"/>
  <c r="K5580" i="58"/>
  <c r="N5580" i="58"/>
  <c r="H5581" i="58"/>
  <c r="I5581" i="58"/>
  <c r="M5581" i="58" s="1"/>
  <c r="J5581" i="58"/>
  <c r="K5581" i="58"/>
  <c r="N5581" i="58"/>
  <c r="H5582" i="58"/>
  <c r="I5582" i="58"/>
  <c r="M5582" i="58" s="1"/>
  <c r="J5582" i="58"/>
  <c r="K5582" i="58"/>
  <c r="N5582" i="58"/>
  <c r="H5583" i="58"/>
  <c r="I5583" i="58"/>
  <c r="M5583" i="58" s="1"/>
  <c r="J5583" i="58"/>
  <c r="K5583" i="58"/>
  <c r="N5583" i="58"/>
  <c r="H5584" i="58"/>
  <c r="I5584" i="58"/>
  <c r="M5584" i="58" s="1"/>
  <c r="J5584" i="58"/>
  <c r="K5584" i="58"/>
  <c r="N5584" i="58"/>
  <c r="H5585" i="58"/>
  <c r="I5585" i="58"/>
  <c r="M5585" i="58" s="1"/>
  <c r="J5585" i="58"/>
  <c r="K5585" i="58"/>
  <c r="N5585" i="58"/>
  <c r="H5586" i="58"/>
  <c r="I5586" i="58"/>
  <c r="M5586" i="58" s="1"/>
  <c r="J5586" i="58"/>
  <c r="K5586" i="58"/>
  <c r="N5586" i="58"/>
  <c r="H5587" i="58"/>
  <c r="I5587" i="58"/>
  <c r="M5587" i="58" s="1"/>
  <c r="J5587" i="58"/>
  <c r="K5587" i="58"/>
  <c r="N5587" i="58"/>
  <c r="H5588" i="58"/>
  <c r="I5588" i="58"/>
  <c r="M5588" i="58" s="1"/>
  <c r="J5588" i="58"/>
  <c r="K5588" i="58"/>
  <c r="N5588" i="58"/>
  <c r="H5589" i="58"/>
  <c r="I5589" i="58"/>
  <c r="M5589" i="58" s="1"/>
  <c r="J5589" i="58"/>
  <c r="K5589" i="58"/>
  <c r="N5589" i="58"/>
  <c r="H5590" i="58"/>
  <c r="I5590" i="58"/>
  <c r="M5590" i="58" s="1"/>
  <c r="J5590" i="58"/>
  <c r="K5590" i="58"/>
  <c r="N5590" i="58"/>
  <c r="H5591" i="58"/>
  <c r="I5591" i="58"/>
  <c r="M5591" i="58" s="1"/>
  <c r="J5591" i="58"/>
  <c r="K5591" i="58"/>
  <c r="N5591" i="58"/>
  <c r="H5592" i="58"/>
  <c r="I5592" i="58"/>
  <c r="M5592" i="58" s="1"/>
  <c r="J5592" i="58"/>
  <c r="K5592" i="58"/>
  <c r="N5592" i="58"/>
  <c r="H5593" i="58"/>
  <c r="I5593" i="58"/>
  <c r="M5593" i="58" s="1"/>
  <c r="J5593" i="58"/>
  <c r="K5593" i="58"/>
  <c r="N5593" i="58"/>
  <c r="H5594" i="58"/>
  <c r="I5594" i="58"/>
  <c r="M5594" i="58" s="1"/>
  <c r="J5594" i="58"/>
  <c r="K5594" i="58"/>
  <c r="N5594" i="58"/>
  <c r="H5595" i="58"/>
  <c r="I5595" i="58"/>
  <c r="M5595" i="58" s="1"/>
  <c r="J5595" i="58"/>
  <c r="K5595" i="58"/>
  <c r="N5595" i="58"/>
  <c r="H5596" i="58"/>
  <c r="I5596" i="58"/>
  <c r="M5596" i="58" s="1"/>
  <c r="J5596" i="58"/>
  <c r="K5596" i="58"/>
  <c r="N5596" i="58"/>
  <c r="H5597" i="58"/>
  <c r="I5597" i="58"/>
  <c r="M5597" i="58" s="1"/>
  <c r="J5597" i="58"/>
  <c r="K5597" i="58"/>
  <c r="N5597" i="58"/>
  <c r="H5598" i="58"/>
  <c r="I5598" i="58"/>
  <c r="M5598" i="58" s="1"/>
  <c r="J5598" i="58"/>
  <c r="K5598" i="58"/>
  <c r="N5598" i="58"/>
  <c r="H5599" i="58"/>
  <c r="I5599" i="58"/>
  <c r="M5599" i="58" s="1"/>
  <c r="J5599" i="58"/>
  <c r="K5599" i="58"/>
  <c r="N5599" i="58"/>
  <c r="H5600" i="58"/>
  <c r="I5600" i="58"/>
  <c r="M5600" i="58" s="1"/>
  <c r="J5600" i="58"/>
  <c r="K5600" i="58"/>
  <c r="N5600" i="58"/>
  <c r="H5601" i="58"/>
  <c r="I5601" i="58"/>
  <c r="M5601" i="58" s="1"/>
  <c r="J5601" i="58"/>
  <c r="K5601" i="58"/>
  <c r="N5601" i="58"/>
  <c r="H5602" i="58"/>
  <c r="I5602" i="58"/>
  <c r="M5602" i="58" s="1"/>
  <c r="J5602" i="58"/>
  <c r="K5602" i="58"/>
  <c r="N5602" i="58"/>
  <c r="H5603" i="58"/>
  <c r="I5603" i="58"/>
  <c r="M5603" i="58" s="1"/>
  <c r="J5603" i="58"/>
  <c r="K5603" i="58"/>
  <c r="N5603" i="58"/>
  <c r="H5604" i="58"/>
  <c r="I5604" i="58"/>
  <c r="M5604" i="58" s="1"/>
  <c r="J5604" i="58"/>
  <c r="K5604" i="58"/>
  <c r="N5604" i="58"/>
  <c r="H5605" i="58"/>
  <c r="I5605" i="58"/>
  <c r="M5605" i="58" s="1"/>
  <c r="J5605" i="58"/>
  <c r="K5605" i="58"/>
  <c r="N5605" i="58"/>
  <c r="H5606" i="58"/>
  <c r="I5606" i="58"/>
  <c r="M5606" i="58" s="1"/>
  <c r="J5606" i="58"/>
  <c r="K5606" i="58"/>
  <c r="N5606" i="58"/>
  <c r="H5607" i="58"/>
  <c r="I5607" i="58"/>
  <c r="M5607" i="58" s="1"/>
  <c r="J5607" i="58"/>
  <c r="K5607" i="58"/>
  <c r="N5607" i="58"/>
  <c r="H5608" i="58"/>
  <c r="I5608" i="58"/>
  <c r="M5608" i="58" s="1"/>
  <c r="J5608" i="58"/>
  <c r="K5608" i="58"/>
  <c r="N5608" i="58"/>
  <c r="H5609" i="58"/>
  <c r="I5609" i="58"/>
  <c r="M5609" i="58" s="1"/>
  <c r="J5609" i="58"/>
  <c r="K5609" i="58"/>
  <c r="N5609" i="58"/>
  <c r="H5610" i="58"/>
  <c r="I5610" i="58"/>
  <c r="M5610" i="58" s="1"/>
  <c r="J5610" i="58"/>
  <c r="K5610" i="58"/>
  <c r="N5610" i="58"/>
  <c r="H5611" i="58"/>
  <c r="I5611" i="58"/>
  <c r="M5611" i="58" s="1"/>
  <c r="J5611" i="58"/>
  <c r="K5611" i="58"/>
  <c r="N5611" i="58"/>
  <c r="H5612" i="58"/>
  <c r="I5612" i="58"/>
  <c r="M5612" i="58" s="1"/>
  <c r="J5612" i="58"/>
  <c r="K5612" i="58"/>
  <c r="N5612" i="58"/>
  <c r="H5613" i="58"/>
  <c r="I5613" i="58"/>
  <c r="M5613" i="58" s="1"/>
  <c r="J5613" i="58"/>
  <c r="K5613" i="58"/>
  <c r="N5613" i="58"/>
  <c r="H5614" i="58"/>
  <c r="I5614" i="58"/>
  <c r="M5614" i="58" s="1"/>
  <c r="J5614" i="58"/>
  <c r="K5614" i="58"/>
  <c r="N5614" i="58"/>
  <c r="H5615" i="58"/>
  <c r="I5615" i="58"/>
  <c r="M5615" i="58" s="1"/>
  <c r="J5615" i="58"/>
  <c r="K5615" i="58"/>
  <c r="N5615" i="58"/>
  <c r="H5616" i="58"/>
  <c r="I5616" i="58"/>
  <c r="M5616" i="58" s="1"/>
  <c r="J5616" i="58"/>
  <c r="K5616" i="58"/>
  <c r="N5616" i="58"/>
  <c r="H5617" i="58"/>
  <c r="I5617" i="58"/>
  <c r="M5617" i="58" s="1"/>
  <c r="J5617" i="58"/>
  <c r="K5617" i="58"/>
  <c r="N5617" i="58"/>
  <c r="H5618" i="58"/>
  <c r="I5618" i="58"/>
  <c r="M5618" i="58" s="1"/>
  <c r="J5618" i="58"/>
  <c r="K5618" i="58"/>
  <c r="N5618" i="58"/>
  <c r="H5619" i="58"/>
  <c r="I5619" i="58"/>
  <c r="M5619" i="58" s="1"/>
  <c r="J5619" i="58"/>
  <c r="K5619" i="58"/>
  <c r="N5619" i="58"/>
  <c r="H5620" i="58"/>
  <c r="I5620" i="58"/>
  <c r="M5620" i="58" s="1"/>
  <c r="J5620" i="58"/>
  <c r="K5620" i="58"/>
  <c r="N5620" i="58"/>
  <c r="H5621" i="58"/>
  <c r="I5621" i="58"/>
  <c r="M5621" i="58" s="1"/>
  <c r="J5621" i="58"/>
  <c r="K5621" i="58"/>
  <c r="N5621" i="58"/>
  <c r="H5622" i="58"/>
  <c r="I5622" i="58"/>
  <c r="M5622" i="58" s="1"/>
  <c r="J5622" i="58"/>
  <c r="K5622" i="58"/>
  <c r="N5622" i="58"/>
  <c r="H5623" i="58"/>
  <c r="I5623" i="58"/>
  <c r="M5623" i="58" s="1"/>
  <c r="J5623" i="58"/>
  <c r="K5623" i="58"/>
  <c r="N5623" i="58"/>
  <c r="H5624" i="58"/>
  <c r="I5624" i="58"/>
  <c r="M5624" i="58" s="1"/>
  <c r="J5624" i="58"/>
  <c r="K5624" i="58"/>
  <c r="N5624" i="58"/>
  <c r="H5625" i="58"/>
  <c r="I5625" i="58"/>
  <c r="M5625" i="58" s="1"/>
  <c r="J5625" i="58"/>
  <c r="K5625" i="58"/>
  <c r="N5625" i="58"/>
  <c r="H5626" i="58"/>
  <c r="I5626" i="58"/>
  <c r="M5626" i="58" s="1"/>
  <c r="J5626" i="58"/>
  <c r="K5626" i="58"/>
  <c r="N5626" i="58"/>
  <c r="H5627" i="58"/>
  <c r="I5627" i="58"/>
  <c r="M5627" i="58" s="1"/>
  <c r="J5627" i="58"/>
  <c r="K5627" i="58"/>
  <c r="N5627" i="58"/>
  <c r="H5628" i="58"/>
  <c r="I5628" i="58"/>
  <c r="M5628" i="58" s="1"/>
  <c r="J5628" i="58"/>
  <c r="K5628" i="58"/>
  <c r="N5628" i="58"/>
  <c r="H5629" i="58"/>
  <c r="I5629" i="58"/>
  <c r="M5629" i="58" s="1"/>
  <c r="J5629" i="58"/>
  <c r="K5629" i="58"/>
  <c r="N5629" i="58"/>
  <c r="H5630" i="58"/>
  <c r="I5630" i="58"/>
  <c r="M5630" i="58" s="1"/>
  <c r="J5630" i="58"/>
  <c r="K5630" i="58"/>
  <c r="N5630" i="58"/>
  <c r="H5631" i="58"/>
  <c r="I5631" i="58"/>
  <c r="M5631" i="58" s="1"/>
  <c r="J5631" i="58"/>
  <c r="K5631" i="58"/>
  <c r="N5631" i="58"/>
  <c r="H5632" i="58"/>
  <c r="I5632" i="58"/>
  <c r="M5632" i="58" s="1"/>
  <c r="J5632" i="58"/>
  <c r="K5632" i="58"/>
  <c r="N5632" i="58"/>
  <c r="H5633" i="58"/>
  <c r="I5633" i="58"/>
  <c r="M5633" i="58" s="1"/>
  <c r="J5633" i="58"/>
  <c r="K5633" i="58"/>
  <c r="N5633" i="58"/>
  <c r="H5634" i="58"/>
  <c r="I5634" i="58"/>
  <c r="M5634" i="58" s="1"/>
  <c r="J5634" i="58"/>
  <c r="K5634" i="58"/>
  <c r="N5634" i="58"/>
  <c r="H5635" i="58"/>
  <c r="I5635" i="58"/>
  <c r="M5635" i="58" s="1"/>
  <c r="J5635" i="58"/>
  <c r="K5635" i="58"/>
  <c r="N5635" i="58"/>
  <c r="H5636" i="58"/>
  <c r="I5636" i="58"/>
  <c r="M5636" i="58" s="1"/>
  <c r="J5636" i="58"/>
  <c r="K5636" i="58"/>
  <c r="N5636" i="58"/>
  <c r="H5637" i="58"/>
  <c r="I5637" i="58"/>
  <c r="M5637" i="58" s="1"/>
  <c r="J5637" i="58"/>
  <c r="K5637" i="58"/>
  <c r="N5637" i="58"/>
  <c r="H5638" i="58"/>
  <c r="I5638" i="58"/>
  <c r="M5638" i="58" s="1"/>
  <c r="J5638" i="58"/>
  <c r="K5638" i="58"/>
  <c r="N5638" i="58"/>
  <c r="H5639" i="58"/>
  <c r="I5639" i="58"/>
  <c r="M5639" i="58" s="1"/>
  <c r="J5639" i="58"/>
  <c r="K5639" i="58"/>
  <c r="N5639" i="58"/>
  <c r="H5640" i="58"/>
  <c r="I5640" i="58"/>
  <c r="M5640" i="58" s="1"/>
  <c r="J5640" i="58"/>
  <c r="K5640" i="58"/>
  <c r="N5640" i="58"/>
  <c r="H5641" i="58"/>
  <c r="I5641" i="58"/>
  <c r="M5641" i="58" s="1"/>
  <c r="J5641" i="58"/>
  <c r="K5641" i="58"/>
  <c r="N5641" i="58"/>
  <c r="H5642" i="58"/>
  <c r="I5642" i="58"/>
  <c r="M5642" i="58" s="1"/>
  <c r="J5642" i="58"/>
  <c r="K5642" i="58"/>
  <c r="N5642" i="58"/>
  <c r="H5643" i="58"/>
  <c r="I5643" i="58"/>
  <c r="M5643" i="58" s="1"/>
  <c r="J5643" i="58"/>
  <c r="K5643" i="58"/>
  <c r="N5643" i="58"/>
  <c r="H5644" i="58"/>
  <c r="I5644" i="58"/>
  <c r="M5644" i="58" s="1"/>
  <c r="J5644" i="58"/>
  <c r="K5644" i="58"/>
  <c r="N5644" i="58"/>
  <c r="H5645" i="58"/>
  <c r="I5645" i="58"/>
  <c r="M5645" i="58" s="1"/>
  <c r="J5645" i="58"/>
  <c r="K5645" i="58"/>
  <c r="N5645" i="58"/>
  <c r="H5646" i="58"/>
  <c r="I5646" i="58"/>
  <c r="M5646" i="58" s="1"/>
  <c r="J5646" i="58"/>
  <c r="K5646" i="58"/>
  <c r="N5646" i="58"/>
  <c r="H5647" i="58"/>
  <c r="I5647" i="58"/>
  <c r="M5647" i="58" s="1"/>
  <c r="J5647" i="58"/>
  <c r="K5647" i="58"/>
  <c r="N5647" i="58"/>
  <c r="H5648" i="58"/>
  <c r="I5648" i="58"/>
  <c r="M5648" i="58" s="1"/>
  <c r="J5648" i="58"/>
  <c r="K5648" i="58"/>
  <c r="N5648" i="58"/>
  <c r="H5649" i="58"/>
  <c r="I5649" i="58"/>
  <c r="M5649" i="58" s="1"/>
  <c r="J5649" i="58"/>
  <c r="K5649" i="58"/>
  <c r="N5649" i="58"/>
  <c r="H5650" i="58"/>
  <c r="I5650" i="58"/>
  <c r="M5650" i="58" s="1"/>
  <c r="J5650" i="58"/>
  <c r="K5650" i="58"/>
  <c r="N5650" i="58"/>
  <c r="H5651" i="58"/>
  <c r="I5651" i="58"/>
  <c r="M5651" i="58" s="1"/>
  <c r="J5651" i="58"/>
  <c r="K5651" i="58"/>
  <c r="N5651" i="58"/>
  <c r="H5652" i="58"/>
  <c r="I5652" i="58"/>
  <c r="M5652" i="58" s="1"/>
  <c r="J5652" i="58"/>
  <c r="K5652" i="58"/>
  <c r="N5652" i="58"/>
  <c r="H5653" i="58"/>
  <c r="I5653" i="58"/>
  <c r="M5653" i="58" s="1"/>
  <c r="J5653" i="58"/>
  <c r="K5653" i="58"/>
  <c r="N5653" i="58"/>
  <c r="H5654" i="58"/>
  <c r="I5654" i="58"/>
  <c r="M5654" i="58" s="1"/>
  <c r="J5654" i="58"/>
  <c r="K5654" i="58"/>
  <c r="N5654" i="58"/>
  <c r="H5655" i="58"/>
  <c r="I5655" i="58"/>
  <c r="M5655" i="58" s="1"/>
  <c r="J5655" i="58"/>
  <c r="K5655" i="58"/>
  <c r="N5655" i="58"/>
  <c r="H5656" i="58"/>
  <c r="I5656" i="58"/>
  <c r="M5656" i="58" s="1"/>
  <c r="J5656" i="58"/>
  <c r="K5656" i="58"/>
  <c r="N5656" i="58"/>
  <c r="H5657" i="58"/>
  <c r="I5657" i="58"/>
  <c r="M5657" i="58" s="1"/>
  <c r="J5657" i="58"/>
  <c r="K5657" i="58"/>
  <c r="N5657" i="58"/>
  <c r="H5658" i="58"/>
  <c r="I5658" i="58"/>
  <c r="M5658" i="58" s="1"/>
  <c r="J5658" i="58"/>
  <c r="K5658" i="58"/>
  <c r="N5658" i="58"/>
  <c r="H5659" i="58"/>
  <c r="I5659" i="58"/>
  <c r="M5659" i="58" s="1"/>
  <c r="J5659" i="58"/>
  <c r="K5659" i="58"/>
  <c r="N5659" i="58"/>
  <c r="H5660" i="58"/>
  <c r="I5660" i="58"/>
  <c r="M5660" i="58" s="1"/>
  <c r="J5660" i="58"/>
  <c r="K5660" i="58"/>
  <c r="N5660" i="58"/>
  <c r="H5661" i="58"/>
  <c r="I5661" i="58"/>
  <c r="M5661" i="58" s="1"/>
  <c r="J5661" i="58"/>
  <c r="K5661" i="58"/>
  <c r="N5661" i="58"/>
  <c r="H5662" i="58"/>
  <c r="I5662" i="58"/>
  <c r="M5662" i="58" s="1"/>
  <c r="J5662" i="58"/>
  <c r="K5662" i="58"/>
  <c r="N5662" i="58"/>
  <c r="H5663" i="58"/>
  <c r="I5663" i="58"/>
  <c r="M5663" i="58" s="1"/>
  <c r="J5663" i="58"/>
  <c r="K5663" i="58"/>
  <c r="N5663" i="58"/>
  <c r="H5664" i="58"/>
  <c r="I5664" i="58"/>
  <c r="M5664" i="58" s="1"/>
  <c r="J5664" i="58"/>
  <c r="K5664" i="58"/>
  <c r="N5664" i="58"/>
  <c r="H5665" i="58"/>
  <c r="I5665" i="58"/>
  <c r="M5665" i="58" s="1"/>
  <c r="J5665" i="58"/>
  <c r="K5665" i="58"/>
  <c r="N5665" i="58"/>
  <c r="H5666" i="58"/>
  <c r="I5666" i="58"/>
  <c r="M5666" i="58" s="1"/>
  <c r="J5666" i="58"/>
  <c r="K5666" i="58"/>
  <c r="N5666" i="58"/>
  <c r="H5667" i="58"/>
  <c r="I5667" i="58"/>
  <c r="M5667" i="58" s="1"/>
  <c r="J5667" i="58"/>
  <c r="K5667" i="58"/>
  <c r="N5667" i="58"/>
  <c r="H5668" i="58"/>
  <c r="I5668" i="58"/>
  <c r="M5668" i="58" s="1"/>
  <c r="J5668" i="58"/>
  <c r="K5668" i="58"/>
  <c r="N5668" i="58"/>
  <c r="H5669" i="58"/>
  <c r="I5669" i="58"/>
  <c r="M5669" i="58" s="1"/>
  <c r="J5669" i="58"/>
  <c r="K5669" i="58"/>
  <c r="N5669" i="58"/>
  <c r="H5670" i="58"/>
  <c r="I5670" i="58"/>
  <c r="M5670" i="58" s="1"/>
  <c r="J5670" i="58"/>
  <c r="K5670" i="58"/>
  <c r="N5670" i="58"/>
  <c r="H5671" i="58"/>
  <c r="I5671" i="58"/>
  <c r="M5671" i="58" s="1"/>
  <c r="J5671" i="58"/>
  <c r="K5671" i="58"/>
  <c r="N5671" i="58"/>
  <c r="H5672" i="58"/>
  <c r="I5672" i="58"/>
  <c r="M5672" i="58" s="1"/>
  <c r="J5672" i="58"/>
  <c r="K5672" i="58"/>
  <c r="N5672" i="58"/>
  <c r="H5673" i="58"/>
  <c r="I5673" i="58"/>
  <c r="M5673" i="58" s="1"/>
  <c r="J5673" i="58"/>
  <c r="K5673" i="58"/>
  <c r="N5673" i="58"/>
  <c r="H5674" i="58"/>
  <c r="I5674" i="58"/>
  <c r="M5674" i="58" s="1"/>
  <c r="J5674" i="58"/>
  <c r="K5674" i="58"/>
  <c r="N5674" i="58"/>
  <c r="H5675" i="58"/>
  <c r="I5675" i="58"/>
  <c r="M5675" i="58" s="1"/>
  <c r="J5675" i="58"/>
  <c r="K5675" i="58"/>
  <c r="N5675" i="58"/>
  <c r="H5676" i="58"/>
  <c r="I5676" i="58"/>
  <c r="M5676" i="58" s="1"/>
  <c r="J5676" i="58"/>
  <c r="K5676" i="58"/>
  <c r="N5676" i="58"/>
  <c r="H5677" i="58"/>
  <c r="I5677" i="58"/>
  <c r="M5677" i="58" s="1"/>
  <c r="J5677" i="58"/>
  <c r="K5677" i="58"/>
  <c r="N5677" i="58"/>
  <c r="H5678" i="58"/>
  <c r="I5678" i="58"/>
  <c r="M5678" i="58" s="1"/>
  <c r="J5678" i="58"/>
  <c r="K5678" i="58"/>
  <c r="N5678" i="58"/>
  <c r="H5679" i="58"/>
  <c r="I5679" i="58"/>
  <c r="M5679" i="58" s="1"/>
  <c r="J5679" i="58"/>
  <c r="K5679" i="58"/>
  <c r="N5679" i="58"/>
  <c r="H5680" i="58"/>
  <c r="I5680" i="58"/>
  <c r="M5680" i="58" s="1"/>
  <c r="J5680" i="58"/>
  <c r="K5680" i="58"/>
  <c r="N5680" i="58"/>
  <c r="H5681" i="58"/>
  <c r="I5681" i="58"/>
  <c r="M5681" i="58" s="1"/>
  <c r="J5681" i="58"/>
  <c r="K5681" i="58"/>
  <c r="N5681" i="58"/>
  <c r="H5682" i="58"/>
  <c r="I5682" i="58"/>
  <c r="M5682" i="58" s="1"/>
  <c r="J5682" i="58"/>
  <c r="K5682" i="58"/>
  <c r="N5682" i="58"/>
  <c r="H5683" i="58"/>
  <c r="I5683" i="58"/>
  <c r="M5683" i="58" s="1"/>
  <c r="J5683" i="58"/>
  <c r="K5683" i="58"/>
  <c r="N5683" i="58"/>
  <c r="H5684" i="58"/>
  <c r="I5684" i="58"/>
  <c r="M5684" i="58" s="1"/>
  <c r="J5684" i="58"/>
  <c r="K5684" i="58"/>
  <c r="N5684" i="58"/>
  <c r="H5685" i="58"/>
  <c r="I5685" i="58"/>
  <c r="M5685" i="58" s="1"/>
  <c r="J5685" i="58"/>
  <c r="K5685" i="58"/>
  <c r="N5685" i="58"/>
  <c r="H5686" i="58"/>
  <c r="I5686" i="58"/>
  <c r="M5686" i="58" s="1"/>
  <c r="J5686" i="58"/>
  <c r="K5686" i="58"/>
  <c r="N5686" i="58"/>
  <c r="H5687" i="58"/>
  <c r="I5687" i="58"/>
  <c r="M5687" i="58" s="1"/>
  <c r="J5687" i="58"/>
  <c r="K5687" i="58"/>
  <c r="N5687" i="58"/>
  <c r="H5688" i="58"/>
  <c r="I5688" i="58"/>
  <c r="M5688" i="58" s="1"/>
  <c r="J5688" i="58"/>
  <c r="K5688" i="58"/>
  <c r="N5688" i="58"/>
  <c r="H5689" i="58"/>
  <c r="I5689" i="58"/>
  <c r="M5689" i="58" s="1"/>
  <c r="J5689" i="58"/>
  <c r="K5689" i="58"/>
  <c r="N5689" i="58"/>
  <c r="H5690" i="58"/>
  <c r="I5690" i="58"/>
  <c r="M5690" i="58" s="1"/>
  <c r="J5690" i="58"/>
  <c r="K5690" i="58"/>
  <c r="N5690" i="58"/>
  <c r="H5691" i="58"/>
  <c r="I5691" i="58"/>
  <c r="M5691" i="58" s="1"/>
  <c r="J5691" i="58"/>
  <c r="K5691" i="58"/>
  <c r="N5691" i="58"/>
  <c r="H5692" i="58"/>
  <c r="I5692" i="58"/>
  <c r="M5692" i="58" s="1"/>
  <c r="J5692" i="58"/>
  <c r="K5692" i="58"/>
  <c r="N5692" i="58"/>
  <c r="H5693" i="58"/>
  <c r="I5693" i="58"/>
  <c r="M5693" i="58" s="1"/>
  <c r="J5693" i="58"/>
  <c r="K5693" i="58"/>
  <c r="N5693" i="58"/>
  <c r="H5694" i="58"/>
  <c r="I5694" i="58"/>
  <c r="M5694" i="58" s="1"/>
  <c r="J5694" i="58"/>
  <c r="K5694" i="58"/>
  <c r="N5694" i="58"/>
  <c r="H5695" i="58"/>
  <c r="I5695" i="58"/>
  <c r="M5695" i="58" s="1"/>
  <c r="J5695" i="58"/>
  <c r="K5695" i="58"/>
  <c r="N5695" i="58"/>
  <c r="H5696" i="58"/>
  <c r="I5696" i="58"/>
  <c r="M5696" i="58" s="1"/>
  <c r="J5696" i="58"/>
  <c r="K5696" i="58"/>
  <c r="N5696" i="58"/>
  <c r="H5697" i="58"/>
  <c r="I5697" i="58"/>
  <c r="M5697" i="58" s="1"/>
  <c r="J5697" i="58"/>
  <c r="K5697" i="58"/>
  <c r="N5697" i="58"/>
  <c r="H5698" i="58"/>
  <c r="I5698" i="58"/>
  <c r="M5698" i="58" s="1"/>
  <c r="J5698" i="58"/>
  <c r="K5698" i="58"/>
  <c r="N5698" i="58"/>
  <c r="H5699" i="58"/>
  <c r="I5699" i="58"/>
  <c r="M5699" i="58" s="1"/>
  <c r="J5699" i="58"/>
  <c r="K5699" i="58"/>
  <c r="N5699" i="58"/>
  <c r="H5700" i="58"/>
  <c r="I5700" i="58"/>
  <c r="M5700" i="58" s="1"/>
  <c r="J5700" i="58"/>
  <c r="K5700" i="58"/>
  <c r="N5700" i="58"/>
  <c r="H5701" i="58"/>
  <c r="I5701" i="58"/>
  <c r="M5701" i="58" s="1"/>
  <c r="J5701" i="58"/>
  <c r="K5701" i="58"/>
  <c r="N5701" i="58"/>
  <c r="H5702" i="58"/>
  <c r="I5702" i="58"/>
  <c r="M5702" i="58" s="1"/>
  <c r="J5702" i="58"/>
  <c r="K5702" i="58"/>
  <c r="N5702" i="58"/>
  <c r="H5703" i="58"/>
  <c r="I5703" i="58"/>
  <c r="M5703" i="58" s="1"/>
  <c r="J5703" i="58"/>
  <c r="K5703" i="58"/>
  <c r="N5703" i="58"/>
  <c r="H5704" i="58"/>
  <c r="I5704" i="58"/>
  <c r="M5704" i="58" s="1"/>
  <c r="J5704" i="58"/>
  <c r="K5704" i="58"/>
  <c r="N5704" i="58"/>
  <c r="H5705" i="58"/>
  <c r="I5705" i="58"/>
  <c r="M5705" i="58" s="1"/>
  <c r="J5705" i="58"/>
  <c r="K5705" i="58"/>
  <c r="N5705" i="58"/>
  <c r="H5706" i="58"/>
  <c r="I5706" i="58"/>
  <c r="M5706" i="58" s="1"/>
  <c r="J5706" i="58"/>
  <c r="K5706" i="58"/>
  <c r="N5706" i="58"/>
  <c r="H5707" i="58"/>
  <c r="I5707" i="58"/>
  <c r="M5707" i="58" s="1"/>
  <c r="J5707" i="58"/>
  <c r="K5707" i="58"/>
  <c r="N5707" i="58"/>
  <c r="H5708" i="58"/>
  <c r="I5708" i="58"/>
  <c r="M5708" i="58" s="1"/>
  <c r="J5708" i="58"/>
  <c r="K5708" i="58"/>
  <c r="N5708" i="58"/>
  <c r="H5709" i="58"/>
  <c r="I5709" i="58"/>
  <c r="M5709" i="58" s="1"/>
  <c r="J5709" i="58"/>
  <c r="K5709" i="58"/>
  <c r="N5709" i="58"/>
  <c r="H5710" i="58"/>
  <c r="I5710" i="58"/>
  <c r="M5710" i="58" s="1"/>
  <c r="J5710" i="58"/>
  <c r="K5710" i="58"/>
  <c r="N5710" i="58"/>
  <c r="H5711" i="58"/>
  <c r="I5711" i="58"/>
  <c r="M5711" i="58" s="1"/>
  <c r="J5711" i="58"/>
  <c r="K5711" i="58"/>
  <c r="N5711" i="58"/>
  <c r="H5712" i="58"/>
  <c r="I5712" i="58"/>
  <c r="M5712" i="58" s="1"/>
  <c r="J5712" i="58"/>
  <c r="K5712" i="58"/>
  <c r="N5712" i="58"/>
  <c r="H5713" i="58"/>
  <c r="I5713" i="58"/>
  <c r="M5713" i="58" s="1"/>
  <c r="J5713" i="58"/>
  <c r="K5713" i="58"/>
  <c r="N5713" i="58"/>
  <c r="H5714" i="58"/>
  <c r="I5714" i="58"/>
  <c r="M5714" i="58" s="1"/>
  <c r="J5714" i="58"/>
  <c r="K5714" i="58"/>
  <c r="N5714" i="58"/>
  <c r="H5715" i="58"/>
  <c r="I5715" i="58"/>
  <c r="M5715" i="58" s="1"/>
  <c r="J5715" i="58"/>
  <c r="K5715" i="58"/>
  <c r="N5715" i="58"/>
  <c r="H5716" i="58"/>
  <c r="I5716" i="58"/>
  <c r="M5716" i="58" s="1"/>
  <c r="J5716" i="58"/>
  <c r="K5716" i="58"/>
  <c r="N5716" i="58"/>
  <c r="H5717" i="58"/>
  <c r="I5717" i="58"/>
  <c r="M5717" i="58" s="1"/>
  <c r="J5717" i="58"/>
  <c r="K5717" i="58"/>
  <c r="N5717" i="58"/>
  <c r="H5718" i="58"/>
  <c r="I5718" i="58"/>
  <c r="M5718" i="58" s="1"/>
  <c r="J5718" i="58"/>
  <c r="K5718" i="58"/>
  <c r="N5718" i="58"/>
  <c r="H5719" i="58"/>
  <c r="I5719" i="58"/>
  <c r="M5719" i="58" s="1"/>
  <c r="J5719" i="58"/>
  <c r="K5719" i="58"/>
  <c r="N5719" i="58"/>
  <c r="H5720" i="58"/>
  <c r="I5720" i="58"/>
  <c r="M5720" i="58" s="1"/>
  <c r="J5720" i="58"/>
  <c r="K5720" i="58"/>
  <c r="N5720" i="58"/>
  <c r="H5721" i="58"/>
  <c r="I5721" i="58"/>
  <c r="M5721" i="58" s="1"/>
  <c r="J5721" i="58"/>
  <c r="K5721" i="58"/>
  <c r="N5721" i="58"/>
  <c r="H5722" i="58"/>
  <c r="I5722" i="58"/>
  <c r="M5722" i="58" s="1"/>
  <c r="J5722" i="58"/>
  <c r="K5722" i="58"/>
  <c r="N5722" i="58"/>
  <c r="H5723" i="58"/>
  <c r="I5723" i="58"/>
  <c r="M5723" i="58" s="1"/>
  <c r="J5723" i="58"/>
  <c r="K5723" i="58"/>
  <c r="N5723" i="58"/>
  <c r="H5724" i="58"/>
  <c r="I5724" i="58"/>
  <c r="M5724" i="58" s="1"/>
  <c r="J5724" i="58"/>
  <c r="K5724" i="58"/>
  <c r="N5724" i="58"/>
  <c r="H5725" i="58"/>
  <c r="I5725" i="58"/>
  <c r="M5725" i="58" s="1"/>
  <c r="J5725" i="58"/>
  <c r="K5725" i="58"/>
  <c r="N5725" i="58"/>
  <c r="H5726" i="58"/>
  <c r="I5726" i="58"/>
  <c r="M5726" i="58" s="1"/>
  <c r="J5726" i="58"/>
  <c r="K5726" i="58"/>
  <c r="N5726" i="58"/>
  <c r="H5727" i="58"/>
  <c r="I5727" i="58"/>
  <c r="M5727" i="58" s="1"/>
  <c r="J5727" i="58"/>
  <c r="K5727" i="58"/>
  <c r="N5727" i="58"/>
  <c r="H5728" i="58"/>
  <c r="I5728" i="58"/>
  <c r="M5728" i="58" s="1"/>
  <c r="J5728" i="58"/>
  <c r="K5728" i="58"/>
  <c r="N5728" i="58"/>
  <c r="H5729" i="58"/>
  <c r="I5729" i="58"/>
  <c r="M5729" i="58" s="1"/>
  <c r="J5729" i="58"/>
  <c r="K5729" i="58"/>
  <c r="N5729" i="58"/>
  <c r="H5730" i="58"/>
  <c r="I5730" i="58"/>
  <c r="M5730" i="58" s="1"/>
  <c r="J5730" i="58"/>
  <c r="K5730" i="58"/>
  <c r="N5730" i="58"/>
  <c r="H5731" i="58"/>
  <c r="I5731" i="58"/>
  <c r="M5731" i="58" s="1"/>
  <c r="J5731" i="58"/>
  <c r="K5731" i="58"/>
  <c r="N5731" i="58"/>
  <c r="H5732" i="58"/>
  <c r="I5732" i="58"/>
  <c r="M5732" i="58" s="1"/>
  <c r="J5732" i="58"/>
  <c r="K5732" i="58"/>
  <c r="N5732" i="58"/>
  <c r="H5733" i="58"/>
  <c r="I5733" i="58"/>
  <c r="M5733" i="58" s="1"/>
  <c r="J5733" i="58"/>
  <c r="K5733" i="58"/>
  <c r="N5733" i="58"/>
  <c r="H5734" i="58"/>
  <c r="I5734" i="58"/>
  <c r="M5734" i="58" s="1"/>
  <c r="J5734" i="58"/>
  <c r="K5734" i="58"/>
  <c r="N5734" i="58"/>
  <c r="H5735" i="58"/>
  <c r="I5735" i="58"/>
  <c r="M5735" i="58" s="1"/>
  <c r="J5735" i="58"/>
  <c r="K5735" i="58"/>
  <c r="N5735" i="58"/>
  <c r="H5736" i="58"/>
  <c r="I5736" i="58"/>
  <c r="M5736" i="58" s="1"/>
  <c r="J5736" i="58"/>
  <c r="K5736" i="58"/>
  <c r="N5736" i="58"/>
  <c r="H5737" i="58"/>
  <c r="I5737" i="58"/>
  <c r="M5737" i="58" s="1"/>
  <c r="J5737" i="58"/>
  <c r="K5737" i="58"/>
  <c r="N5737" i="58"/>
  <c r="H5738" i="58"/>
  <c r="I5738" i="58"/>
  <c r="M5738" i="58" s="1"/>
  <c r="J5738" i="58"/>
  <c r="K5738" i="58"/>
  <c r="N5738" i="58"/>
  <c r="H5739" i="58"/>
  <c r="I5739" i="58"/>
  <c r="M5739" i="58" s="1"/>
  <c r="J5739" i="58"/>
  <c r="K5739" i="58"/>
  <c r="N5739" i="58"/>
  <c r="H5740" i="58"/>
  <c r="I5740" i="58"/>
  <c r="M5740" i="58" s="1"/>
  <c r="J5740" i="58"/>
  <c r="K5740" i="58"/>
  <c r="N5740" i="58"/>
  <c r="H5741" i="58"/>
  <c r="I5741" i="58"/>
  <c r="M5741" i="58" s="1"/>
  <c r="J5741" i="58"/>
  <c r="K5741" i="58"/>
  <c r="N5741" i="58"/>
  <c r="H5742" i="58"/>
  <c r="I5742" i="58"/>
  <c r="M5742" i="58" s="1"/>
  <c r="J5742" i="58"/>
  <c r="K5742" i="58"/>
  <c r="N5742" i="58"/>
  <c r="H5743" i="58"/>
  <c r="I5743" i="58"/>
  <c r="M5743" i="58" s="1"/>
  <c r="J5743" i="58"/>
  <c r="K5743" i="58"/>
  <c r="N5743" i="58"/>
  <c r="H5744" i="58"/>
  <c r="I5744" i="58"/>
  <c r="M5744" i="58" s="1"/>
  <c r="J5744" i="58"/>
  <c r="K5744" i="58"/>
  <c r="N5744" i="58"/>
  <c r="H5745" i="58"/>
  <c r="I5745" i="58"/>
  <c r="M5745" i="58" s="1"/>
  <c r="J5745" i="58"/>
  <c r="K5745" i="58"/>
  <c r="N5745" i="58"/>
  <c r="H5746" i="58"/>
  <c r="I5746" i="58"/>
  <c r="M5746" i="58" s="1"/>
  <c r="J5746" i="58"/>
  <c r="K5746" i="58"/>
  <c r="N5746" i="58"/>
  <c r="H5747" i="58"/>
  <c r="I5747" i="58"/>
  <c r="M5747" i="58" s="1"/>
  <c r="J5747" i="58"/>
  <c r="K5747" i="58"/>
  <c r="N5747" i="58"/>
  <c r="H5748" i="58"/>
  <c r="I5748" i="58"/>
  <c r="M5748" i="58" s="1"/>
  <c r="J5748" i="58"/>
  <c r="K5748" i="58"/>
  <c r="N5748" i="58"/>
  <c r="H5749" i="58"/>
  <c r="I5749" i="58"/>
  <c r="M5749" i="58" s="1"/>
  <c r="J5749" i="58"/>
  <c r="K5749" i="58"/>
  <c r="N5749" i="58"/>
  <c r="H5750" i="58"/>
  <c r="I5750" i="58"/>
  <c r="M5750" i="58" s="1"/>
  <c r="J5750" i="58"/>
  <c r="K5750" i="58"/>
  <c r="N5750" i="58"/>
  <c r="H5751" i="58"/>
  <c r="I5751" i="58"/>
  <c r="M5751" i="58" s="1"/>
  <c r="J5751" i="58"/>
  <c r="K5751" i="58"/>
  <c r="N5751" i="58"/>
  <c r="H5752" i="58"/>
  <c r="I5752" i="58"/>
  <c r="M5752" i="58" s="1"/>
  <c r="J5752" i="58"/>
  <c r="K5752" i="58"/>
  <c r="N5752" i="58"/>
  <c r="H5753" i="58"/>
  <c r="I5753" i="58"/>
  <c r="M5753" i="58" s="1"/>
  <c r="J5753" i="58"/>
  <c r="K5753" i="58"/>
  <c r="N5753" i="58"/>
  <c r="H5754" i="58"/>
  <c r="I5754" i="58"/>
  <c r="M5754" i="58" s="1"/>
  <c r="J5754" i="58"/>
  <c r="K5754" i="58"/>
  <c r="N5754" i="58"/>
  <c r="H5755" i="58"/>
  <c r="I5755" i="58"/>
  <c r="M5755" i="58" s="1"/>
  <c r="J5755" i="58"/>
  <c r="K5755" i="58"/>
  <c r="N5755" i="58"/>
  <c r="H5756" i="58"/>
  <c r="I5756" i="58"/>
  <c r="M5756" i="58" s="1"/>
  <c r="J5756" i="58"/>
  <c r="K5756" i="58"/>
  <c r="N5756" i="58"/>
  <c r="H5757" i="58"/>
  <c r="I5757" i="58"/>
  <c r="M5757" i="58" s="1"/>
  <c r="J5757" i="58"/>
  <c r="K5757" i="58"/>
  <c r="N5757" i="58"/>
  <c r="H5758" i="58"/>
  <c r="I5758" i="58"/>
  <c r="M5758" i="58" s="1"/>
  <c r="J5758" i="58"/>
  <c r="K5758" i="58"/>
  <c r="N5758" i="58"/>
  <c r="H5759" i="58"/>
  <c r="I5759" i="58"/>
  <c r="M5759" i="58" s="1"/>
  <c r="J5759" i="58"/>
  <c r="K5759" i="58"/>
  <c r="N5759" i="58"/>
  <c r="H5760" i="58"/>
  <c r="I5760" i="58"/>
  <c r="M5760" i="58" s="1"/>
  <c r="J5760" i="58"/>
  <c r="K5760" i="58"/>
  <c r="N5760" i="58"/>
  <c r="H5761" i="58"/>
  <c r="I5761" i="58"/>
  <c r="M5761" i="58" s="1"/>
  <c r="J5761" i="58"/>
  <c r="K5761" i="58"/>
  <c r="N5761" i="58"/>
  <c r="H5762" i="58"/>
  <c r="I5762" i="58"/>
  <c r="M5762" i="58" s="1"/>
  <c r="J5762" i="58"/>
  <c r="K5762" i="58"/>
  <c r="N5762" i="58"/>
  <c r="H5763" i="58"/>
  <c r="I5763" i="58"/>
  <c r="M5763" i="58" s="1"/>
  <c r="J5763" i="58"/>
  <c r="K5763" i="58"/>
  <c r="N5763" i="58"/>
  <c r="H5764" i="58"/>
  <c r="I5764" i="58"/>
  <c r="M5764" i="58" s="1"/>
  <c r="J5764" i="58"/>
  <c r="K5764" i="58"/>
  <c r="N5764" i="58"/>
  <c r="H5765" i="58"/>
  <c r="I5765" i="58"/>
  <c r="M5765" i="58" s="1"/>
  <c r="J5765" i="58"/>
  <c r="K5765" i="58"/>
  <c r="N5765" i="58"/>
  <c r="H5766" i="58"/>
  <c r="I5766" i="58"/>
  <c r="M5766" i="58" s="1"/>
  <c r="J5766" i="58"/>
  <c r="K5766" i="58"/>
  <c r="N5766" i="58"/>
  <c r="H5767" i="58"/>
  <c r="I5767" i="58"/>
  <c r="M5767" i="58" s="1"/>
  <c r="J5767" i="58"/>
  <c r="K5767" i="58"/>
  <c r="N5767" i="58"/>
  <c r="H5768" i="58"/>
  <c r="I5768" i="58"/>
  <c r="M5768" i="58" s="1"/>
  <c r="J5768" i="58"/>
  <c r="K5768" i="58"/>
  <c r="N5768" i="58"/>
  <c r="H5769" i="58"/>
  <c r="I5769" i="58"/>
  <c r="M5769" i="58" s="1"/>
  <c r="J5769" i="58"/>
  <c r="K5769" i="58"/>
  <c r="N5769" i="58"/>
  <c r="H5770" i="58"/>
  <c r="I5770" i="58"/>
  <c r="M5770" i="58" s="1"/>
  <c r="J5770" i="58"/>
  <c r="K5770" i="58"/>
  <c r="N5770" i="58"/>
  <c r="H5771" i="58"/>
  <c r="I5771" i="58"/>
  <c r="M5771" i="58" s="1"/>
  <c r="J5771" i="58"/>
  <c r="K5771" i="58"/>
  <c r="N5771" i="58"/>
  <c r="H5772" i="58"/>
  <c r="I5772" i="58"/>
  <c r="M5772" i="58" s="1"/>
  <c r="J5772" i="58"/>
  <c r="K5772" i="58"/>
  <c r="N5772" i="58"/>
  <c r="H5773" i="58"/>
  <c r="I5773" i="58"/>
  <c r="M5773" i="58" s="1"/>
  <c r="J5773" i="58"/>
  <c r="K5773" i="58"/>
  <c r="N5773" i="58"/>
  <c r="H5774" i="58"/>
  <c r="I5774" i="58"/>
  <c r="M5774" i="58" s="1"/>
  <c r="J5774" i="58"/>
  <c r="K5774" i="58"/>
  <c r="N5774" i="58"/>
  <c r="H5775" i="58"/>
  <c r="I5775" i="58"/>
  <c r="M5775" i="58" s="1"/>
  <c r="J5775" i="58"/>
  <c r="K5775" i="58"/>
  <c r="N5775" i="58"/>
  <c r="H5776" i="58"/>
  <c r="I5776" i="58"/>
  <c r="M5776" i="58" s="1"/>
  <c r="J5776" i="58"/>
  <c r="K5776" i="58"/>
  <c r="N5776" i="58"/>
  <c r="H5777" i="58"/>
  <c r="I5777" i="58"/>
  <c r="M5777" i="58" s="1"/>
  <c r="J5777" i="58"/>
  <c r="K5777" i="58"/>
  <c r="N5777" i="58"/>
  <c r="H5778" i="58"/>
  <c r="I5778" i="58"/>
  <c r="M5778" i="58" s="1"/>
  <c r="J5778" i="58"/>
  <c r="K5778" i="58"/>
  <c r="N5778" i="58"/>
  <c r="H5779" i="58"/>
  <c r="I5779" i="58"/>
  <c r="M5779" i="58" s="1"/>
  <c r="J5779" i="58"/>
  <c r="K5779" i="58"/>
  <c r="N5779" i="58"/>
  <c r="H5780" i="58"/>
  <c r="I5780" i="58"/>
  <c r="M5780" i="58" s="1"/>
  <c r="J5780" i="58"/>
  <c r="K5780" i="58"/>
  <c r="N5780" i="58"/>
  <c r="H5781" i="58"/>
  <c r="I5781" i="58"/>
  <c r="M5781" i="58" s="1"/>
  <c r="J5781" i="58"/>
  <c r="K5781" i="58"/>
  <c r="N5781" i="58"/>
  <c r="H5782" i="58"/>
  <c r="I5782" i="58"/>
  <c r="M5782" i="58" s="1"/>
  <c r="J5782" i="58"/>
  <c r="K5782" i="58"/>
  <c r="N5782" i="58"/>
  <c r="H5783" i="58"/>
  <c r="I5783" i="58"/>
  <c r="M5783" i="58" s="1"/>
  <c r="J5783" i="58"/>
  <c r="K5783" i="58"/>
  <c r="N5783" i="58"/>
  <c r="H5784" i="58"/>
  <c r="I5784" i="58"/>
  <c r="M5784" i="58" s="1"/>
  <c r="J5784" i="58"/>
  <c r="K5784" i="58"/>
  <c r="N5784" i="58"/>
  <c r="H5785" i="58"/>
  <c r="I5785" i="58"/>
  <c r="M5785" i="58" s="1"/>
  <c r="J5785" i="58"/>
  <c r="K5785" i="58"/>
  <c r="N5785" i="58"/>
  <c r="H5786" i="58"/>
  <c r="I5786" i="58"/>
  <c r="M5786" i="58" s="1"/>
  <c r="J5786" i="58"/>
  <c r="K5786" i="58"/>
  <c r="N5786" i="58"/>
  <c r="H5787" i="58"/>
  <c r="I5787" i="58"/>
  <c r="M5787" i="58" s="1"/>
  <c r="J5787" i="58"/>
  <c r="K5787" i="58"/>
  <c r="N5787" i="58"/>
  <c r="H5788" i="58"/>
  <c r="I5788" i="58"/>
  <c r="M5788" i="58" s="1"/>
  <c r="J5788" i="58"/>
  <c r="K5788" i="58"/>
  <c r="N5788" i="58"/>
  <c r="H5789" i="58"/>
  <c r="I5789" i="58"/>
  <c r="M5789" i="58" s="1"/>
  <c r="J5789" i="58"/>
  <c r="K5789" i="58"/>
  <c r="N5789" i="58"/>
  <c r="H5790" i="58"/>
  <c r="I5790" i="58"/>
  <c r="M5790" i="58" s="1"/>
  <c r="J5790" i="58"/>
  <c r="K5790" i="58"/>
  <c r="N5790" i="58"/>
  <c r="H5791" i="58"/>
  <c r="I5791" i="58"/>
  <c r="M5791" i="58" s="1"/>
  <c r="J5791" i="58"/>
  <c r="K5791" i="58"/>
  <c r="N5791" i="58"/>
  <c r="H5792" i="58"/>
  <c r="I5792" i="58"/>
  <c r="M5792" i="58" s="1"/>
  <c r="J5792" i="58"/>
  <c r="K5792" i="58"/>
  <c r="N5792" i="58"/>
  <c r="H5793" i="58"/>
  <c r="I5793" i="58"/>
  <c r="M5793" i="58" s="1"/>
  <c r="J5793" i="58"/>
  <c r="K5793" i="58"/>
  <c r="N5793" i="58"/>
  <c r="H5794" i="58"/>
  <c r="I5794" i="58"/>
  <c r="M5794" i="58" s="1"/>
  <c r="J5794" i="58"/>
  <c r="K5794" i="58"/>
  <c r="N5794" i="58"/>
  <c r="H5795" i="58"/>
  <c r="I5795" i="58"/>
  <c r="M5795" i="58" s="1"/>
  <c r="J5795" i="58"/>
  <c r="K5795" i="58"/>
  <c r="N5795" i="58"/>
  <c r="H5796" i="58"/>
  <c r="I5796" i="58"/>
  <c r="M5796" i="58" s="1"/>
  <c r="J5796" i="58"/>
  <c r="K5796" i="58"/>
  <c r="N5796" i="58"/>
  <c r="H5797" i="58"/>
  <c r="I5797" i="58"/>
  <c r="M5797" i="58" s="1"/>
  <c r="J5797" i="58"/>
  <c r="K5797" i="58"/>
  <c r="N5797" i="58"/>
  <c r="H5798" i="58"/>
  <c r="I5798" i="58"/>
  <c r="M5798" i="58" s="1"/>
  <c r="J5798" i="58"/>
  <c r="K5798" i="58"/>
  <c r="N5798" i="58"/>
  <c r="H5799" i="58"/>
  <c r="I5799" i="58"/>
  <c r="M5799" i="58" s="1"/>
  <c r="J5799" i="58"/>
  <c r="K5799" i="58"/>
  <c r="N5799" i="58"/>
  <c r="H5800" i="58"/>
  <c r="I5800" i="58"/>
  <c r="M5800" i="58" s="1"/>
  <c r="J5800" i="58"/>
  <c r="K5800" i="58"/>
  <c r="N5800" i="58"/>
  <c r="H5801" i="58"/>
  <c r="I5801" i="58"/>
  <c r="M5801" i="58" s="1"/>
  <c r="J5801" i="58"/>
  <c r="K5801" i="58"/>
  <c r="N5801" i="58"/>
  <c r="H5802" i="58"/>
  <c r="I5802" i="58"/>
  <c r="M5802" i="58" s="1"/>
  <c r="J5802" i="58"/>
  <c r="K5802" i="58"/>
  <c r="N5802" i="58"/>
  <c r="H5803" i="58"/>
  <c r="I5803" i="58"/>
  <c r="M5803" i="58" s="1"/>
  <c r="J5803" i="58"/>
  <c r="K5803" i="58"/>
  <c r="N5803" i="58"/>
  <c r="H5804" i="58"/>
  <c r="I5804" i="58"/>
  <c r="M5804" i="58" s="1"/>
  <c r="J5804" i="58"/>
  <c r="K5804" i="58"/>
  <c r="N5804" i="58"/>
  <c r="H5805" i="58"/>
  <c r="I5805" i="58"/>
  <c r="M5805" i="58" s="1"/>
  <c r="J5805" i="58"/>
  <c r="K5805" i="58"/>
  <c r="N5805" i="58"/>
  <c r="H5806" i="58"/>
  <c r="I5806" i="58"/>
  <c r="M5806" i="58" s="1"/>
  <c r="J5806" i="58"/>
  <c r="K5806" i="58"/>
  <c r="N5806" i="58"/>
  <c r="H5807" i="58"/>
  <c r="I5807" i="58"/>
  <c r="M5807" i="58" s="1"/>
  <c r="J5807" i="58"/>
  <c r="K5807" i="58"/>
  <c r="N5807" i="58"/>
  <c r="H5808" i="58"/>
  <c r="I5808" i="58"/>
  <c r="M5808" i="58" s="1"/>
  <c r="J5808" i="58"/>
  <c r="K5808" i="58"/>
  <c r="N5808" i="58"/>
  <c r="H5809" i="58"/>
  <c r="I5809" i="58"/>
  <c r="M5809" i="58" s="1"/>
  <c r="J5809" i="58"/>
  <c r="K5809" i="58"/>
  <c r="N5809" i="58"/>
  <c r="H5810" i="58"/>
  <c r="I5810" i="58"/>
  <c r="M5810" i="58" s="1"/>
  <c r="J5810" i="58"/>
  <c r="K5810" i="58"/>
  <c r="N5810" i="58"/>
  <c r="H5811" i="58"/>
  <c r="I5811" i="58"/>
  <c r="M5811" i="58" s="1"/>
  <c r="J5811" i="58"/>
  <c r="K5811" i="58"/>
  <c r="N5811" i="58"/>
  <c r="H5812" i="58"/>
  <c r="I5812" i="58"/>
  <c r="M5812" i="58" s="1"/>
  <c r="J5812" i="58"/>
  <c r="K5812" i="58"/>
  <c r="N5812" i="58"/>
  <c r="H5813" i="58"/>
  <c r="I5813" i="58"/>
  <c r="M5813" i="58" s="1"/>
  <c r="J5813" i="58"/>
  <c r="K5813" i="58"/>
  <c r="N5813" i="58"/>
  <c r="H5814" i="58"/>
  <c r="I5814" i="58"/>
  <c r="M5814" i="58" s="1"/>
  <c r="J5814" i="58"/>
  <c r="K5814" i="58"/>
  <c r="N5814" i="58"/>
  <c r="H5815" i="58"/>
  <c r="I5815" i="58"/>
  <c r="M5815" i="58" s="1"/>
  <c r="J5815" i="58"/>
  <c r="K5815" i="58"/>
  <c r="N5815" i="58"/>
  <c r="H5816" i="58"/>
  <c r="I5816" i="58"/>
  <c r="M5816" i="58" s="1"/>
  <c r="J5816" i="58"/>
  <c r="K5816" i="58"/>
  <c r="N5816" i="58"/>
  <c r="H5817" i="58"/>
  <c r="I5817" i="58"/>
  <c r="M5817" i="58" s="1"/>
  <c r="J5817" i="58"/>
  <c r="K5817" i="58"/>
  <c r="N5817" i="58"/>
  <c r="H5818" i="58"/>
  <c r="I5818" i="58"/>
  <c r="M5818" i="58" s="1"/>
  <c r="J5818" i="58"/>
  <c r="K5818" i="58"/>
  <c r="N5818" i="58"/>
  <c r="H5819" i="58"/>
  <c r="I5819" i="58"/>
  <c r="M5819" i="58" s="1"/>
  <c r="J5819" i="58"/>
  <c r="K5819" i="58"/>
  <c r="N5819" i="58"/>
  <c r="H5820" i="58"/>
  <c r="I5820" i="58"/>
  <c r="M5820" i="58" s="1"/>
  <c r="J5820" i="58"/>
  <c r="K5820" i="58"/>
  <c r="N5820" i="58"/>
  <c r="H5821" i="58"/>
  <c r="I5821" i="58"/>
  <c r="M5821" i="58" s="1"/>
  <c r="J5821" i="58"/>
  <c r="K5821" i="58"/>
  <c r="N5821" i="58"/>
  <c r="H5822" i="58"/>
  <c r="I5822" i="58"/>
  <c r="M5822" i="58" s="1"/>
  <c r="J5822" i="58"/>
  <c r="K5822" i="58"/>
  <c r="N5822" i="58"/>
  <c r="H5823" i="58"/>
  <c r="I5823" i="58"/>
  <c r="M5823" i="58" s="1"/>
  <c r="J5823" i="58"/>
  <c r="K5823" i="58"/>
  <c r="N5823" i="58"/>
  <c r="H5824" i="58"/>
  <c r="I5824" i="58"/>
  <c r="M5824" i="58" s="1"/>
  <c r="J5824" i="58"/>
  <c r="K5824" i="58"/>
  <c r="N5824" i="58"/>
  <c r="H5825" i="58"/>
  <c r="I5825" i="58"/>
  <c r="M5825" i="58" s="1"/>
  <c r="J5825" i="58"/>
  <c r="K5825" i="58"/>
  <c r="N5825" i="58"/>
  <c r="H5826" i="58"/>
  <c r="I5826" i="58"/>
  <c r="M5826" i="58" s="1"/>
  <c r="J5826" i="58"/>
  <c r="K5826" i="58"/>
  <c r="N5826" i="58"/>
  <c r="H5827" i="58"/>
  <c r="I5827" i="58"/>
  <c r="M5827" i="58" s="1"/>
  <c r="J5827" i="58"/>
  <c r="K5827" i="58"/>
  <c r="N5827" i="58"/>
  <c r="H5828" i="58"/>
  <c r="I5828" i="58"/>
  <c r="M5828" i="58" s="1"/>
  <c r="J5828" i="58"/>
  <c r="K5828" i="58"/>
  <c r="N5828" i="58"/>
  <c r="H5829" i="58"/>
  <c r="I5829" i="58"/>
  <c r="M5829" i="58" s="1"/>
  <c r="J5829" i="58"/>
  <c r="K5829" i="58"/>
  <c r="N5829" i="58"/>
  <c r="H5830" i="58"/>
  <c r="I5830" i="58"/>
  <c r="M5830" i="58" s="1"/>
  <c r="J5830" i="58"/>
  <c r="K5830" i="58"/>
  <c r="N5830" i="58"/>
  <c r="H5831" i="58"/>
  <c r="I5831" i="58"/>
  <c r="M5831" i="58" s="1"/>
  <c r="J5831" i="58"/>
  <c r="K5831" i="58"/>
  <c r="N5831" i="58"/>
  <c r="H5832" i="58"/>
  <c r="I5832" i="58"/>
  <c r="M5832" i="58" s="1"/>
  <c r="J5832" i="58"/>
  <c r="K5832" i="58"/>
  <c r="N5832" i="58"/>
  <c r="H5833" i="58"/>
  <c r="I5833" i="58"/>
  <c r="M5833" i="58" s="1"/>
  <c r="J5833" i="58"/>
  <c r="K5833" i="58"/>
  <c r="N5833" i="58"/>
  <c r="H5834" i="58"/>
  <c r="I5834" i="58"/>
  <c r="M5834" i="58" s="1"/>
  <c r="J5834" i="58"/>
  <c r="K5834" i="58"/>
  <c r="N5834" i="58"/>
  <c r="H5835" i="58"/>
  <c r="I5835" i="58"/>
  <c r="M5835" i="58" s="1"/>
  <c r="J5835" i="58"/>
  <c r="K5835" i="58"/>
  <c r="N5835" i="58"/>
  <c r="H5836" i="58"/>
  <c r="I5836" i="58"/>
  <c r="M5836" i="58" s="1"/>
  <c r="J5836" i="58"/>
  <c r="K5836" i="58"/>
  <c r="N5836" i="58"/>
  <c r="H5837" i="58"/>
  <c r="I5837" i="58"/>
  <c r="M5837" i="58" s="1"/>
  <c r="J5837" i="58"/>
  <c r="K5837" i="58"/>
  <c r="N5837" i="58"/>
  <c r="H5838" i="58"/>
  <c r="I5838" i="58"/>
  <c r="M5838" i="58" s="1"/>
  <c r="J5838" i="58"/>
  <c r="K5838" i="58"/>
  <c r="N5838" i="58"/>
  <c r="H5839" i="58"/>
  <c r="I5839" i="58"/>
  <c r="M5839" i="58" s="1"/>
  <c r="J5839" i="58"/>
  <c r="K5839" i="58"/>
  <c r="N5839" i="58"/>
  <c r="H5840" i="58"/>
  <c r="I5840" i="58"/>
  <c r="M5840" i="58" s="1"/>
  <c r="J5840" i="58"/>
  <c r="K5840" i="58"/>
  <c r="N5840" i="58"/>
  <c r="H5841" i="58"/>
  <c r="I5841" i="58"/>
  <c r="M5841" i="58" s="1"/>
  <c r="J5841" i="58"/>
  <c r="K5841" i="58"/>
  <c r="N5841" i="58"/>
  <c r="H5842" i="58"/>
  <c r="I5842" i="58"/>
  <c r="M5842" i="58" s="1"/>
  <c r="J5842" i="58"/>
  <c r="K5842" i="58"/>
  <c r="N5842" i="58"/>
  <c r="H5843" i="58"/>
  <c r="I5843" i="58"/>
  <c r="M5843" i="58" s="1"/>
  <c r="J5843" i="58"/>
  <c r="K5843" i="58"/>
  <c r="N5843" i="58"/>
  <c r="H5844" i="58"/>
  <c r="I5844" i="58"/>
  <c r="M5844" i="58" s="1"/>
  <c r="J5844" i="58"/>
  <c r="K5844" i="58"/>
  <c r="N5844" i="58"/>
  <c r="H5845" i="58"/>
  <c r="I5845" i="58"/>
  <c r="M5845" i="58" s="1"/>
  <c r="J5845" i="58"/>
  <c r="K5845" i="58"/>
  <c r="N5845" i="58"/>
  <c r="H5846" i="58"/>
  <c r="I5846" i="58"/>
  <c r="M5846" i="58" s="1"/>
  <c r="J5846" i="58"/>
  <c r="K5846" i="58"/>
  <c r="N5846" i="58"/>
  <c r="H5847" i="58"/>
  <c r="I5847" i="58"/>
  <c r="M5847" i="58" s="1"/>
  <c r="J5847" i="58"/>
  <c r="K5847" i="58"/>
  <c r="N5847" i="58"/>
  <c r="H5848" i="58"/>
  <c r="I5848" i="58"/>
  <c r="M5848" i="58" s="1"/>
  <c r="J5848" i="58"/>
  <c r="K5848" i="58"/>
  <c r="N5848" i="58"/>
  <c r="H5849" i="58"/>
  <c r="I5849" i="58"/>
  <c r="M5849" i="58" s="1"/>
  <c r="J5849" i="58"/>
  <c r="K5849" i="58"/>
  <c r="N5849" i="58"/>
  <c r="H5850" i="58"/>
  <c r="I5850" i="58"/>
  <c r="M5850" i="58" s="1"/>
  <c r="J5850" i="58"/>
  <c r="K5850" i="58"/>
  <c r="N5850" i="58"/>
  <c r="H5851" i="58"/>
  <c r="I5851" i="58"/>
  <c r="M5851" i="58" s="1"/>
  <c r="J5851" i="58"/>
  <c r="K5851" i="58"/>
  <c r="N5851" i="58"/>
  <c r="H5852" i="58"/>
  <c r="I5852" i="58"/>
  <c r="M5852" i="58" s="1"/>
  <c r="J5852" i="58"/>
  <c r="K5852" i="58"/>
  <c r="N5852" i="58"/>
  <c r="H5853" i="58"/>
  <c r="I5853" i="58"/>
  <c r="M5853" i="58" s="1"/>
  <c r="J5853" i="58"/>
  <c r="K5853" i="58"/>
  <c r="N5853" i="58"/>
  <c r="H5854" i="58"/>
  <c r="I5854" i="58"/>
  <c r="M5854" i="58" s="1"/>
  <c r="J5854" i="58"/>
  <c r="K5854" i="58"/>
  <c r="N5854" i="58"/>
  <c r="H5855" i="58"/>
  <c r="I5855" i="58"/>
  <c r="M5855" i="58" s="1"/>
  <c r="J5855" i="58"/>
  <c r="K5855" i="58"/>
  <c r="N5855" i="58"/>
  <c r="H5856" i="58"/>
  <c r="I5856" i="58"/>
  <c r="M5856" i="58" s="1"/>
  <c r="J5856" i="58"/>
  <c r="K5856" i="58"/>
  <c r="N5856" i="58"/>
  <c r="H5857" i="58"/>
  <c r="I5857" i="58"/>
  <c r="M5857" i="58" s="1"/>
  <c r="J5857" i="58"/>
  <c r="K5857" i="58"/>
  <c r="N5857" i="58"/>
  <c r="H5858" i="58"/>
  <c r="I5858" i="58"/>
  <c r="M5858" i="58" s="1"/>
  <c r="J5858" i="58"/>
  <c r="K5858" i="58"/>
  <c r="N5858" i="58"/>
  <c r="H5859" i="58"/>
  <c r="I5859" i="58"/>
  <c r="M5859" i="58" s="1"/>
  <c r="J5859" i="58"/>
  <c r="K5859" i="58"/>
  <c r="N5859" i="58"/>
  <c r="H5860" i="58"/>
  <c r="I5860" i="58"/>
  <c r="M5860" i="58" s="1"/>
  <c r="J5860" i="58"/>
  <c r="K5860" i="58"/>
  <c r="N5860" i="58"/>
  <c r="H5861" i="58"/>
  <c r="I5861" i="58"/>
  <c r="M5861" i="58" s="1"/>
  <c r="J5861" i="58"/>
  <c r="K5861" i="58"/>
  <c r="N5861" i="58"/>
  <c r="H5862" i="58"/>
  <c r="I5862" i="58"/>
  <c r="M5862" i="58" s="1"/>
  <c r="J5862" i="58"/>
  <c r="K5862" i="58"/>
  <c r="N5862" i="58"/>
  <c r="H5863" i="58"/>
  <c r="I5863" i="58"/>
  <c r="M5863" i="58" s="1"/>
  <c r="J5863" i="58"/>
  <c r="K5863" i="58"/>
  <c r="N5863" i="58"/>
  <c r="H5864" i="58"/>
  <c r="I5864" i="58"/>
  <c r="M5864" i="58" s="1"/>
  <c r="J5864" i="58"/>
  <c r="K5864" i="58"/>
  <c r="N5864" i="58"/>
  <c r="H5865" i="58"/>
  <c r="I5865" i="58"/>
  <c r="M5865" i="58" s="1"/>
  <c r="J5865" i="58"/>
  <c r="K5865" i="58"/>
  <c r="N5865" i="58"/>
  <c r="H5866" i="58"/>
  <c r="I5866" i="58"/>
  <c r="M5866" i="58" s="1"/>
  <c r="J5866" i="58"/>
  <c r="K5866" i="58"/>
  <c r="N5866" i="58"/>
  <c r="H5867" i="58"/>
  <c r="I5867" i="58"/>
  <c r="M5867" i="58" s="1"/>
  <c r="J5867" i="58"/>
  <c r="K5867" i="58"/>
  <c r="N5867" i="58"/>
  <c r="H5868" i="58"/>
  <c r="I5868" i="58"/>
  <c r="M5868" i="58" s="1"/>
  <c r="J5868" i="58"/>
  <c r="K5868" i="58"/>
  <c r="N5868" i="58"/>
  <c r="H5869" i="58"/>
  <c r="I5869" i="58"/>
  <c r="M5869" i="58" s="1"/>
  <c r="J5869" i="58"/>
  <c r="K5869" i="58"/>
  <c r="N5869" i="58"/>
  <c r="H5870" i="58"/>
  <c r="I5870" i="58"/>
  <c r="M5870" i="58" s="1"/>
  <c r="J5870" i="58"/>
  <c r="K5870" i="58"/>
  <c r="N5870" i="58"/>
  <c r="H5871" i="58"/>
  <c r="I5871" i="58"/>
  <c r="M5871" i="58" s="1"/>
  <c r="J5871" i="58"/>
  <c r="K5871" i="58"/>
  <c r="N5871" i="58"/>
  <c r="H5872" i="58"/>
  <c r="I5872" i="58"/>
  <c r="M5872" i="58" s="1"/>
  <c r="J5872" i="58"/>
  <c r="K5872" i="58"/>
  <c r="N5872" i="58"/>
  <c r="H5873" i="58"/>
  <c r="I5873" i="58"/>
  <c r="M5873" i="58" s="1"/>
  <c r="J5873" i="58"/>
  <c r="K5873" i="58"/>
  <c r="N5873" i="58"/>
  <c r="H5874" i="58"/>
  <c r="I5874" i="58"/>
  <c r="M5874" i="58" s="1"/>
  <c r="J5874" i="58"/>
  <c r="K5874" i="58"/>
  <c r="N5874" i="58"/>
  <c r="H5875" i="58"/>
  <c r="I5875" i="58"/>
  <c r="M5875" i="58" s="1"/>
  <c r="J5875" i="58"/>
  <c r="K5875" i="58"/>
  <c r="N5875" i="58"/>
  <c r="H5876" i="58"/>
  <c r="I5876" i="58"/>
  <c r="M5876" i="58" s="1"/>
  <c r="J5876" i="58"/>
  <c r="K5876" i="58"/>
  <c r="N5876" i="58"/>
  <c r="H5877" i="58"/>
  <c r="I5877" i="58"/>
  <c r="M5877" i="58" s="1"/>
  <c r="J5877" i="58"/>
  <c r="K5877" i="58"/>
  <c r="N5877" i="58"/>
  <c r="H5878" i="58"/>
  <c r="I5878" i="58"/>
  <c r="M5878" i="58" s="1"/>
  <c r="J5878" i="58"/>
  <c r="K5878" i="58"/>
  <c r="N5878" i="58"/>
  <c r="H5879" i="58"/>
  <c r="I5879" i="58"/>
  <c r="M5879" i="58" s="1"/>
  <c r="J5879" i="58"/>
  <c r="K5879" i="58"/>
  <c r="N5879" i="58"/>
  <c r="H5880" i="58"/>
  <c r="I5880" i="58"/>
  <c r="M5880" i="58" s="1"/>
  <c r="J5880" i="58"/>
  <c r="K5880" i="58"/>
  <c r="N5880" i="58"/>
  <c r="H5881" i="58"/>
  <c r="I5881" i="58"/>
  <c r="M5881" i="58" s="1"/>
  <c r="J5881" i="58"/>
  <c r="K5881" i="58"/>
  <c r="N5881" i="58"/>
  <c r="H5882" i="58"/>
  <c r="I5882" i="58"/>
  <c r="M5882" i="58" s="1"/>
  <c r="J5882" i="58"/>
  <c r="K5882" i="58"/>
  <c r="N5882" i="58"/>
  <c r="H5883" i="58"/>
  <c r="I5883" i="58"/>
  <c r="M5883" i="58" s="1"/>
  <c r="J5883" i="58"/>
  <c r="K5883" i="58"/>
  <c r="N5883" i="58"/>
  <c r="H5884" i="58"/>
  <c r="I5884" i="58"/>
  <c r="M5884" i="58" s="1"/>
  <c r="J5884" i="58"/>
  <c r="K5884" i="58"/>
  <c r="N5884" i="58"/>
  <c r="H5885" i="58"/>
  <c r="I5885" i="58"/>
  <c r="M5885" i="58" s="1"/>
  <c r="J5885" i="58"/>
  <c r="K5885" i="58"/>
  <c r="N5885" i="58"/>
  <c r="H5886" i="58"/>
  <c r="I5886" i="58"/>
  <c r="M5886" i="58" s="1"/>
  <c r="J5886" i="58"/>
  <c r="K5886" i="58"/>
  <c r="N5886" i="58"/>
  <c r="H5887" i="58"/>
  <c r="I5887" i="58"/>
  <c r="M5887" i="58" s="1"/>
  <c r="J5887" i="58"/>
  <c r="K5887" i="58"/>
  <c r="N5887" i="58"/>
  <c r="H5888" i="58"/>
  <c r="I5888" i="58"/>
  <c r="M5888" i="58" s="1"/>
  <c r="J5888" i="58"/>
  <c r="K5888" i="58"/>
  <c r="N5888" i="58"/>
  <c r="H5889" i="58"/>
  <c r="I5889" i="58"/>
  <c r="M5889" i="58" s="1"/>
  <c r="J5889" i="58"/>
  <c r="K5889" i="58"/>
  <c r="N5889" i="58"/>
  <c r="H5890" i="58"/>
  <c r="I5890" i="58"/>
  <c r="M5890" i="58" s="1"/>
  <c r="J5890" i="58"/>
  <c r="K5890" i="58"/>
  <c r="N5890" i="58"/>
  <c r="H5891" i="58"/>
  <c r="I5891" i="58"/>
  <c r="M5891" i="58" s="1"/>
  <c r="J5891" i="58"/>
  <c r="K5891" i="58"/>
  <c r="N5891" i="58"/>
  <c r="H5892" i="58"/>
  <c r="I5892" i="58"/>
  <c r="M5892" i="58" s="1"/>
  <c r="J5892" i="58"/>
  <c r="K5892" i="58"/>
  <c r="N5892" i="58"/>
  <c r="H5893" i="58"/>
  <c r="I5893" i="58"/>
  <c r="M5893" i="58" s="1"/>
  <c r="J5893" i="58"/>
  <c r="K5893" i="58"/>
  <c r="N5893" i="58"/>
  <c r="H5894" i="58"/>
  <c r="I5894" i="58"/>
  <c r="M5894" i="58" s="1"/>
  <c r="J5894" i="58"/>
  <c r="K5894" i="58"/>
  <c r="N5894" i="58"/>
  <c r="H5895" i="58"/>
  <c r="I5895" i="58"/>
  <c r="M5895" i="58" s="1"/>
  <c r="J5895" i="58"/>
  <c r="K5895" i="58"/>
  <c r="N5895" i="58"/>
  <c r="H5896" i="58"/>
  <c r="I5896" i="58"/>
  <c r="M5896" i="58" s="1"/>
  <c r="J5896" i="58"/>
  <c r="K5896" i="58"/>
  <c r="N5896" i="58"/>
  <c r="H5897" i="58"/>
  <c r="I5897" i="58"/>
  <c r="M5897" i="58" s="1"/>
  <c r="J5897" i="58"/>
  <c r="K5897" i="58"/>
  <c r="N5897" i="58"/>
  <c r="H5898" i="58"/>
  <c r="I5898" i="58"/>
  <c r="M5898" i="58" s="1"/>
  <c r="J5898" i="58"/>
  <c r="K5898" i="58"/>
  <c r="N5898" i="58"/>
  <c r="H5899" i="58"/>
  <c r="I5899" i="58"/>
  <c r="M5899" i="58" s="1"/>
  <c r="J5899" i="58"/>
  <c r="K5899" i="58"/>
  <c r="N5899" i="58"/>
  <c r="H5900" i="58"/>
  <c r="I5900" i="58"/>
  <c r="M5900" i="58" s="1"/>
  <c r="J5900" i="58"/>
  <c r="K5900" i="58"/>
  <c r="N5900" i="58"/>
  <c r="H5901" i="58"/>
  <c r="I5901" i="58"/>
  <c r="M5901" i="58" s="1"/>
  <c r="J5901" i="58"/>
  <c r="K5901" i="58"/>
  <c r="N5901" i="58"/>
  <c r="H5902" i="58"/>
  <c r="I5902" i="58"/>
  <c r="M5902" i="58" s="1"/>
  <c r="J5902" i="58"/>
  <c r="K5902" i="58"/>
  <c r="N5902" i="58"/>
  <c r="H5903" i="58"/>
  <c r="I5903" i="58"/>
  <c r="M5903" i="58" s="1"/>
  <c r="J5903" i="58"/>
  <c r="K5903" i="58"/>
  <c r="N5903" i="58"/>
  <c r="H5904" i="58"/>
  <c r="I5904" i="58"/>
  <c r="M5904" i="58" s="1"/>
  <c r="J5904" i="58"/>
  <c r="K5904" i="58"/>
  <c r="N5904" i="58"/>
  <c r="H5905" i="58"/>
  <c r="I5905" i="58"/>
  <c r="M5905" i="58" s="1"/>
  <c r="J5905" i="58"/>
  <c r="K5905" i="58"/>
  <c r="N5905" i="58"/>
  <c r="H5906" i="58"/>
  <c r="I5906" i="58"/>
  <c r="M5906" i="58" s="1"/>
  <c r="J5906" i="58"/>
  <c r="K5906" i="58"/>
  <c r="N5906" i="58"/>
  <c r="H5907" i="58"/>
  <c r="I5907" i="58"/>
  <c r="M5907" i="58" s="1"/>
  <c r="J5907" i="58"/>
  <c r="K5907" i="58"/>
  <c r="N5907" i="58"/>
  <c r="H5908" i="58"/>
  <c r="I5908" i="58"/>
  <c r="M5908" i="58" s="1"/>
  <c r="J5908" i="58"/>
  <c r="K5908" i="58"/>
  <c r="N5908" i="58"/>
  <c r="H5909" i="58"/>
  <c r="I5909" i="58"/>
  <c r="M5909" i="58" s="1"/>
  <c r="J5909" i="58"/>
  <c r="K5909" i="58"/>
  <c r="N5909" i="58"/>
  <c r="H5910" i="58"/>
  <c r="I5910" i="58"/>
  <c r="M5910" i="58" s="1"/>
  <c r="J5910" i="58"/>
  <c r="K5910" i="58"/>
  <c r="N5910" i="58"/>
  <c r="H5911" i="58"/>
  <c r="I5911" i="58"/>
  <c r="M5911" i="58" s="1"/>
  <c r="J5911" i="58"/>
  <c r="K5911" i="58"/>
  <c r="N5911" i="58"/>
  <c r="H5912" i="58"/>
  <c r="I5912" i="58"/>
  <c r="M5912" i="58" s="1"/>
  <c r="J5912" i="58"/>
  <c r="K5912" i="58"/>
  <c r="N5912" i="58"/>
  <c r="H5913" i="58"/>
  <c r="I5913" i="58"/>
  <c r="M5913" i="58" s="1"/>
  <c r="J5913" i="58"/>
  <c r="K5913" i="58"/>
  <c r="N5913" i="58"/>
  <c r="H5914" i="58"/>
  <c r="I5914" i="58"/>
  <c r="M5914" i="58" s="1"/>
  <c r="J5914" i="58"/>
  <c r="K5914" i="58"/>
  <c r="N5914" i="58"/>
  <c r="H5915" i="58"/>
  <c r="I5915" i="58"/>
  <c r="M5915" i="58" s="1"/>
  <c r="J5915" i="58"/>
  <c r="K5915" i="58"/>
  <c r="N5915" i="58"/>
  <c r="H5916" i="58"/>
  <c r="I5916" i="58"/>
  <c r="M5916" i="58" s="1"/>
  <c r="J5916" i="58"/>
  <c r="K5916" i="58"/>
  <c r="N5916" i="58"/>
  <c r="H5917" i="58"/>
  <c r="I5917" i="58"/>
  <c r="M5917" i="58" s="1"/>
  <c r="J5917" i="58"/>
  <c r="K5917" i="58"/>
  <c r="N5917" i="58"/>
  <c r="H5918" i="58"/>
  <c r="I5918" i="58"/>
  <c r="M5918" i="58" s="1"/>
  <c r="J5918" i="58"/>
  <c r="K5918" i="58"/>
  <c r="N5918" i="58"/>
  <c r="H5919" i="58"/>
  <c r="I5919" i="58"/>
  <c r="M5919" i="58" s="1"/>
  <c r="J5919" i="58"/>
  <c r="K5919" i="58"/>
  <c r="N5919" i="58"/>
  <c r="H5920" i="58"/>
  <c r="I5920" i="58"/>
  <c r="M5920" i="58" s="1"/>
  <c r="J5920" i="58"/>
  <c r="K5920" i="58"/>
  <c r="N5920" i="58"/>
  <c r="H5921" i="58"/>
  <c r="I5921" i="58"/>
  <c r="M5921" i="58" s="1"/>
  <c r="J5921" i="58"/>
  <c r="K5921" i="58"/>
  <c r="N5921" i="58"/>
  <c r="H5922" i="58"/>
  <c r="I5922" i="58"/>
  <c r="M5922" i="58" s="1"/>
  <c r="J5922" i="58"/>
  <c r="K5922" i="58"/>
  <c r="N5922" i="58"/>
  <c r="H5923" i="58"/>
  <c r="I5923" i="58"/>
  <c r="M5923" i="58" s="1"/>
  <c r="J5923" i="58"/>
  <c r="K5923" i="58"/>
  <c r="N5923" i="58"/>
  <c r="H5924" i="58"/>
  <c r="I5924" i="58"/>
  <c r="M5924" i="58" s="1"/>
  <c r="J5924" i="58"/>
  <c r="K5924" i="58"/>
  <c r="N5924" i="58"/>
  <c r="H5925" i="58"/>
  <c r="I5925" i="58"/>
  <c r="M5925" i="58" s="1"/>
  <c r="J5925" i="58"/>
  <c r="K5925" i="58"/>
  <c r="N5925" i="58"/>
  <c r="H5926" i="58"/>
  <c r="I5926" i="58"/>
  <c r="M5926" i="58" s="1"/>
  <c r="J5926" i="58"/>
  <c r="K5926" i="58"/>
  <c r="N5926" i="58"/>
  <c r="H5927" i="58"/>
  <c r="I5927" i="58"/>
  <c r="M5927" i="58" s="1"/>
  <c r="J5927" i="58"/>
  <c r="K5927" i="58"/>
  <c r="N5927" i="58"/>
  <c r="H5928" i="58"/>
  <c r="I5928" i="58"/>
  <c r="M5928" i="58" s="1"/>
  <c r="J5928" i="58"/>
  <c r="K5928" i="58"/>
  <c r="N5928" i="58"/>
  <c r="H5929" i="58"/>
  <c r="I5929" i="58"/>
  <c r="M5929" i="58" s="1"/>
  <c r="J5929" i="58"/>
  <c r="K5929" i="58"/>
  <c r="N5929" i="58"/>
  <c r="H5930" i="58"/>
  <c r="I5930" i="58"/>
  <c r="M5930" i="58" s="1"/>
  <c r="J5930" i="58"/>
  <c r="K5930" i="58"/>
  <c r="N5930" i="58"/>
  <c r="H5931" i="58"/>
  <c r="I5931" i="58"/>
  <c r="M5931" i="58" s="1"/>
  <c r="J5931" i="58"/>
  <c r="K5931" i="58"/>
  <c r="N5931" i="58"/>
  <c r="H5932" i="58"/>
  <c r="I5932" i="58"/>
  <c r="M5932" i="58" s="1"/>
  <c r="J5932" i="58"/>
  <c r="K5932" i="58"/>
  <c r="N5932" i="58"/>
  <c r="H5933" i="58"/>
  <c r="I5933" i="58"/>
  <c r="M5933" i="58" s="1"/>
  <c r="J5933" i="58"/>
  <c r="K5933" i="58"/>
  <c r="N5933" i="58"/>
  <c r="H5934" i="58"/>
  <c r="I5934" i="58"/>
  <c r="M5934" i="58" s="1"/>
  <c r="J5934" i="58"/>
  <c r="K5934" i="58"/>
  <c r="N5934" i="58"/>
  <c r="H5935" i="58"/>
  <c r="I5935" i="58"/>
  <c r="M5935" i="58" s="1"/>
  <c r="J5935" i="58"/>
  <c r="K5935" i="58"/>
  <c r="N5935" i="58"/>
  <c r="H5936" i="58"/>
  <c r="I5936" i="58"/>
  <c r="M5936" i="58" s="1"/>
  <c r="J5936" i="58"/>
  <c r="K5936" i="58"/>
  <c r="N5936" i="58"/>
  <c r="H5937" i="58"/>
  <c r="I5937" i="58"/>
  <c r="M5937" i="58" s="1"/>
  <c r="J5937" i="58"/>
  <c r="K5937" i="58"/>
  <c r="N5937" i="58"/>
  <c r="H5938" i="58"/>
  <c r="I5938" i="58"/>
  <c r="M5938" i="58" s="1"/>
  <c r="J5938" i="58"/>
  <c r="K5938" i="58"/>
  <c r="N5938" i="58"/>
  <c r="H5939" i="58"/>
  <c r="I5939" i="58"/>
  <c r="M5939" i="58" s="1"/>
  <c r="J5939" i="58"/>
  <c r="K5939" i="58"/>
  <c r="N5939" i="58"/>
  <c r="H5940" i="58"/>
  <c r="I5940" i="58"/>
  <c r="M5940" i="58" s="1"/>
  <c r="J5940" i="58"/>
  <c r="K5940" i="58"/>
  <c r="N5940" i="58"/>
  <c r="H5941" i="58"/>
  <c r="I5941" i="58"/>
  <c r="M5941" i="58" s="1"/>
  <c r="J5941" i="58"/>
  <c r="K5941" i="58"/>
  <c r="N5941" i="58"/>
  <c r="H5942" i="58"/>
  <c r="I5942" i="58"/>
  <c r="M5942" i="58" s="1"/>
  <c r="J5942" i="58"/>
  <c r="K5942" i="58"/>
  <c r="N5942" i="58"/>
  <c r="H5943" i="58"/>
  <c r="I5943" i="58"/>
  <c r="M5943" i="58" s="1"/>
  <c r="J5943" i="58"/>
  <c r="K5943" i="58"/>
  <c r="N5943" i="58"/>
  <c r="H5944" i="58"/>
  <c r="I5944" i="58"/>
  <c r="M5944" i="58" s="1"/>
  <c r="J5944" i="58"/>
  <c r="K5944" i="58"/>
  <c r="N5944" i="58"/>
  <c r="H5945" i="58"/>
  <c r="I5945" i="58"/>
  <c r="M5945" i="58" s="1"/>
  <c r="J5945" i="58"/>
  <c r="K5945" i="58"/>
  <c r="N5945" i="58"/>
  <c r="H5946" i="58"/>
  <c r="I5946" i="58"/>
  <c r="M5946" i="58" s="1"/>
  <c r="J5946" i="58"/>
  <c r="K5946" i="58"/>
  <c r="N5946" i="58"/>
  <c r="H5947" i="58"/>
  <c r="I5947" i="58"/>
  <c r="M5947" i="58" s="1"/>
  <c r="J5947" i="58"/>
  <c r="K5947" i="58"/>
  <c r="N5947" i="58"/>
  <c r="H5948" i="58"/>
  <c r="I5948" i="58"/>
  <c r="M5948" i="58" s="1"/>
  <c r="J5948" i="58"/>
  <c r="K5948" i="58"/>
  <c r="N5948" i="58"/>
  <c r="H5949" i="58"/>
  <c r="I5949" i="58"/>
  <c r="M5949" i="58" s="1"/>
  <c r="J5949" i="58"/>
  <c r="K5949" i="58"/>
  <c r="N5949" i="58"/>
  <c r="H5950" i="58"/>
  <c r="I5950" i="58"/>
  <c r="M5950" i="58" s="1"/>
  <c r="J5950" i="58"/>
  <c r="K5950" i="58"/>
  <c r="N5950" i="58"/>
  <c r="H5951" i="58"/>
  <c r="I5951" i="58"/>
  <c r="M5951" i="58" s="1"/>
  <c r="J5951" i="58"/>
  <c r="K5951" i="58"/>
  <c r="N5951" i="58"/>
  <c r="H5952" i="58"/>
  <c r="I5952" i="58"/>
  <c r="M5952" i="58" s="1"/>
  <c r="J5952" i="58"/>
  <c r="K5952" i="58"/>
  <c r="N5952" i="58"/>
  <c r="H5953" i="58"/>
  <c r="I5953" i="58"/>
  <c r="M5953" i="58" s="1"/>
  <c r="J5953" i="58"/>
  <c r="K5953" i="58"/>
  <c r="N5953" i="58"/>
  <c r="H5954" i="58"/>
  <c r="I5954" i="58"/>
  <c r="M5954" i="58" s="1"/>
  <c r="J5954" i="58"/>
  <c r="K5954" i="58"/>
  <c r="N5954" i="58"/>
  <c r="H5955" i="58"/>
  <c r="I5955" i="58"/>
  <c r="M5955" i="58" s="1"/>
  <c r="J5955" i="58"/>
  <c r="K5955" i="58"/>
  <c r="N5955" i="58"/>
  <c r="H5956" i="58"/>
  <c r="I5956" i="58"/>
  <c r="M5956" i="58" s="1"/>
  <c r="J5956" i="58"/>
  <c r="K5956" i="58"/>
  <c r="N5956" i="58"/>
  <c r="H5957" i="58"/>
  <c r="I5957" i="58"/>
  <c r="M5957" i="58" s="1"/>
  <c r="J5957" i="58"/>
  <c r="K5957" i="58"/>
  <c r="N5957" i="58"/>
  <c r="H5958" i="58"/>
  <c r="I5958" i="58"/>
  <c r="M5958" i="58" s="1"/>
  <c r="J5958" i="58"/>
  <c r="K5958" i="58"/>
  <c r="N5958" i="58"/>
  <c r="H5959" i="58"/>
  <c r="I5959" i="58"/>
  <c r="M5959" i="58" s="1"/>
  <c r="J5959" i="58"/>
  <c r="K5959" i="58"/>
  <c r="N5959" i="58"/>
  <c r="H5960" i="58"/>
  <c r="I5960" i="58"/>
  <c r="M5960" i="58" s="1"/>
  <c r="J5960" i="58"/>
  <c r="K5960" i="58"/>
  <c r="N5960" i="58"/>
  <c r="H5961" i="58"/>
  <c r="I5961" i="58"/>
  <c r="M5961" i="58" s="1"/>
  <c r="J5961" i="58"/>
  <c r="K5961" i="58"/>
  <c r="N5961" i="58"/>
  <c r="H5962" i="58"/>
  <c r="I5962" i="58"/>
  <c r="M5962" i="58" s="1"/>
  <c r="J5962" i="58"/>
  <c r="K5962" i="58"/>
  <c r="N5962" i="58"/>
  <c r="H5963" i="58"/>
  <c r="I5963" i="58"/>
  <c r="M5963" i="58" s="1"/>
  <c r="J5963" i="58"/>
  <c r="K5963" i="58"/>
  <c r="N5963" i="58"/>
  <c r="H5964" i="58"/>
  <c r="I5964" i="58"/>
  <c r="M5964" i="58" s="1"/>
  <c r="J5964" i="58"/>
  <c r="K5964" i="58"/>
  <c r="N5964" i="58"/>
  <c r="H5965" i="58"/>
  <c r="I5965" i="58"/>
  <c r="M5965" i="58" s="1"/>
  <c r="J5965" i="58"/>
  <c r="K5965" i="58"/>
  <c r="N5965" i="58"/>
  <c r="H5966" i="58"/>
  <c r="I5966" i="58"/>
  <c r="M5966" i="58" s="1"/>
  <c r="J5966" i="58"/>
  <c r="K5966" i="58"/>
  <c r="N5966" i="58"/>
  <c r="H5967" i="58"/>
  <c r="I5967" i="58"/>
  <c r="M5967" i="58" s="1"/>
  <c r="J5967" i="58"/>
  <c r="K5967" i="58"/>
  <c r="N5967" i="58"/>
  <c r="H5968" i="58"/>
  <c r="I5968" i="58"/>
  <c r="M5968" i="58" s="1"/>
  <c r="J5968" i="58"/>
  <c r="K5968" i="58"/>
  <c r="N5968" i="58"/>
  <c r="H5969" i="58"/>
  <c r="I5969" i="58"/>
  <c r="M5969" i="58" s="1"/>
  <c r="J5969" i="58"/>
  <c r="K5969" i="58"/>
  <c r="N5969" i="58"/>
  <c r="H5970" i="58"/>
  <c r="I5970" i="58"/>
  <c r="M5970" i="58" s="1"/>
  <c r="J5970" i="58"/>
  <c r="K5970" i="58"/>
  <c r="N5970" i="58"/>
  <c r="H5971" i="58"/>
  <c r="I5971" i="58"/>
  <c r="M5971" i="58" s="1"/>
  <c r="J5971" i="58"/>
  <c r="K5971" i="58"/>
  <c r="N5971" i="58"/>
  <c r="H5972" i="58"/>
  <c r="I5972" i="58"/>
  <c r="M5972" i="58" s="1"/>
  <c r="J5972" i="58"/>
  <c r="K5972" i="58"/>
  <c r="N5972" i="58"/>
  <c r="H5973" i="58"/>
  <c r="I5973" i="58"/>
  <c r="M5973" i="58" s="1"/>
  <c r="J5973" i="58"/>
  <c r="K5973" i="58"/>
  <c r="N5973" i="58"/>
  <c r="H5974" i="58"/>
  <c r="I5974" i="58"/>
  <c r="M5974" i="58" s="1"/>
  <c r="J5974" i="58"/>
  <c r="K5974" i="58"/>
  <c r="N5974" i="58"/>
  <c r="H5975" i="58"/>
  <c r="I5975" i="58"/>
  <c r="M5975" i="58" s="1"/>
  <c r="J5975" i="58"/>
  <c r="K5975" i="58"/>
  <c r="N5975" i="58"/>
  <c r="H5976" i="58"/>
  <c r="I5976" i="58"/>
  <c r="M5976" i="58" s="1"/>
  <c r="J5976" i="58"/>
  <c r="K5976" i="58"/>
  <c r="N5976" i="58"/>
  <c r="H5977" i="58"/>
  <c r="I5977" i="58"/>
  <c r="M5977" i="58" s="1"/>
  <c r="J5977" i="58"/>
  <c r="K5977" i="58"/>
  <c r="N5977" i="58"/>
  <c r="H5978" i="58"/>
  <c r="I5978" i="58"/>
  <c r="M5978" i="58" s="1"/>
  <c r="J5978" i="58"/>
  <c r="K5978" i="58"/>
  <c r="N5978" i="58"/>
  <c r="H5979" i="58"/>
  <c r="I5979" i="58"/>
  <c r="M5979" i="58" s="1"/>
  <c r="J5979" i="58"/>
  <c r="K5979" i="58"/>
  <c r="N5979" i="58"/>
  <c r="H5980" i="58"/>
  <c r="I5980" i="58"/>
  <c r="M5980" i="58" s="1"/>
  <c r="J5980" i="58"/>
  <c r="K5980" i="58"/>
  <c r="N5980" i="58"/>
  <c r="H5981" i="58"/>
  <c r="I5981" i="58"/>
  <c r="M5981" i="58" s="1"/>
  <c r="J5981" i="58"/>
  <c r="K5981" i="58"/>
  <c r="N5981" i="58"/>
  <c r="H5982" i="58"/>
  <c r="I5982" i="58"/>
  <c r="M5982" i="58" s="1"/>
  <c r="J5982" i="58"/>
  <c r="K5982" i="58"/>
  <c r="N5982" i="58"/>
  <c r="H5983" i="58"/>
  <c r="I5983" i="58"/>
  <c r="M5983" i="58" s="1"/>
  <c r="J5983" i="58"/>
  <c r="K5983" i="58"/>
  <c r="N5983" i="58"/>
  <c r="H5984" i="58"/>
  <c r="I5984" i="58"/>
  <c r="M5984" i="58" s="1"/>
  <c r="J5984" i="58"/>
  <c r="K5984" i="58"/>
  <c r="N5984" i="58"/>
  <c r="H5985" i="58"/>
  <c r="I5985" i="58"/>
  <c r="M5985" i="58" s="1"/>
  <c r="J5985" i="58"/>
  <c r="K5985" i="58"/>
  <c r="N5985" i="58"/>
  <c r="H5986" i="58"/>
  <c r="I5986" i="58"/>
  <c r="M5986" i="58" s="1"/>
  <c r="J5986" i="58"/>
  <c r="K5986" i="58"/>
  <c r="N5986" i="58"/>
  <c r="H5987" i="58"/>
  <c r="I5987" i="58"/>
  <c r="M5987" i="58" s="1"/>
  <c r="J5987" i="58"/>
  <c r="K5987" i="58"/>
  <c r="N5987" i="58"/>
  <c r="H5988" i="58"/>
  <c r="I5988" i="58"/>
  <c r="M5988" i="58" s="1"/>
  <c r="J5988" i="58"/>
  <c r="K5988" i="58"/>
  <c r="N5988" i="58"/>
  <c r="H5989" i="58"/>
  <c r="I5989" i="58"/>
  <c r="M5989" i="58" s="1"/>
  <c r="J5989" i="58"/>
  <c r="K5989" i="58"/>
  <c r="N5989" i="58"/>
  <c r="H5990" i="58"/>
  <c r="I5990" i="58"/>
  <c r="M5990" i="58" s="1"/>
  <c r="J5990" i="58"/>
  <c r="K5990" i="58"/>
  <c r="N5990" i="58"/>
  <c r="H5991" i="58"/>
  <c r="I5991" i="58"/>
  <c r="M5991" i="58" s="1"/>
  <c r="J5991" i="58"/>
  <c r="K5991" i="58"/>
  <c r="N5991" i="58"/>
  <c r="H5992" i="58"/>
  <c r="I5992" i="58"/>
  <c r="M5992" i="58" s="1"/>
  <c r="J5992" i="58"/>
  <c r="K5992" i="58"/>
  <c r="N5992" i="58"/>
  <c r="H5993" i="58"/>
  <c r="I5993" i="58"/>
  <c r="M5993" i="58" s="1"/>
  <c r="J5993" i="58"/>
  <c r="K5993" i="58"/>
  <c r="N5993" i="58"/>
  <c r="H5994" i="58"/>
  <c r="I5994" i="58"/>
  <c r="M5994" i="58" s="1"/>
  <c r="J5994" i="58"/>
  <c r="K5994" i="58"/>
  <c r="N5994" i="58"/>
  <c r="H5995" i="58"/>
  <c r="I5995" i="58"/>
  <c r="M5995" i="58" s="1"/>
  <c r="J5995" i="58"/>
  <c r="K5995" i="58"/>
  <c r="N5995" i="58"/>
  <c r="H5996" i="58"/>
  <c r="I5996" i="58"/>
  <c r="M5996" i="58" s="1"/>
  <c r="J5996" i="58"/>
  <c r="K5996" i="58"/>
  <c r="N5996" i="58"/>
  <c r="H5997" i="58"/>
  <c r="I5997" i="58"/>
  <c r="M5997" i="58" s="1"/>
  <c r="J5997" i="58"/>
  <c r="K5997" i="58"/>
  <c r="N5997" i="58"/>
  <c r="H5998" i="58"/>
  <c r="I5998" i="58"/>
  <c r="M5998" i="58" s="1"/>
  <c r="J5998" i="58"/>
  <c r="K5998" i="58"/>
  <c r="N5998" i="58"/>
  <c r="H5999" i="58"/>
  <c r="I5999" i="58"/>
  <c r="M5999" i="58" s="1"/>
  <c r="J5999" i="58"/>
  <c r="K5999" i="58"/>
  <c r="N5999" i="58"/>
  <c r="H6000" i="58"/>
  <c r="I6000" i="58"/>
  <c r="M6000" i="58" s="1"/>
  <c r="J6000" i="58"/>
  <c r="K6000" i="58"/>
  <c r="N6000" i="58"/>
  <c r="H6001" i="58"/>
  <c r="I6001" i="58"/>
  <c r="M6001" i="58" s="1"/>
  <c r="J6001" i="58"/>
  <c r="K6001" i="58"/>
  <c r="N6001" i="58"/>
  <c r="H6002" i="58"/>
  <c r="I6002" i="58"/>
  <c r="M6002" i="58" s="1"/>
  <c r="J6002" i="58"/>
  <c r="K6002" i="58"/>
  <c r="N6002" i="58"/>
  <c r="H6003" i="58"/>
  <c r="I6003" i="58"/>
  <c r="M6003" i="58" s="1"/>
  <c r="J6003" i="58"/>
  <c r="K6003" i="58"/>
  <c r="N6003" i="58"/>
  <c r="H6004" i="58"/>
  <c r="I6004" i="58"/>
  <c r="M6004" i="58" s="1"/>
  <c r="J6004" i="58"/>
  <c r="K6004" i="58"/>
  <c r="N6004" i="58"/>
  <c r="H6005" i="58"/>
  <c r="I6005" i="58"/>
  <c r="M6005" i="58" s="1"/>
  <c r="J6005" i="58"/>
  <c r="K6005" i="58"/>
  <c r="N6005" i="58"/>
  <c r="H6006" i="58"/>
  <c r="I6006" i="58"/>
  <c r="M6006" i="58" s="1"/>
  <c r="J6006" i="58"/>
  <c r="K6006" i="58"/>
  <c r="N6006" i="58"/>
  <c r="H6007" i="58"/>
  <c r="I6007" i="58"/>
  <c r="M6007" i="58" s="1"/>
  <c r="J6007" i="58"/>
  <c r="K6007" i="58"/>
  <c r="N6007" i="58"/>
  <c r="H6008" i="58"/>
  <c r="I6008" i="58"/>
  <c r="M6008" i="58" s="1"/>
  <c r="J6008" i="58"/>
  <c r="K6008" i="58"/>
  <c r="N6008" i="58"/>
  <c r="H6009" i="58"/>
  <c r="I6009" i="58"/>
  <c r="M6009" i="58" s="1"/>
  <c r="J6009" i="58"/>
  <c r="K6009" i="58"/>
  <c r="N6009" i="58"/>
  <c r="H6010" i="58"/>
  <c r="I6010" i="58"/>
  <c r="M6010" i="58" s="1"/>
  <c r="J6010" i="58"/>
  <c r="K6010" i="58"/>
  <c r="N6010" i="58"/>
  <c r="H6011" i="58"/>
  <c r="I6011" i="58"/>
  <c r="M6011" i="58" s="1"/>
  <c r="J6011" i="58"/>
  <c r="K6011" i="58"/>
  <c r="N6011" i="58"/>
  <c r="H6012" i="58"/>
  <c r="I6012" i="58"/>
  <c r="M6012" i="58" s="1"/>
  <c r="J6012" i="58"/>
  <c r="K6012" i="58"/>
  <c r="N6012" i="58"/>
  <c r="H6013" i="58"/>
  <c r="I6013" i="58"/>
  <c r="M6013" i="58" s="1"/>
  <c r="J6013" i="58"/>
  <c r="K6013" i="58"/>
  <c r="N6013" i="58"/>
  <c r="H6014" i="58"/>
  <c r="I6014" i="58"/>
  <c r="M6014" i="58" s="1"/>
  <c r="J6014" i="58"/>
  <c r="K6014" i="58"/>
  <c r="N6014" i="58"/>
  <c r="H6015" i="58"/>
  <c r="I6015" i="58"/>
  <c r="M6015" i="58" s="1"/>
  <c r="J6015" i="58"/>
  <c r="K6015" i="58"/>
  <c r="N6015" i="58"/>
  <c r="H6016" i="58"/>
  <c r="I6016" i="58"/>
  <c r="M6016" i="58" s="1"/>
  <c r="J6016" i="58"/>
  <c r="K6016" i="58"/>
  <c r="N6016" i="58"/>
  <c r="H6017" i="58"/>
  <c r="I6017" i="58"/>
  <c r="M6017" i="58" s="1"/>
  <c r="J6017" i="58"/>
  <c r="K6017" i="58"/>
  <c r="N6017" i="58"/>
  <c r="H6018" i="58"/>
  <c r="I6018" i="58"/>
  <c r="M6018" i="58" s="1"/>
  <c r="J6018" i="58"/>
  <c r="K6018" i="58"/>
  <c r="N6018" i="58"/>
  <c r="H6019" i="58"/>
  <c r="I6019" i="58"/>
  <c r="M6019" i="58" s="1"/>
  <c r="J6019" i="58"/>
  <c r="K6019" i="58"/>
  <c r="N6019" i="58"/>
  <c r="H6020" i="58"/>
  <c r="I6020" i="58"/>
  <c r="M6020" i="58" s="1"/>
  <c r="J6020" i="58"/>
  <c r="K6020" i="58"/>
  <c r="N6020" i="58"/>
  <c r="H6021" i="58"/>
  <c r="I6021" i="58"/>
  <c r="M6021" i="58" s="1"/>
  <c r="J6021" i="58"/>
  <c r="K6021" i="58"/>
  <c r="N6021" i="58"/>
  <c r="H6022" i="58"/>
  <c r="I6022" i="58"/>
  <c r="M6022" i="58" s="1"/>
  <c r="J6022" i="58"/>
  <c r="K6022" i="58"/>
  <c r="N6022" i="58"/>
  <c r="H6023" i="58"/>
  <c r="I6023" i="58"/>
  <c r="M6023" i="58" s="1"/>
  <c r="J6023" i="58"/>
  <c r="K6023" i="58"/>
  <c r="N6023" i="58"/>
  <c r="H6024" i="58"/>
  <c r="I6024" i="58"/>
  <c r="M6024" i="58" s="1"/>
  <c r="J6024" i="58"/>
  <c r="K6024" i="58"/>
  <c r="N6024" i="58"/>
  <c r="H6025" i="58"/>
  <c r="I6025" i="58"/>
  <c r="M6025" i="58" s="1"/>
  <c r="J6025" i="58"/>
  <c r="K6025" i="58"/>
  <c r="N6025" i="58"/>
  <c r="H6026" i="58"/>
  <c r="I6026" i="58"/>
  <c r="M6026" i="58" s="1"/>
  <c r="J6026" i="58"/>
  <c r="K6026" i="58"/>
  <c r="N6026" i="58"/>
  <c r="H6027" i="58"/>
  <c r="I6027" i="58"/>
  <c r="M6027" i="58" s="1"/>
  <c r="J6027" i="58"/>
  <c r="K6027" i="58"/>
  <c r="N6027" i="58"/>
  <c r="H6028" i="58"/>
  <c r="I6028" i="58"/>
  <c r="M6028" i="58" s="1"/>
  <c r="J6028" i="58"/>
  <c r="K6028" i="58"/>
  <c r="N6028" i="58"/>
  <c r="H6029" i="58"/>
  <c r="I6029" i="58"/>
  <c r="M6029" i="58" s="1"/>
  <c r="J6029" i="58"/>
  <c r="K6029" i="58"/>
  <c r="N6029" i="58"/>
  <c r="H6030" i="58"/>
  <c r="I6030" i="58"/>
  <c r="M6030" i="58" s="1"/>
  <c r="J6030" i="58"/>
  <c r="K6030" i="58"/>
  <c r="N6030" i="58"/>
  <c r="H6031" i="58"/>
  <c r="I6031" i="58"/>
  <c r="M6031" i="58" s="1"/>
  <c r="J6031" i="58"/>
  <c r="K6031" i="58"/>
  <c r="N6031" i="58"/>
  <c r="H6032" i="58"/>
  <c r="I6032" i="58"/>
  <c r="M6032" i="58" s="1"/>
  <c r="J6032" i="58"/>
  <c r="K6032" i="58"/>
  <c r="N6032" i="58"/>
  <c r="H6033" i="58"/>
  <c r="I6033" i="58"/>
  <c r="M6033" i="58" s="1"/>
  <c r="J6033" i="58"/>
  <c r="K6033" i="58"/>
  <c r="N6033" i="58"/>
  <c r="H6034" i="58"/>
  <c r="I6034" i="58"/>
  <c r="M6034" i="58" s="1"/>
  <c r="J6034" i="58"/>
  <c r="K6034" i="58"/>
  <c r="N6034" i="58"/>
  <c r="H6035" i="58"/>
  <c r="I6035" i="58"/>
  <c r="M6035" i="58" s="1"/>
  <c r="J6035" i="58"/>
  <c r="K6035" i="58"/>
  <c r="N6035" i="58"/>
  <c r="H6036" i="58"/>
  <c r="I6036" i="58"/>
  <c r="M6036" i="58" s="1"/>
  <c r="J6036" i="58"/>
  <c r="K6036" i="58"/>
  <c r="N6036" i="58"/>
  <c r="H6037" i="58"/>
  <c r="I6037" i="58"/>
  <c r="M6037" i="58" s="1"/>
  <c r="J6037" i="58"/>
  <c r="K6037" i="58"/>
  <c r="N6037" i="58"/>
  <c r="H6038" i="58"/>
  <c r="I6038" i="58"/>
  <c r="M6038" i="58" s="1"/>
  <c r="J6038" i="58"/>
  <c r="K6038" i="58"/>
  <c r="N6038" i="58"/>
  <c r="H6039" i="58"/>
  <c r="I6039" i="58"/>
  <c r="M6039" i="58" s="1"/>
  <c r="J6039" i="58"/>
  <c r="K6039" i="58"/>
  <c r="N6039" i="58"/>
  <c r="H6040" i="58"/>
  <c r="I6040" i="58"/>
  <c r="M6040" i="58" s="1"/>
  <c r="J6040" i="58"/>
  <c r="K6040" i="58"/>
  <c r="N6040" i="58"/>
  <c r="H6041" i="58"/>
  <c r="I6041" i="58"/>
  <c r="M6041" i="58" s="1"/>
  <c r="J6041" i="58"/>
  <c r="K6041" i="58"/>
  <c r="N6041" i="58"/>
  <c r="H6042" i="58"/>
  <c r="I6042" i="58"/>
  <c r="M6042" i="58" s="1"/>
  <c r="J6042" i="58"/>
  <c r="K6042" i="58"/>
  <c r="N6042" i="58"/>
  <c r="H6043" i="58"/>
  <c r="I6043" i="58"/>
  <c r="M6043" i="58" s="1"/>
  <c r="J6043" i="58"/>
  <c r="K6043" i="58"/>
  <c r="N6043" i="58"/>
  <c r="H6044" i="58"/>
  <c r="I6044" i="58"/>
  <c r="M6044" i="58" s="1"/>
  <c r="J6044" i="58"/>
  <c r="K6044" i="58"/>
  <c r="N6044" i="58"/>
  <c r="H6045" i="58"/>
  <c r="I6045" i="58"/>
  <c r="M6045" i="58" s="1"/>
  <c r="J6045" i="58"/>
  <c r="K6045" i="58"/>
  <c r="N6045" i="58"/>
  <c r="H6046" i="58"/>
  <c r="I6046" i="58"/>
  <c r="M6046" i="58" s="1"/>
  <c r="J6046" i="58"/>
  <c r="K6046" i="58"/>
  <c r="N6046" i="58"/>
  <c r="H6047" i="58"/>
  <c r="I6047" i="58"/>
  <c r="M6047" i="58" s="1"/>
  <c r="J6047" i="58"/>
  <c r="K6047" i="58"/>
  <c r="N6047" i="58"/>
  <c r="H6048" i="58"/>
  <c r="I6048" i="58"/>
  <c r="M6048" i="58" s="1"/>
  <c r="J6048" i="58"/>
  <c r="K6048" i="58"/>
  <c r="N6048" i="58"/>
  <c r="H6049" i="58"/>
  <c r="I6049" i="58"/>
  <c r="M6049" i="58" s="1"/>
  <c r="J6049" i="58"/>
  <c r="K6049" i="58"/>
  <c r="N6049" i="58"/>
  <c r="H6050" i="58"/>
  <c r="I6050" i="58"/>
  <c r="M6050" i="58" s="1"/>
  <c r="J6050" i="58"/>
  <c r="K6050" i="58"/>
  <c r="N6050" i="58"/>
  <c r="H6051" i="58"/>
  <c r="I6051" i="58"/>
  <c r="M6051" i="58" s="1"/>
  <c r="J6051" i="58"/>
  <c r="K6051" i="58"/>
  <c r="N6051" i="58"/>
  <c r="H6052" i="58"/>
  <c r="I6052" i="58"/>
  <c r="M6052" i="58" s="1"/>
  <c r="J6052" i="58"/>
  <c r="K6052" i="58"/>
  <c r="N6052" i="58"/>
  <c r="H6053" i="58"/>
  <c r="I6053" i="58"/>
  <c r="M6053" i="58" s="1"/>
  <c r="J6053" i="58"/>
  <c r="K6053" i="58"/>
  <c r="N6053" i="58"/>
  <c r="H6054" i="58"/>
  <c r="I6054" i="58"/>
  <c r="M6054" i="58" s="1"/>
  <c r="J6054" i="58"/>
  <c r="K6054" i="58"/>
  <c r="N6054" i="58"/>
  <c r="H6055" i="58"/>
  <c r="I6055" i="58"/>
  <c r="M6055" i="58" s="1"/>
  <c r="J6055" i="58"/>
  <c r="K6055" i="58"/>
  <c r="N6055" i="58"/>
  <c r="H6056" i="58"/>
  <c r="I6056" i="58"/>
  <c r="M6056" i="58" s="1"/>
  <c r="J6056" i="58"/>
  <c r="K6056" i="58"/>
  <c r="N6056" i="58"/>
  <c r="H6057" i="58"/>
  <c r="I6057" i="58"/>
  <c r="M6057" i="58" s="1"/>
  <c r="J6057" i="58"/>
  <c r="K6057" i="58"/>
  <c r="N6057" i="58"/>
  <c r="H6058" i="58"/>
  <c r="I6058" i="58"/>
  <c r="M6058" i="58" s="1"/>
  <c r="J6058" i="58"/>
  <c r="K6058" i="58"/>
  <c r="N6058" i="58"/>
  <c r="H6059" i="58"/>
  <c r="I6059" i="58"/>
  <c r="M6059" i="58" s="1"/>
  <c r="J6059" i="58"/>
  <c r="K6059" i="58"/>
  <c r="N6059" i="58"/>
  <c r="H6060" i="58"/>
  <c r="I6060" i="58"/>
  <c r="M6060" i="58" s="1"/>
  <c r="J6060" i="58"/>
  <c r="K6060" i="58"/>
  <c r="N6060" i="58"/>
  <c r="H6061" i="58"/>
  <c r="I6061" i="58"/>
  <c r="M6061" i="58" s="1"/>
  <c r="J6061" i="58"/>
  <c r="K6061" i="58"/>
  <c r="N6061" i="58"/>
  <c r="H6062" i="58"/>
  <c r="I6062" i="58"/>
  <c r="M6062" i="58" s="1"/>
  <c r="J6062" i="58"/>
  <c r="K6062" i="58"/>
  <c r="N6062" i="58"/>
  <c r="H6063" i="58"/>
  <c r="I6063" i="58"/>
  <c r="M6063" i="58" s="1"/>
  <c r="J6063" i="58"/>
  <c r="K6063" i="58"/>
  <c r="N6063" i="58"/>
  <c r="H6064" i="58"/>
  <c r="I6064" i="58"/>
  <c r="M6064" i="58" s="1"/>
  <c r="J6064" i="58"/>
  <c r="K6064" i="58"/>
  <c r="N6064" i="58"/>
  <c r="H6065" i="58"/>
  <c r="I6065" i="58"/>
  <c r="M6065" i="58" s="1"/>
  <c r="J6065" i="58"/>
  <c r="K6065" i="58"/>
  <c r="N6065" i="58"/>
  <c r="H6066" i="58"/>
  <c r="I6066" i="58"/>
  <c r="M6066" i="58" s="1"/>
  <c r="J6066" i="58"/>
  <c r="K6066" i="58"/>
  <c r="N6066" i="58"/>
  <c r="H6067" i="58"/>
  <c r="I6067" i="58"/>
  <c r="M6067" i="58" s="1"/>
  <c r="J6067" i="58"/>
  <c r="K6067" i="58"/>
  <c r="N6067" i="58"/>
  <c r="H6068" i="58"/>
  <c r="I6068" i="58"/>
  <c r="M6068" i="58" s="1"/>
  <c r="J6068" i="58"/>
  <c r="K6068" i="58"/>
  <c r="N6068" i="58"/>
  <c r="H6069" i="58"/>
  <c r="I6069" i="58"/>
  <c r="M6069" i="58" s="1"/>
  <c r="J6069" i="58"/>
  <c r="K6069" i="58"/>
  <c r="N6069" i="58"/>
  <c r="H6070" i="58"/>
  <c r="I6070" i="58"/>
  <c r="M6070" i="58" s="1"/>
  <c r="J6070" i="58"/>
  <c r="K6070" i="58"/>
  <c r="N6070" i="58"/>
  <c r="H6071" i="58"/>
  <c r="I6071" i="58"/>
  <c r="M6071" i="58" s="1"/>
  <c r="J6071" i="58"/>
  <c r="K6071" i="58"/>
  <c r="N6071" i="58"/>
  <c r="H6072" i="58"/>
  <c r="I6072" i="58"/>
  <c r="M6072" i="58" s="1"/>
  <c r="J6072" i="58"/>
  <c r="K6072" i="58"/>
  <c r="N6072" i="58"/>
  <c r="H6073" i="58"/>
  <c r="I6073" i="58"/>
  <c r="M6073" i="58" s="1"/>
  <c r="J6073" i="58"/>
  <c r="K6073" i="58"/>
  <c r="N6073" i="58"/>
  <c r="H6074" i="58"/>
  <c r="I6074" i="58"/>
  <c r="M6074" i="58" s="1"/>
  <c r="J6074" i="58"/>
  <c r="K6074" i="58"/>
  <c r="N6074" i="58"/>
  <c r="H6075" i="58"/>
  <c r="I6075" i="58"/>
  <c r="M6075" i="58" s="1"/>
  <c r="J6075" i="58"/>
  <c r="K6075" i="58"/>
  <c r="N6075" i="58"/>
  <c r="H6076" i="58"/>
  <c r="I6076" i="58"/>
  <c r="M6076" i="58" s="1"/>
  <c r="J6076" i="58"/>
  <c r="K6076" i="58"/>
  <c r="N6076" i="58"/>
  <c r="H6077" i="58"/>
  <c r="I6077" i="58"/>
  <c r="M6077" i="58" s="1"/>
  <c r="J6077" i="58"/>
  <c r="K6077" i="58"/>
  <c r="N6077" i="58"/>
  <c r="H6078" i="58"/>
  <c r="I6078" i="58"/>
  <c r="M6078" i="58" s="1"/>
  <c r="J6078" i="58"/>
  <c r="K6078" i="58"/>
  <c r="N6078" i="58"/>
  <c r="H6079" i="58"/>
  <c r="I6079" i="58"/>
  <c r="M6079" i="58" s="1"/>
  <c r="J6079" i="58"/>
  <c r="K6079" i="58"/>
  <c r="N6079" i="58"/>
  <c r="H6080" i="58"/>
  <c r="I6080" i="58"/>
  <c r="M6080" i="58" s="1"/>
  <c r="J6080" i="58"/>
  <c r="K6080" i="58"/>
  <c r="N6080" i="58"/>
  <c r="H6081" i="58"/>
  <c r="I6081" i="58"/>
  <c r="M6081" i="58" s="1"/>
  <c r="J6081" i="58"/>
  <c r="K6081" i="58"/>
  <c r="N6081" i="58"/>
  <c r="H6082" i="58"/>
  <c r="I6082" i="58"/>
  <c r="M6082" i="58" s="1"/>
  <c r="J6082" i="58"/>
  <c r="K6082" i="58"/>
  <c r="N6082" i="58"/>
  <c r="H6083" i="58"/>
  <c r="I6083" i="58"/>
  <c r="M6083" i="58" s="1"/>
  <c r="J6083" i="58"/>
  <c r="K6083" i="58"/>
  <c r="N6083" i="58"/>
  <c r="H6084" i="58"/>
  <c r="I6084" i="58"/>
  <c r="M6084" i="58" s="1"/>
  <c r="J6084" i="58"/>
  <c r="K6084" i="58"/>
  <c r="N6084" i="58"/>
  <c r="H6085" i="58"/>
  <c r="I6085" i="58"/>
  <c r="M6085" i="58" s="1"/>
  <c r="J6085" i="58"/>
  <c r="K6085" i="58"/>
  <c r="N6085" i="58"/>
  <c r="H6086" i="58"/>
  <c r="I6086" i="58"/>
  <c r="M6086" i="58" s="1"/>
  <c r="J6086" i="58"/>
  <c r="K6086" i="58"/>
  <c r="N6086" i="58"/>
  <c r="H6087" i="58"/>
  <c r="I6087" i="58"/>
  <c r="M6087" i="58" s="1"/>
  <c r="J6087" i="58"/>
  <c r="K6087" i="58"/>
  <c r="N6087" i="58"/>
  <c r="H6088" i="58"/>
  <c r="I6088" i="58"/>
  <c r="M6088" i="58" s="1"/>
  <c r="J6088" i="58"/>
  <c r="K6088" i="58"/>
  <c r="N6088" i="58"/>
  <c r="H6089" i="58"/>
  <c r="I6089" i="58"/>
  <c r="M6089" i="58" s="1"/>
  <c r="J6089" i="58"/>
  <c r="K6089" i="58"/>
  <c r="N6089" i="58"/>
  <c r="H6090" i="58"/>
  <c r="I6090" i="58"/>
  <c r="M6090" i="58" s="1"/>
  <c r="J6090" i="58"/>
  <c r="K6090" i="58"/>
  <c r="N6090" i="58"/>
  <c r="H6091" i="58"/>
  <c r="I6091" i="58"/>
  <c r="M6091" i="58" s="1"/>
  <c r="J6091" i="58"/>
  <c r="K6091" i="58"/>
  <c r="N6091" i="58"/>
  <c r="H6092" i="58"/>
  <c r="I6092" i="58"/>
  <c r="M6092" i="58" s="1"/>
  <c r="J6092" i="58"/>
  <c r="K6092" i="58"/>
  <c r="N6092" i="58"/>
  <c r="H6093" i="58"/>
  <c r="I6093" i="58"/>
  <c r="M6093" i="58" s="1"/>
  <c r="J6093" i="58"/>
  <c r="K6093" i="58"/>
  <c r="N6093" i="58"/>
  <c r="H6094" i="58"/>
  <c r="I6094" i="58"/>
  <c r="M6094" i="58" s="1"/>
  <c r="J6094" i="58"/>
  <c r="K6094" i="58"/>
  <c r="N6094" i="58"/>
  <c r="H6095" i="58"/>
  <c r="I6095" i="58"/>
  <c r="M6095" i="58" s="1"/>
  <c r="J6095" i="58"/>
  <c r="K6095" i="58"/>
  <c r="N6095" i="58"/>
  <c r="H6096" i="58"/>
  <c r="I6096" i="58"/>
  <c r="M6096" i="58" s="1"/>
  <c r="J6096" i="58"/>
  <c r="K6096" i="58"/>
  <c r="N6096" i="58"/>
  <c r="H6097" i="58"/>
  <c r="I6097" i="58"/>
  <c r="M6097" i="58" s="1"/>
  <c r="J6097" i="58"/>
  <c r="K6097" i="58"/>
  <c r="N6097" i="58"/>
  <c r="H6098" i="58"/>
  <c r="I6098" i="58"/>
  <c r="M6098" i="58" s="1"/>
  <c r="J6098" i="58"/>
  <c r="K6098" i="58"/>
  <c r="N6098" i="58"/>
  <c r="H6099" i="58"/>
  <c r="I6099" i="58"/>
  <c r="M6099" i="58" s="1"/>
  <c r="J6099" i="58"/>
  <c r="K6099" i="58"/>
  <c r="N6099" i="58"/>
  <c r="H6100" i="58"/>
  <c r="I6100" i="58"/>
  <c r="M6100" i="58" s="1"/>
  <c r="J6100" i="58"/>
  <c r="K6100" i="58"/>
  <c r="N6100" i="58"/>
  <c r="H6101" i="58"/>
  <c r="I6101" i="58"/>
  <c r="M6101" i="58" s="1"/>
  <c r="J6101" i="58"/>
  <c r="K6101" i="58"/>
  <c r="N6101" i="58"/>
  <c r="H6102" i="58"/>
  <c r="I6102" i="58"/>
  <c r="M6102" i="58" s="1"/>
  <c r="J6102" i="58"/>
  <c r="K6102" i="58"/>
  <c r="N6102" i="58"/>
  <c r="H6103" i="58"/>
  <c r="I6103" i="58"/>
  <c r="M6103" i="58" s="1"/>
  <c r="J6103" i="58"/>
  <c r="K6103" i="58"/>
  <c r="N6103" i="58"/>
  <c r="H6104" i="58"/>
  <c r="I6104" i="58"/>
  <c r="M6104" i="58" s="1"/>
  <c r="J6104" i="58"/>
  <c r="K6104" i="58"/>
  <c r="N6104" i="58"/>
  <c r="H6105" i="58"/>
  <c r="I6105" i="58"/>
  <c r="M6105" i="58" s="1"/>
  <c r="J6105" i="58"/>
  <c r="K6105" i="58"/>
  <c r="N6105" i="58"/>
  <c r="H6106" i="58"/>
  <c r="I6106" i="58"/>
  <c r="M6106" i="58" s="1"/>
  <c r="J6106" i="58"/>
  <c r="K6106" i="58"/>
  <c r="N6106" i="58"/>
  <c r="H6107" i="58"/>
  <c r="I6107" i="58"/>
  <c r="M6107" i="58" s="1"/>
  <c r="J6107" i="58"/>
  <c r="K6107" i="58"/>
  <c r="N6107" i="58"/>
  <c r="H6108" i="58"/>
  <c r="I6108" i="58"/>
  <c r="M6108" i="58" s="1"/>
  <c r="J6108" i="58"/>
  <c r="K6108" i="58"/>
  <c r="N6108" i="58"/>
  <c r="H6109" i="58"/>
  <c r="I6109" i="58"/>
  <c r="M6109" i="58" s="1"/>
  <c r="J6109" i="58"/>
  <c r="K6109" i="58"/>
  <c r="N6109" i="58"/>
  <c r="H6110" i="58"/>
  <c r="I6110" i="58"/>
  <c r="M6110" i="58" s="1"/>
  <c r="J6110" i="58"/>
  <c r="K6110" i="58"/>
  <c r="N6110" i="58"/>
  <c r="H6111" i="58"/>
  <c r="I6111" i="58"/>
  <c r="M6111" i="58" s="1"/>
  <c r="J6111" i="58"/>
  <c r="K6111" i="58"/>
  <c r="N6111" i="58"/>
  <c r="H6112" i="58"/>
  <c r="I6112" i="58"/>
  <c r="M6112" i="58" s="1"/>
  <c r="J6112" i="58"/>
  <c r="K6112" i="58"/>
  <c r="N6112" i="58"/>
  <c r="H6113" i="58"/>
  <c r="I6113" i="58"/>
  <c r="M6113" i="58" s="1"/>
  <c r="J6113" i="58"/>
  <c r="K6113" i="58"/>
  <c r="N6113" i="58"/>
  <c r="H6114" i="58"/>
  <c r="I6114" i="58"/>
  <c r="M6114" i="58" s="1"/>
  <c r="J6114" i="58"/>
  <c r="K6114" i="58"/>
  <c r="N6114" i="58"/>
  <c r="H6115" i="58"/>
  <c r="I6115" i="58"/>
  <c r="M6115" i="58" s="1"/>
  <c r="J6115" i="58"/>
  <c r="K6115" i="58"/>
  <c r="N6115" i="58"/>
  <c r="H6116" i="58"/>
  <c r="I6116" i="58"/>
  <c r="M6116" i="58" s="1"/>
  <c r="J6116" i="58"/>
  <c r="K6116" i="58"/>
  <c r="N6116" i="58"/>
  <c r="H6117" i="58"/>
  <c r="I6117" i="58"/>
  <c r="M6117" i="58" s="1"/>
  <c r="J6117" i="58"/>
  <c r="K6117" i="58"/>
  <c r="N6117" i="58"/>
  <c r="H6118" i="58"/>
  <c r="I6118" i="58"/>
  <c r="M6118" i="58" s="1"/>
  <c r="J6118" i="58"/>
  <c r="K6118" i="58"/>
  <c r="N6118" i="58"/>
  <c r="H6119" i="58"/>
  <c r="I6119" i="58"/>
  <c r="M6119" i="58" s="1"/>
  <c r="J6119" i="58"/>
  <c r="K6119" i="58"/>
  <c r="N6119" i="58"/>
  <c r="H6120" i="58"/>
  <c r="I6120" i="58"/>
  <c r="M6120" i="58" s="1"/>
  <c r="J6120" i="58"/>
  <c r="K6120" i="58"/>
  <c r="N6120" i="58"/>
  <c r="H6121" i="58"/>
  <c r="I6121" i="58"/>
  <c r="M6121" i="58" s="1"/>
  <c r="J6121" i="58"/>
  <c r="K6121" i="58"/>
  <c r="N6121" i="58"/>
  <c r="H6122" i="58"/>
  <c r="I6122" i="58"/>
  <c r="M6122" i="58" s="1"/>
  <c r="J6122" i="58"/>
  <c r="K6122" i="58"/>
  <c r="N6122" i="58"/>
  <c r="H6123" i="58"/>
  <c r="I6123" i="58"/>
  <c r="M6123" i="58" s="1"/>
  <c r="J6123" i="58"/>
  <c r="K6123" i="58"/>
  <c r="N6123" i="58"/>
  <c r="H6124" i="58"/>
  <c r="I6124" i="58"/>
  <c r="M6124" i="58" s="1"/>
  <c r="J6124" i="58"/>
  <c r="K6124" i="58"/>
  <c r="N6124" i="58"/>
  <c r="H6125" i="58"/>
  <c r="I6125" i="58"/>
  <c r="M6125" i="58" s="1"/>
  <c r="J6125" i="58"/>
  <c r="K6125" i="58"/>
  <c r="N6125" i="58"/>
  <c r="H6126" i="58"/>
  <c r="I6126" i="58"/>
  <c r="M6126" i="58" s="1"/>
  <c r="J6126" i="58"/>
  <c r="K6126" i="58"/>
  <c r="N6126" i="58"/>
  <c r="H6127" i="58"/>
  <c r="I6127" i="58"/>
  <c r="M6127" i="58" s="1"/>
  <c r="J6127" i="58"/>
  <c r="K6127" i="58"/>
  <c r="N6127" i="58"/>
  <c r="H6128" i="58"/>
  <c r="I6128" i="58"/>
  <c r="M6128" i="58" s="1"/>
  <c r="J6128" i="58"/>
  <c r="K6128" i="58"/>
  <c r="N6128" i="58"/>
  <c r="H6129" i="58"/>
  <c r="I6129" i="58"/>
  <c r="M6129" i="58" s="1"/>
  <c r="J6129" i="58"/>
  <c r="K6129" i="58"/>
  <c r="N6129" i="58"/>
  <c r="H6130" i="58"/>
  <c r="I6130" i="58"/>
  <c r="M6130" i="58" s="1"/>
  <c r="J6130" i="58"/>
  <c r="K6130" i="58"/>
  <c r="N6130" i="58"/>
  <c r="H6131" i="58"/>
  <c r="I6131" i="58"/>
  <c r="M6131" i="58" s="1"/>
  <c r="J6131" i="58"/>
  <c r="K6131" i="58"/>
  <c r="N6131" i="58"/>
  <c r="H6132" i="58"/>
  <c r="I6132" i="58"/>
  <c r="M6132" i="58" s="1"/>
  <c r="J6132" i="58"/>
  <c r="K6132" i="58"/>
  <c r="N6132" i="58"/>
  <c r="H6133" i="58"/>
  <c r="I6133" i="58"/>
  <c r="M6133" i="58" s="1"/>
  <c r="J6133" i="58"/>
  <c r="K6133" i="58"/>
  <c r="N6133" i="58"/>
  <c r="H6134" i="58"/>
  <c r="I6134" i="58"/>
  <c r="M6134" i="58" s="1"/>
  <c r="J6134" i="58"/>
  <c r="K6134" i="58"/>
  <c r="N6134" i="58"/>
  <c r="H6135" i="58"/>
  <c r="I6135" i="58"/>
  <c r="M6135" i="58" s="1"/>
  <c r="J6135" i="58"/>
  <c r="K6135" i="58"/>
  <c r="N6135" i="58"/>
  <c r="H6136" i="58"/>
  <c r="I6136" i="58"/>
  <c r="M6136" i="58" s="1"/>
  <c r="J6136" i="58"/>
  <c r="K6136" i="58"/>
  <c r="N6136" i="58"/>
  <c r="H6137" i="58"/>
  <c r="I6137" i="58"/>
  <c r="M6137" i="58" s="1"/>
  <c r="J6137" i="58"/>
  <c r="K6137" i="58"/>
  <c r="N6137" i="58"/>
  <c r="H6138" i="58"/>
  <c r="I6138" i="58"/>
  <c r="M6138" i="58" s="1"/>
  <c r="J6138" i="58"/>
  <c r="K6138" i="58"/>
  <c r="N6138" i="58"/>
  <c r="H6139" i="58"/>
  <c r="I6139" i="58"/>
  <c r="M6139" i="58" s="1"/>
  <c r="J6139" i="58"/>
  <c r="K6139" i="58"/>
  <c r="N6139" i="58"/>
  <c r="H6140" i="58"/>
  <c r="I6140" i="58"/>
  <c r="M6140" i="58" s="1"/>
  <c r="J6140" i="58"/>
  <c r="K6140" i="58"/>
  <c r="N6140" i="58"/>
  <c r="H6141" i="58"/>
  <c r="I6141" i="58"/>
  <c r="M6141" i="58" s="1"/>
  <c r="J6141" i="58"/>
  <c r="K6141" i="58"/>
  <c r="N6141" i="58"/>
  <c r="H6142" i="58"/>
  <c r="I6142" i="58"/>
  <c r="M6142" i="58" s="1"/>
  <c r="J6142" i="58"/>
  <c r="K6142" i="58"/>
  <c r="N6142" i="58"/>
  <c r="H6143" i="58"/>
  <c r="I6143" i="58"/>
  <c r="M6143" i="58" s="1"/>
  <c r="J6143" i="58"/>
  <c r="K6143" i="58"/>
  <c r="N6143" i="58"/>
  <c r="H6144" i="58"/>
  <c r="I6144" i="58"/>
  <c r="M6144" i="58" s="1"/>
  <c r="J6144" i="58"/>
  <c r="K6144" i="58"/>
  <c r="N6144" i="58"/>
  <c r="H6145" i="58"/>
  <c r="I6145" i="58"/>
  <c r="M6145" i="58" s="1"/>
  <c r="J6145" i="58"/>
  <c r="K6145" i="58"/>
  <c r="N6145" i="58"/>
  <c r="H6146" i="58"/>
  <c r="I6146" i="58"/>
  <c r="M6146" i="58" s="1"/>
  <c r="J6146" i="58"/>
  <c r="K6146" i="58"/>
  <c r="N6146" i="58"/>
  <c r="H6147" i="58"/>
  <c r="I6147" i="58"/>
  <c r="M6147" i="58" s="1"/>
  <c r="J6147" i="58"/>
  <c r="K6147" i="58"/>
  <c r="N6147" i="58"/>
  <c r="H6148" i="58"/>
  <c r="I6148" i="58"/>
  <c r="M6148" i="58" s="1"/>
  <c r="J6148" i="58"/>
  <c r="K6148" i="58"/>
  <c r="N6148" i="58"/>
  <c r="H6149" i="58"/>
  <c r="I6149" i="58"/>
  <c r="M6149" i="58" s="1"/>
  <c r="J6149" i="58"/>
  <c r="K6149" i="58"/>
  <c r="N6149" i="58"/>
  <c r="H6150" i="58"/>
  <c r="I6150" i="58"/>
  <c r="M6150" i="58" s="1"/>
  <c r="J6150" i="58"/>
  <c r="K6150" i="58"/>
  <c r="N6150" i="58"/>
  <c r="H6151" i="58"/>
  <c r="I6151" i="58"/>
  <c r="M6151" i="58" s="1"/>
  <c r="J6151" i="58"/>
  <c r="K6151" i="58"/>
  <c r="N6151" i="58"/>
  <c r="H6152" i="58"/>
  <c r="I6152" i="58"/>
  <c r="M6152" i="58" s="1"/>
  <c r="J6152" i="58"/>
  <c r="K6152" i="58"/>
  <c r="N6152" i="58"/>
  <c r="H6153" i="58"/>
  <c r="I6153" i="58"/>
  <c r="M6153" i="58" s="1"/>
  <c r="J6153" i="58"/>
  <c r="K6153" i="58"/>
  <c r="N6153" i="58"/>
  <c r="H6154" i="58"/>
  <c r="I6154" i="58"/>
  <c r="M6154" i="58" s="1"/>
  <c r="J6154" i="58"/>
  <c r="K6154" i="58"/>
  <c r="N6154" i="58"/>
  <c r="H6155" i="58"/>
  <c r="I6155" i="58"/>
  <c r="M6155" i="58" s="1"/>
  <c r="J6155" i="58"/>
  <c r="K6155" i="58"/>
  <c r="N6155" i="58"/>
  <c r="H6156" i="58"/>
  <c r="I6156" i="58"/>
  <c r="M6156" i="58" s="1"/>
  <c r="J6156" i="58"/>
  <c r="K6156" i="58"/>
  <c r="N6156" i="58"/>
  <c r="H6157" i="58"/>
  <c r="I6157" i="58"/>
  <c r="M6157" i="58" s="1"/>
  <c r="J6157" i="58"/>
  <c r="K6157" i="58"/>
  <c r="N6157" i="58"/>
  <c r="H6158" i="58"/>
  <c r="I6158" i="58"/>
  <c r="M6158" i="58" s="1"/>
  <c r="J6158" i="58"/>
  <c r="K6158" i="58"/>
  <c r="N6158" i="58"/>
  <c r="H6159" i="58"/>
  <c r="I6159" i="58"/>
  <c r="M6159" i="58" s="1"/>
  <c r="J6159" i="58"/>
  <c r="K6159" i="58"/>
  <c r="N6159" i="58"/>
  <c r="H6160" i="58"/>
  <c r="I6160" i="58"/>
  <c r="M6160" i="58" s="1"/>
  <c r="J6160" i="58"/>
  <c r="K6160" i="58"/>
  <c r="N6160" i="58"/>
  <c r="H6161" i="58"/>
  <c r="I6161" i="58"/>
  <c r="M6161" i="58" s="1"/>
  <c r="J6161" i="58"/>
  <c r="K6161" i="58"/>
  <c r="N6161" i="58"/>
  <c r="H6162" i="58"/>
  <c r="I6162" i="58"/>
  <c r="M6162" i="58" s="1"/>
  <c r="J6162" i="58"/>
  <c r="K6162" i="58"/>
  <c r="N6162" i="58"/>
  <c r="H6163" i="58"/>
  <c r="I6163" i="58"/>
  <c r="M6163" i="58" s="1"/>
  <c r="J6163" i="58"/>
  <c r="K6163" i="58"/>
  <c r="N6163" i="58"/>
  <c r="H6164" i="58"/>
  <c r="I6164" i="58"/>
  <c r="M6164" i="58" s="1"/>
  <c r="J6164" i="58"/>
  <c r="K6164" i="58"/>
  <c r="N6164" i="58"/>
  <c r="H6165" i="58"/>
  <c r="I6165" i="58"/>
  <c r="M6165" i="58" s="1"/>
  <c r="J6165" i="58"/>
  <c r="K6165" i="58"/>
  <c r="N6165" i="58"/>
  <c r="H6166" i="58"/>
  <c r="I6166" i="58"/>
  <c r="M6166" i="58" s="1"/>
  <c r="J6166" i="58"/>
  <c r="K6166" i="58"/>
  <c r="N6166" i="58"/>
  <c r="H6167" i="58"/>
  <c r="I6167" i="58"/>
  <c r="M6167" i="58" s="1"/>
  <c r="J6167" i="58"/>
  <c r="K6167" i="58"/>
  <c r="N6167" i="58"/>
  <c r="H6168" i="58"/>
  <c r="I6168" i="58"/>
  <c r="M6168" i="58" s="1"/>
  <c r="J6168" i="58"/>
  <c r="K6168" i="58"/>
  <c r="N6168" i="58"/>
  <c r="H6169" i="58"/>
  <c r="I6169" i="58"/>
  <c r="M6169" i="58" s="1"/>
  <c r="J6169" i="58"/>
  <c r="K6169" i="58"/>
  <c r="N6169" i="58"/>
  <c r="H6170" i="58"/>
  <c r="I6170" i="58"/>
  <c r="M6170" i="58" s="1"/>
  <c r="J6170" i="58"/>
  <c r="K6170" i="58"/>
  <c r="N6170" i="58"/>
  <c r="H6171" i="58"/>
  <c r="I6171" i="58"/>
  <c r="M6171" i="58" s="1"/>
  <c r="J6171" i="58"/>
  <c r="K6171" i="58"/>
  <c r="N6171" i="58"/>
  <c r="H6172" i="58"/>
  <c r="I6172" i="58"/>
  <c r="M6172" i="58" s="1"/>
  <c r="J6172" i="58"/>
  <c r="K6172" i="58"/>
  <c r="N6172" i="58"/>
  <c r="H6173" i="58"/>
  <c r="I6173" i="58"/>
  <c r="M6173" i="58" s="1"/>
  <c r="J6173" i="58"/>
  <c r="K6173" i="58"/>
  <c r="N6173" i="58"/>
  <c r="H6174" i="58"/>
  <c r="I6174" i="58"/>
  <c r="M6174" i="58" s="1"/>
  <c r="J6174" i="58"/>
  <c r="K6174" i="58"/>
  <c r="N6174" i="58"/>
  <c r="H6175" i="58"/>
  <c r="I6175" i="58"/>
  <c r="M6175" i="58" s="1"/>
  <c r="J6175" i="58"/>
  <c r="K6175" i="58"/>
  <c r="N6175" i="58"/>
  <c r="H6176" i="58"/>
  <c r="I6176" i="58"/>
  <c r="M6176" i="58" s="1"/>
  <c r="J6176" i="58"/>
  <c r="K6176" i="58"/>
  <c r="N6176" i="58"/>
  <c r="H6177" i="58"/>
  <c r="I6177" i="58"/>
  <c r="M6177" i="58" s="1"/>
  <c r="J6177" i="58"/>
  <c r="K6177" i="58"/>
  <c r="N6177" i="58"/>
  <c r="H6178" i="58"/>
  <c r="I6178" i="58"/>
  <c r="M6178" i="58" s="1"/>
  <c r="J6178" i="58"/>
  <c r="K6178" i="58"/>
  <c r="N6178" i="58"/>
  <c r="H6179" i="58"/>
  <c r="I6179" i="58"/>
  <c r="M6179" i="58" s="1"/>
  <c r="J6179" i="58"/>
  <c r="K6179" i="58"/>
  <c r="N6179" i="58"/>
  <c r="H6180" i="58"/>
  <c r="I6180" i="58"/>
  <c r="M6180" i="58" s="1"/>
  <c r="J6180" i="58"/>
  <c r="K6180" i="58"/>
  <c r="N6180" i="58"/>
  <c r="H6181" i="58"/>
  <c r="I6181" i="58"/>
  <c r="M6181" i="58" s="1"/>
  <c r="J6181" i="58"/>
  <c r="K6181" i="58"/>
  <c r="N6181" i="58"/>
  <c r="H6182" i="58"/>
  <c r="I6182" i="58"/>
  <c r="M6182" i="58" s="1"/>
  <c r="J6182" i="58"/>
  <c r="K6182" i="58"/>
  <c r="N6182" i="58"/>
  <c r="H6183" i="58"/>
  <c r="I6183" i="58"/>
  <c r="M6183" i="58" s="1"/>
  <c r="J6183" i="58"/>
  <c r="K6183" i="58"/>
  <c r="N6183" i="58"/>
  <c r="H6184" i="58"/>
  <c r="I6184" i="58"/>
  <c r="M6184" i="58" s="1"/>
  <c r="J6184" i="58"/>
  <c r="K6184" i="58"/>
  <c r="N6184" i="58"/>
  <c r="H6185" i="58"/>
  <c r="I6185" i="58"/>
  <c r="M6185" i="58" s="1"/>
  <c r="J6185" i="58"/>
  <c r="K6185" i="58"/>
  <c r="N6185" i="58"/>
  <c r="H6186" i="58"/>
  <c r="I6186" i="58"/>
  <c r="M6186" i="58" s="1"/>
  <c r="J6186" i="58"/>
  <c r="K6186" i="58"/>
  <c r="N6186" i="58"/>
  <c r="H6187" i="58"/>
  <c r="I6187" i="58"/>
  <c r="M6187" i="58" s="1"/>
  <c r="J6187" i="58"/>
  <c r="K6187" i="58"/>
  <c r="N6187" i="58"/>
  <c r="H6188" i="58"/>
  <c r="I6188" i="58"/>
  <c r="M6188" i="58" s="1"/>
  <c r="J6188" i="58"/>
  <c r="K6188" i="58"/>
  <c r="N6188" i="58"/>
  <c r="H6189" i="58"/>
  <c r="I6189" i="58"/>
  <c r="M6189" i="58" s="1"/>
  <c r="J6189" i="58"/>
  <c r="K6189" i="58"/>
  <c r="N6189" i="58"/>
  <c r="H6190" i="58"/>
  <c r="I6190" i="58"/>
  <c r="M6190" i="58" s="1"/>
  <c r="J6190" i="58"/>
  <c r="K6190" i="58"/>
  <c r="N6190" i="58"/>
  <c r="H6191" i="58"/>
  <c r="I6191" i="58"/>
  <c r="M6191" i="58" s="1"/>
  <c r="J6191" i="58"/>
  <c r="K6191" i="58"/>
  <c r="N6191" i="58"/>
  <c r="H6192" i="58"/>
  <c r="I6192" i="58"/>
  <c r="M6192" i="58" s="1"/>
  <c r="J6192" i="58"/>
  <c r="K6192" i="58"/>
  <c r="N6192" i="58"/>
  <c r="H6193" i="58"/>
  <c r="I6193" i="58"/>
  <c r="M6193" i="58" s="1"/>
  <c r="J6193" i="58"/>
  <c r="K6193" i="58"/>
  <c r="N6193" i="58"/>
  <c r="H6194" i="58"/>
  <c r="I6194" i="58"/>
  <c r="M6194" i="58" s="1"/>
  <c r="J6194" i="58"/>
  <c r="K6194" i="58"/>
  <c r="N6194" i="58"/>
  <c r="H6195" i="58"/>
  <c r="I6195" i="58"/>
  <c r="M6195" i="58" s="1"/>
  <c r="J6195" i="58"/>
  <c r="K6195" i="58"/>
  <c r="N6195" i="58"/>
  <c r="H6196" i="58"/>
  <c r="I6196" i="58"/>
  <c r="M6196" i="58" s="1"/>
  <c r="J6196" i="58"/>
  <c r="K6196" i="58"/>
  <c r="N6196" i="58"/>
  <c r="H6197" i="58"/>
  <c r="I6197" i="58"/>
  <c r="M6197" i="58" s="1"/>
  <c r="J6197" i="58"/>
  <c r="K6197" i="58"/>
  <c r="N6197" i="58"/>
  <c r="H6198" i="58"/>
  <c r="I6198" i="58"/>
  <c r="M6198" i="58" s="1"/>
  <c r="J6198" i="58"/>
  <c r="K6198" i="58"/>
  <c r="N6198" i="58"/>
  <c r="H6199" i="58"/>
  <c r="I6199" i="58"/>
  <c r="M6199" i="58" s="1"/>
  <c r="J6199" i="58"/>
  <c r="K6199" i="58"/>
  <c r="N6199" i="58"/>
  <c r="H6200" i="58"/>
  <c r="I6200" i="58"/>
  <c r="M6200" i="58" s="1"/>
  <c r="J6200" i="58"/>
  <c r="K6200" i="58"/>
  <c r="N6200" i="58"/>
  <c r="H6201" i="58"/>
  <c r="I6201" i="58"/>
  <c r="M6201" i="58" s="1"/>
  <c r="J6201" i="58"/>
  <c r="K6201" i="58"/>
  <c r="N6201" i="58"/>
  <c r="H6202" i="58"/>
  <c r="I6202" i="58"/>
  <c r="M6202" i="58" s="1"/>
  <c r="J6202" i="58"/>
  <c r="K6202" i="58"/>
  <c r="N6202" i="58"/>
  <c r="H6203" i="58"/>
  <c r="I6203" i="58"/>
  <c r="M6203" i="58" s="1"/>
  <c r="J6203" i="58"/>
  <c r="K6203" i="58"/>
  <c r="N6203" i="58"/>
  <c r="H6204" i="58"/>
  <c r="I6204" i="58"/>
  <c r="M6204" i="58" s="1"/>
  <c r="J6204" i="58"/>
  <c r="K6204" i="58"/>
  <c r="N6204" i="58"/>
  <c r="H6205" i="58"/>
  <c r="I6205" i="58"/>
  <c r="M6205" i="58" s="1"/>
  <c r="J6205" i="58"/>
  <c r="K6205" i="58"/>
  <c r="N6205" i="58"/>
  <c r="H6206" i="58"/>
  <c r="I6206" i="58"/>
  <c r="M6206" i="58" s="1"/>
  <c r="J6206" i="58"/>
  <c r="K6206" i="58"/>
  <c r="N6206" i="58"/>
  <c r="H6207" i="58"/>
  <c r="I6207" i="58"/>
  <c r="M6207" i="58" s="1"/>
  <c r="J6207" i="58"/>
  <c r="K6207" i="58"/>
  <c r="N6207" i="58"/>
  <c r="H6208" i="58"/>
  <c r="I6208" i="58"/>
  <c r="M6208" i="58" s="1"/>
  <c r="J6208" i="58"/>
  <c r="K6208" i="58"/>
  <c r="N6208" i="58"/>
  <c r="H6209" i="58"/>
  <c r="I6209" i="58"/>
  <c r="M6209" i="58" s="1"/>
  <c r="J6209" i="58"/>
  <c r="K6209" i="58"/>
  <c r="N6209" i="58"/>
  <c r="H6210" i="58"/>
  <c r="I6210" i="58"/>
  <c r="M6210" i="58" s="1"/>
  <c r="J6210" i="58"/>
  <c r="K6210" i="58"/>
  <c r="N6210" i="58"/>
  <c r="H6211" i="58"/>
  <c r="I6211" i="58"/>
  <c r="M6211" i="58" s="1"/>
  <c r="J6211" i="58"/>
  <c r="K6211" i="58"/>
  <c r="N6211" i="58"/>
  <c r="H6212" i="58"/>
  <c r="I6212" i="58"/>
  <c r="M6212" i="58" s="1"/>
  <c r="J6212" i="58"/>
  <c r="K6212" i="58"/>
  <c r="N6212" i="58"/>
  <c r="H6213" i="58"/>
  <c r="I6213" i="58"/>
  <c r="M6213" i="58" s="1"/>
  <c r="J6213" i="58"/>
  <c r="K6213" i="58"/>
  <c r="N6213" i="58"/>
  <c r="H6214" i="58"/>
  <c r="I6214" i="58"/>
  <c r="M6214" i="58" s="1"/>
  <c r="J6214" i="58"/>
  <c r="K6214" i="58"/>
  <c r="N6214" i="58"/>
  <c r="H6215" i="58"/>
  <c r="I6215" i="58"/>
  <c r="M6215" i="58" s="1"/>
  <c r="J6215" i="58"/>
  <c r="K6215" i="58"/>
  <c r="N6215" i="58"/>
  <c r="H6216" i="58"/>
  <c r="I6216" i="58"/>
  <c r="M6216" i="58" s="1"/>
  <c r="J6216" i="58"/>
  <c r="K6216" i="58"/>
  <c r="N6216" i="58"/>
  <c r="H6217" i="58"/>
  <c r="I6217" i="58"/>
  <c r="M6217" i="58" s="1"/>
  <c r="J6217" i="58"/>
  <c r="K6217" i="58"/>
  <c r="N6217" i="58"/>
  <c r="H6218" i="58"/>
  <c r="I6218" i="58"/>
  <c r="M6218" i="58" s="1"/>
  <c r="J6218" i="58"/>
  <c r="K6218" i="58"/>
  <c r="N6218" i="58"/>
  <c r="I6219" i="58"/>
  <c r="M6219" i="58" s="1"/>
  <c r="J6219" i="58"/>
  <c r="K6219" i="58"/>
  <c r="N6219" i="58"/>
  <c r="H6220" i="58"/>
  <c r="I6220" i="58"/>
  <c r="M6220" i="58" s="1"/>
  <c r="J6220" i="58"/>
  <c r="K6220" i="58"/>
  <c r="N6220" i="58"/>
  <c r="H6221" i="58"/>
  <c r="I6221" i="58"/>
  <c r="M6221" i="58" s="1"/>
  <c r="J6221" i="58"/>
  <c r="K6221" i="58"/>
  <c r="N6221" i="58"/>
  <c r="H6222" i="58"/>
  <c r="I6222" i="58"/>
  <c r="M6222" i="58" s="1"/>
  <c r="J6222" i="58"/>
  <c r="K6222" i="58"/>
  <c r="N6222" i="58"/>
  <c r="H6223" i="58"/>
  <c r="I6223" i="58"/>
  <c r="M6223" i="58" s="1"/>
  <c r="J6223" i="58"/>
  <c r="K6223" i="58"/>
  <c r="N6223" i="58"/>
  <c r="H6224" i="58"/>
  <c r="I6224" i="58"/>
  <c r="M6224" i="58" s="1"/>
  <c r="J6224" i="58"/>
  <c r="K6224" i="58"/>
  <c r="N6224" i="58"/>
  <c r="H6225" i="58"/>
  <c r="I6225" i="58"/>
  <c r="M6225" i="58" s="1"/>
  <c r="J6225" i="58"/>
  <c r="K6225" i="58"/>
  <c r="N6225" i="58"/>
  <c r="H6226" i="58"/>
  <c r="I6226" i="58"/>
  <c r="M6226" i="58" s="1"/>
  <c r="J6226" i="58"/>
  <c r="K6226" i="58"/>
  <c r="N6226" i="58"/>
  <c r="H6227" i="58"/>
  <c r="I6227" i="58"/>
  <c r="M6227" i="58" s="1"/>
  <c r="J6227" i="58"/>
  <c r="K6227" i="58"/>
  <c r="N6227" i="58"/>
  <c r="H6228" i="58"/>
  <c r="I6228" i="58"/>
  <c r="M6228" i="58" s="1"/>
  <c r="J6228" i="58"/>
  <c r="K6228" i="58"/>
  <c r="N6228" i="58"/>
  <c r="H6229" i="58"/>
  <c r="I6229" i="58"/>
  <c r="M6229" i="58" s="1"/>
  <c r="J6229" i="58"/>
  <c r="K6229" i="58"/>
  <c r="N6229" i="58"/>
  <c r="H6230" i="58"/>
  <c r="I6230" i="58"/>
  <c r="M6230" i="58" s="1"/>
  <c r="J6230" i="58"/>
  <c r="K6230" i="58"/>
  <c r="N6230" i="58"/>
  <c r="H6231" i="58"/>
  <c r="I6231" i="58"/>
  <c r="M6231" i="58" s="1"/>
  <c r="J6231" i="58"/>
  <c r="K6231" i="58"/>
  <c r="N6231" i="58"/>
  <c r="H6232" i="58"/>
  <c r="I6232" i="58"/>
  <c r="M6232" i="58" s="1"/>
  <c r="J6232" i="58"/>
  <c r="K6232" i="58"/>
  <c r="N6232" i="58"/>
  <c r="H6233" i="58"/>
  <c r="I6233" i="58"/>
  <c r="M6233" i="58" s="1"/>
  <c r="J6233" i="58"/>
  <c r="K6233" i="58"/>
  <c r="N6233" i="58"/>
  <c r="H6234" i="58"/>
  <c r="I6234" i="58"/>
  <c r="J6234" i="58"/>
  <c r="K6234" i="58"/>
  <c r="N6234" i="58"/>
  <c r="H6235" i="58"/>
  <c r="I6235" i="58"/>
  <c r="M6235" i="58" s="1"/>
  <c r="J6235" i="58"/>
  <c r="K6235" i="58"/>
  <c r="N6235" i="58"/>
  <c r="H6236" i="58"/>
  <c r="I6236" i="58"/>
  <c r="M6236" i="58" s="1"/>
  <c r="J6236" i="58"/>
  <c r="K6236" i="58"/>
  <c r="N6236" i="58"/>
  <c r="H6237" i="58"/>
  <c r="I6237" i="58"/>
  <c r="J6237" i="58"/>
  <c r="K6237" i="58"/>
  <c r="N6237" i="58"/>
  <c r="H6238" i="58"/>
  <c r="I6238" i="58"/>
  <c r="J6238" i="58"/>
  <c r="K6238" i="58"/>
  <c r="N6238" i="58"/>
  <c r="H6239" i="58"/>
  <c r="I6239" i="58"/>
  <c r="J6239" i="58"/>
  <c r="K6239" i="58"/>
  <c r="N6239" i="58"/>
  <c r="H6240" i="58"/>
  <c r="I6240" i="58"/>
  <c r="M6240" i="58" s="1"/>
  <c r="J6240" i="58"/>
  <c r="K6240" i="58"/>
  <c r="N6240" i="58"/>
  <c r="H6241" i="58"/>
  <c r="I6241" i="58"/>
  <c r="M6241" i="58" s="1"/>
  <c r="J6241" i="58"/>
  <c r="K6241" i="58"/>
  <c r="N6241" i="58"/>
  <c r="H6242" i="58"/>
  <c r="I6242" i="58"/>
  <c r="M6242" i="58" s="1"/>
  <c r="J6242" i="58"/>
  <c r="K6242" i="58"/>
  <c r="N6242" i="58"/>
  <c r="H6243" i="58"/>
  <c r="I6243" i="58"/>
  <c r="M6243" i="58" s="1"/>
  <c r="J6243" i="58"/>
  <c r="K6243" i="58"/>
  <c r="N6243" i="58"/>
  <c r="H6244" i="58"/>
  <c r="I6244" i="58"/>
  <c r="M6244" i="58" s="1"/>
  <c r="J6244" i="58"/>
  <c r="K6244" i="58"/>
  <c r="N6244" i="58"/>
  <c r="H6245" i="58"/>
  <c r="I6245" i="58"/>
  <c r="M6245" i="58" s="1"/>
  <c r="J6245" i="58"/>
  <c r="K6245" i="58"/>
  <c r="N6245" i="58"/>
  <c r="H6246" i="58"/>
  <c r="I6246" i="58"/>
  <c r="M6246" i="58" s="1"/>
  <c r="J6246" i="58"/>
  <c r="K6246" i="58"/>
  <c r="N6246" i="58"/>
  <c r="H6247" i="58"/>
  <c r="I6247" i="58"/>
  <c r="M6247" i="58" s="1"/>
  <c r="J6247" i="58"/>
  <c r="K6247" i="58"/>
  <c r="N6247" i="58"/>
  <c r="H6248" i="58"/>
  <c r="I6248" i="58"/>
  <c r="M6248" i="58" s="1"/>
  <c r="J6248" i="58"/>
  <c r="K6248" i="58"/>
  <c r="N6248" i="58"/>
  <c r="H6249" i="58"/>
  <c r="I6249" i="58"/>
  <c r="M6249" i="58" s="1"/>
  <c r="J6249" i="58"/>
  <c r="K6249" i="58"/>
  <c r="N6249" i="58"/>
  <c r="H6250" i="58"/>
  <c r="I6250" i="58"/>
  <c r="M6250" i="58" s="1"/>
  <c r="J6250" i="58"/>
  <c r="K6250" i="58"/>
  <c r="N6250" i="58"/>
  <c r="H6251" i="58"/>
  <c r="I6251" i="58"/>
  <c r="M6251" i="58" s="1"/>
  <c r="J6251" i="58"/>
  <c r="K6251" i="58"/>
  <c r="N6251" i="58"/>
  <c r="P29" i="60" l="1"/>
  <c r="P25" i="60"/>
  <c r="P65" i="60"/>
  <c r="P15" i="60"/>
  <c r="P138" i="60"/>
  <c r="P24" i="60"/>
  <c r="P86" i="60"/>
  <c r="P89" i="60" s="1"/>
  <c r="P41" i="60"/>
  <c r="P19" i="60"/>
  <c r="P51" i="60"/>
  <c r="P166" i="60"/>
  <c r="P38" i="60"/>
  <c r="P54" i="60"/>
  <c r="P74" i="60"/>
  <c r="P64" i="60"/>
  <c r="M6237" i="58"/>
  <c r="M5352" i="58"/>
  <c r="M5348" i="58"/>
  <c r="M5344" i="58"/>
  <c r="M5340" i="58"/>
  <c r="M5336" i="58"/>
  <c r="M5332" i="58"/>
  <c r="M5328" i="58"/>
  <c r="M5324" i="58"/>
  <c r="M5320" i="58"/>
  <c r="M5316" i="58"/>
  <c r="M5312" i="58"/>
  <c r="M5308" i="58"/>
  <c r="M5304" i="58"/>
  <c r="M5300" i="58"/>
  <c r="M5296" i="58"/>
  <c r="M5292" i="58"/>
  <c r="M5288" i="58"/>
  <c r="M5284" i="58"/>
  <c r="M5280" i="58"/>
  <c r="M5276" i="58"/>
  <c r="M5272" i="58"/>
  <c r="M5268" i="58"/>
  <c r="M5264" i="58"/>
  <c r="M5260" i="58"/>
  <c r="M5256" i="58"/>
  <c r="M5252" i="58"/>
  <c r="M5248" i="58"/>
  <c r="M5244" i="58"/>
  <c r="M5240" i="58"/>
  <c r="M5236" i="58"/>
  <c r="M5232" i="58"/>
  <c r="P37" i="60"/>
  <c r="P14" i="60"/>
  <c r="P16" i="60"/>
  <c r="P20" i="60"/>
  <c r="P167" i="60"/>
  <c r="M5228" i="58"/>
  <c r="M5224" i="58"/>
  <c r="M5220" i="58"/>
  <c r="M5216" i="58"/>
  <c r="M5212" i="58"/>
  <c r="M5208" i="58"/>
  <c r="M5204" i="58"/>
  <c r="M5200" i="58"/>
  <c r="M5196" i="58"/>
  <c r="M5192" i="58"/>
  <c r="M5188" i="58"/>
  <c r="M5184" i="58"/>
  <c r="M5180" i="58"/>
  <c r="M5176" i="58"/>
  <c r="M5172" i="58"/>
  <c r="M5168" i="58"/>
  <c r="M5164" i="58"/>
  <c r="M5160" i="58"/>
  <c r="M6239" i="58"/>
  <c r="M5354" i="58"/>
  <c r="M5350" i="58"/>
  <c r="M5346" i="58"/>
  <c r="M5342" i="58"/>
  <c r="M5338" i="58"/>
  <c r="M5334" i="58"/>
  <c r="M5330" i="58"/>
  <c r="M5326" i="58"/>
  <c r="M5322" i="58"/>
  <c r="M5318" i="58"/>
  <c r="M5314" i="58"/>
  <c r="M5310" i="58"/>
  <c r="M5306" i="58"/>
  <c r="M5302" i="58"/>
  <c r="M5298" i="58"/>
  <c r="M5294" i="58"/>
  <c r="M5290" i="58"/>
  <c r="M5286" i="58"/>
  <c r="M5282" i="58"/>
  <c r="M5278" i="58"/>
  <c r="M5274" i="58"/>
  <c r="M5270" i="58"/>
  <c r="M5266" i="58"/>
  <c r="M5262" i="58"/>
  <c r="M5258" i="58"/>
  <c r="M5254" i="58"/>
  <c r="M5250" i="58"/>
  <c r="M5246" i="58"/>
  <c r="M5242" i="58"/>
  <c r="M5238" i="58"/>
  <c r="M5234" i="58"/>
  <c r="M5230" i="58"/>
  <c r="M5226" i="58"/>
  <c r="M5222" i="58"/>
  <c r="M5218" i="58"/>
  <c r="M5214" i="58"/>
  <c r="M5210" i="58"/>
  <c r="M5206" i="58"/>
  <c r="P69" i="60"/>
  <c r="M5202" i="58"/>
  <c r="M5198" i="58"/>
  <c r="M5194" i="58"/>
  <c r="M5190" i="58"/>
  <c r="M5186" i="58"/>
  <c r="M5182" i="58"/>
  <c r="M5178" i="58"/>
  <c r="M5174" i="58"/>
  <c r="M5170" i="58"/>
  <c r="M5166" i="58"/>
  <c r="M5162" i="58"/>
  <c r="M5158" i="58"/>
  <c r="M5154" i="58"/>
  <c r="M5150" i="58"/>
  <c r="M3630" i="58"/>
  <c r="M3626" i="58"/>
  <c r="M3622" i="58"/>
  <c r="M3618" i="58"/>
  <c r="M3614" i="58"/>
  <c r="M3610" i="58"/>
  <c r="M3606" i="58"/>
  <c r="M3602" i="58"/>
  <c r="M3598" i="58"/>
  <c r="M3594" i="58"/>
  <c r="M3590" i="58"/>
  <c r="M3586" i="58"/>
  <c r="M3582" i="58"/>
  <c r="M3578" i="58"/>
  <c r="M3574" i="58"/>
  <c r="M3570" i="58"/>
  <c r="M3566" i="58"/>
  <c r="M3562" i="58"/>
  <c r="M3558" i="58"/>
  <c r="M3554" i="58"/>
  <c r="M3550" i="58"/>
  <c r="M3546" i="58"/>
  <c r="M3542" i="58"/>
  <c r="M3538" i="58"/>
  <c r="M3534" i="58"/>
  <c r="M3530" i="58"/>
  <c r="M3526" i="58"/>
  <c r="M3522" i="58"/>
  <c r="M3518" i="58"/>
  <c r="M3514" i="58"/>
  <c r="M3510" i="58"/>
  <c r="M3506" i="58"/>
  <c r="M3502" i="58"/>
  <c r="M3498" i="58"/>
  <c r="M3494" i="58"/>
  <c r="M3490" i="58"/>
  <c r="M3486" i="58"/>
  <c r="M3482" i="58"/>
  <c r="M3478" i="58"/>
  <c r="M3474" i="58"/>
  <c r="M3470" i="58"/>
  <c r="M3466" i="58"/>
  <c r="M3462" i="58"/>
  <c r="M3458" i="58"/>
  <c r="M3454" i="58"/>
  <c r="M3450" i="58"/>
  <c r="M3446" i="58"/>
  <c r="M3442" i="58"/>
  <c r="M3438" i="58"/>
  <c r="M3434" i="58"/>
  <c r="M3430" i="58"/>
  <c r="M3426" i="58"/>
  <c r="M3422" i="58"/>
  <c r="M3418" i="58"/>
  <c r="M3414" i="58"/>
  <c r="M3410" i="58"/>
  <c r="M3406" i="58"/>
  <c r="M3402" i="58"/>
  <c r="M3398" i="58"/>
  <c r="P28" i="60"/>
  <c r="P32" i="60" s="1"/>
  <c r="P58" i="60"/>
  <c r="P60" i="60" s="1"/>
  <c r="P36" i="60"/>
  <c r="P50" i="60"/>
  <c r="P12" i="60"/>
  <c r="P52" i="60"/>
  <c r="P10" i="60"/>
  <c r="P96" i="60"/>
  <c r="P107" i="60"/>
  <c r="P158" i="60"/>
  <c r="P162" i="60" s="1"/>
  <c r="P137" i="60"/>
  <c r="P164" i="60"/>
  <c r="P114" i="60"/>
  <c r="P153" i="60"/>
  <c r="M5156" i="58"/>
  <c r="M5152" i="58"/>
  <c r="M5148" i="58"/>
  <c r="M3632" i="58"/>
  <c r="M3628" i="58"/>
  <c r="M3624" i="58"/>
  <c r="M3620" i="58"/>
  <c r="M3616" i="58"/>
  <c r="M3612" i="58"/>
  <c r="M3608" i="58"/>
  <c r="M3604" i="58"/>
  <c r="M3600" i="58"/>
  <c r="M3596" i="58"/>
  <c r="M3592" i="58"/>
  <c r="M3588" i="58"/>
  <c r="M3584" i="58"/>
  <c r="M3580" i="58"/>
  <c r="M3576" i="58"/>
  <c r="M3572" i="58"/>
  <c r="M3568" i="58"/>
  <c r="M3564" i="58"/>
  <c r="M3560" i="58"/>
  <c r="M3556" i="58"/>
  <c r="M3552" i="58"/>
  <c r="M3548" i="58"/>
  <c r="M3544" i="58"/>
  <c r="M3540" i="58"/>
  <c r="M3536" i="58"/>
  <c r="M3532" i="58"/>
  <c r="M3528" i="58"/>
  <c r="M3524" i="58"/>
  <c r="M3520" i="58"/>
  <c r="M3516" i="58"/>
  <c r="M3512" i="58"/>
  <c r="M3508" i="58"/>
  <c r="M3504" i="58"/>
  <c r="M3500" i="58"/>
  <c r="M3496" i="58"/>
  <c r="M3492" i="58"/>
  <c r="M3488" i="58"/>
  <c r="M3484" i="58"/>
  <c r="M3480" i="58"/>
  <c r="M3476" i="58"/>
  <c r="M3472" i="58"/>
  <c r="M3468" i="58"/>
  <c r="M3464" i="58"/>
  <c r="M3460" i="58"/>
  <c r="M3456" i="58"/>
  <c r="M3452" i="58"/>
  <c r="M3448" i="58"/>
  <c r="M3444" i="58"/>
  <c r="M3440" i="58"/>
  <c r="M3436" i="58"/>
  <c r="M3432" i="58"/>
  <c r="M3428" i="58"/>
  <c r="M3424" i="58"/>
  <c r="M3420" i="58"/>
  <c r="M3416" i="58"/>
  <c r="M3412" i="58"/>
  <c r="M3408" i="58"/>
  <c r="M3404" i="58"/>
  <c r="M3400" i="58"/>
  <c r="P39" i="60"/>
  <c r="P53" i="60"/>
  <c r="P22" i="60"/>
  <c r="P21" i="60"/>
  <c r="P76" i="60"/>
  <c r="P23" i="60"/>
  <c r="P40" i="60"/>
  <c r="P17" i="60"/>
  <c r="P63" i="60"/>
  <c r="P112" i="60"/>
  <c r="P123" i="60"/>
  <c r="M5351" i="58"/>
  <c r="M5347" i="58"/>
  <c r="M5343" i="58"/>
  <c r="M5339" i="58"/>
  <c r="M5335" i="58"/>
  <c r="M5331" i="58"/>
  <c r="M5327" i="58"/>
  <c r="M5323" i="58"/>
  <c r="M5319" i="58"/>
  <c r="M5315" i="58"/>
  <c r="M5311" i="58"/>
  <c r="M5307" i="58"/>
  <c r="M5303" i="58"/>
  <c r="M5299" i="58"/>
  <c r="M5295" i="58"/>
  <c r="M5291" i="58"/>
  <c r="M5287" i="58"/>
  <c r="M5283" i="58"/>
  <c r="M5279" i="58"/>
  <c r="M5275" i="58"/>
  <c r="M5271" i="58"/>
  <c r="M5267" i="58"/>
  <c r="M5263" i="58"/>
  <c r="M5259" i="58"/>
  <c r="M5255" i="58"/>
  <c r="M5251" i="58"/>
  <c r="M5247" i="58"/>
  <c r="M5243" i="58"/>
  <c r="M5239" i="58"/>
  <c r="M5235" i="58"/>
  <c r="M5231" i="58"/>
  <c r="M5227" i="58"/>
  <c r="M5223" i="58"/>
  <c r="M5219" i="58"/>
  <c r="M5215" i="58"/>
  <c r="M5211" i="58"/>
  <c r="M5207" i="58"/>
  <c r="M5203" i="58"/>
  <c r="M5199" i="58"/>
  <c r="M5195" i="58"/>
  <c r="M5191" i="58"/>
  <c r="M5187" i="58"/>
  <c r="M5183" i="58"/>
  <c r="M5179" i="58"/>
  <c r="M5175" i="58"/>
  <c r="M5171" i="58"/>
  <c r="M5167" i="58"/>
  <c r="M5163" i="58"/>
  <c r="M5159" i="58"/>
  <c r="M5155" i="58"/>
  <c r="M5151" i="58"/>
  <c r="M3631" i="58"/>
  <c r="M3627" i="58"/>
  <c r="M3623" i="58"/>
  <c r="M3619" i="58"/>
  <c r="M3615" i="58"/>
  <c r="M3611" i="58"/>
  <c r="M3607" i="58"/>
  <c r="M3603" i="58"/>
  <c r="M3599" i="58"/>
  <c r="M3595" i="58"/>
  <c r="M3591" i="58"/>
  <c r="M3587" i="58"/>
  <c r="M3583" i="58"/>
  <c r="M3579" i="58"/>
  <c r="M3575" i="58"/>
  <c r="M3571" i="58"/>
  <c r="M3567" i="58"/>
  <c r="M3563" i="58"/>
  <c r="M3559" i="58"/>
  <c r="M3555" i="58"/>
  <c r="M3551" i="58"/>
  <c r="M3547" i="58"/>
  <c r="M3543" i="58"/>
  <c r="M3539" i="58"/>
  <c r="M3535" i="58"/>
  <c r="M3531" i="58"/>
  <c r="M3527" i="58"/>
  <c r="M3523" i="58"/>
  <c r="M3519" i="58"/>
  <c r="M3515" i="58"/>
  <c r="M3511" i="58"/>
  <c r="M3507" i="58"/>
  <c r="M3503" i="58"/>
  <c r="M3499" i="58"/>
  <c r="M3495" i="58"/>
  <c r="M3491" i="58"/>
  <c r="M3487" i="58"/>
  <c r="M3483" i="58"/>
  <c r="M3479" i="58"/>
  <c r="M3475" i="58"/>
  <c r="M3471" i="58"/>
  <c r="M3467" i="58"/>
  <c r="M3463" i="58"/>
  <c r="M3459" i="58"/>
  <c r="M3455" i="58"/>
  <c r="M3451" i="58"/>
  <c r="M3447" i="58"/>
  <c r="M3443" i="58"/>
  <c r="M3439" i="58"/>
  <c r="M3435" i="58"/>
  <c r="M3431" i="58"/>
  <c r="M3427" i="58"/>
  <c r="M3423" i="58"/>
  <c r="M3419" i="58"/>
  <c r="M3415" i="58"/>
  <c r="M3411" i="58"/>
  <c r="M3407" i="58"/>
  <c r="M3403" i="58"/>
  <c r="M3399" i="58"/>
  <c r="P75" i="60"/>
  <c r="P11" i="60"/>
  <c r="P49" i="60"/>
  <c r="P18" i="60"/>
  <c r="P13" i="60"/>
  <c r="P61" i="60"/>
  <c r="P122" i="60"/>
  <c r="P132" i="60"/>
  <c r="P116" i="60"/>
  <c r="P108" i="60"/>
  <c r="P139" i="60"/>
  <c r="P106" i="60"/>
  <c r="P146" i="60"/>
  <c r="P62" i="60"/>
  <c r="P68" i="60"/>
  <c r="P165" i="60"/>
  <c r="P145" i="60"/>
  <c r="P111" i="60"/>
  <c r="P148" i="60"/>
  <c r="P113" i="60"/>
  <c r="P154" i="60"/>
  <c r="P91" i="60"/>
  <c r="M6238" i="58"/>
  <c r="M6234" i="58"/>
  <c r="M5353" i="58"/>
  <c r="M5349" i="58"/>
  <c r="M5345" i="58"/>
  <c r="M5341" i="58"/>
  <c r="M5337" i="58"/>
  <c r="M5333" i="58"/>
  <c r="M5329" i="58"/>
  <c r="M5325" i="58"/>
  <c r="M5321" i="58"/>
  <c r="M5317" i="58"/>
  <c r="M5313" i="58"/>
  <c r="M5309" i="58"/>
  <c r="M5305" i="58"/>
  <c r="M5301" i="58"/>
  <c r="M5297" i="58"/>
  <c r="M5293" i="58"/>
  <c r="M5289" i="58"/>
  <c r="M5285" i="58"/>
  <c r="M5281" i="58"/>
  <c r="M5277" i="58"/>
  <c r="M5273" i="58"/>
  <c r="M5269" i="58"/>
  <c r="M5265" i="58"/>
  <c r="M5261" i="58"/>
  <c r="M5257" i="58"/>
  <c r="M5253" i="58"/>
  <c r="M5249" i="58"/>
  <c r="M5245" i="58"/>
  <c r="M5241" i="58"/>
  <c r="M5237" i="58"/>
  <c r="M5233" i="58"/>
  <c r="M5229" i="58"/>
  <c r="M5225" i="58"/>
  <c r="M5221" i="58"/>
  <c r="M5217" i="58"/>
  <c r="M5213" i="58"/>
  <c r="M5209" i="58"/>
  <c r="M5205" i="58"/>
  <c r="M5201" i="58"/>
  <c r="M5197" i="58"/>
  <c r="M5193" i="58"/>
  <c r="M5189" i="58"/>
  <c r="M5185" i="58"/>
  <c r="M5181" i="58"/>
  <c r="M5177" i="58"/>
  <c r="M5173" i="58"/>
  <c r="M5169" i="58"/>
  <c r="M5165" i="58"/>
  <c r="M5161" i="58"/>
  <c r="M5157" i="58"/>
  <c r="M5153" i="58"/>
  <c r="M5149" i="58"/>
  <c r="M3629" i="58"/>
  <c r="M3625" i="58"/>
  <c r="M3621" i="58"/>
  <c r="M3617" i="58"/>
  <c r="M3613" i="58"/>
  <c r="M3609" i="58"/>
  <c r="M3605" i="58"/>
  <c r="M3601" i="58"/>
  <c r="M3597" i="58"/>
  <c r="M3593" i="58"/>
  <c r="M3589" i="58"/>
  <c r="M3585" i="58"/>
  <c r="M3581" i="58"/>
  <c r="M3577" i="58"/>
  <c r="M3573" i="58"/>
  <c r="M3569" i="58"/>
  <c r="M3565" i="58"/>
  <c r="M3561" i="58"/>
  <c r="M3557" i="58"/>
  <c r="M3553" i="58"/>
  <c r="M3549" i="58"/>
  <c r="M3545" i="58"/>
  <c r="M3541" i="58"/>
  <c r="M3537" i="58"/>
  <c r="M3533" i="58"/>
  <c r="M3529" i="58"/>
  <c r="M3525" i="58"/>
  <c r="M3521" i="58"/>
  <c r="M3517" i="58"/>
  <c r="M3513" i="58"/>
  <c r="M3509" i="58"/>
  <c r="M3505" i="58"/>
  <c r="M3501" i="58"/>
  <c r="M3497" i="58"/>
  <c r="M3493" i="58"/>
  <c r="M3489" i="58"/>
  <c r="M3485" i="58"/>
  <c r="M3481" i="58"/>
  <c r="M3477" i="58"/>
  <c r="M3473" i="58"/>
  <c r="M3469" i="58"/>
  <c r="M3465" i="58"/>
  <c r="M3461" i="58"/>
  <c r="M3457" i="58"/>
  <c r="M3453" i="58"/>
  <c r="M3449" i="58"/>
  <c r="M3445" i="58"/>
  <c r="M3441" i="58"/>
  <c r="M3437" i="58"/>
  <c r="M3433" i="58"/>
  <c r="M3429" i="58"/>
  <c r="M3425" i="58"/>
  <c r="M3421" i="58"/>
  <c r="M3417" i="58"/>
  <c r="M3413" i="58"/>
  <c r="M3409" i="58"/>
  <c r="M3405" i="58"/>
  <c r="M3401" i="58"/>
  <c r="M3397" i="58"/>
  <c r="P147" i="60"/>
  <c r="P168" i="60"/>
  <c r="P115" i="60"/>
  <c r="P143" i="60"/>
  <c r="P121" i="60"/>
  <c r="L6219" i="58"/>
  <c r="D116" i="60"/>
  <c r="L3033" i="58"/>
  <c r="L3031" i="58"/>
  <c r="L3242" i="58"/>
  <c r="D37" i="60"/>
  <c r="L2983" i="58"/>
  <c r="L2979" i="58"/>
  <c r="L2959" i="58"/>
  <c r="L2943" i="58"/>
  <c r="L2942" i="58"/>
  <c r="L2940" i="58"/>
  <c r="L2936" i="58"/>
  <c r="L2932" i="58"/>
  <c r="L2916" i="58"/>
  <c r="L4614" i="58"/>
  <c r="L4602" i="58"/>
  <c r="L2753" i="58"/>
  <c r="L2689" i="58"/>
  <c r="L2625" i="58"/>
  <c r="L3499" i="58"/>
  <c r="L3497" i="58"/>
  <c r="L3493" i="58"/>
  <c r="L3489" i="58"/>
  <c r="L3485" i="58"/>
  <c r="L3477" i="58"/>
  <c r="L3465" i="58"/>
  <c r="L3461" i="58"/>
  <c r="L3453" i="58"/>
  <c r="L3441" i="58"/>
  <c r="L3034" i="58"/>
  <c r="L5876" i="58"/>
  <c r="L5872" i="58"/>
  <c r="L5862" i="58"/>
  <c r="L5858" i="58"/>
  <c r="L5856" i="58"/>
  <c r="L5854" i="58"/>
  <c r="L5852" i="58"/>
  <c r="L5680" i="58"/>
  <c r="L5660" i="58"/>
  <c r="L5648" i="58"/>
  <c r="L5644" i="58"/>
  <c r="L5640" i="58"/>
  <c r="L4442" i="58"/>
  <c r="L4440" i="58"/>
  <c r="L4436" i="58"/>
  <c r="L4340" i="58"/>
  <c r="L4316" i="58"/>
  <c r="L3932" i="58"/>
  <c r="L3800" i="58"/>
  <c r="L3500" i="58"/>
  <c r="L3081" i="58"/>
  <c r="L5469" i="58"/>
  <c r="L4965" i="58"/>
  <c r="L4719" i="58"/>
  <c r="L4443" i="58"/>
  <c r="L3627" i="58"/>
  <c r="L3563" i="58"/>
  <c r="L3515" i="58"/>
  <c r="L3507" i="58"/>
  <c r="L4871" i="58"/>
  <c r="L4763" i="58"/>
  <c r="L4146" i="58"/>
  <c r="L3371" i="58"/>
  <c r="L3243" i="58"/>
  <c r="L3240" i="58"/>
  <c r="L3236" i="58"/>
  <c r="L3232" i="58"/>
  <c r="L3228" i="58"/>
  <c r="L3220" i="58"/>
  <c r="L3132" i="58"/>
  <c r="L2659" i="58"/>
  <c r="L3541" i="58"/>
  <c r="L3075" i="58"/>
  <c r="L3043" i="58"/>
  <c r="L2948" i="58"/>
  <c r="L2917" i="58"/>
  <c r="L2914" i="58"/>
  <c r="L2910" i="58"/>
  <c r="L2894" i="58"/>
  <c r="L2886" i="58"/>
  <c r="L2878" i="58"/>
  <c r="L2814" i="58"/>
  <c r="L2626" i="58"/>
  <c r="L2623" i="58"/>
  <c r="L2619" i="58"/>
  <c r="L4872" i="58"/>
  <c r="L4869" i="58"/>
  <c r="L4861" i="58"/>
  <c r="L4845" i="58"/>
  <c r="L4789" i="58"/>
  <c r="L4740" i="58"/>
  <c r="L4720" i="58"/>
  <c r="L4717" i="58"/>
  <c r="L4715" i="58"/>
  <c r="L4661" i="58"/>
  <c r="L4621" i="58"/>
  <c r="L4147" i="58"/>
  <c r="L4140" i="58"/>
  <c r="L4108" i="58"/>
  <c r="L4971" i="58"/>
  <c r="L4967" i="58"/>
  <c r="L4837" i="58"/>
  <c r="L4817" i="58"/>
  <c r="L4797" i="58"/>
  <c r="L4781" i="58"/>
  <c r="L4713" i="58"/>
  <c r="L4701" i="58"/>
  <c r="L5849" i="58"/>
  <c r="L5797" i="58"/>
  <c r="L5705" i="58"/>
  <c r="L5641" i="58"/>
  <c r="L5634" i="58"/>
  <c r="L4966" i="58"/>
  <c r="L4963" i="58"/>
  <c r="L4961" i="58"/>
  <c r="L4959" i="58"/>
  <c r="L4955" i="58"/>
  <c r="L4947" i="58"/>
  <c r="L4943" i="58"/>
  <c r="L4935" i="58"/>
  <c r="L4931" i="58"/>
  <c r="L4929" i="58"/>
  <c r="L4927" i="58"/>
  <c r="L4923" i="58"/>
  <c r="L4921" i="58"/>
  <c r="L4919" i="58"/>
  <c r="L4915" i="58"/>
  <c r="L4903" i="58"/>
  <c r="L4883" i="58"/>
  <c r="L4764" i="58"/>
  <c r="L4757" i="58"/>
  <c r="L4751" i="58"/>
  <c r="L4727" i="58"/>
  <c r="L4596" i="58"/>
  <c r="L4341" i="58"/>
  <c r="L4338" i="58"/>
  <c r="L4336" i="58"/>
  <c r="L4334" i="58"/>
  <c r="L4326" i="58"/>
  <c r="L3182" i="58"/>
  <c r="L3076" i="58"/>
  <c r="L3073" i="58"/>
  <c r="L3065" i="58"/>
  <c r="L2788" i="58"/>
  <c r="L2660" i="58"/>
  <c r="L2657" i="58"/>
  <c r="L2641" i="58"/>
  <c r="L2633" i="58"/>
  <c r="L2629" i="58"/>
  <c r="L3774" i="58"/>
  <c r="L3714" i="58"/>
  <c r="L3670" i="58"/>
  <c r="L3542" i="58"/>
  <c r="L3539" i="58"/>
  <c r="L3535" i="58"/>
  <c r="L3531" i="58"/>
  <c r="L3284" i="58"/>
  <c r="L3133" i="58"/>
  <c r="L3082" i="58"/>
  <c r="L3079" i="58"/>
  <c r="L4601" i="58"/>
  <c r="L4597" i="58"/>
  <c r="L4594" i="58"/>
  <c r="L4590" i="58"/>
  <c r="L4582" i="58"/>
  <c r="L4578" i="58"/>
  <c r="L4574" i="58"/>
  <c r="L4554" i="58"/>
  <c r="L4550" i="58"/>
  <c r="L4530" i="58"/>
  <c r="L4510" i="58"/>
  <c r="L4498" i="58"/>
  <c r="L4102" i="58"/>
  <c r="L3994" i="58"/>
  <c r="L3990" i="58"/>
  <c r="L3958" i="58"/>
  <c r="L3938" i="58"/>
  <c r="L3934" i="58"/>
  <c r="L3906" i="58"/>
  <c r="L3854" i="58"/>
  <c r="L3850" i="58"/>
  <c r="L3810" i="58"/>
  <c r="L3372" i="58"/>
  <c r="L3369" i="58"/>
  <c r="L3365" i="58"/>
  <c r="L3361" i="58"/>
  <c r="L3313" i="58"/>
  <c r="L3297" i="58"/>
  <c r="L3293" i="58"/>
  <c r="L3285" i="58"/>
  <c r="L6070" i="58"/>
  <c r="L6040" i="58"/>
  <c r="L6036" i="58"/>
  <c r="L6034" i="58"/>
  <c r="L6006" i="58"/>
  <c r="L6002" i="58"/>
  <c r="L5998" i="58"/>
  <c r="L5996" i="58"/>
  <c r="L5992" i="58"/>
  <c r="L5984" i="58"/>
  <c r="L5077" i="58"/>
  <c r="L5063" i="58"/>
  <c r="L5061" i="58"/>
  <c r="L5045" i="58"/>
  <c r="L5037" i="58"/>
  <c r="L4973" i="58"/>
  <c r="L4615" i="58"/>
  <c r="L4612" i="58"/>
  <c r="L4604" i="58"/>
  <c r="L4327" i="58"/>
  <c r="L4324" i="58"/>
  <c r="L3613" i="58"/>
  <c r="L3605" i="58"/>
  <c r="L3589" i="58"/>
  <c r="L3451" i="58"/>
  <c r="L5503" i="58"/>
  <c r="L2852" i="58"/>
  <c r="L2820" i="58"/>
  <c r="L2789" i="58"/>
  <c r="L2786" i="58"/>
  <c r="L2754" i="58"/>
  <c r="L2751" i="58"/>
  <c r="L2747" i="58"/>
  <c r="L2739" i="58"/>
  <c r="L2723" i="58"/>
  <c r="L2691" i="58"/>
  <c r="L3282" i="58"/>
  <c r="L3278" i="58"/>
  <c r="L3183" i="58"/>
  <c r="L3180" i="58"/>
  <c r="L3176" i="58"/>
  <c r="L3172" i="58"/>
  <c r="L3168" i="58"/>
  <c r="L3164" i="58"/>
  <c r="L3156" i="58"/>
  <c r="L3044" i="58"/>
  <c r="L3041" i="58"/>
  <c r="L5584" i="58"/>
  <c r="L5548" i="58"/>
  <c r="L5508" i="58"/>
  <c r="L5502" i="58"/>
  <c r="L5500" i="58"/>
  <c r="L5496" i="58"/>
  <c r="L5494" i="58"/>
  <c r="L5492" i="58"/>
  <c r="L5484" i="58"/>
  <c r="L5480" i="58"/>
  <c r="L5476" i="58"/>
  <c r="L5064" i="58"/>
  <c r="L4634" i="58"/>
  <c r="L4626" i="58"/>
  <c r="L4622" i="58"/>
  <c r="L4620" i="58"/>
  <c r="L4618" i="58"/>
  <c r="L4616" i="58"/>
  <c r="L4603" i="58"/>
  <c r="L4386" i="58"/>
  <c r="L4354" i="58"/>
  <c r="L4346" i="58"/>
  <c r="L4342" i="58"/>
  <c r="L4335" i="58"/>
  <c r="L4332" i="58"/>
  <c r="L4321" i="58"/>
  <c r="L4317" i="58"/>
  <c r="L4314" i="58"/>
  <c r="L4310" i="58"/>
  <c r="L4302" i="58"/>
  <c r="L4298" i="58"/>
  <c r="L4296" i="58"/>
  <c r="L4294" i="58"/>
  <c r="L4290" i="58"/>
  <c r="L4288" i="58"/>
  <c r="L4286" i="58"/>
  <c r="L4282" i="58"/>
  <c r="L4274" i="58"/>
  <c r="L4270" i="58"/>
  <c r="L4258" i="58"/>
  <c r="L4250" i="58"/>
  <c r="L4238" i="58"/>
  <c r="L4190" i="58"/>
  <c r="L4186" i="58"/>
  <c r="L3775" i="58"/>
  <c r="L3772" i="58"/>
  <c r="L3768" i="58"/>
  <c r="L3740" i="58"/>
  <c r="L3505" i="58"/>
  <c r="L3442" i="58"/>
  <c r="L3439" i="58"/>
  <c r="L3435" i="58"/>
  <c r="L3427" i="58"/>
  <c r="L3419" i="58"/>
  <c r="L3066" i="58"/>
  <c r="L3063" i="58"/>
  <c r="L3059" i="58"/>
  <c r="L3055" i="58"/>
  <c r="L2815" i="58"/>
  <c r="L2812" i="58"/>
  <c r="L2808" i="58"/>
  <c r="L2804" i="58"/>
  <c r="L2769" i="58"/>
  <c r="L2761" i="58"/>
  <c r="L2757" i="58"/>
  <c r="L6095" i="58"/>
  <c r="L6091" i="58"/>
  <c r="L6079" i="58"/>
  <c r="L6075" i="58"/>
  <c r="L6071" i="58"/>
  <c r="L6043" i="58"/>
  <c r="L6035" i="58"/>
  <c r="L5943" i="58"/>
  <c r="L5939" i="58"/>
  <c r="L5935" i="58"/>
  <c r="L5887" i="58"/>
  <c r="L5871" i="58"/>
  <c r="L5867" i="58"/>
  <c r="L5863" i="58"/>
  <c r="L5636" i="58"/>
  <c r="L5597" i="58"/>
  <c r="L5585" i="58"/>
  <c r="L5578" i="58"/>
  <c r="L5554" i="58"/>
  <c r="L5115" i="58"/>
  <c r="L5111" i="58"/>
  <c r="L5083" i="58"/>
  <c r="L4972" i="58"/>
  <c r="L4831" i="58"/>
  <c r="L4827" i="58"/>
  <c r="L4387" i="58"/>
  <c r="L3959" i="58"/>
  <c r="L3956" i="58"/>
  <c r="L3940" i="58"/>
  <c r="L6247" i="58"/>
  <c r="L6184" i="58"/>
  <c r="L6178" i="58"/>
  <c r="L6176" i="58"/>
  <c r="L6116" i="58"/>
  <c r="L6108" i="58"/>
  <c r="L6096" i="58"/>
  <c r="L6086" i="58"/>
  <c r="L6082" i="58"/>
  <c r="L5642" i="58"/>
  <c r="L5628" i="58"/>
  <c r="L5620" i="58"/>
  <c r="L5604" i="58"/>
  <c r="L5466" i="58"/>
  <c r="L5458" i="58"/>
  <c r="L5456" i="58"/>
  <c r="L5166" i="58"/>
  <c r="L5164" i="58"/>
  <c r="L5158" i="58"/>
  <c r="L5156" i="58"/>
  <c r="L5154" i="58"/>
  <c r="L5150" i="58"/>
  <c r="L5011" i="58"/>
  <c r="L4999" i="58"/>
  <c r="L4987" i="58"/>
  <c r="L4983" i="58"/>
  <c r="L4979" i="58"/>
  <c r="L4975" i="58"/>
  <c r="L4702" i="58"/>
  <c r="L4695" i="58"/>
  <c r="L4531" i="58"/>
  <c r="L4524" i="58"/>
  <c r="L4516" i="58"/>
  <c r="L4492" i="58"/>
  <c r="L4444" i="58"/>
  <c r="L4437" i="58"/>
  <c r="L4434" i="58"/>
  <c r="L4432" i="58"/>
  <c r="L4430" i="58"/>
  <c r="L4426" i="58"/>
  <c r="L4424" i="58"/>
  <c r="L4422" i="58"/>
  <c r="L4418" i="58"/>
  <c r="L4416" i="58"/>
  <c r="L4414" i="58"/>
  <c r="L4410" i="58"/>
  <c r="L4406" i="58"/>
  <c r="L4402" i="58"/>
  <c r="L4239" i="58"/>
  <c r="L4236" i="58"/>
  <c r="L4220" i="58"/>
  <c r="L4212" i="58"/>
  <c r="L4192" i="58"/>
  <c r="L4180" i="58"/>
  <c r="L4113" i="58"/>
  <c r="L4109" i="58"/>
  <c r="L4106" i="58"/>
  <c r="L3907" i="58"/>
  <c r="L3900" i="58"/>
  <c r="L3892" i="58"/>
  <c r="L3884" i="58"/>
  <c r="L3868" i="58"/>
  <c r="L3860" i="58"/>
  <c r="L3844" i="58"/>
  <c r="L6251" i="58"/>
  <c r="L6243" i="58"/>
  <c r="L6223" i="58"/>
  <c r="L6198" i="58"/>
  <c r="L6180" i="58"/>
  <c r="L6120" i="58"/>
  <c r="L6112" i="58"/>
  <c r="L6100" i="58"/>
  <c r="L6084" i="58"/>
  <c r="L6080" i="58"/>
  <c r="L5778" i="58"/>
  <c r="L5706" i="58"/>
  <c r="L5704" i="58"/>
  <c r="L5698" i="58"/>
  <c r="L5635" i="58"/>
  <c r="L5632" i="58"/>
  <c r="L5630" i="58"/>
  <c r="L5624" i="58"/>
  <c r="L5622" i="58"/>
  <c r="L5616" i="58"/>
  <c r="L5608" i="58"/>
  <c r="L5468" i="58"/>
  <c r="L3595" i="58"/>
  <c r="L3564" i="58"/>
  <c r="L3561" i="58"/>
  <c r="L3557" i="58"/>
  <c r="L3553" i="58"/>
  <c r="L3506" i="58"/>
  <c r="L3503" i="58"/>
  <c r="L3452" i="58"/>
  <c r="L3449" i="58"/>
  <c r="L3445" i="58"/>
  <c r="L3812" i="58"/>
  <c r="L3801" i="58"/>
  <c r="L3798" i="58"/>
  <c r="L3794" i="58"/>
  <c r="L3778" i="58"/>
  <c r="L3715" i="58"/>
  <c r="L3708" i="58"/>
  <c r="L3692" i="58"/>
  <c r="L3688" i="58"/>
  <c r="L3672" i="58"/>
  <c r="L3590" i="58"/>
  <c r="L3587" i="58"/>
  <c r="L3583" i="58"/>
  <c r="L3579" i="58"/>
  <c r="L3571" i="58"/>
  <c r="L3413" i="58"/>
  <c r="L3377" i="58"/>
  <c r="L3362" i="58"/>
  <c r="L3359" i="58"/>
  <c r="L3355" i="58"/>
  <c r="L3323" i="58"/>
  <c r="L3268" i="58"/>
  <c r="L3252" i="58"/>
  <c r="L3244" i="58"/>
  <c r="L3221" i="58"/>
  <c r="L3218" i="58"/>
  <c r="L3210" i="58"/>
  <c r="L3198" i="58"/>
  <c r="L2950" i="58"/>
  <c r="L2884" i="58"/>
  <c r="L2853" i="58"/>
  <c r="L2850" i="58"/>
  <c r="L2846" i="58"/>
  <c r="L2830" i="58"/>
  <c r="L2822" i="58"/>
  <c r="L2690" i="58"/>
  <c r="L2687" i="58"/>
  <c r="L2683" i="58"/>
  <c r="L2675" i="58"/>
  <c r="L4380" i="58"/>
  <c r="L4372" i="58"/>
  <c r="L4364" i="58"/>
  <c r="L4134" i="58"/>
  <c r="L4103" i="58"/>
  <c r="L4100" i="58"/>
  <c r="L4028" i="58"/>
  <c r="L4020" i="58"/>
  <c r="L4012" i="58"/>
  <c r="L3996" i="58"/>
  <c r="L3988" i="58"/>
  <c r="L3933" i="58"/>
  <c r="L3930" i="58"/>
  <c r="L3928" i="58"/>
  <c r="L3926" i="58"/>
  <c r="L3922" i="58"/>
  <c r="L3920" i="58"/>
  <c r="L3918" i="58"/>
  <c r="L3914" i="58"/>
  <c r="L3912" i="58"/>
  <c r="L3910" i="58"/>
  <c r="L3811" i="58"/>
  <c r="L3738" i="58"/>
  <c r="L3734" i="58"/>
  <c r="L3671" i="58"/>
  <c r="L3668" i="58"/>
  <c r="L3660" i="58"/>
  <c r="L3652" i="58"/>
  <c r="L3648" i="58"/>
  <c r="L3636" i="58"/>
  <c r="L3632" i="58"/>
  <c r="L3628" i="58"/>
  <c r="L3625" i="58"/>
  <c r="L3621" i="58"/>
  <c r="L3617" i="58"/>
  <c r="L3150" i="58"/>
  <c r="L3134" i="58"/>
  <c r="L3111" i="58"/>
  <c r="L3107" i="58"/>
  <c r="L3095" i="58"/>
  <c r="L3087" i="58"/>
  <c r="L3083" i="58"/>
  <c r="L3080" i="58"/>
  <c r="L3077" i="58"/>
  <c r="L3074" i="58"/>
  <c r="L3071" i="58"/>
  <c r="L3067" i="58"/>
  <c r="L3056" i="58"/>
  <c r="L3053" i="58"/>
  <c r="L3049" i="58"/>
  <c r="L3045" i="58"/>
  <c r="L3042" i="58"/>
  <c r="L3039" i="58"/>
  <c r="L3035" i="58"/>
  <c r="L3032" i="58"/>
  <c r="L3029" i="58"/>
  <c r="L3025" i="58"/>
  <c r="L3017" i="58"/>
  <c r="L2985" i="58"/>
  <c r="L2977" i="58"/>
  <c r="L2969" i="58"/>
  <c r="L2961" i="58"/>
  <c r="L2879" i="58"/>
  <c r="L2876" i="58"/>
  <c r="L2872" i="58"/>
  <c r="L2868" i="58"/>
  <c r="L2755" i="58"/>
  <c r="L2724" i="58"/>
  <c r="L2721" i="58"/>
  <c r="L2705" i="58"/>
  <c r="L2697" i="58"/>
  <c r="L2693" i="58"/>
  <c r="L2627" i="58"/>
  <c r="L6209" i="58"/>
  <c r="L6193" i="58"/>
  <c r="L6189" i="58"/>
  <c r="L6185" i="58"/>
  <c r="L6121" i="58"/>
  <c r="L6117" i="58"/>
  <c r="L6101" i="58"/>
  <c r="L5759" i="58"/>
  <c r="L5751" i="58"/>
  <c r="L5700" i="58"/>
  <c r="L5549" i="58"/>
  <c r="L5546" i="58"/>
  <c r="L5514" i="58"/>
  <c r="L5043" i="58"/>
  <c r="L5039" i="58"/>
  <c r="L6033" i="58"/>
  <c r="L6029" i="58"/>
  <c r="L6021" i="58"/>
  <c r="L5853" i="58"/>
  <c r="L5848" i="58"/>
  <c r="L5846" i="58"/>
  <c r="L5844" i="58"/>
  <c r="L5842" i="58"/>
  <c r="L5822" i="58"/>
  <c r="L5818" i="58"/>
  <c r="L5796" i="58"/>
  <c r="L5794" i="58"/>
  <c r="L5788" i="58"/>
  <c r="L5786" i="58"/>
  <c r="L5655" i="58"/>
  <c r="L5647" i="58"/>
  <c r="L5643" i="58"/>
  <c r="L5637" i="58"/>
  <c r="L5572" i="58"/>
  <c r="L5474" i="58"/>
  <c r="L5151" i="58"/>
  <c r="L5148" i="58"/>
  <c r="L5144" i="58"/>
  <c r="L5140" i="58"/>
  <c r="L5132" i="58"/>
  <c r="L5130" i="58"/>
  <c r="L5128" i="58"/>
  <c r="L5096" i="58"/>
  <c r="L5084" i="58"/>
  <c r="L4994" i="58"/>
  <c r="L4986" i="58"/>
  <c r="L4978" i="58"/>
  <c r="L4974" i="58"/>
  <c r="L4968" i="58"/>
  <c r="L5989" i="58"/>
  <c r="L5985" i="58"/>
  <c r="L5978" i="58"/>
  <c r="L5976" i="58"/>
  <c r="L5966" i="58"/>
  <c r="L5964" i="58"/>
  <c r="L5962" i="58"/>
  <c r="L5960" i="58"/>
  <c r="L5954" i="58"/>
  <c r="L5948" i="58"/>
  <c r="L5900" i="58"/>
  <c r="L5896" i="58"/>
  <c r="L5894" i="58"/>
  <c r="L5892" i="58"/>
  <c r="L5890" i="58"/>
  <c r="L5783" i="58"/>
  <c r="L5779" i="58"/>
  <c r="L5776" i="58"/>
  <c r="L5772" i="58"/>
  <c r="L5764" i="58"/>
  <c r="L5760" i="58"/>
  <c r="L5758" i="58"/>
  <c r="L5756" i="58"/>
  <c r="L5752" i="58"/>
  <c r="L5750" i="58"/>
  <c r="L5748" i="58"/>
  <c r="L5744" i="58"/>
  <c r="L5740" i="58"/>
  <c r="L5732" i="58"/>
  <c r="L5712" i="58"/>
  <c r="L5708" i="58"/>
  <c r="L5681" i="58"/>
  <c r="L5674" i="58"/>
  <c r="L5666" i="58"/>
  <c r="L5567" i="58"/>
  <c r="L5559" i="58"/>
  <c r="L5555" i="58"/>
  <c r="L5552" i="58"/>
  <c r="L5517" i="58"/>
  <c r="L5509" i="58"/>
  <c r="L5506" i="58"/>
  <c r="L5117" i="58"/>
  <c r="L5109" i="58"/>
  <c r="L5085" i="58"/>
  <c r="L5078" i="58"/>
  <c r="L5075" i="58"/>
  <c r="L5073" i="58"/>
  <c r="L5071" i="58"/>
  <c r="L5012" i="58"/>
  <c r="L5005" i="58"/>
  <c r="L4843" i="58"/>
  <c r="L4839" i="58"/>
  <c r="L4832" i="58"/>
  <c r="L4818" i="58"/>
  <c r="L4815" i="58"/>
  <c r="L4811" i="58"/>
  <c r="L4807" i="58"/>
  <c r="L4787" i="58"/>
  <c r="L4783" i="58"/>
  <c r="L4662" i="58"/>
  <c r="L4655" i="58"/>
  <c r="L4635" i="58"/>
  <c r="L4628" i="58"/>
  <c r="L4522" i="58"/>
  <c r="L4518" i="58"/>
  <c r="L4511" i="58"/>
  <c r="L4508" i="58"/>
  <c r="L4500" i="58"/>
  <c r="L4497" i="58"/>
  <c r="L4493" i="58"/>
  <c r="L4490" i="58"/>
  <c r="L4486" i="58"/>
  <c r="L4482" i="58"/>
  <c r="L4478" i="58"/>
  <c r="L4470" i="58"/>
  <c r="L4450" i="58"/>
  <c r="L4446" i="58"/>
  <c r="L4355" i="58"/>
  <c r="L4348" i="58"/>
  <c r="L4268" i="58"/>
  <c r="L4206" i="58"/>
  <c r="L4198" i="58"/>
  <c r="L4194" i="58"/>
  <c r="L4191" i="58"/>
  <c r="L4188" i="58"/>
  <c r="L4185" i="58"/>
  <c r="L4181" i="58"/>
  <c r="L4178" i="58"/>
  <c r="L4174" i="58"/>
  <c r="L4166" i="58"/>
  <c r="L4158" i="58"/>
  <c r="L4154" i="58"/>
  <c r="L4152" i="58"/>
  <c r="L4150" i="58"/>
  <c r="L4135" i="58"/>
  <c r="L4132" i="58"/>
  <c r="L4128" i="58"/>
  <c r="L4074" i="58"/>
  <c r="L4066" i="58"/>
  <c r="L4062" i="58"/>
  <c r="L4050" i="58"/>
  <c r="L4046" i="58"/>
  <c r="L4042" i="58"/>
  <c r="L4034" i="58"/>
  <c r="L4010" i="58"/>
  <c r="L4002" i="58"/>
  <c r="L3998" i="58"/>
  <c r="L3995" i="58"/>
  <c r="L3989" i="58"/>
  <c r="L3986" i="58"/>
  <c r="L3984" i="58"/>
  <c r="L3982" i="58"/>
  <c r="L3978" i="58"/>
  <c r="L3970" i="58"/>
  <c r="L3966" i="58"/>
  <c r="L3939" i="58"/>
  <c r="L3866" i="58"/>
  <c r="L3862" i="58"/>
  <c r="L3855" i="58"/>
  <c r="L3852" i="58"/>
  <c r="L3849" i="58"/>
  <c r="L3795" i="58"/>
  <c r="L3788" i="58"/>
  <c r="L3780" i="58"/>
  <c r="L3769" i="58"/>
  <c r="L3766" i="58"/>
  <c r="L3754" i="58"/>
  <c r="L3746" i="58"/>
  <c r="L3742" i="58"/>
  <c r="L4916" i="58"/>
  <c r="L4909" i="58"/>
  <c r="L4877" i="58"/>
  <c r="L4866" i="58"/>
  <c r="L4858" i="58"/>
  <c r="L4838" i="58"/>
  <c r="L4835" i="58"/>
  <c r="L4833" i="58"/>
  <c r="L4828" i="58"/>
  <c r="L4825" i="58"/>
  <c r="L4821" i="58"/>
  <c r="L4725" i="58"/>
  <c r="L4721" i="58"/>
  <c r="L4714" i="58"/>
  <c r="L4711" i="58"/>
  <c r="L4703" i="58"/>
  <c r="L4700" i="58"/>
  <c r="L4696" i="58"/>
  <c r="L4693" i="58"/>
  <c r="L4689" i="58"/>
  <c r="L4681" i="58"/>
  <c r="L4669" i="58"/>
  <c r="L4665" i="58"/>
  <c r="L4575" i="58"/>
  <c r="L4572" i="58"/>
  <c r="L4564" i="58"/>
  <c r="L4556" i="58"/>
  <c r="L4548" i="58"/>
  <c r="L4517" i="58"/>
  <c r="L4514" i="58"/>
  <c r="L4512" i="58"/>
  <c r="L4499" i="58"/>
  <c r="L4438" i="58"/>
  <c r="L4403" i="58"/>
  <c r="L4396" i="58"/>
  <c r="L4388" i="58"/>
  <c r="L4385" i="58"/>
  <c r="L4377" i="58"/>
  <c r="L4373" i="58"/>
  <c r="L4370" i="58"/>
  <c r="L4366" i="58"/>
  <c r="L4259" i="58"/>
  <c r="L4252" i="58"/>
  <c r="L4244" i="58"/>
  <c r="L4193" i="58"/>
  <c r="L4187" i="58"/>
  <c r="L4057" i="58"/>
  <c r="L4049" i="58"/>
  <c r="L4009" i="58"/>
  <c r="L3997" i="58"/>
  <c r="L3991" i="58"/>
  <c r="L3881" i="58"/>
  <c r="L3861" i="58"/>
  <c r="L3858" i="58"/>
  <c r="L3856" i="58"/>
  <c r="L3851" i="58"/>
  <c r="L3702" i="58"/>
  <c r="L3694" i="58"/>
  <c r="L3686" i="58"/>
  <c r="L3678" i="58"/>
  <c r="L3674" i="58"/>
  <c r="L3631" i="58"/>
  <c r="L3596" i="58"/>
  <c r="L3593" i="58"/>
  <c r="L3420" i="58"/>
  <c r="L3417" i="58"/>
  <c r="L3845" i="58"/>
  <c r="L3842" i="58"/>
  <c r="L3838" i="58"/>
  <c r="L3830" i="58"/>
  <c r="L3822" i="58"/>
  <c r="L3818" i="58"/>
  <c r="L3739" i="58"/>
  <c r="L3732" i="58"/>
  <c r="L3662" i="58"/>
  <c r="L3611" i="58"/>
  <c r="L3569" i="58"/>
  <c r="L3554" i="58"/>
  <c r="L3551" i="58"/>
  <c r="L3547" i="58"/>
  <c r="L3532" i="58"/>
  <c r="L3529" i="58"/>
  <c r="L3525" i="58"/>
  <c r="L3517" i="58"/>
  <c r="L3483" i="58"/>
  <c r="L3425" i="58"/>
  <c r="L3421" i="58"/>
  <c r="L3414" i="58"/>
  <c r="L3411" i="58"/>
  <c r="L3407" i="58"/>
  <c r="L3403" i="58"/>
  <c r="L3395" i="58"/>
  <c r="L3391" i="58"/>
  <c r="L3387" i="58"/>
  <c r="L3379" i="58"/>
  <c r="L3349" i="58"/>
  <c r="L3337" i="58"/>
  <c r="L3333" i="58"/>
  <c r="L3325" i="58"/>
  <c r="L3314" i="58"/>
  <c r="L3311" i="58"/>
  <c r="L3307" i="58"/>
  <c r="L3299" i="58"/>
  <c r="L3269" i="58"/>
  <c r="L3266" i="58"/>
  <c r="L3262" i="58"/>
  <c r="L3151" i="58"/>
  <c r="L3148" i="58"/>
  <c r="L3140" i="58"/>
  <c r="L3136" i="58"/>
  <c r="L3121" i="58"/>
  <c r="L3113" i="58"/>
  <c r="L3105" i="58"/>
  <c r="L3097" i="58"/>
  <c r="L3011" i="58"/>
  <c r="L3003" i="58"/>
  <c r="L2991" i="58"/>
  <c r="L2987" i="58"/>
  <c r="L2984" i="58"/>
  <c r="L2981" i="58"/>
  <c r="L2978" i="58"/>
  <c r="L2975" i="58"/>
  <c r="L2971" i="58"/>
  <c r="L2960" i="58"/>
  <c r="L2957" i="58"/>
  <c r="L2949" i="58"/>
  <c r="L2946" i="58"/>
  <c r="L2885" i="58"/>
  <c r="L2882" i="58"/>
  <c r="L2821" i="58"/>
  <c r="L2818" i="58"/>
  <c r="L2756" i="58"/>
  <c r="L2692" i="58"/>
  <c r="L2628" i="58"/>
  <c r="L3324" i="58"/>
  <c r="L3321" i="58"/>
  <c r="L3317" i="58"/>
  <c r="L3279" i="58"/>
  <c r="L3276" i="58"/>
  <c r="L3211" i="58"/>
  <c r="L3208" i="58"/>
  <c r="L3204" i="58"/>
  <c r="L3188" i="58"/>
  <c r="L3157" i="58"/>
  <c r="L3154" i="58"/>
  <c r="L3124" i="58"/>
  <c r="L2986" i="58"/>
  <c r="L2980" i="58"/>
  <c r="L2970" i="58"/>
  <c r="L2967" i="58"/>
  <c r="L2963" i="58"/>
  <c r="L2926" i="58"/>
  <c r="L2918" i="58"/>
  <c r="L2911" i="58"/>
  <c r="L2908" i="58"/>
  <c r="L2904" i="58"/>
  <c r="L2900" i="58"/>
  <c r="L2862" i="58"/>
  <c r="L2854" i="58"/>
  <c r="L2847" i="58"/>
  <c r="L2844" i="58"/>
  <c r="L2840" i="58"/>
  <c r="L2836" i="58"/>
  <c r="L2798" i="58"/>
  <c r="L2790" i="58"/>
  <c r="L2783" i="58"/>
  <c r="L2779" i="58"/>
  <c r="L2771" i="58"/>
  <c r="L2737" i="58"/>
  <c r="L2729" i="58"/>
  <c r="L2725" i="58"/>
  <c r="L2722" i="58"/>
  <c r="L2719" i="58"/>
  <c r="L2715" i="58"/>
  <c r="L2707" i="58"/>
  <c r="L2673" i="58"/>
  <c r="L2665" i="58"/>
  <c r="L2661" i="58"/>
  <c r="L2658" i="58"/>
  <c r="L2655" i="58"/>
  <c r="L2651" i="58"/>
  <c r="L2643" i="58"/>
  <c r="L6218" i="58"/>
  <c r="L6216" i="58"/>
  <c r="L6214" i="58"/>
  <c r="L6212" i="58"/>
  <c r="L6168" i="58"/>
  <c r="L6156" i="58"/>
  <c r="L6154" i="58"/>
  <c r="L6150" i="58"/>
  <c r="L6132" i="58"/>
  <c r="L6128" i="58"/>
  <c r="L6126" i="58"/>
  <c r="L6124" i="58"/>
  <c r="L6122" i="58"/>
  <c r="L6060" i="58"/>
  <c r="L6054" i="58"/>
  <c r="L6052" i="58"/>
  <c r="L6050" i="58"/>
  <c r="L6046" i="58"/>
  <c r="L6011" i="58"/>
  <c r="L6007" i="58"/>
  <c r="L6003" i="58"/>
  <c r="L5999" i="58"/>
  <c r="L5974" i="58"/>
  <c r="L5972" i="58"/>
  <c r="L5968" i="58"/>
  <c r="L5965" i="58"/>
  <c r="L5921" i="58"/>
  <c r="L5917" i="58"/>
  <c r="L5901" i="58"/>
  <c r="L5897" i="58"/>
  <c r="L5877" i="58"/>
  <c r="L5832" i="58"/>
  <c r="L5828" i="58"/>
  <c r="L5812" i="58"/>
  <c r="L5802" i="58"/>
  <c r="L5800" i="58"/>
  <c r="L5798" i="58"/>
  <c r="L5789" i="58"/>
  <c r="L6246" i="58"/>
  <c r="L6242" i="58"/>
  <c r="L6238" i="58"/>
  <c r="L6234" i="58"/>
  <c r="L6230" i="58"/>
  <c r="L6220" i="58"/>
  <c r="L6175" i="58"/>
  <c r="L6159" i="58"/>
  <c r="L6155" i="58"/>
  <c r="L6151" i="58"/>
  <c r="L6078" i="58"/>
  <c r="L6074" i="58"/>
  <c r="L6072" i="58"/>
  <c r="L6069" i="58"/>
  <c r="L6065" i="58"/>
  <c r="L6061" i="58"/>
  <c r="L6053" i="58"/>
  <c r="L6028" i="58"/>
  <c r="L6022" i="58"/>
  <c r="L6020" i="58"/>
  <c r="L6018" i="58"/>
  <c r="L6014" i="58"/>
  <c r="L6012" i="58"/>
  <c r="L6008" i="58"/>
  <c r="L5990" i="58"/>
  <c r="L5988" i="58"/>
  <c r="L5986" i="58"/>
  <c r="L5983" i="58"/>
  <c r="L5975" i="58"/>
  <c r="L5967" i="58"/>
  <c r="L5944" i="58"/>
  <c r="L5940" i="58"/>
  <c r="L5938" i="58"/>
  <c r="L5936" i="58"/>
  <c r="L5934" i="58"/>
  <c r="L5932" i="58"/>
  <c r="L5930" i="58"/>
  <c r="L5926" i="58"/>
  <c r="L5924" i="58"/>
  <c r="L5908" i="58"/>
  <c r="L5906" i="58"/>
  <c r="L5904" i="58"/>
  <c r="L5902" i="58"/>
  <c r="L5839" i="58"/>
  <c r="L5737" i="58"/>
  <c r="L5733" i="58"/>
  <c r="L5722" i="58"/>
  <c r="L5720" i="58"/>
  <c r="L5714" i="58"/>
  <c r="L5699" i="58"/>
  <c r="L5696" i="58"/>
  <c r="L5694" i="58"/>
  <c r="L5692" i="58"/>
  <c r="L5688" i="58"/>
  <c r="L5686" i="58"/>
  <c r="L5684" i="58"/>
  <c r="L5661" i="58"/>
  <c r="L5658" i="58"/>
  <c r="L5650" i="58"/>
  <c r="L5573" i="58"/>
  <c r="L5570" i="58"/>
  <c r="L5562" i="58"/>
  <c r="L5560" i="58"/>
  <c r="L5540" i="58"/>
  <c r="L5536" i="58"/>
  <c r="L5534" i="58"/>
  <c r="L5532" i="58"/>
  <c r="L5524" i="58"/>
  <c r="L5522" i="58"/>
  <c r="L5520" i="58"/>
  <c r="L5482" i="58"/>
  <c r="L5475" i="58"/>
  <c r="L5472" i="58"/>
  <c r="L5470" i="58"/>
  <c r="L5457" i="58"/>
  <c r="L5249" i="58"/>
  <c r="L5245" i="58"/>
  <c r="L5241" i="58"/>
  <c r="L5237" i="58"/>
  <c r="L5233" i="58"/>
  <c r="L5229" i="58"/>
  <c r="L5225" i="58"/>
  <c r="L5221" i="58"/>
  <c r="L5217" i="58"/>
  <c r="L5213" i="58"/>
  <c r="L5209" i="58"/>
  <c r="L5205" i="58"/>
  <c r="L5201" i="58"/>
  <c r="L5197" i="58"/>
  <c r="L5193" i="58"/>
  <c r="L5189" i="58"/>
  <c r="L5185" i="58"/>
  <c r="L5181" i="58"/>
  <c r="L5177" i="58"/>
  <c r="L5173" i="58"/>
  <c r="L5169" i="58"/>
  <c r="L5157" i="58"/>
  <c r="L5142" i="58"/>
  <c r="L5131" i="58"/>
  <c r="L5119" i="58"/>
  <c r="L5116" i="58"/>
  <c r="L5110" i="58"/>
  <c r="L5107" i="58"/>
  <c r="L5105" i="58"/>
  <c r="L5103" i="58"/>
  <c r="L5099" i="58"/>
  <c r="L5097" i="58"/>
  <c r="L5091" i="58"/>
  <c r="L5089" i="58"/>
  <c r="L5087" i="58"/>
  <c r="L5055" i="58"/>
  <c r="L5051" i="58"/>
  <c r="L5049" i="58"/>
  <c r="L5047" i="58"/>
  <c r="L5044" i="58"/>
  <c r="L5038" i="58"/>
  <c r="L5035" i="58"/>
  <c r="L5033" i="58"/>
  <c r="L5031" i="58"/>
  <c r="L5027" i="58"/>
  <c r="L5025" i="58"/>
  <c r="L5023" i="58"/>
  <c r="L5019" i="58"/>
  <c r="L5017" i="58"/>
  <c r="L5015" i="58"/>
  <c r="L5000" i="58"/>
  <c r="L4997" i="58"/>
  <c r="L4989" i="58"/>
  <c r="L4911" i="58"/>
  <c r="L4904" i="58"/>
  <c r="L4901" i="58"/>
  <c r="L4893" i="58"/>
  <c r="L4885" i="58"/>
  <c r="L4882" i="58"/>
  <c r="L4878" i="58"/>
  <c r="L4875" i="58"/>
  <c r="L4844" i="58"/>
  <c r="L4809" i="58"/>
  <c r="L4802" i="58"/>
  <c r="L4798" i="58"/>
  <c r="L4795" i="58"/>
  <c r="L4791" i="58"/>
  <c r="L4788" i="58"/>
  <c r="L4782" i="58"/>
  <c r="L4779" i="58"/>
  <c r="L4777" i="58"/>
  <c r="L4775" i="58"/>
  <c r="L4771" i="58"/>
  <c r="L4769" i="58"/>
  <c r="L4767" i="58"/>
  <c r="L4726" i="58"/>
  <c r="L4687" i="58"/>
  <c r="L4676" i="58"/>
  <c r="L4657" i="58"/>
  <c r="L4650" i="58"/>
  <c r="L4648" i="58"/>
  <c r="L4646" i="58"/>
  <c r="L4642" i="58"/>
  <c r="L4640" i="58"/>
  <c r="L4638" i="58"/>
  <c r="L4627" i="58"/>
  <c r="L4562" i="58"/>
  <c r="L4558" i="58"/>
  <c r="L4555" i="58"/>
  <c r="L4549" i="58"/>
  <c r="L4546" i="58"/>
  <c r="L4544" i="58"/>
  <c r="L4542" i="58"/>
  <c r="L4538" i="58"/>
  <c r="L4536" i="58"/>
  <c r="L4534" i="58"/>
  <c r="L4523" i="58"/>
  <c r="L4484" i="58"/>
  <c r="L4476" i="58"/>
  <c r="L4465" i="58"/>
  <c r="L4457" i="58"/>
  <c r="L4449" i="58"/>
  <c r="L4445" i="58"/>
  <c r="L4439" i="58"/>
  <c r="L4425" i="58"/>
  <c r="L4417" i="58"/>
  <c r="L4398" i="58"/>
  <c r="L4365" i="58"/>
  <c r="L4362" i="58"/>
  <c r="L4360" i="58"/>
  <c r="L4358" i="58"/>
  <c r="L4347" i="58"/>
  <c r="L4142" i="58"/>
  <c r="L4035" i="58"/>
  <c r="L3950" i="58"/>
  <c r="L3946" i="58"/>
  <c r="L3944" i="58"/>
  <c r="L3942" i="58"/>
  <c r="L3889" i="58"/>
  <c r="L5803" i="58"/>
  <c r="L5773" i="58"/>
  <c r="L5770" i="58"/>
  <c r="L5738" i="58"/>
  <c r="L5736" i="58"/>
  <c r="L5731" i="58"/>
  <c r="L5727" i="58"/>
  <c r="L5719" i="58"/>
  <c r="L5711" i="58"/>
  <c r="L5707" i="58"/>
  <c r="L5701" i="58"/>
  <c r="L5672" i="58"/>
  <c r="L5668" i="58"/>
  <c r="L5617" i="58"/>
  <c r="L5610" i="58"/>
  <c r="L5602" i="58"/>
  <c r="L5596" i="58"/>
  <c r="L5594" i="58"/>
  <c r="L5586" i="58"/>
  <c r="L5583" i="58"/>
  <c r="L5579" i="58"/>
  <c r="L5576" i="58"/>
  <c r="L5535" i="58"/>
  <c r="L5527" i="58"/>
  <c r="L5523" i="58"/>
  <c r="L5489" i="58"/>
  <c r="L5481" i="58"/>
  <c r="L5141" i="58"/>
  <c r="L5138" i="58"/>
  <c r="L5134" i="58"/>
  <c r="L5122" i="58"/>
  <c r="L5118" i="58"/>
  <c r="L5112" i="58"/>
  <c r="L5079" i="58"/>
  <c r="L5072" i="58"/>
  <c r="L5069" i="58"/>
  <c r="L5065" i="58"/>
  <c r="L5050" i="58"/>
  <c r="L5046" i="58"/>
  <c r="L5040" i="58"/>
  <c r="L5003" i="58"/>
  <c r="L4956" i="58"/>
  <c r="L4949" i="58"/>
  <c r="L4941" i="58"/>
  <c r="L4917" i="58"/>
  <c r="L4910" i="58"/>
  <c r="L4907" i="58"/>
  <c r="L4905" i="58"/>
  <c r="L4884" i="58"/>
  <c r="L4859" i="58"/>
  <c r="L4855" i="58"/>
  <c r="L4851" i="58"/>
  <c r="L4847" i="58"/>
  <c r="L4819" i="58"/>
  <c r="L4808" i="58"/>
  <c r="L4805" i="58"/>
  <c r="L4790" i="58"/>
  <c r="L4784" i="58"/>
  <c r="L4753" i="58"/>
  <c r="L4745" i="58"/>
  <c r="L4741" i="58"/>
  <c r="L4739" i="58"/>
  <c r="L4737" i="58"/>
  <c r="L4733" i="58"/>
  <c r="L4729" i="58"/>
  <c r="L4682" i="58"/>
  <c r="L4679" i="58"/>
  <c r="L4671" i="58"/>
  <c r="L4663" i="58"/>
  <c r="L4656" i="58"/>
  <c r="L4653" i="58"/>
  <c r="L4591" i="58"/>
  <c r="L4588" i="58"/>
  <c r="L4576" i="58"/>
  <c r="L4569" i="58"/>
  <c r="L4561" i="58"/>
  <c r="L4557" i="58"/>
  <c r="L4551" i="58"/>
  <c r="L4471" i="58"/>
  <c r="L4468" i="58"/>
  <c r="L4460" i="58"/>
  <c r="L4452" i="58"/>
  <c r="L4404" i="58"/>
  <c r="L4378" i="58"/>
  <c r="L4374" i="58"/>
  <c r="L4371" i="58"/>
  <c r="L4283" i="58"/>
  <c r="L4276" i="58"/>
  <c r="L4249" i="58"/>
  <c r="L4245" i="58"/>
  <c r="L4242" i="58"/>
  <c r="L4207" i="58"/>
  <c r="L4204" i="58"/>
  <c r="L4172" i="58"/>
  <c r="L4126" i="58"/>
  <c r="L4122" i="58"/>
  <c r="L4120" i="58"/>
  <c r="L4118" i="58"/>
  <c r="L4114" i="58"/>
  <c r="L4112" i="58"/>
  <c r="L4110" i="58"/>
  <c r="L4107" i="58"/>
  <c r="L4101" i="58"/>
  <c r="L4098" i="58"/>
  <c r="L4096" i="58"/>
  <c r="L4094" i="58"/>
  <c r="L4090" i="58"/>
  <c r="L4088" i="58"/>
  <c r="L4086" i="58"/>
  <c r="L4082" i="58"/>
  <c r="L4080" i="58"/>
  <c r="L4078" i="58"/>
  <c r="L4011" i="58"/>
  <c r="L4004" i="58"/>
  <c r="L3867" i="58"/>
  <c r="L3836" i="58"/>
  <c r="L3806" i="58"/>
  <c r="L3802" i="58"/>
  <c r="L3799" i="58"/>
  <c r="L3796" i="58"/>
  <c r="L3793" i="58"/>
  <c r="L3785" i="58"/>
  <c r="L3781" i="58"/>
  <c r="L3689" i="58"/>
  <c r="L3618" i="58"/>
  <c r="L3615" i="58"/>
  <c r="L3570" i="58"/>
  <c r="L3567" i="58"/>
  <c r="L3549" i="58"/>
  <c r="L3490" i="58"/>
  <c r="L3487" i="58"/>
  <c r="L4367" i="58"/>
  <c r="L4311" i="58"/>
  <c r="L4308" i="58"/>
  <c r="L4269" i="58"/>
  <c r="L4266" i="58"/>
  <c r="L4264" i="58"/>
  <c r="L4262" i="58"/>
  <c r="L4251" i="58"/>
  <c r="L4230" i="58"/>
  <c r="L4226" i="58"/>
  <c r="L4222" i="58"/>
  <c r="L4218" i="58"/>
  <c r="L4214" i="58"/>
  <c r="L4167" i="58"/>
  <c r="L4164" i="58"/>
  <c r="L4148" i="58"/>
  <c r="L4141" i="58"/>
  <c r="L4138" i="58"/>
  <c r="L4136" i="58"/>
  <c r="L4075" i="58"/>
  <c r="L4068" i="58"/>
  <c r="L4060" i="58"/>
  <c r="L4052" i="58"/>
  <c r="L4040" i="58"/>
  <c r="L4036" i="58"/>
  <c r="L4033" i="58"/>
  <c r="L4029" i="58"/>
  <c r="L4026" i="58"/>
  <c r="L4022" i="58"/>
  <c r="L3979" i="58"/>
  <c r="L3972" i="58"/>
  <c r="L3964" i="58"/>
  <c r="L3945" i="58"/>
  <c r="L3941" i="58"/>
  <c r="L3935" i="58"/>
  <c r="L3898" i="58"/>
  <c r="L3894" i="58"/>
  <c r="L3882" i="58"/>
  <c r="L3878" i="58"/>
  <c r="L3874" i="58"/>
  <c r="L3870" i="58"/>
  <c r="L3831" i="58"/>
  <c r="L3828" i="58"/>
  <c r="L3755" i="58"/>
  <c r="L3748" i="58"/>
  <c r="L3733" i="58"/>
  <c r="L3730" i="58"/>
  <c r="L3728" i="58"/>
  <c r="L3726" i="58"/>
  <c r="L3722" i="58"/>
  <c r="L3718" i="58"/>
  <c r="L3695" i="58"/>
  <c r="L3673" i="58"/>
  <c r="L3663" i="58"/>
  <c r="L3606" i="58"/>
  <c r="L3603" i="58"/>
  <c r="L3599" i="58"/>
  <c r="L3581" i="58"/>
  <c r="L3526" i="58"/>
  <c r="L3523" i="58"/>
  <c r="L3519" i="58"/>
  <c r="L3478" i="58"/>
  <c r="L3475" i="58"/>
  <c r="L3471" i="58"/>
  <c r="L3467" i="58"/>
  <c r="L3700" i="58"/>
  <c r="L3696" i="58"/>
  <c r="L3693" i="58"/>
  <c r="L3690" i="58"/>
  <c r="L3687" i="58"/>
  <c r="L3684" i="58"/>
  <c r="L3680" i="58"/>
  <c r="L3459" i="58"/>
  <c r="L3455" i="58"/>
  <c r="L3426" i="58"/>
  <c r="L3423" i="58"/>
  <c r="L3401" i="58"/>
  <c r="L3397" i="58"/>
  <c r="L3389" i="58"/>
  <c r="L3378" i="58"/>
  <c r="L3375" i="58"/>
  <c r="L3357" i="58"/>
  <c r="L3350" i="58"/>
  <c r="L3347" i="58"/>
  <c r="L3343" i="58"/>
  <c r="L3339" i="58"/>
  <c r="L3331" i="58"/>
  <c r="L3327" i="58"/>
  <c r="L3298" i="58"/>
  <c r="L3295" i="58"/>
  <c r="L3238" i="58"/>
  <c r="L3226" i="58"/>
  <c r="L3222" i="58"/>
  <c r="L3219" i="58"/>
  <c r="L3216" i="58"/>
  <c r="L3212" i="58"/>
  <c r="L3205" i="58"/>
  <c r="L3202" i="58"/>
  <c r="L3816" i="58"/>
  <c r="L3814" i="58"/>
  <c r="L3786" i="58"/>
  <c r="L3782" i="58"/>
  <c r="L3779" i="58"/>
  <c r="L3773" i="58"/>
  <c r="L3770" i="58"/>
  <c r="L3767" i="58"/>
  <c r="L3764" i="58"/>
  <c r="L3756" i="58"/>
  <c r="L3753" i="58"/>
  <c r="L3745" i="58"/>
  <c r="L3741" i="58"/>
  <c r="L3735" i="58"/>
  <c r="L3729" i="58"/>
  <c r="L3706" i="58"/>
  <c r="L3664" i="58"/>
  <c r="L3661" i="58"/>
  <c r="L3658" i="58"/>
  <c r="L3654" i="58"/>
  <c r="L3646" i="58"/>
  <c r="L3642" i="58"/>
  <c r="L3638" i="58"/>
  <c r="L3619" i="58"/>
  <c r="L3612" i="58"/>
  <c r="L3609" i="58"/>
  <c r="L3580" i="58"/>
  <c r="L3577" i="58"/>
  <c r="L3573" i="58"/>
  <c r="L3555" i="58"/>
  <c r="L3548" i="58"/>
  <c r="L3545" i="58"/>
  <c r="L3516" i="58"/>
  <c r="L3513" i="58"/>
  <c r="L3509" i="58"/>
  <c r="L3491" i="58"/>
  <c r="L3484" i="58"/>
  <c r="L3481" i="58"/>
  <c r="L3443" i="58"/>
  <c r="L3436" i="58"/>
  <c r="L3433" i="58"/>
  <c r="L3429" i="58"/>
  <c r="L3388" i="58"/>
  <c r="L3385" i="58"/>
  <c r="L3381" i="58"/>
  <c r="L3363" i="58"/>
  <c r="L3356" i="58"/>
  <c r="L3353" i="58"/>
  <c r="L3315" i="58"/>
  <c r="L3308" i="58"/>
  <c r="L3305" i="58"/>
  <c r="L3301" i="58"/>
  <c r="L3290" i="58"/>
  <c r="L3286" i="58"/>
  <c r="L3283" i="58"/>
  <c r="L3280" i="58"/>
  <c r="L3277" i="58"/>
  <c r="L3274" i="58"/>
  <c r="L3270" i="58"/>
  <c r="L3263" i="58"/>
  <c r="L3260" i="58"/>
  <c r="L3256" i="58"/>
  <c r="L3189" i="58"/>
  <c r="L3186" i="58"/>
  <c r="L3141" i="58"/>
  <c r="L3130" i="58"/>
  <c r="L3126" i="58"/>
  <c r="L3123" i="58"/>
  <c r="L3119" i="58"/>
  <c r="L3115" i="58"/>
  <c r="L3112" i="58"/>
  <c r="L3109" i="58"/>
  <c r="L3106" i="58"/>
  <c r="L3103" i="58"/>
  <c r="L3099" i="58"/>
  <c r="L3096" i="58"/>
  <c r="L3093" i="58"/>
  <c r="L3089" i="58"/>
  <c r="L3051" i="58"/>
  <c r="L3023" i="58"/>
  <c r="L3019" i="58"/>
  <c r="L3012" i="58"/>
  <c r="L3009" i="58"/>
  <c r="L3005" i="58"/>
  <c r="L3001" i="58"/>
  <c r="L2997" i="58"/>
  <c r="L2993" i="58"/>
  <c r="L2962" i="58"/>
  <c r="L2952" i="58"/>
  <c r="L2934" i="58"/>
  <c r="L2927" i="58"/>
  <c r="L2924" i="58"/>
  <c r="L2920" i="58"/>
  <c r="L2902" i="58"/>
  <c r="L2895" i="58"/>
  <c r="L2892" i="58"/>
  <c r="L2888" i="58"/>
  <c r="L2870" i="58"/>
  <c r="L2863" i="58"/>
  <c r="L2860" i="58"/>
  <c r="L2856" i="58"/>
  <c r="L2838" i="58"/>
  <c r="L2831" i="58"/>
  <c r="L2828" i="58"/>
  <c r="L2824" i="58"/>
  <c r="L2806" i="58"/>
  <c r="L2799" i="58"/>
  <c r="L2796" i="58"/>
  <c r="L2792" i="58"/>
  <c r="L2777" i="58"/>
  <c r="L2773" i="58"/>
  <c r="L2770" i="58"/>
  <c r="L2767" i="58"/>
  <c r="L2763" i="58"/>
  <c r="L2745" i="58"/>
  <c r="L2741" i="58"/>
  <c r="L2738" i="58"/>
  <c r="L2735" i="58"/>
  <c r="L2731" i="58"/>
  <c r="L2713" i="58"/>
  <c r="L2709" i="58"/>
  <c r="L2706" i="58"/>
  <c r="L2703" i="58"/>
  <c r="L2699" i="58"/>
  <c r="L2681" i="58"/>
  <c r="L2677" i="58"/>
  <c r="L2674" i="58"/>
  <c r="L2671" i="58"/>
  <c r="L2667" i="58"/>
  <c r="L2649" i="58"/>
  <c r="L2645" i="58"/>
  <c r="L2642" i="58"/>
  <c r="L2639" i="58"/>
  <c r="L2635" i="58"/>
  <c r="L2617" i="58"/>
  <c r="L3253" i="58"/>
  <c r="L3250" i="58"/>
  <c r="L3246" i="58"/>
  <c r="L3206" i="58"/>
  <c r="L3199" i="58"/>
  <c r="L3196" i="58"/>
  <c r="L3192" i="58"/>
  <c r="L3174" i="58"/>
  <c r="L3162" i="58"/>
  <c r="L3158" i="58"/>
  <c r="L3155" i="58"/>
  <c r="L3152" i="58"/>
  <c r="L3149" i="58"/>
  <c r="L3146" i="58"/>
  <c r="L3142" i="58"/>
  <c r="L3135" i="58"/>
  <c r="L3125" i="58"/>
  <c r="L3122" i="58"/>
  <c r="L3114" i="58"/>
  <c r="L3108" i="58"/>
  <c r="L3098" i="58"/>
  <c r="L3057" i="58"/>
  <c r="L3018" i="58"/>
  <c r="L3015" i="58"/>
  <c r="L2933" i="58"/>
  <c r="L2930" i="58"/>
  <c r="L2901" i="58"/>
  <c r="L2898" i="58"/>
  <c r="L2869" i="58"/>
  <c r="L2866" i="58"/>
  <c r="L2837" i="58"/>
  <c r="L2834" i="58"/>
  <c r="L2805" i="58"/>
  <c r="L2802" i="58"/>
  <c r="L2772" i="58"/>
  <c r="L2740" i="58"/>
  <c r="L2708" i="58"/>
  <c r="L2676" i="58"/>
  <c r="L2644" i="58"/>
  <c r="L6248" i="58"/>
  <c r="L6228" i="58"/>
  <c r="L6224" i="58"/>
  <c r="L6203" i="58"/>
  <c r="L6199" i="58"/>
  <c r="L6196" i="58"/>
  <c r="L6194" i="58"/>
  <c r="L6190" i="58"/>
  <c r="L6186" i="58"/>
  <c r="L6181" i="58"/>
  <c r="L6169" i="58"/>
  <c r="L6164" i="58"/>
  <c r="L6162" i="58"/>
  <c r="L6160" i="58"/>
  <c r="L6146" i="58"/>
  <c r="L6144" i="58"/>
  <c r="L6142" i="58"/>
  <c r="L6140" i="58"/>
  <c r="L6136" i="58"/>
  <c r="L6131" i="58"/>
  <c r="L6127" i="58"/>
  <c r="L6104" i="58"/>
  <c r="L6102" i="58"/>
  <c r="L6097" i="58"/>
  <c r="L6089" i="58"/>
  <c r="L6085" i="58"/>
  <c r="L6058" i="58"/>
  <c r="L6056" i="58"/>
  <c r="L6041" i="58"/>
  <c r="L6038" i="58"/>
  <c r="L6026" i="58"/>
  <c r="L6024" i="58"/>
  <c r="L5991" i="58"/>
  <c r="L5977" i="58"/>
  <c r="L5970" i="58"/>
  <c r="L5958" i="58"/>
  <c r="L5953" i="58"/>
  <c r="L5949" i="58"/>
  <c r="L5945" i="58"/>
  <c r="L5911" i="58"/>
  <c r="L5907" i="58"/>
  <c r="L5885" i="58"/>
  <c r="L5881" i="58"/>
  <c r="L6241" i="58"/>
  <c r="L6237" i="58"/>
  <c r="L6233" i="58"/>
  <c r="L6229" i="58"/>
  <c r="L6225" i="58"/>
  <c r="L6213" i="58"/>
  <c r="L6208" i="58"/>
  <c r="L6206" i="58"/>
  <c r="L6204" i="58"/>
  <c r="L6200" i="58"/>
  <c r="L6172" i="58"/>
  <c r="L6170" i="58"/>
  <c r="L6165" i="58"/>
  <c r="L6149" i="58"/>
  <c r="L6145" i="58"/>
  <c r="L6141" i="58"/>
  <c r="L6137" i="58"/>
  <c r="L6133" i="58"/>
  <c r="L6115" i="58"/>
  <c r="L6111" i="58"/>
  <c r="L6107" i="58"/>
  <c r="L6092" i="58"/>
  <c r="L6090" i="58"/>
  <c r="L6068" i="58"/>
  <c r="L6064" i="58"/>
  <c r="L6059" i="58"/>
  <c r="L6051" i="58"/>
  <c r="L6048" i="58"/>
  <c r="L6044" i="58"/>
  <c r="L6042" i="58"/>
  <c r="L6032" i="58"/>
  <c r="L6030" i="58"/>
  <c r="L6027" i="58"/>
  <c r="L6019" i="58"/>
  <c r="L6016" i="58"/>
  <c r="L5997" i="58"/>
  <c r="L5994" i="58"/>
  <c r="L5982" i="58"/>
  <c r="L5980" i="58"/>
  <c r="L5959" i="58"/>
  <c r="L5955" i="58"/>
  <c r="L5950" i="58"/>
  <c r="L5929" i="58"/>
  <c r="L5925" i="58"/>
  <c r="L5920" i="58"/>
  <c r="L5916" i="58"/>
  <c r="L5914" i="58"/>
  <c r="L5912" i="58"/>
  <c r="L5891" i="58"/>
  <c r="L5886" i="58"/>
  <c r="L5882" i="58"/>
  <c r="L5878" i="58"/>
  <c r="L5873" i="58"/>
  <c r="L5868" i="58"/>
  <c r="L5843" i="58"/>
  <c r="L5838" i="58"/>
  <c r="L5834" i="58"/>
  <c r="L5829" i="58"/>
  <c r="L5824" i="58"/>
  <c r="L5819" i="58"/>
  <c r="L5814" i="58"/>
  <c r="L5809" i="58"/>
  <c r="L5805" i="58"/>
  <c r="L5784" i="58"/>
  <c r="L5782" i="58"/>
  <c r="L5780" i="58"/>
  <c r="L5777" i="58"/>
  <c r="L5771" i="58"/>
  <c r="L5768" i="58"/>
  <c r="L5766" i="58"/>
  <c r="L5745" i="58"/>
  <c r="L5730" i="58"/>
  <c r="L5728" i="58"/>
  <c r="L5726" i="58"/>
  <c r="L5724" i="58"/>
  <c r="L5716" i="58"/>
  <c r="L5693" i="58"/>
  <c r="L5690" i="58"/>
  <c r="L5682" i="58"/>
  <c r="L5679" i="58"/>
  <c r="L5675" i="58"/>
  <c r="L5669" i="58"/>
  <c r="L5656" i="58"/>
  <c r="L5654" i="58"/>
  <c r="L5652" i="58"/>
  <c r="L5629" i="58"/>
  <c r="L5626" i="58"/>
  <c r="L5618" i="58"/>
  <c r="L5615" i="58"/>
  <c r="L5611" i="58"/>
  <c r="L5605" i="58"/>
  <c r="L5591" i="58"/>
  <c r="L5580" i="58"/>
  <c r="L5577" i="58"/>
  <c r="L5571" i="58"/>
  <c r="L5568" i="58"/>
  <c r="L5566" i="58"/>
  <c r="L5564" i="58"/>
  <c r="L5556" i="58"/>
  <c r="L5553" i="58"/>
  <c r="L5547" i="58"/>
  <c r="L5544" i="58"/>
  <c r="L5542" i="58"/>
  <c r="L5529" i="58"/>
  <c r="L5521" i="58"/>
  <c r="L5516" i="58"/>
  <c r="L5504" i="58"/>
  <c r="L5501" i="58"/>
  <c r="L5498" i="58"/>
  <c r="L5490" i="58"/>
  <c r="L5488" i="58"/>
  <c r="L5463" i="58"/>
  <c r="L5455" i="58"/>
  <c r="L5451" i="58"/>
  <c r="L5447" i="58"/>
  <c r="L5443" i="58"/>
  <c r="L5439" i="58"/>
  <c r="L5435" i="58"/>
  <c r="L5431" i="58"/>
  <c r="L5427" i="58"/>
  <c r="L5423" i="58"/>
  <c r="L5419" i="58"/>
  <c r="L5415" i="58"/>
  <c r="L5411" i="58"/>
  <c r="L5407" i="58"/>
  <c r="L5403" i="58"/>
  <c r="L5399" i="58"/>
  <c r="L5395" i="58"/>
  <c r="L5391" i="58"/>
  <c r="L5387" i="58"/>
  <c r="L5383" i="58"/>
  <c r="L5379" i="58"/>
  <c r="L5375" i="58"/>
  <c r="L5371" i="58"/>
  <c r="L5367" i="58"/>
  <c r="L5363" i="58"/>
  <c r="L5359" i="58"/>
  <c r="L5355" i="58"/>
  <c r="L5351" i="58"/>
  <c r="L5347" i="58"/>
  <c r="L5343" i="58"/>
  <c r="L5339" i="58"/>
  <c r="L5335" i="58"/>
  <c r="L5331" i="58"/>
  <c r="L5327" i="58"/>
  <c r="L5323" i="58"/>
  <c r="L5319" i="58"/>
  <c r="L5315" i="58"/>
  <c r="L5311" i="58"/>
  <c r="L5307" i="58"/>
  <c r="L5303" i="58"/>
  <c r="L5299" i="58"/>
  <c r="L5295" i="58"/>
  <c r="L5291" i="58"/>
  <c r="L5287" i="58"/>
  <c r="L5283" i="58"/>
  <c r="L5279" i="58"/>
  <c r="L5275" i="58"/>
  <c r="L5271" i="58"/>
  <c r="L5267" i="58"/>
  <c r="L5263" i="58"/>
  <c r="L5259" i="58"/>
  <c r="L5255" i="58"/>
  <c r="L5251" i="58"/>
  <c r="L5163" i="58"/>
  <c r="L5155" i="58"/>
  <c r="L5152" i="58"/>
  <c r="L5149" i="58"/>
  <c r="L5146" i="58"/>
  <c r="L5136" i="58"/>
  <c r="L5125" i="58"/>
  <c r="L5123" i="58"/>
  <c r="L5059" i="58"/>
  <c r="L5057" i="58"/>
  <c r="L4960" i="58"/>
  <c r="L4957" i="58"/>
  <c r="L4954" i="58"/>
  <c r="L4950" i="58"/>
  <c r="L4936" i="58"/>
  <c r="L4933" i="58"/>
  <c r="L5864" i="58"/>
  <c r="L5859" i="58"/>
  <c r="L5837" i="58"/>
  <c r="L5833" i="58"/>
  <c r="L5827" i="58"/>
  <c r="L5823" i="58"/>
  <c r="L5817" i="58"/>
  <c r="L5813" i="58"/>
  <c r="L5808" i="58"/>
  <c r="L5804" i="58"/>
  <c r="L5792" i="58"/>
  <c r="L5790" i="58"/>
  <c r="L5765" i="58"/>
  <c r="L5762" i="58"/>
  <c r="L5754" i="58"/>
  <c r="L5746" i="58"/>
  <c r="L5743" i="58"/>
  <c r="L5739" i="58"/>
  <c r="L5721" i="58"/>
  <c r="L5713" i="58"/>
  <c r="L5687" i="58"/>
  <c r="L5676" i="58"/>
  <c r="L5673" i="58"/>
  <c r="L5667" i="58"/>
  <c r="L5664" i="58"/>
  <c r="L5662" i="58"/>
  <c r="L5649" i="58"/>
  <c r="L5623" i="58"/>
  <c r="L5612" i="58"/>
  <c r="L5609" i="58"/>
  <c r="L5603" i="58"/>
  <c r="L5600" i="58"/>
  <c r="L5598" i="58"/>
  <c r="L5592" i="58"/>
  <c r="L5590" i="58"/>
  <c r="L5588" i="58"/>
  <c r="L5561" i="58"/>
  <c r="L5541" i="58"/>
  <c r="L5538" i="58"/>
  <c r="L5530" i="58"/>
  <c r="L5528" i="58"/>
  <c r="L5515" i="58"/>
  <c r="L5512" i="58"/>
  <c r="L5510" i="58"/>
  <c r="L5495" i="58"/>
  <c r="L5487" i="58"/>
  <c r="L5483" i="58"/>
  <c r="L5477" i="58"/>
  <c r="L5464" i="58"/>
  <c r="L5462" i="58"/>
  <c r="L5460" i="58"/>
  <c r="L5452" i="58"/>
  <c r="L5450" i="58"/>
  <c r="L5446" i="58"/>
  <c r="L5442" i="58"/>
  <c r="L5438" i="58"/>
  <c r="L5434" i="58"/>
  <c r="L5430" i="58"/>
  <c r="L5426" i="58"/>
  <c r="L5422" i="58"/>
  <c r="L5418" i="58"/>
  <c r="L5414" i="58"/>
  <c r="L5410" i="58"/>
  <c r="L5406" i="58"/>
  <c r="L5402" i="58"/>
  <c r="L5398" i="58"/>
  <c r="L5394" i="58"/>
  <c r="L5390" i="58"/>
  <c r="L5386" i="58"/>
  <c r="L5382" i="58"/>
  <c r="L5378" i="58"/>
  <c r="L5374" i="58"/>
  <c r="L5370" i="58"/>
  <c r="L5366" i="58"/>
  <c r="L5362" i="58"/>
  <c r="L5358" i="58"/>
  <c r="L5354" i="58"/>
  <c r="L5350" i="58"/>
  <c r="L5346" i="58"/>
  <c r="L5342" i="58"/>
  <c r="L5338" i="58"/>
  <c r="L5334" i="58"/>
  <c r="L5330" i="58"/>
  <c r="L5326" i="58"/>
  <c r="L5322" i="58"/>
  <c r="L5318" i="58"/>
  <c r="L5314" i="58"/>
  <c r="L5310" i="58"/>
  <c r="L5306" i="58"/>
  <c r="L5302" i="58"/>
  <c r="L5298" i="58"/>
  <c r="L5294" i="58"/>
  <c r="L5290" i="58"/>
  <c r="L5286" i="58"/>
  <c r="L5282" i="58"/>
  <c r="L5278" i="58"/>
  <c r="L5274" i="58"/>
  <c r="L5270" i="58"/>
  <c r="L5266" i="58"/>
  <c r="L5262" i="58"/>
  <c r="L5258" i="58"/>
  <c r="L5254" i="58"/>
  <c r="L5250" i="58"/>
  <c r="L5246" i="58"/>
  <c r="L5242" i="58"/>
  <c r="L5238" i="58"/>
  <c r="L5234" i="58"/>
  <c r="L5230" i="58"/>
  <c r="L5226" i="58"/>
  <c r="L5222" i="58"/>
  <c r="L5218" i="58"/>
  <c r="L5214" i="58"/>
  <c r="L5210" i="58"/>
  <c r="L5206" i="58"/>
  <c r="L5202" i="58"/>
  <c r="L5198" i="58"/>
  <c r="L5194" i="58"/>
  <c r="L5190" i="58"/>
  <c r="L5186" i="58"/>
  <c r="L5182" i="58"/>
  <c r="L5178" i="58"/>
  <c r="L5174" i="58"/>
  <c r="L5170" i="58"/>
  <c r="L5162" i="58"/>
  <c r="L5160" i="58"/>
  <c r="L5143" i="58"/>
  <c r="L5133" i="58"/>
  <c r="L5090" i="58"/>
  <c r="L5086" i="58"/>
  <c r="L5080" i="58"/>
  <c r="L5067" i="58"/>
  <c r="L5032" i="58"/>
  <c r="L5029" i="58"/>
  <c r="L5021" i="58"/>
  <c r="L5013" i="58"/>
  <c r="L5010" i="58"/>
  <c r="L5006" i="58"/>
  <c r="L4988" i="58"/>
  <c r="L4981" i="58"/>
  <c r="L4944" i="58"/>
  <c r="L4922" i="58"/>
  <c r="L4918" i="58"/>
  <c r="L4912" i="58"/>
  <c r="L4899" i="58"/>
  <c r="L4897" i="58"/>
  <c r="L4895" i="58"/>
  <c r="L4891" i="58"/>
  <c r="L4889" i="58"/>
  <c r="L4887" i="58"/>
  <c r="L4860" i="58"/>
  <c r="L4853" i="58"/>
  <c r="L4850" i="58"/>
  <c r="L4846" i="58"/>
  <c r="L4840" i="58"/>
  <c r="L4820" i="58"/>
  <c r="L4810" i="58"/>
  <c r="L4754" i="58"/>
  <c r="L4732" i="58"/>
  <c r="L4728" i="58"/>
  <c r="L4722" i="58"/>
  <c r="L4709" i="58"/>
  <c r="L4707" i="58"/>
  <c r="L4705" i="58"/>
  <c r="L4677" i="58"/>
  <c r="L4675" i="58"/>
  <c r="L4673" i="58"/>
  <c r="L4641" i="58"/>
  <c r="L4630" i="58"/>
  <c r="L4609" i="58"/>
  <c r="L4598" i="58"/>
  <c r="L4595" i="58"/>
  <c r="L4589" i="58"/>
  <c r="L4586" i="58"/>
  <c r="L4584" i="58"/>
  <c r="L4537" i="58"/>
  <c r="L4526" i="58"/>
  <c r="L4505" i="58"/>
  <c r="L4494" i="58"/>
  <c r="L4491" i="58"/>
  <c r="L4488" i="58"/>
  <c r="L4477" i="58"/>
  <c r="L4474" i="58"/>
  <c r="L4472" i="58"/>
  <c r="L4451" i="58"/>
  <c r="L4350" i="58"/>
  <c r="L4322" i="58"/>
  <c r="L4320" i="58"/>
  <c r="L4318" i="58"/>
  <c r="L4315" i="58"/>
  <c r="L4309" i="58"/>
  <c r="L4306" i="58"/>
  <c r="L4304" i="58"/>
  <c r="L4275" i="58"/>
  <c r="L4227" i="58"/>
  <c r="L4213" i="58"/>
  <c r="L4210" i="58"/>
  <c r="L4208" i="58"/>
  <c r="L4199" i="58"/>
  <c r="L4196" i="58"/>
  <c r="L4162" i="58"/>
  <c r="L4160" i="58"/>
  <c r="L4127" i="58"/>
  <c r="L4124" i="58"/>
  <c r="L4063" i="58"/>
  <c r="L4041" i="58"/>
  <c r="L4038" i="58"/>
  <c r="L4017" i="58"/>
  <c r="L4006" i="58"/>
  <c r="L5124" i="58"/>
  <c r="L5104" i="58"/>
  <c r="L5101" i="58"/>
  <c r="L5095" i="58"/>
  <c r="L5093" i="58"/>
  <c r="L5066" i="58"/>
  <c r="L5056" i="58"/>
  <c r="L5053" i="58"/>
  <c r="L5026" i="58"/>
  <c r="L5018" i="58"/>
  <c r="L5007" i="58"/>
  <c r="L5004" i="58"/>
  <c r="L4998" i="58"/>
  <c r="L4995" i="58"/>
  <c r="L4993" i="58"/>
  <c r="L4991" i="58"/>
  <c r="L4980" i="58"/>
  <c r="L4951" i="58"/>
  <c r="L4948" i="58"/>
  <c r="L4942" i="58"/>
  <c r="L4939" i="58"/>
  <c r="L4937" i="58"/>
  <c r="L4928" i="58"/>
  <c r="L4925" i="58"/>
  <c r="L4898" i="58"/>
  <c r="L4890" i="58"/>
  <c r="L4879" i="58"/>
  <c r="L4876" i="58"/>
  <c r="L4870" i="58"/>
  <c r="L4867" i="58"/>
  <c r="L4865" i="58"/>
  <c r="L4863" i="58"/>
  <c r="L4852" i="58"/>
  <c r="L4776" i="58"/>
  <c r="L4773" i="58"/>
  <c r="L4765" i="58"/>
  <c r="L4762" i="58"/>
  <c r="L4758" i="58"/>
  <c r="L4746" i="58"/>
  <c r="L4743" i="58"/>
  <c r="L4735" i="58"/>
  <c r="L4690" i="58"/>
  <c r="L4668" i="58"/>
  <c r="L4664" i="58"/>
  <c r="L4658" i="58"/>
  <c r="L4577" i="58"/>
  <c r="L4563" i="58"/>
  <c r="L4483" i="58"/>
  <c r="L4411" i="58"/>
  <c r="L4397" i="58"/>
  <c r="L4394" i="58"/>
  <c r="L4392" i="58"/>
  <c r="L4390" i="58"/>
  <c r="L4379" i="58"/>
  <c r="L4297" i="58"/>
  <c r="L4289" i="58"/>
  <c r="L4278" i="58"/>
  <c r="L4260" i="58"/>
  <c r="L4257" i="58"/>
  <c r="L4246" i="58"/>
  <c r="L4243" i="58"/>
  <c r="L4237" i="58"/>
  <c r="L4234" i="58"/>
  <c r="L4232" i="58"/>
  <c r="L4219" i="58"/>
  <c r="L4175" i="58"/>
  <c r="L4153" i="58"/>
  <c r="L4149" i="58"/>
  <c r="L4143" i="58"/>
  <c r="L4130" i="58"/>
  <c r="L4095" i="58"/>
  <c r="L4092" i="58"/>
  <c r="L4084" i="58"/>
  <c r="L4076" i="58"/>
  <c r="L4073" i="58"/>
  <c r="L4069" i="58"/>
  <c r="L4051" i="58"/>
  <c r="L4044" i="58"/>
  <c r="L4023" i="58"/>
  <c r="L4001" i="58"/>
  <c r="L4829" i="58"/>
  <c r="L4826" i="58"/>
  <c r="L4823" i="58"/>
  <c r="L4813" i="58"/>
  <c r="L4803" i="58"/>
  <c r="L4801" i="58"/>
  <c r="L4799" i="58"/>
  <c r="L4796" i="58"/>
  <c r="L4770" i="58"/>
  <c r="L4759" i="58"/>
  <c r="L4752" i="58"/>
  <c r="L4749" i="58"/>
  <c r="L4747" i="58"/>
  <c r="L4734" i="58"/>
  <c r="L4708" i="58"/>
  <c r="L4697" i="58"/>
  <c r="L4694" i="58"/>
  <c r="L4688" i="58"/>
  <c r="L4685" i="58"/>
  <c r="L4683" i="58"/>
  <c r="L4670" i="58"/>
  <c r="L4647" i="58"/>
  <c r="L4644" i="58"/>
  <c r="L4636" i="58"/>
  <c r="L4633" i="58"/>
  <c r="L4629" i="58"/>
  <c r="L4623" i="58"/>
  <c r="L4610" i="58"/>
  <c r="L4608" i="58"/>
  <c r="L4606" i="58"/>
  <c r="L4583" i="58"/>
  <c r="L4580" i="58"/>
  <c r="L4570" i="58"/>
  <c r="L4568" i="58"/>
  <c r="L4566" i="58"/>
  <c r="L4543" i="58"/>
  <c r="L4540" i="58"/>
  <c r="L4532" i="58"/>
  <c r="L4529" i="58"/>
  <c r="L4525" i="58"/>
  <c r="L4519" i="58"/>
  <c r="L4506" i="58"/>
  <c r="L4504" i="58"/>
  <c r="L4502" i="58"/>
  <c r="L4485" i="58"/>
  <c r="L4479" i="58"/>
  <c r="L4466" i="58"/>
  <c r="L4464" i="58"/>
  <c r="L4462" i="58"/>
  <c r="L4458" i="58"/>
  <c r="L4456" i="58"/>
  <c r="L4454" i="58"/>
  <c r="L4431" i="58"/>
  <c r="L4428" i="58"/>
  <c r="L4420" i="58"/>
  <c r="L4412" i="58"/>
  <c r="L4409" i="58"/>
  <c r="L4405" i="58"/>
  <c r="L4399" i="58"/>
  <c r="L4393" i="58"/>
  <c r="L4382" i="58"/>
  <c r="L4359" i="58"/>
  <c r="L4356" i="58"/>
  <c r="L4353" i="58"/>
  <c r="L4349" i="58"/>
  <c r="L4343" i="58"/>
  <c r="L4330" i="58"/>
  <c r="L4328" i="58"/>
  <c r="L4303" i="58"/>
  <c r="L4300" i="58"/>
  <c r="L4292" i="58"/>
  <c r="L4284" i="58"/>
  <c r="L4281" i="58"/>
  <c r="L4277" i="58"/>
  <c r="L4271" i="58"/>
  <c r="L4265" i="58"/>
  <c r="L4254" i="58"/>
  <c r="L4231" i="58"/>
  <c r="L4228" i="58"/>
  <c r="L4225" i="58"/>
  <c r="L4221" i="58"/>
  <c r="L4215" i="58"/>
  <c r="L4202" i="58"/>
  <c r="L4200" i="58"/>
  <c r="L4182" i="58"/>
  <c r="L4179" i="58"/>
  <c r="L4173" i="58"/>
  <c r="L4170" i="58"/>
  <c r="L4168" i="58"/>
  <c r="L4159" i="58"/>
  <c r="L4156" i="58"/>
  <c r="L4129" i="58"/>
  <c r="L4119" i="58"/>
  <c r="L4116" i="58"/>
  <c r="L4089" i="58"/>
  <c r="L4081" i="58"/>
  <c r="L4070" i="58"/>
  <c r="L4067" i="58"/>
  <c r="L4061" i="58"/>
  <c r="L4058" i="58"/>
  <c r="L4056" i="58"/>
  <c r="L4054" i="58"/>
  <c r="L4043" i="58"/>
  <c r="L4030" i="58"/>
  <c r="L4027" i="58"/>
  <c r="L4021" i="58"/>
  <c r="L4018" i="58"/>
  <c r="L4016" i="58"/>
  <c r="L4014" i="58"/>
  <c r="L4003" i="58"/>
  <c r="L3974" i="58"/>
  <c r="L3971" i="58"/>
  <c r="L3965" i="58"/>
  <c r="L3962" i="58"/>
  <c r="L3960" i="58"/>
  <c r="L3951" i="58"/>
  <c r="L3948" i="58"/>
  <c r="L3895" i="58"/>
  <c r="L3873" i="58"/>
  <c r="L3869" i="58"/>
  <c r="L3863" i="58"/>
  <c r="L3826" i="58"/>
  <c r="L3824" i="58"/>
  <c r="L3983" i="58"/>
  <c r="L3980" i="58"/>
  <c r="L3977" i="58"/>
  <c r="L3973" i="58"/>
  <c r="L3967" i="58"/>
  <c r="L3954" i="58"/>
  <c r="L3952" i="58"/>
  <c r="L3927" i="58"/>
  <c r="L3924" i="58"/>
  <c r="L3916" i="58"/>
  <c r="L3908" i="58"/>
  <c r="L3905" i="58"/>
  <c r="L3901" i="58"/>
  <c r="L3883" i="58"/>
  <c r="L3876" i="58"/>
  <c r="L3839" i="58"/>
  <c r="L3817" i="58"/>
  <c r="L3813" i="58"/>
  <c r="L3807" i="58"/>
  <c r="L3804" i="58"/>
  <c r="L3787" i="58"/>
  <c r="L3762" i="58"/>
  <c r="L3760" i="58"/>
  <c r="L3758" i="58"/>
  <c r="L3747" i="58"/>
  <c r="L3724" i="58"/>
  <c r="L3721" i="58"/>
  <c r="L3710" i="58"/>
  <c r="L3707" i="58"/>
  <c r="L3701" i="58"/>
  <c r="L3698" i="58"/>
  <c r="L3682" i="58"/>
  <c r="L3679" i="58"/>
  <c r="L3676" i="58"/>
  <c r="L3666" i="58"/>
  <c r="L3656" i="58"/>
  <c r="L3653" i="58"/>
  <c r="L3650" i="58"/>
  <c r="L3647" i="58"/>
  <c r="L3644" i="58"/>
  <c r="L3640" i="58"/>
  <c r="L3637" i="58"/>
  <c r="L3634" i="58"/>
  <c r="L3620" i="58"/>
  <c r="L3614" i="58"/>
  <c r="L3582" i="58"/>
  <c r="L3572" i="58"/>
  <c r="L3556" i="58"/>
  <c r="L3550" i="58"/>
  <c r="L3518" i="58"/>
  <c r="L3508" i="58"/>
  <c r="L3492" i="58"/>
  <c r="L3486" i="58"/>
  <c r="L3462" i="58"/>
  <c r="L3428" i="58"/>
  <c r="L3422" i="58"/>
  <c r="L3398" i="58"/>
  <c r="L3364" i="58"/>
  <c r="L3358" i="58"/>
  <c r="L3334" i="58"/>
  <c r="L3300" i="58"/>
  <c r="L3294" i="58"/>
  <c r="L3291" i="58"/>
  <c r="L3288" i="58"/>
  <c r="L3272" i="58"/>
  <c r="L3227" i="58"/>
  <c r="L3224" i="58"/>
  <c r="L3214" i="58"/>
  <c r="L3200" i="58"/>
  <c r="L3197" i="58"/>
  <c r="L3194" i="58"/>
  <c r="L3190" i="58"/>
  <c r="L3187" i="58"/>
  <c r="L3184" i="58"/>
  <c r="L3181" i="58"/>
  <c r="L3178" i="58"/>
  <c r="L3163" i="58"/>
  <c r="L3160" i="58"/>
  <c r="L3144" i="58"/>
  <c r="L3921" i="58"/>
  <c r="L3913" i="58"/>
  <c r="L3902" i="58"/>
  <c r="L3899" i="58"/>
  <c r="L3893" i="58"/>
  <c r="L3890" i="58"/>
  <c r="L3888" i="58"/>
  <c r="L3886" i="58"/>
  <c r="L3875" i="58"/>
  <c r="L3846" i="58"/>
  <c r="L3843" i="58"/>
  <c r="L3837" i="58"/>
  <c r="L3834" i="58"/>
  <c r="L3832" i="58"/>
  <c r="L3823" i="58"/>
  <c r="L3820" i="58"/>
  <c r="L3790" i="58"/>
  <c r="L3761" i="58"/>
  <c r="L3750" i="58"/>
  <c r="L3723" i="58"/>
  <c r="L3716" i="58"/>
  <c r="L3713" i="58"/>
  <c r="L3709" i="58"/>
  <c r="L3703" i="58"/>
  <c r="L3681" i="58"/>
  <c r="L3655" i="58"/>
  <c r="L3649" i="58"/>
  <c r="L3639" i="58"/>
  <c r="L3629" i="58"/>
  <c r="L3626" i="58"/>
  <c r="L3623" i="58"/>
  <c r="L3607" i="58"/>
  <c r="L3604" i="58"/>
  <c r="L3601" i="58"/>
  <c r="L3597" i="58"/>
  <c r="L3594" i="58"/>
  <c r="L3591" i="58"/>
  <c r="L3588" i="58"/>
  <c r="L3585" i="58"/>
  <c r="L3575" i="58"/>
  <c r="L3565" i="58"/>
  <c r="L3562" i="58"/>
  <c r="L3559" i="58"/>
  <c r="L3543" i="58"/>
  <c r="L3540" i="58"/>
  <c r="L3537" i="58"/>
  <c r="L3533" i="58"/>
  <c r="L3530" i="58"/>
  <c r="L3527" i="58"/>
  <c r="L3524" i="58"/>
  <c r="L3521" i="58"/>
  <c r="L3511" i="58"/>
  <c r="L3501" i="58"/>
  <c r="L3498" i="58"/>
  <c r="L3495" i="58"/>
  <c r="L3468" i="58"/>
  <c r="L3454" i="58"/>
  <c r="L3444" i="58"/>
  <c r="L3404" i="58"/>
  <c r="L3390" i="58"/>
  <c r="L3380" i="58"/>
  <c r="L3340" i="58"/>
  <c r="L3326" i="58"/>
  <c r="L3316" i="58"/>
  <c r="L3264" i="58"/>
  <c r="L3261" i="58"/>
  <c r="L3258" i="58"/>
  <c r="L3254" i="58"/>
  <c r="L3251" i="58"/>
  <c r="L3248" i="58"/>
  <c r="L3237" i="58"/>
  <c r="L3234" i="58"/>
  <c r="L3230" i="58"/>
  <c r="L3173" i="58"/>
  <c r="L3170" i="58"/>
  <c r="L3166" i="58"/>
  <c r="L3002" i="58"/>
  <c r="L2999" i="58"/>
  <c r="L2995" i="58"/>
  <c r="L3138" i="58"/>
  <c r="L3128" i="58"/>
  <c r="L3088" i="58"/>
  <c r="L3085" i="58"/>
  <c r="L3069" i="58"/>
  <c r="L3024" i="58"/>
  <c r="L3021" i="58"/>
  <c r="L3479" i="58"/>
  <c r="L3476" i="58"/>
  <c r="L3473" i="58"/>
  <c r="L3469" i="58"/>
  <c r="L3466" i="58"/>
  <c r="L3463" i="58"/>
  <c r="L3460" i="58"/>
  <c r="L3457" i="58"/>
  <c r="L3447" i="58"/>
  <c r="L3437" i="58"/>
  <c r="L3434" i="58"/>
  <c r="L3431" i="58"/>
  <c r="L3415" i="58"/>
  <c r="L3412" i="58"/>
  <c r="L3409" i="58"/>
  <c r="L3405" i="58"/>
  <c r="L3402" i="58"/>
  <c r="L3399" i="58"/>
  <c r="L3396" i="58"/>
  <c r="L3393" i="58"/>
  <c r="L3383" i="58"/>
  <c r="L3373" i="58"/>
  <c r="L3370" i="58"/>
  <c r="L3367" i="58"/>
  <c r="L3351" i="58"/>
  <c r="L3348" i="58"/>
  <c r="L3345" i="58"/>
  <c r="L3341" i="58"/>
  <c r="L3338" i="58"/>
  <c r="L3335" i="58"/>
  <c r="L3332" i="58"/>
  <c r="L3329" i="58"/>
  <c r="L3319" i="58"/>
  <c r="L3309" i="58"/>
  <c r="L3306" i="58"/>
  <c r="L3303" i="58"/>
  <c r="L3271" i="58"/>
  <c r="L3245" i="58"/>
  <c r="L3239" i="58"/>
  <c r="L3229" i="58"/>
  <c r="L3213" i="58"/>
  <c r="L3207" i="58"/>
  <c r="L3175" i="58"/>
  <c r="L3165" i="58"/>
  <c r="L3143" i="58"/>
  <c r="L3120" i="58"/>
  <c r="L3117" i="58"/>
  <c r="L3101" i="58"/>
  <c r="L3091" i="58"/>
  <c r="L3061" i="58"/>
  <c r="L3050" i="58"/>
  <c r="L3047" i="58"/>
  <c r="L3037" i="58"/>
  <c r="L3027" i="58"/>
  <c r="L3013" i="58"/>
  <c r="L3010" i="58"/>
  <c r="L3007" i="58"/>
  <c r="L2992" i="58"/>
  <c r="L2989" i="58"/>
  <c r="L2973" i="58"/>
  <c r="L3090" i="58"/>
  <c r="L3068" i="58"/>
  <c r="L3058" i="58"/>
  <c r="L3052" i="58"/>
  <c r="L3026" i="58"/>
  <c r="L3020" i="58"/>
  <c r="L3004" i="58"/>
  <c r="L2994" i="58"/>
  <c r="L2965" i="58"/>
  <c r="L2955" i="58"/>
  <c r="L2951" i="58"/>
  <c r="L2935" i="58"/>
  <c r="L2919" i="58"/>
  <c r="L2903" i="58"/>
  <c r="L2887" i="58"/>
  <c r="L2871" i="58"/>
  <c r="L2855" i="58"/>
  <c r="L2839" i="58"/>
  <c r="L2823" i="58"/>
  <c r="L2807" i="58"/>
  <c r="L2791" i="58"/>
  <c r="L2781" i="58"/>
  <c r="L2778" i="58"/>
  <c r="L2775" i="58"/>
  <c r="L2765" i="58"/>
  <c r="L2762" i="58"/>
  <c r="L2759" i="58"/>
  <c r="L2749" i="58"/>
  <c r="L2746" i="58"/>
  <c r="L2743" i="58"/>
  <c r="L2733" i="58"/>
  <c r="L2730" i="58"/>
  <c r="L2727" i="58"/>
  <c r="L2717" i="58"/>
  <c r="L2714" i="58"/>
  <c r="L2711" i="58"/>
  <c r="L2701" i="58"/>
  <c r="L2698" i="58"/>
  <c r="L2695" i="58"/>
  <c r="L2685" i="58"/>
  <c r="L2682" i="58"/>
  <c r="L2679" i="58"/>
  <c r="L2669" i="58"/>
  <c r="L2666" i="58"/>
  <c r="L2663" i="58"/>
  <c r="L2653" i="58"/>
  <c r="L2650" i="58"/>
  <c r="L2647" i="58"/>
  <c r="L2637" i="58"/>
  <c r="L2634" i="58"/>
  <c r="L2631" i="58"/>
  <c r="L2621" i="58"/>
  <c r="L2618" i="58"/>
  <c r="L2615" i="58"/>
  <c r="L2954" i="58"/>
  <c r="L2944" i="58"/>
  <c r="L2941" i="58"/>
  <c r="L2938" i="58"/>
  <c r="L2928" i="58"/>
  <c r="L2925" i="58"/>
  <c r="L2922" i="58"/>
  <c r="L2912" i="58"/>
  <c r="L2909" i="58"/>
  <c r="L2906" i="58"/>
  <c r="L2896" i="58"/>
  <c r="L2893" i="58"/>
  <c r="L2890" i="58"/>
  <c r="L2880" i="58"/>
  <c r="L2877" i="58"/>
  <c r="L2874" i="58"/>
  <c r="L2864" i="58"/>
  <c r="L2861" i="58"/>
  <c r="L2858" i="58"/>
  <c r="L2848" i="58"/>
  <c r="L2845" i="58"/>
  <c r="L2842" i="58"/>
  <c r="L2832" i="58"/>
  <c r="L2829" i="58"/>
  <c r="L2826" i="58"/>
  <c r="L2816" i="58"/>
  <c r="L2813" i="58"/>
  <c r="L2810" i="58"/>
  <c r="L2800" i="58"/>
  <c r="L2797" i="58"/>
  <c r="L2794" i="58"/>
  <c r="L2780" i="58"/>
  <c r="L2764" i="58"/>
  <c r="L2748" i="58"/>
  <c r="L2732" i="58"/>
  <c r="L2716" i="58"/>
  <c r="L2700" i="58"/>
  <c r="L2684" i="58"/>
  <c r="L2668" i="58"/>
  <c r="L2652" i="58"/>
  <c r="L2636" i="58"/>
  <c r="L2620" i="58"/>
  <c r="L6207" i="58"/>
  <c r="L6202" i="58"/>
  <c r="L6192" i="58"/>
  <c r="L6188" i="58"/>
  <c r="L6183" i="58"/>
  <c r="L6179" i="58"/>
  <c r="L6161" i="58"/>
  <c r="L6125" i="58"/>
  <c r="L6081" i="58"/>
  <c r="L6037" i="58"/>
  <c r="L6017" i="58"/>
  <c r="L5951" i="58"/>
  <c r="L5905" i="58"/>
  <c r="L5899" i="58"/>
  <c r="L5851" i="58"/>
  <c r="L5847" i="58"/>
  <c r="L5841" i="58"/>
  <c r="L5836" i="58"/>
  <c r="L5831" i="58"/>
  <c r="L5826" i="58"/>
  <c r="L5821" i="58"/>
  <c r="L5816" i="58"/>
  <c r="L5811" i="58"/>
  <c r="L5807" i="58"/>
  <c r="L5801" i="58"/>
  <c r="L5795" i="58"/>
  <c r="L5785" i="58"/>
  <c r="L5757" i="58"/>
  <c r="L5747" i="58"/>
  <c r="L5741" i="58"/>
  <c r="L5734" i="58"/>
  <c r="L5718" i="58"/>
  <c r="L6217" i="58"/>
  <c r="L6211" i="58"/>
  <c r="L6197" i="58"/>
  <c r="L6174" i="58"/>
  <c r="L6157" i="58"/>
  <c r="L6152" i="58"/>
  <c r="L6147" i="58"/>
  <c r="L6119" i="58"/>
  <c r="L6114" i="58"/>
  <c r="L6110" i="58"/>
  <c r="L6106" i="58"/>
  <c r="L6076" i="58"/>
  <c r="L6049" i="58"/>
  <c r="L5993" i="58"/>
  <c r="L5973" i="58"/>
  <c r="L5961" i="58"/>
  <c r="L5956" i="58"/>
  <c r="L5946" i="58"/>
  <c r="L5941" i="58"/>
  <c r="L5895" i="58"/>
  <c r="L5889" i="58"/>
  <c r="L5884" i="58"/>
  <c r="L5880" i="58"/>
  <c r="L5875" i="58"/>
  <c r="L5870" i="58"/>
  <c r="L5866" i="58"/>
  <c r="L5861" i="58"/>
  <c r="L5857" i="58"/>
  <c r="L6250" i="58"/>
  <c r="L6245" i="58"/>
  <c r="L6240" i="58"/>
  <c r="L6236" i="58"/>
  <c r="L6232" i="58"/>
  <c r="L6227" i="58"/>
  <c r="L6222" i="58"/>
  <c r="L6171" i="58"/>
  <c r="L6166" i="58"/>
  <c r="L6139" i="58"/>
  <c r="L6135" i="58"/>
  <c r="L6130" i="58"/>
  <c r="L6103" i="58"/>
  <c r="L6098" i="58"/>
  <c r="L6093" i="58"/>
  <c r="L6087" i="58"/>
  <c r="L6067" i="58"/>
  <c r="L6063" i="58"/>
  <c r="L6057" i="58"/>
  <c r="L6045" i="58"/>
  <c r="L6025" i="58"/>
  <c r="L6013" i="58"/>
  <c r="L6009" i="58"/>
  <c r="L6004" i="58"/>
  <c r="L6000" i="58"/>
  <c r="L5981" i="58"/>
  <c r="L5969" i="58"/>
  <c r="L5933" i="58"/>
  <c r="L5928" i="58"/>
  <c r="L5923" i="58"/>
  <c r="L5919" i="58"/>
  <c r="L5915" i="58"/>
  <c r="L5910" i="58"/>
  <c r="L5791" i="58"/>
  <c r="L5775" i="58"/>
  <c r="L5769" i="58"/>
  <c r="L5763" i="58"/>
  <c r="L5753" i="58"/>
  <c r="L5725" i="58"/>
  <c r="L5709" i="58"/>
  <c r="L5702" i="58"/>
  <c r="L5663" i="58"/>
  <c r="L5631" i="58"/>
  <c r="L5606" i="58"/>
  <c r="L5599" i="58"/>
  <c r="L5593" i="58"/>
  <c r="L5587" i="58"/>
  <c r="L5715" i="58"/>
  <c r="L5695" i="58"/>
  <c r="L5689" i="58"/>
  <c r="L5683" i="58"/>
  <c r="L5677" i="58"/>
  <c r="L5670" i="58"/>
  <c r="L5657" i="58"/>
  <c r="L5651" i="58"/>
  <c r="L5645" i="58"/>
  <c r="L5638" i="58"/>
  <c r="L5625" i="58"/>
  <c r="L5619" i="58"/>
  <c r="L5613" i="58"/>
  <c r="L5581" i="58"/>
  <c r="L5574" i="58"/>
  <c r="L6249" i="58"/>
  <c r="L6244" i="58"/>
  <c r="L6239" i="58"/>
  <c r="L6235" i="58"/>
  <c r="L6231" i="58"/>
  <c r="L6226" i="58"/>
  <c r="L6221" i="58"/>
  <c r="L6215" i="58"/>
  <c r="L6210" i="58"/>
  <c r="L6205" i="58"/>
  <c r="L6201" i="58"/>
  <c r="L6195" i="58"/>
  <c r="L6191" i="58"/>
  <c r="L6187" i="58"/>
  <c r="L6182" i="58"/>
  <c r="L6177" i="58"/>
  <c r="L6173" i="58"/>
  <c r="L6167" i="58"/>
  <c r="L6163" i="58"/>
  <c r="L6158" i="58"/>
  <c r="L6153" i="58"/>
  <c r="L6148" i="58"/>
  <c r="L6143" i="58"/>
  <c r="L6138" i="58"/>
  <c r="L6134" i="58"/>
  <c r="L6129" i="58"/>
  <c r="L6123" i="58"/>
  <c r="L6118" i="58"/>
  <c r="L6113" i="58"/>
  <c r="L6109" i="58"/>
  <c r="L6105" i="58"/>
  <c r="L6099" i="58"/>
  <c r="L6094" i="58"/>
  <c r="L6088" i="58"/>
  <c r="L6083" i="58"/>
  <c r="L6077" i="58"/>
  <c r="L6073" i="58"/>
  <c r="L6066" i="58"/>
  <c r="L6062" i="58"/>
  <c r="L6055" i="58"/>
  <c r="L6047" i="58"/>
  <c r="L6039" i="58"/>
  <c r="L6031" i="58"/>
  <c r="L6023" i="58"/>
  <c r="L6015" i="58"/>
  <c r="L6010" i="58"/>
  <c r="L6005" i="58"/>
  <c r="L6001" i="58"/>
  <c r="L5995" i="58"/>
  <c r="L5987" i="58"/>
  <c r="L5979" i="58"/>
  <c r="L5971" i="58"/>
  <c r="L5963" i="58"/>
  <c r="L5957" i="58"/>
  <c r="L5952" i="58"/>
  <c r="L5947" i="58"/>
  <c r="L5942" i="58"/>
  <c r="L5937" i="58"/>
  <c r="L5931" i="58"/>
  <c r="L5927" i="58"/>
  <c r="L5922" i="58"/>
  <c r="L5918" i="58"/>
  <c r="L5913" i="58"/>
  <c r="L5909" i="58"/>
  <c r="L5903" i="58"/>
  <c r="L5898" i="58"/>
  <c r="L5893" i="58"/>
  <c r="L5888" i="58"/>
  <c r="L5883" i="58"/>
  <c r="L5879" i="58"/>
  <c r="L5874" i="58"/>
  <c r="L5869" i="58"/>
  <c r="L5865" i="58"/>
  <c r="L5860" i="58"/>
  <c r="L5855" i="58"/>
  <c r="L5850" i="58"/>
  <c r="L5845" i="58"/>
  <c r="L5840" i="58"/>
  <c r="L5835" i="58"/>
  <c r="L5830" i="58"/>
  <c r="L5825" i="58"/>
  <c r="L5820" i="58"/>
  <c r="L5815" i="58"/>
  <c r="L5810" i="58"/>
  <c r="L5806" i="58"/>
  <c r="L5799" i="58"/>
  <c r="L5793" i="58"/>
  <c r="L5787" i="58"/>
  <c r="L5781" i="58"/>
  <c r="L5774" i="58"/>
  <c r="L5767" i="58"/>
  <c r="L5761" i="58"/>
  <c r="L5755" i="58"/>
  <c r="L5749" i="58"/>
  <c r="L5742" i="58"/>
  <c r="L5735" i="58"/>
  <c r="L5729" i="58"/>
  <c r="L5723" i="58"/>
  <c r="L5717" i="58"/>
  <c r="L5710" i="58"/>
  <c r="L5703" i="58"/>
  <c r="L5697" i="58"/>
  <c r="L5691" i="58"/>
  <c r="L5685" i="58"/>
  <c r="L5678" i="58"/>
  <c r="L5671" i="58"/>
  <c r="L5665" i="58"/>
  <c r="L5659" i="58"/>
  <c r="L5653" i="58"/>
  <c r="L5646" i="58"/>
  <c r="L5639" i="58"/>
  <c r="L5633" i="58"/>
  <c r="L5627" i="58"/>
  <c r="L5621" i="58"/>
  <c r="L5614" i="58"/>
  <c r="L5607" i="58"/>
  <c r="L5601" i="58"/>
  <c r="L5595" i="58"/>
  <c r="L5589" i="58"/>
  <c r="L5582" i="58"/>
  <c r="L5575" i="58"/>
  <c r="L5569" i="58"/>
  <c r="L5563" i="58"/>
  <c r="L5557" i="58"/>
  <c r="L5550" i="58"/>
  <c r="L5543" i="58"/>
  <c r="L5537" i="58"/>
  <c r="L5531" i="58"/>
  <c r="L5525" i="58"/>
  <c r="L5518" i="58"/>
  <c r="L5511" i="58"/>
  <c r="L5505" i="58"/>
  <c r="L5497" i="58"/>
  <c r="L5491" i="58"/>
  <c r="L5485" i="58"/>
  <c r="L5478" i="58"/>
  <c r="L5471" i="58"/>
  <c r="L5465" i="58"/>
  <c r="L5459" i="58"/>
  <c r="L5453" i="58"/>
  <c r="L5448" i="58"/>
  <c r="L5444" i="58"/>
  <c r="L5440" i="58"/>
  <c r="L5436" i="58"/>
  <c r="L5432" i="58"/>
  <c r="L5428" i="58"/>
  <c r="L5424" i="58"/>
  <c r="L5420" i="58"/>
  <c r="L5416" i="58"/>
  <c r="L5412" i="58"/>
  <c r="L5408" i="58"/>
  <c r="L5404" i="58"/>
  <c r="L5400" i="58"/>
  <c r="L5396" i="58"/>
  <c r="L5392" i="58"/>
  <c r="L5388" i="58"/>
  <c r="L5384" i="58"/>
  <c r="L5380" i="58"/>
  <c r="L5376" i="58"/>
  <c r="L5372" i="58"/>
  <c r="L5368" i="58"/>
  <c r="L5364" i="58"/>
  <c r="L5360" i="58"/>
  <c r="L5356" i="58"/>
  <c r="L5352" i="58"/>
  <c r="L5348" i="58"/>
  <c r="L5344" i="58"/>
  <c r="L5340" i="58"/>
  <c r="L5336" i="58"/>
  <c r="L5332" i="58"/>
  <c r="L5328" i="58"/>
  <c r="L5324" i="58"/>
  <c r="L5320" i="58"/>
  <c r="L5316" i="58"/>
  <c r="L5312" i="58"/>
  <c r="L5308" i="58"/>
  <c r="L5304" i="58"/>
  <c r="L5300" i="58"/>
  <c r="L5296" i="58"/>
  <c r="L5292" i="58"/>
  <c r="L5288" i="58"/>
  <c r="L5284" i="58"/>
  <c r="L5280" i="58"/>
  <c r="L5276" i="58"/>
  <c r="L5272" i="58"/>
  <c r="L5268" i="58"/>
  <c r="L5264" i="58"/>
  <c r="L5260" i="58"/>
  <c r="L5256" i="58"/>
  <c r="L5252" i="58"/>
  <c r="L5248" i="58"/>
  <c r="L5244" i="58"/>
  <c r="L5240" i="58"/>
  <c r="L5236" i="58"/>
  <c r="L5232" i="58"/>
  <c r="L5228" i="58"/>
  <c r="L5224" i="58"/>
  <c r="L5220" i="58"/>
  <c r="L5216" i="58"/>
  <c r="L5212" i="58"/>
  <c r="L5208" i="58"/>
  <c r="L5204" i="58"/>
  <c r="L5200" i="58"/>
  <c r="L5196" i="58"/>
  <c r="L5192" i="58"/>
  <c r="L5188" i="58"/>
  <c r="L5184" i="58"/>
  <c r="L5180" i="58"/>
  <c r="L5176" i="58"/>
  <c r="L5172" i="58"/>
  <c r="L5168" i="58"/>
  <c r="L5159" i="58"/>
  <c r="L5139" i="58"/>
  <c r="L5127" i="58"/>
  <c r="L5114" i="58"/>
  <c r="L5108" i="58"/>
  <c r="L5102" i="58"/>
  <c r="L5092" i="58"/>
  <c r="L5062" i="58"/>
  <c r="L5052" i="58"/>
  <c r="L5024" i="58"/>
  <c r="L5014" i="58"/>
  <c r="L5008" i="58"/>
  <c r="L5001" i="58"/>
  <c r="L4985" i="58"/>
  <c r="L4962" i="58"/>
  <c r="L4946" i="58"/>
  <c r="L4940" i="58"/>
  <c r="L4934" i="58"/>
  <c r="L4924" i="58"/>
  <c r="L4896" i="58"/>
  <c r="L4886" i="58"/>
  <c r="L4880" i="58"/>
  <c r="L4873" i="58"/>
  <c r="L4857" i="58"/>
  <c r="L4834" i="58"/>
  <c r="L4816" i="58"/>
  <c r="L4804" i="58"/>
  <c r="L5565" i="58"/>
  <c r="L5558" i="58"/>
  <c r="L5551" i="58"/>
  <c r="L5545" i="58"/>
  <c r="L5539" i="58"/>
  <c r="L5533" i="58"/>
  <c r="L5526" i="58"/>
  <c r="L5519" i="58"/>
  <c r="L5513" i="58"/>
  <c r="L5507" i="58"/>
  <c r="L5499" i="58"/>
  <c r="L5493" i="58"/>
  <c r="L5486" i="58"/>
  <c r="L5479" i="58"/>
  <c r="L5473" i="58"/>
  <c r="L5467" i="58"/>
  <c r="L5461" i="58"/>
  <c r="L5454" i="58"/>
  <c r="L5449" i="58"/>
  <c r="L5445" i="58"/>
  <c r="L5441" i="58"/>
  <c r="L5437" i="58"/>
  <c r="L5433" i="58"/>
  <c r="L5429" i="58"/>
  <c r="L5425" i="58"/>
  <c r="L5421" i="58"/>
  <c r="L5417" i="58"/>
  <c r="L5413" i="58"/>
  <c r="L5409" i="58"/>
  <c r="L5405" i="58"/>
  <c r="L5401" i="58"/>
  <c r="L5397" i="58"/>
  <c r="L5393" i="58"/>
  <c r="L5389" i="58"/>
  <c r="L5385" i="58"/>
  <c r="L5381" i="58"/>
  <c r="L5377" i="58"/>
  <c r="L5373" i="58"/>
  <c r="L5369" i="58"/>
  <c r="L5365" i="58"/>
  <c r="L5361" i="58"/>
  <c r="L5357" i="58"/>
  <c r="L5353" i="58"/>
  <c r="L5349" i="58"/>
  <c r="L5345" i="58"/>
  <c r="L5341" i="58"/>
  <c r="L5337" i="58"/>
  <c r="L5333" i="58"/>
  <c r="L5329" i="58"/>
  <c r="L5325" i="58"/>
  <c r="L5321" i="58"/>
  <c r="L5317" i="58"/>
  <c r="L5313" i="58"/>
  <c r="L5309" i="58"/>
  <c r="L5305" i="58"/>
  <c r="L5301" i="58"/>
  <c r="L5297" i="58"/>
  <c r="L5293" i="58"/>
  <c r="L5289" i="58"/>
  <c r="L5285" i="58"/>
  <c r="L5281" i="58"/>
  <c r="L5277" i="58"/>
  <c r="L5273" i="58"/>
  <c r="L5269" i="58"/>
  <c r="L5265" i="58"/>
  <c r="L5261" i="58"/>
  <c r="L5257" i="58"/>
  <c r="L5253" i="58"/>
  <c r="L5165" i="58"/>
  <c r="L5147" i="58"/>
  <c r="L5135" i="58"/>
  <c r="L5121" i="58"/>
  <c r="L5098" i="58"/>
  <c r="L5082" i="58"/>
  <c r="L5076" i="58"/>
  <c r="L5070" i="58"/>
  <c r="L5058" i="58"/>
  <c r="L5042" i="58"/>
  <c r="L5036" i="58"/>
  <c r="L5030" i="58"/>
  <c r="L5020" i="58"/>
  <c r="L4992" i="58"/>
  <c r="L4982" i="58"/>
  <c r="L4976" i="58"/>
  <c r="L4969" i="58"/>
  <c r="L4953" i="58"/>
  <c r="L4930" i="58"/>
  <c r="L4914" i="58"/>
  <c r="L4908" i="58"/>
  <c r="L4902" i="58"/>
  <c r="L4892" i="58"/>
  <c r="L4864" i="58"/>
  <c r="L4854" i="58"/>
  <c r="L4848" i="58"/>
  <c r="L4841" i="58"/>
  <c r="L4824" i="58"/>
  <c r="L4812" i="58"/>
  <c r="L4794" i="58"/>
  <c r="L4792" i="58"/>
  <c r="L4785" i="58"/>
  <c r="L4778" i="58"/>
  <c r="L4772" i="58"/>
  <c r="L4766" i="58"/>
  <c r="L4760" i="58"/>
  <c r="L4755" i="58"/>
  <c r="L4748" i="58"/>
  <c r="L4742" i="58"/>
  <c r="L4736" i="58"/>
  <c r="L4730" i="58"/>
  <c r="L4723" i="58"/>
  <c r="L4716" i="58"/>
  <c r="L4710" i="58"/>
  <c r="L4704" i="58"/>
  <c r="L4698" i="58"/>
  <c r="L4691" i="58"/>
  <c r="L4684" i="58"/>
  <c r="L4678" i="58"/>
  <c r="L4672" i="58"/>
  <c r="L4666" i="58"/>
  <c r="L4659" i="58"/>
  <c r="L4652" i="58"/>
  <c r="L4649" i="58"/>
  <c r="L4643" i="58"/>
  <c r="L4637" i="58"/>
  <c r="L4631" i="58"/>
  <c r="L4624" i="58"/>
  <c r="L4617" i="58"/>
  <c r="L4611" i="58"/>
  <c r="L4605" i="58"/>
  <c r="L4599" i="58"/>
  <c r="L4592" i="58"/>
  <c r="L4585" i="58"/>
  <c r="L4579" i="58"/>
  <c r="L4571" i="58"/>
  <c r="L4565" i="58"/>
  <c r="L4559" i="58"/>
  <c r="L4552" i="58"/>
  <c r="L4545" i="58"/>
  <c r="L4539" i="58"/>
  <c r="L4533" i="58"/>
  <c r="L4527" i="58"/>
  <c r="L4520" i="58"/>
  <c r="L4513" i="58"/>
  <c r="L4507" i="58"/>
  <c r="L4501" i="58"/>
  <c r="L4495" i="58"/>
  <c r="L4487" i="58"/>
  <c r="L4480" i="58"/>
  <c r="L4463" i="58"/>
  <c r="L4453" i="58"/>
  <c r="L4447" i="58"/>
  <c r="L4423" i="58"/>
  <c r="L4413" i="58"/>
  <c r="L4407" i="58"/>
  <c r="L4400" i="58"/>
  <c r="L4384" i="58"/>
  <c r="L4361" i="58"/>
  <c r="L4345" i="58"/>
  <c r="L4339" i="58"/>
  <c r="L4333" i="58"/>
  <c r="L4323" i="58"/>
  <c r="L4295" i="58"/>
  <c r="L4285" i="58"/>
  <c r="L4279" i="58"/>
  <c r="L4272" i="58"/>
  <c r="L4256" i="58"/>
  <c r="L4233" i="58"/>
  <c r="L4217" i="58"/>
  <c r="L4211" i="58"/>
  <c r="L4205" i="58"/>
  <c r="L4195" i="58"/>
  <c r="L4177" i="58"/>
  <c r="L4171" i="58"/>
  <c r="L4165" i="58"/>
  <c r="L4155" i="58"/>
  <c r="L4125" i="58"/>
  <c r="L4115" i="58"/>
  <c r="L4087" i="58"/>
  <c r="L4077" i="58"/>
  <c r="L4071" i="58"/>
  <c r="L4064" i="58"/>
  <c r="L4048" i="58"/>
  <c r="L4037" i="58"/>
  <c r="L4031" i="58"/>
  <c r="L4024" i="58"/>
  <c r="L4008" i="58"/>
  <c r="L3985" i="58"/>
  <c r="L3969" i="58"/>
  <c r="L3963" i="58"/>
  <c r="L3957" i="58"/>
  <c r="L3947" i="58"/>
  <c r="L3919" i="58"/>
  <c r="L3909" i="58"/>
  <c r="L3903" i="58"/>
  <c r="L3896" i="58"/>
  <c r="L3880" i="58"/>
  <c r="L3857" i="58"/>
  <c r="L3841" i="58"/>
  <c r="L3835" i="58"/>
  <c r="L3829" i="58"/>
  <c r="L3819" i="58"/>
  <c r="L3792" i="58"/>
  <c r="L3765" i="58"/>
  <c r="L5247" i="58"/>
  <c r="L5243" i="58"/>
  <c r="L5239" i="58"/>
  <c r="L5235" i="58"/>
  <c r="L5231" i="58"/>
  <c r="L5227" i="58"/>
  <c r="L5223" i="58"/>
  <c r="L5219" i="58"/>
  <c r="L5215" i="58"/>
  <c r="L5211" i="58"/>
  <c r="L5207" i="58"/>
  <c r="L5203" i="58"/>
  <c r="L5199" i="58"/>
  <c r="L5195" i="58"/>
  <c r="L5191" i="58"/>
  <c r="L5187" i="58"/>
  <c r="L5183" i="58"/>
  <c r="L5179" i="58"/>
  <c r="L5175" i="58"/>
  <c r="L5171" i="58"/>
  <c r="L5167" i="58"/>
  <c r="L5161" i="58"/>
  <c r="L5153" i="58"/>
  <c r="L5145" i="58"/>
  <c r="L5137" i="58"/>
  <c r="L5129" i="58"/>
  <c r="L5126" i="58"/>
  <c r="L5120" i="58"/>
  <c r="L5113" i="58"/>
  <c r="L5106" i="58"/>
  <c r="L5100" i="58"/>
  <c r="L5094" i="58"/>
  <c r="L5088" i="58"/>
  <c r="L5081" i="58"/>
  <c r="L5074" i="58"/>
  <c r="L5068" i="58"/>
  <c r="L5060" i="58"/>
  <c r="L5054" i="58"/>
  <c r="L5048" i="58"/>
  <c r="L5041" i="58"/>
  <c r="L5034" i="58"/>
  <c r="L5028" i="58"/>
  <c r="L5022" i="58"/>
  <c r="L5016" i="58"/>
  <c r="L5009" i="58"/>
  <c r="L5002" i="58"/>
  <c r="L4996" i="58"/>
  <c r="L4990" i="58"/>
  <c r="L4984" i="58"/>
  <c r="L4977" i="58"/>
  <c r="L4970" i="58"/>
  <c r="L4964" i="58"/>
  <c r="L4958" i="58"/>
  <c r="L4952" i="58"/>
  <c r="L4945" i="58"/>
  <c r="L4938" i="58"/>
  <c r="L4932" i="58"/>
  <c r="L4926" i="58"/>
  <c r="L4920" i="58"/>
  <c r="L4913" i="58"/>
  <c r="L4906" i="58"/>
  <c r="L4900" i="58"/>
  <c r="L4894" i="58"/>
  <c r="L4888" i="58"/>
  <c r="L4881" i="58"/>
  <c r="L4874" i="58"/>
  <c r="L4868" i="58"/>
  <c r="L4862" i="58"/>
  <c r="L4856" i="58"/>
  <c r="L4849" i="58"/>
  <c r="L4842" i="58"/>
  <c r="L4836" i="58"/>
  <c r="L4830" i="58"/>
  <c r="L4822" i="58"/>
  <c r="L4814" i="58"/>
  <c r="L4806" i="58"/>
  <c r="L4800" i="58"/>
  <c r="L4793" i="58"/>
  <c r="L4786" i="58"/>
  <c r="L4780" i="58"/>
  <c r="L4774" i="58"/>
  <c r="L4768" i="58"/>
  <c r="L4761" i="58"/>
  <c r="L4756" i="58"/>
  <c r="L4750" i="58"/>
  <c r="L4744" i="58"/>
  <c r="L4738" i="58"/>
  <c r="L4731" i="58"/>
  <c r="L4724" i="58"/>
  <c r="L4718" i="58"/>
  <c r="L4712" i="58"/>
  <c r="L4706" i="58"/>
  <c r="L4699" i="58"/>
  <c r="L4692" i="58"/>
  <c r="L4686" i="58"/>
  <c r="L4680" i="58"/>
  <c r="L4674" i="58"/>
  <c r="L4667" i="58"/>
  <c r="L4660" i="58"/>
  <c r="L4654" i="58"/>
  <c r="L4651" i="58"/>
  <c r="L4645" i="58"/>
  <c r="L4639" i="58"/>
  <c r="L4632" i="58"/>
  <c r="L4625" i="58"/>
  <c r="L4619" i="58"/>
  <c r="L4613" i="58"/>
  <c r="L4607" i="58"/>
  <c r="L4600" i="58"/>
  <c r="L4593" i="58"/>
  <c r="L4587" i="58"/>
  <c r="L4581" i="58"/>
  <c r="L4573" i="58"/>
  <c r="L4567" i="58"/>
  <c r="L4560" i="58"/>
  <c r="L4553" i="58"/>
  <c r="L4547" i="58"/>
  <c r="L4541" i="58"/>
  <c r="L4535" i="58"/>
  <c r="L4528" i="58"/>
  <c r="L4521" i="58"/>
  <c r="L4515" i="58"/>
  <c r="L4509" i="58"/>
  <c r="L4503" i="58"/>
  <c r="L4496" i="58"/>
  <c r="L4489" i="58"/>
  <c r="L4481" i="58"/>
  <c r="L4475" i="58"/>
  <c r="L4469" i="58"/>
  <c r="L4459" i="58"/>
  <c r="L4435" i="58"/>
  <c r="L4429" i="58"/>
  <c r="L4419" i="58"/>
  <c r="L4391" i="58"/>
  <c r="L4381" i="58"/>
  <c r="L4375" i="58"/>
  <c r="L4368" i="58"/>
  <c r="L4352" i="58"/>
  <c r="L4329" i="58"/>
  <c r="L4313" i="58"/>
  <c r="L4307" i="58"/>
  <c r="L4301" i="58"/>
  <c r="L4291" i="58"/>
  <c r="L4263" i="58"/>
  <c r="L4253" i="58"/>
  <c r="L4247" i="58"/>
  <c r="L4240" i="58"/>
  <c r="L4224" i="58"/>
  <c r="L4201" i="58"/>
  <c r="L4184" i="58"/>
  <c r="L4161" i="58"/>
  <c r="L4145" i="58"/>
  <c r="L4139" i="58"/>
  <c r="L4133" i="58"/>
  <c r="L4121" i="58"/>
  <c r="L4105" i="58"/>
  <c r="L4099" i="58"/>
  <c r="L4093" i="58"/>
  <c r="L4083" i="58"/>
  <c r="L4055" i="58"/>
  <c r="L4045" i="58"/>
  <c r="L4015" i="58"/>
  <c r="L4005" i="58"/>
  <c r="L3999" i="58"/>
  <c r="L3992" i="58"/>
  <c r="L3976" i="58"/>
  <c r="L3953" i="58"/>
  <c r="L3937" i="58"/>
  <c r="L3931" i="58"/>
  <c r="L3925" i="58"/>
  <c r="L3915" i="58"/>
  <c r="L3887" i="58"/>
  <c r="L3877" i="58"/>
  <c r="L3871" i="58"/>
  <c r="L3864" i="58"/>
  <c r="L3848" i="58"/>
  <c r="L3825" i="58"/>
  <c r="L3809" i="58"/>
  <c r="L4473" i="58"/>
  <c r="L4467" i="58"/>
  <c r="L4461" i="58"/>
  <c r="L4455" i="58"/>
  <c r="L4448" i="58"/>
  <c r="L4441" i="58"/>
  <c r="L4433" i="58"/>
  <c r="L4427" i="58"/>
  <c r="L4421" i="58"/>
  <c r="L4415" i="58"/>
  <c r="L4408" i="58"/>
  <c r="L4401" i="58"/>
  <c r="L4395" i="58"/>
  <c r="L4389" i="58"/>
  <c r="L4383" i="58"/>
  <c r="L4376" i="58"/>
  <c r="L4369" i="58"/>
  <c r="L4363" i="58"/>
  <c r="L4357" i="58"/>
  <c r="L4351" i="58"/>
  <c r="L4344" i="58"/>
  <c r="L4337" i="58"/>
  <c r="L4331" i="58"/>
  <c r="L4325" i="58"/>
  <c r="L4319" i="58"/>
  <c r="L4312" i="58"/>
  <c r="L4305" i="58"/>
  <c r="L4299" i="58"/>
  <c r="L4293" i="58"/>
  <c r="L4287" i="58"/>
  <c r="L4280" i="58"/>
  <c r="L4273" i="58"/>
  <c r="L4267" i="58"/>
  <c r="L4261" i="58"/>
  <c r="L4255" i="58"/>
  <c r="L4248" i="58"/>
  <c r="L4241" i="58"/>
  <c r="L4235" i="58"/>
  <c r="L4229" i="58"/>
  <c r="L4223" i="58"/>
  <c r="L4216" i="58"/>
  <c r="L4209" i="58"/>
  <c r="L4203" i="58"/>
  <c r="L4197" i="58"/>
  <c r="L4189" i="58"/>
  <c r="L4183" i="58"/>
  <c r="L4176" i="58"/>
  <c r="L4169" i="58"/>
  <c r="L4163" i="58"/>
  <c r="L4157" i="58"/>
  <c r="L4151" i="58"/>
  <c r="L4144" i="58"/>
  <c r="L4137" i="58"/>
  <c r="L4131" i="58"/>
  <c r="L4123" i="58"/>
  <c r="L4117" i="58"/>
  <c r="L4111" i="58"/>
  <c r="L4104" i="58"/>
  <c r="L4097" i="58"/>
  <c r="L4091" i="58"/>
  <c r="L4085" i="58"/>
  <c r="L4079" i="58"/>
  <c r="L4072" i="58"/>
  <c r="L4065" i="58"/>
  <c r="L4059" i="58"/>
  <c r="L4053" i="58"/>
  <c r="L4047" i="58"/>
  <c r="L4039" i="58"/>
  <c r="L4032" i="58"/>
  <c r="L4025" i="58"/>
  <c r="L4019" i="58"/>
  <c r="L4013" i="58"/>
  <c r="L4007" i="58"/>
  <c r="L4000" i="58"/>
  <c r="L3993" i="58"/>
  <c r="L3987" i="58"/>
  <c r="L3981" i="58"/>
  <c r="L3975" i="58"/>
  <c r="L3968" i="58"/>
  <c r="L3961" i="58"/>
  <c r="L3955" i="58"/>
  <c r="L3949" i="58"/>
  <c r="L3943" i="58"/>
  <c r="L3936" i="58"/>
  <c r="L3929" i="58"/>
  <c r="L3923" i="58"/>
  <c r="L3917" i="58"/>
  <c r="L3911" i="58"/>
  <c r="L3904" i="58"/>
  <c r="L3897" i="58"/>
  <c r="L3891" i="58"/>
  <c r="L3885" i="58"/>
  <c r="L3879" i="58"/>
  <c r="L3872" i="58"/>
  <c r="L3865" i="58"/>
  <c r="L3859" i="58"/>
  <c r="L3853" i="58"/>
  <c r="L3847" i="58"/>
  <c r="L3840" i="58"/>
  <c r="L3833" i="58"/>
  <c r="L3827" i="58"/>
  <c r="L3821" i="58"/>
  <c r="L3815" i="58"/>
  <c r="L3808" i="58"/>
  <c r="L3803" i="58"/>
  <c r="L3685" i="58"/>
  <c r="L3657" i="58"/>
  <c r="L3602" i="58"/>
  <c r="L3574" i="58"/>
  <c r="L3538" i="58"/>
  <c r="L3510" i="58"/>
  <c r="L3474" i="58"/>
  <c r="L3446" i="58"/>
  <c r="L3410" i="58"/>
  <c r="L3382" i="58"/>
  <c r="L3346" i="58"/>
  <c r="L3318" i="58"/>
  <c r="L3247" i="58"/>
  <c r="L3179" i="58"/>
  <c r="L3116" i="58"/>
  <c r="L3048" i="58"/>
  <c r="L2988" i="58"/>
  <c r="L2956" i="58"/>
  <c r="L2947" i="58"/>
  <c r="L3752" i="58"/>
  <c r="L3727" i="58"/>
  <c r="L3717" i="58"/>
  <c r="L3711" i="58"/>
  <c r="L3704" i="58"/>
  <c r="L3669" i="58"/>
  <c r="L3641" i="58"/>
  <c r="L3622" i="58"/>
  <c r="L3586" i="58"/>
  <c r="L3558" i="58"/>
  <c r="L3522" i="58"/>
  <c r="L3494" i="58"/>
  <c r="L3458" i="58"/>
  <c r="L3430" i="58"/>
  <c r="L3394" i="58"/>
  <c r="L3366" i="58"/>
  <c r="L3330" i="58"/>
  <c r="L3302" i="58"/>
  <c r="L3275" i="58"/>
  <c r="L3215" i="58"/>
  <c r="L3147" i="58"/>
  <c r="L3084" i="58"/>
  <c r="L3016" i="58"/>
  <c r="L3789" i="58"/>
  <c r="L3783" i="58"/>
  <c r="L3776" i="58"/>
  <c r="L3759" i="58"/>
  <c r="L3749" i="58"/>
  <c r="L3743" i="58"/>
  <c r="L3736" i="58"/>
  <c r="L3720" i="58"/>
  <c r="L3697" i="58"/>
  <c r="L3677" i="58"/>
  <c r="L3665" i="58"/>
  <c r="L3645" i="58"/>
  <c r="L3633" i="58"/>
  <c r="L3630" i="58"/>
  <c r="L3610" i="58"/>
  <c r="L3598" i="58"/>
  <c r="L3578" i="58"/>
  <c r="L3566" i="58"/>
  <c r="L3546" i="58"/>
  <c r="L3534" i="58"/>
  <c r="L3514" i="58"/>
  <c r="L3502" i="58"/>
  <c r="L3482" i="58"/>
  <c r="L3470" i="58"/>
  <c r="L3450" i="58"/>
  <c r="L3438" i="58"/>
  <c r="L3418" i="58"/>
  <c r="L3406" i="58"/>
  <c r="L3386" i="58"/>
  <c r="L3374" i="58"/>
  <c r="L3354" i="58"/>
  <c r="L3342" i="58"/>
  <c r="L3322" i="58"/>
  <c r="L3310" i="58"/>
  <c r="L3259" i="58"/>
  <c r="L3231" i="58"/>
  <c r="L3195" i="58"/>
  <c r="L3167" i="58"/>
  <c r="L3131" i="58"/>
  <c r="L3100" i="58"/>
  <c r="L3064" i="58"/>
  <c r="L3036" i="58"/>
  <c r="L3000" i="58"/>
  <c r="L2972" i="58"/>
  <c r="L2968" i="58"/>
  <c r="L3805" i="58"/>
  <c r="L3797" i="58"/>
  <c r="L3791" i="58"/>
  <c r="L3784" i="58"/>
  <c r="L3777" i="58"/>
  <c r="L3771" i="58"/>
  <c r="L3763" i="58"/>
  <c r="L3757" i="58"/>
  <c r="L3751" i="58"/>
  <c r="L3744" i="58"/>
  <c r="L3737" i="58"/>
  <c r="L3731" i="58"/>
  <c r="L3725" i="58"/>
  <c r="L3719" i="58"/>
  <c r="L3712" i="58"/>
  <c r="L3705" i="58"/>
  <c r="L3699" i="58"/>
  <c r="L3691" i="58"/>
  <c r="L3683" i="58"/>
  <c r="L3675" i="58"/>
  <c r="L3667" i="58"/>
  <c r="L3659" i="58"/>
  <c r="L3651" i="58"/>
  <c r="L3643" i="58"/>
  <c r="L3635" i="58"/>
  <c r="L3624" i="58"/>
  <c r="L3616" i="58"/>
  <c r="L3608" i="58"/>
  <c r="L3600" i="58"/>
  <c r="L3592" i="58"/>
  <c r="L3584" i="58"/>
  <c r="L3576" i="58"/>
  <c r="L3568" i="58"/>
  <c r="L3560" i="58"/>
  <c r="L3552" i="58"/>
  <c r="L3544" i="58"/>
  <c r="L3536" i="58"/>
  <c r="L3528" i="58"/>
  <c r="L3520" i="58"/>
  <c r="L3512" i="58"/>
  <c r="L3504" i="58"/>
  <c r="L3496" i="58"/>
  <c r="L3488" i="58"/>
  <c r="L3480" i="58"/>
  <c r="L3472" i="58"/>
  <c r="L3464" i="58"/>
  <c r="L3456" i="58"/>
  <c r="L3448" i="58"/>
  <c r="L3440" i="58"/>
  <c r="L3432" i="58"/>
  <c r="L3424" i="58"/>
  <c r="L3416" i="58"/>
  <c r="L3408" i="58"/>
  <c r="L3400" i="58"/>
  <c r="L3392" i="58"/>
  <c r="L3384" i="58"/>
  <c r="L3376" i="58"/>
  <c r="L3368" i="58"/>
  <c r="L3360" i="58"/>
  <c r="L3352" i="58"/>
  <c r="L3344" i="58"/>
  <c r="L3336" i="58"/>
  <c r="L3328" i="58"/>
  <c r="L3320" i="58"/>
  <c r="L3312" i="58"/>
  <c r="L3304" i="58"/>
  <c r="L3296" i="58"/>
  <c r="L3287" i="58"/>
  <c r="L3267" i="58"/>
  <c r="L3255" i="58"/>
  <c r="L3235" i="58"/>
  <c r="L3223" i="58"/>
  <c r="L3203" i="58"/>
  <c r="L3191" i="58"/>
  <c r="L3171" i="58"/>
  <c r="L3159" i="58"/>
  <c r="L3139" i="58"/>
  <c r="L3127" i="58"/>
  <c r="L3104" i="58"/>
  <c r="L3092" i="58"/>
  <c r="L3072" i="58"/>
  <c r="L3060" i="58"/>
  <c r="L3040" i="58"/>
  <c r="L3028" i="58"/>
  <c r="L3008" i="58"/>
  <c r="L2996" i="58"/>
  <c r="L2976" i="58"/>
  <c r="L2964" i="58"/>
  <c r="L3292" i="58"/>
  <c r="L3289" i="58"/>
  <c r="L3281" i="58"/>
  <c r="L3273" i="58"/>
  <c r="L3265" i="58"/>
  <c r="L3257" i="58"/>
  <c r="L3249" i="58"/>
  <c r="L3241" i="58"/>
  <c r="L3233" i="58"/>
  <c r="L3225" i="58"/>
  <c r="L3217" i="58"/>
  <c r="L3209" i="58"/>
  <c r="L3201" i="58"/>
  <c r="L3193" i="58"/>
  <c r="L3185" i="58"/>
  <c r="L3177" i="58"/>
  <c r="L3169" i="58"/>
  <c r="L3161" i="58"/>
  <c r="L3153" i="58"/>
  <c r="L3145" i="58"/>
  <c r="L3137" i="58"/>
  <c r="L3129" i="58"/>
  <c r="L3118" i="58"/>
  <c r="L3110" i="58"/>
  <c r="L3102" i="58"/>
  <c r="L3094" i="58"/>
  <c r="L3086" i="58"/>
  <c r="L3078" i="58"/>
  <c r="L3070" i="58"/>
  <c r="L3062" i="58"/>
  <c r="L3054" i="58"/>
  <c r="L3046" i="58"/>
  <c r="L3038" i="58"/>
  <c r="L3030" i="58"/>
  <c r="L3022" i="58"/>
  <c r="L3014" i="58"/>
  <c r="L3006" i="58"/>
  <c r="L2998" i="58"/>
  <c r="L2990" i="58"/>
  <c r="L2982" i="58"/>
  <c r="L2974" i="58"/>
  <c r="L2966" i="58"/>
  <c r="L2958" i="58"/>
  <c r="L2953" i="58"/>
  <c r="L2945" i="58"/>
  <c r="L2937" i="58"/>
  <c r="L2929" i="58"/>
  <c r="L2921" i="58"/>
  <c r="L2913" i="58"/>
  <c r="L2905" i="58"/>
  <c r="L2897" i="58"/>
  <c r="L2889" i="58"/>
  <c r="L2881" i="58"/>
  <c r="L2873" i="58"/>
  <c r="L2865" i="58"/>
  <c r="L2857" i="58"/>
  <c r="L2849" i="58"/>
  <c r="L2841" i="58"/>
  <c r="L2833" i="58"/>
  <c r="L2825" i="58"/>
  <c r="L2817" i="58"/>
  <c r="L2809" i="58"/>
  <c r="L2801" i="58"/>
  <c r="L2793" i="58"/>
  <c r="L2785" i="58"/>
  <c r="L2782" i="58"/>
  <c r="L2774" i="58"/>
  <c r="L2766" i="58"/>
  <c r="L2758" i="58"/>
  <c r="L2750" i="58"/>
  <c r="L2742" i="58"/>
  <c r="L2734" i="58"/>
  <c r="L2726" i="58"/>
  <c r="L2718" i="58"/>
  <c r="L2710" i="58"/>
  <c r="L2702" i="58"/>
  <c r="L2694" i="58"/>
  <c r="L2686" i="58"/>
  <c r="L2678" i="58"/>
  <c r="L2670" i="58"/>
  <c r="L2662" i="58"/>
  <c r="L2654" i="58"/>
  <c r="L2646" i="58"/>
  <c r="L2638" i="58"/>
  <c r="L2630" i="58"/>
  <c r="L2622" i="58"/>
  <c r="L2939" i="58"/>
  <c r="L2931" i="58"/>
  <c r="L2923" i="58"/>
  <c r="L2915" i="58"/>
  <c r="L2907" i="58"/>
  <c r="L2899" i="58"/>
  <c r="L2891" i="58"/>
  <c r="L2883" i="58"/>
  <c r="L2875" i="58"/>
  <c r="L2867" i="58"/>
  <c r="L2859" i="58"/>
  <c r="L2851" i="58"/>
  <c r="L2843" i="58"/>
  <c r="L2835" i="58"/>
  <c r="L2827" i="58"/>
  <c r="L2819" i="58"/>
  <c r="L2811" i="58"/>
  <c r="L2803" i="58"/>
  <c r="L2795" i="58"/>
  <c r="L2787" i="58"/>
  <c r="L2784" i="58"/>
  <c r="L2776" i="58"/>
  <c r="L2768" i="58"/>
  <c r="L2760" i="58"/>
  <c r="L2752" i="58"/>
  <c r="L2744" i="58"/>
  <c r="L2736" i="58"/>
  <c r="L2728" i="58"/>
  <c r="L2720" i="58"/>
  <c r="L2712" i="58"/>
  <c r="L2704" i="58"/>
  <c r="L2696" i="58"/>
  <c r="L2688" i="58"/>
  <c r="L2680" i="58"/>
  <c r="L2672" i="58"/>
  <c r="L2664" i="58"/>
  <c r="L2656" i="58"/>
  <c r="L2648" i="58"/>
  <c r="L2640" i="58"/>
  <c r="L2632" i="58"/>
  <c r="L2624" i="58"/>
  <c r="L2616" i="58"/>
  <c r="P47" i="60" l="1"/>
  <c r="P26" i="60"/>
  <c r="P34" i="60" s="1"/>
  <c r="P72" i="60"/>
  <c r="P94" i="60"/>
  <c r="P98" i="60" s="1"/>
  <c r="P119" i="60"/>
  <c r="P66" i="60"/>
  <c r="P109" i="60"/>
  <c r="P135" i="60"/>
  <c r="P151" i="60"/>
  <c r="P156" i="60" s="1"/>
  <c r="P56" i="60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J102" i="58"/>
  <c r="J103" i="58"/>
  <c r="J104" i="58"/>
  <c r="J105" i="58"/>
  <c r="J106" i="58"/>
  <c r="J107" i="58"/>
  <c r="J108" i="58"/>
  <c r="J109" i="58"/>
  <c r="J110" i="58"/>
  <c r="J111" i="58"/>
  <c r="J112" i="58"/>
  <c r="J113" i="58"/>
  <c r="J114" i="58"/>
  <c r="J115" i="58"/>
  <c r="J116" i="58"/>
  <c r="J117" i="58"/>
  <c r="J118" i="58"/>
  <c r="J119" i="58"/>
  <c r="J120" i="58"/>
  <c r="J121" i="58"/>
  <c r="J122" i="58"/>
  <c r="J123" i="58"/>
  <c r="J124" i="58"/>
  <c r="J125" i="58"/>
  <c r="J126" i="58"/>
  <c r="J127" i="58"/>
  <c r="J128" i="58"/>
  <c r="J129" i="58"/>
  <c r="J130" i="58"/>
  <c r="J131" i="58"/>
  <c r="J132" i="58"/>
  <c r="J133" i="58"/>
  <c r="J134" i="58"/>
  <c r="J135" i="58"/>
  <c r="J136" i="58"/>
  <c r="J137" i="58"/>
  <c r="J138" i="58"/>
  <c r="J139" i="58"/>
  <c r="J140" i="58"/>
  <c r="J141" i="58"/>
  <c r="J142" i="58"/>
  <c r="J143" i="58"/>
  <c r="J144" i="58"/>
  <c r="J145" i="58"/>
  <c r="J146" i="58"/>
  <c r="J147" i="58"/>
  <c r="J148" i="58"/>
  <c r="J149" i="58"/>
  <c r="J150" i="58"/>
  <c r="J151" i="58"/>
  <c r="J152" i="58"/>
  <c r="J153" i="58"/>
  <c r="J154" i="58"/>
  <c r="J155" i="58"/>
  <c r="J156" i="58"/>
  <c r="J157" i="58"/>
  <c r="J158" i="58"/>
  <c r="J159" i="58"/>
  <c r="J160" i="58"/>
  <c r="J161" i="58"/>
  <c r="J162" i="58"/>
  <c r="J163" i="58"/>
  <c r="J164" i="58"/>
  <c r="J165" i="58"/>
  <c r="J166" i="58"/>
  <c r="J167" i="58"/>
  <c r="J168" i="58"/>
  <c r="J169" i="58"/>
  <c r="J170" i="58"/>
  <c r="J171" i="58"/>
  <c r="J172" i="58"/>
  <c r="J173" i="58"/>
  <c r="J174" i="58"/>
  <c r="J175" i="58"/>
  <c r="J176" i="58"/>
  <c r="J177" i="58"/>
  <c r="J178" i="58"/>
  <c r="J179" i="58"/>
  <c r="J180" i="58"/>
  <c r="J181" i="58"/>
  <c r="J182" i="58"/>
  <c r="J183" i="58"/>
  <c r="J184" i="58"/>
  <c r="J185" i="58"/>
  <c r="J186" i="58"/>
  <c r="J187" i="58"/>
  <c r="J188" i="58"/>
  <c r="J189" i="58"/>
  <c r="J190" i="58"/>
  <c r="J191" i="58"/>
  <c r="J192" i="58"/>
  <c r="J193" i="58"/>
  <c r="J194" i="58"/>
  <c r="J195" i="58"/>
  <c r="J196" i="58"/>
  <c r="J197" i="58"/>
  <c r="J198" i="58"/>
  <c r="J199" i="58"/>
  <c r="J200" i="58"/>
  <c r="J201" i="58"/>
  <c r="J202" i="58"/>
  <c r="J203" i="58"/>
  <c r="J204" i="58"/>
  <c r="J205" i="58"/>
  <c r="J206" i="58"/>
  <c r="J207" i="58"/>
  <c r="J208" i="58"/>
  <c r="J209" i="58"/>
  <c r="J210" i="58"/>
  <c r="J211" i="58"/>
  <c r="J212" i="58"/>
  <c r="J213" i="58"/>
  <c r="J214" i="58"/>
  <c r="J215" i="58"/>
  <c r="J216" i="58"/>
  <c r="J217" i="58"/>
  <c r="J218" i="58"/>
  <c r="J219" i="58"/>
  <c r="J220" i="58"/>
  <c r="J221" i="58"/>
  <c r="J222" i="58"/>
  <c r="J223" i="58"/>
  <c r="J224" i="58"/>
  <c r="J225" i="58"/>
  <c r="J226" i="58"/>
  <c r="J227" i="58"/>
  <c r="J228" i="58"/>
  <c r="J229" i="58"/>
  <c r="J230" i="58"/>
  <c r="J231" i="58"/>
  <c r="J232" i="58"/>
  <c r="J233" i="58"/>
  <c r="J234" i="58"/>
  <c r="J235" i="58"/>
  <c r="J236" i="58"/>
  <c r="J237" i="58"/>
  <c r="J238" i="58"/>
  <c r="J239" i="58"/>
  <c r="J240" i="58"/>
  <c r="J241" i="58"/>
  <c r="J242" i="58"/>
  <c r="J243" i="58"/>
  <c r="J244" i="58"/>
  <c r="J245" i="58"/>
  <c r="J246" i="58"/>
  <c r="J247" i="58"/>
  <c r="J248" i="58"/>
  <c r="J249" i="58"/>
  <c r="J250" i="58"/>
  <c r="J251" i="58"/>
  <c r="J252" i="58"/>
  <c r="J253" i="58"/>
  <c r="J254" i="58"/>
  <c r="J255" i="58"/>
  <c r="J256" i="58"/>
  <c r="J257" i="58"/>
  <c r="J258" i="58"/>
  <c r="J259" i="58"/>
  <c r="J260" i="58"/>
  <c r="J261" i="58"/>
  <c r="J262" i="58"/>
  <c r="J263" i="58"/>
  <c r="J264" i="58"/>
  <c r="J265" i="58"/>
  <c r="J266" i="58"/>
  <c r="J267" i="58"/>
  <c r="J268" i="58"/>
  <c r="J269" i="58"/>
  <c r="J270" i="58"/>
  <c r="J271" i="58"/>
  <c r="J272" i="58"/>
  <c r="J273" i="58"/>
  <c r="J274" i="58"/>
  <c r="J275" i="58"/>
  <c r="J276" i="58"/>
  <c r="J277" i="58"/>
  <c r="J278" i="58"/>
  <c r="J279" i="58"/>
  <c r="J280" i="58"/>
  <c r="J281" i="58"/>
  <c r="J282" i="58"/>
  <c r="J283" i="58"/>
  <c r="J284" i="58"/>
  <c r="J285" i="58"/>
  <c r="J286" i="58"/>
  <c r="J287" i="58"/>
  <c r="J288" i="58"/>
  <c r="J289" i="58"/>
  <c r="J290" i="58"/>
  <c r="J291" i="58"/>
  <c r="J292" i="58"/>
  <c r="J293" i="58"/>
  <c r="J294" i="58"/>
  <c r="J295" i="58"/>
  <c r="J296" i="58"/>
  <c r="J297" i="58"/>
  <c r="J298" i="58"/>
  <c r="J299" i="58"/>
  <c r="J300" i="58"/>
  <c r="J301" i="58"/>
  <c r="J302" i="58"/>
  <c r="J303" i="58"/>
  <c r="J304" i="58"/>
  <c r="J305" i="58"/>
  <c r="J306" i="58"/>
  <c r="J307" i="58"/>
  <c r="J308" i="58"/>
  <c r="J309" i="58"/>
  <c r="J310" i="58"/>
  <c r="J311" i="58"/>
  <c r="J312" i="58"/>
  <c r="J313" i="58"/>
  <c r="J314" i="58"/>
  <c r="J315" i="58"/>
  <c r="J316" i="58"/>
  <c r="J317" i="58"/>
  <c r="J318" i="58"/>
  <c r="J319" i="58"/>
  <c r="J320" i="58"/>
  <c r="J321" i="58"/>
  <c r="J322" i="58"/>
  <c r="J323" i="58"/>
  <c r="J324" i="58"/>
  <c r="J325" i="58"/>
  <c r="J326" i="58"/>
  <c r="J327" i="58"/>
  <c r="J328" i="58"/>
  <c r="J329" i="58"/>
  <c r="J330" i="58"/>
  <c r="J331" i="58"/>
  <c r="J332" i="58"/>
  <c r="J333" i="58"/>
  <c r="J334" i="58"/>
  <c r="J335" i="58"/>
  <c r="J336" i="58"/>
  <c r="J337" i="58"/>
  <c r="J338" i="58"/>
  <c r="J339" i="58"/>
  <c r="J340" i="58"/>
  <c r="J341" i="58"/>
  <c r="J342" i="58"/>
  <c r="J343" i="58"/>
  <c r="J344" i="58"/>
  <c r="J345" i="58"/>
  <c r="J346" i="58"/>
  <c r="J347" i="58"/>
  <c r="J348" i="58"/>
  <c r="J349" i="58"/>
  <c r="J350" i="58"/>
  <c r="J351" i="58"/>
  <c r="J352" i="58"/>
  <c r="J353" i="58"/>
  <c r="J354" i="58"/>
  <c r="J355" i="58"/>
  <c r="J356" i="58"/>
  <c r="J357" i="58"/>
  <c r="J358" i="58"/>
  <c r="J359" i="58"/>
  <c r="J360" i="58"/>
  <c r="J361" i="58"/>
  <c r="J362" i="58"/>
  <c r="J363" i="58"/>
  <c r="J364" i="58"/>
  <c r="J365" i="58"/>
  <c r="J366" i="58"/>
  <c r="J367" i="58"/>
  <c r="J368" i="58"/>
  <c r="J369" i="58"/>
  <c r="J370" i="58"/>
  <c r="J371" i="58"/>
  <c r="J372" i="58"/>
  <c r="J373" i="58"/>
  <c r="J374" i="58"/>
  <c r="J375" i="58"/>
  <c r="J376" i="58"/>
  <c r="J377" i="58"/>
  <c r="J378" i="58"/>
  <c r="J379" i="58"/>
  <c r="J380" i="58"/>
  <c r="J381" i="58"/>
  <c r="J382" i="58"/>
  <c r="J383" i="58"/>
  <c r="J384" i="58"/>
  <c r="J385" i="58"/>
  <c r="J386" i="58"/>
  <c r="J387" i="58"/>
  <c r="J388" i="58"/>
  <c r="J389" i="58"/>
  <c r="J390" i="58"/>
  <c r="J391" i="58"/>
  <c r="J392" i="58"/>
  <c r="J393" i="58"/>
  <c r="J394" i="58"/>
  <c r="J395" i="58"/>
  <c r="J396" i="58"/>
  <c r="J397" i="58"/>
  <c r="J398" i="58"/>
  <c r="J399" i="58"/>
  <c r="J400" i="58"/>
  <c r="J401" i="58"/>
  <c r="J402" i="58"/>
  <c r="J403" i="58"/>
  <c r="J404" i="58"/>
  <c r="J405" i="58"/>
  <c r="J406" i="58"/>
  <c r="J407" i="58"/>
  <c r="J408" i="58"/>
  <c r="J409" i="58"/>
  <c r="J410" i="58"/>
  <c r="J411" i="58"/>
  <c r="J412" i="58"/>
  <c r="J413" i="58"/>
  <c r="J414" i="58"/>
  <c r="J415" i="58"/>
  <c r="J416" i="58"/>
  <c r="J417" i="58"/>
  <c r="J418" i="58"/>
  <c r="J419" i="58"/>
  <c r="J420" i="58"/>
  <c r="J421" i="58"/>
  <c r="J422" i="58"/>
  <c r="J423" i="58"/>
  <c r="J424" i="58"/>
  <c r="J425" i="58"/>
  <c r="J426" i="58"/>
  <c r="J427" i="58"/>
  <c r="J428" i="58"/>
  <c r="J429" i="58"/>
  <c r="J430" i="58"/>
  <c r="J431" i="58"/>
  <c r="J432" i="58"/>
  <c r="J433" i="58"/>
  <c r="J434" i="58"/>
  <c r="J435" i="58"/>
  <c r="J436" i="58"/>
  <c r="J437" i="58"/>
  <c r="J438" i="58"/>
  <c r="J439" i="58"/>
  <c r="J440" i="58"/>
  <c r="J441" i="58"/>
  <c r="J442" i="58"/>
  <c r="J443" i="58"/>
  <c r="J444" i="58"/>
  <c r="J445" i="58"/>
  <c r="J446" i="58"/>
  <c r="J447" i="58"/>
  <c r="J448" i="58"/>
  <c r="J449" i="58"/>
  <c r="J450" i="58"/>
  <c r="J451" i="58"/>
  <c r="J452" i="58"/>
  <c r="J453" i="58"/>
  <c r="J454" i="58"/>
  <c r="J455" i="58"/>
  <c r="J456" i="58"/>
  <c r="J457" i="58"/>
  <c r="J458" i="58"/>
  <c r="J459" i="58"/>
  <c r="J460" i="58"/>
  <c r="J461" i="58"/>
  <c r="J462" i="58"/>
  <c r="J463" i="58"/>
  <c r="J464" i="58"/>
  <c r="J465" i="58"/>
  <c r="J466" i="58"/>
  <c r="J467" i="58"/>
  <c r="J468" i="58"/>
  <c r="J469" i="58"/>
  <c r="J470" i="58"/>
  <c r="J471" i="58"/>
  <c r="J472" i="58"/>
  <c r="J473" i="58"/>
  <c r="J474" i="58"/>
  <c r="J475" i="58"/>
  <c r="J476" i="58"/>
  <c r="J477" i="58"/>
  <c r="J478" i="58"/>
  <c r="J479" i="58"/>
  <c r="J480" i="58"/>
  <c r="J481" i="58"/>
  <c r="J482" i="58"/>
  <c r="J483" i="58"/>
  <c r="J484" i="58"/>
  <c r="J485" i="58"/>
  <c r="J486" i="58"/>
  <c r="J487" i="58"/>
  <c r="J488" i="58"/>
  <c r="J489" i="58"/>
  <c r="J490" i="58"/>
  <c r="J491" i="58"/>
  <c r="J492" i="58"/>
  <c r="J493" i="58"/>
  <c r="J494" i="58"/>
  <c r="J495" i="58"/>
  <c r="J496" i="58"/>
  <c r="J497" i="58"/>
  <c r="J498" i="58"/>
  <c r="J499" i="58"/>
  <c r="J500" i="58"/>
  <c r="J501" i="58"/>
  <c r="J502" i="58"/>
  <c r="J503" i="58"/>
  <c r="J504" i="58"/>
  <c r="J505" i="58"/>
  <c r="J506" i="58"/>
  <c r="J507" i="58"/>
  <c r="J508" i="58"/>
  <c r="J509" i="58"/>
  <c r="J510" i="58"/>
  <c r="J511" i="58"/>
  <c r="J512" i="58"/>
  <c r="J513" i="58"/>
  <c r="J514" i="58"/>
  <c r="J515" i="58"/>
  <c r="J516" i="58"/>
  <c r="J517" i="58"/>
  <c r="J518" i="58"/>
  <c r="J519" i="58"/>
  <c r="J520" i="58"/>
  <c r="J521" i="58"/>
  <c r="J522" i="58"/>
  <c r="J523" i="58"/>
  <c r="J524" i="58"/>
  <c r="J525" i="58"/>
  <c r="J526" i="58"/>
  <c r="J527" i="58"/>
  <c r="J528" i="58"/>
  <c r="J529" i="58"/>
  <c r="J530" i="58"/>
  <c r="J531" i="58"/>
  <c r="J532" i="58"/>
  <c r="J533" i="58"/>
  <c r="J534" i="58"/>
  <c r="J535" i="58"/>
  <c r="J536" i="58"/>
  <c r="J537" i="58"/>
  <c r="J538" i="58"/>
  <c r="J539" i="58"/>
  <c r="J540" i="58"/>
  <c r="J541" i="58"/>
  <c r="J542" i="58"/>
  <c r="J543" i="58"/>
  <c r="J544" i="58"/>
  <c r="J545" i="58"/>
  <c r="J546" i="58"/>
  <c r="J547" i="58"/>
  <c r="J548" i="58"/>
  <c r="J549" i="58"/>
  <c r="J550" i="58"/>
  <c r="J551" i="58"/>
  <c r="J552" i="58"/>
  <c r="J553" i="58"/>
  <c r="J554" i="58"/>
  <c r="J555" i="58"/>
  <c r="J556" i="58"/>
  <c r="J557" i="58"/>
  <c r="J558" i="58"/>
  <c r="J559" i="58"/>
  <c r="J560" i="58"/>
  <c r="J561" i="58"/>
  <c r="J562" i="58"/>
  <c r="J563" i="58"/>
  <c r="J564" i="58"/>
  <c r="J565" i="58"/>
  <c r="J566" i="58"/>
  <c r="J567" i="58"/>
  <c r="J568" i="58"/>
  <c r="J569" i="58"/>
  <c r="J570" i="58"/>
  <c r="J571" i="58"/>
  <c r="J572" i="58"/>
  <c r="J573" i="58"/>
  <c r="J574" i="58"/>
  <c r="J575" i="58"/>
  <c r="J576" i="58"/>
  <c r="J577" i="58"/>
  <c r="J578" i="58"/>
  <c r="J579" i="58"/>
  <c r="J580" i="58"/>
  <c r="J581" i="58"/>
  <c r="J582" i="58"/>
  <c r="J583" i="58"/>
  <c r="J584" i="58"/>
  <c r="J585" i="58"/>
  <c r="J586" i="58"/>
  <c r="J587" i="58"/>
  <c r="J588" i="58"/>
  <c r="J589" i="58"/>
  <c r="J590" i="58"/>
  <c r="J591" i="58"/>
  <c r="J592" i="58"/>
  <c r="J593" i="58"/>
  <c r="J594" i="58"/>
  <c r="J595" i="58"/>
  <c r="J596" i="58"/>
  <c r="J597" i="58"/>
  <c r="J598" i="58"/>
  <c r="J599" i="58"/>
  <c r="J600" i="58"/>
  <c r="J601" i="58"/>
  <c r="J602" i="58"/>
  <c r="J603" i="58"/>
  <c r="J604" i="58"/>
  <c r="J605" i="58"/>
  <c r="J606" i="58"/>
  <c r="J607" i="58"/>
  <c r="J608" i="58"/>
  <c r="J609" i="58"/>
  <c r="J610" i="58"/>
  <c r="J611" i="58"/>
  <c r="J612" i="58"/>
  <c r="J613" i="58"/>
  <c r="J614" i="58"/>
  <c r="J615" i="58"/>
  <c r="J616" i="58"/>
  <c r="J617" i="58"/>
  <c r="J618" i="58"/>
  <c r="J619" i="58"/>
  <c r="J620" i="58"/>
  <c r="J621" i="58"/>
  <c r="J622" i="58"/>
  <c r="J623" i="58"/>
  <c r="J624" i="58"/>
  <c r="J625" i="58"/>
  <c r="J626" i="58"/>
  <c r="J627" i="58"/>
  <c r="J628" i="58"/>
  <c r="J629" i="58"/>
  <c r="J630" i="58"/>
  <c r="J631" i="58"/>
  <c r="J632" i="58"/>
  <c r="J633" i="58"/>
  <c r="J634" i="58"/>
  <c r="J635" i="58"/>
  <c r="J636" i="58"/>
  <c r="J637" i="58"/>
  <c r="J638" i="58"/>
  <c r="J639" i="58"/>
  <c r="J640" i="58"/>
  <c r="J641" i="58"/>
  <c r="J642" i="58"/>
  <c r="J643" i="58"/>
  <c r="J644" i="58"/>
  <c r="J645" i="58"/>
  <c r="J646" i="58"/>
  <c r="J647" i="58"/>
  <c r="J648" i="58"/>
  <c r="J649" i="58"/>
  <c r="J650" i="58"/>
  <c r="J651" i="58"/>
  <c r="J652" i="58"/>
  <c r="J653" i="58"/>
  <c r="J654" i="58"/>
  <c r="J655" i="58"/>
  <c r="J656" i="58"/>
  <c r="J657" i="58"/>
  <c r="J658" i="58"/>
  <c r="J659" i="58"/>
  <c r="J660" i="58"/>
  <c r="J661" i="58"/>
  <c r="J662" i="58"/>
  <c r="J663" i="58"/>
  <c r="J664" i="58"/>
  <c r="J665" i="58"/>
  <c r="J666" i="58"/>
  <c r="J667" i="58"/>
  <c r="J668" i="58"/>
  <c r="J669" i="58"/>
  <c r="J670" i="58"/>
  <c r="J671" i="58"/>
  <c r="J672" i="58"/>
  <c r="J673" i="58"/>
  <c r="J674" i="58"/>
  <c r="J675" i="58"/>
  <c r="J676" i="58"/>
  <c r="J677" i="58"/>
  <c r="J678" i="58"/>
  <c r="J679" i="58"/>
  <c r="J680" i="58"/>
  <c r="J681" i="58"/>
  <c r="J682" i="58"/>
  <c r="J683" i="58"/>
  <c r="J684" i="58"/>
  <c r="J685" i="58"/>
  <c r="J686" i="58"/>
  <c r="J687" i="58"/>
  <c r="J688" i="58"/>
  <c r="J689" i="58"/>
  <c r="J690" i="58"/>
  <c r="J691" i="58"/>
  <c r="J692" i="58"/>
  <c r="J693" i="58"/>
  <c r="J694" i="58"/>
  <c r="J695" i="58"/>
  <c r="J696" i="58"/>
  <c r="J697" i="58"/>
  <c r="J698" i="58"/>
  <c r="J699" i="58"/>
  <c r="J700" i="58"/>
  <c r="J701" i="58"/>
  <c r="J702" i="58"/>
  <c r="J703" i="58"/>
  <c r="J704" i="58"/>
  <c r="J705" i="58"/>
  <c r="J706" i="58"/>
  <c r="J707" i="58"/>
  <c r="J708" i="58"/>
  <c r="J709" i="58"/>
  <c r="J710" i="58"/>
  <c r="J711" i="58"/>
  <c r="J712" i="58"/>
  <c r="J713" i="58"/>
  <c r="J714" i="58"/>
  <c r="J715" i="58"/>
  <c r="J716" i="58"/>
  <c r="J717" i="58"/>
  <c r="J718" i="58"/>
  <c r="J719" i="58"/>
  <c r="J720" i="58"/>
  <c r="J721" i="58"/>
  <c r="J722" i="58"/>
  <c r="J723" i="58"/>
  <c r="J724" i="58"/>
  <c r="J725" i="58"/>
  <c r="J726" i="58"/>
  <c r="J727" i="58"/>
  <c r="J728" i="58"/>
  <c r="J729" i="58"/>
  <c r="J730" i="58"/>
  <c r="J731" i="58"/>
  <c r="J732" i="58"/>
  <c r="J733" i="58"/>
  <c r="J734" i="58"/>
  <c r="J735" i="58"/>
  <c r="J736" i="58"/>
  <c r="J737" i="58"/>
  <c r="J738" i="58"/>
  <c r="J739" i="58"/>
  <c r="J740" i="58"/>
  <c r="J741" i="58"/>
  <c r="J742" i="58"/>
  <c r="J743" i="58"/>
  <c r="J744" i="58"/>
  <c r="J745" i="58"/>
  <c r="J746" i="58"/>
  <c r="J747" i="58"/>
  <c r="J748" i="58"/>
  <c r="J749" i="58"/>
  <c r="J750" i="58"/>
  <c r="J751" i="58"/>
  <c r="J752" i="58"/>
  <c r="J753" i="58"/>
  <c r="J754" i="58"/>
  <c r="J755" i="58"/>
  <c r="J756" i="58"/>
  <c r="J757" i="58"/>
  <c r="J758" i="58"/>
  <c r="J759" i="58"/>
  <c r="J760" i="58"/>
  <c r="J761" i="58"/>
  <c r="J762" i="58"/>
  <c r="J763" i="58"/>
  <c r="J764" i="58"/>
  <c r="J765" i="58"/>
  <c r="J766" i="58"/>
  <c r="J767" i="58"/>
  <c r="J768" i="58"/>
  <c r="J769" i="58"/>
  <c r="J770" i="58"/>
  <c r="J771" i="58"/>
  <c r="J772" i="58"/>
  <c r="J773" i="58"/>
  <c r="J774" i="58"/>
  <c r="J775" i="58"/>
  <c r="J776" i="58"/>
  <c r="J777" i="58"/>
  <c r="J778" i="58"/>
  <c r="J779" i="58"/>
  <c r="J780" i="58"/>
  <c r="J781" i="58"/>
  <c r="J782" i="58"/>
  <c r="J783" i="58"/>
  <c r="J784" i="58"/>
  <c r="J785" i="58"/>
  <c r="J786" i="58"/>
  <c r="J787" i="58"/>
  <c r="J788" i="58"/>
  <c r="J789" i="58"/>
  <c r="J790" i="58"/>
  <c r="J791" i="58"/>
  <c r="J792" i="58"/>
  <c r="J793" i="58"/>
  <c r="J794" i="58"/>
  <c r="J795" i="58"/>
  <c r="J796" i="58"/>
  <c r="J797" i="58"/>
  <c r="J798" i="58"/>
  <c r="J799" i="58"/>
  <c r="J800" i="58"/>
  <c r="J801" i="58"/>
  <c r="J802" i="58"/>
  <c r="J803" i="58"/>
  <c r="J804" i="58"/>
  <c r="J805" i="58"/>
  <c r="J806" i="58"/>
  <c r="J807" i="58"/>
  <c r="J808" i="58"/>
  <c r="J809" i="58"/>
  <c r="J810" i="58"/>
  <c r="J811" i="58"/>
  <c r="J812" i="58"/>
  <c r="J813" i="58"/>
  <c r="J814" i="58"/>
  <c r="J815" i="58"/>
  <c r="J816" i="58"/>
  <c r="J817" i="58"/>
  <c r="J818" i="58"/>
  <c r="J819" i="58"/>
  <c r="J820" i="58"/>
  <c r="J821" i="58"/>
  <c r="J822" i="58"/>
  <c r="J823" i="58"/>
  <c r="J824" i="58"/>
  <c r="J825" i="58"/>
  <c r="J826" i="58"/>
  <c r="J827" i="58"/>
  <c r="J828" i="58"/>
  <c r="J829" i="58"/>
  <c r="J830" i="58"/>
  <c r="J831" i="58"/>
  <c r="J832" i="58"/>
  <c r="J833" i="58"/>
  <c r="J834" i="58"/>
  <c r="J835" i="58"/>
  <c r="J836" i="58"/>
  <c r="J837" i="58"/>
  <c r="J838" i="58"/>
  <c r="J839" i="58"/>
  <c r="J840" i="58"/>
  <c r="J841" i="58"/>
  <c r="J842" i="58"/>
  <c r="J843" i="58"/>
  <c r="J844" i="58"/>
  <c r="J845" i="58"/>
  <c r="J846" i="58"/>
  <c r="J847" i="58"/>
  <c r="J848" i="58"/>
  <c r="J849" i="58"/>
  <c r="J850" i="58"/>
  <c r="J851" i="58"/>
  <c r="J852" i="58"/>
  <c r="J853" i="58"/>
  <c r="J854" i="58"/>
  <c r="J855" i="58"/>
  <c r="J856" i="58"/>
  <c r="J857" i="58"/>
  <c r="J858" i="58"/>
  <c r="J859" i="58"/>
  <c r="J860" i="58"/>
  <c r="J861" i="58"/>
  <c r="J862" i="58"/>
  <c r="J863" i="58"/>
  <c r="J864" i="58"/>
  <c r="J865" i="58"/>
  <c r="J866" i="58"/>
  <c r="J867" i="58"/>
  <c r="J868" i="58"/>
  <c r="J869" i="58"/>
  <c r="J870" i="58"/>
  <c r="J871" i="58"/>
  <c r="J872" i="58"/>
  <c r="J873" i="58"/>
  <c r="J874" i="58"/>
  <c r="J875" i="58"/>
  <c r="J876" i="58"/>
  <c r="J877" i="58"/>
  <c r="J878" i="58"/>
  <c r="J879" i="58"/>
  <c r="J880" i="58"/>
  <c r="J881" i="58"/>
  <c r="J882" i="58"/>
  <c r="J883" i="58"/>
  <c r="J884" i="58"/>
  <c r="J885" i="58"/>
  <c r="J886" i="58"/>
  <c r="J887" i="58"/>
  <c r="J888" i="58"/>
  <c r="J889" i="58"/>
  <c r="J890" i="58"/>
  <c r="J891" i="58"/>
  <c r="J892" i="58"/>
  <c r="J893" i="58"/>
  <c r="J894" i="58"/>
  <c r="J895" i="58"/>
  <c r="J896" i="58"/>
  <c r="J897" i="58"/>
  <c r="J898" i="58"/>
  <c r="J899" i="58"/>
  <c r="J900" i="58"/>
  <c r="J901" i="58"/>
  <c r="J902" i="58"/>
  <c r="J903" i="58"/>
  <c r="J904" i="58"/>
  <c r="J905" i="58"/>
  <c r="J906" i="58"/>
  <c r="J907" i="58"/>
  <c r="J908" i="58"/>
  <c r="J909" i="58"/>
  <c r="J910" i="58"/>
  <c r="J911" i="58"/>
  <c r="J912" i="58"/>
  <c r="J913" i="58"/>
  <c r="J914" i="58"/>
  <c r="J915" i="58"/>
  <c r="J916" i="58"/>
  <c r="J917" i="58"/>
  <c r="J918" i="58"/>
  <c r="J919" i="58"/>
  <c r="J920" i="58"/>
  <c r="J921" i="58"/>
  <c r="J922" i="58"/>
  <c r="J923" i="58"/>
  <c r="J924" i="58"/>
  <c r="J925" i="58"/>
  <c r="J926" i="58"/>
  <c r="J927" i="58"/>
  <c r="J928" i="58"/>
  <c r="J929" i="58"/>
  <c r="J930" i="58"/>
  <c r="J931" i="58"/>
  <c r="J932" i="58"/>
  <c r="J933" i="58"/>
  <c r="J934" i="58"/>
  <c r="J935" i="58"/>
  <c r="J936" i="58"/>
  <c r="J937" i="58"/>
  <c r="J938" i="58"/>
  <c r="J939" i="58"/>
  <c r="J940" i="58"/>
  <c r="J941" i="58"/>
  <c r="J942" i="58"/>
  <c r="J943" i="58"/>
  <c r="J944" i="58"/>
  <c r="J945" i="58"/>
  <c r="J946" i="58"/>
  <c r="J947" i="58"/>
  <c r="J948" i="58"/>
  <c r="J949" i="58"/>
  <c r="J950" i="58"/>
  <c r="J951" i="58"/>
  <c r="J952" i="58"/>
  <c r="J953" i="58"/>
  <c r="J954" i="58"/>
  <c r="J955" i="58"/>
  <c r="J956" i="58"/>
  <c r="J957" i="58"/>
  <c r="J958" i="58"/>
  <c r="J959" i="58"/>
  <c r="J960" i="58"/>
  <c r="J961" i="58"/>
  <c r="J962" i="58"/>
  <c r="J963" i="58"/>
  <c r="J964" i="58"/>
  <c r="J965" i="58"/>
  <c r="J966" i="58"/>
  <c r="J967" i="58"/>
  <c r="J968" i="58"/>
  <c r="J969" i="58"/>
  <c r="J970" i="58"/>
  <c r="J971" i="58"/>
  <c r="J972" i="58"/>
  <c r="J973" i="58"/>
  <c r="J974" i="58"/>
  <c r="J975" i="58"/>
  <c r="J976" i="58"/>
  <c r="J977" i="58"/>
  <c r="J978" i="58"/>
  <c r="J979" i="58"/>
  <c r="J980" i="58"/>
  <c r="J981" i="58"/>
  <c r="J982" i="58"/>
  <c r="J983" i="58"/>
  <c r="J984" i="58"/>
  <c r="J985" i="58"/>
  <c r="J986" i="58"/>
  <c r="J987" i="58"/>
  <c r="J988" i="58"/>
  <c r="J989" i="58"/>
  <c r="J990" i="58"/>
  <c r="J991" i="58"/>
  <c r="J992" i="58"/>
  <c r="J993" i="58"/>
  <c r="J994" i="58"/>
  <c r="J995" i="58"/>
  <c r="J996" i="58"/>
  <c r="J997" i="58"/>
  <c r="J998" i="58"/>
  <c r="J999" i="58"/>
  <c r="J1000" i="58"/>
  <c r="J1001" i="58"/>
  <c r="J1002" i="58"/>
  <c r="J1003" i="58"/>
  <c r="J1004" i="58"/>
  <c r="J1005" i="58"/>
  <c r="J1006" i="58"/>
  <c r="J1007" i="58"/>
  <c r="J1008" i="58"/>
  <c r="J1009" i="58"/>
  <c r="J1010" i="58"/>
  <c r="J1011" i="58"/>
  <c r="J1012" i="58"/>
  <c r="J1013" i="58"/>
  <c r="J1014" i="58"/>
  <c r="J1015" i="58"/>
  <c r="J1016" i="58"/>
  <c r="J1017" i="58"/>
  <c r="J1018" i="58"/>
  <c r="J1019" i="58"/>
  <c r="J1020" i="58"/>
  <c r="J1021" i="58"/>
  <c r="J1022" i="58"/>
  <c r="J1023" i="58"/>
  <c r="J1024" i="58"/>
  <c r="J1025" i="58"/>
  <c r="J1026" i="58"/>
  <c r="J1027" i="58"/>
  <c r="J1028" i="58"/>
  <c r="J1029" i="58"/>
  <c r="J1030" i="58"/>
  <c r="J1031" i="58"/>
  <c r="J1032" i="58"/>
  <c r="J1033" i="58"/>
  <c r="J1034" i="58"/>
  <c r="J1035" i="58"/>
  <c r="J1036" i="58"/>
  <c r="J1037" i="58"/>
  <c r="J1038" i="58"/>
  <c r="J1039" i="58"/>
  <c r="J1040" i="58"/>
  <c r="J1041" i="58"/>
  <c r="J1042" i="58"/>
  <c r="J1043" i="58"/>
  <c r="J1044" i="58"/>
  <c r="J1045" i="58"/>
  <c r="J1046" i="58"/>
  <c r="J1047" i="58"/>
  <c r="J1048" i="58"/>
  <c r="J1049" i="58"/>
  <c r="J1050" i="58"/>
  <c r="J1051" i="58"/>
  <c r="J1052" i="58"/>
  <c r="J1053" i="58"/>
  <c r="J1054" i="58"/>
  <c r="J1055" i="58"/>
  <c r="J1056" i="58"/>
  <c r="J1057" i="58"/>
  <c r="J1058" i="58"/>
  <c r="J1059" i="58"/>
  <c r="J1060" i="58"/>
  <c r="J1061" i="58"/>
  <c r="J1062" i="58"/>
  <c r="J1063" i="58"/>
  <c r="J1064" i="58"/>
  <c r="J1065" i="58"/>
  <c r="J1066" i="58"/>
  <c r="J1067" i="58"/>
  <c r="J1068" i="58"/>
  <c r="J1069" i="58"/>
  <c r="J1070" i="58"/>
  <c r="J1071" i="58"/>
  <c r="J1072" i="58"/>
  <c r="J1073" i="58"/>
  <c r="J1074" i="58"/>
  <c r="J1075" i="58"/>
  <c r="J1076" i="58"/>
  <c r="J1077" i="58"/>
  <c r="J1078" i="58"/>
  <c r="J1079" i="58"/>
  <c r="J1080" i="58"/>
  <c r="J1081" i="58"/>
  <c r="J1082" i="58"/>
  <c r="J1083" i="58"/>
  <c r="J1084" i="58"/>
  <c r="J1085" i="58"/>
  <c r="J1086" i="58"/>
  <c r="J1087" i="58"/>
  <c r="J1088" i="58"/>
  <c r="J1089" i="58"/>
  <c r="J1090" i="58"/>
  <c r="J1091" i="58"/>
  <c r="J1092" i="58"/>
  <c r="J1093" i="58"/>
  <c r="J1094" i="58"/>
  <c r="J1095" i="58"/>
  <c r="J1096" i="58"/>
  <c r="J1097" i="58"/>
  <c r="J1098" i="58"/>
  <c r="J1099" i="58"/>
  <c r="J1100" i="58"/>
  <c r="J1101" i="58"/>
  <c r="J1102" i="58"/>
  <c r="J1103" i="58"/>
  <c r="J1104" i="58"/>
  <c r="J1105" i="58"/>
  <c r="J1106" i="58"/>
  <c r="J1107" i="58"/>
  <c r="J1108" i="58"/>
  <c r="J1109" i="58"/>
  <c r="J1110" i="58"/>
  <c r="J1111" i="58"/>
  <c r="J1112" i="58"/>
  <c r="J1113" i="58"/>
  <c r="J1114" i="58"/>
  <c r="J1115" i="58"/>
  <c r="J1116" i="58"/>
  <c r="J1117" i="58"/>
  <c r="J1118" i="58"/>
  <c r="J1119" i="58"/>
  <c r="J1120" i="58"/>
  <c r="J1121" i="58"/>
  <c r="J1122" i="58"/>
  <c r="J1123" i="58"/>
  <c r="J1124" i="58"/>
  <c r="J1125" i="58"/>
  <c r="J1126" i="58"/>
  <c r="J1127" i="58"/>
  <c r="J1128" i="58"/>
  <c r="J1129" i="58"/>
  <c r="J1130" i="58"/>
  <c r="J1131" i="58"/>
  <c r="J1132" i="58"/>
  <c r="J1133" i="58"/>
  <c r="J1134" i="58"/>
  <c r="J1135" i="58"/>
  <c r="J1136" i="58"/>
  <c r="J1137" i="58"/>
  <c r="J1138" i="58"/>
  <c r="J1139" i="58"/>
  <c r="J1140" i="58"/>
  <c r="J1141" i="58"/>
  <c r="J1142" i="58"/>
  <c r="J1143" i="58"/>
  <c r="J1144" i="58"/>
  <c r="J1145" i="58"/>
  <c r="J1146" i="58"/>
  <c r="J1147" i="58"/>
  <c r="J1148" i="58"/>
  <c r="J1149" i="58"/>
  <c r="J1150" i="58"/>
  <c r="J1151" i="58"/>
  <c r="J1152" i="58"/>
  <c r="J1153" i="58"/>
  <c r="J1154" i="58"/>
  <c r="J1155" i="58"/>
  <c r="J1156" i="58"/>
  <c r="J1157" i="58"/>
  <c r="J1158" i="58"/>
  <c r="J1159" i="58"/>
  <c r="J1160" i="58"/>
  <c r="J1161" i="58"/>
  <c r="J1162" i="58"/>
  <c r="J1163" i="58"/>
  <c r="J1164" i="58"/>
  <c r="J1165" i="58"/>
  <c r="J1166" i="58"/>
  <c r="J1167" i="58"/>
  <c r="J1168" i="58"/>
  <c r="J1169" i="58"/>
  <c r="J1170" i="58"/>
  <c r="J1171" i="58"/>
  <c r="J1172" i="58"/>
  <c r="J1173" i="58"/>
  <c r="J1174" i="58"/>
  <c r="J1175" i="58"/>
  <c r="J1176" i="58"/>
  <c r="J1177" i="58"/>
  <c r="J1178" i="58"/>
  <c r="J1179" i="58"/>
  <c r="J1180" i="58"/>
  <c r="J1181" i="58"/>
  <c r="J1182" i="58"/>
  <c r="J1183" i="58"/>
  <c r="J1184" i="58"/>
  <c r="J1185" i="58"/>
  <c r="J1186" i="58"/>
  <c r="J1187" i="58"/>
  <c r="J1188" i="58"/>
  <c r="J1189" i="58"/>
  <c r="J1190" i="58"/>
  <c r="J1191" i="58"/>
  <c r="J1192" i="58"/>
  <c r="J1193" i="58"/>
  <c r="J1194" i="58"/>
  <c r="J1195" i="58"/>
  <c r="J1196" i="58"/>
  <c r="J1197" i="58"/>
  <c r="J1198" i="58"/>
  <c r="J1199" i="58"/>
  <c r="J1200" i="58"/>
  <c r="J1201" i="58"/>
  <c r="J1202" i="58"/>
  <c r="J1203" i="58"/>
  <c r="J1204" i="58"/>
  <c r="J1205" i="58"/>
  <c r="J1206" i="58"/>
  <c r="J1207" i="58"/>
  <c r="J1208" i="58"/>
  <c r="J1209" i="58"/>
  <c r="J1210" i="58"/>
  <c r="J1211" i="58"/>
  <c r="J1212" i="58"/>
  <c r="J1213" i="58"/>
  <c r="J1214" i="58"/>
  <c r="J1215" i="58"/>
  <c r="J1216" i="58"/>
  <c r="J1217" i="58"/>
  <c r="J1218" i="58"/>
  <c r="J1219" i="58"/>
  <c r="J1220" i="58"/>
  <c r="J1221" i="58"/>
  <c r="J1222" i="58"/>
  <c r="J1223" i="58"/>
  <c r="J1224" i="58"/>
  <c r="J1225" i="58"/>
  <c r="J1226" i="58"/>
  <c r="J1227" i="58"/>
  <c r="J1228" i="58"/>
  <c r="J1229" i="58"/>
  <c r="J1230" i="58"/>
  <c r="J1231" i="58"/>
  <c r="J1232" i="58"/>
  <c r="J1233" i="58"/>
  <c r="J1234" i="58"/>
  <c r="J1235" i="58"/>
  <c r="J1236" i="58"/>
  <c r="J1237" i="58"/>
  <c r="J1238" i="58"/>
  <c r="J1239" i="58"/>
  <c r="J1240" i="58"/>
  <c r="J1241" i="58"/>
  <c r="J1242" i="58"/>
  <c r="J1243" i="58"/>
  <c r="J1244" i="58"/>
  <c r="J1245" i="58"/>
  <c r="J1246" i="58"/>
  <c r="J1247" i="58"/>
  <c r="J1248" i="58"/>
  <c r="J1249" i="58"/>
  <c r="J1250" i="58"/>
  <c r="J1251" i="58"/>
  <c r="J1252" i="58"/>
  <c r="J1253" i="58"/>
  <c r="J1254" i="58"/>
  <c r="J1255" i="58"/>
  <c r="J1256" i="58"/>
  <c r="J1257" i="58"/>
  <c r="J1258" i="58"/>
  <c r="J1259" i="58"/>
  <c r="J1260" i="58"/>
  <c r="J1261" i="58"/>
  <c r="J1262" i="58"/>
  <c r="J1263" i="58"/>
  <c r="J1264" i="58"/>
  <c r="J1265" i="58"/>
  <c r="J1266" i="58"/>
  <c r="J1267" i="58"/>
  <c r="J1268" i="58"/>
  <c r="J1269" i="58"/>
  <c r="J1270" i="58"/>
  <c r="J1271" i="58"/>
  <c r="J1272" i="58"/>
  <c r="J1273" i="58"/>
  <c r="J1274" i="58"/>
  <c r="J1275" i="58"/>
  <c r="J1276" i="58"/>
  <c r="J1277" i="58"/>
  <c r="J1278" i="58"/>
  <c r="J1279" i="58"/>
  <c r="J1280" i="58"/>
  <c r="J1281" i="58"/>
  <c r="J1282" i="58"/>
  <c r="J1283" i="58"/>
  <c r="J1284" i="58"/>
  <c r="J1285" i="58"/>
  <c r="J1286" i="58"/>
  <c r="J1287" i="58"/>
  <c r="J1288" i="58"/>
  <c r="J1289" i="58"/>
  <c r="J1290" i="58"/>
  <c r="J1291" i="58"/>
  <c r="J1292" i="58"/>
  <c r="J1293" i="58"/>
  <c r="J1294" i="58"/>
  <c r="J1295" i="58"/>
  <c r="J1296" i="58"/>
  <c r="J1297" i="58"/>
  <c r="J1298" i="58"/>
  <c r="J1299" i="58"/>
  <c r="J1300" i="58"/>
  <c r="J1301" i="58"/>
  <c r="J1302" i="58"/>
  <c r="J1303" i="58"/>
  <c r="J1304" i="58"/>
  <c r="J1305" i="58"/>
  <c r="J1306" i="58"/>
  <c r="J1307" i="58"/>
  <c r="J1308" i="58"/>
  <c r="J1309" i="58"/>
  <c r="J1310" i="58"/>
  <c r="J1311" i="58"/>
  <c r="J1312" i="58"/>
  <c r="J1313" i="58"/>
  <c r="J1314" i="58"/>
  <c r="J1315" i="58"/>
  <c r="J1316" i="58"/>
  <c r="J1317" i="58"/>
  <c r="J1318" i="58"/>
  <c r="J1319" i="58"/>
  <c r="J1320" i="58"/>
  <c r="J1321" i="58"/>
  <c r="J1322" i="58"/>
  <c r="J1323" i="58"/>
  <c r="J1324" i="58"/>
  <c r="J1325" i="58"/>
  <c r="J1326" i="58"/>
  <c r="J1327" i="58"/>
  <c r="J1328" i="58"/>
  <c r="J1329" i="58"/>
  <c r="J1330" i="58"/>
  <c r="J1331" i="58"/>
  <c r="J1332" i="58"/>
  <c r="J1333" i="58"/>
  <c r="J1334" i="58"/>
  <c r="J1335" i="58"/>
  <c r="J1336" i="58"/>
  <c r="J1337" i="58"/>
  <c r="J1338" i="58"/>
  <c r="J1339" i="58"/>
  <c r="J1340" i="58"/>
  <c r="J1341" i="58"/>
  <c r="J1342" i="58"/>
  <c r="J1343" i="58"/>
  <c r="J1344" i="58"/>
  <c r="J1345" i="58"/>
  <c r="J1346" i="58"/>
  <c r="J1347" i="58"/>
  <c r="J1348" i="58"/>
  <c r="J1349" i="58"/>
  <c r="J1350" i="58"/>
  <c r="J1351" i="58"/>
  <c r="J1352" i="58"/>
  <c r="J1353" i="58"/>
  <c r="J1354" i="58"/>
  <c r="J1355" i="58"/>
  <c r="J1356" i="58"/>
  <c r="J1357" i="58"/>
  <c r="J1358" i="58"/>
  <c r="J1359" i="58"/>
  <c r="J1360" i="58"/>
  <c r="J1361" i="58"/>
  <c r="J1362" i="58"/>
  <c r="J1363" i="58"/>
  <c r="J1364" i="58"/>
  <c r="J1365" i="58"/>
  <c r="J1366" i="58"/>
  <c r="J1367" i="58"/>
  <c r="J1368" i="58"/>
  <c r="J1369" i="58"/>
  <c r="J1370" i="58"/>
  <c r="J1371" i="58"/>
  <c r="J1372" i="58"/>
  <c r="J1373" i="58"/>
  <c r="J1374" i="58"/>
  <c r="J1375" i="58"/>
  <c r="J1376" i="58"/>
  <c r="J1377" i="58"/>
  <c r="J1378" i="58"/>
  <c r="J1379" i="58"/>
  <c r="J1380" i="58"/>
  <c r="J1381" i="58"/>
  <c r="J1382" i="58"/>
  <c r="J1383" i="58"/>
  <c r="J1384" i="58"/>
  <c r="J1385" i="58"/>
  <c r="J1386" i="58"/>
  <c r="J1387" i="58"/>
  <c r="J1388" i="58"/>
  <c r="J1389" i="58"/>
  <c r="J1390" i="58"/>
  <c r="J1391" i="58"/>
  <c r="J1392" i="58"/>
  <c r="J1393" i="58"/>
  <c r="J1394" i="58"/>
  <c r="J1395" i="58"/>
  <c r="J1396" i="58"/>
  <c r="J1397" i="58"/>
  <c r="J1398" i="58"/>
  <c r="J1399" i="58"/>
  <c r="J1400" i="58"/>
  <c r="J1401" i="58"/>
  <c r="J1402" i="58"/>
  <c r="J1403" i="58"/>
  <c r="J1404" i="58"/>
  <c r="J1405" i="58"/>
  <c r="J1406" i="58"/>
  <c r="J1407" i="58"/>
  <c r="J1408" i="58"/>
  <c r="J1409" i="58"/>
  <c r="J1410" i="58"/>
  <c r="J1411" i="58"/>
  <c r="J1412" i="58"/>
  <c r="J1413" i="58"/>
  <c r="J1414" i="58"/>
  <c r="J1415" i="58"/>
  <c r="J1416" i="58"/>
  <c r="J1417" i="58"/>
  <c r="J1418" i="58"/>
  <c r="J1419" i="58"/>
  <c r="J1420" i="58"/>
  <c r="J1421" i="58"/>
  <c r="J1422" i="58"/>
  <c r="J1423" i="58"/>
  <c r="J1424" i="58"/>
  <c r="J1425" i="58"/>
  <c r="J1426" i="58"/>
  <c r="J1427" i="58"/>
  <c r="J1428" i="58"/>
  <c r="J1429" i="58"/>
  <c r="J1430" i="58"/>
  <c r="J1431" i="58"/>
  <c r="J1432" i="58"/>
  <c r="J1433" i="58"/>
  <c r="J1434" i="58"/>
  <c r="J1435" i="58"/>
  <c r="J1436" i="58"/>
  <c r="J1437" i="58"/>
  <c r="J1438" i="58"/>
  <c r="J1439" i="58"/>
  <c r="J1440" i="58"/>
  <c r="J1441" i="58"/>
  <c r="J1442" i="58"/>
  <c r="J1443" i="58"/>
  <c r="J1444" i="58"/>
  <c r="J1445" i="58"/>
  <c r="J1446" i="58"/>
  <c r="J1447" i="58"/>
  <c r="J1448" i="58"/>
  <c r="J1449" i="58"/>
  <c r="J1450" i="58"/>
  <c r="J1451" i="58"/>
  <c r="J1452" i="58"/>
  <c r="J1453" i="58"/>
  <c r="J1454" i="58"/>
  <c r="J1455" i="58"/>
  <c r="J1456" i="58"/>
  <c r="J1457" i="58"/>
  <c r="J1458" i="58"/>
  <c r="J1459" i="58"/>
  <c r="J1460" i="58"/>
  <c r="J1461" i="58"/>
  <c r="J1462" i="58"/>
  <c r="J1463" i="58"/>
  <c r="J1464" i="58"/>
  <c r="J1465" i="58"/>
  <c r="J1466" i="58"/>
  <c r="J1467" i="58"/>
  <c r="J1468" i="58"/>
  <c r="J1469" i="58"/>
  <c r="J1470" i="58"/>
  <c r="J1471" i="58"/>
  <c r="J1472" i="58"/>
  <c r="J1473" i="58"/>
  <c r="J1474" i="58"/>
  <c r="J1475" i="58"/>
  <c r="J1476" i="58"/>
  <c r="J1477" i="58"/>
  <c r="J1478" i="58"/>
  <c r="J1479" i="58"/>
  <c r="J1480" i="58"/>
  <c r="J1481" i="58"/>
  <c r="J1482" i="58"/>
  <c r="J1483" i="58"/>
  <c r="J1484" i="58"/>
  <c r="J1485" i="58"/>
  <c r="J1486" i="58"/>
  <c r="J1487" i="58"/>
  <c r="J1488" i="58"/>
  <c r="J1489" i="58"/>
  <c r="J1490" i="58"/>
  <c r="J1491" i="58"/>
  <c r="J1492" i="58"/>
  <c r="J1493" i="58"/>
  <c r="J1494" i="58"/>
  <c r="J1495" i="58"/>
  <c r="J1496" i="58"/>
  <c r="J1497" i="58"/>
  <c r="J1498" i="58"/>
  <c r="J1499" i="58"/>
  <c r="J1500" i="58"/>
  <c r="J1501" i="58"/>
  <c r="J1502" i="58"/>
  <c r="J1503" i="58"/>
  <c r="J1504" i="58"/>
  <c r="J1505" i="58"/>
  <c r="J1506" i="58"/>
  <c r="J1507" i="58"/>
  <c r="J1508" i="58"/>
  <c r="J1509" i="58"/>
  <c r="J1510" i="58"/>
  <c r="J1511" i="58"/>
  <c r="J1512" i="58"/>
  <c r="J1513" i="58"/>
  <c r="J1514" i="58"/>
  <c r="J1515" i="58"/>
  <c r="J1516" i="58"/>
  <c r="J1517" i="58"/>
  <c r="J1518" i="58"/>
  <c r="J1519" i="58"/>
  <c r="J1520" i="58"/>
  <c r="J1521" i="58"/>
  <c r="J1522" i="58"/>
  <c r="J1523" i="58"/>
  <c r="J1524" i="58"/>
  <c r="J1525" i="58"/>
  <c r="J1526" i="58"/>
  <c r="J1527" i="58"/>
  <c r="J1528" i="58"/>
  <c r="J1529" i="58"/>
  <c r="J1530" i="58"/>
  <c r="J1531" i="58"/>
  <c r="J1532" i="58"/>
  <c r="J1533" i="58"/>
  <c r="J1534" i="58"/>
  <c r="J1535" i="58"/>
  <c r="J1536" i="58"/>
  <c r="J1537" i="58"/>
  <c r="J1538" i="58"/>
  <c r="J1539" i="58"/>
  <c r="J1540" i="58"/>
  <c r="J1541" i="58"/>
  <c r="J1542" i="58"/>
  <c r="J1543" i="58"/>
  <c r="J1544" i="58"/>
  <c r="J1545" i="58"/>
  <c r="J1546" i="58"/>
  <c r="J1547" i="58"/>
  <c r="J1548" i="58"/>
  <c r="J1549" i="58"/>
  <c r="J1550" i="58"/>
  <c r="J1551" i="58"/>
  <c r="J1552" i="58"/>
  <c r="J1553" i="58"/>
  <c r="J1554" i="58"/>
  <c r="J1555" i="58"/>
  <c r="J1556" i="58"/>
  <c r="J1557" i="58"/>
  <c r="J1558" i="58"/>
  <c r="J1559" i="58"/>
  <c r="J1560" i="58"/>
  <c r="J1561" i="58"/>
  <c r="J1562" i="58"/>
  <c r="J1563" i="58"/>
  <c r="J1564" i="58"/>
  <c r="J1565" i="58"/>
  <c r="J1566" i="58"/>
  <c r="J1567" i="58"/>
  <c r="J1568" i="58"/>
  <c r="J1569" i="58"/>
  <c r="J1570" i="58"/>
  <c r="J1571" i="58"/>
  <c r="J1572" i="58"/>
  <c r="J1573" i="58"/>
  <c r="J1574" i="58"/>
  <c r="J1575" i="58"/>
  <c r="J1576" i="58"/>
  <c r="J1577" i="58"/>
  <c r="J1578" i="58"/>
  <c r="J1579" i="58"/>
  <c r="J1580" i="58"/>
  <c r="J1581" i="58"/>
  <c r="J1582" i="58"/>
  <c r="J1583" i="58"/>
  <c r="J1584" i="58"/>
  <c r="J1585" i="58"/>
  <c r="J1586" i="58"/>
  <c r="J1587" i="58"/>
  <c r="J1588" i="58"/>
  <c r="J1589" i="58"/>
  <c r="J1590" i="58"/>
  <c r="J1591" i="58"/>
  <c r="J1592" i="58"/>
  <c r="J1593" i="58"/>
  <c r="J1594" i="58"/>
  <c r="J1595" i="58"/>
  <c r="J1596" i="58"/>
  <c r="J1597" i="58"/>
  <c r="J1598" i="58"/>
  <c r="J1599" i="58"/>
  <c r="J1600" i="58"/>
  <c r="J1601" i="58"/>
  <c r="J1602" i="58"/>
  <c r="J1603" i="58"/>
  <c r="J1604" i="58"/>
  <c r="J1605" i="58"/>
  <c r="J1606" i="58"/>
  <c r="J1607" i="58"/>
  <c r="J1608" i="58"/>
  <c r="J1609" i="58"/>
  <c r="J1610" i="58"/>
  <c r="J1611" i="58"/>
  <c r="J1612" i="58"/>
  <c r="J1613" i="58"/>
  <c r="J1614" i="58"/>
  <c r="J1615" i="58"/>
  <c r="J1616" i="58"/>
  <c r="J1617" i="58"/>
  <c r="J1618" i="58"/>
  <c r="J1619" i="58"/>
  <c r="J1620" i="58"/>
  <c r="J1621" i="58"/>
  <c r="J1622" i="58"/>
  <c r="J1623" i="58"/>
  <c r="J1624" i="58"/>
  <c r="J1625" i="58"/>
  <c r="J1626" i="58"/>
  <c r="J1627" i="58"/>
  <c r="J1628" i="58"/>
  <c r="J1629" i="58"/>
  <c r="J1630" i="58"/>
  <c r="J1631" i="58"/>
  <c r="J1632" i="58"/>
  <c r="J1633" i="58"/>
  <c r="J1634" i="58"/>
  <c r="J1635" i="58"/>
  <c r="J1636" i="58"/>
  <c r="J1637" i="58"/>
  <c r="J1638" i="58"/>
  <c r="J1639" i="58"/>
  <c r="J1640" i="58"/>
  <c r="J1641" i="58"/>
  <c r="J1642" i="58"/>
  <c r="J1643" i="58"/>
  <c r="J1644" i="58"/>
  <c r="J1645" i="58"/>
  <c r="J1646" i="58"/>
  <c r="J1647" i="58"/>
  <c r="J1648" i="58"/>
  <c r="J1649" i="58"/>
  <c r="J1650" i="58"/>
  <c r="J1651" i="58"/>
  <c r="J1652" i="58"/>
  <c r="J1653" i="58"/>
  <c r="J1654" i="58"/>
  <c r="J1655" i="58"/>
  <c r="J1656" i="58"/>
  <c r="J1657" i="58"/>
  <c r="J1658" i="58"/>
  <c r="J1659" i="58"/>
  <c r="J1660" i="58"/>
  <c r="J1661" i="58"/>
  <c r="J1662" i="58"/>
  <c r="J1663" i="58"/>
  <c r="J1664" i="58"/>
  <c r="J1665" i="58"/>
  <c r="J1666" i="58"/>
  <c r="J1667" i="58"/>
  <c r="J1668" i="58"/>
  <c r="J1669" i="58"/>
  <c r="J1670" i="58"/>
  <c r="J1671" i="58"/>
  <c r="J1672" i="58"/>
  <c r="J1673" i="58"/>
  <c r="J1674" i="58"/>
  <c r="J1675" i="58"/>
  <c r="J1676" i="58"/>
  <c r="J1677" i="58"/>
  <c r="J1678" i="58"/>
  <c r="J1679" i="58"/>
  <c r="J1680" i="58"/>
  <c r="J1681" i="58"/>
  <c r="J1682" i="58"/>
  <c r="J1683" i="58"/>
  <c r="J1684" i="58"/>
  <c r="J1685" i="58"/>
  <c r="J1686" i="58"/>
  <c r="J1687" i="58"/>
  <c r="J1688" i="58"/>
  <c r="J1689" i="58"/>
  <c r="J1690" i="58"/>
  <c r="J1691" i="58"/>
  <c r="J1692" i="58"/>
  <c r="J1693" i="58"/>
  <c r="J1694" i="58"/>
  <c r="J1695" i="58"/>
  <c r="J1696" i="58"/>
  <c r="J1697" i="58"/>
  <c r="J1698" i="58"/>
  <c r="J1699" i="58"/>
  <c r="J1700" i="58"/>
  <c r="J1701" i="58"/>
  <c r="J1702" i="58"/>
  <c r="J1703" i="58"/>
  <c r="J1704" i="58"/>
  <c r="J1705" i="58"/>
  <c r="J1706" i="58"/>
  <c r="J1707" i="58"/>
  <c r="J1708" i="58"/>
  <c r="J1709" i="58"/>
  <c r="J1710" i="58"/>
  <c r="J1711" i="58"/>
  <c r="J1712" i="58"/>
  <c r="J1713" i="58"/>
  <c r="J1714" i="58"/>
  <c r="J1715" i="58"/>
  <c r="J1716" i="58"/>
  <c r="J1717" i="58"/>
  <c r="J1718" i="58"/>
  <c r="J1719" i="58"/>
  <c r="J1720" i="58"/>
  <c r="J1721" i="58"/>
  <c r="J1722" i="58"/>
  <c r="J1723" i="58"/>
  <c r="J1724" i="58"/>
  <c r="J1725" i="58"/>
  <c r="J1726" i="58"/>
  <c r="J1727" i="58"/>
  <c r="J1728" i="58"/>
  <c r="J1729" i="58"/>
  <c r="J1730" i="58"/>
  <c r="J1731" i="58"/>
  <c r="J1732" i="58"/>
  <c r="J1733" i="58"/>
  <c r="J1734" i="58"/>
  <c r="J1735" i="58"/>
  <c r="J1736" i="58"/>
  <c r="J1737" i="58"/>
  <c r="J1738" i="58"/>
  <c r="J1739" i="58"/>
  <c r="J1740" i="58"/>
  <c r="J1741" i="58"/>
  <c r="J1742" i="58"/>
  <c r="J1743" i="58"/>
  <c r="J1744" i="58"/>
  <c r="J1745" i="58"/>
  <c r="J1746" i="58"/>
  <c r="J1747" i="58"/>
  <c r="J1748" i="58"/>
  <c r="J1749" i="58"/>
  <c r="J1750" i="58"/>
  <c r="J1751" i="58"/>
  <c r="J1752" i="58"/>
  <c r="J1753" i="58"/>
  <c r="J1754" i="58"/>
  <c r="J1755" i="58"/>
  <c r="J1756" i="58"/>
  <c r="J1757" i="58"/>
  <c r="J1758" i="58"/>
  <c r="J1759" i="58"/>
  <c r="J1760" i="58"/>
  <c r="J1761" i="58"/>
  <c r="J1762" i="58"/>
  <c r="J1763" i="58"/>
  <c r="J1764" i="58"/>
  <c r="J1765" i="58"/>
  <c r="J1766" i="58"/>
  <c r="J1767" i="58"/>
  <c r="J1768" i="58"/>
  <c r="J1769" i="58"/>
  <c r="J1770" i="58"/>
  <c r="J1771" i="58"/>
  <c r="J1772" i="58"/>
  <c r="J1773" i="58"/>
  <c r="J1774" i="58"/>
  <c r="J1775" i="58"/>
  <c r="J1776" i="58"/>
  <c r="J1777" i="58"/>
  <c r="J1778" i="58"/>
  <c r="J1779" i="58"/>
  <c r="J1780" i="58"/>
  <c r="J1781" i="58"/>
  <c r="J1782" i="58"/>
  <c r="J1783" i="58"/>
  <c r="J1784" i="58"/>
  <c r="J1785" i="58"/>
  <c r="J1786" i="58"/>
  <c r="J1787" i="58"/>
  <c r="J1788" i="58"/>
  <c r="J1789" i="58"/>
  <c r="J1790" i="58"/>
  <c r="J1791" i="58"/>
  <c r="J1792" i="58"/>
  <c r="J1793" i="58"/>
  <c r="J1794" i="58"/>
  <c r="J1795" i="58"/>
  <c r="J1796" i="58"/>
  <c r="J1797" i="58"/>
  <c r="J1798" i="58"/>
  <c r="J1799" i="58"/>
  <c r="J1800" i="58"/>
  <c r="J1801" i="58"/>
  <c r="J1802" i="58"/>
  <c r="J1803" i="58"/>
  <c r="J1804" i="58"/>
  <c r="J1805" i="58"/>
  <c r="J1806" i="58"/>
  <c r="J1807" i="58"/>
  <c r="J1808" i="58"/>
  <c r="J1809" i="58"/>
  <c r="J1810" i="58"/>
  <c r="J1811" i="58"/>
  <c r="J1812" i="58"/>
  <c r="J1813" i="58"/>
  <c r="J1814" i="58"/>
  <c r="J1815" i="58"/>
  <c r="J1816" i="58"/>
  <c r="J1817" i="58"/>
  <c r="J1818" i="58"/>
  <c r="J1819" i="58"/>
  <c r="J1820" i="58"/>
  <c r="J1821" i="58"/>
  <c r="J1822" i="58"/>
  <c r="J1823" i="58"/>
  <c r="J1824" i="58"/>
  <c r="J1825" i="58"/>
  <c r="J1826" i="58"/>
  <c r="J1827" i="58"/>
  <c r="J1828" i="58"/>
  <c r="J1829" i="58"/>
  <c r="J1830" i="58"/>
  <c r="J1831" i="58"/>
  <c r="J1832" i="58"/>
  <c r="J1833" i="58"/>
  <c r="J1834" i="58"/>
  <c r="J1835" i="58"/>
  <c r="J1836" i="58"/>
  <c r="J1837" i="58"/>
  <c r="J1838" i="58"/>
  <c r="J1839" i="58"/>
  <c r="J1840" i="58"/>
  <c r="J1841" i="58"/>
  <c r="J1842" i="58"/>
  <c r="J1843" i="58"/>
  <c r="J1844" i="58"/>
  <c r="J1845" i="58"/>
  <c r="J1846" i="58"/>
  <c r="J1847" i="58"/>
  <c r="J1848" i="58"/>
  <c r="J1849" i="58"/>
  <c r="J1850" i="58"/>
  <c r="J1851" i="58"/>
  <c r="J1852" i="58"/>
  <c r="J1853" i="58"/>
  <c r="J1854" i="58"/>
  <c r="J1855" i="58"/>
  <c r="J1856" i="58"/>
  <c r="J1857" i="58"/>
  <c r="J1858" i="58"/>
  <c r="J1859" i="58"/>
  <c r="J1860" i="58"/>
  <c r="J1861" i="58"/>
  <c r="J1862" i="58"/>
  <c r="J1863" i="58"/>
  <c r="J1864" i="58"/>
  <c r="J1865" i="58"/>
  <c r="J1866" i="58"/>
  <c r="J1867" i="58"/>
  <c r="J1868" i="58"/>
  <c r="J1869" i="58"/>
  <c r="J1870" i="58"/>
  <c r="J1871" i="58"/>
  <c r="J1872" i="58"/>
  <c r="J1873" i="58"/>
  <c r="J1874" i="58"/>
  <c r="J1875" i="58"/>
  <c r="J1876" i="58"/>
  <c r="J1877" i="58"/>
  <c r="J1878" i="58"/>
  <c r="J1879" i="58"/>
  <c r="J1880" i="58"/>
  <c r="J1881" i="58"/>
  <c r="J1882" i="58"/>
  <c r="J1883" i="58"/>
  <c r="J1884" i="58"/>
  <c r="J1885" i="58"/>
  <c r="J1886" i="58"/>
  <c r="J1887" i="58"/>
  <c r="J1888" i="58"/>
  <c r="J1889" i="58"/>
  <c r="J1890" i="58"/>
  <c r="J1891" i="58"/>
  <c r="J1892" i="58"/>
  <c r="J1893" i="58"/>
  <c r="J1894" i="58"/>
  <c r="J1895" i="58"/>
  <c r="J1896" i="58"/>
  <c r="J1897" i="58"/>
  <c r="J1898" i="58"/>
  <c r="J1899" i="58"/>
  <c r="J1900" i="58"/>
  <c r="J1901" i="58"/>
  <c r="J1902" i="58"/>
  <c r="J1903" i="58"/>
  <c r="J1904" i="58"/>
  <c r="J1905" i="58"/>
  <c r="J1906" i="58"/>
  <c r="J1907" i="58"/>
  <c r="J1908" i="58"/>
  <c r="J1909" i="58"/>
  <c r="J1910" i="58"/>
  <c r="J1911" i="58"/>
  <c r="J1912" i="58"/>
  <c r="J1913" i="58"/>
  <c r="J1914" i="58"/>
  <c r="J1915" i="58"/>
  <c r="J1916" i="58"/>
  <c r="J1917" i="58"/>
  <c r="J1918" i="58"/>
  <c r="J1919" i="58"/>
  <c r="J1920" i="58"/>
  <c r="J1921" i="58"/>
  <c r="J1922" i="58"/>
  <c r="J1923" i="58"/>
  <c r="J1924" i="58"/>
  <c r="J1925" i="58"/>
  <c r="J1926" i="58"/>
  <c r="J1927" i="58"/>
  <c r="J1928" i="58"/>
  <c r="J1929" i="58"/>
  <c r="J1930" i="58"/>
  <c r="J1931" i="58"/>
  <c r="J1932" i="58"/>
  <c r="J1933" i="58"/>
  <c r="J1934" i="58"/>
  <c r="J1935" i="58"/>
  <c r="J1936" i="58"/>
  <c r="J1937" i="58"/>
  <c r="J1938" i="58"/>
  <c r="J1939" i="58"/>
  <c r="J1940" i="58"/>
  <c r="J1941" i="58"/>
  <c r="J1942" i="58"/>
  <c r="J1943" i="58"/>
  <c r="J1944" i="58"/>
  <c r="J1945" i="58"/>
  <c r="J1946" i="58"/>
  <c r="J1947" i="58"/>
  <c r="J1948" i="58"/>
  <c r="J1949" i="58"/>
  <c r="J1950" i="58"/>
  <c r="J1951" i="58"/>
  <c r="J1952" i="58"/>
  <c r="J1953" i="58"/>
  <c r="J1954" i="58"/>
  <c r="J1955" i="58"/>
  <c r="J1956" i="58"/>
  <c r="J1957" i="58"/>
  <c r="J1958" i="58"/>
  <c r="J1959" i="58"/>
  <c r="J1960" i="58"/>
  <c r="J1961" i="58"/>
  <c r="J1962" i="58"/>
  <c r="J1963" i="58"/>
  <c r="J1964" i="58"/>
  <c r="J1965" i="58"/>
  <c r="J1966" i="58"/>
  <c r="J1967" i="58"/>
  <c r="J1968" i="58"/>
  <c r="J1969" i="58"/>
  <c r="J1970" i="58"/>
  <c r="J1971" i="58"/>
  <c r="J1972" i="58"/>
  <c r="J1973" i="58"/>
  <c r="J1974" i="58"/>
  <c r="J1975" i="58"/>
  <c r="J1976" i="58"/>
  <c r="J1977" i="58"/>
  <c r="J1978" i="58"/>
  <c r="J1979" i="58"/>
  <c r="J1980" i="58"/>
  <c r="J1981" i="58"/>
  <c r="J1982" i="58"/>
  <c r="J1983" i="58"/>
  <c r="J1984" i="58"/>
  <c r="J1985" i="58"/>
  <c r="J1986" i="58"/>
  <c r="J1987" i="58"/>
  <c r="J1988" i="58"/>
  <c r="J1989" i="58"/>
  <c r="J1990" i="58"/>
  <c r="J1991" i="58"/>
  <c r="J1992" i="58"/>
  <c r="J1993" i="58"/>
  <c r="J1994" i="58"/>
  <c r="J1995" i="58"/>
  <c r="J1996" i="58"/>
  <c r="J1997" i="58"/>
  <c r="J1998" i="58"/>
  <c r="J1999" i="58"/>
  <c r="J2000" i="58"/>
  <c r="J2001" i="58"/>
  <c r="J2002" i="58"/>
  <c r="J2003" i="58"/>
  <c r="J2004" i="58"/>
  <c r="J2005" i="58"/>
  <c r="J2006" i="58"/>
  <c r="J2007" i="58"/>
  <c r="J2008" i="58"/>
  <c r="J2009" i="58"/>
  <c r="J2010" i="58"/>
  <c r="J2011" i="58"/>
  <c r="J2012" i="58"/>
  <c r="J2013" i="58"/>
  <c r="J2014" i="58"/>
  <c r="J2015" i="58"/>
  <c r="J2016" i="58"/>
  <c r="J2017" i="58"/>
  <c r="J2018" i="58"/>
  <c r="J2019" i="58"/>
  <c r="J2020" i="58"/>
  <c r="J2021" i="58"/>
  <c r="J2022" i="58"/>
  <c r="J2023" i="58"/>
  <c r="J2024" i="58"/>
  <c r="J2025" i="58"/>
  <c r="J2026" i="58"/>
  <c r="J2027" i="58"/>
  <c r="J2028" i="58"/>
  <c r="J2029" i="58"/>
  <c r="J2030" i="58"/>
  <c r="J2031" i="58"/>
  <c r="J2032" i="58"/>
  <c r="J2033" i="58"/>
  <c r="J2034" i="58"/>
  <c r="J2035" i="58"/>
  <c r="J2036" i="58"/>
  <c r="J2037" i="58"/>
  <c r="J2038" i="58"/>
  <c r="J2039" i="58"/>
  <c r="J2040" i="58"/>
  <c r="J2041" i="58"/>
  <c r="J2042" i="58"/>
  <c r="J2043" i="58"/>
  <c r="J2044" i="58"/>
  <c r="J2045" i="58"/>
  <c r="J2046" i="58"/>
  <c r="J2047" i="58"/>
  <c r="J2048" i="58"/>
  <c r="J2049" i="58"/>
  <c r="J2050" i="58"/>
  <c r="J2051" i="58"/>
  <c r="J2052" i="58"/>
  <c r="J2053" i="58"/>
  <c r="J2054" i="58"/>
  <c r="J2055" i="58"/>
  <c r="J2056" i="58"/>
  <c r="J2057" i="58"/>
  <c r="J2058" i="58"/>
  <c r="J2059" i="58"/>
  <c r="J2060" i="58"/>
  <c r="J2061" i="58"/>
  <c r="J2062" i="58"/>
  <c r="J2063" i="58"/>
  <c r="J2064" i="58"/>
  <c r="J2065" i="58"/>
  <c r="J2066" i="58"/>
  <c r="J2067" i="58"/>
  <c r="J2068" i="58"/>
  <c r="J2069" i="58"/>
  <c r="J2070" i="58"/>
  <c r="J2071" i="58"/>
  <c r="J2072" i="58"/>
  <c r="J2073" i="58"/>
  <c r="J2074" i="58"/>
  <c r="J2075" i="58"/>
  <c r="J2076" i="58"/>
  <c r="J2077" i="58"/>
  <c r="J2078" i="58"/>
  <c r="J2079" i="58"/>
  <c r="J2080" i="58"/>
  <c r="J2081" i="58"/>
  <c r="J2082" i="58"/>
  <c r="J2083" i="58"/>
  <c r="J2084" i="58"/>
  <c r="J2085" i="58"/>
  <c r="J2086" i="58"/>
  <c r="J2087" i="58"/>
  <c r="J2088" i="58"/>
  <c r="J2089" i="58"/>
  <c r="J2090" i="58"/>
  <c r="J2091" i="58"/>
  <c r="J2092" i="58"/>
  <c r="J2093" i="58"/>
  <c r="J2094" i="58"/>
  <c r="J2095" i="58"/>
  <c r="J2096" i="58"/>
  <c r="J2097" i="58"/>
  <c r="J2098" i="58"/>
  <c r="J2099" i="58"/>
  <c r="J2100" i="58"/>
  <c r="J2101" i="58"/>
  <c r="J2102" i="58"/>
  <c r="J2103" i="58"/>
  <c r="J2104" i="58"/>
  <c r="J2105" i="58"/>
  <c r="J2106" i="58"/>
  <c r="J2107" i="58"/>
  <c r="J2108" i="58"/>
  <c r="J2109" i="58"/>
  <c r="J2110" i="58"/>
  <c r="J2111" i="58"/>
  <c r="J2112" i="58"/>
  <c r="J2113" i="58"/>
  <c r="J2114" i="58"/>
  <c r="J2115" i="58"/>
  <c r="J2116" i="58"/>
  <c r="J2117" i="58"/>
  <c r="J2118" i="58"/>
  <c r="J2119" i="58"/>
  <c r="J2120" i="58"/>
  <c r="J2121" i="58"/>
  <c r="J2122" i="58"/>
  <c r="J2123" i="58"/>
  <c r="J2124" i="58"/>
  <c r="J2125" i="58"/>
  <c r="J2126" i="58"/>
  <c r="J2127" i="58"/>
  <c r="J2128" i="58"/>
  <c r="J2129" i="58"/>
  <c r="J2130" i="58"/>
  <c r="J2131" i="58"/>
  <c r="J2132" i="58"/>
  <c r="J2133" i="58"/>
  <c r="J2134" i="58"/>
  <c r="J2135" i="58"/>
  <c r="J2136" i="58"/>
  <c r="J2137" i="58"/>
  <c r="J2138" i="58"/>
  <c r="J2139" i="58"/>
  <c r="J2140" i="58"/>
  <c r="J2141" i="58"/>
  <c r="J2142" i="58"/>
  <c r="J2143" i="58"/>
  <c r="J2144" i="58"/>
  <c r="J2145" i="58"/>
  <c r="J2146" i="58"/>
  <c r="J2147" i="58"/>
  <c r="J2148" i="58"/>
  <c r="J2149" i="58"/>
  <c r="J2150" i="58"/>
  <c r="J2151" i="58"/>
  <c r="J2152" i="58"/>
  <c r="J2153" i="58"/>
  <c r="J2154" i="58"/>
  <c r="J2155" i="58"/>
  <c r="J2156" i="58"/>
  <c r="J2157" i="58"/>
  <c r="J2158" i="58"/>
  <c r="J2159" i="58"/>
  <c r="J2160" i="58"/>
  <c r="J2161" i="58"/>
  <c r="J2162" i="58"/>
  <c r="J2163" i="58"/>
  <c r="J2164" i="58"/>
  <c r="J2165" i="58"/>
  <c r="J2166" i="58"/>
  <c r="J2167" i="58"/>
  <c r="J2168" i="58"/>
  <c r="J2169" i="58"/>
  <c r="J2170" i="58"/>
  <c r="J2171" i="58"/>
  <c r="J2172" i="58"/>
  <c r="J2173" i="58"/>
  <c r="J2174" i="58"/>
  <c r="J2175" i="58"/>
  <c r="J2176" i="58"/>
  <c r="J2177" i="58"/>
  <c r="J2178" i="58"/>
  <c r="J2179" i="58"/>
  <c r="J2180" i="58"/>
  <c r="J2181" i="58"/>
  <c r="J2182" i="58"/>
  <c r="J2183" i="58"/>
  <c r="J2184" i="58"/>
  <c r="J2185" i="58"/>
  <c r="J2186" i="58"/>
  <c r="J2187" i="58"/>
  <c r="J2188" i="58"/>
  <c r="J2189" i="58"/>
  <c r="J2190" i="58"/>
  <c r="J2191" i="58"/>
  <c r="J2192" i="58"/>
  <c r="J2193" i="58"/>
  <c r="J2194" i="58"/>
  <c r="J2195" i="58"/>
  <c r="J2196" i="58"/>
  <c r="J2197" i="58"/>
  <c r="J2198" i="58"/>
  <c r="J2199" i="58"/>
  <c r="J2200" i="58"/>
  <c r="J2201" i="58"/>
  <c r="J2202" i="58"/>
  <c r="J2203" i="58"/>
  <c r="J2204" i="58"/>
  <c r="J2205" i="58"/>
  <c r="J2206" i="58"/>
  <c r="J2207" i="58"/>
  <c r="J2208" i="58"/>
  <c r="J2209" i="58"/>
  <c r="J2210" i="58"/>
  <c r="J2211" i="58"/>
  <c r="J2212" i="58"/>
  <c r="J2213" i="58"/>
  <c r="J2214" i="58"/>
  <c r="J2215" i="58"/>
  <c r="J2216" i="58"/>
  <c r="J2217" i="58"/>
  <c r="J2218" i="58"/>
  <c r="J2219" i="58"/>
  <c r="J2220" i="58"/>
  <c r="J2221" i="58"/>
  <c r="J2222" i="58"/>
  <c r="J2223" i="58"/>
  <c r="J2224" i="58"/>
  <c r="J2225" i="58"/>
  <c r="J2226" i="58"/>
  <c r="J2227" i="58"/>
  <c r="J2228" i="58"/>
  <c r="J2229" i="58"/>
  <c r="J2230" i="58"/>
  <c r="J2231" i="58"/>
  <c r="J2232" i="58"/>
  <c r="J2233" i="58"/>
  <c r="J2234" i="58"/>
  <c r="J2235" i="58"/>
  <c r="J2236" i="58"/>
  <c r="J2237" i="58"/>
  <c r="J2238" i="58"/>
  <c r="J2239" i="58"/>
  <c r="J2240" i="58"/>
  <c r="J2241" i="58"/>
  <c r="J2242" i="58"/>
  <c r="J2243" i="58"/>
  <c r="J2244" i="58"/>
  <c r="J2245" i="58"/>
  <c r="J2246" i="58"/>
  <c r="J2247" i="58"/>
  <c r="J2248" i="58"/>
  <c r="J2249" i="58"/>
  <c r="J2250" i="58"/>
  <c r="J2251" i="58"/>
  <c r="J2252" i="58"/>
  <c r="J2253" i="58"/>
  <c r="J2254" i="58"/>
  <c r="J2255" i="58"/>
  <c r="J2256" i="58"/>
  <c r="J2257" i="58"/>
  <c r="J2258" i="58"/>
  <c r="J2259" i="58"/>
  <c r="J2260" i="58"/>
  <c r="J2261" i="58"/>
  <c r="J2262" i="58"/>
  <c r="J2263" i="58"/>
  <c r="J2264" i="58"/>
  <c r="J2265" i="58"/>
  <c r="J2266" i="58"/>
  <c r="J2267" i="58"/>
  <c r="J2268" i="58"/>
  <c r="J2269" i="58"/>
  <c r="J2270" i="58"/>
  <c r="J2271" i="58"/>
  <c r="J2272" i="58"/>
  <c r="J2273" i="58"/>
  <c r="J2274" i="58"/>
  <c r="J2275" i="58"/>
  <c r="J2276" i="58"/>
  <c r="J2277" i="58"/>
  <c r="J2278" i="58"/>
  <c r="J2279" i="58"/>
  <c r="J2280" i="58"/>
  <c r="J2281" i="58"/>
  <c r="J2282" i="58"/>
  <c r="J2283" i="58"/>
  <c r="J2284" i="58"/>
  <c r="J2285" i="58"/>
  <c r="J2286" i="58"/>
  <c r="J2287" i="58"/>
  <c r="J2288" i="58"/>
  <c r="J2289" i="58"/>
  <c r="J2290" i="58"/>
  <c r="J2291" i="58"/>
  <c r="J2292" i="58"/>
  <c r="J2293" i="58"/>
  <c r="J2294" i="58"/>
  <c r="J2295" i="58"/>
  <c r="J2296" i="58"/>
  <c r="J2297" i="58"/>
  <c r="J2298" i="58"/>
  <c r="J2299" i="58"/>
  <c r="J2300" i="58"/>
  <c r="J2301" i="58"/>
  <c r="J2302" i="58"/>
  <c r="J2303" i="58"/>
  <c r="J2304" i="58"/>
  <c r="J2305" i="58"/>
  <c r="J2306" i="58"/>
  <c r="J2307" i="58"/>
  <c r="J2308" i="58"/>
  <c r="J2309" i="58"/>
  <c r="J2310" i="58"/>
  <c r="J2311" i="58"/>
  <c r="J2312" i="58"/>
  <c r="J2313" i="58"/>
  <c r="J2314" i="58"/>
  <c r="J2315" i="58"/>
  <c r="J2316" i="58"/>
  <c r="J2317" i="58"/>
  <c r="J2318" i="58"/>
  <c r="J2319" i="58"/>
  <c r="J2320" i="58"/>
  <c r="J2321" i="58"/>
  <c r="J2322" i="58"/>
  <c r="J2323" i="58"/>
  <c r="J2324" i="58"/>
  <c r="J2325" i="58"/>
  <c r="J2326" i="58"/>
  <c r="J2327" i="58"/>
  <c r="J2328" i="58"/>
  <c r="J2329" i="58"/>
  <c r="J2330" i="58"/>
  <c r="J2331" i="58"/>
  <c r="J2332" i="58"/>
  <c r="J2333" i="58"/>
  <c r="J2334" i="58"/>
  <c r="J2335" i="58"/>
  <c r="J2336" i="58"/>
  <c r="J2337" i="58"/>
  <c r="J2338" i="58"/>
  <c r="J2339" i="58"/>
  <c r="J2340" i="58"/>
  <c r="J2341" i="58"/>
  <c r="J2342" i="58"/>
  <c r="J2343" i="58"/>
  <c r="J2344" i="58"/>
  <c r="J2345" i="58"/>
  <c r="J2346" i="58"/>
  <c r="J2347" i="58"/>
  <c r="J2348" i="58"/>
  <c r="J2349" i="58"/>
  <c r="J2350" i="58"/>
  <c r="J2351" i="58"/>
  <c r="J2352" i="58"/>
  <c r="J2353" i="58"/>
  <c r="J2354" i="58"/>
  <c r="J2355" i="58"/>
  <c r="J2356" i="58"/>
  <c r="J2357" i="58"/>
  <c r="J2358" i="58"/>
  <c r="J2359" i="58"/>
  <c r="J2360" i="58"/>
  <c r="J2361" i="58"/>
  <c r="J2362" i="58"/>
  <c r="J2363" i="58"/>
  <c r="J2364" i="58"/>
  <c r="J2365" i="58"/>
  <c r="J2366" i="58"/>
  <c r="J2367" i="58"/>
  <c r="J2368" i="58"/>
  <c r="J2369" i="58"/>
  <c r="J2370" i="58"/>
  <c r="J2371" i="58"/>
  <c r="J2372" i="58"/>
  <c r="J2373" i="58"/>
  <c r="J2374" i="58"/>
  <c r="J2375" i="58"/>
  <c r="J2376" i="58"/>
  <c r="J2377" i="58"/>
  <c r="J2378" i="58"/>
  <c r="J2379" i="58"/>
  <c r="J2380" i="58"/>
  <c r="J2381" i="58"/>
  <c r="J2382" i="58"/>
  <c r="J2383" i="58"/>
  <c r="J2384" i="58"/>
  <c r="J2385" i="58"/>
  <c r="J2386" i="58"/>
  <c r="J2387" i="58"/>
  <c r="J2388" i="58"/>
  <c r="J2389" i="58"/>
  <c r="J2390" i="58"/>
  <c r="J2391" i="58"/>
  <c r="J2392" i="58"/>
  <c r="J2393" i="58"/>
  <c r="J2394" i="58"/>
  <c r="J2395" i="58"/>
  <c r="J2396" i="58"/>
  <c r="J2397" i="58"/>
  <c r="J2398" i="58"/>
  <c r="J2399" i="58"/>
  <c r="J2400" i="58"/>
  <c r="J2401" i="58"/>
  <c r="J2402" i="58"/>
  <c r="J2403" i="58"/>
  <c r="J2404" i="58"/>
  <c r="J2405" i="58"/>
  <c r="J2406" i="58"/>
  <c r="J2407" i="58"/>
  <c r="J2408" i="58"/>
  <c r="J2409" i="58"/>
  <c r="J2410" i="58"/>
  <c r="J2411" i="58"/>
  <c r="J2412" i="58"/>
  <c r="J2413" i="58"/>
  <c r="J2414" i="58"/>
  <c r="J2415" i="58"/>
  <c r="J2416" i="58"/>
  <c r="J2417" i="58"/>
  <c r="J2418" i="58"/>
  <c r="J2419" i="58"/>
  <c r="J2420" i="58"/>
  <c r="J2421" i="58"/>
  <c r="J2422" i="58"/>
  <c r="J2423" i="58"/>
  <c r="J2424" i="58"/>
  <c r="J2425" i="58"/>
  <c r="J2426" i="58"/>
  <c r="J2427" i="58"/>
  <c r="J2428" i="58"/>
  <c r="J2429" i="58"/>
  <c r="J2430" i="58"/>
  <c r="J2431" i="58"/>
  <c r="J2432" i="58"/>
  <c r="J2433" i="58"/>
  <c r="J2434" i="58"/>
  <c r="J2435" i="58"/>
  <c r="J2436" i="58"/>
  <c r="J2437" i="58"/>
  <c r="J2438" i="58"/>
  <c r="J2439" i="58"/>
  <c r="J2440" i="58"/>
  <c r="J2441" i="58"/>
  <c r="J2442" i="58"/>
  <c r="J2443" i="58"/>
  <c r="J2444" i="58"/>
  <c r="J2445" i="58"/>
  <c r="J2446" i="58"/>
  <c r="J2447" i="58"/>
  <c r="J2448" i="58"/>
  <c r="J2449" i="58"/>
  <c r="J2450" i="58"/>
  <c r="J2451" i="58"/>
  <c r="J2452" i="58"/>
  <c r="J2453" i="58"/>
  <c r="J2454" i="58"/>
  <c r="J2455" i="58"/>
  <c r="J2456" i="58"/>
  <c r="J2457" i="58"/>
  <c r="J2458" i="58"/>
  <c r="J2459" i="58"/>
  <c r="J2460" i="58"/>
  <c r="J2461" i="58"/>
  <c r="J2462" i="58"/>
  <c r="J2463" i="58"/>
  <c r="J2464" i="58"/>
  <c r="J2465" i="58"/>
  <c r="J2466" i="58"/>
  <c r="J2467" i="58"/>
  <c r="J2468" i="58"/>
  <c r="J2469" i="58"/>
  <c r="J2470" i="58"/>
  <c r="J2471" i="58"/>
  <c r="J2472" i="58"/>
  <c r="J2473" i="58"/>
  <c r="J2474" i="58"/>
  <c r="J2475" i="58"/>
  <c r="J2476" i="58"/>
  <c r="J2477" i="58"/>
  <c r="J2478" i="58"/>
  <c r="J2479" i="58"/>
  <c r="J2480" i="58"/>
  <c r="J2481" i="58"/>
  <c r="J2482" i="58"/>
  <c r="J2483" i="58"/>
  <c r="J2484" i="58"/>
  <c r="J2485" i="58"/>
  <c r="J2486" i="58"/>
  <c r="J2487" i="58"/>
  <c r="J2488" i="58"/>
  <c r="J2489" i="58"/>
  <c r="J2490" i="58"/>
  <c r="J2491" i="58"/>
  <c r="J2492" i="58"/>
  <c r="J2493" i="58"/>
  <c r="J2494" i="58"/>
  <c r="J2495" i="58"/>
  <c r="J2496" i="58"/>
  <c r="J2497" i="58"/>
  <c r="J2498" i="58"/>
  <c r="J2499" i="58"/>
  <c r="J2500" i="58"/>
  <c r="J2501" i="58"/>
  <c r="J2502" i="58"/>
  <c r="J2503" i="58"/>
  <c r="J2504" i="58"/>
  <c r="J2505" i="58"/>
  <c r="J2506" i="58"/>
  <c r="J2507" i="58"/>
  <c r="J2508" i="58"/>
  <c r="J2509" i="58"/>
  <c r="J2510" i="58"/>
  <c r="J2511" i="58"/>
  <c r="J2512" i="58"/>
  <c r="J2513" i="58"/>
  <c r="J2514" i="58"/>
  <c r="J2515" i="58"/>
  <c r="J2516" i="58"/>
  <c r="J2517" i="58"/>
  <c r="J2518" i="58"/>
  <c r="J2519" i="58"/>
  <c r="J2520" i="58"/>
  <c r="J2521" i="58"/>
  <c r="J2522" i="58"/>
  <c r="J2523" i="58"/>
  <c r="J2524" i="58"/>
  <c r="J2525" i="58"/>
  <c r="J2526" i="58"/>
  <c r="J2527" i="58"/>
  <c r="J2528" i="58"/>
  <c r="J2529" i="58"/>
  <c r="J2530" i="58"/>
  <c r="J2531" i="58"/>
  <c r="J2532" i="58"/>
  <c r="J2533" i="58"/>
  <c r="J2534" i="58"/>
  <c r="J2535" i="58"/>
  <c r="J2536" i="58"/>
  <c r="J2537" i="58"/>
  <c r="J2538" i="58"/>
  <c r="J2539" i="58"/>
  <c r="J2540" i="58"/>
  <c r="J2541" i="58"/>
  <c r="J2542" i="58"/>
  <c r="J2543" i="58"/>
  <c r="J2544" i="58"/>
  <c r="J2545" i="58"/>
  <c r="J2546" i="58"/>
  <c r="J2547" i="58"/>
  <c r="J2548" i="58"/>
  <c r="J2549" i="58"/>
  <c r="J2550" i="58"/>
  <c r="J2551" i="58"/>
  <c r="J2552" i="58"/>
  <c r="J2553" i="58"/>
  <c r="J2554" i="58"/>
  <c r="J2555" i="58"/>
  <c r="J2556" i="58"/>
  <c r="J2557" i="58"/>
  <c r="J2558" i="58"/>
  <c r="J2559" i="58"/>
  <c r="J2560" i="58"/>
  <c r="J2561" i="58"/>
  <c r="J2562" i="58"/>
  <c r="J2563" i="58"/>
  <c r="J2564" i="58"/>
  <c r="J2565" i="58"/>
  <c r="J2566" i="58"/>
  <c r="J2567" i="58"/>
  <c r="J2568" i="58"/>
  <c r="J2569" i="58"/>
  <c r="J2570" i="58"/>
  <c r="J2571" i="58"/>
  <c r="J2572" i="58"/>
  <c r="J2573" i="58"/>
  <c r="J2574" i="58"/>
  <c r="J2575" i="58"/>
  <c r="J2576" i="58"/>
  <c r="J2577" i="58"/>
  <c r="J2578" i="58"/>
  <c r="J2579" i="58"/>
  <c r="J2580" i="58"/>
  <c r="J2581" i="58"/>
  <c r="J2582" i="58"/>
  <c r="J2583" i="58"/>
  <c r="J2584" i="58"/>
  <c r="J2585" i="58"/>
  <c r="J2586" i="58"/>
  <c r="J2587" i="58"/>
  <c r="J2588" i="58"/>
  <c r="J2589" i="58"/>
  <c r="J2590" i="58"/>
  <c r="J2591" i="58"/>
  <c r="J2592" i="58"/>
  <c r="J2593" i="58"/>
  <c r="J2594" i="58"/>
  <c r="J2595" i="58"/>
  <c r="J2596" i="58"/>
  <c r="J2597" i="58"/>
  <c r="J2598" i="58"/>
  <c r="J2599" i="58"/>
  <c r="J2600" i="58"/>
  <c r="J2601" i="58"/>
  <c r="J2602" i="58"/>
  <c r="J2603" i="58"/>
  <c r="J2604" i="58"/>
  <c r="J2605" i="58"/>
  <c r="J2606" i="58"/>
  <c r="J2607" i="58"/>
  <c r="J2608" i="58"/>
  <c r="J2609" i="58"/>
  <c r="J2610" i="58"/>
  <c r="J2611" i="58"/>
  <c r="J2612" i="58"/>
  <c r="J2613" i="58"/>
  <c r="J2614" i="58"/>
  <c r="J2" i="58"/>
  <c r="P79" i="60" l="1"/>
  <c r="P141" i="60"/>
  <c r="P125" i="60"/>
  <c r="H2583" i="58"/>
  <c r="I2583" i="58"/>
  <c r="M2583" i="58" s="1"/>
  <c r="K2583" i="58"/>
  <c r="N2583" i="58"/>
  <c r="H2584" i="58"/>
  <c r="I2584" i="58"/>
  <c r="M2584" i="58" s="1"/>
  <c r="K2584" i="58"/>
  <c r="N2584" i="58"/>
  <c r="H2585" i="58"/>
  <c r="I2585" i="58"/>
  <c r="M2585" i="58" s="1"/>
  <c r="K2585" i="58"/>
  <c r="N2585" i="58"/>
  <c r="H2586" i="58"/>
  <c r="I2586" i="58"/>
  <c r="M2586" i="58" s="1"/>
  <c r="K2586" i="58"/>
  <c r="N2586" i="58"/>
  <c r="H2587" i="58"/>
  <c r="I2587" i="58"/>
  <c r="M2587" i="58" s="1"/>
  <c r="K2587" i="58"/>
  <c r="N2587" i="58"/>
  <c r="H2588" i="58"/>
  <c r="I2588" i="58"/>
  <c r="M2588" i="58" s="1"/>
  <c r="K2588" i="58"/>
  <c r="N2588" i="58"/>
  <c r="H2589" i="58"/>
  <c r="I2589" i="58"/>
  <c r="M2589" i="58" s="1"/>
  <c r="K2589" i="58"/>
  <c r="N2589" i="58"/>
  <c r="H2590" i="58"/>
  <c r="I2590" i="58"/>
  <c r="M2590" i="58" s="1"/>
  <c r="K2590" i="58"/>
  <c r="N2590" i="58"/>
  <c r="H2591" i="58"/>
  <c r="I2591" i="58"/>
  <c r="M2591" i="58" s="1"/>
  <c r="K2591" i="58"/>
  <c r="N2591" i="58"/>
  <c r="H2592" i="58"/>
  <c r="I2592" i="58"/>
  <c r="M2592" i="58" s="1"/>
  <c r="K2592" i="58"/>
  <c r="N2592" i="58"/>
  <c r="H2593" i="58"/>
  <c r="I2593" i="58"/>
  <c r="M2593" i="58" s="1"/>
  <c r="K2593" i="58"/>
  <c r="N2593" i="58"/>
  <c r="H2594" i="58"/>
  <c r="I2594" i="58"/>
  <c r="M2594" i="58" s="1"/>
  <c r="K2594" i="58"/>
  <c r="N2594" i="58"/>
  <c r="H2595" i="58"/>
  <c r="I2595" i="58"/>
  <c r="M2595" i="58" s="1"/>
  <c r="K2595" i="58"/>
  <c r="N2595" i="58"/>
  <c r="H2596" i="58"/>
  <c r="I2596" i="58"/>
  <c r="M2596" i="58" s="1"/>
  <c r="K2596" i="58"/>
  <c r="N2596" i="58"/>
  <c r="H2597" i="58"/>
  <c r="I2597" i="58"/>
  <c r="M2597" i="58" s="1"/>
  <c r="K2597" i="58"/>
  <c r="N2597" i="58"/>
  <c r="H2598" i="58"/>
  <c r="I2598" i="58"/>
  <c r="M2598" i="58" s="1"/>
  <c r="K2598" i="58"/>
  <c r="N2598" i="58"/>
  <c r="H2599" i="58"/>
  <c r="I2599" i="58"/>
  <c r="M2599" i="58" s="1"/>
  <c r="K2599" i="58"/>
  <c r="N2599" i="58"/>
  <c r="H2600" i="58"/>
  <c r="I2600" i="58"/>
  <c r="M2600" i="58" s="1"/>
  <c r="K2600" i="58"/>
  <c r="N2600" i="58"/>
  <c r="H2601" i="58"/>
  <c r="I2601" i="58"/>
  <c r="M2601" i="58" s="1"/>
  <c r="K2601" i="58"/>
  <c r="N2601" i="58"/>
  <c r="H2602" i="58"/>
  <c r="I2602" i="58"/>
  <c r="M2602" i="58" s="1"/>
  <c r="K2602" i="58"/>
  <c r="N2602" i="58"/>
  <c r="H2603" i="58"/>
  <c r="I2603" i="58"/>
  <c r="M2603" i="58" s="1"/>
  <c r="K2603" i="58"/>
  <c r="N2603" i="58"/>
  <c r="H2604" i="58"/>
  <c r="I2604" i="58"/>
  <c r="M2604" i="58" s="1"/>
  <c r="K2604" i="58"/>
  <c r="N2604" i="58"/>
  <c r="H2605" i="58"/>
  <c r="I2605" i="58"/>
  <c r="M2605" i="58" s="1"/>
  <c r="K2605" i="58"/>
  <c r="N2605" i="58"/>
  <c r="H2606" i="58"/>
  <c r="I2606" i="58"/>
  <c r="M2606" i="58" s="1"/>
  <c r="K2606" i="58"/>
  <c r="N2606" i="58"/>
  <c r="H2607" i="58"/>
  <c r="I2607" i="58"/>
  <c r="M2607" i="58" s="1"/>
  <c r="K2607" i="58"/>
  <c r="N2607" i="58"/>
  <c r="H2608" i="58"/>
  <c r="I2608" i="58"/>
  <c r="M2608" i="58" s="1"/>
  <c r="K2608" i="58"/>
  <c r="N2608" i="58"/>
  <c r="H2609" i="58"/>
  <c r="I2609" i="58"/>
  <c r="M2609" i="58" s="1"/>
  <c r="K2609" i="58"/>
  <c r="N2609" i="58"/>
  <c r="H2610" i="58"/>
  <c r="I2610" i="58"/>
  <c r="M2610" i="58" s="1"/>
  <c r="K2610" i="58"/>
  <c r="N2610" i="58"/>
  <c r="H2611" i="58"/>
  <c r="I2611" i="58"/>
  <c r="M2611" i="58" s="1"/>
  <c r="K2611" i="58"/>
  <c r="N2611" i="58"/>
  <c r="H2612" i="58"/>
  <c r="I2612" i="58"/>
  <c r="M2612" i="58" s="1"/>
  <c r="K2612" i="58"/>
  <c r="N2612" i="58"/>
  <c r="H2613" i="58"/>
  <c r="I2613" i="58"/>
  <c r="M2613" i="58" s="1"/>
  <c r="K2613" i="58"/>
  <c r="N2613" i="58"/>
  <c r="H2614" i="58"/>
  <c r="I2614" i="58"/>
  <c r="M2614" i="58" s="1"/>
  <c r="K2614" i="58"/>
  <c r="N2614" i="58"/>
  <c r="P170" i="60" l="1"/>
  <c r="P172" i="60" s="1"/>
  <c r="L2592" i="58"/>
  <c r="L2598" i="58"/>
  <c r="L2596" i="58"/>
  <c r="L2588" i="58"/>
  <c r="L2584" i="58"/>
  <c r="L2609" i="58"/>
  <c r="L2605" i="58"/>
  <c r="L2601" i="58"/>
  <c r="L2597" i="58"/>
  <c r="L2593" i="58"/>
  <c r="L2589" i="58"/>
  <c r="L2585" i="58"/>
  <c r="L2614" i="58"/>
  <c r="L2612" i="58"/>
  <c r="L2610" i="58"/>
  <c r="L2606" i="58"/>
  <c r="L2602" i="58"/>
  <c r="L2611" i="58"/>
  <c r="L2607" i="58"/>
  <c r="L2603" i="58"/>
  <c r="L2599" i="58"/>
  <c r="L2594" i="58"/>
  <c r="L2590" i="58"/>
  <c r="L2586" i="58"/>
  <c r="L2613" i="58"/>
  <c r="L2608" i="58"/>
  <c r="L2604" i="58"/>
  <c r="L2600" i="58"/>
  <c r="L2595" i="58"/>
  <c r="L2591" i="58"/>
  <c r="L2587" i="58"/>
  <c r="L2583" i="58"/>
  <c r="H1380" i="58" l="1"/>
  <c r="I1380" i="58"/>
  <c r="M1380" i="58" s="1"/>
  <c r="K1380" i="58"/>
  <c r="N1380" i="58"/>
  <c r="H1381" i="58"/>
  <c r="I1381" i="58"/>
  <c r="M1381" i="58" s="1"/>
  <c r="K1381" i="58"/>
  <c r="N1381" i="58"/>
  <c r="H1382" i="58"/>
  <c r="I1382" i="58"/>
  <c r="M1382" i="58" s="1"/>
  <c r="K1382" i="58"/>
  <c r="N1382" i="58"/>
  <c r="H1383" i="58"/>
  <c r="I1383" i="58"/>
  <c r="M1383" i="58" s="1"/>
  <c r="K1383" i="58"/>
  <c r="N1383" i="58"/>
  <c r="H1384" i="58"/>
  <c r="I1384" i="58"/>
  <c r="M1384" i="58" s="1"/>
  <c r="K1384" i="58"/>
  <c r="N1384" i="58"/>
  <c r="H1385" i="58"/>
  <c r="I1385" i="58"/>
  <c r="M1385" i="58" s="1"/>
  <c r="K1385" i="58"/>
  <c r="N1385" i="58"/>
  <c r="H1386" i="58"/>
  <c r="I1386" i="58"/>
  <c r="M1386" i="58" s="1"/>
  <c r="K1386" i="58"/>
  <c r="N1386" i="58"/>
  <c r="H1387" i="58"/>
  <c r="I1387" i="58"/>
  <c r="M1387" i="58" s="1"/>
  <c r="K1387" i="58"/>
  <c r="N1387" i="58"/>
  <c r="H1388" i="58"/>
  <c r="I1388" i="58"/>
  <c r="M1388" i="58" s="1"/>
  <c r="K1388" i="58"/>
  <c r="N1388" i="58"/>
  <c r="H1389" i="58"/>
  <c r="I1389" i="58"/>
  <c r="M1389" i="58" s="1"/>
  <c r="K1389" i="58"/>
  <c r="N1389" i="58"/>
  <c r="H1390" i="58"/>
  <c r="I1390" i="58"/>
  <c r="M1390" i="58" s="1"/>
  <c r="K1390" i="58"/>
  <c r="N1390" i="58"/>
  <c r="H1391" i="58"/>
  <c r="I1391" i="58"/>
  <c r="M1391" i="58" s="1"/>
  <c r="K1391" i="58"/>
  <c r="N1391" i="58"/>
  <c r="H1392" i="58"/>
  <c r="I1392" i="58"/>
  <c r="M1392" i="58" s="1"/>
  <c r="K1392" i="58"/>
  <c r="N1392" i="58"/>
  <c r="H1393" i="58"/>
  <c r="I1393" i="58"/>
  <c r="M1393" i="58" s="1"/>
  <c r="K1393" i="58"/>
  <c r="N1393" i="58"/>
  <c r="H1394" i="58"/>
  <c r="I1394" i="58"/>
  <c r="M1394" i="58" s="1"/>
  <c r="K1394" i="58"/>
  <c r="N1394" i="58"/>
  <c r="H1395" i="58"/>
  <c r="I1395" i="58"/>
  <c r="M1395" i="58" s="1"/>
  <c r="K1395" i="58"/>
  <c r="N1395" i="58"/>
  <c r="H1396" i="58"/>
  <c r="I1396" i="58"/>
  <c r="M1396" i="58" s="1"/>
  <c r="K1396" i="58"/>
  <c r="N1396" i="58"/>
  <c r="H1397" i="58"/>
  <c r="I1397" i="58"/>
  <c r="M1397" i="58" s="1"/>
  <c r="K1397" i="58"/>
  <c r="N1397" i="58"/>
  <c r="H1398" i="58"/>
  <c r="I1398" i="58"/>
  <c r="M1398" i="58" s="1"/>
  <c r="K1398" i="58"/>
  <c r="N1398" i="58"/>
  <c r="H1399" i="58"/>
  <c r="I1399" i="58"/>
  <c r="M1399" i="58" s="1"/>
  <c r="K1399" i="58"/>
  <c r="N1399" i="58"/>
  <c r="H1400" i="58"/>
  <c r="I1400" i="58"/>
  <c r="M1400" i="58" s="1"/>
  <c r="K1400" i="58"/>
  <c r="N1400" i="58"/>
  <c r="H1401" i="58"/>
  <c r="I1401" i="58"/>
  <c r="M1401" i="58" s="1"/>
  <c r="K1401" i="58"/>
  <c r="N1401" i="58"/>
  <c r="H1402" i="58"/>
  <c r="I1402" i="58"/>
  <c r="M1402" i="58" s="1"/>
  <c r="K1402" i="58"/>
  <c r="N1402" i="58"/>
  <c r="H1403" i="58"/>
  <c r="I1403" i="58"/>
  <c r="M1403" i="58" s="1"/>
  <c r="K1403" i="58"/>
  <c r="N1403" i="58"/>
  <c r="H1404" i="58"/>
  <c r="I1404" i="58"/>
  <c r="M1404" i="58" s="1"/>
  <c r="K1404" i="58"/>
  <c r="N1404" i="58"/>
  <c r="H1405" i="58"/>
  <c r="I1405" i="58"/>
  <c r="M1405" i="58" s="1"/>
  <c r="K1405" i="58"/>
  <c r="N1405" i="58"/>
  <c r="H1406" i="58"/>
  <c r="I1406" i="58"/>
  <c r="M1406" i="58" s="1"/>
  <c r="K1406" i="58"/>
  <c r="N1406" i="58"/>
  <c r="H1407" i="58"/>
  <c r="I1407" i="58"/>
  <c r="M1407" i="58" s="1"/>
  <c r="K1407" i="58"/>
  <c r="N1407" i="58"/>
  <c r="H1408" i="58"/>
  <c r="I1408" i="58"/>
  <c r="M1408" i="58" s="1"/>
  <c r="K1408" i="58"/>
  <c r="N1408" i="58"/>
  <c r="H1409" i="58"/>
  <c r="I1409" i="58"/>
  <c r="M1409" i="58" s="1"/>
  <c r="K1409" i="58"/>
  <c r="N1409" i="58"/>
  <c r="H1410" i="58"/>
  <c r="I1410" i="58"/>
  <c r="M1410" i="58" s="1"/>
  <c r="K1410" i="58"/>
  <c r="N1410" i="58"/>
  <c r="H1411" i="58"/>
  <c r="I1411" i="58"/>
  <c r="M1411" i="58" s="1"/>
  <c r="K1411" i="58"/>
  <c r="N1411" i="58"/>
  <c r="H1412" i="58"/>
  <c r="I1412" i="58"/>
  <c r="M1412" i="58" s="1"/>
  <c r="K1412" i="58"/>
  <c r="N1412" i="58"/>
  <c r="H1413" i="58"/>
  <c r="I1413" i="58"/>
  <c r="M1413" i="58" s="1"/>
  <c r="K1413" i="58"/>
  <c r="N1413" i="58"/>
  <c r="H1414" i="58"/>
  <c r="I1414" i="58"/>
  <c r="M1414" i="58" s="1"/>
  <c r="K1414" i="58"/>
  <c r="N1414" i="58"/>
  <c r="H1415" i="58"/>
  <c r="I1415" i="58"/>
  <c r="M1415" i="58" s="1"/>
  <c r="K1415" i="58"/>
  <c r="N1415" i="58"/>
  <c r="H1416" i="58"/>
  <c r="I1416" i="58"/>
  <c r="M1416" i="58" s="1"/>
  <c r="K1416" i="58"/>
  <c r="N1416" i="58"/>
  <c r="H1417" i="58"/>
  <c r="I1417" i="58"/>
  <c r="M1417" i="58" s="1"/>
  <c r="K1417" i="58"/>
  <c r="N1417" i="58"/>
  <c r="H1418" i="58"/>
  <c r="I1418" i="58"/>
  <c r="M1418" i="58" s="1"/>
  <c r="K1418" i="58"/>
  <c r="N1418" i="58"/>
  <c r="H1419" i="58"/>
  <c r="I1419" i="58"/>
  <c r="M1419" i="58" s="1"/>
  <c r="K1419" i="58"/>
  <c r="N1419" i="58"/>
  <c r="H1420" i="58"/>
  <c r="I1420" i="58"/>
  <c r="M1420" i="58" s="1"/>
  <c r="K1420" i="58"/>
  <c r="N1420" i="58"/>
  <c r="H1421" i="58"/>
  <c r="I1421" i="58"/>
  <c r="M1421" i="58" s="1"/>
  <c r="K1421" i="58"/>
  <c r="N1421" i="58"/>
  <c r="H1422" i="58"/>
  <c r="I1422" i="58"/>
  <c r="M1422" i="58" s="1"/>
  <c r="K1422" i="58"/>
  <c r="N1422" i="58"/>
  <c r="H1423" i="58"/>
  <c r="I1423" i="58"/>
  <c r="M1423" i="58" s="1"/>
  <c r="K1423" i="58"/>
  <c r="N1423" i="58"/>
  <c r="H1424" i="58"/>
  <c r="I1424" i="58"/>
  <c r="M1424" i="58" s="1"/>
  <c r="K1424" i="58"/>
  <c r="N1424" i="58"/>
  <c r="H1425" i="58"/>
  <c r="I1425" i="58"/>
  <c r="M1425" i="58" s="1"/>
  <c r="K1425" i="58"/>
  <c r="N1425" i="58"/>
  <c r="H1426" i="58"/>
  <c r="I1426" i="58"/>
  <c r="M1426" i="58" s="1"/>
  <c r="K1426" i="58"/>
  <c r="N1426" i="58"/>
  <c r="H1427" i="58"/>
  <c r="I1427" i="58"/>
  <c r="M1427" i="58" s="1"/>
  <c r="K1427" i="58"/>
  <c r="N1427" i="58"/>
  <c r="H1428" i="58"/>
  <c r="I1428" i="58"/>
  <c r="M1428" i="58" s="1"/>
  <c r="K1428" i="58"/>
  <c r="N1428" i="58"/>
  <c r="H1429" i="58"/>
  <c r="I1429" i="58"/>
  <c r="M1429" i="58" s="1"/>
  <c r="K1429" i="58"/>
  <c r="N1429" i="58"/>
  <c r="H1430" i="58"/>
  <c r="I1430" i="58"/>
  <c r="M1430" i="58" s="1"/>
  <c r="K1430" i="58"/>
  <c r="N1430" i="58"/>
  <c r="H1431" i="58"/>
  <c r="I1431" i="58"/>
  <c r="M1431" i="58" s="1"/>
  <c r="K1431" i="58"/>
  <c r="N1431" i="58"/>
  <c r="H1432" i="58"/>
  <c r="I1432" i="58"/>
  <c r="M1432" i="58" s="1"/>
  <c r="K1432" i="58"/>
  <c r="N1432" i="58"/>
  <c r="H1433" i="58"/>
  <c r="I1433" i="58"/>
  <c r="M1433" i="58" s="1"/>
  <c r="K1433" i="58"/>
  <c r="N1433" i="58"/>
  <c r="H1434" i="58"/>
  <c r="I1434" i="58"/>
  <c r="M1434" i="58" s="1"/>
  <c r="K1434" i="58"/>
  <c r="N1434" i="58"/>
  <c r="H1435" i="58"/>
  <c r="I1435" i="58"/>
  <c r="M1435" i="58" s="1"/>
  <c r="K1435" i="58"/>
  <c r="N1435" i="58"/>
  <c r="H1436" i="58"/>
  <c r="I1436" i="58"/>
  <c r="M1436" i="58" s="1"/>
  <c r="K1436" i="58"/>
  <c r="N1436" i="58"/>
  <c r="H1437" i="58"/>
  <c r="I1437" i="58"/>
  <c r="M1437" i="58" s="1"/>
  <c r="K1437" i="58"/>
  <c r="N1437" i="58"/>
  <c r="H1438" i="58"/>
  <c r="I1438" i="58"/>
  <c r="M1438" i="58" s="1"/>
  <c r="K1438" i="58"/>
  <c r="N1438" i="58"/>
  <c r="H1439" i="58"/>
  <c r="I1439" i="58"/>
  <c r="M1439" i="58" s="1"/>
  <c r="K1439" i="58"/>
  <c r="N1439" i="58"/>
  <c r="H1440" i="58"/>
  <c r="I1440" i="58"/>
  <c r="M1440" i="58" s="1"/>
  <c r="K1440" i="58"/>
  <c r="N1440" i="58"/>
  <c r="H1441" i="58"/>
  <c r="I1441" i="58"/>
  <c r="M1441" i="58" s="1"/>
  <c r="K1441" i="58"/>
  <c r="N1441" i="58"/>
  <c r="H1442" i="58"/>
  <c r="I1442" i="58"/>
  <c r="M1442" i="58" s="1"/>
  <c r="K1442" i="58"/>
  <c r="N1442" i="58"/>
  <c r="H1443" i="58"/>
  <c r="I1443" i="58"/>
  <c r="M1443" i="58" s="1"/>
  <c r="K1443" i="58"/>
  <c r="N1443" i="58"/>
  <c r="H1444" i="58"/>
  <c r="I1444" i="58"/>
  <c r="M1444" i="58" s="1"/>
  <c r="K1444" i="58"/>
  <c r="N1444" i="58"/>
  <c r="H1445" i="58"/>
  <c r="I1445" i="58"/>
  <c r="M1445" i="58" s="1"/>
  <c r="K1445" i="58"/>
  <c r="N1445" i="58"/>
  <c r="H1446" i="58"/>
  <c r="I1446" i="58"/>
  <c r="M1446" i="58" s="1"/>
  <c r="K1446" i="58"/>
  <c r="N1446" i="58"/>
  <c r="H1447" i="58"/>
  <c r="I1447" i="58"/>
  <c r="M1447" i="58" s="1"/>
  <c r="K1447" i="58"/>
  <c r="N1447" i="58"/>
  <c r="H1448" i="58"/>
  <c r="I1448" i="58"/>
  <c r="M1448" i="58" s="1"/>
  <c r="K1448" i="58"/>
  <c r="N1448" i="58"/>
  <c r="H1449" i="58"/>
  <c r="I1449" i="58"/>
  <c r="M1449" i="58" s="1"/>
  <c r="K1449" i="58"/>
  <c r="N1449" i="58"/>
  <c r="H1450" i="58"/>
  <c r="I1450" i="58"/>
  <c r="M1450" i="58" s="1"/>
  <c r="K1450" i="58"/>
  <c r="N1450" i="58"/>
  <c r="H1451" i="58"/>
  <c r="I1451" i="58"/>
  <c r="M1451" i="58" s="1"/>
  <c r="K1451" i="58"/>
  <c r="N1451" i="58"/>
  <c r="H1452" i="58"/>
  <c r="I1452" i="58"/>
  <c r="M1452" i="58" s="1"/>
  <c r="K1452" i="58"/>
  <c r="N1452" i="58"/>
  <c r="H1453" i="58"/>
  <c r="I1453" i="58"/>
  <c r="M1453" i="58" s="1"/>
  <c r="K1453" i="58"/>
  <c r="N1453" i="58"/>
  <c r="H1454" i="58"/>
  <c r="I1454" i="58"/>
  <c r="M1454" i="58" s="1"/>
  <c r="K1454" i="58"/>
  <c r="N1454" i="58"/>
  <c r="H1455" i="58"/>
  <c r="I1455" i="58"/>
  <c r="M1455" i="58" s="1"/>
  <c r="K1455" i="58"/>
  <c r="N1455" i="58"/>
  <c r="H1456" i="58"/>
  <c r="I1456" i="58"/>
  <c r="M1456" i="58" s="1"/>
  <c r="K1456" i="58"/>
  <c r="N1456" i="58"/>
  <c r="H1457" i="58"/>
  <c r="I1457" i="58"/>
  <c r="M1457" i="58" s="1"/>
  <c r="K1457" i="58"/>
  <c r="N1457" i="58"/>
  <c r="H1458" i="58"/>
  <c r="I1458" i="58"/>
  <c r="M1458" i="58" s="1"/>
  <c r="K1458" i="58"/>
  <c r="N1458" i="58"/>
  <c r="H1459" i="58"/>
  <c r="I1459" i="58"/>
  <c r="M1459" i="58" s="1"/>
  <c r="K1459" i="58"/>
  <c r="N1459" i="58"/>
  <c r="H1460" i="58"/>
  <c r="I1460" i="58"/>
  <c r="M1460" i="58" s="1"/>
  <c r="K1460" i="58"/>
  <c r="N1460" i="58"/>
  <c r="H1461" i="58"/>
  <c r="I1461" i="58"/>
  <c r="M1461" i="58" s="1"/>
  <c r="K1461" i="58"/>
  <c r="N1461" i="58"/>
  <c r="H1462" i="58"/>
  <c r="I1462" i="58"/>
  <c r="M1462" i="58" s="1"/>
  <c r="K1462" i="58"/>
  <c r="N1462" i="58"/>
  <c r="H1463" i="58"/>
  <c r="I1463" i="58"/>
  <c r="M1463" i="58" s="1"/>
  <c r="K1463" i="58"/>
  <c r="N1463" i="58"/>
  <c r="H1464" i="58"/>
  <c r="I1464" i="58"/>
  <c r="M1464" i="58" s="1"/>
  <c r="K1464" i="58"/>
  <c r="N1464" i="58"/>
  <c r="H1465" i="58"/>
  <c r="I1465" i="58"/>
  <c r="M1465" i="58" s="1"/>
  <c r="K1465" i="58"/>
  <c r="N1465" i="58"/>
  <c r="H1466" i="58"/>
  <c r="I1466" i="58"/>
  <c r="M1466" i="58" s="1"/>
  <c r="K1466" i="58"/>
  <c r="N1466" i="58"/>
  <c r="H1467" i="58"/>
  <c r="I1467" i="58"/>
  <c r="M1467" i="58" s="1"/>
  <c r="K1467" i="58"/>
  <c r="N1467" i="58"/>
  <c r="H1468" i="58"/>
  <c r="I1468" i="58"/>
  <c r="M1468" i="58" s="1"/>
  <c r="K1468" i="58"/>
  <c r="N1468" i="58"/>
  <c r="H1469" i="58"/>
  <c r="I1469" i="58"/>
  <c r="M1469" i="58" s="1"/>
  <c r="K1469" i="58"/>
  <c r="N1469" i="58"/>
  <c r="H1470" i="58"/>
  <c r="I1470" i="58"/>
  <c r="M1470" i="58" s="1"/>
  <c r="K1470" i="58"/>
  <c r="N1470" i="58"/>
  <c r="H1471" i="58"/>
  <c r="I1471" i="58"/>
  <c r="M1471" i="58" s="1"/>
  <c r="K1471" i="58"/>
  <c r="N1471" i="58"/>
  <c r="H1472" i="58"/>
  <c r="I1472" i="58"/>
  <c r="M1472" i="58" s="1"/>
  <c r="K1472" i="58"/>
  <c r="N1472" i="58"/>
  <c r="H1473" i="58"/>
  <c r="I1473" i="58"/>
  <c r="M1473" i="58" s="1"/>
  <c r="K1473" i="58"/>
  <c r="N1473" i="58"/>
  <c r="H1474" i="58"/>
  <c r="I1474" i="58"/>
  <c r="M1474" i="58" s="1"/>
  <c r="K1474" i="58"/>
  <c r="N1474" i="58"/>
  <c r="H1475" i="58"/>
  <c r="I1475" i="58"/>
  <c r="M1475" i="58" s="1"/>
  <c r="K1475" i="58"/>
  <c r="N1475" i="58"/>
  <c r="H1476" i="58"/>
  <c r="I1476" i="58"/>
  <c r="M1476" i="58" s="1"/>
  <c r="K1476" i="58"/>
  <c r="N1476" i="58"/>
  <c r="H1477" i="58"/>
  <c r="I1477" i="58"/>
  <c r="M1477" i="58" s="1"/>
  <c r="K1477" i="58"/>
  <c r="N1477" i="58"/>
  <c r="H1478" i="58"/>
  <c r="I1478" i="58"/>
  <c r="M1478" i="58" s="1"/>
  <c r="K1478" i="58"/>
  <c r="N1478" i="58"/>
  <c r="H1479" i="58"/>
  <c r="I1479" i="58"/>
  <c r="M1479" i="58" s="1"/>
  <c r="K1479" i="58"/>
  <c r="N1479" i="58"/>
  <c r="H1480" i="58"/>
  <c r="I1480" i="58"/>
  <c r="M1480" i="58" s="1"/>
  <c r="K1480" i="58"/>
  <c r="N1480" i="58"/>
  <c r="H1481" i="58"/>
  <c r="I1481" i="58"/>
  <c r="M1481" i="58" s="1"/>
  <c r="K1481" i="58"/>
  <c r="N1481" i="58"/>
  <c r="H1482" i="58"/>
  <c r="I1482" i="58"/>
  <c r="M1482" i="58" s="1"/>
  <c r="K1482" i="58"/>
  <c r="N1482" i="58"/>
  <c r="H1483" i="58"/>
  <c r="I1483" i="58"/>
  <c r="M1483" i="58" s="1"/>
  <c r="K1483" i="58"/>
  <c r="N1483" i="58"/>
  <c r="H1484" i="58"/>
  <c r="I1484" i="58"/>
  <c r="M1484" i="58" s="1"/>
  <c r="K1484" i="58"/>
  <c r="N1484" i="58"/>
  <c r="H1485" i="58"/>
  <c r="I1485" i="58"/>
  <c r="M1485" i="58" s="1"/>
  <c r="K1485" i="58"/>
  <c r="N1485" i="58"/>
  <c r="H1486" i="58"/>
  <c r="I1486" i="58"/>
  <c r="M1486" i="58" s="1"/>
  <c r="K1486" i="58"/>
  <c r="N1486" i="58"/>
  <c r="H1487" i="58"/>
  <c r="I1487" i="58"/>
  <c r="M1487" i="58" s="1"/>
  <c r="K1487" i="58"/>
  <c r="N1487" i="58"/>
  <c r="H1488" i="58"/>
  <c r="I1488" i="58"/>
  <c r="M1488" i="58" s="1"/>
  <c r="K1488" i="58"/>
  <c r="N1488" i="58"/>
  <c r="H1489" i="58"/>
  <c r="I1489" i="58"/>
  <c r="M1489" i="58" s="1"/>
  <c r="K1489" i="58"/>
  <c r="N1489" i="58"/>
  <c r="H1490" i="58"/>
  <c r="I1490" i="58"/>
  <c r="M1490" i="58" s="1"/>
  <c r="K1490" i="58"/>
  <c r="N1490" i="58"/>
  <c r="H1491" i="58"/>
  <c r="I1491" i="58"/>
  <c r="M1491" i="58" s="1"/>
  <c r="K1491" i="58"/>
  <c r="N1491" i="58"/>
  <c r="H1492" i="58"/>
  <c r="I1492" i="58"/>
  <c r="M1492" i="58" s="1"/>
  <c r="K1492" i="58"/>
  <c r="N1492" i="58"/>
  <c r="H1493" i="58"/>
  <c r="I1493" i="58"/>
  <c r="M1493" i="58" s="1"/>
  <c r="K1493" i="58"/>
  <c r="N1493" i="58"/>
  <c r="H1494" i="58"/>
  <c r="I1494" i="58"/>
  <c r="M1494" i="58" s="1"/>
  <c r="K1494" i="58"/>
  <c r="N1494" i="58"/>
  <c r="H1495" i="58"/>
  <c r="I1495" i="58"/>
  <c r="M1495" i="58" s="1"/>
  <c r="K1495" i="58"/>
  <c r="N1495" i="58"/>
  <c r="H1496" i="58"/>
  <c r="I1496" i="58"/>
  <c r="M1496" i="58" s="1"/>
  <c r="K1496" i="58"/>
  <c r="N1496" i="58"/>
  <c r="H1497" i="58"/>
  <c r="I1497" i="58"/>
  <c r="M1497" i="58" s="1"/>
  <c r="K1497" i="58"/>
  <c r="N1497" i="58"/>
  <c r="H1498" i="58"/>
  <c r="I1498" i="58"/>
  <c r="M1498" i="58" s="1"/>
  <c r="K1498" i="58"/>
  <c r="N1498" i="58"/>
  <c r="H1499" i="58"/>
  <c r="I1499" i="58"/>
  <c r="M1499" i="58" s="1"/>
  <c r="K1499" i="58"/>
  <c r="N1499" i="58"/>
  <c r="H1500" i="58"/>
  <c r="I1500" i="58"/>
  <c r="M1500" i="58" s="1"/>
  <c r="K1500" i="58"/>
  <c r="N1500" i="58"/>
  <c r="H1501" i="58"/>
  <c r="I1501" i="58"/>
  <c r="M1501" i="58" s="1"/>
  <c r="K1501" i="58"/>
  <c r="N1501" i="58"/>
  <c r="H1502" i="58"/>
  <c r="I1502" i="58"/>
  <c r="M1502" i="58" s="1"/>
  <c r="K1502" i="58"/>
  <c r="N1502" i="58"/>
  <c r="H1503" i="58"/>
  <c r="I1503" i="58"/>
  <c r="M1503" i="58" s="1"/>
  <c r="K1503" i="58"/>
  <c r="N1503" i="58"/>
  <c r="H1504" i="58"/>
  <c r="I1504" i="58"/>
  <c r="M1504" i="58" s="1"/>
  <c r="K1504" i="58"/>
  <c r="N1504" i="58"/>
  <c r="H1505" i="58"/>
  <c r="I1505" i="58"/>
  <c r="M1505" i="58" s="1"/>
  <c r="K1505" i="58"/>
  <c r="N1505" i="58"/>
  <c r="H1506" i="58"/>
  <c r="I1506" i="58"/>
  <c r="M1506" i="58" s="1"/>
  <c r="K1506" i="58"/>
  <c r="N1506" i="58"/>
  <c r="H1507" i="58"/>
  <c r="I1507" i="58"/>
  <c r="M1507" i="58" s="1"/>
  <c r="K1507" i="58"/>
  <c r="N1507" i="58"/>
  <c r="H1508" i="58"/>
  <c r="I1508" i="58"/>
  <c r="M1508" i="58" s="1"/>
  <c r="K1508" i="58"/>
  <c r="N1508" i="58"/>
  <c r="H1509" i="58"/>
  <c r="I1509" i="58"/>
  <c r="M1509" i="58" s="1"/>
  <c r="K1509" i="58"/>
  <c r="N1509" i="58"/>
  <c r="H1510" i="58"/>
  <c r="I1510" i="58"/>
  <c r="M1510" i="58" s="1"/>
  <c r="K1510" i="58"/>
  <c r="N1510" i="58"/>
  <c r="H1511" i="58"/>
  <c r="I1511" i="58"/>
  <c r="M1511" i="58" s="1"/>
  <c r="K1511" i="58"/>
  <c r="N1511" i="58"/>
  <c r="H1512" i="58"/>
  <c r="I1512" i="58"/>
  <c r="M1512" i="58" s="1"/>
  <c r="K1512" i="58"/>
  <c r="N1512" i="58"/>
  <c r="H1513" i="58"/>
  <c r="I1513" i="58"/>
  <c r="M1513" i="58" s="1"/>
  <c r="K1513" i="58"/>
  <c r="N1513" i="58"/>
  <c r="H1514" i="58"/>
  <c r="I1514" i="58"/>
  <c r="M1514" i="58" s="1"/>
  <c r="K1514" i="58"/>
  <c r="N1514" i="58"/>
  <c r="H1515" i="58"/>
  <c r="I1515" i="58"/>
  <c r="M1515" i="58" s="1"/>
  <c r="K1515" i="58"/>
  <c r="N1515" i="58"/>
  <c r="H1516" i="58"/>
  <c r="I1516" i="58"/>
  <c r="M1516" i="58" s="1"/>
  <c r="K1516" i="58"/>
  <c r="N1516" i="58"/>
  <c r="H1517" i="58"/>
  <c r="I1517" i="58"/>
  <c r="M1517" i="58" s="1"/>
  <c r="K1517" i="58"/>
  <c r="N1517" i="58"/>
  <c r="H1518" i="58"/>
  <c r="I1518" i="58"/>
  <c r="M1518" i="58" s="1"/>
  <c r="K1518" i="58"/>
  <c r="N1518" i="58"/>
  <c r="H1519" i="58"/>
  <c r="I1519" i="58"/>
  <c r="M1519" i="58" s="1"/>
  <c r="K1519" i="58"/>
  <c r="N1519" i="58"/>
  <c r="H1520" i="58"/>
  <c r="I1520" i="58"/>
  <c r="M1520" i="58" s="1"/>
  <c r="K1520" i="58"/>
  <c r="N1520" i="58"/>
  <c r="H1521" i="58"/>
  <c r="I1521" i="58"/>
  <c r="M1521" i="58" s="1"/>
  <c r="K1521" i="58"/>
  <c r="N1521" i="58"/>
  <c r="H1522" i="58"/>
  <c r="I1522" i="58"/>
  <c r="M1522" i="58" s="1"/>
  <c r="K1522" i="58"/>
  <c r="N1522" i="58"/>
  <c r="H1523" i="58"/>
  <c r="I1523" i="58"/>
  <c r="M1523" i="58" s="1"/>
  <c r="K1523" i="58"/>
  <c r="N1523" i="58"/>
  <c r="H1524" i="58"/>
  <c r="I1524" i="58"/>
  <c r="M1524" i="58" s="1"/>
  <c r="K1524" i="58"/>
  <c r="N1524" i="58"/>
  <c r="H1525" i="58"/>
  <c r="I1525" i="58"/>
  <c r="M1525" i="58" s="1"/>
  <c r="K1525" i="58"/>
  <c r="N1525" i="58"/>
  <c r="H1526" i="58"/>
  <c r="I1526" i="58"/>
  <c r="M1526" i="58" s="1"/>
  <c r="K1526" i="58"/>
  <c r="N1526" i="58"/>
  <c r="H1527" i="58"/>
  <c r="I1527" i="58"/>
  <c r="M1527" i="58" s="1"/>
  <c r="K1527" i="58"/>
  <c r="N1527" i="58"/>
  <c r="H1528" i="58"/>
  <c r="I1528" i="58"/>
  <c r="M1528" i="58" s="1"/>
  <c r="K1528" i="58"/>
  <c r="N1528" i="58"/>
  <c r="H1529" i="58"/>
  <c r="I1529" i="58"/>
  <c r="M1529" i="58" s="1"/>
  <c r="K1529" i="58"/>
  <c r="N1529" i="58"/>
  <c r="H1530" i="58"/>
  <c r="I1530" i="58"/>
  <c r="M1530" i="58" s="1"/>
  <c r="K1530" i="58"/>
  <c r="N1530" i="58"/>
  <c r="H1531" i="58"/>
  <c r="I1531" i="58"/>
  <c r="M1531" i="58" s="1"/>
  <c r="K1531" i="58"/>
  <c r="N1531" i="58"/>
  <c r="H1532" i="58"/>
  <c r="I1532" i="58"/>
  <c r="M1532" i="58" s="1"/>
  <c r="K1532" i="58"/>
  <c r="N1532" i="58"/>
  <c r="H1533" i="58"/>
  <c r="I1533" i="58"/>
  <c r="M1533" i="58" s="1"/>
  <c r="K1533" i="58"/>
  <c r="N1533" i="58"/>
  <c r="H1534" i="58"/>
  <c r="I1534" i="58"/>
  <c r="M1534" i="58" s="1"/>
  <c r="K1534" i="58"/>
  <c r="N1534" i="58"/>
  <c r="H1535" i="58"/>
  <c r="I1535" i="58"/>
  <c r="M1535" i="58" s="1"/>
  <c r="K1535" i="58"/>
  <c r="N1535" i="58"/>
  <c r="H1536" i="58"/>
  <c r="I1536" i="58"/>
  <c r="M1536" i="58" s="1"/>
  <c r="K1536" i="58"/>
  <c r="N1536" i="58"/>
  <c r="H1537" i="58"/>
  <c r="I1537" i="58"/>
  <c r="M1537" i="58" s="1"/>
  <c r="K1537" i="58"/>
  <c r="N1537" i="58"/>
  <c r="H1538" i="58"/>
  <c r="I1538" i="58"/>
  <c r="M1538" i="58" s="1"/>
  <c r="K1538" i="58"/>
  <c r="N1538" i="58"/>
  <c r="H1539" i="58"/>
  <c r="I1539" i="58"/>
  <c r="M1539" i="58" s="1"/>
  <c r="K1539" i="58"/>
  <c r="N1539" i="58"/>
  <c r="H1540" i="58"/>
  <c r="I1540" i="58"/>
  <c r="M1540" i="58" s="1"/>
  <c r="K1540" i="58"/>
  <c r="N1540" i="58"/>
  <c r="H1541" i="58"/>
  <c r="I1541" i="58"/>
  <c r="M1541" i="58" s="1"/>
  <c r="K1541" i="58"/>
  <c r="N1541" i="58"/>
  <c r="H1542" i="58"/>
  <c r="I1542" i="58"/>
  <c r="M1542" i="58" s="1"/>
  <c r="K1542" i="58"/>
  <c r="N1542" i="58"/>
  <c r="H1543" i="58"/>
  <c r="I1543" i="58"/>
  <c r="M1543" i="58" s="1"/>
  <c r="K1543" i="58"/>
  <c r="N1543" i="58"/>
  <c r="H1544" i="58"/>
  <c r="I1544" i="58"/>
  <c r="M1544" i="58" s="1"/>
  <c r="K1544" i="58"/>
  <c r="N1544" i="58"/>
  <c r="H1545" i="58"/>
  <c r="I1545" i="58"/>
  <c r="M1545" i="58" s="1"/>
  <c r="K1545" i="58"/>
  <c r="N1545" i="58"/>
  <c r="H1546" i="58"/>
  <c r="I1546" i="58"/>
  <c r="M1546" i="58" s="1"/>
  <c r="K1546" i="58"/>
  <c r="N1546" i="58"/>
  <c r="H1547" i="58"/>
  <c r="I1547" i="58"/>
  <c r="M1547" i="58" s="1"/>
  <c r="K1547" i="58"/>
  <c r="N1547" i="58"/>
  <c r="H1548" i="58"/>
  <c r="I1548" i="58"/>
  <c r="M1548" i="58" s="1"/>
  <c r="K1548" i="58"/>
  <c r="N1548" i="58"/>
  <c r="H1549" i="58"/>
  <c r="I1549" i="58"/>
  <c r="M1549" i="58" s="1"/>
  <c r="K1549" i="58"/>
  <c r="N1549" i="58"/>
  <c r="H1550" i="58"/>
  <c r="I1550" i="58"/>
  <c r="M1550" i="58" s="1"/>
  <c r="K1550" i="58"/>
  <c r="N1550" i="58"/>
  <c r="H1551" i="58"/>
  <c r="I1551" i="58"/>
  <c r="M1551" i="58" s="1"/>
  <c r="K1551" i="58"/>
  <c r="N1551" i="58"/>
  <c r="H1552" i="58"/>
  <c r="I1552" i="58"/>
  <c r="M1552" i="58" s="1"/>
  <c r="K1552" i="58"/>
  <c r="N1552" i="58"/>
  <c r="H1553" i="58"/>
  <c r="I1553" i="58"/>
  <c r="M1553" i="58" s="1"/>
  <c r="K1553" i="58"/>
  <c r="N1553" i="58"/>
  <c r="H1554" i="58"/>
  <c r="I1554" i="58"/>
  <c r="M1554" i="58" s="1"/>
  <c r="K1554" i="58"/>
  <c r="N1554" i="58"/>
  <c r="H1555" i="58"/>
  <c r="I1555" i="58"/>
  <c r="M1555" i="58" s="1"/>
  <c r="K1555" i="58"/>
  <c r="N1555" i="58"/>
  <c r="H1556" i="58"/>
  <c r="I1556" i="58"/>
  <c r="M1556" i="58" s="1"/>
  <c r="K1556" i="58"/>
  <c r="N1556" i="58"/>
  <c r="H1557" i="58"/>
  <c r="I1557" i="58"/>
  <c r="M1557" i="58" s="1"/>
  <c r="K1557" i="58"/>
  <c r="N1557" i="58"/>
  <c r="H1558" i="58"/>
  <c r="I1558" i="58"/>
  <c r="M1558" i="58" s="1"/>
  <c r="K1558" i="58"/>
  <c r="N1558" i="58"/>
  <c r="H1559" i="58"/>
  <c r="I1559" i="58"/>
  <c r="M1559" i="58" s="1"/>
  <c r="K1559" i="58"/>
  <c r="N1559" i="58"/>
  <c r="H1560" i="58"/>
  <c r="I1560" i="58"/>
  <c r="M1560" i="58" s="1"/>
  <c r="K1560" i="58"/>
  <c r="N1560" i="58"/>
  <c r="H1561" i="58"/>
  <c r="I1561" i="58"/>
  <c r="M1561" i="58" s="1"/>
  <c r="K1561" i="58"/>
  <c r="N1561" i="58"/>
  <c r="H1562" i="58"/>
  <c r="I1562" i="58"/>
  <c r="M1562" i="58" s="1"/>
  <c r="K1562" i="58"/>
  <c r="N1562" i="58"/>
  <c r="H1563" i="58"/>
  <c r="I1563" i="58"/>
  <c r="M1563" i="58" s="1"/>
  <c r="K1563" i="58"/>
  <c r="N1563" i="58"/>
  <c r="H1564" i="58"/>
  <c r="I1564" i="58"/>
  <c r="M1564" i="58" s="1"/>
  <c r="K1564" i="58"/>
  <c r="N1564" i="58"/>
  <c r="H1565" i="58"/>
  <c r="I1565" i="58"/>
  <c r="M1565" i="58" s="1"/>
  <c r="K1565" i="58"/>
  <c r="N1565" i="58"/>
  <c r="H1566" i="58"/>
  <c r="I1566" i="58"/>
  <c r="M1566" i="58" s="1"/>
  <c r="K1566" i="58"/>
  <c r="N1566" i="58"/>
  <c r="H1567" i="58"/>
  <c r="I1567" i="58"/>
  <c r="M1567" i="58" s="1"/>
  <c r="K1567" i="58"/>
  <c r="N1567" i="58"/>
  <c r="H1568" i="58"/>
  <c r="I1568" i="58"/>
  <c r="M1568" i="58" s="1"/>
  <c r="K1568" i="58"/>
  <c r="N1568" i="58"/>
  <c r="H1569" i="58"/>
  <c r="I1569" i="58"/>
  <c r="M1569" i="58" s="1"/>
  <c r="K1569" i="58"/>
  <c r="N1569" i="58"/>
  <c r="H1570" i="58"/>
  <c r="I1570" i="58"/>
  <c r="M1570" i="58" s="1"/>
  <c r="K1570" i="58"/>
  <c r="N1570" i="58"/>
  <c r="H1571" i="58"/>
  <c r="I1571" i="58"/>
  <c r="M1571" i="58" s="1"/>
  <c r="K1571" i="58"/>
  <c r="N1571" i="58"/>
  <c r="H1572" i="58"/>
  <c r="I1572" i="58"/>
  <c r="M1572" i="58" s="1"/>
  <c r="K1572" i="58"/>
  <c r="N1572" i="58"/>
  <c r="H1573" i="58"/>
  <c r="I1573" i="58"/>
  <c r="M1573" i="58" s="1"/>
  <c r="K1573" i="58"/>
  <c r="N1573" i="58"/>
  <c r="H1574" i="58"/>
  <c r="I1574" i="58"/>
  <c r="M1574" i="58" s="1"/>
  <c r="K1574" i="58"/>
  <c r="N1574" i="58"/>
  <c r="H1575" i="58"/>
  <c r="I1575" i="58"/>
  <c r="M1575" i="58" s="1"/>
  <c r="K1575" i="58"/>
  <c r="N1575" i="58"/>
  <c r="H1576" i="58"/>
  <c r="I1576" i="58"/>
  <c r="M1576" i="58" s="1"/>
  <c r="K1576" i="58"/>
  <c r="N1576" i="58"/>
  <c r="H1577" i="58"/>
  <c r="I1577" i="58"/>
  <c r="M1577" i="58" s="1"/>
  <c r="K1577" i="58"/>
  <c r="N1577" i="58"/>
  <c r="H1578" i="58"/>
  <c r="I1578" i="58"/>
  <c r="M1578" i="58" s="1"/>
  <c r="K1578" i="58"/>
  <c r="N1578" i="58"/>
  <c r="H1579" i="58"/>
  <c r="I1579" i="58"/>
  <c r="M1579" i="58" s="1"/>
  <c r="K1579" i="58"/>
  <c r="N1579" i="58"/>
  <c r="H1580" i="58"/>
  <c r="I1580" i="58"/>
  <c r="M1580" i="58" s="1"/>
  <c r="K1580" i="58"/>
  <c r="N1580" i="58"/>
  <c r="H1581" i="58"/>
  <c r="I1581" i="58"/>
  <c r="M1581" i="58" s="1"/>
  <c r="K1581" i="58"/>
  <c r="N1581" i="58"/>
  <c r="H1582" i="58"/>
  <c r="I1582" i="58"/>
  <c r="M1582" i="58" s="1"/>
  <c r="K1582" i="58"/>
  <c r="N1582" i="58"/>
  <c r="H1583" i="58"/>
  <c r="I1583" i="58"/>
  <c r="M1583" i="58" s="1"/>
  <c r="K1583" i="58"/>
  <c r="N1583" i="58"/>
  <c r="H1584" i="58"/>
  <c r="I1584" i="58"/>
  <c r="M1584" i="58" s="1"/>
  <c r="K1584" i="58"/>
  <c r="N1584" i="58"/>
  <c r="H1585" i="58"/>
  <c r="I1585" i="58"/>
  <c r="M1585" i="58" s="1"/>
  <c r="K1585" i="58"/>
  <c r="N1585" i="58"/>
  <c r="H1586" i="58"/>
  <c r="I1586" i="58"/>
  <c r="M1586" i="58" s="1"/>
  <c r="K1586" i="58"/>
  <c r="N1586" i="58"/>
  <c r="H1587" i="58"/>
  <c r="I1587" i="58"/>
  <c r="M1587" i="58" s="1"/>
  <c r="K1587" i="58"/>
  <c r="N1587" i="58"/>
  <c r="H1588" i="58"/>
  <c r="I1588" i="58"/>
  <c r="M1588" i="58" s="1"/>
  <c r="K1588" i="58"/>
  <c r="N1588" i="58"/>
  <c r="H1589" i="58"/>
  <c r="I1589" i="58"/>
  <c r="M1589" i="58" s="1"/>
  <c r="K1589" i="58"/>
  <c r="N1589" i="58"/>
  <c r="H1590" i="58"/>
  <c r="I1590" i="58"/>
  <c r="M1590" i="58" s="1"/>
  <c r="K1590" i="58"/>
  <c r="N1590" i="58"/>
  <c r="H1591" i="58"/>
  <c r="I1591" i="58"/>
  <c r="M1591" i="58" s="1"/>
  <c r="K1591" i="58"/>
  <c r="N1591" i="58"/>
  <c r="H1592" i="58"/>
  <c r="I1592" i="58"/>
  <c r="M1592" i="58" s="1"/>
  <c r="K1592" i="58"/>
  <c r="N1592" i="58"/>
  <c r="H1593" i="58"/>
  <c r="I1593" i="58"/>
  <c r="M1593" i="58" s="1"/>
  <c r="K1593" i="58"/>
  <c r="N1593" i="58"/>
  <c r="H1594" i="58"/>
  <c r="I1594" i="58"/>
  <c r="M1594" i="58" s="1"/>
  <c r="K1594" i="58"/>
  <c r="N1594" i="58"/>
  <c r="H1595" i="58"/>
  <c r="I1595" i="58"/>
  <c r="M1595" i="58" s="1"/>
  <c r="K1595" i="58"/>
  <c r="N1595" i="58"/>
  <c r="H1596" i="58"/>
  <c r="I1596" i="58"/>
  <c r="M1596" i="58" s="1"/>
  <c r="K1596" i="58"/>
  <c r="N1596" i="58"/>
  <c r="H1597" i="58"/>
  <c r="I1597" i="58"/>
  <c r="M1597" i="58" s="1"/>
  <c r="K1597" i="58"/>
  <c r="N1597" i="58"/>
  <c r="H1598" i="58"/>
  <c r="I1598" i="58"/>
  <c r="M1598" i="58" s="1"/>
  <c r="K1598" i="58"/>
  <c r="N1598" i="58"/>
  <c r="H1599" i="58"/>
  <c r="I1599" i="58"/>
  <c r="M1599" i="58" s="1"/>
  <c r="K1599" i="58"/>
  <c r="N1599" i="58"/>
  <c r="H1600" i="58"/>
  <c r="I1600" i="58"/>
  <c r="M1600" i="58" s="1"/>
  <c r="K1600" i="58"/>
  <c r="N1600" i="58"/>
  <c r="H1601" i="58"/>
  <c r="I1601" i="58"/>
  <c r="M1601" i="58" s="1"/>
  <c r="K1601" i="58"/>
  <c r="N1601" i="58"/>
  <c r="H1602" i="58"/>
  <c r="I1602" i="58"/>
  <c r="M1602" i="58" s="1"/>
  <c r="K1602" i="58"/>
  <c r="N1602" i="58"/>
  <c r="H1603" i="58"/>
  <c r="I1603" i="58"/>
  <c r="M1603" i="58" s="1"/>
  <c r="K1603" i="58"/>
  <c r="N1603" i="58"/>
  <c r="H1604" i="58"/>
  <c r="I1604" i="58"/>
  <c r="M1604" i="58" s="1"/>
  <c r="K1604" i="58"/>
  <c r="N1604" i="58"/>
  <c r="H1605" i="58"/>
  <c r="I1605" i="58"/>
  <c r="M1605" i="58" s="1"/>
  <c r="K1605" i="58"/>
  <c r="N1605" i="58"/>
  <c r="H1606" i="58"/>
  <c r="I1606" i="58"/>
  <c r="M1606" i="58" s="1"/>
  <c r="K1606" i="58"/>
  <c r="N1606" i="58"/>
  <c r="H1607" i="58"/>
  <c r="I1607" i="58"/>
  <c r="M1607" i="58" s="1"/>
  <c r="K1607" i="58"/>
  <c r="N1607" i="58"/>
  <c r="H1608" i="58"/>
  <c r="I1608" i="58"/>
  <c r="M1608" i="58" s="1"/>
  <c r="K1608" i="58"/>
  <c r="N1608" i="58"/>
  <c r="H1609" i="58"/>
  <c r="I1609" i="58"/>
  <c r="M1609" i="58" s="1"/>
  <c r="K1609" i="58"/>
  <c r="N1609" i="58"/>
  <c r="H1610" i="58"/>
  <c r="I1610" i="58"/>
  <c r="M1610" i="58" s="1"/>
  <c r="K1610" i="58"/>
  <c r="N1610" i="58"/>
  <c r="H1611" i="58"/>
  <c r="I1611" i="58"/>
  <c r="M1611" i="58" s="1"/>
  <c r="K1611" i="58"/>
  <c r="N1611" i="58"/>
  <c r="H1612" i="58"/>
  <c r="I1612" i="58"/>
  <c r="M1612" i="58" s="1"/>
  <c r="K1612" i="58"/>
  <c r="N1612" i="58"/>
  <c r="H1613" i="58"/>
  <c r="I1613" i="58"/>
  <c r="M1613" i="58" s="1"/>
  <c r="K1613" i="58"/>
  <c r="N1613" i="58"/>
  <c r="H1614" i="58"/>
  <c r="I1614" i="58"/>
  <c r="M1614" i="58" s="1"/>
  <c r="K1614" i="58"/>
  <c r="N1614" i="58"/>
  <c r="H1615" i="58"/>
  <c r="I1615" i="58"/>
  <c r="M1615" i="58" s="1"/>
  <c r="K1615" i="58"/>
  <c r="N1615" i="58"/>
  <c r="H1616" i="58"/>
  <c r="I1616" i="58"/>
  <c r="M1616" i="58" s="1"/>
  <c r="K1616" i="58"/>
  <c r="N1616" i="58"/>
  <c r="H1617" i="58"/>
  <c r="I1617" i="58"/>
  <c r="M1617" i="58" s="1"/>
  <c r="K1617" i="58"/>
  <c r="N1617" i="58"/>
  <c r="H1618" i="58"/>
  <c r="I1618" i="58"/>
  <c r="M1618" i="58" s="1"/>
  <c r="K1618" i="58"/>
  <c r="N1618" i="58"/>
  <c r="H1619" i="58"/>
  <c r="I1619" i="58"/>
  <c r="M1619" i="58" s="1"/>
  <c r="K1619" i="58"/>
  <c r="N1619" i="58"/>
  <c r="H1620" i="58"/>
  <c r="I1620" i="58"/>
  <c r="M1620" i="58" s="1"/>
  <c r="K1620" i="58"/>
  <c r="N1620" i="58"/>
  <c r="H1621" i="58"/>
  <c r="I1621" i="58"/>
  <c r="M1621" i="58" s="1"/>
  <c r="K1621" i="58"/>
  <c r="N1621" i="58"/>
  <c r="H1622" i="58"/>
  <c r="I1622" i="58"/>
  <c r="M1622" i="58" s="1"/>
  <c r="K1622" i="58"/>
  <c r="N1622" i="58"/>
  <c r="H1623" i="58"/>
  <c r="I1623" i="58"/>
  <c r="M1623" i="58" s="1"/>
  <c r="K1623" i="58"/>
  <c r="N1623" i="58"/>
  <c r="H1624" i="58"/>
  <c r="I1624" i="58"/>
  <c r="M1624" i="58" s="1"/>
  <c r="K1624" i="58"/>
  <c r="N1624" i="58"/>
  <c r="H1625" i="58"/>
  <c r="I1625" i="58"/>
  <c r="M1625" i="58" s="1"/>
  <c r="K1625" i="58"/>
  <c r="N1625" i="58"/>
  <c r="H1626" i="58"/>
  <c r="I1626" i="58"/>
  <c r="M1626" i="58" s="1"/>
  <c r="K1626" i="58"/>
  <c r="N1626" i="58"/>
  <c r="H1627" i="58"/>
  <c r="I1627" i="58"/>
  <c r="M1627" i="58" s="1"/>
  <c r="K1627" i="58"/>
  <c r="N1627" i="58"/>
  <c r="H1628" i="58"/>
  <c r="I1628" i="58"/>
  <c r="M1628" i="58" s="1"/>
  <c r="K1628" i="58"/>
  <c r="N1628" i="58"/>
  <c r="H1629" i="58"/>
  <c r="I1629" i="58"/>
  <c r="M1629" i="58" s="1"/>
  <c r="K1629" i="58"/>
  <c r="N1629" i="58"/>
  <c r="H1630" i="58"/>
  <c r="I1630" i="58"/>
  <c r="M1630" i="58" s="1"/>
  <c r="K1630" i="58"/>
  <c r="N1630" i="58"/>
  <c r="H1631" i="58"/>
  <c r="I1631" i="58"/>
  <c r="M1631" i="58" s="1"/>
  <c r="K1631" i="58"/>
  <c r="N1631" i="58"/>
  <c r="H1632" i="58"/>
  <c r="I1632" i="58"/>
  <c r="M1632" i="58" s="1"/>
  <c r="K1632" i="58"/>
  <c r="N1632" i="58"/>
  <c r="H1633" i="58"/>
  <c r="I1633" i="58"/>
  <c r="M1633" i="58" s="1"/>
  <c r="K1633" i="58"/>
  <c r="N1633" i="58"/>
  <c r="H1634" i="58"/>
  <c r="I1634" i="58"/>
  <c r="M1634" i="58" s="1"/>
  <c r="K1634" i="58"/>
  <c r="N1634" i="58"/>
  <c r="H1635" i="58"/>
  <c r="I1635" i="58"/>
  <c r="M1635" i="58" s="1"/>
  <c r="K1635" i="58"/>
  <c r="N1635" i="58"/>
  <c r="H1636" i="58"/>
  <c r="I1636" i="58"/>
  <c r="M1636" i="58" s="1"/>
  <c r="K1636" i="58"/>
  <c r="N1636" i="58"/>
  <c r="H1637" i="58"/>
  <c r="I1637" i="58"/>
  <c r="M1637" i="58" s="1"/>
  <c r="K1637" i="58"/>
  <c r="N1637" i="58"/>
  <c r="H1638" i="58"/>
  <c r="I1638" i="58"/>
  <c r="M1638" i="58" s="1"/>
  <c r="K1638" i="58"/>
  <c r="N1638" i="58"/>
  <c r="H1639" i="58"/>
  <c r="I1639" i="58"/>
  <c r="M1639" i="58" s="1"/>
  <c r="K1639" i="58"/>
  <c r="N1639" i="58"/>
  <c r="H1640" i="58"/>
  <c r="I1640" i="58"/>
  <c r="M1640" i="58" s="1"/>
  <c r="K1640" i="58"/>
  <c r="N1640" i="58"/>
  <c r="H1641" i="58"/>
  <c r="I1641" i="58"/>
  <c r="M1641" i="58" s="1"/>
  <c r="K1641" i="58"/>
  <c r="N1641" i="58"/>
  <c r="H1642" i="58"/>
  <c r="I1642" i="58"/>
  <c r="M1642" i="58" s="1"/>
  <c r="K1642" i="58"/>
  <c r="N1642" i="58"/>
  <c r="H1643" i="58"/>
  <c r="I1643" i="58"/>
  <c r="M1643" i="58" s="1"/>
  <c r="K1643" i="58"/>
  <c r="N1643" i="58"/>
  <c r="H1644" i="58"/>
  <c r="I1644" i="58"/>
  <c r="M1644" i="58" s="1"/>
  <c r="K1644" i="58"/>
  <c r="N1644" i="58"/>
  <c r="H1645" i="58"/>
  <c r="I1645" i="58"/>
  <c r="M1645" i="58" s="1"/>
  <c r="K1645" i="58"/>
  <c r="N1645" i="58"/>
  <c r="H1646" i="58"/>
  <c r="I1646" i="58"/>
  <c r="M1646" i="58" s="1"/>
  <c r="K1646" i="58"/>
  <c r="N1646" i="58"/>
  <c r="H1647" i="58"/>
  <c r="I1647" i="58"/>
  <c r="M1647" i="58" s="1"/>
  <c r="K1647" i="58"/>
  <c r="N1647" i="58"/>
  <c r="H1648" i="58"/>
  <c r="I1648" i="58"/>
  <c r="M1648" i="58" s="1"/>
  <c r="K1648" i="58"/>
  <c r="N1648" i="58"/>
  <c r="H1649" i="58"/>
  <c r="I1649" i="58"/>
  <c r="M1649" i="58" s="1"/>
  <c r="K1649" i="58"/>
  <c r="N1649" i="58"/>
  <c r="H1650" i="58"/>
  <c r="I1650" i="58"/>
  <c r="M1650" i="58" s="1"/>
  <c r="K1650" i="58"/>
  <c r="N1650" i="58"/>
  <c r="H1651" i="58"/>
  <c r="I1651" i="58"/>
  <c r="M1651" i="58" s="1"/>
  <c r="K1651" i="58"/>
  <c r="N1651" i="58"/>
  <c r="H1652" i="58"/>
  <c r="I1652" i="58"/>
  <c r="M1652" i="58" s="1"/>
  <c r="K1652" i="58"/>
  <c r="N1652" i="58"/>
  <c r="H1653" i="58"/>
  <c r="I1653" i="58"/>
  <c r="M1653" i="58" s="1"/>
  <c r="K1653" i="58"/>
  <c r="N1653" i="58"/>
  <c r="H1654" i="58"/>
  <c r="I1654" i="58"/>
  <c r="M1654" i="58" s="1"/>
  <c r="K1654" i="58"/>
  <c r="N1654" i="58"/>
  <c r="H1655" i="58"/>
  <c r="I1655" i="58"/>
  <c r="M1655" i="58" s="1"/>
  <c r="K1655" i="58"/>
  <c r="N1655" i="58"/>
  <c r="H1656" i="58"/>
  <c r="I1656" i="58"/>
  <c r="M1656" i="58" s="1"/>
  <c r="K1656" i="58"/>
  <c r="N1656" i="58"/>
  <c r="H1657" i="58"/>
  <c r="I1657" i="58"/>
  <c r="M1657" i="58" s="1"/>
  <c r="K1657" i="58"/>
  <c r="N1657" i="58"/>
  <c r="H1658" i="58"/>
  <c r="I1658" i="58"/>
  <c r="M1658" i="58" s="1"/>
  <c r="K1658" i="58"/>
  <c r="N1658" i="58"/>
  <c r="H1659" i="58"/>
  <c r="I1659" i="58"/>
  <c r="M1659" i="58" s="1"/>
  <c r="K1659" i="58"/>
  <c r="N1659" i="58"/>
  <c r="H1660" i="58"/>
  <c r="I1660" i="58"/>
  <c r="M1660" i="58" s="1"/>
  <c r="K1660" i="58"/>
  <c r="N1660" i="58"/>
  <c r="H1661" i="58"/>
  <c r="I1661" i="58"/>
  <c r="M1661" i="58" s="1"/>
  <c r="K1661" i="58"/>
  <c r="N1661" i="58"/>
  <c r="H1662" i="58"/>
  <c r="I1662" i="58"/>
  <c r="M1662" i="58" s="1"/>
  <c r="K1662" i="58"/>
  <c r="N1662" i="58"/>
  <c r="H1663" i="58"/>
  <c r="I1663" i="58"/>
  <c r="M1663" i="58" s="1"/>
  <c r="K1663" i="58"/>
  <c r="N1663" i="58"/>
  <c r="H1664" i="58"/>
  <c r="I1664" i="58"/>
  <c r="M1664" i="58" s="1"/>
  <c r="K1664" i="58"/>
  <c r="N1664" i="58"/>
  <c r="H1665" i="58"/>
  <c r="I1665" i="58"/>
  <c r="M1665" i="58" s="1"/>
  <c r="K1665" i="58"/>
  <c r="N1665" i="58"/>
  <c r="H1666" i="58"/>
  <c r="I1666" i="58"/>
  <c r="M1666" i="58" s="1"/>
  <c r="K1666" i="58"/>
  <c r="N1666" i="58"/>
  <c r="H1667" i="58"/>
  <c r="I1667" i="58"/>
  <c r="M1667" i="58" s="1"/>
  <c r="K1667" i="58"/>
  <c r="N1667" i="58"/>
  <c r="H1668" i="58"/>
  <c r="I1668" i="58"/>
  <c r="M1668" i="58" s="1"/>
  <c r="K1668" i="58"/>
  <c r="N1668" i="58"/>
  <c r="H1669" i="58"/>
  <c r="I1669" i="58"/>
  <c r="M1669" i="58" s="1"/>
  <c r="K1669" i="58"/>
  <c r="N1669" i="58"/>
  <c r="H1670" i="58"/>
  <c r="I1670" i="58"/>
  <c r="M1670" i="58" s="1"/>
  <c r="K1670" i="58"/>
  <c r="N1670" i="58"/>
  <c r="H1671" i="58"/>
  <c r="I1671" i="58"/>
  <c r="M1671" i="58" s="1"/>
  <c r="K1671" i="58"/>
  <c r="N1671" i="58"/>
  <c r="H1672" i="58"/>
  <c r="I1672" i="58"/>
  <c r="M1672" i="58" s="1"/>
  <c r="K1672" i="58"/>
  <c r="N1672" i="58"/>
  <c r="H1673" i="58"/>
  <c r="I1673" i="58"/>
  <c r="M1673" i="58" s="1"/>
  <c r="K1673" i="58"/>
  <c r="N1673" i="58"/>
  <c r="H1674" i="58"/>
  <c r="I1674" i="58"/>
  <c r="M1674" i="58" s="1"/>
  <c r="K1674" i="58"/>
  <c r="N1674" i="58"/>
  <c r="H1675" i="58"/>
  <c r="I1675" i="58"/>
  <c r="M1675" i="58" s="1"/>
  <c r="K1675" i="58"/>
  <c r="N1675" i="58"/>
  <c r="H1676" i="58"/>
  <c r="I1676" i="58"/>
  <c r="M1676" i="58" s="1"/>
  <c r="K1676" i="58"/>
  <c r="N1676" i="58"/>
  <c r="H1677" i="58"/>
  <c r="I1677" i="58"/>
  <c r="M1677" i="58" s="1"/>
  <c r="K1677" i="58"/>
  <c r="N1677" i="58"/>
  <c r="H1678" i="58"/>
  <c r="I1678" i="58"/>
  <c r="M1678" i="58" s="1"/>
  <c r="K1678" i="58"/>
  <c r="N1678" i="58"/>
  <c r="H1679" i="58"/>
  <c r="I1679" i="58"/>
  <c r="M1679" i="58" s="1"/>
  <c r="K1679" i="58"/>
  <c r="N1679" i="58"/>
  <c r="H1680" i="58"/>
  <c r="I1680" i="58"/>
  <c r="M1680" i="58" s="1"/>
  <c r="K1680" i="58"/>
  <c r="N1680" i="58"/>
  <c r="H1681" i="58"/>
  <c r="I1681" i="58"/>
  <c r="M1681" i="58" s="1"/>
  <c r="K1681" i="58"/>
  <c r="N1681" i="58"/>
  <c r="H1682" i="58"/>
  <c r="I1682" i="58"/>
  <c r="M1682" i="58" s="1"/>
  <c r="K1682" i="58"/>
  <c r="N1682" i="58"/>
  <c r="H1683" i="58"/>
  <c r="I1683" i="58"/>
  <c r="M1683" i="58" s="1"/>
  <c r="K1683" i="58"/>
  <c r="N1683" i="58"/>
  <c r="H1684" i="58"/>
  <c r="I1684" i="58"/>
  <c r="M1684" i="58" s="1"/>
  <c r="K1684" i="58"/>
  <c r="N1684" i="58"/>
  <c r="H1685" i="58"/>
  <c r="I1685" i="58"/>
  <c r="M1685" i="58" s="1"/>
  <c r="K1685" i="58"/>
  <c r="N1685" i="58"/>
  <c r="H1686" i="58"/>
  <c r="I1686" i="58"/>
  <c r="M1686" i="58" s="1"/>
  <c r="K1686" i="58"/>
  <c r="N1686" i="58"/>
  <c r="H1687" i="58"/>
  <c r="I1687" i="58"/>
  <c r="M1687" i="58" s="1"/>
  <c r="K1687" i="58"/>
  <c r="N1687" i="58"/>
  <c r="H1688" i="58"/>
  <c r="I1688" i="58"/>
  <c r="M1688" i="58" s="1"/>
  <c r="K1688" i="58"/>
  <c r="N1688" i="58"/>
  <c r="H1689" i="58"/>
  <c r="I1689" i="58"/>
  <c r="M1689" i="58" s="1"/>
  <c r="K1689" i="58"/>
  <c r="N1689" i="58"/>
  <c r="H1690" i="58"/>
  <c r="I1690" i="58"/>
  <c r="M1690" i="58" s="1"/>
  <c r="K1690" i="58"/>
  <c r="N1690" i="58"/>
  <c r="H1691" i="58"/>
  <c r="I1691" i="58"/>
  <c r="M1691" i="58" s="1"/>
  <c r="K1691" i="58"/>
  <c r="N1691" i="58"/>
  <c r="H1692" i="58"/>
  <c r="I1692" i="58"/>
  <c r="M1692" i="58" s="1"/>
  <c r="K1692" i="58"/>
  <c r="N1692" i="58"/>
  <c r="H1693" i="58"/>
  <c r="I1693" i="58"/>
  <c r="M1693" i="58" s="1"/>
  <c r="K1693" i="58"/>
  <c r="N1693" i="58"/>
  <c r="H1694" i="58"/>
  <c r="I1694" i="58"/>
  <c r="M1694" i="58" s="1"/>
  <c r="K1694" i="58"/>
  <c r="N1694" i="58"/>
  <c r="H1695" i="58"/>
  <c r="I1695" i="58"/>
  <c r="M1695" i="58" s="1"/>
  <c r="K1695" i="58"/>
  <c r="N1695" i="58"/>
  <c r="H1696" i="58"/>
  <c r="I1696" i="58"/>
  <c r="M1696" i="58" s="1"/>
  <c r="K1696" i="58"/>
  <c r="N1696" i="58"/>
  <c r="H1697" i="58"/>
  <c r="I1697" i="58"/>
  <c r="M1697" i="58" s="1"/>
  <c r="K1697" i="58"/>
  <c r="N1697" i="58"/>
  <c r="H1698" i="58"/>
  <c r="I1698" i="58"/>
  <c r="M1698" i="58" s="1"/>
  <c r="K1698" i="58"/>
  <c r="N1698" i="58"/>
  <c r="H1699" i="58"/>
  <c r="I1699" i="58"/>
  <c r="M1699" i="58" s="1"/>
  <c r="K1699" i="58"/>
  <c r="N1699" i="58"/>
  <c r="H1700" i="58"/>
  <c r="I1700" i="58"/>
  <c r="M1700" i="58" s="1"/>
  <c r="K1700" i="58"/>
  <c r="N1700" i="58"/>
  <c r="H1701" i="58"/>
  <c r="I1701" i="58"/>
  <c r="M1701" i="58" s="1"/>
  <c r="K1701" i="58"/>
  <c r="N1701" i="58"/>
  <c r="H1702" i="58"/>
  <c r="I1702" i="58"/>
  <c r="M1702" i="58" s="1"/>
  <c r="K1702" i="58"/>
  <c r="N1702" i="58"/>
  <c r="H1703" i="58"/>
  <c r="I1703" i="58"/>
  <c r="M1703" i="58" s="1"/>
  <c r="K1703" i="58"/>
  <c r="N1703" i="58"/>
  <c r="H1704" i="58"/>
  <c r="I1704" i="58"/>
  <c r="M1704" i="58" s="1"/>
  <c r="K1704" i="58"/>
  <c r="N1704" i="58"/>
  <c r="H1705" i="58"/>
  <c r="I1705" i="58"/>
  <c r="M1705" i="58" s="1"/>
  <c r="K1705" i="58"/>
  <c r="N1705" i="58"/>
  <c r="H1706" i="58"/>
  <c r="I1706" i="58"/>
  <c r="M1706" i="58" s="1"/>
  <c r="K1706" i="58"/>
  <c r="N1706" i="58"/>
  <c r="H1707" i="58"/>
  <c r="I1707" i="58"/>
  <c r="M1707" i="58" s="1"/>
  <c r="K1707" i="58"/>
  <c r="N1707" i="58"/>
  <c r="H1708" i="58"/>
  <c r="I1708" i="58"/>
  <c r="M1708" i="58" s="1"/>
  <c r="K1708" i="58"/>
  <c r="N1708" i="58"/>
  <c r="H1709" i="58"/>
  <c r="I1709" i="58"/>
  <c r="M1709" i="58" s="1"/>
  <c r="K1709" i="58"/>
  <c r="N1709" i="58"/>
  <c r="H1710" i="58"/>
  <c r="I1710" i="58"/>
  <c r="M1710" i="58" s="1"/>
  <c r="K1710" i="58"/>
  <c r="N1710" i="58"/>
  <c r="H1711" i="58"/>
  <c r="I1711" i="58"/>
  <c r="M1711" i="58" s="1"/>
  <c r="K1711" i="58"/>
  <c r="N1711" i="58"/>
  <c r="H1712" i="58"/>
  <c r="I1712" i="58"/>
  <c r="M1712" i="58" s="1"/>
  <c r="K1712" i="58"/>
  <c r="N1712" i="58"/>
  <c r="H1713" i="58"/>
  <c r="I1713" i="58"/>
  <c r="M1713" i="58" s="1"/>
  <c r="K1713" i="58"/>
  <c r="N1713" i="58"/>
  <c r="H1714" i="58"/>
  <c r="I1714" i="58"/>
  <c r="M1714" i="58" s="1"/>
  <c r="K1714" i="58"/>
  <c r="N1714" i="58"/>
  <c r="H1715" i="58"/>
  <c r="I1715" i="58"/>
  <c r="M1715" i="58" s="1"/>
  <c r="K1715" i="58"/>
  <c r="N1715" i="58"/>
  <c r="H1716" i="58"/>
  <c r="I1716" i="58"/>
  <c r="M1716" i="58" s="1"/>
  <c r="K1716" i="58"/>
  <c r="N1716" i="58"/>
  <c r="H1717" i="58"/>
  <c r="I1717" i="58"/>
  <c r="M1717" i="58" s="1"/>
  <c r="K1717" i="58"/>
  <c r="N1717" i="58"/>
  <c r="H1718" i="58"/>
  <c r="I1718" i="58"/>
  <c r="M1718" i="58" s="1"/>
  <c r="K1718" i="58"/>
  <c r="N1718" i="58"/>
  <c r="H1719" i="58"/>
  <c r="I1719" i="58"/>
  <c r="M1719" i="58" s="1"/>
  <c r="K1719" i="58"/>
  <c r="N1719" i="58"/>
  <c r="H1720" i="58"/>
  <c r="I1720" i="58"/>
  <c r="M1720" i="58" s="1"/>
  <c r="K1720" i="58"/>
  <c r="N1720" i="58"/>
  <c r="H1721" i="58"/>
  <c r="I1721" i="58"/>
  <c r="M1721" i="58" s="1"/>
  <c r="K1721" i="58"/>
  <c r="N1721" i="58"/>
  <c r="H1722" i="58"/>
  <c r="I1722" i="58"/>
  <c r="M1722" i="58" s="1"/>
  <c r="K1722" i="58"/>
  <c r="N1722" i="58"/>
  <c r="H1723" i="58"/>
  <c r="I1723" i="58"/>
  <c r="M1723" i="58" s="1"/>
  <c r="K1723" i="58"/>
  <c r="N1723" i="58"/>
  <c r="H1724" i="58"/>
  <c r="I1724" i="58"/>
  <c r="M1724" i="58" s="1"/>
  <c r="K1724" i="58"/>
  <c r="N1724" i="58"/>
  <c r="H1725" i="58"/>
  <c r="I1725" i="58"/>
  <c r="M1725" i="58" s="1"/>
  <c r="K1725" i="58"/>
  <c r="N1725" i="58"/>
  <c r="H1726" i="58"/>
  <c r="I1726" i="58"/>
  <c r="M1726" i="58" s="1"/>
  <c r="K1726" i="58"/>
  <c r="N1726" i="58"/>
  <c r="H1727" i="58"/>
  <c r="I1727" i="58"/>
  <c r="M1727" i="58" s="1"/>
  <c r="K1727" i="58"/>
  <c r="N1727" i="58"/>
  <c r="H1728" i="58"/>
  <c r="I1728" i="58"/>
  <c r="M1728" i="58" s="1"/>
  <c r="K1728" i="58"/>
  <c r="N1728" i="58"/>
  <c r="H1729" i="58"/>
  <c r="I1729" i="58"/>
  <c r="M1729" i="58" s="1"/>
  <c r="K1729" i="58"/>
  <c r="N1729" i="58"/>
  <c r="H1730" i="58"/>
  <c r="I1730" i="58"/>
  <c r="M1730" i="58" s="1"/>
  <c r="K1730" i="58"/>
  <c r="N1730" i="58"/>
  <c r="H1731" i="58"/>
  <c r="I1731" i="58"/>
  <c r="M1731" i="58" s="1"/>
  <c r="K1731" i="58"/>
  <c r="N1731" i="58"/>
  <c r="H1732" i="58"/>
  <c r="I1732" i="58"/>
  <c r="M1732" i="58" s="1"/>
  <c r="K1732" i="58"/>
  <c r="N1732" i="58"/>
  <c r="H1733" i="58"/>
  <c r="I1733" i="58"/>
  <c r="M1733" i="58" s="1"/>
  <c r="K1733" i="58"/>
  <c r="N1733" i="58"/>
  <c r="H1734" i="58"/>
  <c r="I1734" i="58"/>
  <c r="M1734" i="58" s="1"/>
  <c r="K1734" i="58"/>
  <c r="N1734" i="58"/>
  <c r="H1735" i="58"/>
  <c r="I1735" i="58"/>
  <c r="M1735" i="58" s="1"/>
  <c r="K1735" i="58"/>
  <c r="N1735" i="58"/>
  <c r="H1736" i="58"/>
  <c r="I1736" i="58"/>
  <c r="M1736" i="58" s="1"/>
  <c r="K1736" i="58"/>
  <c r="N1736" i="58"/>
  <c r="H1737" i="58"/>
  <c r="I1737" i="58"/>
  <c r="M1737" i="58" s="1"/>
  <c r="K1737" i="58"/>
  <c r="N1737" i="58"/>
  <c r="H1738" i="58"/>
  <c r="I1738" i="58"/>
  <c r="M1738" i="58" s="1"/>
  <c r="K1738" i="58"/>
  <c r="N1738" i="58"/>
  <c r="H1739" i="58"/>
  <c r="I1739" i="58"/>
  <c r="M1739" i="58" s="1"/>
  <c r="K1739" i="58"/>
  <c r="N1739" i="58"/>
  <c r="H1740" i="58"/>
  <c r="I1740" i="58"/>
  <c r="M1740" i="58" s="1"/>
  <c r="K1740" i="58"/>
  <c r="N1740" i="58"/>
  <c r="H1741" i="58"/>
  <c r="I1741" i="58"/>
  <c r="M1741" i="58" s="1"/>
  <c r="K1741" i="58"/>
  <c r="N1741" i="58"/>
  <c r="H1742" i="58"/>
  <c r="I1742" i="58"/>
  <c r="M1742" i="58" s="1"/>
  <c r="K1742" i="58"/>
  <c r="N1742" i="58"/>
  <c r="H1743" i="58"/>
  <c r="I1743" i="58"/>
  <c r="M1743" i="58" s="1"/>
  <c r="K1743" i="58"/>
  <c r="N1743" i="58"/>
  <c r="H1744" i="58"/>
  <c r="I1744" i="58"/>
  <c r="M1744" i="58" s="1"/>
  <c r="K1744" i="58"/>
  <c r="N1744" i="58"/>
  <c r="H1745" i="58"/>
  <c r="I1745" i="58"/>
  <c r="M1745" i="58" s="1"/>
  <c r="K1745" i="58"/>
  <c r="N1745" i="58"/>
  <c r="H1746" i="58"/>
  <c r="I1746" i="58"/>
  <c r="M1746" i="58" s="1"/>
  <c r="K1746" i="58"/>
  <c r="N1746" i="58"/>
  <c r="H1747" i="58"/>
  <c r="I1747" i="58"/>
  <c r="M1747" i="58" s="1"/>
  <c r="K1747" i="58"/>
  <c r="N1747" i="58"/>
  <c r="H1748" i="58"/>
  <c r="I1748" i="58"/>
  <c r="M1748" i="58" s="1"/>
  <c r="K1748" i="58"/>
  <c r="N1748" i="58"/>
  <c r="H1749" i="58"/>
  <c r="I1749" i="58"/>
  <c r="M1749" i="58" s="1"/>
  <c r="K1749" i="58"/>
  <c r="N1749" i="58"/>
  <c r="H1750" i="58"/>
  <c r="I1750" i="58"/>
  <c r="M1750" i="58" s="1"/>
  <c r="K1750" i="58"/>
  <c r="N1750" i="58"/>
  <c r="H1751" i="58"/>
  <c r="I1751" i="58"/>
  <c r="M1751" i="58" s="1"/>
  <c r="K1751" i="58"/>
  <c r="N1751" i="58"/>
  <c r="H1752" i="58"/>
  <c r="I1752" i="58"/>
  <c r="M1752" i="58" s="1"/>
  <c r="K1752" i="58"/>
  <c r="N1752" i="58"/>
  <c r="H1753" i="58"/>
  <c r="I1753" i="58"/>
  <c r="M1753" i="58" s="1"/>
  <c r="K1753" i="58"/>
  <c r="N1753" i="58"/>
  <c r="H1754" i="58"/>
  <c r="I1754" i="58"/>
  <c r="M1754" i="58" s="1"/>
  <c r="K1754" i="58"/>
  <c r="N1754" i="58"/>
  <c r="H1755" i="58"/>
  <c r="I1755" i="58"/>
  <c r="M1755" i="58" s="1"/>
  <c r="K1755" i="58"/>
  <c r="N1755" i="58"/>
  <c r="H1756" i="58"/>
  <c r="I1756" i="58"/>
  <c r="M1756" i="58" s="1"/>
  <c r="K1756" i="58"/>
  <c r="N1756" i="58"/>
  <c r="H1757" i="58"/>
  <c r="I1757" i="58"/>
  <c r="M1757" i="58" s="1"/>
  <c r="K1757" i="58"/>
  <c r="N1757" i="58"/>
  <c r="H1758" i="58"/>
  <c r="I1758" i="58"/>
  <c r="M1758" i="58" s="1"/>
  <c r="K1758" i="58"/>
  <c r="N1758" i="58"/>
  <c r="H1759" i="58"/>
  <c r="I1759" i="58"/>
  <c r="M1759" i="58" s="1"/>
  <c r="K1759" i="58"/>
  <c r="N1759" i="58"/>
  <c r="H1760" i="58"/>
  <c r="I1760" i="58"/>
  <c r="M1760" i="58" s="1"/>
  <c r="K1760" i="58"/>
  <c r="N1760" i="58"/>
  <c r="H1761" i="58"/>
  <c r="I1761" i="58"/>
  <c r="M1761" i="58" s="1"/>
  <c r="K1761" i="58"/>
  <c r="N1761" i="58"/>
  <c r="H1762" i="58"/>
  <c r="I1762" i="58"/>
  <c r="M1762" i="58" s="1"/>
  <c r="K1762" i="58"/>
  <c r="N1762" i="58"/>
  <c r="H1763" i="58"/>
  <c r="I1763" i="58"/>
  <c r="M1763" i="58" s="1"/>
  <c r="K1763" i="58"/>
  <c r="N1763" i="58"/>
  <c r="H1764" i="58"/>
  <c r="I1764" i="58"/>
  <c r="M1764" i="58" s="1"/>
  <c r="K1764" i="58"/>
  <c r="N1764" i="58"/>
  <c r="H1765" i="58"/>
  <c r="I1765" i="58"/>
  <c r="M1765" i="58" s="1"/>
  <c r="K1765" i="58"/>
  <c r="N1765" i="58"/>
  <c r="H1766" i="58"/>
  <c r="I1766" i="58"/>
  <c r="M1766" i="58" s="1"/>
  <c r="K1766" i="58"/>
  <c r="N1766" i="58"/>
  <c r="H1767" i="58"/>
  <c r="I1767" i="58"/>
  <c r="M1767" i="58" s="1"/>
  <c r="K1767" i="58"/>
  <c r="N1767" i="58"/>
  <c r="H1768" i="58"/>
  <c r="I1768" i="58"/>
  <c r="M1768" i="58" s="1"/>
  <c r="K1768" i="58"/>
  <c r="N1768" i="58"/>
  <c r="H1769" i="58"/>
  <c r="I1769" i="58"/>
  <c r="M1769" i="58" s="1"/>
  <c r="K1769" i="58"/>
  <c r="N1769" i="58"/>
  <c r="H1770" i="58"/>
  <c r="I1770" i="58"/>
  <c r="M1770" i="58" s="1"/>
  <c r="K1770" i="58"/>
  <c r="N1770" i="58"/>
  <c r="H1771" i="58"/>
  <c r="I1771" i="58"/>
  <c r="M1771" i="58" s="1"/>
  <c r="K1771" i="58"/>
  <c r="N1771" i="58"/>
  <c r="H1772" i="58"/>
  <c r="I1772" i="58"/>
  <c r="M1772" i="58" s="1"/>
  <c r="K1772" i="58"/>
  <c r="N1772" i="58"/>
  <c r="H1773" i="58"/>
  <c r="I1773" i="58"/>
  <c r="M1773" i="58" s="1"/>
  <c r="K1773" i="58"/>
  <c r="N1773" i="58"/>
  <c r="H1774" i="58"/>
  <c r="I1774" i="58"/>
  <c r="M1774" i="58" s="1"/>
  <c r="K1774" i="58"/>
  <c r="N1774" i="58"/>
  <c r="H1775" i="58"/>
  <c r="I1775" i="58"/>
  <c r="M1775" i="58" s="1"/>
  <c r="K1775" i="58"/>
  <c r="N1775" i="58"/>
  <c r="H1776" i="58"/>
  <c r="I1776" i="58"/>
  <c r="M1776" i="58" s="1"/>
  <c r="K1776" i="58"/>
  <c r="N1776" i="58"/>
  <c r="H1777" i="58"/>
  <c r="I1777" i="58"/>
  <c r="M1777" i="58" s="1"/>
  <c r="K1777" i="58"/>
  <c r="N1777" i="58"/>
  <c r="H1778" i="58"/>
  <c r="I1778" i="58"/>
  <c r="M1778" i="58" s="1"/>
  <c r="K1778" i="58"/>
  <c r="N1778" i="58"/>
  <c r="H1779" i="58"/>
  <c r="I1779" i="58"/>
  <c r="M1779" i="58" s="1"/>
  <c r="K1779" i="58"/>
  <c r="N1779" i="58"/>
  <c r="H1780" i="58"/>
  <c r="I1780" i="58"/>
  <c r="M1780" i="58" s="1"/>
  <c r="K1780" i="58"/>
  <c r="N1780" i="58"/>
  <c r="H1781" i="58"/>
  <c r="I1781" i="58"/>
  <c r="M1781" i="58" s="1"/>
  <c r="K1781" i="58"/>
  <c r="N1781" i="58"/>
  <c r="H1782" i="58"/>
  <c r="I1782" i="58"/>
  <c r="M1782" i="58" s="1"/>
  <c r="K1782" i="58"/>
  <c r="N1782" i="58"/>
  <c r="H1783" i="58"/>
  <c r="I1783" i="58"/>
  <c r="M1783" i="58" s="1"/>
  <c r="K1783" i="58"/>
  <c r="N1783" i="58"/>
  <c r="H1784" i="58"/>
  <c r="I1784" i="58"/>
  <c r="M1784" i="58" s="1"/>
  <c r="K1784" i="58"/>
  <c r="N1784" i="58"/>
  <c r="H1785" i="58"/>
  <c r="I1785" i="58"/>
  <c r="M1785" i="58" s="1"/>
  <c r="K1785" i="58"/>
  <c r="N1785" i="58"/>
  <c r="H1786" i="58"/>
  <c r="I1786" i="58"/>
  <c r="M1786" i="58" s="1"/>
  <c r="K1786" i="58"/>
  <c r="N1786" i="58"/>
  <c r="H1787" i="58"/>
  <c r="I1787" i="58"/>
  <c r="M1787" i="58" s="1"/>
  <c r="K1787" i="58"/>
  <c r="N1787" i="58"/>
  <c r="H1788" i="58"/>
  <c r="I1788" i="58"/>
  <c r="M1788" i="58" s="1"/>
  <c r="K1788" i="58"/>
  <c r="N1788" i="58"/>
  <c r="H1789" i="58"/>
  <c r="I1789" i="58"/>
  <c r="M1789" i="58" s="1"/>
  <c r="K1789" i="58"/>
  <c r="N1789" i="58"/>
  <c r="H1790" i="58"/>
  <c r="I1790" i="58"/>
  <c r="M1790" i="58" s="1"/>
  <c r="K1790" i="58"/>
  <c r="N1790" i="58"/>
  <c r="H1791" i="58"/>
  <c r="I1791" i="58"/>
  <c r="M1791" i="58" s="1"/>
  <c r="K1791" i="58"/>
  <c r="N1791" i="58"/>
  <c r="H1792" i="58"/>
  <c r="I1792" i="58"/>
  <c r="M1792" i="58" s="1"/>
  <c r="K1792" i="58"/>
  <c r="N1792" i="58"/>
  <c r="H1793" i="58"/>
  <c r="I1793" i="58"/>
  <c r="M1793" i="58" s="1"/>
  <c r="K1793" i="58"/>
  <c r="N1793" i="58"/>
  <c r="H1794" i="58"/>
  <c r="I1794" i="58"/>
  <c r="M1794" i="58" s="1"/>
  <c r="K1794" i="58"/>
  <c r="N1794" i="58"/>
  <c r="H1795" i="58"/>
  <c r="I1795" i="58"/>
  <c r="M1795" i="58" s="1"/>
  <c r="K1795" i="58"/>
  <c r="N1795" i="58"/>
  <c r="H1796" i="58"/>
  <c r="I1796" i="58"/>
  <c r="M1796" i="58" s="1"/>
  <c r="K1796" i="58"/>
  <c r="N1796" i="58"/>
  <c r="H1797" i="58"/>
  <c r="I1797" i="58"/>
  <c r="M1797" i="58" s="1"/>
  <c r="K1797" i="58"/>
  <c r="N1797" i="58"/>
  <c r="H1798" i="58"/>
  <c r="I1798" i="58"/>
  <c r="M1798" i="58" s="1"/>
  <c r="K1798" i="58"/>
  <c r="N1798" i="58"/>
  <c r="H1799" i="58"/>
  <c r="I1799" i="58"/>
  <c r="M1799" i="58" s="1"/>
  <c r="K1799" i="58"/>
  <c r="N1799" i="58"/>
  <c r="H1800" i="58"/>
  <c r="I1800" i="58"/>
  <c r="M1800" i="58" s="1"/>
  <c r="K1800" i="58"/>
  <c r="N1800" i="58"/>
  <c r="H1801" i="58"/>
  <c r="I1801" i="58"/>
  <c r="M1801" i="58" s="1"/>
  <c r="K1801" i="58"/>
  <c r="N1801" i="58"/>
  <c r="H1802" i="58"/>
  <c r="I1802" i="58"/>
  <c r="M1802" i="58" s="1"/>
  <c r="K1802" i="58"/>
  <c r="N1802" i="58"/>
  <c r="H1803" i="58"/>
  <c r="I1803" i="58"/>
  <c r="M1803" i="58" s="1"/>
  <c r="K1803" i="58"/>
  <c r="N1803" i="58"/>
  <c r="H1804" i="58"/>
  <c r="I1804" i="58"/>
  <c r="M1804" i="58" s="1"/>
  <c r="K1804" i="58"/>
  <c r="N1804" i="58"/>
  <c r="H1805" i="58"/>
  <c r="I1805" i="58"/>
  <c r="M1805" i="58" s="1"/>
  <c r="K1805" i="58"/>
  <c r="N1805" i="58"/>
  <c r="H1806" i="58"/>
  <c r="I1806" i="58"/>
  <c r="M1806" i="58" s="1"/>
  <c r="K1806" i="58"/>
  <c r="N1806" i="58"/>
  <c r="H1807" i="58"/>
  <c r="I1807" i="58"/>
  <c r="M1807" i="58" s="1"/>
  <c r="K1807" i="58"/>
  <c r="N1807" i="58"/>
  <c r="H1808" i="58"/>
  <c r="I1808" i="58"/>
  <c r="M1808" i="58" s="1"/>
  <c r="K1808" i="58"/>
  <c r="N1808" i="58"/>
  <c r="H1809" i="58"/>
  <c r="I1809" i="58"/>
  <c r="M1809" i="58" s="1"/>
  <c r="K1809" i="58"/>
  <c r="N1809" i="58"/>
  <c r="H1810" i="58"/>
  <c r="I1810" i="58"/>
  <c r="M1810" i="58" s="1"/>
  <c r="K1810" i="58"/>
  <c r="N1810" i="58"/>
  <c r="H1811" i="58"/>
  <c r="I1811" i="58"/>
  <c r="M1811" i="58" s="1"/>
  <c r="K1811" i="58"/>
  <c r="N1811" i="58"/>
  <c r="H1812" i="58"/>
  <c r="I1812" i="58"/>
  <c r="M1812" i="58" s="1"/>
  <c r="K1812" i="58"/>
  <c r="N1812" i="58"/>
  <c r="H1813" i="58"/>
  <c r="I1813" i="58"/>
  <c r="M1813" i="58" s="1"/>
  <c r="K1813" i="58"/>
  <c r="N1813" i="58"/>
  <c r="H1814" i="58"/>
  <c r="I1814" i="58"/>
  <c r="M1814" i="58" s="1"/>
  <c r="K1814" i="58"/>
  <c r="N1814" i="58"/>
  <c r="H1815" i="58"/>
  <c r="I1815" i="58"/>
  <c r="M1815" i="58" s="1"/>
  <c r="K1815" i="58"/>
  <c r="N1815" i="58"/>
  <c r="H1816" i="58"/>
  <c r="I1816" i="58"/>
  <c r="M1816" i="58" s="1"/>
  <c r="K1816" i="58"/>
  <c r="N1816" i="58"/>
  <c r="H1817" i="58"/>
  <c r="I1817" i="58"/>
  <c r="M1817" i="58" s="1"/>
  <c r="K1817" i="58"/>
  <c r="N1817" i="58"/>
  <c r="H1818" i="58"/>
  <c r="I1818" i="58"/>
  <c r="M1818" i="58" s="1"/>
  <c r="K1818" i="58"/>
  <c r="N1818" i="58"/>
  <c r="H1819" i="58"/>
  <c r="I1819" i="58"/>
  <c r="M1819" i="58" s="1"/>
  <c r="K1819" i="58"/>
  <c r="N1819" i="58"/>
  <c r="H1820" i="58"/>
  <c r="I1820" i="58"/>
  <c r="M1820" i="58" s="1"/>
  <c r="K1820" i="58"/>
  <c r="N1820" i="58"/>
  <c r="H1821" i="58"/>
  <c r="I1821" i="58"/>
  <c r="M1821" i="58" s="1"/>
  <c r="K1821" i="58"/>
  <c r="N1821" i="58"/>
  <c r="H1822" i="58"/>
  <c r="I1822" i="58"/>
  <c r="M1822" i="58" s="1"/>
  <c r="K1822" i="58"/>
  <c r="N1822" i="58"/>
  <c r="H1823" i="58"/>
  <c r="I1823" i="58"/>
  <c r="M1823" i="58" s="1"/>
  <c r="K1823" i="58"/>
  <c r="N1823" i="58"/>
  <c r="H1824" i="58"/>
  <c r="I1824" i="58"/>
  <c r="M1824" i="58" s="1"/>
  <c r="K1824" i="58"/>
  <c r="N1824" i="58"/>
  <c r="H1825" i="58"/>
  <c r="I1825" i="58"/>
  <c r="M1825" i="58" s="1"/>
  <c r="K1825" i="58"/>
  <c r="N1825" i="58"/>
  <c r="H1826" i="58"/>
  <c r="I1826" i="58"/>
  <c r="M1826" i="58" s="1"/>
  <c r="K1826" i="58"/>
  <c r="N1826" i="58"/>
  <c r="H1827" i="58"/>
  <c r="I1827" i="58"/>
  <c r="M1827" i="58" s="1"/>
  <c r="K1827" i="58"/>
  <c r="N1827" i="58"/>
  <c r="H1828" i="58"/>
  <c r="I1828" i="58"/>
  <c r="M1828" i="58" s="1"/>
  <c r="K1828" i="58"/>
  <c r="N1828" i="58"/>
  <c r="H1829" i="58"/>
  <c r="I1829" i="58"/>
  <c r="M1829" i="58" s="1"/>
  <c r="K1829" i="58"/>
  <c r="N1829" i="58"/>
  <c r="H1830" i="58"/>
  <c r="I1830" i="58"/>
  <c r="M1830" i="58" s="1"/>
  <c r="K1830" i="58"/>
  <c r="N1830" i="58"/>
  <c r="H1831" i="58"/>
  <c r="I1831" i="58"/>
  <c r="M1831" i="58" s="1"/>
  <c r="K1831" i="58"/>
  <c r="N1831" i="58"/>
  <c r="H1832" i="58"/>
  <c r="I1832" i="58"/>
  <c r="M1832" i="58" s="1"/>
  <c r="K1832" i="58"/>
  <c r="N1832" i="58"/>
  <c r="H1833" i="58"/>
  <c r="I1833" i="58"/>
  <c r="M1833" i="58" s="1"/>
  <c r="K1833" i="58"/>
  <c r="N1833" i="58"/>
  <c r="H1834" i="58"/>
  <c r="I1834" i="58"/>
  <c r="M1834" i="58" s="1"/>
  <c r="K1834" i="58"/>
  <c r="N1834" i="58"/>
  <c r="H1835" i="58"/>
  <c r="I1835" i="58"/>
  <c r="M1835" i="58" s="1"/>
  <c r="K1835" i="58"/>
  <c r="N1835" i="58"/>
  <c r="H1836" i="58"/>
  <c r="I1836" i="58"/>
  <c r="M1836" i="58" s="1"/>
  <c r="K1836" i="58"/>
  <c r="N1836" i="58"/>
  <c r="H1837" i="58"/>
  <c r="I1837" i="58"/>
  <c r="M1837" i="58" s="1"/>
  <c r="K1837" i="58"/>
  <c r="N1837" i="58"/>
  <c r="H1838" i="58"/>
  <c r="I1838" i="58"/>
  <c r="M1838" i="58" s="1"/>
  <c r="K1838" i="58"/>
  <c r="N1838" i="58"/>
  <c r="H1839" i="58"/>
  <c r="I1839" i="58"/>
  <c r="M1839" i="58" s="1"/>
  <c r="K1839" i="58"/>
  <c r="N1839" i="58"/>
  <c r="H1840" i="58"/>
  <c r="I1840" i="58"/>
  <c r="M1840" i="58" s="1"/>
  <c r="K1840" i="58"/>
  <c r="N1840" i="58"/>
  <c r="H1841" i="58"/>
  <c r="I1841" i="58"/>
  <c r="M1841" i="58" s="1"/>
  <c r="K1841" i="58"/>
  <c r="N1841" i="58"/>
  <c r="H1842" i="58"/>
  <c r="I1842" i="58"/>
  <c r="M1842" i="58" s="1"/>
  <c r="K1842" i="58"/>
  <c r="N1842" i="58"/>
  <c r="H1843" i="58"/>
  <c r="I1843" i="58"/>
  <c r="M1843" i="58" s="1"/>
  <c r="K1843" i="58"/>
  <c r="N1843" i="58"/>
  <c r="H1844" i="58"/>
  <c r="I1844" i="58"/>
  <c r="M1844" i="58" s="1"/>
  <c r="K1844" i="58"/>
  <c r="N1844" i="58"/>
  <c r="H1845" i="58"/>
  <c r="I1845" i="58"/>
  <c r="M1845" i="58" s="1"/>
  <c r="K1845" i="58"/>
  <c r="N1845" i="58"/>
  <c r="H1846" i="58"/>
  <c r="I1846" i="58"/>
  <c r="M1846" i="58" s="1"/>
  <c r="K1846" i="58"/>
  <c r="N1846" i="58"/>
  <c r="H1847" i="58"/>
  <c r="I1847" i="58"/>
  <c r="M1847" i="58" s="1"/>
  <c r="K1847" i="58"/>
  <c r="N1847" i="58"/>
  <c r="H1848" i="58"/>
  <c r="I1848" i="58"/>
  <c r="M1848" i="58" s="1"/>
  <c r="K1848" i="58"/>
  <c r="N1848" i="58"/>
  <c r="H1849" i="58"/>
  <c r="I1849" i="58"/>
  <c r="M1849" i="58" s="1"/>
  <c r="K1849" i="58"/>
  <c r="N1849" i="58"/>
  <c r="H1850" i="58"/>
  <c r="I1850" i="58"/>
  <c r="M1850" i="58" s="1"/>
  <c r="K1850" i="58"/>
  <c r="N1850" i="58"/>
  <c r="H1851" i="58"/>
  <c r="I1851" i="58"/>
  <c r="M1851" i="58" s="1"/>
  <c r="K1851" i="58"/>
  <c r="N1851" i="58"/>
  <c r="H1852" i="58"/>
  <c r="I1852" i="58"/>
  <c r="M1852" i="58" s="1"/>
  <c r="K1852" i="58"/>
  <c r="N1852" i="58"/>
  <c r="H1853" i="58"/>
  <c r="I1853" i="58"/>
  <c r="M1853" i="58" s="1"/>
  <c r="K1853" i="58"/>
  <c r="N1853" i="58"/>
  <c r="H1854" i="58"/>
  <c r="I1854" i="58"/>
  <c r="M1854" i="58" s="1"/>
  <c r="K1854" i="58"/>
  <c r="N1854" i="58"/>
  <c r="H1855" i="58"/>
  <c r="I1855" i="58"/>
  <c r="M1855" i="58" s="1"/>
  <c r="K1855" i="58"/>
  <c r="N1855" i="58"/>
  <c r="H1856" i="58"/>
  <c r="I1856" i="58"/>
  <c r="M1856" i="58" s="1"/>
  <c r="K1856" i="58"/>
  <c r="N1856" i="58"/>
  <c r="H1857" i="58"/>
  <c r="I1857" i="58"/>
  <c r="M1857" i="58" s="1"/>
  <c r="K1857" i="58"/>
  <c r="N1857" i="58"/>
  <c r="H1858" i="58"/>
  <c r="I1858" i="58"/>
  <c r="M1858" i="58" s="1"/>
  <c r="K1858" i="58"/>
  <c r="N1858" i="58"/>
  <c r="H1859" i="58"/>
  <c r="I1859" i="58"/>
  <c r="M1859" i="58" s="1"/>
  <c r="K1859" i="58"/>
  <c r="N1859" i="58"/>
  <c r="H1860" i="58"/>
  <c r="I1860" i="58"/>
  <c r="M1860" i="58" s="1"/>
  <c r="K1860" i="58"/>
  <c r="N1860" i="58"/>
  <c r="H1861" i="58"/>
  <c r="I1861" i="58"/>
  <c r="M1861" i="58" s="1"/>
  <c r="K1861" i="58"/>
  <c r="N1861" i="58"/>
  <c r="H1862" i="58"/>
  <c r="I1862" i="58"/>
  <c r="M1862" i="58" s="1"/>
  <c r="K1862" i="58"/>
  <c r="N1862" i="58"/>
  <c r="H1863" i="58"/>
  <c r="I1863" i="58"/>
  <c r="M1863" i="58" s="1"/>
  <c r="K1863" i="58"/>
  <c r="N1863" i="58"/>
  <c r="H1864" i="58"/>
  <c r="I1864" i="58"/>
  <c r="M1864" i="58" s="1"/>
  <c r="K1864" i="58"/>
  <c r="N1864" i="58"/>
  <c r="H1865" i="58"/>
  <c r="I1865" i="58"/>
  <c r="M1865" i="58" s="1"/>
  <c r="K1865" i="58"/>
  <c r="N1865" i="58"/>
  <c r="H1866" i="58"/>
  <c r="I1866" i="58"/>
  <c r="M1866" i="58" s="1"/>
  <c r="K1866" i="58"/>
  <c r="N1866" i="58"/>
  <c r="H1867" i="58"/>
  <c r="I1867" i="58"/>
  <c r="M1867" i="58" s="1"/>
  <c r="K1867" i="58"/>
  <c r="N1867" i="58"/>
  <c r="H1868" i="58"/>
  <c r="I1868" i="58"/>
  <c r="M1868" i="58" s="1"/>
  <c r="K1868" i="58"/>
  <c r="N1868" i="58"/>
  <c r="H1869" i="58"/>
  <c r="I1869" i="58"/>
  <c r="M1869" i="58" s="1"/>
  <c r="K1869" i="58"/>
  <c r="N1869" i="58"/>
  <c r="H1870" i="58"/>
  <c r="I1870" i="58"/>
  <c r="M1870" i="58" s="1"/>
  <c r="K1870" i="58"/>
  <c r="N1870" i="58"/>
  <c r="H1871" i="58"/>
  <c r="I1871" i="58"/>
  <c r="M1871" i="58" s="1"/>
  <c r="K1871" i="58"/>
  <c r="N1871" i="58"/>
  <c r="H1872" i="58"/>
  <c r="I1872" i="58"/>
  <c r="M1872" i="58" s="1"/>
  <c r="K1872" i="58"/>
  <c r="N1872" i="58"/>
  <c r="H1873" i="58"/>
  <c r="I1873" i="58"/>
  <c r="M1873" i="58" s="1"/>
  <c r="K1873" i="58"/>
  <c r="N1873" i="58"/>
  <c r="H1874" i="58"/>
  <c r="I1874" i="58"/>
  <c r="M1874" i="58" s="1"/>
  <c r="K1874" i="58"/>
  <c r="N1874" i="58"/>
  <c r="H1875" i="58"/>
  <c r="I1875" i="58"/>
  <c r="M1875" i="58" s="1"/>
  <c r="K1875" i="58"/>
  <c r="N1875" i="58"/>
  <c r="H1876" i="58"/>
  <c r="I1876" i="58"/>
  <c r="M1876" i="58" s="1"/>
  <c r="K1876" i="58"/>
  <c r="N1876" i="58"/>
  <c r="H1877" i="58"/>
  <c r="I1877" i="58"/>
  <c r="M1877" i="58" s="1"/>
  <c r="K1877" i="58"/>
  <c r="N1877" i="58"/>
  <c r="H1878" i="58"/>
  <c r="I1878" i="58"/>
  <c r="M1878" i="58" s="1"/>
  <c r="K1878" i="58"/>
  <c r="N1878" i="58"/>
  <c r="H1879" i="58"/>
  <c r="I1879" i="58"/>
  <c r="M1879" i="58" s="1"/>
  <c r="K1879" i="58"/>
  <c r="N1879" i="58"/>
  <c r="H1880" i="58"/>
  <c r="I1880" i="58"/>
  <c r="M1880" i="58" s="1"/>
  <c r="K1880" i="58"/>
  <c r="N1880" i="58"/>
  <c r="H1881" i="58"/>
  <c r="I1881" i="58"/>
  <c r="M1881" i="58" s="1"/>
  <c r="K1881" i="58"/>
  <c r="N1881" i="58"/>
  <c r="H1882" i="58"/>
  <c r="I1882" i="58"/>
  <c r="M1882" i="58" s="1"/>
  <c r="K1882" i="58"/>
  <c r="N1882" i="58"/>
  <c r="H1883" i="58"/>
  <c r="I1883" i="58"/>
  <c r="M1883" i="58" s="1"/>
  <c r="K1883" i="58"/>
  <c r="N1883" i="58"/>
  <c r="H1884" i="58"/>
  <c r="I1884" i="58"/>
  <c r="M1884" i="58" s="1"/>
  <c r="K1884" i="58"/>
  <c r="N1884" i="58"/>
  <c r="H1885" i="58"/>
  <c r="I1885" i="58"/>
  <c r="M1885" i="58" s="1"/>
  <c r="K1885" i="58"/>
  <c r="N1885" i="58"/>
  <c r="H1886" i="58"/>
  <c r="I1886" i="58"/>
  <c r="M1886" i="58" s="1"/>
  <c r="K1886" i="58"/>
  <c r="N1886" i="58"/>
  <c r="H1887" i="58"/>
  <c r="I1887" i="58"/>
  <c r="M1887" i="58" s="1"/>
  <c r="K1887" i="58"/>
  <c r="N1887" i="58"/>
  <c r="H1888" i="58"/>
  <c r="I1888" i="58"/>
  <c r="M1888" i="58" s="1"/>
  <c r="K1888" i="58"/>
  <c r="N1888" i="58"/>
  <c r="H1889" i="58"/>
  <c r="I1889" i="58"/>
  <c r="M1889" i="58" s="1"/>
  <c r="K1889" i="58"/>
  <c r="N1889" i="58"/>
  <c r="H1890" i="58"/>
  <c r="I1890" i="58"/>
  <c r="M1890" i="58" s="1"/>
  <c r="K1890" i="58"/>
  <c r="N1890" i="58"/>
  <c r="H1891" i="58"/>
  <c r="I1891" i="58"/>
  <c r="M1891" i="58" s="1"/>
  <c r="K1891" i="58"/>
  <c r="N1891" i="58"/>
  <c r="H1892" i="58"/>
  <c r="I1892" i="58"/>
  <c r="M1892" i="58" s="1"/>
  <c r="K1892" i="58"/>
  <c r="N1892" i="58"/>
  <c r="H1893" i="58"/>
  <c r="I1893" i="58"/>
  <c r="M1893" i="58" s="1"/>
  <c r="K1893" i="58"/>
  <c r="N1893" i="58"/>
  <c r="H1894" i="58"/>
  <c r="I1894" i="58"/>
  <c r="M1894" i="58" s="1"/>
  <c r="K1894" i="58"/>
  <c r="N1894" i="58"/>
  <c r="H1895" i="58"/>
  <c r="I1895" i="58"/>
  <c r="M1895" i="58" s="1"/>
  <c r="K1895" i="58"/>
  <c r="N1895" i="58"/>
  <c r="H1896" i="58"/>
  <c r="I1896" i="58"/>
  <c r="M1896" i="58" s="1"/>
  <c r="K1896" i="58"/>
  <c r="N1896" i="58"/>
  <c r="H1897" i="58"/>
  <c r="I1897" i="58"/>
  <c r="M1897" i="58" s="1"/>
  <c r="K1897" i="58"/>
  <c r="N1897" i="58"/>
  <c r="H1898" i="58"/>
  <c r="I1898" i="58"/>
  <c r="M1898" i="58" s="1"/>
  <c r="K1898" i="58"/>
  <c r="N1898" i="58"/>
  <c r="H1899" i="58"/>
  <c r="I1899" i="58"/>
  <c r="M1899" i="58" s="1"/>
  <c r="K1899" i="58"/>
  <c r="N1899" i="58"/>
  <c r="H1900" i="58"/>
  <c r="I1900" i="58"/>
  <c r="M1900" i="58" s="1"/>
  <c r="K1900" i="58"/>
  <c r="N1900" i="58"/>
  <c r="H1901" i="58"/>
  <c r="I1901" i="58"/>
  <c r="M1901" i="58" s="1"/>
  <c r="K1901" i="58"/>
  <c r="N1901" i="58"/>
  <c r="H1902" i="58"/>
  <c r="I1902" i="58"/>
  <c r="M1902" i="58" s="1"/>
  <c r="K1902" i="58"/>
  <c r="N1902" i="58"/>
  <c r="H1903" i="58"/>
  <c r="I1903" i="58"/>
  <c r="M1903" i="58" s="1"/>
  <c r="K1903" i="58"/>
  <c r="N1903" i="58"/>
  <c r="H1904" i="58"/>
  <c r="I1904" i="58"/>
  <c r="M1904" i="58" s="1"/>
  <c r="K1904" i="58"/>
  <c r="N1904" i="58"/>
  <c r="H1905" i="58"/>
  <c r="I1905" i="58"/>
  <c r="M1905" i="58" s="1"/>
  <c r="K1905" i="58"/>
  <c r="N1905" i="58"/>
  <c r="H1906" i="58"/>
  <c r="I1906" i="58"/>
  <c r="M1906" i="58" s="1"/>
  <c r="K1906" i="58"/>
  <c r="N1906" i="58"/>
  <c r="H1907" i="58"/>
  <c r="I1907" i="58"/>
  <c r="M1907" i="58" s="1"/>
  <c r="K1907" i="58"/>
  <c r="N1907" i="58"/>
  <c r="H1908" i="58"/>
  <c r="I1908" i="58"/>
  <c r="M1908" i="58" s="1"/>
  <c r="K1908" i="58"/>
  <c r="N1908" i="58"/>
  <c r="H1909" i="58"/>
  <c r="I1909" i="58"/>
  <c r="M1909" i="58" s="1"/>
  <c r="K1909" i="58"/>
  <c r="N1909" i="58"/>
  <c r="H1910" i="58"/>
  <c r="I1910" i="58"/>
  <c r="M1910" i="58" s="1"/>
  <c r="K1910" i="58"/>
  <c r="N1910" i="58"/>
  <c r="H1911" i="58"/>
  <c r="I1911" i="58"/>
  <c r="M1911" i="58" s="1"/>
  <c r="K1911" i="58"/>
  <c r="N1911" i="58"/>
  <c r="H1912" i="58"/>
  <c r="I1912" i="58"/>
  <c r="M1912" i="58" s="1"/>
  <c r="K1912" i="58"/>
  <c r="N1912" i="58"/>
  <c r="H1913" i="58"/>
  <c r="I1913" i="58"/>
  <c r="M1913" i="58" s="1"/>
  <c r="K1913" i="58"/>
  <c r="N1913" i="58"/>
  <c r="H1914" i="58"/>
  <c r="I1914" i="58"/>
  <c r="M1914" i="58" s="1"/>
  <c r="K1914" i="58"/>
  <c r="N1914" i="58"/>
  <c r="H1915" i="58"/>
  <c r="I1915" i="58"/>
  <c r="M1915" i="58" s="1"/>
  <c r="K1915" i="58"/>
  <c r="N1915" i="58"/>
  <c r="H1916" i="58"/>
  <c r="I1916" i="58"/>
  <c r="M1916" i="58" s="1"/>
  <c r="K1916" i="58"/>
  <c r="N1916" i="58"/>
  <c r="H1917" i="58"/>
  <c r="I1917" i="58"/>
  <c r="M1917" i="58" s="1"/>
  <c r="K1917" i="58"/>
  <c r="N1917" i="58"/>
  <c r="H1918" i="58"/>
  <c r="I1918" i="58"/>
  <c r="M1918" i="58" s="1"/>
  <c r="K1918" i="58"/>
  <c r="N1918" i="58"/>
  <c r="H1919" i="58"/>
  <c r="I1919" i="58"/>
  <c r="M1919" i="58" s="1"/>
  <c r="K1919" i="58"/>
  <c r="N1919" i="58"/>
  <c r="H1920" i="58"/>
  <c r="I1920" i="58"/>
  <c r="M1920" i="58" s="1"/>
  <c r="K1920" i="58"/>
  <c r="N1920" i="58"/>
  <c r="H1921" i="58"/>
  <c r="I1921" i="58"/>
  <c r="M1921" i="58" s="1"/>
  <c r="K1921" i="58"/>
  <c r="N1921" i="58"/>
  <c r="H1922" i="58"/>
  <c r="I1922" i="58"/>
  <c r="M1922" i="58" s="1"/>
  <c r="K1922" i="58"/>
  <c r="N1922" i="58"/>
  <c r="H1923" i="58"/>
  <c r="I1923" i="58"/>
  <c r="M1923" i="58" s="1"/>
  <c r="K1923" i="58"/>
  <c r="N1923" i="58"/>
  <c r="H1924" i="58"/>
  <c r="I1924" i="58"/>
  <c r="M1924" i="58" s="1"/>
  <c r="K1924" i="58"/>
  <c r="N1924" i="58"/>
  <c r="H1925" i="58"/>
  <c r="I1925" i="58"/>
  <c r="M1925" i="58" s="1"/>
  <c r="K1925" i="58"/>
  <c r="N1925" i="58"/>
  <c r="H1926" i="58"/>
  <c r="I1926" i="58"/>
  <c r="M1926" i="58" s="1"/>
  <c r="K1926" i="58"/>
  <c r="N1926" i="58"/>
  <c r="H1927" i="58"/>
  <c r="I1927" i="58"/>
  <c r="M1927" i="58" s="1"/>
  <c r="K1927" i="58"/>
  <c r="N1927" i="58"/>
  <c r="H1928" i="58"/>
  <c r="I1928" i="58"/>
  <c r="M1928" i="58" s="1"/>
  <c r="K1928" i="58"/>
  <c r="N1928" i="58"/>
  <c r="H1929" i="58"/>
  <c r="I1929" i="58"/>
  <c r="M1929" i="58" s="1"/>
  <c r="K1929" i="58"/>
  <c r="N1929" i="58"/>
  <c r="H1930" i="58"/>
  <c r="I1930" i="58"/>
  <c r="M1930" i="58" s="1"/>
  <c r="K1930" i="58"/>
  <c r="N1930" i="58"/>
  <c r="H1931" i="58"/>
  <c r="I1931" i="58"/>
  <c r="M1931" i="58" s="1"/>
  <c r="K1931" i="58"/>
  <c r="N1931" i="58"/>
  <c r="H1932" i="58"/>
  <c r="I1932" i="58"/>
  <c r="M1932" i="58" s="1"/>
  <c r="K1932" i="58"/>
  <c r="N1932" i="58"/>
  <c r="H1933" i="58"/>
  <c r="I1933" i="58"/>
  <c r="M1933" i="58" s="1"/>
  <c r="K1933" i="58"/>
  <c r="N1933" i="58"/>
  <c r="H1934" i="58"/>
  <c r="I1934" i="58"/>
  <c r="M1934" i="58" s="1"/>
  <c r="K1934" i="58"/>
  <c r="N1934" i="58"/>
  <c r="H1935" i="58"/>
  <c r="I1935" i="58"/>
  <c r="M1935" i="58" s="1"/>
  <c r="K1935" i="58"/>
  <c r="N1935" i="58"/>
  <c r="H1936" i="58"/>
  <c r="I1936" i="58"/>
  <c r="M1936" i="58" s="1"/>
  <c r="K1936" i="58"/>
  <c r="N1936" i="58"/>
  <c r="H1937" i="58"/>
  <c r="I1937" i="58"/>
  <c r="M1937" i="58" s="1"/>
  <c r="K1937" i="58"/>
  <c r="N1937" i="58"/>
  <c r="H1938" i="58"/>
  <c r="I1938" i="58"/>
  <c r="M1938" i="58" s="1"/>
  <c r="K1938" i="58"/>
  <c r="N1938" i="58"/>
  <c r="H1939" i="58"/>
  <c r="I1939" i="58"/>
  <c r="M1939" i="58" s="1"/>
  <c r="K1939" i="58"/>
  <c r="N1939" i="58"/>
  <c r="H1940" i="58"/>
  <c r="I1940" i="58"/>
  <c r="M1940" i="58" s="1"/>
  <c r="K1940" i="58"/>
  <c r="N1940" i="58"/>
  <c r="H1941" i="58"/>
  <c r="I1941" i="58"/>
  <c r="M1941" i="58" s="1"/>
  <c r="K1941" i="58"/>
  <c r="N1941" i="58"/>
  <c r="H1942" i="58"/>
  <c r="I1942" i="58"/>
  <c r="M1942" i="58" s="1"/>
  <c r="K1942" i="58"/>
  <c r="N1942" i="58"/>
  <c r="H1943" i="58"/>
  <c r="I1943" i="58"/>
  <c r="M1943" i="58" s="1"/>
  <c r="K1943" i="58"/>
  <c r="N1943" i="58"/>
  <c r="H1944" i="58"/>
  <c r="I1944" i="58"/>
  <c r="M1944" i="58" s="1"/>
  <c r="K1944" i="58"/>
  <c r="N1944" i="58"/>
  <c r="H1945" i="58"/>
  <c r="I1945" i="58"/>
  <c r="M1945" i="58" s="1"/>
  <c r="K1945" i="58"/>
  <c r="N1945" i="58"/>
  <c r="H1946" i="58"/>
  <c r="I1946" i="58"/>
  <c r="M1946" i="58" s="1"/>
  <c r="K1946" i="58"/>
  <c r="N1946" i="58"/>
  <c r="H1947" i="58"/>
  <c r="I1947" i="58"/>
  <c r="M1947" i="58" s="1"/>
  <c r="K1947" i="58"/>
  <c r="N1947" i="58"/>
  <c r="H1948" i="58"/>
  <c r="I1948" i="58"/>
  <c r="M1948" i="58" s="1"/>
  <c r="K1948" i="58"/>
  <c r="N1948" i="58"/>
  <c r="H1949" i="58"/>
  <c r="I1949" i="58"/>
  <c r="M1949" i="58" s="1"/>
  <c r="K1949" i="58"/>
  <c r="N1949" i="58"/>
  <c r="H1950" i="58"/>
  <c r="I1950" i="58"/>
  <c r="M1950" i="58" s="1"/>
  <c r="K1950" i="58"/>
  <c r="N1950" i="58"/>
  <c r="H1951" i="58"/>
  <c r="I1951" i="58"/>
  <c r="M1951" i="58" s="1"/>
  <c r="K1951" i="58"/>
  <c r="N1951" i="58"/>
  <c r="H1952" i="58"/>
  <c r="I1952" i="58"/>
  <c r="M1952" i="58" s="1"/>
  <c r="K1952" i="58"/>
  <c r="N1952" i="58"/>
  <c r="H1953" i="58"/>
  <c r="I1953" i="58"/>
  <c r="M1953" i="58" s="1"/>
  <c r="K1953" i="58"/>
  <c r="N1953" i="58"/>
  <c r="H1954" i="58"/>
  <c r="I1954" i="58"/>
  <c r="M1954" i="58" s="1"/>
  <c r="K1954" i="58"/>
  <c r="N1954" i="58"/>
  <c r="H1955" i="58"/>
  <c r="I1955" i="58"/>
  <c r="M1955" i="58" s="1"/>
  <c r="K1955" i="58"/>
  <c r="N1955" i="58"/>
  <c r="H1956" i="58"/>
  <c r="I1956" i="58"/>
  <c r="M1956" i="58" s="1"/>
  <c r="K1956" i="58"/>
  <c r="N1956" i="58"/>
  <c r="H1957" i="58"/>
  <c r="I1957" i="58"/>
  <c r="M1957" i="58" s="1"/>
  <c r="K1957" i="58"/>
  <c r="N1957" i="58"/>
  <c r="H1958" i="58"/>
  <c r="I1958" i="58"/>
  <c r="M1958" i="58" s="1"/>
  <c r="K1958" i="58"/>
  <c r="N1958" i="58"/>
  <c r="H1959" i="58"/>
  <c r="I1959" i="58"/>
  <c r="M1959" i="58" s="1"/>
  <c r="K1959" i="58"/>
  <c r="N1959" i="58"/>
  <c r="H1960" i="58"/>
  <c r="I1960" i="58"/>
  <c r="M1960" i="58" s="1"/>
  <c r="K1960" i="58"/>
  <c r="N1960" i="58"/>
  <c r="H1961" i="58"/>
  <c r="I1961" i="58"/>
  <c r="M1961" i="58" s="1"/>
  <c r="K1961" i="58"/>
  <c r="N1961" i="58"/>
  <c r="H1962" i="58"/>
  <c r="I1962" i="58"/>
  <c r="M1962" i="58" s="1"/>
  <c r="K1962" i="58"/>
  <c r="N1962" i="58"/>
  <c r="H1963" i="58"/>
  <c r="I1963" i="58"/>
  <c r="M1963" i="58" s="1"/>
  <c r="K1963" i="58"/>
  <c r="N1963" i="58"/>
  <c r="H1964" i="58"/>
  <c r="I1964" i="58"/>
  <c r="M1964" i="58" s="1"/>
  <c r="K1964" i="58"/>
  <c r="N1964" i="58"/>
  <c r="H1965" i="58"/>
  <c r="I1965" i="58"/>
  <c r="M1965" i="58" s="1"/>
  <c r="K1965" i="58"/>
  <c r="N1965" i="58"/>
  <c r="H1966" i="58"/>
  <c r="I1966" i="58"/>
  <c r="M1966" i="58" s="1"/>
  <c r="K1966" i="58"/>
  <c r="N1966" i="58"/>
  <c r="H1967" i="58"/>
  <c r="I1967" i="58"/>
  <c r="M1967" i="58" s="1"/>
  <c r="K1967" i="58"/>
  <c r="N1967" i="58"/>
  <c r="H1968" i="58"/>
  <c r="I1968" i="58"/>
  <c r="M1968" i="58" s="1"/>
  <c r="K1968" i="58"/>
  <c r="N1968" i="58"/>
  <c r="H1969" i="58"/>
  <c r="I1969" i="58"/>
  <c r="M1969" i="58" s="1"/>
  <c r="K1969" i="58"/>
  <c r="N1969" i="58"/>
  <c r="H1970" i="58"/>
  <c r="I1970" i="58"/>
  <c r="M1970" i="58" s="1"/>
  <c r="K1970" i="58"/>
  <c r="N1970" i="58"/>
  <c r="H1971" i="58"/>
  <c r="I1971" i="58"/>
  <c r="M1971" i="58" s="1"/>
  <c r="K1971" i="58"/>
  <c r="N1971" i="58"/>
  <c r="H1972" i="58"/>
  <c r="I1972" i="58"/>
  <c r="M1972" i="58" s="1"/>
  <c r="K1972" i="58"/>
  <c r="N1972" i="58"/>
  <c r="H1973" i="58"/>
  <c r="I1973" i="58"/>
  <c r="M1973" i="58" s="1"/>
  <c r="K1973" i="58"/>
  <c r="N1973" i="58"/>
  <c r="H1974" i="58"/>
  <c r="I1974" i="58"/>
  <c r="M1974" i="58" s="1"/>
  <c r="K1974" i="58"/>
  <c r="N1974" i="58"/>
  <c r="H1975" i="58"/>
  <c r="I1975" i="58"/>
  <c r="M1975" i="58" s="1"/>
  <c r="K1975" i="58"/>
  <c r="N1975" i="58"/>
  <c r="H1976" i="58"/>
  <c r="I1976" i="58"/>
  <c r="M1976" i="58" s="1"/>
  <c r="K1976" i="58"/>
  <c r="N1976" i="58"/>
  <c r="H1977" i="58"/>
  <c r="I1977" i="58"/>
  <c r="M1977" i="58" s="1"/>
  <c r="K1977" i="58"/>
  <c r="N1977" i="58"/>
  <c r="H1978" i="58"/>
  <c r="I1978" i="58"/>
  <c r="M1978" i="58" s="1"/>
  <c r="K1978" i="58"/>
  <c r="N1978" i="58"/>
  <c r="H1979" i="58"/>
  <c r="I1979" i="58"/>
  <c r="M1979" i="58" s="1"/>
  <c r="K1979" i="58"/>
  <c r="N1979" i="58"/>
  <c r="H1980" i="58"/>
  <c r="I1980" i="58"/>
  <c r="M1980" i="58" s="1"/>
  <c r="K1980" i="58"/>
  <c r="N1980" i="58"/>
  <c r="H1981" i="58"/>
  <c r="I1981" i="58"/>
  <c r="M1981" i="58" s="1"/>
  <c r="K1981" i="58"/>
  <c r="N1981" i="58"/>
  <c r="H1982" i="58"/>
  <c r="I1982" i="58"/>
  <c r="M1982" i="58" s="1"/>
  <c r="K1982" i="58"/>
  <c r="N1982" i="58"/>
  <c r="H1983" i="58"/>
  <c r="I1983" i="58"/>
  <c r="M1983" i="58" s="1"/>
  <c r="K1983" i="58"/>
  <c r="N1983" i="58"/>
  <c r="H1984" i="58"/>
  <c r="I1984" i="58"/>
  <c r="M1984" i="58" s="1"/>
  <c r="K1984" i="58"/>
  <c r="N1984" i="58"/>
  <c r="H1985" i="58"/>
  <c r="I1985" i="58"/>
  <c r="M1985" i="58" s="1"/>
  <c r="K1985" i="58"/>
  <c r="N1985" i="58"/>
  <c r="H1986" i="58"/>
  <c r="I1986" i="58"/>
  <c r="M1986" i="58" s="1"/>
  <c r="K1986" i="58"/>
  <c r="N1986" i="58"/>
  <c r="H1987" i="58"/>
  <c r="I1987" i="58"/>
  <c r="M1987" i="58" s="1"/>
  <c r="K1987" i="58"/>
  <c r="N1987" i="58"/>
  <c r="H1988" i="58"/>
  <c r="I1988" i="58"/>
  <c r="M1988" i="58" s="1"/>
  <c r="K1988" i="58"/>
  <c r="N1988" i="58"/>
  <c r="H1989" i="58"/>
  <c r="I1989" i="58"/>
  <c r="M1989" i="58" s="1"/>
  <c r="K1989" i="58"/>
  <c r="N1989" i="58"/>
  <c r="H1990" i="58"/>
  <c r="I1990" i="58"/>
  <c r="M1990" i="58" s="1"/>
  <c r="K1990" i="58"/>
  <c r="N1990" i="58"/>
  <c r="H1991" i="58"/>
  <c r="I1991" i="58"/>
  <c r="M1991" i="58" s="1"/>
  <c r="K1991" i="58"/>
  <c r="N1991" i="58"/>
  <c r="H1992" i="58"/>
  <c r="I1992" i="58"/>
  <c r="M1992" i="58" s="1"/>
  <c r="K1992" i="58"/>
  <c r="N1992" i="58"/>
  <c r="H1993" i="58"/>
  <c r="I1993" i="58"/>
  <c r="M1993" i="58" s="1"/>
  <c r="K1993" i="58"/>
  <c r="N1993" i="58"/>
  <c r="H1994" i="58"/>
  <c r="I1994" i="58"/>
  <c r="M1994" i="58" s="1"/>
  <c r="K1994" i="58"/>
  <c r="N1994" i="58"/>
  <c r="H1995" i="58"/>
  <c r="I1995" i="58"/>
  <c r="M1995" i="58" s="1"/>
  <c r="K1995" i="58"/>
  <c r="N1995" i="58"/>
  <c r="H1996" i="58"/>
  <c r="I1996" i="58"/>
  <c r="M1996" i="58" s="1"/>
  <c r="K1996" i="58"/>
  <c r="N1996" i="58"/>
  <c r="H1997" i="58"/>
  <c r="I1997" i="58"/>
  <c r="M1997" i="58" s="1"/>
  <c r="K1997" i="58"/>
  <c r="N1997" i="58"/>
  <c r="H1998" i="58"/>
  <c r="I1998" i="58"/>
  <c r="M1998" i="58" s="1"/>
  <c r="K1998" i="58"/>
  <c r="N1998" i="58"/>
  <c r="H1999" i="58"/>
  <c r="I1999" i="58"/>
  <c r="M1999" i="58" s="1"/>
  <c r="K1999" i="58"/>
  <c r="N1999" i="58"/>
  <c r="H2000" i="58"/>
  <c r="I2000" i="58"/>
  <c r="M2000" i="58" s="1"/>
  <c r="K2000" i="58"/>
  <c r="N2000" i="58"/>
  <c r="H2001" i="58"/>
  <c r="I2001" i="58"/>
  <c r="M2001" i="58" s="1"/>
  <c r="K2001" i="58"/>
  <c r="N2001" i="58"/>
  <c r="H2002" i="58"/>
  <c r="I2002" i="58"/>
  <c r="M2002" i="58" s="1"/>
  <c r="K2002" i="58"/>
  <c r="N2002" i="58"/>
  <c r="H2003" i="58"/>
  <c r="I2003" i="58"/>
  <c r="M2003" i="58" s="1"/>
  <c r="K2003" i="58"/>
  <c r="N2003" i="58"/>
  <c r="H2004" i="58"/>
  <c r="I2004" i="58"/>
  <c r="M2004" i="58" s="1"/>
  <c r="K2004" i="58"/>
  <c r="N2004" i="58"/>
  <c r="H2005" i="58"/>
  <c r="I2005" i="58"/>
  <c r="M2005" i="58" s="1"/>
  <c r="K2005" i="58"/>
  <c r="N2005" i="58"/>
  <c r="H2006" i="58"/>
  <c r="I2006" i="58"/>
  <c r="M2006" i="58" s="1"/>
  <c r="K2006" i="58"/>
  <c r="N2006" i="58"/>
  <c r="H2007" i="58"/>
  <c r="I2007" i="58"/>
  <c r="M2007" i="58" s="1"/>
  <c r="K2007" i="58"/>
  <c r="N2007" i="58"/>
  <c r="H2008" i="58"/>
  <c r="I2008" i="58"/>
  <c r="M2008" i="58" s="1"/>
  <c r="K2008" i="58"/>
  <c r="N2008" i="58"/>
  <c r="H2009" i="58"/>
  <c r="I2009" i="58"/>
  <c r="M2009" i="58" s="1"/>
  <c r="K2009" i="58"/>
  <c r="N2009" i="58"/>
  <c r="H2010" i="58"/>
  <c r="I2010" i="58"/>
  <c r="M2010" i="58" s="1"/>
  <c r="K2010" i="58"/>
  <c r="N2010" i="58"/>
  <c r="H2011" i="58"/>
  <c r="I2011" i="58"/>
  <c r="M2011" i="58" s="1"/>
  <c r="K2011" i="58"/>
  <c r="N2011" i="58"/>
  <c r="H2012" i="58"/>
  <c r="I2012" i="58"/>
  <c r="M2012" i="58" s="1"/>
  <c r="K2012" i="58"/>
  <c r="N2012" i="58"/>
  <c r="H2013" i="58"/>
  <c r="I2013" i="58"/>
  <c r="M2013" i="58" s="1"/>
  <c r="K2013" i="58"/>
  <c r="N2013" i="58"/>
  <c r="H2014" i="58"/>
  <c r="I2014" i="58"/>
  <c r="M2014" i="58" s="1"/>
  <c r="K2014" i="58"/>
  <c r="N2014" i="58"/>
  <c r="H2015" i="58"/>
  <c r="I2015" i="58"/>
  <c r="M2015" i="58" s="1"/>
  <c r="K2015" i="58"/>
  <c r="N2015" i="58"/>
  <c r="H2016" i="58"/>
  <c r="I2016" i="58"/>
  <c r="M2016" i="58" s="1"/>
  <c r="K2016" i="58"/>
  <c r="N2016" i="58"/>
  <c r="H2017" i="58"/>
  <c r="I2017" i="58"/>
  <c r="M2017" i="58" s="1"/>
  <c r="K2017" i="58"/>
  <c r="N2017" i="58"/>
  <c r="H2018" i="58"/>
  <c r="I2018" i="58"/>
  <c r="M2018" i="58" s="1"/>
  <c r="K2018" i="58"/>
  <c r="N2018" i="58"/>
  <c r="H2019" i="58"/>
  <c r="I2019" i="58"/>
  <c r="M2019" i="58" s="1"/>
  <c r="K2019" i="58"/>
  <c r="N2019" i="58"/>
  <c r="H2020" i="58"/>
  <c r="I2020" i="58"/>
  <c r="M2020" i="58" s="1"/>
  <c r="K2020" i="58"/>
  <c r="N2020" i="58"/>
  <c r="H2021" i="58"/>
  <c r="I2021" i="58"/>
  <c r="M2021" i="58" s="1"/>
  <c r="K2021" i="58"/>
  <c r="N2021" i="58"/>
  <c r="H2022" i="58"/>
  <c r="I2022" i="58"/>
  <c r="M2022" i="58" s="1"/>
  <c r="K2022" i="58"/>
  <c r="N2022" i="58"/>
  <c r="H2023" i="58"/>
  <c r="I2023" i="58"/>
  <c r="M2023" i="58" s="1"/>
  <c r="K2023" i="58"/>
  <c r="N2023" i="58"/>
  <c r="H2024" i="58"/>
  <c r="I2024" i="58"/>
  <c r="M2024" i="58" s="1"/>
  <c r="K2024" i="58"/>
  <c r="N2024" i="58"/>
  <c r="H2025" i="58"/>
  <c r="I2025" i="58"/>
  <c r="M2025" i="58" s="1"/>
  <c r="K2025" i="58"/>
  <c r="N2025" i="58"/>
  <c r="H2026" i="58"/>
  <c r="I2026" i="58"/>
  <c r="M2026" i="58" s="1"/>
  <c r="K2026" i="58"/>
  <c r="N2026" i="58"/>
  <c r="H2027" i="58"/>
  <c r="I2027" i="58"/>
  <c r="M2027" i="58" s="1"/>
  <c r="K2027" i="58"/>
  <c r="N2027" i="58"/>
  <c r="H2028" i="58"/>
  <c r="I2028" i="58"/>
  <c r="M2028" i="58" s="1"/>
  <c r="K2028" i="58"/>
  <c r="N2028" i="58"/>
  <c r="H2029" i="58"/>
  <c r="I2029" i="58"/>
  <c r="M2029" i="58" s="1"/>
  <c r="K2029" i="58"/>
  <c r="N2029" i="58"/>
  <c r="H2030" i="58"/>
  <c r="I2030" i="58"/>
  <c r="M2030" i="58" s="1"/>
  <c r="K2030" i="58"/>
  <c r="N2030" i="58"/>
  <c r="H2031" i="58"/>
  <c r="I2031" i="58"/>
  <c r="M2031" i="58" s="1"/>
  <c r="K2031" i="58"/>
  <c r="N2031" i="58"/>
  <c r="H2032" i="58"/>
  <c r="I2032" i="58"/>
  <c r="M2032" i="58" s="1"/>
  <c r="K2032" i="58"/>
  <c r="N2032" i="58"/>
  <c r="H2033" i="58"/>
  <c r="I2033" i="58"/>
  <c r="M2033" i="58" s="1"/>
  <c r="K2033" i="58"/>
  <c r="N2033" i="58"/>
  <c r="H2034" i="58"/>
  <c r="I2034" i="58"/>
  <c r="M2034" i="58" s="1"/>
  <c r="K2034" i="58"/>
  <c r="N2034" i="58"/>
  <c r="H2035" i="58"/>
  <c r="I2035" i="58"/>
  <c r="M2035" i="58" s="1"/>
  <c r="K2035" i="58"/>
  <c r="N2035" i="58"/>
  <c r="H2036" i="58"/>
  <c r="I2036" i="58"/>
  <c r="M2036" i="58" s="1"/>
  <c r="K2036" i="58"/>
  <c r="N2036" i="58"/>
  <c r="H2037" i="58"/>
  <c r="I2037" i="58"/>
  <c r="M2037" i="58" s="1"/>
  <c r="K2037" i="58"/>
  <c r="N2037" i="58"/>
  <c r="H2038" i="58"/>
  <c r="I2038" i="58"/>
  <c r="M2038" i="58" s="1"/>
  <c r="K2038" i="58"/>
  <c r="N2038" i="58"/>
  <c r="H2039" i="58"/>
  <c r="I2039" i="58"/>
  <c r="M2039" i="58" s="1"/>
  <c r="K2039" i="58"/>
  <c r="N2039" i="58"/>
  <c r="H2040" i="58"/>
  <c r="I2040" i="58"/>
  <c r="M2040" i="58" s="1"/>
  <c r="K2040" i="58"/>
  <c r="N2040" i="58"/>
  <c r="H2041" i="58"/>
  <c r="I2041" i="58"/>
  <c r="M2041" i="58" s="1"/>
  <c r="K2041" i="58"/>
  <c r="N2041" i="58"/>
  <c r="H2042" i="58"/>
  <c r="I2042" i="58"/>
  <c r="M2042" i="58" s="1"/>
  <c r="K2042" i="58"/>
  <c r="N2042" i="58"/>
  <c r="H2043" i="58"/>
  <c r="I2043" i="58"/>
  <c r="M2043" i="58" s="1"/>
  <c r="K2043" i="58"/>
  <c r="N2043" i="58"/>
  <c r="H2044" i="58"/>
  <c r="I2044" i="58"/>
  <c r="M2044" i="58" s="1"/>
  <c r="K2044" i="58"/>
  <c r="N2044" i="58"/>
  <c r="H2045" i="58"/>
  <c r="I2045" i="58"/>
  <c r="M2045" i="58" s="1"/>
  <c r="K2045" i="58"/>
  <c r="N2045" i="58"/>
  <c r="H2046" i="58"/>
  <c r="I2046" i="58"/>
  <c r="M2046" i="58" s="1"/>
  <c r="K2046" i="58"/>
  <c r="N2046" i="58"/>
  <c r="H2047" i="58"/>
  <c r="I2047" i="58"/>
  <c r="M2047" i="58" s="1"/>
  <c r="K2047" i="58"/>
  <c r="N2047" i="58"/>
  <c r="H2048" i="58"/>
  <c r="I2048" i="58"/>
  <c r="M2048" i="58" s="1"/>
  <c r="K2048" i="58"/>
  <c r="N2048" i="58"/>
  <c r="H2049" i="58"/>
  <c r="I2049" i="58"/>
  <c r="M2049" i="58" s="1"/>
  <c r="K2049" i="58"/>
  <c r="N2049" i="58"/>
  <c r="H2050" i="58"/>
  <c r="I2050" i="58"/>
  <c r="M2050" i="58" s="1"/>
  <c r="K2050" i="58"/>
  <c r="N2050" i="58"/>
  <c r="H2051" i="58"/>
  <c r="I2051" i="58"/>
  <c r="M2051" i="58" s="1"/>
  <c r="K2051" i="58"/>
  <c r="N2051" i="58"/>
  <c r="H2052" i="58"/>
  <c r="I2052" i="58"/>
  <c r="M2052" i="58" s="1"/>
  <c r="K2052" i="58"/>
  <c r="N2052" i="58"/>
  <c r="H2053" i="58"/>
  <c r="I2053" i="58"/>
  <c r="M2053" i="58" s="1"/>
  <c r="K2053" i="58"/>
  <c r="N2053" i="58"/>
  <c r="H2054" i="58"/>
  <c r="I2054" i="58"/>
  <c r="M2054" i="58" s="1"/>
  <c r="K2054" i="58"/>
  <c r="N2054" i="58"/>
  <c r="H2055" i="58"/>
  <c r="I2055" i="58"/>
  <c r="M2055" i="58" s="1"/>
  <c r="K2055" i="58"/>
  <c r="N2055" i="58"/>
  <c r="H2056" i="58"/>
  <c r="I2056" i="58"/>
  <c r="M2056" i="58" s="1"/>
  <c r="K2056" i="58"/>
  <c r="N2056" i="58"/>
  <c r="H2057" i="58"/>
  <c r="I2057" i="58"/>
  <c r="M2057" i="58" s="1"/>
  <c r="K2057" i="58"/>
  <c r="N2057" i="58"/>
  <c r="H2058" i="58"/>
  <c r="I2058" i="58"/>
  <c r="M2058" i="58" s="1"/>
  <c r="K2058" i="58"/>
  <c r="N2058" i="58"/>
  <c r="H2059" i="58"/>
  <c r="I2059" i="58"/>
  <c r="M2059" i="58" s="1"/>
  <c r="K2059" i="58"/>
  <c r="N2059" i="58"/>
  <c r="H2060" i="58"/>
  <c r="I2060" i="58"/>
  <c r="M2060" i="58" s="1"/>
  <c r="K2060" i="58"/>
  <c r="N2060" i="58"/>
  <c r="H2061" i="58"/>
  <c r="I2061" i="58"/>
  <c r="M2061" i="58" s="1"/>
  <c r="K2061" i="58"/>
  <c r="N2061" i="58"/>
  <c r="H2062" i="58"/>
  <c r="I2062" i="58"/>
  <c r="M2062" i="58" s="1"/>
  <c r="K2062" i="58"/>
  <c r="N2062" i="58"/>
  <c r="H2063" i="58"/>
  <c r="I2063" i="58"/>
  <c r="M2063" i="58" s="1"/>
  <c r="K2063" i="58"/>
  <c r="N2063" i="58"/>
  <c r="H2064" i="58"/>
  <c r="I2064" i="58"/>
  <c r="M2064" i="58" s="1"/>
  <c r="K2064" i="58"/>
  <c r="N2064" i="58"/>
  <c r="H2065" i="58"/>
  <c r="I2065" i="58"/>
  <c r="M2065" i="58" s="1"/>
  <c r="K2065" i="58"/>
  <c r="N2065" i="58"/>
  <c r="H2066" i="58"/>
  <c r="I2066" i="58"/>
  <c r="M2066" i="58" s="1"/>
  <c r="K2066" i="58"/>
  <c r="N2066" i="58"/>
  <c r="H2067" i="58"/>
  <c r="I2067" i="58"/>
  <c r="M2067" i="58" s="1"/>
  <c r="K2067" i="58"/>
  <c r="N2067" i="58"/>
  <c r="H2068" i="58"/>
  <c r="I2068" i="58"/>
  <c r="M2068" i="58" s="1"/>
  <c r="K2068" i="58"/>
  <c r="N2068" i="58"/>
  <c r="H2069" i="58"/>
  <c r="I2069" i="58"/>
  <c r="M2069" i="58" s="1"/>
  <c r="K2069" i="58"/>
  <c r="N2069" i="58"/>
  <c r="H2070" i="58"/>
  <c r="I2070" i="58"/>
  <c r="M2070" i="58" s="1"/>
  <c r="K2070" i="58"/>
  <c r="N2070" i="58"/>
  <c r="H2071" i="58"/>
  <c r="I2071" i="58"/>
  <c r="M2071" i="58" s="1"/>
  <c r="K2071" i="58"/>
  <c r="N2071" i="58"/>
  <c r="H2072" i="58"/>
  <c r="I2072" i="58"/>
  <c r="M2072" i="58" s="1"/>
  <c r="K2072" i="58"/>
  <c r="N2072" i="58"/>
  <c r="H2073" i="58"/>
  <c r="I2073" i="58"/>
  <c r="M2073" i="58" s="1"/>
  <c r="K2073" i="58"/>
  <c r="N2073" i="58"/>
  <c r="H2074" i="58"/>
  <c r="I2074" i="58"/>
  <c r="M2074" i="58" s="1"/>
  <c r="K2074" i="58"/>
  <c r="N2074" i="58"/>
  <c r="H2075" i="58"/>
  <c r="I2075" i="58"/>
  <c r="M2075" i="58" s="1"/>
  <c r="K2075" i="58"/>
  <c r="N2075" i="58"/>
  <c r="H2076" i="58"/>
  <c r="I2076" i="58"/>
  <c r="M2076" i="58" s="1"/>
  <c r="K2076" i="58"/>
  <c r="N2076" i="58"/>
  <c r="H2077" i="58"/>
  <c r="I2077" i="58"/>
  <c r="M2077" i="58" s="1"/>
  <c r="K2077" i="58"/>
  <c r="N2077" i="58"/>
  <c r="H2078" i="58"/>
  <c r="I2078" i="58"/>
  <c r="M2078" i="58" s="1"/>
  <c r="K2078" i="58"/>
  <c r="N2078" i="58"/>
  <c r="H2079" i="58"/>
  <c r="I2079" i="58"/>
  <c r="M2079" i="58" s="1"/>
  <c r="K2079" i="58"/>
  <c r="N2079" i="58"/>
  <c r="H2080" i="58"/>
  <c r="I2080" i="58"/>
  <c r="M2080" i="58" s="1"/>
  <c r="K2080" i="58"/>
  <c r="N2080" i="58"/>
  <c r="H2081" i="58"/>
  <c r="I2081" i="58"/>
  <c r="M2081" i="58" s="1"/>
  <c r="K2081" i="58"/>
  <c r="N2081" i="58"/>
  <c r="H2082" i="58"/>
  <c r="I2082" i="58"/>
  <c r="M2082" i="58" s="1"/>
  <c r="K2082" i="58"/>
  <c r="N2082" i="58"/>
  <c r="H2083" i="58"/>
  <c r="I2083" i="58"/>
  <c r="M2083" i="58" s="1"/>
  <c r="K2083" i="58"/>
  <c r="N2083" i="58"/>
  <c r="H2084" i="58"/>
  <c r="I2084" i="58"/>
  <c r="M2084" i="58" s="1"/>
  <c r="K2084" i="58"/>
  <c r="N2084" i="58"/>
  <c r="H2085" i="58"/>
  <c r="I2085" i="58"/>
  <c r="M2085" i="58" s="1"/>
  <c r="K2085" i="58"/>
  <c r="N2085" i="58"/>
  <c r="H2086" i="58"/>
  <c r="I2086" i="58"/>
  <c r="M2086" i="58" s="1"/>
  <c r="K2086" i="58"/>
  <c r="N2086" i="58"/>
  <c r="H2087" i="58"/>
  <c r="I2087" i="58"/>
  <c r="M2087" i="58" s="1"/>
  <c r="K2087" i="58"/>
  <c r="N2087" i="58"/>
  <c r="H2088" i="58"/>
  <c r="I2088" i="58"/>
  <c r="M2088" i="58" s="1"/>
  <c r="K2088" i="58"/>
  <c r="N2088" i="58"/>
  <c r="H2089" i="58"/>
  <c r="I2089" i="58"/>
  <c r="M2089" i="58" s="1"/>
  <c r="K2089" i="58"/>
  <c r="N2089" i="58"/>
  <c r="H2090" i="58"/>
  <c r="I2090" i="58"/>
  <c r="M2090" i="58" s="1"/>
  <c r="K2090" i="58"/>
  <c r="N2090" i="58"/>
  <c r="H2091" i="58"/>
  <c r="I2091" i="58"/>
  <c r="M2091" i="58" s="1"/>
  <c r="K2091" i="58"/>
  <c r="N2091" i="58"/>
  <c r="H2092" i="58"/>
  <c r="I2092" i="58"/>
  <c r="M2092" i="58" s="1"/>
  <c r="K2092" i="58"/>
  <c r="N2092" i="58"/>
  <c r="H2093" i="58"/>
  <c r="I2093" i="58"/>
  <c r="M2093" i="58" s="1"/>
  <c r="K2093" i="58"/>
  <c r="N2093" i="58"/>
  <c r="H2094" i="58"/>
  <c r="I2094" i="58"/>
  <c r="M2094" i="58" s="1"/>
  <c r="K2094" i="58"/>
  <c r="N2094" i="58"/>
  <c r="H2095" i="58"/>
  <c r="I2095" i="58"/>
  <c r="M2095" i="58" s="1"/>
  <c r="K2095" i="58"/>
  <c r="N2095" i="58"/>
  <c r="H2096" i="58"/>
  <c r="I2096" i="58"/>
  <c r="M2096" i="58" s="1"/>
  <c r="K2096" i="58"/>
  <c r="N2096" i="58"/>
  <c r="H2097" i="58"/>
  <c r="I2097" i="58"/>
  <c r="M2097" i="58" s="1"/>
  <c r="K2097" i="58"/>
  <c r="N2097" i="58"/>
  <c r="H2098" i="58"/>
  <c r="I2098" i="58"/>
  <c r="M2098" i="58" s="1"/>
  <c r="K2098" i="58"/>
  <c r="N2098" i="58"/>
  <c r="H2099" i="58"/>
  <c r="I2099" i="58"/>
  <c r="M2099" i="58" s="1"/>
  <c r="K2099" i="58"/>
  <c r="N2099" i="58"/>
  <c r="H2100" i="58"/>
  <c r="I2100" i="58"/>
  <c r="M2100" i="58" s="1"/>
  <c r="K2100" i="58"/>
  <c r="N2100" i="58"/>
  <c r="H2101" i="58"/>
  <c r="I2101" i="58"/>
  <c r="M2101" i="58" s="1"/>
  <c r="K2101" i="58"/>
  <c r="N2101" i="58"/>
  <c r="H2102" i="58"/>
  <c r="I2102" i="58"/>
  <c r="M2102" i="58" s="1"/>
  <c r="K2102" i="58"/>
  <c r="N2102" i="58"/>
  <c r="H2103" i="58"/>
  <c r="I2103" i="58"/>
  <c r="M2103" i="58" s="1"/>
  <c r="K2103" i="58"/>
  <c r="N2103" i="58"/>
  <c r="H2104" i="58"/>
  <c r="I2104" i="58"/>
  <c r="M2104" i="58" s="1"/>
  <c r="K2104" i="58"/>
  <c r="N2104" i="58"/>
  <c r="H2105" i="58"/>
  <c r="I2105" i="58"/>
  <c r="M2105" i="58" s="1"/>
  <c r="K2105" i="58"/>
  <c r="N2105" i="58"/>
  <c r="H2106" i="58"/>
  <c r="I2106" i="58"/>
  <c r="M2106" i="58" s="1"/>
  <c r="K2106" i="58"/>
  <c r="N2106" i="58"/>
  <c r="H2107" i="58"/>
  <c r="I2107" i="58"/>
  <c r="M2107" i="58" s="1"/>
  <c r="K2107" i="58"/>
  <c r="N2107" i="58"/>
  <c r="H2108" i="58"/>
  <c r="I2108" i="58"/>
  <c r="M2108" i="58" s="1"/>
  <c r="K2108" i="58"/>
  <c r="N2108" i="58"/>
  <c r="H2109" i="58"/>
  <c r="I2109" i="58"/>
  <c r="M2109" i="58" s="1"/>
  <c r="K2109" i="58"/>
  <c r="N2109" i="58"/>
  <c r="H2110" i="58"/>
  <c r="I2110" i="58"/>
  <c r="M2110" i="58" s="1"/>
  <c r="K2110" i="58"/>
  <c r="N2110" i="58"/>
  <c r="H2111" i="58"/>
  <c r="I2111" i="58"/>
  <c r="M2111" i="58" s="1"/>
  <c r="K2111" i="58"/>
  <c r="N2111" i="58"/>
  <c r="H2112" i="58"/>
  <c r="I2112" i="58"/>
  <c r="M2112" i="58" s="1"/>
  <c r="K2112" i="58"/>
  <c r="N2112" i="58"/>
  <c r="H2113" i="58"/>
  <c r="I2113" i="58"/>
  <c r="M2113" i="58" s="1"/>
  <c r="K2113" i="58"/>
  <c r="N2113" i="58"/>
  <c r="H2114" i="58"/>
  <c r="I2114" i="58"/>
  <c r="M2114" i="58" s="1"/>
  <c r="K2114" i="58"/>
  <c r="N2114" i="58"/>
  <c r="H2115" i="58"/>
  <c r="I2115" i="58"/>
  <c r="M2115" i="58" s="1"/>
  <c r="K2115" i="58"/>
  <c r="N2115" i="58"/>
  <c r="H2116" i="58"/>
  <c r="I2116" i="58"/>
  <c r="M2116" i="58" s="1"/>
  <c r="K2116" i="58"/>
  <c r="N2116" i="58"/>
  <c r="H2117" i="58"/>
  <c r="I2117" i="58"/>
  <c r="M2117" i="58" s="1"/>
  <c r="K2117" i="58"/>
  <c r="N2117" i="58"/>
  <c r="H2118" i="58"/>
  <c r="I2118" i="58"/>
  <c r="M2118" i="58" s="1"/>
  <c r="K2118" i="58"/>
  <c r="N2118" i="58"/>
  <c r="H2119" i="58"/>
  <c r="I2119" i="58"/>
  <c r="M2119" i="58" s="1"/>
  <c r="K2119" i="58"/>
  <c r="N2119" i="58"/>
  <c r="H2120" i="58"/>
  <c r="I2120" i="58"/>
  <c r="M2120" i="58" s="1"/>
  <c r="K2120" i="58"/>
  <c r="N2120" i="58"/>
  <c r="H2121" i="58"/>
  <c r="I2121" i="58"/>
  <c r="M2121" i="58" s="1"/>
  <c r="K2121" i="58"/>
  <c r="N2121" i="58"/>
  <c r="H2122" i="58"/>
  <c r="I2122" i="58"/>
  <c r="M2122" i="58" s="1"/>
  <c r="K2122" i="58"/>
  <c r="N2122" i="58"/>
  <c r="H2123" i="58"/>
  <c r="I2123" i="58"/>
  <c r="M2123" i="58" s="1"/>
  <c r="K2123" i="58"/>
  <c r="N2123" i="58"/>
  <c r="H2124" i="58"/>
  <c r="I2124" i="58"/>
  <c r="M2124" i="58" s="1"/>
  <c r="K2124" i="58"/>
  <c r="N2124" i="58"/>
  <c r="H2125" i="58"/>
  <c r="I2125" i="58"/>
  <c r="M2125" i="58" s="1"/>
  <c r="K2125" i="58"/>
  <c r="N2125" i="58"/>
  <c r="H2126" i="58"/>
  <c r="I2126" i="58"/>
  <c r="M2126" i="58" s="1"/>
  <c r="K2126" i="58"/>
  <c r="N2126" i="58"/>
  <c r="H2127" i="58"/>
  <c r="I2127" i="58"/>
  <c r="M2127" i="58" s="1"/>
  <c r="K2127" i="58"/>
  <c r="N2127" i="58"/>
  <c r="H2128" i="58"/>
  <c r="I2128" i="58"/>
  <c r="M2128" i="58" s="1"/>
  <c r="K2128" i="58"/>
  <c r="N2128" i="58"/>
  <c r="H2129" i="58"/>
  <c r="I2129" i="58"/>
  <c r="M2129" i="58" s="1"/>
  <c r="K2129" i="58"/>
  <c r="N2129" i="58"/>
  <c r="H2130" i="58"/>
  <c r="I2130" i="58"/>
  <c r="M2130" i="58" s="1"/>
  <c r="K2130" i="58"/>
  <c r="N2130" i="58"/>
  <c r="H2131" i="58"/>
  <c r="I2131" i="58"/>
  <c r="M2131" i="58" s="1"/>
  <c r="K2131" i="58"/>
  <c r="N2131" i="58"/>
  <c r="H2132" i="58"/>
  <c r="I2132" i="58"/>
  <c r="M2132" i="58" s="1"/>
  <c r="K2132" i="58"/>
  <c r="N2132" i="58"/>
  <c r="H2133" i="58"/>
  <c r="I2133" i="58"/>
  <c r="M2133" i="58" s="1"/>
  <c r="K2133" i="58"/>
  <c r="N2133" i="58"/>
  <c r="H2134" i="58"/>
  <c r="I2134" i="58"/>
  <c r="M2134" i="58" s="1"/>
  <c r="K2134" i="58"/>
  <c r="N2134" i="58"/>
  <c r="H2135" i="58"/>
  <c r="I2135" i="58"/>
  <c r="M2135" i="58" s="1"/>
  <c r="K2135" i="58"/>
  <c r="N2135" i="58"/>
  <c r="H2136" i="58"/>
  <c r="I2136" i="58"/>
  <c r="M2136" i="58" s="1"/>
  <c r="K2136" i="58"/>
  <c r="N2136" i="58"/>
  <c r="H2137" i="58"/>
  <c r="I2137" i="58"/>
  <c r="M2137" i="58" s="1"/>
  <c r="K2137" i="58"/>
  <c r="N2137" i="58"/>
  <c r="H2138" i="58"/>
  <c r="I2138" i="58"/>
  <c r="M2138" i="58" s="1"/>
  <c r="K2138" i="58"/>
  <c r="N2138" i="58"/>
  <c r="H2139" i="58"/>
  <c r="I2139" i="58"/>
  <c r="M2139" i="58" s="1"/>
  <c r="K2139" i="58"/>
  <c r="N2139" i="58"/>
  <c r="H2140" i="58"/>
  <c r="I2140" i="58"/>
  <c r="M2140" i="58" s="1"/>
  <c r="K2140" i="58"/>
  <c r="N2140" i="58"/>
  <c r="H2141" i="58"/>
  <c r="I2141" i="58"/>
  <c r="M2141" i="58" s="1"/>
  <c r="K2141" i="58"/>
  <c r="N2141" i="58"/>
  <c r="H2142" i="58"/>
  <c r="I2142" i="58"/>
  <c r="M2142" i="58" s="1"/>
  <c r="K2142" i="58"/>
  <c r="N2142" i="58"/>
  <c r="H2143" i="58"/>
  <c r="I2143" i="58"/>
  <c r="M2143" i="58" s="1"/>
  <c r="K2143" i="58"/>
  <c r="N2143" i="58"/>
  <c r="H2144" i="58"/>
  <c r="I2144" i="58"/>
  <c r="M2144" i="58" s="1"/>
  <c r="K2144" i="58"/>
  <c r="N2144" i="58"/>
  <c r="H2145" i="58"/>
  <c r="I2145" i="58"/>
  <c r="M2145" i="58" s="1"/>
  <c r="K2145" i="58"/>
  <c r="N2145" i="58"/>
  <c r="H2146" i="58"/>
  <c r="I2146" i="58"/>
  <c r="M2146" i="58" s="1"/>
  <c r="K2146" i="58"/>
  <c r="N2146" i="58"/>
  <c r="H2147" i="58"/>
  <c r="I2147" i="58"/>
  <c r="M2147" i="58" s="1"/>
  <c r="K2147" i="58"/>
  <c r="N2147" i="58"/>
  <c r="H2148" i="58"/>
  <c r="I2148" i="58"/>
  <c r="M2148" i="58" s="1"/>
  <c r="K2148" i="58"/>
  <c r="N2148" i="58"/>
  <c r="H2149" i="58"/>
  <c r="I2149" i="58"/>
  <c r="M2149" i="58" s="1"/>
  <c r="K2149" i="58"/>
  <c r="N2149" i="58"/>
  <c r="H2150" i="58"/>
  <c r="I2150" i="58"/>
  <c r="M2150" i="58" s="1"/>
  <c r="K2150" i="58"/>
  <c r="N2150" i="58"/>
  <c r="H2151" i="58"/>
  <c r="I2151" i="58"/>
  <c r="M2151" i="58" s="1"/>
  <c r="K2151" i="58"/>
  <c r="N2151" i="58"/>
  <c r="H2152" i="58"/>
  <c r="I2152" i="58"/>
  <c r="M2152" i="58" s="1"/>
  <c r="K2152" i="58"/>
  <c r="N2152" i="58"/>
  <c r="H2153" i="58"/>
  <c r="I2153" i="58"/>
  <c r="M2153" i="58" s="1"/>
  <c r="K2153" i="58"/>
  <c r="N2153" i="58"/>
  <c r="H2154" i="58"/>
  <c r="I2154" i="58"/>
  <c r="M2154" i="58" s="1"/>
  <c r="K2154" i="58"/>
  <c r="N2154" i="58"/>
  <c r="H2155" i="58"/>
  <c r="I2155" i="58"/>
  <c r="M2155" i="58" s="1"/>
  <c r="K2155" i="58"/>
  <c r="N2155" i="58"/>
  <c r="H2156" i="58"/>
  <c r="I2156" i="58"/>
  <c r="M2156" i="58" s="1"/>
  <c r="K2156" i="58"/>
  <c r="N2156" i="58"/>
  <c r="H2157" i="58"/>
  <c r="I2157" i="58"/>
  <c r="M2157" i="58" s="1"/>
  <c r="K2157" i="58"/>
  <c r="N2157" i="58"/>
  <c r="H2158" i="58"/>
  <c r="I2158" i="58"/>
  <c r="M2158" i="58" s="1"/>
  <c r="K2158" i="58"/>
  <c r="N2158" i="58"/>
  <c r="H2159" i="58"/>
  <c r="I2159" i="58"/>
  <c r="M2159" i="58" s="1"/>
  <c r="K2159" i="58"/>
  <c r="N2159" i="58"/>
  <c r="H2160" i="58"/>
  <c r="I2160" i="58"/>
  <c r="M2160" i="58" s="1"/>
  <c r="K2160" i="58"/>
  <c r="N2160" i="58"/>
  <c r="H2161" i="58"/>
  <c r="I2161" i="58"/>
  <c r="M2161" i="58" s="1"/>
  <c r="K2161" i="58"/>
  <c r="N2161" i="58"/>
  <c r="H2162" i="58"/>
  <c r="I2162" i="58"/>
  <c r="M2162" i="58" s="1"/>
  <c r="K2162" i="58"/>
  <c r="N2162" i="58"/>
  <c r="H2163" i="58"/>
  <c r="I2163" i="58"/>
  <c r="M2163" i="58" s="1"/>
  <c r="K2163" i="58"/>
  <c r="N2163" i="58"/>
  <c r="H2164" i="58"/>
  <c r="I2164" i="58"/>
  <c r="M2164" i="58" s="1"/>
  <c r="K2164" i="58"/>
  <c r="N2164" i="58"/>
  <c r="H2165" i="58"/>
  <c r="I2165" i="58"/>
  <c r="M2165" i="58" s="1"/>
  <c r="K2165" i="58"/>
  <c r="N2165" i="58"/>
  <c r="H2166" i="58"/>
  <c r="I2166" i="58"/>
  <c r="M2166" i="58" s="1"/>
  <c r="K2166" i="58"/>
  <c r="N2166" i="58"/>
  <c r="H2167" i="58"/>
  <c r="I2167" i="58"/>
  <c r="M2167" i="58" s="1"/>
  <c r="K2167" i="58"/>
  <c r="N2167" i="58"/>
  <c r="H2168" i="58"/>
  <c r="I2168" i="58"/>
  <c r="M2168" i="58" s="1"/>
  <c r="K2168" i="58"/>
  <c r="N2168" i="58"/>
  <c r="H2169" i="58"/>
  <c r="I2169" i="58"/>
  <c r="M2169" i="58" s="1"/>
  <c r="K2169" i="58"/>
  <c r="N2169" i="58"/>
  <c r="H2170" i="58"/>
  <c r="I2170" i="58"/>
  <c r="M2170" i="58" s="1"/>
  <c r="K2170" i="58"/>
  <c r="N2170" i="58"/>
  <c r="H2171" i="58"/>
  <c r="I2171" i="58"/>
  <c r="M2171" i="58" s="1"/>
  <c r="K2171" i="58"/>
  <c r="N2171" i="58"/>
  <c r="H2172" i="58"/>
  <c r="I2172" i="58"/>
  <c r="M2172" i="58" s="1"/>
  <c r="K2172" i="58"/>
  <c r="N2172" i="58"/>
  <c r="H2173" i="58"/>
  <c r="I2173" i="58"/>
  <c r="M2173" i="58" s="1"/>
  <c r="K2173" i="58"/>
  <c r="N2173" i="58"/>
  <c r="H2174" i="58"/>
  <c r="I2174" i="58"/>
  <c r="M2174" i="58" s="1"/>
  <c r="K2174" i="58"/>
  <c r="N2174" i="58"/>
  <c r="H2175" i="58"/>
  <c r="I2175" i="58"/>
  <c r="M2175" i="58" s="1"/>
  <c r="K2175" i="58"/>
  <c r="N2175" i="58"/>
  <c r="H2176" i="58"/>
  <c r="I2176" i="58"/>
  <c r="M2176" i="58" s="1"/>
  <c r="K2176" i="58"/>
  <c r="N2176" i="58"/>
  <c r="H2177" i="58"/>
  <c r="I2177" i="58"/>
  <c r="M2177" i="58" s="1"/>
  <c r="K2177" i="58"/>
  <c r="N2177" i="58"/>
  <c r="H2178" i="58"/>
  <c r="I2178" i="58"/>
  <c r="M2178" i="58" s="1"/>
  <c r="K2178" i="58"/>
  <c r="N2178" i="58"/>
  <c r="H2179" i="58"/>
  <c r="I2179" i="58"/>
  <c r="M2179" i="58" s="1"/>
  <c r="K2179" i="58"/>
  <c r="N2179" i="58"/>
  <c r="H2180" i="58"/>
  <c r="I2180" i="58"/>
  <c r="M2180" i="58" s="1"/>
  <c r="K2180" i="58"/>
  <c r="N2180" i="58"/>
  <c r="H2181" i="58"/>
  <c r="I2181" i="58"/>
  <c r="M2181" i="58" s="1"/>
  <c r="K2181" i="58"/>
  <c r="N2181" i="58"/>
  <c r="H2182" i="58"/>
  <c r="I2182" i="58"/>
  <c r="M2182" i="58" s="1"/>
  <c r="K2182" i="58"/>
  <c r="N2182" i="58"/>
  <c r="H2183" i="58"/>
  <c r="I2183" i="58"/>
  <c r="M2183" i="58" s="1"/>
  <c r="K2183" i="58"/>
  <c r="N2183" i="58"/>
  <c r="H2184" i="58"/>
  <c r="I2184" i="58"/>
  <c r="M2184" i="58" s="1"/>
  <c r="K2184" i="58"/>
  <c r="N2184" i="58"/>
  <c r="H2185" i="58"/>
  <c r="I2185" i="58"/>
  <c r="M2185" i="58" s="1"/>
  <c r="K2185" i="58"/>
  <c r="N2185" i="58"/>
  <c r="H2186" i="58"/>
  <c r="I2186" i="58"/>
  <c r="M2186" i="58" s="1"/>
  <c r="K2186" i="58"/>
  <c r="N2186" i="58"/>
  <c r="H2187" i="58"/>
  <c r="I2187" i="58"/>
  <c r="M2187" i="58" s="1"/>
  <c r="K2187" i="58"/>
  <c r="N2187" i="58"/>
  <c r="H2188" i="58"/>
  <c r="I2188" i="58"/>
  <c r="M2188" i="58" s="1"/>
  <c r="K2188" i="58"/>
  <c r="N2188" i="58"/>
  <c r="H2189" i="58"/>
  <c r="I2189" i="58"/>
  <c r="M2189" i="58" s="1"/>
  <c r="K2189" i="58"/>
  <c r="N2189" i="58"/>
  <c r="H2190" i="58"/>
  <c r="I2190" i="58"/>
  <c r="M2190" i="58" s="1"/>
  <c r="K2190" i="58"/>
  <c r="N2190" i="58"/>
  <c r="H2191" i="58"/>
  <c r="I2191" i="58"/>
  <c r="M2191" i="58" s="1"/>
  <c r="K2191" i="58"/>
  <c r="N2191" i="58"/>
  <c r="H2192" i="58"/>
  <c r="I2192" i="58"/>
  <c r="M2192" i="58" s="1"/>
  <c r="K2192" i="58"/>
  <c r="N2192" i="58"/>
  <c r="H2193" i="58"/>
  <c r="I2193" i="58"/>
  <c r="M2193" i="58" s="1"/>
  <c r="K2193" i="58"/>
  <c r="N2193" i="58"/>
  <c r="H2194" i="58"/>
  <c r="I2194" i="58"/>
  <c r="M2194" i="58" s="1"/>
  <c r="K2194" i="58"/>
  <c r="N2194" i="58"/>
  <c r="H2195" i="58"/>
  <c r="I2195" i="58"/>
  <c r="M2195" i="58" s="1"/>
  <c r="K2195" i="58"/>
  <c r="N2195" i="58"/>
  <c r="H2196" i="58"/>
  <c r="I2196" i="58"/>
  <c r="M2196" i="58" s="1"/>
  <c r="K2196" i="58"/>
  <c r="N2196" i="58"/>
  <c r="H2197" i="58"/>
  <c r="I2197" i="58"/>
  <c r="M2197" i="58" s="1"/>
  <c r="K2197" i="58"/>
  <c r="N2197" i="58"/>
  <c r="H2198" i="58"/>
  <c r="I2198" i="58"/>
  <c r="M2198" i="58" s="1"/>
  <c r="K2198" i="58"/>
  <c r="N2198" i="58"/>
  <c r="H2199" i="58"/>
  <c r="I2199" i="58"/>
  <c r="M2199" i="58" s="1"/>
  <c r="K2199" i="58"/>
  <c r="N2199" i="58"/>
  <c r="H2200" i="58"/>
  <c r="I2200" i="58"/>
  <c r="M2200" i="58" s="1"/>
  <c r="K2200" i="58"/>
  <c r="N2200" i="58"/>
  <c r="H2201" i="58"/>
  <c r="I2201" i="58"/>
  <c r="M2201" i="58" s="1"/>
  <c r="K2201" i="58"/>
  <c r="N2201" i="58"/>
  <c r="H2202" i="58"/>
  <c r="I2202" i="58"/>
  <c r="M2202" i="58" s="1"/>
  <c r="K2202" i="58"/>
  <c r="N2202" i="58"/>
  <c r="H2203" i="58"/>
  <c r="I2203" i="58"/>
  <c r="M2203" i="58" s="1"/>
  <c r="K2203" i="58"/>
  <c r="N2203" i="58"/>
  <c r="H2204" i="58"/>
  <c r="I2204" i="58"/>
  <c r="M2204" i="58" s="1"/>
  <c r="K2204" i="58"/>
  <c r="N2204" i="58"/>
  <c r="H2205" i="58"/>
  <c r="I2205" i="58"/>
  <c r="M2205" i="58" s="1"/>
  <c r="K2205" i="58"/>
  <c r="N2205" i="58"/>
  <c r="H2206" i="58"/>
  <c r="I2206" i="58"/>
  <c r="M2206" i="58" s="1"/>
  <c r="K2206" i="58"/>
  <c r="N2206" i="58"/>
  <c r="H2207" i="58"/>
  <c r="I2207" i="58"/>
  <c r="M2207" i="58" s="1"/>
  <c r="K2207" i="58"/>
  <c r="N2207" i="58"/>
  <c r="H2208" i="58"/>
  <c r="I2208" i="58"/>
  <c r="M2208" i="58" s="1"/>
  <c r="K2208" i="58"/>
  <c r="N2208" i="58"/>
  <c r="H2209" i="58"/>
  <c r="I2209" i="58"/>
  <c r="M2209" i="58" s="1"/>
  <c r="K2209" i="58"/>
  <c r="N2209" i="58"/>
  <c r="H2210" i="58"/>
  <c r="I2210" i="58"/>
  <c r="M2210" i="58" s="1"/>
  <c r="K2210" i="58"/>
  <c r="N2210" i="58"/>
  <c r="H2211" i="58"/>
  <c r="I2211" i="58"/>
  <c r="M2211" i="58" s="1"/>
  <c r="K2211" i="58"/>
  <c r="N2211" i="58"/>
  <c r="H2212" i="58"/>
  <c r="I2212" i="58"/>
  <c r="M2212" i="58" s="1"/>
  <c r="K2212" i="58"/>
  <c r="N2212" i="58"/>
  <c r="H2213" i="58"/>
  <c r="I2213" i="58"/>
  <c r="M2213" i="58" s="1"/>
  <c r="K2213" i="58"/>
  <c r="N2213" i="58"/>
  <c r="H2214" i="58"/>
  <c r="I2214" i="58"/>
  <c r="M2214" i="58" s="1"/>
  <c r="K2214" i="58"/>
  <c r="N2214" i="58"/>
  <c r="H2215" i="58"/>
  <c r="I2215" i="58"/>
  <c r="M2215" i="58" s="1"/>
  <c r="K2215" i="58"/>
  <c r="N2215" i="58"/>
  <c r="H2216" i="58"/>
  <c r="I2216" i="58"/>
  <c r="M2216" i="58" s="1"/>
  <c r="K2216" i="58"/>
  <c r="N2216" i="58"/>
  <c r="H2217" i="58"/>
  <c r="I2217" i="58"/>
  <c r="M2217" i="58" s="1"/>
  <c r="K2217" i="58"/>
  <c r="N2217" i="58"/>
  <c r="H2218" i="58"/>
  <c r="I2218" i="58"/>
  <c r="M2218" i="58" s="1"/>
  <c r="K2218" i="58"/>
  <c r="N2218" i="58"/>
  <c r="H2219" i="58"/>
  <c r="I2219" i="58"/>
  <c r="M2219" i="58" s="1"/>
  <c r="K2219" i="58"/>
  <c r="N2219" i="58"/>
  <c r="H2220" i="58"/>
  <c r="I2220" i="58"/>
  <c r="M2220" i="58" s="1"/>
  <c r="K2220" i="58"/>
  <c r="N2220" i="58"/>
  <c r="H2221" i="58"/>
  <c r="I2221" i="58"/>
  <c r="M2221" i="58" s="1"/>
  <c r="K2221" i="58"/>
  <c r="N2221" i="58"/>
  <c r="H2222" i="58"/>
  <c r="I2222" i="58"/>
  <c r="M2222" i="58" s="1"/>
  <c r="K2222" i="58"/>
  <c r="N2222" i="58"/>
  <c r="H2223" i="58"/>
  <c r="I2223" i="58"/>
  <c r="M2223" i="58" s="1"/>
  <c r="K2223" i="58"/>
  <c r="N2223" i="58"/>
  <c r="H2224" i="58"/>
  <c r="I2224" i="58"/>
  <c r="M2224" i="58" s="1"/>
  <c r="K2224" i="58"/>
  <c r="N2224" i="58"/>
  <c r="H2225" i="58"/>
  <c r="I2225" i="58"/>
  <c r="M2225" i="58" s="1"/>
  <c r="K2225" i="58"/>
  <c r="N2225" i="58"/>
  <c r="H2226" i="58"/>
  <c r="I2226" i="58"/>
  <c r="M2226" i="58" s="1"/>
  <c r="K2226" i="58"/>
  <c r="N2226" i="58"/>
  <c r="H2227" i="58"/>
  <c r="I2227" i="58"/>
  <c r="M2227" i="58" s="1"/>
  <c r="K2227" i="58"/>
  <c r="N2227" i="58"/>
  <c r="H2228" i="58"/>
  <c r="I2228" i="58"/>
  <c r="M2228" i="58" s="1"/>
  <c r="K2228" i="58"/>
  <c r="N2228" i="58"/>
  <c r="H2229" i="58"/>
  <c r="I2229" i="58"/>
  <c r="M2229" i="58" s="1"/>
  <c r="K2229" i="58"/>
  <c r="N2229" i="58"/>
  <c r="H2230" i="58"/>
  <c r="I2230" i="58"/>
  <c r="M2230" i="58" s="1"/>
  <c r="K2230" i="58"/>
  <c r="N2230" i="58"/>
  <c r="H2231" i="58"/>
  <c r="I2231" i="58"/>
  <c r="M2231" i="58" s="1"/>
  <c r="K2231" i="58"/>
  <c r="N2231" i="58"/>
  <c r="H2232" i="58"/>
  <c r="I2232" i="58"/>
  <c r="M2232" i="58" s="1"/>
  <c r="K2232" i="58"/>
  <c r="N2232" i="58"/>
  <c r="H2233" i="58"/>
  <c r="I2233" i="58"/>
  <c r="M2233" i="58" s="1"/>
  <c r="K2233" i="58"/>
  <c r="N2233" i="58"/>
  <c r="H2234" i="58"/>
  <c r="I2234" i="58"/>
  <c r="M2234" i="58" s="1"/>
  <c r="K2234" i="58"/>
  <c r="N2234" i="58"/>
  <c r="H2235" i="58"/>
  <c r="I2235" i="58"/>
  <c r="M2235" i="58" s="1"/>
  <c r="K2235" i="58"/>
  <c r="N2235" i="58"/>
  <c r="H2236" i="58"/>
  <c r="I2236" i="58"/>
  <c r="M2236" i="58" s="1"/>
  <c r="K2236" i="58"/>
  <c r="N2236" i="58"/>
  <c r="H2237" i="58"/>
  <c r="I2237" i="58"/>
  <c r="M2237" i="58" s="1"/>
  <c r="K2237" i="58"/>
  <c r="N2237" i="58"/>
  <c r="H2238" i="58"/>
  <c r="I2238" i="58"/>
  <c r="M2238" i="58" s="1"/>
  <c r="K2238" i="58"/>
  <c r="N2238" i="58"/>
  <c r="H2239" i="58"/>
  <c r="I2239" i="58"/>
  <c r="M2239" i="58" s="1"/>
  <c r="K2239" i="58"/>
  <c r="N2239" i="58"/>
  <c r="H2240" i="58"/>
  <c r="I2240" i="58"/>
  <c r="M2240" i="58" s="1"/>
  <c r="K2240" i="58"/>
  <c r="N2240" i="58"/>
  <c r="H2241" i="58"/>
  <c r="I2241" i="58"/>
  <c r="M2241" i="58" s="1"/>
  <c r="K2241" i="58"/>
  <c r="N2241" i="58"/>
  <c r="H2242" i="58"/>
  <c r="I2242" i="58"/>
  <c r="M2242" i="58" s="1"/>
  <c r="K2242" i="58"/>
  <c r="N2242" i="58"/>
  <c r="H2243" i="58"/>
  <c r="I2243" i="58"/>
  <c r="M2243" i="58" s="1"/>
  <c r="K2243" i="58"/>
  <c r="N2243" i="58"/>
  <c r="H2244" i="58"/>
  <c r="I2244" i="58"/>
  <c r="M2244" i="58" s="1"/>
  <c r="K2244" i="58"/>
  <c r="N2244" i="58"/>
  <c r="H2245" i="58"/>
  <c r="I2245" i="58"/>
  <c r="M2245" i="58" s="1"/>
  <c r="K2245" i="58"/>
  <c r="N2245" i="58"/>
  <c r="H2246" i="58"/>
  <c r="I2246" i="58"/>
  <c r="M2246" i="58" s="1"/>
  <c r="K2246" i="58"/>
  <c r="N2246" i="58"/>
  <c r="H2247" i="58"/>
  <c r="I2247" i="58"/>
  <c r="M2247" i="58" s="1"/>
  <c r="K2247" i="58"/>
  <c r="N2247" i="58"/>
  <c r="H2248" i="58"/>
  <c r="I2248" i="58"/>
  <c r="M2248" i="58" s="1"/>
  <c r="K2248" i="58"/>
  <c r="N2248" i="58"/>
  <c r="H2249" i="58"/>
  <c r="I2249" i="58"/>
  <c r="M2249" i="58" s="1"/>
  <c r="K2249" i="58"/>
  <c r="N2249" i="58"/>
  <c r="H2250" i="58"/>
  <c r="I2250" i="58"/>
  <c r="M2250" i="58" s="1"/>
  <c r="K2250" i="58"/>
  <c r="N2250" i="58"/>
  <c r="H2251" i="58"/>
  <c r="I2251" i="58"/>
  <c r="M2251" i="58" s="1"/>
  <c r="K2251" i="58"/>
  <c r="N2251" i="58"/>
  <c r="H2252" i="58"/>
  <c r="I2252" i="58"/>
  <c r="M2252" i="58" s="1"/>
  <c r="K2252" i="58"/>
  <c r="N2252" i="58"/>
  <c r="H2253" i="58"/>
  <c r="I2253" i="58"/>
  <c r="M2253" i="58" s="1"/>
  <c r="K2253" i="58"/>
  <c r="N2253" i="58"/>
  <c r="H2254" i="58"/>
  <c r="I2254" i="58"/>
  <c r="M2254" i="58" s="1"/>
  <c r="K2254" i="58"/>
  <c r="N2254" i="58"/>
  <c r="H2255" i="58"/>
  <c r="I2255" i="58"/>
  <c r="M2255" i="58" s="1"/>
  <c r="K2255" i="58"/>
  <c r="N2255" i="58"/>
  <c r="H2256" i="58"/>
  <c r="I2256" i="58"/>
  <c r="M2256" i="58" s="1"/>
  <c r="K2256" i="58"/>
  <c r="N2256" i="58"/>
  <c r="H2257" i="58"/>
  <c r="I2257" i="58"/>
  <c r="M2257" i="58" s="1"/>
  <c r="K2257" i="58"/>
  <c r="N2257" i="58"/>
  <c r="H2258" i="58"/>
  <c r="I2258" i="58"/>
  <c r="M2258" i="58" s="1"/>
  <c r="K2258" i="58"/>
  <c r="N2258" i="58"/>
  <c r="H2259" i="58"/>
  <c r="I2259" i="58"/>
  <c r="M2259" i="58" s="1"/>
  <c r="K2259" i="58"/>
  <c r="N2259" i="58"/>
  <c r="H2260" i="58"/>
  <c r="I2260" i="58"/>
  <c r="M2260" i="58" s="1"/>
  <c r="K2260" i="58"/>
  <c r="N2260" i="58"/>
  <c r="H2261" i="58"/>
  <c r="I2261" i="58"/>
  <c r="M2261" i="58" s="1"/>
  <c r="K2261" i="58"/>
  <c r="N2261" i="58"/>
  <c r="H2262" i="58"/>
  <c r="I2262" i="58"/>
  <c r="M2262" i="58" s="1"/>
  <c r="K2262" i="58"/>
  <c r="N2262" i="58"/>
  <c r="H2263" i="58"/>
  <c r="I2263" i="58"/>
  <c r="M2263" i="58" s="1"/>
  <c r="K2263" i="58"/>
  <c r="N2263" i="58"/>
  <c r="H2264" i="58"/>
  <c r="I2264" i="58"/>
  <c r="M2264" i="58" s="1"/>
  <c r="K2264" i="58"/>
  <c r="N2264" i="58"/>
  <c r="H2265" i="58"/>
  <c r="I2265" i="58"/>
  <c r="M2265" i="58" s="1"/>
  <c r="K2265" i="58"/>
  <c r="N2265" i="58"/>
  <c r="H2266" i="58"/>
  <c r="I2266" i="58"/>
  <c r="M2266" i="58" s="1"/>
  <c r="K2266" i="58"/>
  <c r="N2266" i="58"/>
  <c r="H2267" i="58"/>
  <c r="I2267" i="58"/>
  <c r="M2267" i="58" s="1"/>
  <c r="K2267" i="58"/>
  <c r="N2267" i="58"/>
  <c r="H2268" i="58"/>
  <c r="I2268" i="58"/>
  <c r="M2268" i="58" s="1"/>
  <c r="K2268" i="58"/>
  <c r="N2268" i="58"/>
  <c r="H2269" i="58"/>
  <c r="I2269" i="58"/>
  <c r="M2269" i="58" s="1"/>
  <c r="K2269" i="58"/>
  <c r="N2269" i="58"/>
  <c r="H2270" i="58"/>
  <c r="I2270" i="58"/>
  <c r="M2270" i="58" s="1"/>
  <c r="K2270" i="58"/>
  <c r="N2270" i="58"/>
  <c r="H2271" i="58"/>
  <c r="I2271" i="58"/>
  <c r="M2271" i="58" s="1"/>
  <c r="K2271" i="58"/>
  <c r="N2271" i="58"/>
  <c r="H2272" i="58"/>
  <c r="I2272" i="58"/>
  <c r="M2272" i="58" s="1"/>
  <c r="K2272" i="58"/>
  <c r="N2272" i="58"/>
  <c r="H2273" i="58"/>
  <c r="I2273" i="58"/>
  <c r="M2273" i="58" s="1"/>
  <c r="K2273" i="58"/>
  <c r="N2273" i="58"/>
  <c r="H2274" i="58"/>
  <c r="I2274" i="58"/>
  <c r="M2274" i="58" s="1"/>
  <c r="K2274" i="58"/>
  <c r="N2274" i="58"/>
  <c r="H2275" i="58"/>
  <c r="I2275" i="58"/>
  <c r="M2275" i="58" s="1"/>
  <c r="K2275" i="58"/>
  <c r="N2275" i="58"/>
  <c r="H2276" i="58"/>
  <c r="I2276" i="58"/>
  <c r="M2276" i="58" s="1"/>
  <c r="K2276" i="58"/>
  <c r="N2276" i="58"/>
  <c r="H2277" i="58"/>
  <c r="I2277" i="58"/>
  <c r="M2277" i="58" s="1"/>
  <c r="K2277" i="58"/>
  <c r="N2277" i="58"/>
  <c r="H2278" i="58"/>
  <c r="I2278" i="58"/>
  <c r="M2278" i="58" s="1"/>
  <c r="K2278" i="58"/>
  <c r="N2278" i="58"/>
  <c r="H2279" i="58"/>
  <c r="I2279" i="58"/>
  <c r="M2279" i="58" s="1"/>
  <c r="K2279" i="58"/>
  <c r="N2279" i="58"/>
  <c r="H2280" i="58"/>
  <c r="I2280" i="58"/>
  <c r="M2280" i="58" s="1"/>
  <c r="K2280" i="58"/>
  <c r="N2280" i="58"/>
  <c r="H2281" i="58"/>
  <c r="I2281" i="58"/>
  <c r="M2281" i="58" s="1"/>
  <c r="K2281" i="58"/>
  <c r="N2281" i="58"/>
  <c r="H2282" i="58"/>
  <c r="I2282" i="58"/>
  <c r="M2282" i="58" s="1"/>
  <c r="K2282" i="58"/>
  <c r="N2282" i="58"/>
  <c r="H2283" i="58"/>
  <c r="I2283" i="58"/>
  <c r="M2283" i="58" s="1"/>
  <c r="K2283" i="58"/>
  <c r="N2283" i="58"/>
  <c r="H2284" i="58"/>
  <c r="I2284" i="58"/>
  <c r="M2284" i="58" s="1"/>
  <c r="K2284" i="58"/>
  <c r="N2284" i="58"/>
  <c r="H2285" i="58"/>
  <c r="I2285" i="58"/>
  <c r="M2285" i="58" s="1"/>
  <c r="K2285" i="58"/>
  <c r="N2285" i="58"/>
  <c r="H2286" i="58"/>
  <c r="I2286" i="58"/>
  <c r="M2286" i="58" s="1"/>
  <c r="K2286" i="58"/>
  <c r="N2286" i="58"/>
  <c r="H2287" i="58"/>
  <c r="I2287" i="58"/>
  <c r="M2287" i="58" s="1"/>
  <c r="K2287" i="58"/>
  <c r="N2287" i="58"/>
  <c r="H2288" i="58"/>
  <c r="I2288" i="58"/>
  <c r="M2288" i="58" s="1"/>
  <c r="K2288" i="58"/>
  <c r="N2288" i="58"/>
  <c r="H2289" i="58"/>
  <c r="I2289" i="58"/>
  <c r="M2289" i="58" s="1"/>
  <c r="K2289" i="58"/>
  <c r="N2289" i="58"/>
  <c r="H2290" i="58"/>
  <c r="I2290" i="58"/>
  <c r="M2290" i="58" s="1"/>
  <c r="K2290" i="58"/>
  <c r="N2290" i="58"/>
  <c r="H2291" i="58"/>
  <c r="I2291" i="58"/>
  <c r="M2291" i="58" s="1"/>
  <c r="K2291" i="58"/>
  <c r="N2291" i="58"/>
  <c r="H2292" i="58"/>
  <c r="I2292" i="58"/>
  <c r="M2292" i="58" s="1"/>
  <c r="K2292" i="58"/>
  <c r="N2292" i="58"/>
  <c r="H2293" i="58"/>
  <c r="I2293" i="58"/>
  <c r="M2293" i="58" s="1"/>
  <c r="K2293" i="58"/>
  <c r="N2293" i="58"/>
  <c r="H2294" i="58"/>
  <c r="I2294" i="58"/>
  <c r="M2294" i="58" s="1"/>
  <c r="K2294" i="58"/>
  <c r="N2294" i="58"/>
  <c r="H2295" i="58"/>
  <c r="I2295" i="58"/>
  <c r="M2295" i="58" s="1"/>
  <c r="K2295" i="58"/>
  <c r="N2295" i="58"/>
  <c r="H2296" i="58"/>
  <c r="I2296" i="58"/>
  <c r="M2296" i="58" s="1"/>
  <c r="K2296" i="58"/>
  <c r="N2296" i="58"/>
  <c r="H2297" i="58"/>
  <c r="I2297" i="58"/>
  <c r="M2297" i="58" s="1"/>
  <c r="K2297" i="58"/>
  <c r="N2297" i="58"/>
  <c r="H2298" i="58"/>
  <c r="I2298" i="58"/>
  <c r="M2298" i="58" s="1"/>
  <c r="K2298" i="58"/>
  <c r="N2298" i="58"/>
  <c r="H2299" i="58"/>
  <c r="I2299" i="58"/>
  <c r="M2299" i="58" s="1"/>
  <c r="K2299" i="58"/>
  <c r="N2299" i="58"/>
  <c r="H2300" i="58"/>
  <c r="I2300" i="58"/>
  <c r="M2300" i="58" s="1"/>
  <c r="K2300" i="58"/>
  <c r="N2300" i="58"/>
  <c r="H2301" i="58"/>
  <c r="I2301" i="58"/>
  <c r="M2301" i="58" s="1"/>
  <c r="K2301" i="58"/>
  <c r="N2301" i="58"/>
  <c r="H2302" i="58"/>
  <c r="I2302" i="58"/>
  <c r="M2302" i="58" s="1"/>
  <c r="K2302" i="58"/>
  <c r="N2302" i="58"/>
  <c r="H2303" i="58"/>
  <c r="I2303" i="58"/>
  <c r="M2303" i="58" s="1"/>
  <c r="K2303" i="58"/>
  <c r="N2303" i="58"/>
  <c r="H2304" i="58"/>
  <c r="I2304" i="58"/>
  <c r="M2304" i="58" s="1"/>
  <c r="K2304" i="58"/>
  <c r="N2304" i="58"/>
  <c r="H2305" i="58"/>
  <c r="I2305" i="58"/>
  <c r="M2305" i="58" s="1"/>
  <c r="K2305" i="58"/>
  <c r="N2305" i="58"/>
  <c r="H2306" i="58"/>
  <c r="I2306" i="58"/>
  <c r="M2306" i="58" s="1"/>
  <c r="K2306" i="58"/>
  <c r="N2306" i="58"/>
  <c r="H2307" i="58"/>
  <c r="I2307" i="58"/>
  <c r="M2307" i="58" s="1"/>
  <c r="K2307" i="58"/>
  <c r="N2307" i="58"/>
  <c r="H2308" i="58"/>
  <c r="I2308" i="58"/>
  <c r="M2308" i="58" s="1"/>
  <c r="K2308" i="58"/>
  <c r="N2308" i="58"/>
  <c r="H2309" i="58"/>
  <c r="I2309" i="58"/>
  <c r="M2309" i="58" s="1"/>
  <c r="K2309" i="58"/>
  <c r="N2309" i="58"/>
  <c r="H2310" i="58"/>
  <c r="I2310" i="58"/>
  <c r="M2310" i="58" s="1"/>
  <c r="K2310" i="58"/>
  <c r="N2310" i="58"/>
  <c r="H2311" i="58"/>
  <c r="I2311" i="58"/>
  <c r="M2311" i="58" s="1"/>
  <c r="K2311" i="58"/>
  <c r="N2311" i="58"/>
  <c r="H2312" i="58"/>
  <c r="I2312" i="58"/>
  <c r="M2312" i="58" s="1"/>
  <c r="K2312" i="58"/>
  <c r="N2312" i="58"/>
  <c r="H2313" i="58"/>
  <c r="I2313" i="58"/>
  <c r="M2313" i="58" s="1"/>
  <c r="K2313" i="58"/>
  <c r="N2313" i="58"/>
  <c r="H2314" i="58"/>
  <c r="I2314" i="58"/>
  <c r="M2314" i="58" s="1"/>
  <c r="K2314" i="58"/>
  <c r="N2314" i="58"/>
  <c r="H2315" i="58"/>
  <c r="I2315" i="58"/>
  <c r="M2315" i="58" s="1"/>
  <c r="K2315" i="58"/>
  <c r="N2315" i="58"/>
  <c r="H2316" i="58"/>
  <c r="I2316" i="58"/>
  <c r="M2316" i="58" s="1"/>
  <c r="K2316" i="58"/>
  <c r="N2316" i="58"/>
  <c r="H2317" i="58"/>
  <c r="I2317" i="58"/>
  <c r="M2317" i="58" s="1"/>
  <c r="K2317" i="58"/>
  <c r="N2317" i="58"/>
  <c r="H2318" i="58"/>
  <c r="I2318" i="58"/>
  <c r="M2318" i="58" s="1"/>
  <c r="K2318" i="58"/>
  <c r="N2318" i="58"/>
  <c r="H2319" i="58"/>
  <c r="I2319" i="58"/>
  <c r="M2319" i="58" s="1"/>
  <c r="K2319" i="58"/>
  <c r="N2319" i="58"/>
  <c r="H2320" i="58"/>
  <c r="I2320" i="58"/>
  <c r="M2320" i="58" s="1"/>
  <c r="K2320" i="58"/>
  <c r="N2320" i="58"/>
  <c r="H2321" i="58"/>
  <c r="I2321" i="58"/>
  <c r="M2321" i="58" s="1"/>
  <c r="K2321" i="58"/>
  <c r="N2321" i="58"/>
  <c r="H2322" i="58"/>
  <c r="I2322" i="58"/>
  <c r="M2322" i="58" s="1"/>
  <c r="K2322" i="58"/>
  <c r="N2322" i="58"/>
  <c r="H2323" i="58"/>
  <c r="I2323" i="58"/>
  <c r="M2323" i="58" s="1"/>
  <c r="K2323" i="58"/>
  <c r="N2323" i="58"/>
  <c r="H2324" i="58"/>
  <c r="I2324" i="58"/>
  <c r="M2324" i="58" s="1"/>
  <c r="K2324" i="58"/>
  <c r="N2324" i="58"/>
  <c r="H2325" i="58"/>
  <c r="I2325" i="58"/>
  <c r="M2325" i="58" s="1"/>
  <c r="K2325" i="58"/>
  <c r="N2325" i="58"/>
  <c r="H2326" i="58"/>
  <c r="I2326" i="58"/>
  <c r="M2326" i="58" s="1"/>
  <c r="K2326" i="58"/>
  <c r="N2326" i="58"/>
  <c r="H2327" i="58"/>
  <c r="I2327" i="58"/>
  <c r="M2327" i="58" s="1"/>
  <c r="K2327" i="58"/>
  <c r="N2327" i="58"/>
  <c r="H2328" i="58"/>
  <c r="I2328" i="58"/>
  <c r="M2328" i="58" s="1"/>
  <c r="K2328" i="58"/>
  <c r="N2328" i="58"/>
  <c r="H2329" i="58"/>
  <c r="I2329" i="58"/>
  <c r="M2329" i="58" s="1"/>
  <c r="K2329" i="58"/>
  <c r="N2329" i="58"/>
  <c r="H2330" i="58"/>
  <c r="I2330" i="58"/>
  <c r="M2330" i="58" s="1"/>
  <c r="K2330" i="58"/>
  <c r="N2330" i="58"/>
  <c r="H2331" i="58"/>
  <c r="I2331" i="58"/>
  <c r="M2331" i="58" s="1"/>
  <c r="K2331" i="58"/>
  <c r="N2331" i="58"/>
  <c r="H2332" i="58"/>
  <c r="I2332" i="58"/>
  <c r="M2332" i="58" s="1"/>
  <c r="K2332" i="58"/>
  <c r="N2332" i="58"/>
  <c r="H2333" i="58"/>
  <c r="I2333" i="58"/>
  <c r="M2333" i="58" s="1"/>
  <c r="K2333" i="58"/>
  <c r="N2333" i="58"/>
  <c r="H2334" i="58"/>
  <c r="I2334" i="58"/>
  <c r="M2334" i="58" s="1"/>
  <c r="K2334" i="58"/>
  <c r="N2334" i="58"/>
  <c r="H2335" i="58"/>
  <c r="I2335" i="58"/>
  <c r="M2335" i="58" s="1"/>
  <c r="K2335" i="58"/>
  <c r="N2335" i="58"/>
  <c r="H2336" i="58"/>
  <c r="I2336" i="58"/>
  <c r="M2336" i="58" s="1"/>
  <c r="K2336" i="58"/>
  <c r="N2336" i="58"/>
  <c r="H2337" i="58"/>
  <c r="I2337" i="58"/>
  <c r="M2337" i="58" s="1"/>
  <c r="K2337" i="58"/>
  <c r="N2337" i="58"/>
  <c r="H2338" i="58"/>
  <c r="I2338" i="58"/>
  <c r="M2338" i="58" s="1"/>
  <c r="K2338" i="58"/>
  <c r="N2338" i="58"/>
  <c r="H2339" i="58"/>
  <c r="I2339" i="58"/>
  <c r="M2339" i="58" s="1"/>
  <c r="K2339" i="58"/>
  <c r="N2339" i="58"/>
  <c r="H2340" i="58"/>
  <c r="I2340" i="58"/>
  <c r="M2340" i="58" s="1"/>
  <c r="K2340" i="58"/>
  <c r="N2340" i="58"/>
  <c r="H2341" i="58"/>
  <c r="I2341" i="58"/>
  <c r="M2341" i="58" s="1"/>
  <c r="K2341" i="58"/>
  <c r="N2341" i="58"/>
  <c r="H2342" i="58"/>
  <c r="I2342" i="58"/>
  <c r="M2342" i="58" s="1"/>
  <c r="K2342" i="58"/>
  <c r="N2342" i="58"/>
  <c r="H2343" i="58"/>
  <c r="I2343" i="58"/>
  <c r="M2343" i="58" s="1"/>
  <c r="K2343" i="58"/>
  <c r="N2343" i="58"/>
  <c r="H2344" i="58"/>
  <c r="I2344" i="58"/>
  <c r="M2344" i="58" s="1"/>
  <c r="K2344" i="58"/>
  <c r="N2344" i="58"/>
  <c r="H2345" i="58"/>
  <c r="I2345" i="58"/>
  <c r="M2345" i="58" s="1"/>
  <c r="K2345" i="58"/>
  <c r="N2345" i="58"/>
  <c r="H2346" i="58"/>
  <c r="I2346" i="58"/>
  <c r="M2346" i="58" s="1"/>
  <c r="K2346" i="58"/>
  <c r="N2346" i="58"/>
  <c r="H2347" i="58"/>
  <c r="I2347" i="58"/>
  <c r="M2347" i="58" s="1"/>
  <c r="K2347" i="58"/>
  <c r="N2347" i="58"/>
  <c r="H2348" i="58"/>
  <c r="I2348" i="58"/>
  <c r="M2348" i="58" s="1"/>
  <c r="K2348" i="58"/>
  <c r="N2348" i="58"/>
  <c r="H2349" i="58"/>
  <c r="I2349" i="58"/>
  <c r="M2349" i="58" s="1"/>
  <c r="K2349" i="58"/>
  <c r="N2349" i="58"/>
  <c r="H2350" i="58"/>
  <c r="I2350" i="58"/>
  <c r="M2350" i="58" s="1"/>
  <c r="K2350" i="58"/>
  <c r="N2350" i="58"/>
  <c r="H2351" i="58"/>
  <c r="I2351" i="58"/>
  <c r="M2351" i="58" s="1"/>
  <c r="K2351" i="58"/>
  <c r="N2351" i="58"/>
  <c r="H2352" i="58"/>
  <c r="I2352" i="58"/>
  <c r="M2352" i="58" s="1"/>
  <c r="K2352" i="58"/>
  <c r="N2352" i="58"/>
  <c r="H2353" i="58"/>
  <c r="I2353" i="58"/>
  <c r="M2353" i="58" s="1"/>
  <c r="K2353" i="58"/>
  <c r="N2353" i="58"/>
  <c r="H2354" i="58"/>
  <c r="I2354" i="58"/>
  <c r="M2354" i="58" s="1"/>
  <c r="K2354" i="58"/>
  <c r="N2354" i="58"/>
  <c r="H2355" i="58"/>
  <c r="I2355" i="58"/>
  <c r="M2355" i="58" s="1"/>
  <c r="K2355" i="58"/>
  <c r="N2355" i="58"/>
  <c r="H2356" i="58"/>
  <c r="I2356" i="58"/>
  <c r="M2356" i="58" s="1"/>
  <c r="K2356" i="58"/>
  <c r="N2356" i="58"/>
  <c r="H2357" i="58"/>
  <c r="I2357" i="58"/>
  <c r="M2357" i="58" s="1"/>
  <c r="K2357" i="58"/>
  <c r="N2357" i="58"/>
  <c r="H2358" i="58"/>
  <c r="I2358" i="58"/>
  <c r="M2358" i="58" s="1"/>
  <c r="K2358" i="58"/>
  <c r="N2358" i="58"/>
  <c r="H2359" i="58"/>
  <c r="I2359" i="58"/>
  <c r="M2359" i="58" s="1"/>
  <c r="K2359" i="58"/>
  <c r="N2359" i="58"/>
  <c r="H2360" i="58"/>
  <c r="I2360" i="58"/>
  <c r="M2360" i="58" s="1"/>
  <c r="K2360" i="58"/>
  <c r="N2360" i="58"/>
  <c r="H2361" i="58"/>
  <c r="I2361" i="58"/>
  <c r="M2361" i="58" s="1"/>
  <c r="K2361" i="58"/>
  <c r="N2361" i="58"/>
  <c r="H2362" i="58"/>
  <c r="I2362" i="58"/>
  <c r="M2362" i="58" s="1"/>
  <c r="K2362" i="58"/>
  <c r="N2362" i="58"/>
  <c r="H2363" i="58"/>
  <c r="I2363" i="58"/>
  <c r="M2363" i="58" s="1"/>
  <c r="K2363" i="58"/>
  <c r="N2363" i="58"/>
  <c r="H2364" i="58"/>
  <c r="I2364" i="58"/>
  <c r="M2364" i="58" s="1"/>
  <c r="K2364" i="58"/>
  <c r="N2364" i="58"/>
  <c r="H2365" i="58"/>
  <c r="I2365" i="58"/>
  <c r="M2365" i="58" s="1"/>
  <c r="K2365" i="58"/>
  <c r="N2365" i="58"/>
  <c r="H2366" i="58"/>
  <c r="I2366" i="58"/>
  <c r="M2366" i="58" s="1"/>
  <c r="K2366" i="58"/>
  <c r="N2366" i="58"/>
  <c r="H2367" i="58"/>
  <c r="I2367" i="58"/>
  <c r="M2367" i="58" s="1"/>
  <c r="K2367" i="58"/>
  <c r="N2367" i="58"/>
  <c r="H2368" i="58"/>
  <c r="I2368" i="58"/>
  <c r="M2368" i="58" s="1"/>
  <c r="K2368" i="58"/>
  <c r="N2368" i="58"/>
  <c r="H2369" i="58"/>
  <c r="I2369" i="58"/>
  <c r="M2369" i="58" s="1"/>
  <c r="K2369" i="58"/>
  <c r="N2369" i="58"/>
  <c r="H2370" i="58"/>
  <c r="I2370" i="58"/>
  <c r="M2370" i="58" s="1"/>
  <c r="K2370" i="58"/>
  <c r="N2370" i="58"/>
  <c r="H2371" i="58"/>
  <c r="I2371" i="58"/>
  <c r="M2371" i="58" s="1"/>
  <c r="K2371" i="58"/>
  <c r="N2371" i="58"/>
  <c r="H2372" i="58"/>
  <c r="I2372" i="58"/>
  <c r="M2372" i="58" s="1"/>
  <c r="K2372" i="58"/>
  <c r="N2372" i="58"/>
  <c r="H2373" i="58"/>
  <c r="I2373" i="58"/>
  <c r="M2373" i="58" s="1"/>
  <c r="K2373" i="58"/>
  <c r="N2373" i="58"/>
  <c r="H2374" i="58"/>
  <c r="I2374" i="58"/>
  <c r="M2374" i="58" s="1"/>
  <c r="K2374" i="58"/>
  <c r="N2374" i="58"/>
  <c r="H2375" i="58"/>
  <c r="I2375" i="58"/>
  <c r="M2375" i="58" s="1"/>
  <c r="K2375" i="58"/>
  <c r="N2375" i="58"/>
  <c r="H2376" i="58"/>
  <c r="I2376" i="58"/>
  <c r="M2376" i="58" s="1"/>
  <c r="K2376" i="58"/>
  <c r="N2376" i="58"/>
  <c r="H2377" i="58"/>
  <c r="I2377" i="58"/>
  <c r="M2377" i="58" s="1"/>
  <c r="K2377" i="58"/>
  <c r="N2377" i="58"/>
  <c r="H2378" i="58"/>
  <c r="I2378" i="58"/>
  <c r="M2378" i="58" s="1"/>
  <c r="K2378" i="58"/>
  <c r="N2378" i="58"/>
  <c r="H2379" i="58"/>
  <c r="I2379" i="58"/>
  <c r="M2379" i="58" s="1"/>
  <c r="K2379" i="58"/>
  <c r="N2379" i="58"/>
  <c r="H2380" i="58"/>
  <c r="I2380" i="58"/>
  <c r="M2380" i="58" s="1"/>
  <c r="K2380" i="58"/>
  <c r="N2380" i="58"/>
  <c r="H2381" i="58"/>
  <c r="I2381" i="58"/>
  <c r="M2381" i="58" s="1"/>
  <c r="K2381" i="58"/>
  <c r="N2381" i="58"/>
  <c r="H2382" i="58"/>
  <c r="I2382" i="58"/>
  <c r="M2382" i="58" s="1"/>
  <c r="K2382" i="58"/>
  <c r="N2382" i="58"/>
  <c r="H2383" i="58"/>
  <c r="I2383" i="58"/>
  <c r="M2383" i="58" s="1"/>
  <c r="K2383" i="58"/>
  <c r="N2383" i="58"/>
  <c r="H2384" i="58"/>
  <c r="I2384" i="58"/>
  <c r="M2384" i="58" s="1"/>
  <c r="K2384" i="58"/>
  <c r="N2384" i="58"/>
  <c r="H2385" i="58"/>
  <c r="I2385" i="58"/>
  <c r="M2385" i="58" s="1"/>
  <c r="K2385" i="58"/>
  <c r="N2385" i="58"/>
  <c r="H2386" i="58"/>
  <c r="I2386" i="58"/>
  <c r="M2386" i="58" s="1"/>
  <c r="K2386" i="58"/>
  <c r="N2386" i="58"/>
  <c r="H2387" i="58"/>
  <c r="I2387" i="58"/>
  <c r="M2387" i="58" s="1"/>
  <c r="K2387" i="58"/>
  <c r="N2387" i="58"/>
  <c r="H2388" i="58"/>
  <c r="I2388" i="58"/>
  <c r="M2388" i="58" s="1"/>
  <c r="K2388" i="58"/>
  <c r="N2388" i="58"/>
  <c r="H2389" i="58"/>
  <c r="I2389" i="58"/>
  <c r="M2389" i="58" s="1"/>
  <c r="K2389" i="58"/>
  <c r="N2389" i="58"/>
  <c r="H2390" i="58"/>
  <c r="I2390" i="58"/>
  <c r="M2390" i="58" s="1"/>
  <c r="K2390" i="58"/>
  <c r="N2390" i="58"/>
  <c r="H2391" i="58"/>
  <c r="I2391" i="58"/>
  <c r="M2391" i="58" s="1"/>
  <c r="K2391" i="58"/>
  <c r="N2391" i="58"/>
  <c r="H2392" i="58"/>
  <c r="I2392" i="58"/>
  <c r="M2392" i="58" s="1"/>
  <c r="K2392" i="58"/>
  <c r="N2392" i="58"/>
  <c r="H2393" i="58"/>
  <c r="I2393" i="58"/>
  <c r="M2393" i="58" s="1"/>
  <c r="K2393" i="58"/>
  <c r="N2393" i="58"/>
  <c r="H2394" i="58"/>
  <c r="I2394" i="58"/>
  <c r="M2394" i="58" s="1"/>
  <c r="K2394" i="58"/>
  <c r="N2394" i="58"/>
  <c r="H2395" i="58"/>
  <c r="I2395" i="58"/>
  <c r="M2395" i="58" s="1"/>
  <c r="K2395" i="58"/>
  <c r="N2395" i="58"/>
  <c r="H2396" i="58"/>
  <c r="I2396" i="58"/>
  <c r="M2396" i="58" s="1"/>
  <c r="K2396" i="58"/>
  <c r="N2396" i="58"/>
  <c r="H2397" i="58"/>
  <c r="I2397" i="58"/>
  <c r="M2397" i="58" s="1"/>
  <c r="K2397" i="58"/>
  <c r="N2397" i="58"/>
  <c r="H2398" i="58"/>
  <c r="I2398" i="58"/>
  <c r="M2398" i="58" s="1"/>
  <c r="K2398" i="58"/>
  <c r="N2398" i="58"/>
  <c r="H2399" i="58"/>
  <c r="I2399" i="58"/>
  <c r="M2399" i="58" s="1"/>
  <c r="K2399" i="58"/>
  <c r="N2399" i="58"/>
  <c r="H2400" i="58"/>
  <c r="I2400" i="58"/>
  <c r="M2400" i="58" s="1"/>
  <c r="K2400" i="58"/>
  <c r="N2400" i="58"/>
  <c r="H2401" i="58"/>
  <c r="I2401" i="58"/>
  <c r="M2401" i="58" s="1"/>
  <c r="K2401" i="58"/>
  <c r="N2401" i="58"/>
  <c r="H2402" i="58"/>
  <c r="I2402" i="58"/>
  <c r="M2402" i="58" s="1"/>
  <c r="K2402" i="58"/>
  <c r="N2402" i="58"/>
  <c r="H2403" i="58"/>
  <c r="I2403" i="58"/>
  <c r="M2403" i="58" s="1"/>
  <c r="K2403" i="58"/>
  <c r="N2403" i="58"/>
  <c r="H2404" i="58"/>
  <c r="I2404" i="58"/>
  <c r="M2404" i="58" s="1"/>
  <c r="K2404" i="58"/>
  <c r="N2404" i="58"/>
  <c r="H2405" i="58"/>
  <c r="I2405" i="58"/>
  <c r="M2405" i="58" s="1"/>
  <c r="K2405" i="58"/>
  <c r="N2405" i="58"/>
  <c r="H2406" i="58"/>
  <c r="I2406" i="58"/>
  <c r="M2406" i="58" s="1"/>
  <c r="K2406" i="58"/>
  <c r="N2406" i="58"/>
  <c r="H2407" i="58"/>
  <c r="I2407" i="58"/>
  <c r="M2407" i="58" s="1"/>
  <c r="K2407" i="58"/>
  <c r="N2407" i="58"/>
  <c r="H2408" i="58"/>
  <c r="I2408" i="58"/>
  <c r="M2408" i="58" s="1"/>
  <c r="K2408" i="58"/>
  <c r="N2408" i="58"/>
  <c r="H2409" i="58"/>
  <c r="I2409" i="58"/>
  <c r="M2409" i="58" s="1"/>
  <c r="K2409" i="58"/>
  <c r="N2409" i="58"/>
  <c r="H2410" i="58"/>
  <c r="I2410" i="58"/>
  <c r="M2410" i="58" s="1"/>
  <c r="K2410" i="58"/>
  <c r="N2410" i="58"/>
  <c r="H2411" i="58"/>
  <c r="I2411" i="58"/>
  <c r="M2411" i="58" s="1"/>
  <c r="K2411" i="58"/>
  <c r="N2411" i="58"/>
  <c r="H2412" i="58"/>
  <c r="I2412" i="58"/>
  <c r="M2412" i="58" s="1"/>
  <c r="K2412" i="58"/>
  <c r="N2412" i="58"/>
  <c r="H2413" i="58"/>
  <c r="I2413" i="58"/>
  <c r="M2413" i="58" s="1"/>
  <c r="K2413" i="58"/>
  <c r="N2413" i="58"/>
  <c r="H2414" i="58"/>
  <c r="I2414" i="58"/>
  <c r="M2414" i="58" s="1"/>
  <c r="K2414" i="58"/>
  <c r="N2414" i="58"/>
  <c r="H2415" i="58"/>
  <c r="I2415" i="58"/>
  <c r="M2415" i="58" s="1"/>
  <c r="K2415" i="58"/>
  <c r="N2415" i="58"/>
  <c r="H2416" i="58"/>
  <c r="I2416" i="58"/>
  <c r="M2416" i="58" s="1"/>
  <c r="K2416" i="58"/>
  <c r="N2416" i="58"/>
  <c r="H2417" i="58"/>
  <c r="I2417" i="58"/>
  <c r="M2417" i="58" s="1"/>
  <c r="K2417" i="58"/>
  <c r="N2417" i="58"/>
  <c r="H2418" i="58"/>
  <c r="I2418" i="58"/>
  <c r="M2418" i="58" s="1"/>
  <c r="K2418" i="58"/>
  <c r="N2418" i="58"/>
  <c r="H2419" i="58"/>
  <c r="I2419" i="58"/>
  <c r="M2419" i="58" s="1"/>
  <c r="K2419" i="58"/>
  <c r="N2419" i="58"/>
  <c r="H2420" i="58"/>
  <c r="I2420" i="58"/>
  <c r="M2420" i="58" s="1"/>
  <c r="K2420" i="58"/>
  <c r="N2420" i="58"/>
  <c r="H2421" i="58"/>
  <c r="I2421" i="58"/>
  <c r="M2421" i="58" s="1"/>
  <c r="K2421" i="58"/>
  <c r="N2421" i="58"/>
  <c r="H2422" i="58"/>
  <c r="I2422" i="58"/>
  <c r="M2422" i="58" s="1"/>
  <c r="K2422" i="58"/>
  <c r="N2422" i="58"/>
  <c r="H2423" i="58"/>
  <c r="I2423" i="58"/>
  <c r="M2423" i="58" s="1"/>
  <c r="K2423" i="58"/>
  <c r="N2423" i="58"/>
  <c r="H2424" i="58"/>
  <c r="I2424" i="58"/>
  <c r="M2424" i="58" s="1"/>
  <c r="K2424" i="58"/>
  <c r="N2424" i="58"/>
  <c r="H2425" i="58"/>
  <c r="I2425" i="58"/>
  <c r="M2425" i="58" s="1"/>
  <c r="K2425" i="58"/>
  <c r="N2425" i="58"/>
  <c r="H2426" i="58"/>
  <c r="I2426" i="58"/>
  <c r="M2426" i="58" s="1"/>
  <c r="K2426" i="58"/>
  <c r="N2426" i="58"/>
  <c r="H2427" i="58"/>
  <c r="I2427" i="58"/>
  <c r="M2427" i="58" s="1"/>
  <c r="K2427" i="58"/>
  <c r="N2427" i="58"/>
  <c r="H2428" i="58"/>
  <c r="I2428" i="58"/>
  <c r="M2428" i="58" s="1"/>
  <c r="K2428" i="58"/>
  <c r="N2428" i="58"/>
  <c r="H2429" i="58"/>
  <c r="I2429" i="58"/>
  <c r="M2429" i="58" s="1"/>
  <c r="K2429" i="58"/>
  <c r="N2429" i="58"/>
  <c r="H2430" i="58"/>
  <c r="I2430" i="58"/>
  <c r="M2430" i="58" s="1"/>
  <c r="K2430" i="58"/>
  <c r="N2430" i="58"/>
  <c r="H2431" i="58"/>
  <c r="I2431" i="58"/>
  <c r="M2431" i="58" s="1"/>
  <c r="K2431" i="58"/>
  <c r="N2431" i="58"/>
  <c r="H2432" i="58"/>
  <c r="I2432" i="58"/>
  <c r="M2432" i="58" s="1"/>
  <c r="K2432" i="58"/>
  <c r="N2432" i="58"/>
  <c r="H2433" i="58"/>
  <c r="I2433" i="58"/>
  <c r="M2433" i="58" s="1"/>
  <c r="K2433" i="58"/>
  <c r="N2433" i="58"/>
  <c r="H2434" i="58"/>
  <c r="I2434" i="58"/>
  <c r="M2434" i="58" s="1"/>
  <c r="K2434" i="58"/>
  <c r="N2434" i="58"/>
  <c r="H2435" i="58"/>
  <c r="I2435" i="58"/>
  <c r="M2435" i="58" s="1"/>
  <c r="K2435" i="58"/>
  <c r="N2435" i="58"/>
  <c r="H2436" i="58"/>
  <c r="I2436" i="58"/>
  <c r="M2436" i="58" s="1"/>
  <c r="K2436" i="58"/>
  <c r="N2436" i="58"/>
  <c r="H2437" i="58"/>
  <c r="I2437" i="58"/>
  <c r="M2437" i="58" s="1"/>
  <c r="K2437" i="58"/>
  <c r="N2437" i="58"/>
  <c r="H2438" i="58"/>
  <c r="I2438" i="58"/>
  <c r="M2438" i="58" s="1"/>
  <c r="K2438" i="58"/>
  <c r="N2438" i="58"/>
  <c r="H2439" i="58"/>
  <c r="I2439" i="58"/>
  <c r="M2439" i="58" s="1"/>
  <c r="K2439" i="58"/>
  <c r="N2439" i="58"/>
  <c r="H2440" i="58"/>
  <c r="I2440" i="58"/>
  <c r="M2440" i="58" s="1"/>
  <c r="K2440" i="58"/>
  <c r="N2440" i="58"/>
  <c r="H2441" i="58"/>
  <c r="I2441" i="58"/>
  <c r="M2441" i="58" s="1"/>
  <c r="K2441" i="58"/>
  <c r="N2441" i="58"/>
  <c r="H2442" i="58"/>
  <c r="I2442" i="58"/>
  <c r="M2442" i="58" s="1"/>
  <c r="K2442" i="58"/>
  <c r="N2442" i="58"/>
  <c r="H2443" i="58"/>
  <c r="I2443" i="58"/>
  <c r="M2443" i="58" s="1"/>
  <c r="K2443" i="58"/>
  <c r="N2443" i="58"/>
  <c r="H2444" i="58"/>
  <c r="I2444" i="58"/>
  <c r="M2444" i="58" s="1"/>
  <c r="K2444" i="58"/>
  <c r="N2444" i="58"/>
  <c r="H2445" i="58"/>
  <c r="I2445" i="58"/>
  <c r="M2445" i="58" s="1"/>
  <c r="K2445" i="58"/>
  <c r="N2445" i="58"/>
  <c r="H2446" i="58"/>
  <c r="I2446" i="58"/>
  <c r="M2446" i="58" s="1"/>
  <c r="K2446" i="58"/>
  <c r="N2446" i="58"/>
  <c r="H2447" i="58"/>
  <c r="I2447" i="58"/>
  <c r="M2447" i="58" s="1"/>
  <c r="K2447" i="58"/>
  <c r="N2447" i="58"/>
  <c r="H2448" i="58"/>
  <c r="I2448" i="58"/>
  <c r="M2448" i="58" s="1"/>
  <c r="K2448" i="58"/>
  <c r="N2448" i="58"/>
  <c r="H2449" i="58"/>
  <c r="I2449" i="58"/>
  <c r="M2449" i="58" s="1"/>
  <c r="K2449" i="58"/>
  <c r="N2449" i="58"/>
  <c r="H2450" i="58"/>
  <c r="I2450" i="58"/>
  <c r="M2450" i="58" s="1"/>
  <c r="K2450" i="58"/>
  <c r="N2450" i="58"/>
  <c r="H2451" i="58"/>
  <c r="I2451" i="58"/>
  <c r="M2451" i="58" s="1"/>
  <c r="K2451" i="58"/>
  <c r="N2451" i="58"/>
  <c r="H2452" i="58"/>
  <c r="I2452" i="58"/>
  <c r="M2452" i="58" s="1"/>
  <c r="K2452" i="58"/>
  <c r="N2452" i="58"/>
  <c r="H2453" i="58"/>
  <c r="I2453" i="58"/>
  <c r="M2453" i="58" s="1"/>
  <c r="K2453" i="58"/>
  <c r="N2453" i="58"/>
  <c r="H2454" i="58"/>
  <c r="I2454" i="58"/>
  <c r="M2454" i="58" s="1"/>
  <c r="K2454" i="58"/>
  <c r="N2454" i="58"/>
  <c r="H2455" i="58"/>
  <c r="I2455" i="58"/>
  <c r="M2455" i="58" s="1"/>
  <c r="K2455" i="58"/>
  <c r="N2455" i="58"/>
  <c r="H2456" i="58"/>
  <c r="I2456" i="58"/>
  <c r="M2456" i="58" s="1"/>
  <c r="K2456" i="58"/>
  <c r="N2456" i="58"/>
  <c r="H2457" i="58"/>
  <c r="I2457" i="58"/>
  <c r="M2457" i="58" s="1"/>
  <c r="K2457" i="58"/>
  <c r="N2457" i="58"/>
  <c r="H2458" i="58"/>
  <c r="I2458" i="58"/>
  <c r="M2458" i="58" s="1"/>
  <c r="K2458" i="58"/>
  <c r="N2458" i="58"/>
  <c r="H2459" i="58"/>
  <c r="I2459" i="58"/>
  <c r="M2459" i="58" s="1"/>
  <c r="K2459" i="58"/>
  <c r="N2459" i="58"/>
  <c r="H2460" i="58"/>
  <c r="I2460" i="58"/>
  <c r="M2460" i="58" s="1"/>
  <c r="K2460" i="58"/>
  <c r="N2460" i="58"/>
  <c r="H2461" i="58"/>
  <c r="I2461" i="58"/>
  <c r="M2461" i="58" s="1"/>
  <c r="K2461" i="58"/>
  <c r="N2461" i="58"/>
  <c r="H2462" i="58"/>
  <c r="I2462" i="58"/>
  <c r="M2462" i="58" s="1"/>
  <c r="K2462" i="58"/>
  <c r="N2462" i="58"/>
  <c r="H2463" i="58"/>
  <c r="I2463" i="58"/>
  <c r="M2463" i="58" s="1"/>
  <c r="K2463" i="58"/>
  <c r="N2463" i="58"/>
  <c r="H2464" i="58"/>
  <c r="I2464" i="58"/>
  <c r="M2464" i="58" s="1"/>
  <c r="K2464" i="58"/>
  <c r="N2464" i="58"/>
  <c r="H2465" i="58"/>
  <c r="I2465" i="58"/>
  <c r="M2465" i="58" s="1"/>
  <c r="K2465" i="58"/>
  <c r="N2465" i="58"/>
  <c r="H2466" i="58"/>
  <c r="I2466" i="58"/>
  <c r="M2466" i="58" s="1"/>
  <c r="K2466" i="58"/>
  <c r="N2466" i="58"/>
  <c r="H2467" i="58"/>
  <c r="I2467" i="58"/>
  <c r="M2467" i="58" s="1"/>
  <c r="K2467" i="58"/>
  <c r="N2467" i="58"/>
  <c r="H2468" i="58"/>
  <c r="I2468" i="58"/>
  <c r="M2468" i="58" s="1"/>
  <c r="K2468" i="58"/>
  <c r="N2468" i="58"/>
  <c r="H2469" i="58"/>
  <c r="I2469" i="58"/>
  <c r="M2469" i="58" s="1"/>
  <c r="K2469" i="58"/>
  <c r="N2469" i="58"/>
  <c r="H2470" i="58"/>
  <c r="I2470" i="58"/>
  <c r="M2470" i="58" s="1"/>
  <c r="K2470" i="58"/>
  <c r="N2470" i="58"/>
  <c r="H2471" i="58"/>
  <c r="I2471" i="58"/>
  <c r="M2471" i="58" s="1"/>
  <c r="K2471" i="58"/>
  <c r="N2471" i="58"/>
  <c r="H2472" i="58"/>
  <c r="I2472" i="58"/>
  <c r="M2472" i="58" s="1"/>
  <c r="K2472" i="58"/>
  <c r="N2472" i="58"/>
  <c r="H2473" i="58"/>
  <c r="I2473" i="58"/>
  <c r="M2473" i="58" s="1"/>
  <c r="K2473" i="58"/>
  <c r="N2473" i="58"/>
  <c r="H2474" i="58"/>
  <c r="I2474" i="58"/>
  <c r="M2474" i="58" s="1"/>
  <c r="K2474" i="58"/>
  <c r="N2474" i="58"/>
  <c r="H2475" i="58"/>
  <c r="I2475" i="58"/>
  <c r="M2475" i="58" s="1"/>
  <c r="K2475" i="58"/>
  <c r="N2475" i="58"/>
  <c r="H2476" i="58"/>
  <c r="I2476" i="58"/>
  <c r="M2476" i="58" s="1"/>
  <c r="K2476" i="58"/>
  <c r="N2476" i="58"/>
  <c r="H2477" i="58"/>
  <c r="I2477" i="58"/>
  <c r="M2477" i="58" s="1"/>
  <c r="K2477" i="58"/>
  <c r="N2477" i="58"/>
  <c r="H2478" i="58"/>
  <c r="I2478" i="58"/>
  <c r="M2478" i="58" s="1"/>
  <c r="K2478" i="58"/>
  <c r="N2478" i="58"/>
  <c r="H2479" i="58"/>
  <c r="I2479" i="58"/>
  <c r="M2479" i="58" s="1"/>
  <c r="K2479" i="58"/>
  <c r="N2479" i="58"/>
  <c r="H2480" i="58"/>
  <c r="I2480" i="58"/>
  <c r="M2480" i="58" s="1"/>
  <c r="K2480" i="58"/>
  <c r="N2480" i="58"/>
  <c r="H2481" i="58"/>
  <c r="I2481" i="58"/>
  <c r="M2481" i="58" s="1"/>
  <c r="K2481" i="58"/>
  <c r="N2481" i="58"/>
  <c r="H2482" i="58"/>
  <c r="I2482" i="58"/>
  <c r="M2482" i="58" s="1"/>
  <c r="K2482" i="58"/>
  <c r="N2482" i="58"/>
  <c r="H2483" i="58"/>
  <c r="I2483" i="58"/>
  <c r="M2483" i="58" s="1"/>
  <c r="K2483" i="58"/>
  <c r="N2483" i="58"/>
  <c r="H2484" i="58"/>
  <c r="I2484" i="58"/>
  <c r="M2484" i="58" s="1"/>
  <c r="K2484" i="58"/>
  <c r="N2484" i="58"/>
  <c r="H2485" i="58"/>
  <c r="I2485" i="58"/>
  <c r="M2485" i="58" s="1"/>
  <c r="K2485" i="58"/>
  <c r="N2485" i="58"/>
  <c r="H2486" i="58"/>
  <c r="I2486" i="58"/>
  <c r="M2486" i="58" s="1"/>
  <c r="K2486" i="58"/>
  <c r="N2486" i="58"/>
  <c r="H2487" i="58"/>
  <c r="I2487" i="58"/>
  <c r="M2487" i="58" s="1"/>
  <c r="K2487" i="58"/>
  <c r="N2487" i="58"/>
  <c r="H2488" i="58"/>
  <c r="I2488" i="58"/>
  <c r="M2488" i="58" s="1"/>
  <c r="K2488" i="58"/>
  <c r="N2488" i="58"/>
  <c r="H2489" i="58"/>
  <c r="I2489" i="58"/>
  <c r="M2489" i="58" s="1"/>
  <c r="K2489" i="58"/>
  <c r="N2489" i="58"/>
  <c r="H2490" i="58"/>
  <c r="I2490" i="58"/>
  <c r="M2490" i="58" s="1"/>
  <c r="K2490" i="58"/>
  <c r="N2490" i="58"/>
  <c r="H2491" i="58"/>
  <c r="I2491" i="58"/>
  <c r="M2491" i="58" s="1"/>
  <c r="K2491" i="58"/>
  <c r="N2491" i="58"/>
  <c r="H2492" i="58"/>
  <c r="I2492" i="58"/>
  <c r="M2492" i="58" s="1"/>
  <c r="K2492" i="58"/>
  <c r="N2492" i="58"/>
  <c r="H2493" i="58"/>
  <c r="I2493" i="58"/>
  <c r="M2493" i="58" s="1"/>
  <c r="K2493" i="58"/>
  <c r="N2493" i="58"/>
  <c r="H2494" i="58"/>
  <c r="I2494" i="58"/>
  <c r="M2494" i="58" s="1"/>
  <c r="K2494" i="58"/>
  <c r="N2494" i="58"/>
  <c r="H2495" i="58"/>
  <c r="I2495" i="58"/>
  <c r="M2495" i="58" s="1"/>
  <c r="K2495" i="58"/>
  <c r="N2495" i="58"/>
  <c r="H2496" i="58"/>
  <c r="I2496" i="58"/>
  <c r="M2496" i="58" s="1"/>
  <c r="K2496" i="58"/>
  <c r="N2496" i="58"/>
  <c r="H2497" i="58"/>
  <c r="I2497" i="58"/>
  <c r="M2497" i="58" s="1"/>
  <c r="K2497" i="58"/>
  <c r="N2497" i="58"/>
  <c r="H2498" i="58"/>
  <c r="I2498" i="58"/>
  <c r="M2498" i="58" s="1"/>
  <c r="K2498" i="58"/>
  <c r="N2498" i="58"/>
  <c r="H2499" i="58"/>
  <c r="I2499" i="58"/>
  <c r="M2499" i="58" s="1"/>
  <c r="K2499" i="58"/>
  <c r="N2499" i="58"/>
  <c r="H2500" i="58"/>
  <c r="I2500" i="58"/>
  <c r="M2500" i="58" s="1"/>
  <c r="K2500" i="58"/>
  <c r="N2500" i="58"/>
  <c r="H2501" i="58"/>
  <c r="I2501" i="58"/>
  <c r="M2501" i="58" s="1"/>
  <c r="K2501" i="58"/>
  <c r="N2501" i="58"/>
  <c r="H2502" i="58"/>
  <c r="I2502" i="58"/>
  <c r="M2502" i="58" s="1"/>
  <c r="K2502" i="58"/>
  <c r="N2502" i="58"/>
  <c r="H2503" i="58"/>
  <c r="I2503" i="58"/>
  <c r="M2503" i="58" s="1"/>
  <c r="K2503" i="58"/>
  <c r="N2503" i="58"/>
  <c r="H2504" i="58"/>
  <c r="I2504" i="58"/>
  <c r="M2504" i="58" s="1"/>
  <c r="K2504" i="58"/>
  <c r="N2504" i="58"/>
  <c r="H2505" i="58"/>
  <c r="I2505" i="58"/>
  <c r="M2505" i="58" s="1"/>
  <c r="K2505" i="58"/>
  <c r="N2505" i="58"/>
  <c r="H2506" i="58"/>
  <c r="I2506" i="58"/>
  <c r="M2506" i="58" s="1"/>
  <c r="K2506" i="58"/>
  <c r="N2506" i="58"/>
  <c r="H2507" i="58"/>
  <c r="I2507" i="58"/>
  <c r="M2507" i="58" s="1"/>
  <c r="K2507" i="58"/>
  <c r="N2507" i="58"/>
  <c r="H2508" i="58"/>
  <c r="I2508" i="58"/>
  <c r="M2508" i="58" s="1"/>
  <c r="K2508" i="58"/>
  <c r="N2508" i="58"/>
  <c r="H2509" i="58"/>
  <c r="I2509" i="58"/>
  <c r="M2509" i="58" s="1"/>
  <c r="K2509" i="58"/>
  <c r="N2509" i="58"/>
  <c r="H2510" i="58"/>
  <c r="I2510" i="58"/>
  <c r="M2510" i="58" s="1"/>
  <c r="K2510" i="58"/>
  <c r="N2510" i="58"/>
  <c r="H2511" i="58"/>
  <c r="I2511" i="58"/>
  <c r="M2511" i="58" s="1"/>
  <c r="K2511" i="58"/>
  <c r="N2511" i="58"/>
  <c r="H2512" i="58"/>
  <c r="I2512" i="58"/>
  <c r="M2512" i="58" s="1"/>
  <c r="K2512" i="58"/>
  <c r="N2512" i="58"/>
  <c r="H2513" i="58"/>
  <c r="I2513" i="58"/>
  <c r="M2513" i="58" s="1"/>
  <c r="K2513" i="58"/>
  <c r="N2513" i="58"/>
  <c r="H2514" i="58"/>
  <c r="I2514" i="58"/>
  <c r="M2514" i="58" s="1"/>
  <c r="K2514" i="58"/>
  <c r="N2514" i="58"/>
  <c r="H2515" i="58"/>
  <c r="I2515" i="58"/>
  <c r="M2515" i="58" s="1"/>
  <c r="K2515" i="58"/>
  <c r="N2515" i="58"/>
  <c r="H2516" i="58"/>
  <c r="I2516" i="58"/>
  <c r="M2516" i="58" s="1"/>
  <c r="K2516" i="58"/>
  <c r="N2516" i="58"/>
  <c r="H2517" i="58"/>
  <c r="I2517" i="58"/>
  <c r="M2517" i="58" s="1"/>
  <c r="K2517" i="58"/>
  <c r="N2517" i="58"/>
  <c r="H2518" i="58"/>
  <c r="I2518" i="58"/>
  <c r="M2518" i="58" s="1"/>
  <c r="K2518" i="58"/>
  <c r="N2518" i="58"/>
  <c r="H2519" i="58"/>
  <c r="I2519" i="58"/>
  <c r="M2519" i="58" s="1"/>
  <c r="K2519" i="58"/>
  <c r="N2519" i="58"/>
  <c r="H2520" i="58"/>
  <c r="I2520" i="58"/>
  <c r="M2520" i="58" s="1"/>
  <c r="K2520" i="58"/>
  <c r="N2520" i="58"/>
  <c r="H2521" i="58"/>
  <c r="I2521" i="58"/>
  <c r="M2521" i="58" s="1"/>
  <c r="K2521" i="58"/>
  <c r="N2521" i="58"/>
  <c r="H2522" i="58"/>
  <c r="I2522" i="58"/>
  <c r="M2522" i="58" s="1"/>
  <c r="K2522" i="58"/>
  <c r="N2522" i="58"/>
  <c r="H2523" i="58"/>
  <c r="I2523" i="58"/>
  <c r="M2523" i="58" s="1"/>
  <c r="K2523" i="58"/>
  <c r="N2523" i="58"/>
  <c r="H2524" i="58"/>
  <c r="I2524" i="58"/>
  <c r="M2524" i="58" s="1"/>
  <c r="K2524" i="58"/>
  <c r="N2524" i="58"/>
  <c r="H2525" i="58"/>
  <c r="I2525" i="58"/>
  <c r="M2525" i="58" s="1"/>
  <c r="K2525" i="58"/>
  <c r="N2525" i="58"/>
  <c r="H2526" i="58"/>
  <c r="I2526" i="58"/>
  <c r="M2526" i="58" s="1"/>
  <c r="K2526" i="58"/>
  <c r="N2526" i="58"/>
  <c r="H2527" i="58"/>
  <c r="I2527" i="58"/>
  <c r="M2527" i="58" s="1"/>
  <c r="K2527" i="58"/>
  <c r="N2527" i="58"/>
  <c r="H2528" i="58"/>
  <c r="I2528" i="58"/>
  <c r="M2528" i="58" s="1"/>
  <c r="K2528" i="58"/>
  <c r="N2528" i="58"/>
  <c r="H2529" i="58"/>
  <c r="I2529" i="58"/>
  <c r="M2529" i="58" s="1"/>
  <c r="K2529" i="58"/>
  <c r="N2529" i="58"/>
  <c r="H2530" i="58"/>
  <c r="I2530" i="58"/>
  <c r="M2530" i="58" s="1"/>
  <c r="K2530" i="58"/>
  <c r="N2530" i="58"/>
  <c r="H2531" i="58"/>
  <c r="I2531" i="58"/>
  <c r="M2531" i="58" s="1"/>
  <c r="K2531" i="58"/>
  <c r="N2531" i="58"/>
  <c r="H2532" i="58"/>
  <c r="I2532" i="58"/>
  <c r="M2532" i="58" s="1"/>
  <c r="K2532" i="58"/>
  <c r="N2532" i="58"/>
  <c r="H2533" i="58"/>
  <c r="I2533" i="58"/>
  <c r="M2533" i="58" s="1"/>
  <c r="K2533" i="58"/>
  <c r="N2533" i="58"/>
  <c r="H2534" i="58"/>
  <c r="I2534" i="58"/>
  <c r="M2534" i="58" s="1"/>
  <c r="K2534" i="58"/>
  <c r="N2534" i="58"/>
  <c r="H2535" i="58"/>
  <c r="I2535" i="58"/>
  <c r="M2535" i="58" s="1"/>
  <c r="K2535" i="58"/>
  <c r="N2535" i="58"/>
  <c r="H2536" i="58"/>
  <c r="I2536" i="58"/>
  <c r="M2536" i="58" s="1"/>
  <c r="K2536" i="58"/>
  <c r="N2536" i="58"/>
  <c r="H2537" i="58"/>
  <c r="I2537" i="58"/>
  <c r="M2537" i="58" s="1"/>
  <c r="K2537" i="58"/>
  <c r="N2537" i="58"/>
  <c r="H2538" i="58"/>
  <c r="I2538" i="58"/>
  <c r="M2538" i="58" s="1"/>
  <c r="K2538" i="58"/>
  <c r="N2538" i="58"/>
  <c r="H2539" i="58"/>
  <c r="I2539" i="58"/>
  <c r="M2539" i="58" s="1"/>
  <c r="K2539" i="58"/>
  <c r="N2539" i="58"/>
  <c r="H2540" i="58"/>
  <c r="I2540" i="58"/>
  <c r="M2540" i="58" s="1"/>
  <c r="K2540" i="58"/>
  <c r="N2540" i="58"/>
  <c r="H2541" i="58"/>
  <c r="I2541" i="58"/>
  <c r="M2541" i="58" s="1"/>
  <c r="K2541" i="58"/>
  <c r="N2541" i="58"/>
  <c r="H2542" i="58"/>
  <c r="I2542" i="58"/>
  <c r="M2542" i="58" s="1"/>
  <c r="K2542" i="58"/>
  <c r="N2542" i="58"/>
  <c r="H2543" i="58"/>
  <c r="I2543" i="58"/>
  <c r="M2543" i="58" s="1"/>
  <c r="K2543" i="58"/>
  <c r="N2543" i="58"/>
  <c r="H2544" i="58"/>
  <c r="I2544" i="58"/>
  <c r="M2544" i="58" s="1"/>
  <c r="K2544" i="58"/>
  <c r="N2544" i="58"/>
  <c r="H2545" i="58"/>
  <c r="I2545" i="58"/>
  <c r="M2545" i="58" s="1"/>
  <c r="K2545" i="58"/>
  <c r="N2545" i="58"/>
  <c r="H2546" i="58"/>
  <c r="I2546" i="58"/>
  <c r="M2546" i="58" s="1"/>
  <c r="K2546" i="58"/>
  <c r="N2546" i="58"/>
  <c r="H2547" i="58"/>
  <c r="I2547" i="58"/>
  <c r="M2547" i="58" s="1"/>
  <c r="K2547" i="58"/>
  <c r="N2547" i="58"/>
  <c r="H2548" i="58"/>
  <c r="I2548" i="58"/>
  <c r="M2548" i="58" s="1"/>
  <c r="K2548" i="58"/>
  <c r="N2548" i="58"/>
  <c r="H2549" i="58"/>
  <c r="I2549" i="58"/>
  <c r="M2549" i="58" s="1"/>
  <c r="K2549" i="58"/>
  <c r="N2549" i="58"/>
  <c r="H2550" i="58"/>
  <c r="I2550" i="58"/>
  <c r="M2550" i="58" s="1"/>
  <c r="K2550" i="58"/>
  <c r="N2550" i="58"/>
  <c r="H2551" i="58"/>
  <c r="I2551" i="58"/>
  <c r="M2551" i="58" s="1"/>
  <c r="K2551" i="58"/>
  <c r="N2551" i="58"/>
  <c r="H2552" i="58"/>
  <c r="I2552" i="58"/>
  <c r="M2552" i="58" s="1"/>
  <c r="K2552" i="58"/>
  <c r="N2552" i="58"/>
  <c r="H2553" i="58"/>
  <c r="I2553" i="58"/>
  <c r="M2553" i="58" s="1"/>
  <c r="K2553" i="58"/>
  <c r="N2553" i="58"/>
  <c r="H2554" i="58"/>
  <c r="I2554" i="58"/>
  <c r="M2554" i="58" s="1"/>
  <c r="K2554" i="58"/>
  <c r="N2554" i="58"/>
  <c r="H2555" i="58"/>
  <c r="I2555" i="58"/>
  <c r="M2555" i="58" s="1"/>
  <c r="K2555" i="58"/>
  <c r="N2555" i="58"/>
  <c r="H2556" i="58"/>
  <c r="I2556" i="58"/>
  <c r="M2556" i="58" s="1"/>
  <c r="K2556" i="58"/>
  <c r="N2556" i="58"/>
  <c r="H2557" i="58"/>
  <c r="I2557" i="58"/>
  <c r="M2557" i="58" s="1"/>
  <c r="K2557" i="58"/>
  <c r="N2557" i="58"/>
  <c r="H2558" i="58"/>
  <c r="I2558" i="58"/>
  <c r="M2558" i="58" s="1"/>
  <c r="K2558" i="58"/>
  <c r="N2558" i="58"/>
  <c r="H2559" i="58"/>
  <c r="I2559" i="58"/>
  <c r="M2559" i="58" s="1"/>
  <c r="K2559" i="58"/>
  <c r="N2559" i="58"/>
  <c r="H2560" i="58"/>
  <c r="I2560" i="58"/>
  <c r="M2560" i="58" s="1"/>
  <c r="K2560" i="58"/>
  <c r="N2560" i="58"/>
  <c r="H2561" i="58"/>
  <c r="I2561" i="58"/>
  <c r="M2561" i="58" s="1"/>
  <c r="K2561" i="58"/>
  <c r="N2561" i="58"/>
  <c r="H2562" i="58"/>
  <c r="I2562" i="58"/>
  <c r="M2562" i="58" s="1"/>
  <c r="K2562" i="58"/>
  <c r="N2562" i="58"/>
  <c r="H2563" i="58"/>
  <c r="I2563" i="58"/>
  <c r="M2563" i="58" s="1"/>
  <c r="K2563" i="58"/>
  <c r="N2563" i="58"/>
  <c r="H2564" i="58"/>
  <c r="I2564" i="58"/>
  <c r="M2564" i="58" s="1"/>
  <c r="K2564" i="58"/>
  <c r="N2564" i="58"/>
  <c r="H2565" i="58"/>
  <c r="I2565" i="58"/>
  <c r="M2565" i="58" s="1"/>
  <c r="K2565" i="58"/>
  <c r="N2565" i="58"/>
  <c r="H2566" i="58"/>
  <c r="I2566" i="58"/>
  <c r="M2566" i="58" s="1"/>
  <c r="K2566" i="58"/>
  <c r="N2566" i="58"/>
  <c r="H2567" i="58"/>
  <c r="I2567" i="58"/>
  <c r="M2567" i="58" s="1"/>
  <c r="K2567" i="58"/>
  <c r="N2567" i="58"/>
  <c r="H2568" i="58"/>
  <c r="I2568" i="58"/>
  <c r="M2568" i="58" s="1"/>
  <c r="K2568" i="58"/>
  <c r="N2568" i="58"/>
  <c r="H2569" i="58"/>
  <c r="I2569" i="58"/>
  <c r="M2569" i="58" s="1"/>
  <c r="K2569" i="58"/>
  <c r="N2569" i="58"/>
  <c r="H2570" i="58"/>
  <c r="I2570" i="58"/>
  <c r="M2570" i="58" s="1"/>
  <c r="K2570" i="58"/>
  <c r="N2570" i="58"/>
  <c r="H2571" i="58"/>
  <c r="I2571" i="58"/>
  <c r="M2571" i="58" s="1"/>
  <c r="K2571" i="58"/>
  <c r="N2571" i="58"/>
  <c r="H2572" i="58"/>
  <c r="I2572" i="58"/>
  <c r="M2572" i="58" s="1"/>
  <c r="K2572" i="58"/>
  <c r="N2572" i="58"/>
  <c r="H2573" i="58"/>
  <c r="I2573" i="58"/>
  <c r="M2573" i="58" s="1"/>
  <c r="K2573" i="58"/>
  <c r="N2573" i="58"/>
  <c r="H2574" i="58"/>
  <c r="I2574" i="58"/>
  <c r="M2574" i="58" s="1"/>
  <c r="K2574" i="58"/>
  <c r="N2574" i="58"/>
  <c r="H2575" i="58"/>
  <c r="I2575" i="58"/>
  <c r="M2575" i="58" s="1"/>
  <c r="K2575" i="58"/>
  <c r="N2575" i="58"/>
  <c r="H2576" i="58"/>
  <c r="I2576" i="58"/>
  <c r="M2576" i="58" s="1"/>
  <c r="K2576" i="58"/>
  <c r="N2576" i="58"/>
  <c r="H2577" i="58"/>
  <c r="I2577" i="58"/>
  <c r="M2577" i="58" s="1"/>
  <c r="K2577" i="58"/>
  <c r="N2577" i="58"/>
  <c r="H2578" i="58"/>
  <c r="I2578" i="58"/>
  <c r="M2578" i="58" s="1"/>
  <c r="K2578" i="58"/>
  <c r="N2578" i="58"/>
  <c r="H2579" i="58"/>
  <c r="I2579" i="58"/>
  <c r="M2579" i="58" s="1"/>
  <c r="K2579" i="58"/>
  <c r="N2579" i="58"/>
  <c r="H2580" i="58"/>
  <c r="I2580" i="58"/>
  <c r="M2580" i="58" s="1"/>
  <c r="K2580" i="58"/>
  <c r="N2580" i="58"/>
  <c r="H2581" i="58"/>
  <c r="I2581" i="58"/>
  <c r="M2581" i="58" s="1"/>
  <c r="K2581" i="58"/>
  <c r="N2581" i="58"/>
  <c r="H2582" i="58"/>
  <c r="I2582" i="58"/>
  <c r="M2582" i="58" s="1"/>
  <c r="K2582" i="58"/>
  <c r="N2582" i="58"/>
  <c r="L1388" i="58" l="1"/>
  <c r="L1380" i="58"/>
  <c r="L1465" i="58"/>
  <c r="L1487" i="58"/>
  <c r="L1478" i="58"/>
  <c r="L1474" i="58"/>
  <c r="L1466" i="58"/>
  <c r="L1463" i="58"/>
  <c r="L1459" i="58"/>
  <c r="L1407" i="58"/>
  <c r="L1401" i="58"/>
  <c r="L1545" i="58"/>
  <c r="L1517" i="58"/>
  <c r="L1505" i="58"/>
  <c r="L1576" i="58"/>
  <c r="L1500" i="58"/>
  <c r="L1492" i="58"/>
  <c r="L1488" i="58"/>
  <c r="L1485" i="58"/>
  <c r="L1481" i="58"/>
  <c r="L1479" i="58"/>
  <c r="L1402" i="58"/>
  <c r="L1399" i="58"/>
  <c r="L1393" i="58"/>
  <c r="L1391" i="58"/>
  <c r="L1383" i="58"/>
  <c r="L1606" i="58"/>
  <c r="L2068" i="58"/>
  <c r="L2060" i="58"/>
  <c r="L2056" i="58"/>
  <c r="L2052" i="58"/>
  <c r="L1816" i="58"/>
  <c r="L2547" i="58"/>
  <c r="L2539" i="58"/>
  <c r="L2537" i="58"/>
  <c r="L2533" i="58"/>
  <c r="L2525" i="58"/>
  <c r="L2523" i="58"/>
  <c r="L2515" i="58"/>
  <c r="L2513" i="58"/>
  <c r="L2509" i="58"/>
  <c r="L2499" i="58"/>
  <c r="L2497" i="58"/>
  <c r="L2493" i="58"/>
  <c r="L2491" i="58"/>
  <c r="L2483" i="58"/>
  <c r="L2481" i="58"/>
  <c r="L2443" i="58"/>
  <c r="L2437" i="58"/>
  <c r="L2435" i="58"/>
  <c r="L2427" i="58"/>
  <c r="L2425" i="58"/>
  <c r="L2417" i="58"/>
  <c r="L2415" i="58"/>
  <c r="L2409" i="58"/>
  <c r="L2407" i="58"/>
  <c r="L2401" i="58"/>
  <c r="L2397" i="58"/>
  <c r="L2389" i="58"/>
  <c r="L2387" i="58"/>
  <c r="L2329" i="58"/>
  <c r="L2325" i="58"/>
  <c r="L2317" i="58"/>
  <c r="L2315" i="58"/>
  <c r="L2307" i="58"/>
  <c r="L2305" i="58"/>
  <c r="L2297" i="58"/>
  <c r="L2293" i="58"/>
  <c r="L2285" i="58"/>
  <c r="L2283" i="58"/>
  <c r="L2275" i="58"/>
  <c r="L2273" i="58"/>
  <c r="L2077" i="58"/>
  <c r="L2075" i="58"/>
  <c r="L2071" i="58"/>
  <c r="L2069" i="58"/>
  <c r="L2063" i="58"/>
  <c r="L2061" i="58"/>
  <c r="L2055" i="58"/>
  <c r="L1983" i="58"/>
  <c r="L1975" i="58"/>
  <c r="L1971" i="58"/>
  <c r="L1927" i="58"/>
  <c r="L1907" i="58"/>
  <c r="L1895" i="58"/>
  <c r="L1887" i="58"/>
  <c r="L1883" i="58"/>
  <c r="L1875" i="58"/>
  <c r="L1744" i="58"/>
  <c r="L1732" i="58"/>
  <c r="L1664" i="58"/>
  <c r="L1624" i="58"/>
  <c r="L1612" i="58"/>
  <c r="L1608" i="58"/>
  <c r="L2554" i="58"/>
  <c r="L2534" i="58"/>
  <c r="L2526" i="58"/>
  <c r="L2510" i="58"/>
  <c r="L2494" i="58"/>
  <c r="L2454" i="58"/>
  <c r="L2438" i="58"/>
  <c r="L2426" i="58"/>
  <c r="L2142" i="58"/>
  <c r="L2138" i="58"/>
  <c r="L2134" i="58"/>
  <c r="L2130" i="58"/>
  <c r="L2126" i="58"/>
  <c r="L2122" i="58"/>
  <c r="L2118" i="58"/>
  <c r="L2114" i="58"/>
  <c r="L2110" i="58"/>
  <c r="L2106" i="58"/>
  <c r="L2102" i="58"/>
  <c r="L2098" i="58"/>
  <c r="L2094" i="58"/>
  <c r="L2090" i="58"/>
  <c r="L2086" i="58"/>
  <c r="L2078" i="58"/>
  <c r="L2048" i="58"/>
  <c r="L2046" i="58"/>
  <c r="L2040" i="58"/>
  <c r="L2038" i="58"/>
  <c r="L2034" i="58"/>
  <c r="L2018" i="58"/>
  <c r="L2016" i="58"/>
  <c r="L2014" i="58"/>
  <c r="L2008" i="58"/>
  <c r="L2006" i="58"/>
  <c r="L1996" i="58"/>
  <c r="L1994" i="58"/>
  <c r="L1988" i="58"/>
  <c r="L1986" i="58"/>
  <c r="L1978" i="58"/>
  <c r="L1944" i="58"/>
  <c r="L1940" i="58"/>
  <c r="L1938" i="58"/>
  <c r="L1914" i="58"/>
  <c r="L1912" i="58"/>
  <c r="L1908" i="58"/>
  <c r="L1900" i="58"/>
  <c r="L1898" i="58"/>
  <c r="L1890" i="58"/>
  <c r="L1888" i="58"/>
  <c r="L1850" i="58"/>
  <c r="L2550" i="58"/>
  <c r="L2538" i="58"/>
  <c r="L2514" i="58"/>
  <c r="L2498" i="58"/>
  <c r="L2458" i="58"/>
  <c r="L2442" i="58"/>
  <c r="L2350" i="58"/>
  <c r="L2338" i="58"/>
  <c r="L2330" i="58"/>
  <c r="L2326" i="58"/>
  <c r="L2051" i="58"/>
  <c r="L2049" i="58"/>
  <c r="L2025" i="58"/>
  <c r="L2017" i="58"/>
  <c r="L1997" i="58"/>
  <c r="L1605" i="58"/>
  <c r="L1601" i="58"/>
  <c r="L1593" i="58"/>
  <c r="L1581" i="58"/>
  <c r="L1577" i="58"/>
  <c r="L1572" i="58"/>
  <c r="L1552" i="58"/>
  <c r="L1546" i="58"/>
  <c r="L1543" i="58"/>
  <c r="L1855" i="58"/>
  <c r="L1851" i="58"/>
  <c r="L1844" i="58"/>
  <c r="L1789" i="58"/>
  <c r="L1785" i="58"/>
  <c r="L1777" i="58"/>
  <c r="L1765" i="58"/>
  <c r="L1713" i="58"/>
  <c r="L1709" i="58"/>
  <c r="L1701" i="58"/>
  <c r="L1697" i="58"/>
  <c r="L1669" i="58"/>
  <c r="L1665" i="58"/>
  <c r="L1630" i="58"/>
  <c r="L1868" i="58"/>
  <c r="L1837" i="58"/>
  <c r="L1825" i="58"/>
  <c r="L1817" i="58"/>
  <c r="L1812" i="58"/>
  <c r="L1810" i="58"/>
  <c r="L1784" i="58"/>
  <c r="L1776" i="58"/>
  <c r="L1774" i="58"/>
  <c r="L1766" i="58"/>
  <c r="L1764" i="58"/>
  <c r="L1750" i="58"/>
  <c r="L1726" i="58"/>
  <c r="L1700" i="58"/>
  <c r="L1696" i="58"/>
  <c r="L1694" i="58"/>
  <c r="L1670" i="58"/>
  <c r="L1668" i="58"/>
  <c r="L1663" i="58"/>
  <c r="L1651" i="58"/>
  <c r="L1643" i="58"/>
  <c r="L1639" i="58"/>
  <c r="L1619" i="58"/>
  <c r="L1611" i="58"/>
  <c r="L1607" i="58"/>
  <c r="L1553" i="58"/>
  <c r="L1518" i="58"/>
  <c r="L1513" i="58"/>
  <c r="L1445" i="58"/>
  <c r="L1425" i="58"/>
  <c r="L2579" i="58"/>
  <c r="L2575" i="58"/>
  <c r="L2569" i="58"/>
  <c r="L2567" i="58"/>
  <c r="L2561" i="58"/>
  <c r="L2559" i="58"/>
  <c r="L2475" i="58"/>
  <c r="L2461" i="58"/>
  <c r="L2459" i="58"/>
  <c r="L2377" i="58"/>
  <c r="L2375" i="58"/>
  <c r="L2365" i="58"/>
  <c r="L2363" i="58"/>
  <c r="L2357" i="58"/>
  <c r="L2355" i="58"/>
  <c r="L2353" i="58"/>
  <c r="L2351" i="58"/>
  <c r="L2345" i="58"/>
  <c r="L2343" i="58"/>
  <c r="L2341" i="58"/>
  <c r="L2333" i="58"/>
  <c r="L2331" i="58"/>
  <c r="L2265" i="58"/>
  <c r="L2259" i="58"/>
  <c r="L2257" i="58"/>
  <c r="L2255" i="58"/>
  <c r="L2249" i="58"/>
  <c r="L2247" i="58"/>
  <c r="L2245" i="58"/>
  <c r="L2239" i="58"/>
  <c r="L2237" i="58"/>
  <c r="L2213" i="58"/>
  <c r="L2147" i="58"/>
  <c r="L2145" i="58"/>
  <c r="L2143" i="58"/>
  <c r="L2139" i="58"/>
  <c r="L2135" i="58"/>
  <c r="L2131" i="58"/>
  <c r="L2127" i="58"/>
  <c r="L2123" i="58"/>
  <c r="L2119" i="58"/>
  <c r="L2115" i="58"/>
  <c r="L2111" i="58"/>
  <c r="L2107" i="58"/>
  <c r="L2103" i="58"/>
  <c r="L2099" i="58"/>
  <c r="L2095" i="58"/>
  <c r="L2081" i="58"/>
  <c r="L2079" i="58"/>
  <c r="L2070" i="58"/>
  <c r="L2581" i="58"/>
  <c r="L2565" i="58"/>
  <c r="L2557" i="58"/>
  <c r="L2471" i="58"/>
  <c r="L2455" i="58"/>
  <c r="L2445" i="58"/>
  <c r="L2381" i="58"/>
  <c r="L2373" i="58"/>
  <c r="L2580" i="58"/>
  <c r="L2568" i="58"/>
  <c r="L2488" i="58"/>
  <c r="L2480" i="58"/>
  <c r="L2476" i="58"/>
  <c r="L2464" i="58"/>
  <c r="L2460" i="58"/>
  <c r="L2424" i="58"/>
  <c r="L2420" i="58"/>
  <c r="L2412" i="58"/>
  <c r="L2404" i="58"/>
  <c r="L2396" i="58"/>
  <c r="L2384" i="58"/>
  <c r="L2376" i="58"/>
  <c r="L2368" i="58"/>
  <c r="L2364" i="58"/>
  <c r="L2324" i="58"/>
  <c r="L2312" i="58"/>
  <c r="L2304" i="58"/>
  <c r="L2300" i="58"/>
  <c r="L2292" i="58"/>
  <c r="L2280" i="58"/>
  <c r="L2272" i="58"/>
  <c r="L2268" i="58"/>
  <c r="L2260" i="58"/>
  <c r="L2248" i="58"/>
  <c r="L2011" i="58"/>
  <c r="L2003" i="58"/>
  <c r="L1976" i="58"/>
  <c r="L1970" i="58"/>
  <c r="L1968" i="58"/>
  <c r="L1966" i="58"/>
  <c r="L1964" i="58"/>
  <c r="L1960" i="58"/>
  <c r="L1958" i="58"/>
  <c r="L1956" i="58"/>
  <c r="L1948" i="58"/>
  <c r="L1946" i="58"/>
  <c r="L1932" i="58"/>
  <c r="L1928" i="58"/>
  <c r="L1926" i="58"/>
  <c r="L1924" i="58"/>
  <c r="L1920" i="58"/>
  <c r="L1916" i="58"/>
  <c r="L1880" i="58"/>
  <c r="L1874" i="58"/>
  <c r="L1872" i="58"/>
  <c r="L1870" i="58"/>
  <c r="L1857" i="58"/>
  <c r="L1842" i="58"/>
  <c r="L1836" i="58"/>
  <c r="L1834" i="58"/>
  <c r="L1826" i="58"/>
  <c r="L1824" i="58"/>
  <c r="L1811" i="58"/>
  <c r="L1803" i="58"/>
  <c r="L1795" i="58"/>
  <c r="L1791" i="58"/>
  <c r="L1763" i="58"/>
  <c r="L1759" i="58"/>
  <c r="L1751" i="58"/>
  <c r="L1748" i="58"/>
  <c r="L1746" i="58"/>
  <c r="L1733" i="58"/>
  <c r="L1683" i="58"/>
  <c r="L1656" i="58"/>
  <c r="L1652" i="58"/>
  <c r="L1650" i="58"/>
  <c r="L1648" i="58"/>
  <c r="L1640" i="58"/>
  <c r="L1638" i="58"/>
  <c r="L1636" i="58"/>
  <c r="L1600" i="58"/>
  <c r="L1592" i="58"/>
  <c r="L1590" i="58"/>
  <c r="L1582" i="58"/>
  <c r="L1571" i="58"/>
  <c r="L1532" i="58"/>
  <c r="L1471" i="58"/>
  <c r="L1460" i="58"/>
  <c r="L1457" i="58"/>
  <c r="L1453" i="58"/>
  <c r="L1451" i="58"/>
  <c r="L1449" i="58"/>
  <c r="L1438" i="58"/>
  <c r="L1434" i="58"/>
  <c r="L1426" i="58"/>
  <c r="L1423" i="58"/>
  <c r="L1415" i="58"/>
  <c r="L1413" i="58"/>
  <c r="L1381" i="58"/>
  <c r="L2240" i="58"/>
  <c r="L2212" i="58"/>
  <c r="L2208" i="58"/>
  <c r="L2204" i="58"/>
  <c r="L2053" i="58"/>
  <c r="L2043" i="58"/>
  <c r="L2035" i="58"/>
  <c r="L2032" i="58"/>
  <c r="L2028" i="58"/>
  <c r="L2026" i="58"/>
  <c r="L2020" i="58"/>
  <c r="L2002" i="58"/>
  <c r="L2000" i="58"/>
  <c r="L1953" i="58"/>
  <c r="L1945" i="58"/>
  <c r="L1941" i="58"/>
  <c r="L1913" i="58"/>
  <c r="L1909" i="58"/>
  <c r="L1869" i="58"/>
  <c r="L1866" i="58"/>
  <c r="L1858" i="58"/>
  <c r="L1856" i="58"/>
  <c r="L1804" i="58"/>
  <c r="L1802" i="58"/>
  <c r="L1800" i="58"/>
  <c r="L1796" i="58"/>
  <c r="L1792" i="58"/>
  <c r="L1790" i="58"/>
  <c r="L1756" i="58"/>
  <c r="L1745" i="58"/>
  <c r="L1742" i="58"/>
  <c r="L1734" i="58"/>
  <c r="L1731" i="58"/>
  <c r="L1727" i="58"/>
  <c r="L1720" i="58"/>
  <c r="L1718" i="58"/>
  <c r="L1716" i="58"/>
  <c r="L1714" i="58"/>
  <c r="L1704" i="58"/>
  <c r="L1702" i="58"/>
  <c r="L1688" i="58"/>
  <c r="L1684" i="58"/>
  <c r="L1682" i="58"/>
  <c r="L1680" i="58"/>
  <c r="L1676" i="58"/>
  <c r="L1672" i="58"/>
  <c r="L1633" i="58"/>
  <c r="L1625" i="58"/>
  <c r="L1622" i="58"/>
  <c r="L1614" i="58"/>
  <c r="L1570" i="58"/>
  <c r="L1568" i="58"/>
  <c r="L1566" i="58"/>
  <c r="L1564" i="58"/>
  <c r="L1560" i="58"/>
  <c r="L1558" i="58"/>
  <c r="L1556" i="58"/>
  <c r="L1537" i="58"/>
  <c r="L1533" i="58"/>
  <c r="L1531" i="58"/>
  <c r="L1529" i="58"/>
  <c r="L1525" i="58"/>
  <c r="L1521" i="58"/>
  <c r="L1519" i="58"/>
  <c r="L1514" i="58"/>
  <c r="L1506" i="58"/>
  <c r="L1503" i="58"/>
  <c r="L1495" i="58"/>
  <c r="L1493" i="58"/>
  <c r="L1446" i="58"/>
  <c r="L1437" i="58"/>
  <c r="L1433" i="58"/>
  <c r="L1420" i="58"/>
  <c r="L1412" i="58"/>
  <c r="L1408" i="58"/>
  <c r="L1405" i="58"/>
  <c r="L2578" i="58"/>
  <c r="L2574" i="58"/>
  <c r="L2566" i="58"/>
  <c r="L2563" i="58"/>
  <c r="L2555" i="58"/>
  <c r="L2553" i="58"/>
  <c r="L2549" i="58"/>
  <c r="L2544" i="58"/>
  <c r="L2532" i="58"/>
  <c r="L2520" i="58"/>
  <c r="L2508" i="58"/>
  <c r="L2504" i="58"/>
  <c r="L2492" i="58"/>
  <c r="L2487" i="58"/>
  <c r="L2485" i="58"/>
  <c r="L2477" i="58"/>
  <c r="L2474" i="58"/>
  <c r="L2470" i="58"/>
  <c r="L2453" i="58"/>
  <c r="L2451" i="58"/>
  <c r="L2449" i="58"/>
  <c r="L2432" i="58"/>
  <c r="L2421" i="58"/>
  <c r="L2419" i="58"/>
  <c r="L2413" i="58"/>
  <c r="L2411" i="58"/>
  <c r="L2405" i="58"/>
  <c r="L2403" i="58"/>
  <c r="L2395" i="58"/>
  <c r="L2393" i="58"/>
  <c r="L2391" i="58"/>
  <c r="L2385" i="58"/>
  <c r="L2383" i="58"/>
  <c r="L2370" i="58"/>
  <c r="L2362" i="58"/>
  <c r="L2358" i="58"/>
  <c r="L2349" i="58"/>
  <c r="L2347" i="58"/>
  <c r="L2339" i="58"/>
  <c r="L2337" i="58"/>
  <c r="L2323" i="58"/>
  <c r="L2321" i="58"/>
  <c r="L2319" i="58"/>
  <c r="L2313" i="58"/>
  <c r="L2311" i="58"/>
  <c r="L2309" i="58"/>
  <c r="L2301" i="58"/>
  <c r="L2299" i="58"/>
  <c r="L2291" i="58"/>
  <c r="L2289" i="58"/>
  <c r="L2287" i="58"/>
  <c r="L2281" i="58"/>
  <c r="L2279" i="58"/>
  <c r="L2277" i="58"/>
  <c r="L2269" i="58"/>
  <c r="L2267" i="58"/>
  <c r="L2573" i="58"/>
  <c r="L2571" i="58"/>
  <c r="L2560" i="58"/>
  <c r="L2548" i="58"/>
  <c r="L2543" i="58"/>
  <c r="L2541" i="58"/>
  <c r="L2531" i="58"/>
  <c r="L2529" i="58"/>
  <c r="L2527" i="58"/>
  <c r="L2521" i="58"/>
  <c r="L2519" i="58"/>
  <c r="L2517" i="58"/>
  <c r="L2507" i="58"/>
  <c r="L2503" i="58"/>
  <c r="L2501" i="58"/>
  <c r="L2482" i="58"/>
  <c r="L2469" i="58"/>
  <c r="L2467" i="58"/>
  <c r="L2465" i="58"/>
  <c r="L2448" i="58"/>
  <c r="L2444" i="58"/>
  <c r="L2439" i="58"/>
  <c r="L2433" i="58"/>
  <c r="L2431" i="58"/>
  <c r="L2429" i="58"/>
  <c r="L2418" i="58"/>
  <c r="L2410" i="58"/>
  <c r="L2402" i="58"/>
  <c r="L2398" i="58"/>
  <c r="L2390" i="58"/>
  <c r="L2382" i="58"/>
  <c r="L2379" i="58"/>
  <c r="L2371" i="58"/>
  <c r="L2369" i="58"/>
  <c r="L2361" i="58"/>
  <c r="L2356" i="58"/>
  <c r="L2344" i="58"/>
  <c r="L2336" i="58"/>
  <c r="L2332" i="58"/>
  <c r="L2318" i="58"/>
  <c r="L2306" i="58"/>
  <c r="L2298" i="58"/>
  <c r="L2294" i="58"/>
  <c r="L2286" i="58"/>
  <c r="L2274" i="58"/>
  <c r="L2266" i="58"/>
  <c r="L2261" i="58"/>
  <c r="L2253" i="58"/>
  <c r="L2251" i="58"/>
  <c r="L2243" i="58"/>
  <c r="L2241" i="58"/>
  <c r="L2235" i="58"/>
  <c r="L2233" i="58"/>
  <c r="L2229" i="58"/>
  <c r="L2225" i="58"/>
  <c r="L2221" i="58"/>
  <c r="L2217" i="58"/>
  <c r="L2262" i="58"/>
  <c r="L2254" i="58"/>
  <c r="L2242" i="58"/>
  <c r="L2234" i="58"/>
  <c r="L2230" i="58"/>
  <c r="L2226" i="58"/>
  <c r="L2222" i="58"/>
  <c r="L2218" i="58"/>
  <c r="L2214" i="58"/>
  <c r="L2209" i="58"/>
  <c r="L2205" i="58"/>
  <c r="L2201" i="58"/>
  <c r="L2197" i="58"/>
  <c r="L2193" i="58"/>
  <c r="L2189" i="58"/>
  <c r="L2185" i="58"/>
  <c r="L2181" i="58"/>
  <c r="L2177" i="58"/>
  <c r="L2173" i="58"/>
  <c r="L2169" i="58"/>
  <c r="L2165" i="58"/>
  <c r="L2161" i="58"/>
  <c r="L2157" i="58"/>
  <c r="L2153" i="58"/>
  <c r="L2149" i="58"/>
  <c r="L2091" i="58"/>
  <c r="L2089" i="58"/>
  <c r="L2085" i="58"/>
  <c r="L2083" i="58"/>
  <c r="L2067" i="58"/>
  <c r="L2065" i="58"/>
  <c r="L2059" i="58"/>
  <c r="L2057" i="58"/>
  <c r="L2044" i="58"/>
  <c r="L2042" i="58"/>
  <c r="L2036" i="58"/>
  <c r="L2033" i="58"/>
  <c r="L2030" i="58"/>
  <c r="L2024" i="58"/>
  <c r="L2022" i="58"/>
  <c r="L2012" i="58"/>
  <c r="L2010" i="58"/>
  <c r="L2004" i="58"/>
  <c r="L2001" i="58"/>
  <c r="L1995" i="58"/>
  <c r="L1992" i="58"/>
  <c r="L1990" i="58"/>
  <c r="L1984" i="58"/>
  <c r="L1982" i="58"/>
  <c r="L1980" i="58"/>
  <c r="L1965" i="58"/>
  <c r="L1962" i="58"/>
  <c r="L1954" i="58"/>
  <c r="L1952" i="58"/>
  <c r="L1939" i="58"/>
  <c r="L1936" i="58"/>
  <c r="L1934" i="58"/>
  <c r="L1921" i="58"/>
  <c r="L1906" i="58"/>
  <c r="L1904" i="58"/>
  <c r="L1902" i="58"/>
  <c r="L1896" i="58"/>
  <c r="L1894" i="58"/>
  <c r="L1892" i="58"/>
  <c r="L1884" i="58"/>
  <c r="L1882" i="58"/>
  <c r="L1877" i="58"/>
  <c r="L1863" i="58"/>
  <c r="L1852" i="58"/>
  <c r="L1849" i="58"/>
  <c r="L1845" i="58"/>
  <c r="L1831" i="58"/>
  <c r="L1823" i="58"/>
  <c r="L1819" i="58"/>
  <c r="L1788" i="58"/>
  <c r="L1783" i="58"/>
  <c r="L1771" i="58"/>
  <c r="L2200" i="58"/>
  <c r="L2196" i="58"/>
  <c r="L2192" i="58"/>
  <c r="L2188" i="58"/>
  <c r="L2184" i="58"/>
  <c r="L2180" i="58"/>
  <c r="L2176" i="58"/>
  <c r="L2172" i="58"/>
  <c r="L2168" i="58"/>
  <c r="L2164" i="58"/>
  <c r="L2160" i="58"/>
  <c r="L2156" i="58"/>
  <c r="L2152" i="58"/>
  <c r="L2148" i="58"/>
  <c r="L2080" i="58"/>
  <c r="L2073" i="58"/>
  <c r="L2062" i="58"/>
  <c r="L2054" i="58"/>
  <c r="L2041" i="58"/>
  <c r="L2027" i="58"/>
  <c r="L2019" i="58"/>
  <c r="L2009" i="58"/>
  <c r="L1989" i="58"/>
  <c r="L1977" i="58"/>
  <c r="L1972" i="58"/>
  <c r="L1959" i="58"/>
  <c r="L1951" i="58"/>
  <c r="L1947" i="58"/>
  <c r="L1933" i="58"/>
  <c r="L1930" i="58"/>
  <c r="L1922" i="58"/>
  <c r="L1919" i="58"/>
  <c r="L1915" i="58"/>
  <c r="L1901" i="58"/>
  <c r="L1889" i="58"/>
  <c r="L1881" i="58"/>
  <c r="L1876" i="58"/>
  <c r="L1864" i="58"/>
  <c r="L1862" i="58"/>
  <c r="L1860" i="58"/>
  <c r="L1848" i="58"/>
  <c r="L1843" i="58"/>
  <c r="L1840" i="58"/>
  <c r="L1838" i="58"/>
  <c r="L1832" i="58"/>
  <c r="L1830" i="58"/>
  <c r="L1828" i="58"/>
  <c r="L1820" i="58"/>
  <c r="L1818" i="58"/>
  <c r="L1813" i="58"/>
  <c r="L1798" i="58"/>
  <c r="L1757" i="58"/>
  <c r="L1752" i="58"/>
  <c r="L1740" i="58"/>
  <c r="L1738" i="58"/>
  <c r="L1736" i="58"/>
  <c r="L1724" i="58"/>
  <c r="L1719" i="58"/>
  <c r="L1707" i="58"/>
  <c r="L1703" i="58"/>
  <c r="L1689" i="58"/>
  <c r="L1686" i="58"/>
  <c r="L1678" i="58"/>
  <c r="L1675" i="58"/>
  <c r="L1671" i="58"/>
  <c r="L1657" i="58"/>
  <c r="L1654" i="58"/>
  <c r="L1646" i="58"/>
  <c r="L1644" i="58"/>
  <c r="L1631" i="58"/>
  <c r="L1628" i="58"/>
  <c r="L1626" i="58"/>
  <c r="L1613" i="58"/>
  <c r="L1598" i="58"/>
  <c r="L1596" i="58"/>
  <c r="L1594" i="58"/>
  <c r="L1588" i="58"/>
  <c r="L1586" i="58"/>
  <c r="L1584" i="58"/>
  <c r="L1580" i="58"/>
  <c r="L1578" i="58"/>
  <c r="L1573" i="58"/>
  <c r="L1559" i="58"/>
  <c r="L1538" i="58"/>
  <c r="L1535" i="58"/>
  <c r="L1527" i="58"/>
  <c r="L1524" i="58"/>
  <c r="L1520" i="58"/>
  <c r="L1511" i="58"/>
  <c r="L1509" i="58"/>
  <c r="L1507" i="58"/>
  <c r="L1494" i="58"/>
  <c r="L1480" i="58"/>
  <c r="L1472" i="58"/>
  <c r="L1469" i="58"/>
  <c r="L1467" i="58"/>
  <c r="L1452" i="58"/>
  <c r="L1441" i="58"/>
  <c r="L1439" i="58"/>
  <c r="L1431" i="58"/>
  <c r="L1429" i="58"/>
  <c r="L1427" i="58"/>
  <c r="L1414" i="58"/>
  <c r="L1394" i="58"/>
  <c r="L1382" i="58"/>
  <c r="L1808" i="58"/>
  <c r="L1806" i="58"/>
  <c r="L1797" i="58"/>
  <c r="L1782" i="58"/>
  <c r="L1780" i="58"/>
  <c r="L1778" i="58"/>
  <c r="L1772" i="58"/>
  <c r="L1770" i="58"/>
  <c r="L1768" i="58"/>
  <c r="L1760" i="58"/>
  <c r="L1758" i="58"/>
  <c r="L1753" i="58"/>
  <c r="L1739" i="58"/>
  <c r="L1728" i="58"/>
  <c r="L1725" i="58"/>
  <c r="L1721" i="58"/>
  <c r="L1712" i="58"/>
  <c r="L1710" i="58"/>
  <c r="L1708" i="58"/>
  <c r="L1695" i="58"/>
  <c r="L1692" i="58"/>
  <c r="L1690" i="58"/>
  <c r="L1677" i="58"/>
  <c r="L1662" i="58"/>
  <c r="L1660" i="58"/>
  <c r="L1658" i="58"/>
  <c r="L1645" i="58"/>
  <c r="L1637" i="58"/>
  <c r="L1632" i="58"/>
  <c r="L1620" i="58"/>
  <c r="L1618" i="58"/>
  <c r="L1616" i="58"/>
  <c r="L1604" i="58"/>
  <c r="L1599" i="58"/>
  <c r="L1587" i="58"/>
  <c r="L1579" i="58"/>
  <c r="L1565" i="58"/>
  <c r="L1562" i="58"/>
  <c r="L1554" i="58"/>
  <c r="L1551" i="58"/>
  <c r="L1544" i="58"/>
  <c r="L1541" i="58"/>
  <c r="L1539" i="58"/>
  <c r="L1526" i="58"/>
  <c r="L1512" i="58"/>
  <c r="L1501" i="58"/>
  <c r="L1499" i="58"/>
  <c r="L1497" i="58"/>
  <c r="L1489" i="58"/>
  <c r="L1486" i="58"/>
  <c r="L1483" i="58"/>
  <c r="L1477" i="58"/>
  <c r="L1473" i="58"/>
  <c r="L1461" i="58"/>
  <c r="L1458" i="58"/>
  <c r="L1455" i="58"/>
  <c r="L1447" i="58"/>
  <c r="L1444" i="58"/>
  <c r="L1440" i="58"/>
  <c r="L1432" i="58"/>
  <c r="L1421" i="58"/>
  <c r="L1419" i="58"/>
  <c r="L1417" i="58"/>
  <c r="L1409" i="58"/>
  <c r="L1406" i="58"/>
  <c r="L1400" i="58"/>
  <c r="L1397" i="58"/>
  <c r="L1395" i="58"/>
  <c r="L1389" i="58"/>
  <c r="L1387" i="58"/>
  <c r="L1385" i="58"/>
  <c r="L2576" i="58"/>
  <c r="L2570" i="58"/>
  <c r="L2562" i="58"/>
  <c r="L2556" i="58"/>
  <c r="L2551" i="58"/>
  <c r="L2545" i="58"/>
  <c r="L2540" i="58"/>
  <c r="L2535" i="58"/>
  <c r="L2528" i="58"/>
  <c r="L2522" i="58"/>
  <c r="L2516" i="58"/>
  <c r="L2511" i="58"/>
  <c r="L2505" i="58"/>
  <c r="L2500" i="58"/>
  <c r="L2495" i="58"/>
  <c r="L2489" i="58"/>
  <c r="L2484" i="58"/>
  <c r="L2478" i="58"/>
  <c r="L2472" i="58"/>
  <c r="L2466" i="58"/>
  <c r="L2462" i="58"/>
  <c r="L2456" i="58"/>
  <c r="L2450" i="58"/>
  <c r="L2446" i="58"/>
  <c r="L2440" i="58"/>
  <c r="L2434" i="58"/>
  <c r="L2428" i="58"/>
  <c r="L2422" i="58"/>
  <c r="L2414" i="58"/>
  <c r="L2406" i="58"/>
  <c r="L2399" i="58"/>
  <c r="L2392" i="58"/>
  <c r="L2386" i="58"/>
  <c r="L2378" i="58"/>
  <c r="L2372" i="58"/>
  <c r="L2366" i="58"/>
  <c r="L2359" i="58"/>
  <c r="L2352" i="58"/>
  <c r="L2346" i="58"/>
  <c r="L2340" i="58"/>
  <c r="L2334" i="58"/>
  <c r="L2327" i="58"/>
  <c r="L2320" i="58"/>
  <c r="L2314" i="58"/>
  <c r="L2308" i="58"/>
  <c r="L2302" i="58"/>
  <c r="L2295" i="58"/>
  <c r="L2288" i="58"/>
  <c r="L2282" i="58"/>
  <c r="L2276" i="58"/>
  <c r="L2270" i="58"/>
  <c r="L2263" i="58"/>
  <c r="L2256" i="58"/>
  <c r="L2250" i="58"/>
  <c r="L2244" i="58"/>
  <c r="L2236" i="58"/>
  <c r="L2231" i="58"/>
  <c r="L2227" i="58"/>
  <c r="L2223" i="58"/>
  <c r="L2219" i="58"/>
  <c r="L2215" i="58"/>
  <c r="L2210" i="58"/>
  <c r="L2206" i="58"/>
  <c r="L2202" i="58"/>
  <c r="L2198" i="58"/>
  <c r="L2194" i="58"/>
  <c r="L2190" i="58"/>
  <c r="L2186" i="58"/>
  <c r="L2182" i="58"/>
  <c r="L2178" i="58"/>
  <c r="L2174" i="58"/>
  <c r="L2170" i="58"/>
  <c r="L2166" i="58"/>
  <c r="L2162" i="58"/>
  <c r="L2158" i="58"/>
  <c r="L2154" i="58"/>
  <c r="L2150" i="58"/>
  <c r="L2144" i="58"/>
  <c r="L2140" i="58"/>
  <c r="L2136" i="58"/>
  <c r="L2132" i="58"/>
  <c r="L2128" i="58"/>
  <c r="L2124" i="58"/>
  <c r="L2120" i="58"/>
  <c r="L2116" i="58"/>
  <c r="L2112" i="58"/>
  <c r="L2108" i="58"/>
  <c r="L2104" i="58"/>
  <c r="L2100" i="58"/>
  <c r="L2096" i="58"/>
  <c r="L2092" i="58"/>
  <c r="L2076" i="58"/>
  <c r="L2064" i="58"/>
  <c r="L2582" i="58"/>
  <c r="L2577" i="58"/>
  <c r="L2572" i="58"/>
  <c r="L2564" i="58"/>
  <c r="L2558" i="58"/>
  <c r="L2552" i="58"/>
  <c r="L2546" i="58"/>
  <c r="L2542" i="58"/>
  <c r="L2536" i="58"/>
  <c r="L2530" i="58"/>
  <c r="L2524" i="58"/>
  <c r="L2518" i="58"/>
  <c r="L2512" i="58"/>
  <c r="L2506" i="58"/>
  <c r="L2502" i="58"/>
  <c r="L2496" i="58"/>
  <c r="L2490" i="58"/>
  <c r="L2486" i="58"/>
  <c r="L2479" i="58"/>
  <c r="L2473" i="58"/>
  <c r="L2468" i="58"/>
  <c r="L2463" i="58"/>
  <c r="L2457" i="58"/>
  <c r="L2452" i="58"/>
  <c r="L2447" i="58"/>
  <c r="L2441" i="58"/>
  <c r="L2436" i="58"/>
  <c r="L2430" i="58"/>
  <c r="L2423" i="58"/>
  <c r="L2416" i="58"/>
  <c r="L2408" i="58"/>
  <c r="L2400" i="58"/>
  <c r="L2394" i="58"/>
  <c r="L2388" i="58"/>
  <c r="L2380" i="58"/>
  <c r="L2374" i="58"/>
  <c r="L2367" i="58"/>
  <c r="L2360" i="58"/>
  <c r="L2354" i="58"/>
  <c r="L2348" i="58"/>
  <c r="L2342" i="58"/>
  <c r="L2335" i="58"/>
  <c r="L2328" i="58"/>
  <c r="L2322" i="58"/>
  <c r="L2316" i="58"/>
  <c r="L2310" i="58"/>
  <c r="L2303" i="58"/>
  <c r="L2296" i="58"/>
  <c r="L2290" i="58"/>
  <c r="L2284" i="58"/>
  <c r="L2278" i="58"/>
  <c r="L2271" i="58"/>
  <c r="L2264" i="58"/>
  <c r="L2258" i="58"/>
  <c r="L2252" i="58"/>
  <c r="L2246" i="58"/>
  <c r="L2238" i="58"/>
  <c r="L2232" i="58"/>
  <c r="L2228" i="58"/>
  <c r="L2224" i="58"/>
  <c r="L2220" i="58"/>
  <c r="L2216" i="58"/>
  <c r="L2211" i="58"/>
  <c r="L2207" i="58"/>
  <c r="L2203" i="58"/>
  <c r="L2199" i="58"/>
  <c r="L2195" i="58"/>
  <c r="L2191" i="58"/>
  <c r="L2187" i="58"/>
  <c r="L2183" i="58"/>
  <c r="L2179" i="58"/>
  <c r="L2175" i="58"/>
  <c r="L2171" i="58"/>
  <c r="L2167" i="58"/>
  <c r="L2163" i="58"/>
  <c r="L2159" i="58"/>
  <c r="L2155" i="58"/>
  <c r="L2151" i="58"/>
  <c r="L2146" i="58"/>
  <c r="L2141" i="58"/>
  <c r="L2137" i="58"/>
  <c r="L2133" i="58"/>
  <c r="L2129" i="58"/>
  <c r="L2125" i="58"/>
  <c r="L2121" i="58"/>
  <c r="L2117" i="58"/>
  <c r="L2113" i="58"/>
  <c r="L2109" i="58"/>
  <c r="L2105" i="58"/>
  <c r="L2101" i="58"/>
  <c r="L2097" i="58"/>
  <c r="L2093" i="58"/>
  <c r="L2088" i="58"/>
  <c r="L2084" i="58"/>
  <c r="L2072" i="58"/>
  <c r="L2045" i="58"/>
  <c r="L2037" i="58"/>
  <c r="L2029" i="58"/>
  <c r="L2021" i="58"/>
  <c r="L2013" i="58"/>
  <c r="L2005" i="58"/>
  <c r="L1998" i="58"/>
  <c r="L1991" i="58"/>
  <c r="L1985" i="58"/>
  <c r="L1979" i="58"/>
  <c r="L1973" i="58"/>
  <c r="L1967" i="58"/>
  <c r="L1961" i="58"/>
  <c r="L1955" i="58"/>
  <c r="L1949" i="58"/>
  <c r="L1942" i="58"/>
  <c r="L1935" i="58"/>
  <c r="L1929" i="58"/>
  <c r="L1923" i="58"/>
  <c r="L1917" i="58"/>
  <c r="L1910" i="58"/>
  <c r="L1903" i="58"/>
  <c r="L1897" i="58"/>
  <c r="L1891" i="58"/>
  <c r="L1885" i="58"/>
  <c r="L1878" i="58"/>
  <c r="L1871" i="58"/>
  <c r="L1865" i="58"/>
  <c r="L1859" i="58"/>
  <c r="L1853" i="58"/>
  <c r="L1846" i="58"/>
  <c r="L1839" i="58"/>
  <c r="L1833" i="58"/>
  <c r="L1827" i="58"/>
  <c r="L1821" i="58"/>
  <c r="L1814" i="58"/>
  <c r="L1807" i="58"/>
  <c r="L1805" i="58"/>
  <c r="L1799" i="58"/>
  <c r="L1793" i="58"/>
  <c r="L1786" i="58"/>
  <c r="L1779" i="58"/>
  <c r="L1773" i="58"/>
  <c r="L1767" i="58"/>
  <c r="L1761" i="58"/>
  <c r="L1754" i="58"/>
  <c r="L1747" i="58"/>
  <c r="L1741" i="58"/>
  <c r="L1735" i="58"/>
  <c r="L1729" i="58"/>
  <c r="L1722" i="58"/>
  <c r="L1715" i="58"/>
  <c r="L2087" i="58"/>
  <c r="L2082" i="58"/>
  <c r="L2074" i="58"/>
  <c r="L2066" i="58"/>
  <c r="L2058" i="58"/>
  <c r="L2050" i="58"/>
  <c r="L2047" i="58"/>
  <c r="L2039" i="58"/>
  <c r="L2031" i="58"/>
  <c r="L2023" i="58"/>
  <c r="L2015" i="58"/>
  <c r="L2007" i="58"/>
  <c r="L1999" i="58"/>
  <c r="L1993" i="58"/>
  <c r="L1987" i="58"/>
  <c r="L1981" i="58"/>
  <c r="L1974" i="58"/>
  <c r="L1969" i="58"/>
  <c r="L1963" i="58"/>
  <c r="L1957" i="58"/>
  <c r="L1950" i="58"/>
  <c r="L1943" i="58"/>
  <c r="L1937" i="58"/>
  <c r="L1931" i="58"/>
  <c r="L1925" i="58"/>
  <c r="L1918" i="58"/>
  <c r="L1911" i="58"/>
  <c r="L1905" i="58"/>
  <c r="L1899" i="58"/>
  <c r="L1893" i="58"/>
  <c r="L1886" i="58"/>
  <c r="L1879" i="58"/>
  <c r="L1873" i="58"/>
  <c r="L1867" i="58"/>
  <c r="L1861" i="58"/>
  <c r="L1854" i="58"/>
  <c r="L1847" i="58"/>
  <c r="L1841" i="58"/>
  <c r="L1835" i="58"/>
  <c r="L1829" i="58"/>
  <c r="L1822" i="58"/>
  <c r="L1815" i="58"/>
  <c r="L1809" i="58"/>
  <c r="L1801" i="58"/>
  <c r="L1794" i="58"/>
  <c r="L1787" i="58"/>
  <c r="L1781" i="58"/>
  <c r="L1775" i="58"/>
  <c r="L1769" i="58"/>
  <c r="L1762" i="58"/>
  <c r="L1755" i="58"/>
  <c r="L1749" i="58"/>
  <c r="L1743" i="58"/>
  <c r="L1737" i="58"/>
  <c r="L1730" i="58"/>
  <c r="L1723" i="58"/>
  <c r="L1717" i="58"/>
  <c r="L1706" i="58"/>
  <c r="L1699" i="58"/>
  <c r="L1693" i="58"/>
  <c r="L1687" i="58"/>
  <c r="L1681" i="58"/>
  <c r="L1674" i="58"/>
  <c r="L1667" i="58"/>
  <c r="L1661" i="58"/>
  <c r="L1655" i="58"/>
  <c r="L1649" i="58"/>
  <c r="L1642" i="58"/>
  <c r="L1635" i="58"/>
  <c r="L1629" i="58"/>
  <c r="L1623" i="58"/>
  <c r="L1617" i="58"/>
  <c r="L1610" i="58"/>
  <c r="L1603" i="58"/>
  <c r="L1597" i="58"/>
  <c r="L1591" i="58"/>
  <c r="L1585" i="58"/>
  <c r="L1575" i="58"/>
  <c r="L1569" i="58"/>
  <c r="L1563" i="58"/>
  <c r="L1557" i="58"/>
  <c r="L1550" i="58"/>
  <c r="L1548" i="58"/>
  <c r="L1542" i="58"/>
  <c r="L1536" i="58"/>
  <c r="L1530" i="58"/>
  <c r="L1523" i="58"/>
  <c r="L1516" i="58"/>
  <c r="L1510" i="58"/>
  <c r="L1504" i="58"/>
  <c r="L1498" i="58"/>
  <c r="L1491" i="58"/>
  <c r="L1484" i="58"/>
  <c r="L1476" i="58"/>
  <c r="L1470" i="58"/>
  <c r="L1464" i="58"/>
  <c r="L1456" i="58"/>
  <c r="L1450" i="58"/>
  <c r="L1443" i="58"/>
  <c r="L1436" i="58"/>
  <c r="L1430" i="58"/>
  <c r="L1424" i="58"/>
  <c r="L1418" i="58"/>
  <c r="L1411" i="58"/>
  <c r="L1404" i="58"/>
  <c r="L1398" i="58"/>
  <c r="L1392" i="58"/>
  <c r="L1386" i="58"/>
  <c r="L1711" i="58"/>
  <c r="L1705" i="58"/>
  <c r="L1698" i="58"/>
  <c r="L1691" i="58"/>
  <c r="L1685" i="58"/>
  <c r="L1679" i="58"/>
  <c r="L1673" i="58"/>
  <c r="L1666" i="58"/>
  <c r="L1659" i="58"/>
  <c r="L1653" i="58"/>
  <c r="L1647" i="58"/>
  <c r="L1641" i="58"/>
  <c r="L1634" i="58"/>
  <c r="L1627" i="58"/>
  <c r="L1621" i="58"/>
  <c r="L1615" i="58"/>
  <c r="L1609" i="58"/>
  <c r="L1602" i="58"/>
  <c r="L1595" i="58"/>
  <c r="L1589" i="58"/>
  <c r="L1583" i="58"/>
  <c r="L1574" i="58"/>
  <c r="L1567" i="58"/>
  <c r="L1561" i="58"/>
  <c r="L1555" i="58"/>
  <c r="L1549" i="58"/>
  <c r="L1547" i="58"/>
  <c r="L1540" i="58"/>
  <c r="L1534" i="58"/>
  <c r="L1528" i="58"/>
  <c r="L1522" i="58"/>
  <c r="L1515" i="58"/>
  <c r="L1508" i="58"/>
  <c r="L1502" i="58"/>
  <c r="L1496" i="58"/>
  <c r="L1490" i="58"/>
  <c r="L1482" i="58"/>
  <c r="L1475" i="58"/>
  <c r="L1468" i="58"/>
  <c r="L1462" i="58"/>
  <c r="L1454" i="58"/>
  <c r="L1448" i="58"/>
  <c r="L1442" i="58"/>
  <c r="L1435" i="58"/>
  <c r="L1428" i="58"/>
  <c r="L1422" i="58"/>
  <c r="L1416" i="58"/>
  <c r="L1410" i="58"/>
  <c r="L1403" i="58"/>
  <c r="L1396" i="58"/>
  <c r="L1390" i="58"/>
  <c r="L1384" i="58"/>
  <c r="B5" i="60"/>
  <c r="N5" i="60" s="1"/>
  <c r="E278" i="65" s="1"/>
  <c r="L152" i="60"/>
  <c r="G152" i="60"/>
  <c r="L144" i="60"/>
  <c r="G144" i="60"/>
  <c r="L130" i="60"/>
  <c r="G130" i="60"/>
  <c r="L103" i="60"/>
  <c r="G103" i="60"/>
  <c r="L84" i="60"/>
  <c r="G84" i="60"/>
  <c r="L44" i="60"/>
  <c r="G44" i="60"/>
  <c r="L40" i="60"/>
  <c r="G40" i="60"/>
  <c r="L8" i="60"/>
  <c r="G8" i="60"/>
  <c r="H3" i="58"/>
  <c r="I3" i="58"/>
  <c r="M3" i="58" s="1"/>
  <c r="K3" i="58"/>
  <c r="N3" i="58"/>
  <c r="H4" i="58"/>
  <c r="I4" i="58"/>
  <c r="M4" i="58" s="1"/>
  <c r="K4" i="58"/>
  <c r="N4" i="58"/>
  <c r="H5" i="58"/>
  <c r="I5" i="58"/>
  <c r="M5" i="58" s="1"/>
  <c r="K5" i="58"/>
  <c r="N5" i="58"/>
  <c r="H6" i="58"/>
  <c r="I6" i="58"/>
  <c r="M6" i="58" s="1"/>
  <c r="K6" i="58"/>
  <c r="N6" i="58"/>
  <c r="H7" i="58"/>
  <c r="I7" i="58"/>
  <c r="M7" i="58" s="1"/>
  <c r="K7" i="58"/>
  <c r="N7" i="58"/>
  <c r="H8" i="58"/>
  <c r="I8" i="58"/>
  <c r="M8" i="58" s="1"/>
  <c r="K8" i="58"/>
  <c r="N8" i="58"/>
  <c r="H9" i="58"/>
  <c r="I9" i="58"/>
  <c r="M9" i="58" s="1"/>
  <c r="K9" i="58"/>
  <c r="N9" i="58"/>
  <c r="H10" i="58"/>
  <c r="I10" i="58"/>
  <c r="M10" i="58" s="1"/>
  <c r="K10" i="58"/>
  <c r="N10" i="58"/>
  <c r="H11" i="58"/>
  <c r="I11" i="58"/>
  <c r="M11" i="58" s="1"/>
  <c r="K11" i="58"/>
  <c r="N11" i="58"/>
  <c r="H12" i="58"/>
  <c r="I12" i="58"/>
  <c r="M12" i="58" s="1"/>
  <c r="K12" i="58"/>
  <c r="N12" i="58"/>
  <c r="H13" i="58"/>
  <c r="I13" i="58"/>
  <c r="M13" i="58" s="1"/>
  <c r="K13" i="58"/>
  <c r="N13" i="58"/>
  <c r="H14" i="58"/>
  <c r="I14" i="58"/>
  <c r="M14" i="58" s="1"/>
  <c r="K14" i="58"/>
  <c r="N14" i="58"/>
  <c r="H15" i="58"/>
  <c r="I15" i="58"/>
  <c r="M15" i="58" s="1"/>
  <c r="K15" i="58"/>
  <c r="N15" i="58"/>
  <c r="H16" i="58"/>
  <c r="I16" i="58"/>
  <c r="M16" i="58" s="1"/>
  <c r="K16" i="58"/>
  <c r="N16" i="58"/>
  <c r="H17" i="58"/>
  <c r="I17" i="58"/>
  <c r="M17" i="58" s="1"/>
  <c r="K17" i="58"/>
  <c r="N17" i="58"/>
  <c r="H18" i="58"/>
  <c r="I18" i="58"/>
  <c r="M18" i="58" s="1"/>
  <c r="K18" i="58"/>
  <c r="N18" i="58"/>
  <c r="H19" i="58"/>
  <c r="I19" i="58"/>
  <c r="M19" i="58" s="1"/>
  <c r="K19" i="58"/>
  <c r="N19" i="58"/>
  <c r="H20" i="58"/>
  <c r="I20" i="58"/>
  <c r="M20" i="58" s="1"/>
  <c r="K20" i="58"/>
  <c r="N20" i="58"/>
  <c r="H21" i="58"/>
  <c r="I21" i="58"/>
  <c r="M21" i="58" s="1"/>
  <c r="K21" i="58"/>
  <c r="N21" i="58"/>
  <c r="H22" i="58"/>
  <c r="I22" i="58"/>
  <c r="M22" i="58" s="1"/>
  <c r="K22" i="58"/>
  <c r="N22" i="58"/>
  <c r="H23" i="58"/>
  <c r="I23" i="58"/>
  <c r="M23" i="58" s="1"/>
  <c r="K23" i="58"/>
  <c r="N23" i="58"/>
  <c r="H24" i="58"/>
  <c r="I24" i="58"/>
  <c r="M24" i="58" s="1"/>
  <c r="K24" i="58"/>
  <c r="N24" i="58"/>
  <c r="H25" i="58"/>
  <c r="I25" i="58"/>
  <c r="M25" i="58" s="1"/>
  <c r="K25" i="58"/>
  <c r="N25" i="58"/>
  <c r="H26" i="58"/>
  <c r="I26" i="58"/>
  <c r="M26" i="58" s="1"/>
  <c r="K26" i="58"/>
  <c r="N26" i="58"/>
  <c r="H27" i="58"/>
  <c r="I27" i="58"/>
  <c r="M27" i="58" s="1"/>
  <c r="K27" i="58"/>
  <c r="N27" i="58"/>
  <c r="H28" i="58"/>
  <c r="I28" i="58"/>
  <c r="M28" i="58" s="1"/>
  <c r="K28" i="58"/>
  <c r="N28" i="58"/>
  <c r="H29" i="58"/>
  <c r="I29" i="58"/>
  <c r="M29" i="58" s="1"/>
  <c r="K29" i="58"/>
  <c r="N29" i="58"/>
  <c r="H30" i="58"/>
  <c r="I30" i="58"/>
  <c r="M30" i="58" s="1"/>
  <c r="K30" i="58"/>
  <c r="N30" i="58"/>
  <c r="H31" i="58"/>
  <c r="I31" i="58"/>
  <c r="M31" i="58" s="1"/>
  <c r="K31" i="58"/>
  <c r="N31" i="58"/>
  <c r="H32" i="58"/>
  <c r="I32" i="58"/>
  <c r="M32" i="58" s="1"/>
  <c r="K32" i="58"/>
  <c r="N32" i="58"/>
  <c r="H33" i="58"/>
  <c r="I33" i="58"/>
  <c r="M33" i="58" s="1"/>
  <c r="K33" i="58"/>
  <c r="N33" i="58"/>
  <c r="H34" i="58"/>
  <c r="I34" i="58"/>
  <c r="M34" i="58" s="1"/>
  <c r="K34" i="58"/>
  <c r="N34" i="58"/>
  <c r="H35" i="58"/>
  <c r="I35" i="58"/>
  <c r="M35" i="58" s="1"/>
  <c r="K35" i="58"/>
  <c r="N35" i="58"/>
  <c r="H36" i="58"/>
  <c r="I36" i="58"/>
  <c r="M36" i="58" s="1"/>
  <c r="K36" i="58"/>
  <c r="N36" i="58"/>
  <c r="H37" i="58"/>
  <c r="I37" i="58"/>
  <c r="M37" i="58" s="1"/>
  <c r="K37" i="58"/>
  <c r="N37" i="58"/>
  <c r="H38" i="58"/>
  <c r="I38" i="58"/>
  <c r="M38" i="58" s="1"/>
  <c r="K38" i="58"/>
  <c r="N38" i="58"/>
  <c r="H39" i="58"/>
  <c r="I39" i="58"/>
  <c r="M39" i="58" s="1"/>
  <c r="K39" i="58"/>
  <c r="N39" i="58"/>
  <c r="H40" i="58"/>
  <c r="I40" i="58"/>
  <c r="M40" i="58" s="1"/>
  <c r="K40" i="58"/>
  <c r="N40" i="58"/>
  <c r="H41" i="58"/>
  <c r="I41" i="58"/>
  <c r="M41" i="58" s="1"/>
  <c r="K41" i="58"/>
  <c r="N41" i="58"/>
  <c r="H42" i="58"/>
  <c r="I42" i="58"/>
  <c r="M42" i="58" s="1"/>
  <c r="K42" i="58"/>
  <c r="N42" i="58"/>
  <c r="H43" i="58"/>
  <c r="I43" i="58"/>
  <c r="M43" i="58" s="1"/>
  <c r="K43" i="58"/>
  <c r="N43" i="58"/>
  <c r="H44" i="58"/>
  <c r="I44" i="58"/>
  <c r="M44" i="58" s="1"/>
  <c r="K44" i="58"/>
  <c r="N44" i="58"/>
  <c r="H45" i="58"/>
  <c r="I45" i="58"/>
  <c r="M45" i="58" s="1"/>
  <c r="K45" i="58"/>
  <c r="N45" i="58"/>
  <c r="H46" i="58"/>
  <c r="I46" i="58"/>
  <c r="M46" i="58" s="1"/>
  <c r="K46" i="58"/>
  <c r="N46" i="58"/>
  <c r="H47" i="58"/>
  <c r="I47" i="58"/>
  <c r="M47" i="58" s="1"/>
  <c r="K47" i="58"/>
  <c r="N47" i="58"/>
  <c r="H48" i="58"/>
  <c r="I48" i="58"/>
  <c r="M48" i="58" s="1"/>
  <c r="K48" i="58"/>
  <c r="N48" i="58"/>
  <c r="H49" i="58"/>
  <c r="I49" i="58"/>
  <c r="M49" i="58" s="1"/>
  <c r="K49" i="58"/>
  <c r="N49" i="58"/>
  <c r="H50" i="58"/>
  <c r="I50" i="58"/>
  <c r="M50" i="58" s="1"/>
  <c r="K50" i="58"/>
  <c r="N50" i="58"/>
  <c r="H51" i="58"/>
  <c r="I51" i="58"/>
  <c r="M51" i="58" s="1"/>
  <c r="K51" i="58"/>
  <c r="N51" i="58"/>
  <c r="H52" i="58"/>
  <c r="I52" i="58"/>
  <c r="M52" i="58" s="1"/>
  <c r="K52" i="58"/>
  <c r="N52" i="58"/>
  <c r="H53" i="58"/>
  <c r="I53" i="58"/>
  <c r="M53" i="58" s="1"/>
  <c r="K53" i="58"/>
  <c r="N53" i="58"/>
  <c r="H54" i="58"/>
  <c r="I54" i="58"/>
  <c r="M54" i="58" s="1"/>
  <c r="K54" i="58"/>
  <c r="N54" i="58"/>
  <c r="H55" i="58"/>
  <c r="I55" i="58"/>
  <c r="M55" i="58" s="1"/>
  <c r="K55" i="58"/>
  <c r="N55" i="58"/>
  <c r="H56" i="58"/>
  <c r="I56" i="58"/>
  <c r="M56" i="58" s="1"/>
  <c r="K56" i="58"/>
  <c r="N56" i="58"/>
  <c r="H57" i="58"/>
  <c r="I57" i="58"/>
  <c r="M57" i="58" s="1"/>
  <c r="K57" i="58"/>
  <c r="N57" i="58"/>
  <c r="H58" i="58"/>
  <c r="I58" i="58"/>
  <c r="M58" i="58" s="1"/>
  <c r="K58" i="58"/>
  <c r="N58" i="58"/>
  <c r="H59" i="58"/>
  <c r="I59" i="58"/>
  <c r="M59" i="58" s="1"/>
  <c r="K59" i="58"/>
  <c r="N59" i="58"/>
  <c r="H60" i="58"/>
  <c r="I60" i="58"/>
  <c r="M60" i="58" s="1"/>
  <c r="K60" i="58"/>
  <c r="N60" i="58"/>
  <c r="H61" i="58"/>
  <c r="I61" i="58"/>
  <c r="M61" i="58" s="1"/>
  <c r="K61" i="58"/>
  <c r="N61" i="58"/>
  <c r="H62" i="58"/>
  <c r="I62" i="58"/>
  <c r="M62" i="58" s="1"/>
  <c r="K62" i="58"/>
  <c r="N62" i="58"/>
  <c r="H63" i="58"/>
  <c r="I63" i="58"/>
  <c r="M63" i="58" s="1"/>
  <c r="K63" i="58"/>
  <c r="N63" i="58"/>
  <c r="H64" i="58"/>
  <c r="I64" i="58"/>
  <c r="M64" i="58" s="1"/>
  <c r="K64" i="58"/>
  <c r="N64" i="58"/>
  <c r="H65" i="58"/>
  <c r="I65" i="58"/>
  <c r="M65" i="58" s="1"/>
  <c r="K65" i="58"/>
  <c r="N65" i="58"/>
  <c r="H66" i="58"/>
  <c r="I66" i="58"/>
  <c r="M66" i="58" s="1"/>
  <c r="K66" i="58"/>
  <c r="N66" i="58"/>
  <c r="H67" i="58"/>
  <c r="I67" i="58"/>
  <c r="M67" i="58" s="1"/>
  <c r="K67" i="58"/>
  <c r="N67" i="58"/>
  <c r="H68" i="58"/>
  <c r="I68" i="58"/>
  <c r="M68" i="58" s="1"/>
  <c r="K68" i="58"/>
  <c r="N68" i="58"/>
  <c r="H69" i="58"/>
  <c r="I69" i="58"/>
  <c r="M69" i="58" s="1"/>
  <c r="K69" i="58"/>
  <c r="N69" i="58"/>
  <c r="H70" i="58"/>
  <c r="I70" i="58"/>
  <c r="M70" i="58" s="1"/>
  <c r="K70" i="58"/>
  <c r="N70" i="58"/>
  <c r="H71" i="58"/>
  <c r="I71" i="58"/>
  <c r="M71" i="58" s="1"/>
  <c r="K71" i="58"/>
  <c r="N71" i="58"/>
  <c r="H72" i="58"/>
  <c r="I72" i="58"/>
  <c r="M72" i="58" s="1"/>
  <c r="K72" i="58"/>
  <c r="N72" i="58"/>
  <c r="H73" i="58"/>
  <c r="I73" i="58"/>
  <c r="M73" i="58" s="1"/>
  <c r="K73" i="58"/>
  <c r="N73" i="58"/>
  <c r="H74" i="58"/>
  <c r="I74" i="58"/>
  <c r="M74" i="58" s="1"/>
  <c r="K74" i="58"/>
  <c r="N74" i="58"/>
  <c r="H75" i="58"/>
  <c r="I75" i="58"/>
  <c r="M75" i="58" s="1"/>
  <c r="K75" i="58"/>
  <c r="N75" i="58"/>
  <c r="H76" i="58"/>
  <c r="I76" i="58"/>
  <c r="M76" i="58" s="1"/>
  <c r="K76" i="58"/>
  <c r="N76" i="58"/>
  <c r="H77" i="58"/>
  <c r="I77" i="58"/>
  <c r="M77" i="58" s="1"/>
  <c r="K77" i="58"/>
  <c r="N77" i="58"/>
  <c r="H78" i="58"/>
  <c r="I78" i="58"/>
  <c r="M78" i="58" s="1"/>
  <c r="K78" i="58"/>
  <c r="N78" i="58"/>
  <c r="H79" i="58"/>
  <c r="I79" i="58"/>
  <c r="M79" i="58" s="1"/>
  <c r="K79" i="58"/>
  <c r="N79" i="58"/>
  <c r="H80" i="58"/>
  <c r="I80" i="58"/>
  <c r="M80" i="58" s="1"/>
  <c r="K80" i="58"/>
  <c r="N80" i="58"/>
  <c r="H81" i="58"/>
  <c r="I81" i="58"/>
  <c r="M81" i="58" s="1"/>
  <c r="K81" i="58"/>
  <c r="N81" i="58"/>
  <c r="H82" i="58"/>
  <c r="I82" i="58"/>
  <c r="M82" i="58" s="1"/>
  <c r="K82" i="58"/>
  <c r="N82" i="58"/>
  <c r="H83" i="58"/>
  <c r="I83" i="58"/>
  <c r="M83" i="58" s="1"/>
  <c r="K83" i="58"/>
  <c r="N83" i="58"/>
  <c r="H84" i="58"/>
  <c r="I84" i="58"/>
  <c r="M84" i="58" s="1"/>
  <c r="K84" i="58"/>
  <c r="N84" i="58"/>
  <c r="H85" i="58"/>
  <c r="I85" i="58"/>
  <c r="M85" i="58" s="1"/>
  <c r="K85" i="58"/>
  <c r="N85" i="58"/>
  <c r="H86" i="58"/>
  <c r="I86" i="58"/>
  <c r="M86" i="58" s="1"/>
  <c r="K86" i="58"/>
  <c r="N86" i="58"/>
  <c r="H87" i="58"/>
  <c r="I87" i="58"/>
  <c r="M87" i="58" s="1"/>
  <c r="K87" i="58"/>
  <c r="N87" i="58"/>
  <c r="H88" i="58"/>
  <c r="I88" i="58"/>
  <c r="M88" i="58" s="1"/>
  <c r="K88" i="58"/>
  <c r="N88" i="58"/>
  <c r="H89" i="58"/>
  <c r="I89" i="58"/>
  <c r="M89" i="58" s="1"/>
  <c r="K89" i="58"/>
  <c r="N89" i="58"/>
  <c r="H90" i="58"/>
  <c r="I90" i="58"/>
  <c r="M90" i="58" s="1"/>
  <c r="K90" i="58"/>
  <c r="N90" i="58"/>
  <c r="H91" i="58"/>
  <c r="I91" i="58"/>
  <c r="M91" i="58" s="1"/>
  <c r="K91" i="58"/>
  <c r="N91" i="58"/>
  <c r="H92" i="58"/>
  <c r="I92" i="58"/>
  <c r="M92" i="58" s="1"/>
  <c r="K92" i="58"/>
  <c r="N92" i="58"/>
  <c r="H93" i="58"/>
  <c r="I93" i="58"/>
  <c r="M93" i="58" s="1"/>
  <c r="K93" i="58"/>
  <c r="N93" i="58"/>
  <c r="H94" i="58"/>
  <c r="I94" i="58"/>
  <c r="M94" i="58" s="1"/>
  <c r="K94" i="58"/>
  <c r="N94" i="58"/>
  <c r="H95" i="58"/>
  <c r="I95" i="58"/>
  <c r="M95" i="58" s="1"/>
  <c r="K95" i="58"/>
  <c r="N95" i="58"/>
  <c r="H96" i="58"/>
  <c r="I96" i="58"/>
  <c r="M96" i="58" s="1"/>
  <c r="K96" i="58"/>
  <c r="N96" i="58"/>
  <c r="H97" i="58"/>
  <c r="I97" i="58"/>
  <c r="M97" i="58" s="1"/>
  <c r="K97" i="58"/>
  <c r="N97" i="58"/>
  <c r="H98" i="58"/>
  <c r="I98" i="58"/>
  <c r="M98" i="58" s="1"/>
  <c r="K98" i="58"/>
  <c r="N98" i="58"/>
  <c r="H99" i="58"/>
  <c r="I99" i="58"/>
  <c r="M99" i="58" s="1"/>
  <c r="K99" i="58"/>
  <c r="N99" i="58"/>
  <c r="H100" i="58"/>
  <c r="I100" i="58"/>
  <c r="M100" i="58" s="1"/>
  <c r="K100" i="58"/>
  <c r="N100" i="58"/>
  <c r="H101" i="58"/>
  <c r="I101" i="58"/>
  <c r="M101" i="58" s="1"/>
  <c r="K101" i="58"/>
  <c r="N101" i="58"/>
  <c r="H102" i="58"/>
  <c r="I102" i="58"/>
  <c r="M102" i="58" s="1"/>
  <c r="K102" i="58"/>
  <c r="N102" i="58"/>
  <c r="H103" i="58"/>
  <c r="I103" i="58"/>
  <c r="M103" i="58" s="1"/>
  <c r="K103" i="58"/>
  <c r="N103" i="58"/>
  <c r="H104" i="58"/>
  <c r="I104" i="58"/>
  <c r="M104" i="58" s="1"/>
  <c r="K104" i="58"/>
  <c r="N104" i="58"/>
  <c r="H105" i="58"/>
  <c r="I105" i="58"/>
  <c r="M105" i="58" s="1"/>
  <c r="K105" i="58"/>
  <c r="N105" i="58"/>
  <c r="H106" i="58"/>
  <c r="I106" i="58"/>
  <c r="M106" i="58" s="1"/>
  <c r="K106" i="58"/>
  <c r="N106" i="58"/>
  <c r="H107" i="58"/>
  <c r="I107" i="58"/>
  <c r="M107" i="58" s="1"/>
  <c r="K107" i="58"/>
  <c r="N107" i="58"/>
  <c r="H108" i="58"/>
  <c r="I108" i="58"/>
  <c r="M108" i="58" s="1"/>
  <c r="K108" i="58"/>
  <c r="N108" i="58"/>
  <c r="H109" i="58"/>
  <c r="I109" i="58"/>
  <c r="M109" i="58" s="1"/>
  <c r="K109" i="58"/>
  <c r="N109" i="58"/>
  <c r="H110" i="58"/>
  <c r="I110" i="58"/>
  <c r="M110" i="58" s="1"/>
  <c r="K110" i="58"/>
  <c r="N110" i="58"/>
  <c r="H111" i="58"/>
  <c r="I111" i="58"/>
  <c r="M111" i="58" s="1"/>
  <c r="K111" i="58"/>
  <c r="N111" i="58"/>
  <c r="H112" i="58"/>
  <c r="I112" i="58"/>
  <c r="M112" i="58" s="1"/>
  <c r="K112" i="58"/>
  <c r="N112" i="58"/>
  <c r="H113" i="58"/>
  <c r="I113" i="58"/>
  <c r="M113" i="58" s="1"/>
  <c r="K113" i="58"/>
  <c r="N113" i="58"/>
  <c r="H114" i="58"/>
  <c r="I114" i="58"/>
  <c r="M114" i="58" s="1"/>
  <c r="K114" i="58"/>
  <c r="N114" i="58"/>
  <c r="H115" i="58"/>
  <c r="I115" i="58"/>
  <c r="M115" i="58" s="1"/>
  <c r="K115" i="58"/>
  <c r="N115" i="58"/>
  <c r="H116" i="58"/>
  <c r="I116" i="58"/>
  <c r="M116" i="58" s="1"/>
  <c r="K116" i="58"/>
  <c r="N116" i="58"/>
  <c r="H117" i="58"/>
  <c r="I117" i="58"/>
  <c r="M117" i="58" s="1"/>
  <c r="K117" i="58"/>
  <c r="N117" i="58"/>
  <c r="H118" i="58"/>
  <c r="I118" i="58"/>
  <c r="M118" i="58" s="1"/>
  <c r="K118" i="58"/>
  <c r="N118" i="58"/>
  <c r="H119" i="58"/>
  <c r="I119" i="58"/>
  <c r="M119" i="58" s="1"/>
  <c r="K119" i="58"/>
  <c r="N119" i="58"/>
  <c r="H120" i="58"/>
  <c r="I120" i="58"/>
  <c r="M120" i="58" s="1"/>
  <c r="K120" i="58"/>
  <c r="N120" i="58"/>
  <c r="H121" i="58"/>
  <c r="I121" i="58"/>
  <c r="M121" i="58" s="1"/>
  <c r="K121" i="58"/>
  <c r="N121" i="58"/>
  <c r="H122" i="58"/>
  <c r="I122" i="58"/>
  <c r="M122" i="58" s="1"/>
  <c r="K122" i="58"/>
  <c r="N122" i="58"/>
  <c r="H123" i="58"/>
  <c r="I123" i="58"/>
  <c r="M123" i="58" s="1"/>
  <c r="K123" i="58"/>
  <c r="N123" i="58"/>
  <c r="H124" i="58"/>
  <c r="I124" i="58"/>
  <c r="M124" i="58" s="1"/>
  <c r="K124" i="58"/>
  <c r="N124" i="58"/>
  <c r="H125" i="58"/>
  <c r="I125" i="58"/>
  <c r="M125" i="58" s="1"/>
  <c r="K125" i="58"/>
  <c r="N125" i="58"/>
  <c r="H126" i="58"/>
  <c r="I126" i="58"/>
  <c r="M126" i="58" s="1"/>
  <c r="K126" i="58"/>
  <c r="N126" i="58"/>
  <c r="H127" i="58"/>
  <c r="I127" i="58"/>
  <c r="M127" i="58" s="1"/>
  <c r="K127" i="58"/>
  <c r="N127" i="58"/>
  <c r="H128" i="58"/>
  <c r="I128" i="58"/>
  <c r="M128" i="58" s="1"/>
  <c r="K128" i="58"/>
  <c r="N128" i="58"/>
  <c r="H129" i="58"/>
  <c r="I129" i="58"/>
  <c r="M129" i="58" s="1"/>
  <c r="K129" i="58"/>
  <c r="N129" i="58"/>
  <c r="H130" i="58"/>
  <c r="I130" i="58"/>
  <c r="M130" i="58" s="1"/>
  <c r="K130" i="58"/>
  <c r="N130" i="58"/>
  <c r="H131" i="58"/>
  <c r="I131" i="58"/>
  <c r="M131" i="58" s="1"/>
  <c r="K131" i="58"/>
  <c r="N131" i="58"/>
  <c r="H132" i="58"/>
  <c r="I132" i="58"/>
  <c r="M132" i="58" s="1"/>
  <c r="K132" i="58"/>
  <c r="N132" i="58"/>
  <c r="H133" i="58"/>
  <c r="I133" i="58"/>
  <c r="M133" i="58" s="1"/>
  <c r="K133" i="58"/>
  <c r="N133" i="58"/>
  <c r="H134" i="58"/>
  <c r="I134" i="58"/>
  <c r="M134" i="58" s="1"/>
  <c r="K134" i="58"/>
  <c r="N134" i="58"/>
  <c r="H135" i="58"/>
  <c r="I135" i="58"/>
  <c r="M135" i="58" s="1"/>
  <c r="K135" i="58"/>
  <c r="N135" i="58"/>
  <c r="H136" i="58"/>
  <c r="I136" i="58"/>
  <c r="M136" i="58" s="1"/>
  <c r="K136" i="58"/>
  <c r="N136" i="58"/>
  <c r="H137" i="58"/>
  <c r="I137" i="58"/>
  <c r="M137" i="58" s="1"/>
  <c r="K137" i="58"/>
  <c r="N137" i="58"/>
  <c r="H138" i="58"/>
  <c r="I138" i="58"/>
  <c r="M138" i="58" s="1"/>
  <c r="K138" i="58"/>
  <c r="N138" i="58"/>
  <c r="H139" i="58"/>
  <c r="I139" i="58"/>
  <c r="M139" i="58" s="1"/>
  <c r="K139" i="58"/>
  <c r="N139" i="58"/>
  <c r="H140" i="58"/>
  <c r="I140" i="58"/>
  <c r="M140" i="58" s="1"/>
  <c r="K140" i="58"/>
  <c r="N140" i="58"/>
  <c r="H141" i="58"/>
  <c r="I141" i="58"/>
  <c r="M141" i="58" s="1"/>
  <c r="K141" i="58"/>
  <c r="N141" i="58"/>
  <c r="H142" i="58"/>
  <c r="I142" i="58"/>
  <c r="M142" i="58" s="1"/>
  <c r="K142" i="58"/>
  <c r="N142" i="58"/>
  <c r="H143" i="58"/>
  <c r="I143" i="58"/>
  <c r="M143" i="58" s="1"/>
  <c r="K143" i="58"/>
  <c r="N143" i="58"/>
  <c r="H144" i="58"/>
  <c r="I144" i="58"/>
  <c r="M144" i="58" s="1"/>
  <c r="K144" i="58"/>
  <c r="N144" i="58"/>
  <c r="H145" i="58"/>
  <c r="I145" i="58"/>
  <c r="M145" i="58" s="1"/>
  <c r="K145" i="58"/>
  <c r="N145" i="58"/>
  <c r="H146" i="58"/>
  <c r="I146" i="58"/>
  <c r="M146" i="58" s="1"/>
  <c r="K146" i="58"/>
  <c r="N146" i="58"/>
  <c r="H147" i="58"/>
  <c r="I147" i="58"/>
  <c r="M147" i="58" s="1"/>
  <c r="K147" i="58"/>
  <c r="N147" i="58"/>
  <c r="H148" i="58"/>
  <c r="I148" i="58"/>
  <c r="M148" i="58" s="1"/>
  <c r="K148" i="58"/>
  <c r="N148" i="58"/>
  <c r="H149" i="58"/>
  <c r="I149" i="58"/>
  <c r="M149" i="58" s="1"/>
  <c r="K149" i="58"/>
  <c r="N149" i="58"/>
  <c r="H150" i="58"/>
  <c r="I150" i="58"/>
  <c r="M150" i="58" s="1"/>
  <c r="K150" i="58"/>
  <c r="N150" i="58"/>
  <c r="H151" i="58"/>
  <c r="I151" i="58"/>
  <c r="M151" i="58" s="1"/>
  <c r="K151" i="58"/>
  <c r="N151" i="58"/>
  <c r="H152" i="58"/>
  <c r="I152" i="58"/>
  <c r="M152" i="58" s="1"/>
  <c r="K152" i="58"/>
  <c r="N152" i="58"/>
  <c r="H153" i="58"/>
  <c r="I153" i="58"/>
  <c r="M153" i="58" s="1"/>
  <c r="K153" i="58"/>
  <c r="N153" i="58"/>
  <c r="H154" i="58"/>
  <c r="I154" i="58"/>
  <c r="M154" i="58" s="1"/>
  <c r="K154" i="58"/>
  <c r="N154" i="58"/>
  <c r="H155" i="58"/>
  <c r="I155" i="58"/>
  <c r="M155" i="58" s="1"/>
  <c r="K155" i="58"/>
  <c r="N155" i="58"/>
  <c r="H156" i="58"/>
  <c r="I156" i="58"/>
  <c r="M156" i="58" s="1"/>
  <c r="K156" i="58"/>
  <c r="N156" i="58"/>
  <c r="H157" i="58"/>
  <c r="I157" i="58"/>
  <c r="M157" i="58" s="1"/>
  <c r="K157" i="58"/>
  <c r="N157" i="58"/>
  <c r="H158" i="58"/>
  <c r="I158" i="58"/>
  <c r="M158" i="58" s="1"/>
  <c r="K158" i="58"/>
  <c r="N158" i="58"/>
  <c r="H159" i="58"/>
  <c r="I159" i="58"/>
  <c r="M159" i="58" s="1"/>
  <c r="K159" i="58"/>
  <c r="N159" i="58"/>
  <c r="H160" i="58"/>
  <c r="I160" i="58"/>
  <c r="M160" i="58" s="1"/>
  <c r="K160" i="58"/>
  <c r="N160" i="58"/>
  <c r="H161" i="58"/>
  <c r="I161" i="58"/>
  <c r="M161" i="58" s="1"/>
  <c r="K161" i="58"/>
  <c r="N161" i="58"/>
  <c r="H162" i="58"/>
  <c r="I162" i="58"/>
  <c r="M162" i="58" s="1"/>
  <c r="K162" i="58"/>
  <c r="N162" i="58"/>
  <c r="H163" i="58"/>
  <c r="I163" i="58"/>
  <c r="M163" i="58" s="1"/>
  <c r="K163" i="58"/>
  <c r="N163" i="58"/>
  <c r="H164" i="58"/>
  <c r="I164" i="58"/>
  <c r="M164" i="58" s="1"/>
  <c r="K164" i="58"/>
  <c r="N164" i="58"/>
  <c r="H165" i="58"/>
  <c r="I165" i="58"/>
  <c r="M165" i="58" s="1"/>
  <c r="K165" i="58"/>
  <c r="N165" i="58"/>
  <c r="H166" i="58"/>
  <c r="I166" i="58"/>
  <c r="M166" i="58" s="1"/>
  <c r="K166" i="58"/>
  <c r="N166" i="58"/>
  <c r="H167" i="58"/>
  <c r="I167" i="58"/>
  <c r="M167" i="58" s="1"/>
  <c r="K167" i="58"/>
  <c r="N167" i="58"/>
  <c r="H168" i="58"/>
  <c r="I168" i="58"/>
  <c r="M168" i="58" s="1"/>
  <c r="K168" i="58"/>
  <c r="N168" i="58"/>
  <c r="H169" i="58"/>
  <c r="I169" i="58"/>
  <c r="M169" i="58" s="1"/>
  <c r="K169" i="58"/>
  <c r="N169" i="58"/>
  <c r="H170" i="58"/>
  <c r="I170" i="58"/>
  <c r="M170" i="58" s="1"/>
  <c r="K170" i="58"/>
  <c r="N170" i="58"/>
  <c r="H171" i="58"/>
  <c r="I171" i="58"/>
  <c r="M171" i="58" s="1"/>
  <c r="K171" i="58"/>
  <c r="N171" i="58"/>
  <c r="H172" i="58"/>
  <c r="I172" i="58"/>
  <c r="M172" i="58" s="1"/>
  <c r="K172" i="58"/>
  <c r="N172" i="58"/>
  <c r="H173" i="58"/>
  <c r="I173" i="58"/>
  <c r="M173" i="58" s="1"/>
  <c r="K173" i="58"/>
  <c r="N173" i="58"/>
  <c r="H174" i="58"/>
  <c r="I174" i="58"/>
  <c r="M174" i="58" s="1"/>
  <c r="K174" i="58"/>
  <c r="N174" i="58"/>
  <c r="H175" i="58"/>
  <c r="I175" i="58"/>
  <c r="M175" i="58" s="1"/>
  <c r="K175" i="58"/>
  <c r="N175" i="58"/>
  <c r="H176" i="58"/>
  <c r="I176" i="58"/>
  <c r="M176" i="58" s="1"/>
  <c r="K176" i="58"/>
  <c r="N176" i="58"/>
  <c r="H177" i="58"/>
  <c r="I177" i="58"/>
  <c r="M177" i="58" s="1"/>
  <c r="K177" i="58"/>
  <c r="N177" i="58"/>
  <c r="H178" i="58"/>
  <c r="I178" i="58"/>
  <c r="M178" i="58" s="1"/>
  <c r="K178" i="58"/>
  <c r="N178" i="58"/>
  <c r="H179" i="58"/>
  <c r="I179" i="58"/>
  <c r="M179" i="58" s="1"/>
  <c r="K179" i="58"/>
  <c r="N179" i="58"/>
  <c r="H180" i="58"/>
  <c r="I180" i="58"/>
  <c r="M180" i="58" s="1"/>
  <c r="K180" i="58"/>
  <c r="N180" i="58"/>
  <c r="H181" i="58"/>
  <c r="I181" i="58"/>
  <c r="M181" i="58" s="1"/>
  <c r="K181" i="58"/>
  <c r="N181" i="58"/>
  <c r="H182" i="58"/>
  <c r="I182" i="58"/>
  <c r="M182" i="58" s="1"/>
  <c r="K182" i="58"/>
  <c r="N182" i="58"/>
  <c r="H183" i="58"/>
  <c r="I183" i="58"/>
  <c r="M183" i="58" s="1"/>
  <c r="K183" i="58"/>
  <c r="N183" i="58"/>
  <c r="H184" i="58"/>
  <c r="I184" i="58"/>
  <c r="M184" i="58" s="1"/>
  <c r="K184" i="58"/>
  <c r="N184" i="58"/>
  <c r="H185" i="58"/>
  <c r="I185" i="58"/>
  <c r="M185" i="58" s="1"/>
  <c r="K185" i="58"/>
  <c r="N185" i="58"/>
  <c r="H186" i="58"/>
  <c r="I186" i="58"/>
  <c r="M186" i="58" s="1"/>
  <c r="K186" i="58"/>
  <c r="N186" i="58"/>
  <c r="H187" i="58"/>
  <c r="I187" i="58"/>
  <c r="M187" i="58" s="1"/>
  <c r="K187" i="58"/>
  <c r="N187" i="58"/>
  <c r="H188" i="58"/>
  <c r="I188" i="58"/>
  <c r="M188" i="58" s="1"/>
  <c r="K188" i="58"/>
  <c r="N188" i="58"/>
  <c r="H189" i="58"/>
  <c r="I189" i="58"/>
  <c r="M189" i="58" s="1"/>
  <c r="K189" i="58"/>
  <c r="N189" i="58"/>
  <c r="H190" i="58"/>
  <c r="I190" i="58"/>
  <c r="M190" i="58" s="1"/>
  <c r="K190" i="58"/>
  <c r="N190" i="58"/>
  <c r="H191" i="58"/>
  <c r="I191" i="58"/>
  <c r="M191" i="58" s="1"/>
  <c r="K191" i="58"/>
  <c r="N191" i="58"/>
  <c r="H192" i="58"/>
  <c r="I192" i="58"/>
  <c r="M192" i="58" s="1"/>
  <c r="K192" i="58"/>
  <c r="N192" i="58"/>
  <c r="H193" i="58"/>
  <c r="I193" i="58"/>
  <c r="M193" i="58" s="1"/>
  <c r="K193" i="58"/>
  <c r="N193" i="58"/>
  <c r="H194" i="58"/>
  <c r="I194" i="58"/>
  <c r="M194" i="58" s="1"/>
  <c r="K194" i="58"/>
  <c r="N194" i="58"/>
  <c r="H195" i="58"/>
  <c r="I195" i="58"/>
  <c r="M195" i="58" s="1"/>
  <c r="K195" i="58"/>
  <c r="N195" i="58"/>
  <c r="H196" i="58"/>
  <c r="I196" i="58"/>
  <c r="M196" i="58" s="1"/>
  <c r="K196" i="58"/>
  <c r="N196" i="58"/>
  <c r="H197" i="58"/>
  <c r="I197" i="58"/>
  <c r="M197" i="58" s="1"/>
  <c r="K197" i="58"/>
  <c r="N197" i="58"/>
  <c r="H198" i="58"/>
  <c r="I198" i="58"/>
  <c r="M198" i="58" s="1"/>
  <c r="K198" i="58"/>
  <c r="N198" i="58"/>
  <c r="H199" i="58"/>
  <c r="I199" i="58"/>
  <c r="M199" i="58" s="1"/>
  <c r="K199" i="58"/>
  <c r="N199" i="58"/>
  <c r="H200" i="58"/>
  <c r="I200" i="58"/>
  <c r="M200" i="58" s="1"/>
  <c r="K200" i="58"/>
  <c r="N200" i="58"/>
  <c r="H201" i="58"/>
  <c r="I201" i="58"/>
  <c r="M201" i="58" s="1"/>
  <c r="K201" i="58"/>
  <c r="N201" i="58"/>
  <c r="H202" i="58"/>
  <c r="I202" i="58"/>
  <c r="M202" i="58" s="1"/>
  <c r="K202" i="58"/>
  <c r="N202" i="58"/>
  <c r="H203" i="58"/>
  <c r="I203" i="58"/>
  <c r="M203" i="58" s="1"/>
  <c r="K203" i="58"/>
  <c r="N203" i="58"/>
  <c r="H204" i="58"/>
  <c r="I204" i="58"/>
  <c r="M204" i="58" s="1"/>
  <c r="K204" i="58"/>
  <c r="N204" i="58"/>
  <c r="H205" i="58"/>
  <c r="I205" i="58"/>
  <c r="M205" i="58" s="1"/>
  <c r="K205" i="58"/>
  <c r="N205" i="58"/>
  <c r="H206" i="58"/>
  <c r="I206" i="58"/>
  <c r="M206" i="58" s="1"/>
  <c r="K206" i="58"/>
  <c r="N206" i="58"/>
  <c r="H207" i="58"/>
  <c r="I207" i="58"/>
  <c r="M207" i="58" s="1"/>
  <c r="K207" i="58"/>
  <c r="N207" i="58"/>
  <c r="H208" i="58"/>
  <c r="I208" i="58"/>
  <c r="M208" i="58" s="1"/>
  <c r="K208" i="58"/>
  <c r="N208" i="58"/>
  <c r="H209" i="58"/>
  <c r="I209" i="58"/>
  <c r="M209" i="58" s="1"/>
  <c r="K209" i="58"/>
  <c r="N209" i="58"/>
  <c r="H210" i="58"/>
  <c r="I210" i="58"/>
  <c r="M210" i="58" s="1"/>
  <c r="K210" i="58"/>
  <c r="N210" i="58"/>
  <c r="H211" i="58"/>
  <c r="I211" i="58"/>
  <c r="M211" i="58" s="1"/>
  <c r="K211" i="58"/>
  <c r="N211" i="58"/>
  <c r="H212" i="58"/>
  <c r="I212" i="58"/>
  <c r="M212" i="58" s="1"/>
  <c r="K212" i="58"/>
  <c r="N212" i="58"/>
  <c r="H213" i="58"/>
  <c r="I213" i="58"/>
  <c r="M213" i="58" s="1"/>
  <c r="K213" i="58"/>
  <c r="N213" i="58"/>
  <c r="H214" i="58"/>
  <c r="I214" i="58"/>
  <c r="M214" i="58" s="1"/>
  <c r="K214" i="58"/>
  <c r="N214" i="58"/>
  <c r="H215" i="58"/>
  <c r="I215" i="58"/>
  <c r="M215" i="58" s="1"/>
  <c r="K215" i="58"/>
  <c r="N215" i="58"/>
  <c r="H216" i="58"/>
  <c r="I216" i="58"/>
  <c r="M216" i="58" s="1"/>
  <c r="K216" i="58"/>
  <c r="N216" i="58"/>
  <c r="H217" i="58"/>
  <c r="I217" i="58"/>
  <c r="M217" i="58" s="1"/>
  <c r="K217" i="58"/>
  <c r="N217" i="58"/>
  <c r="H218" i="58"/>
  <c r="I218" i="58"/>
  <c r="M218" i="58" s="1"/>
  <c r="K218" i="58"/>
  <c r="N218" i="58"/>
  <c r="H219" i="58"/>
  <c r="I219" i="58"/>
  <c r="M219" i="58" s="1"/>
  <c r="K219" i="58"/>
  <c r="N219" i="58"/>
  <c r="H220" i="58"/>
  <c r="I220" i="58"/>
  <c r="M220" i="58" s="1"/>
  <c r="K220" i="58"/>
  <c r="N220" i="58"/>
  <c r="H221" i="58"/>
  <c r="I221" i="58"/>
  <c r="M221" i="58" s="1"/>
  <c r="K221" i="58"/>
  <c r="N221" i="58"/>
  <c r="H222" i="58"/>
  <c r="I222" i="58"/>
  <c r="M222" i="58" s="1"/>
  <c r="K222" i="58"/>
  <c r="N222" i="58"/>
  <c r="H223" i="58"/>
  <c r="I223" i="58"/>
  <c r="M223" i="58" s="1"/>
  <c r="K223" i="58"/>
  <c r="N223" i="58"/>
  <c r="H224" i="58"/>
  <c r="I224" i="58"/>
  <c r="M224" i="58" s="1"/>
  <c r="K224" i="58"/>
  <c r="N224" i="58"/>
  <c r="H225" i="58"/>
  <c r="I225" i="58"/>
  <c r="M225" i="58" s="1"/>
  <c r="K225" i="58"/>
  <c r="N225" i="58"/>
  <c r="H226" i="58"/>
  <c r="I226" i="58"/>
  <c r="M226" i="58" s="1"/>
  <c r="K226" i="58"/>
  <c r="N226" i="58"/>
  <c r="H227" i="58"/>
  <c r="I227" i="58"/>
  <c r="M227" i="58" s="1"/>
  <c r="K227" i="58"/>
  <c r="N227" i="58"/>
  <c r="H228" i="58"/>
  <c r="I228" i="58"/>
  <c r="M228" i="58" s="1"/>
  <c r="K228" i="58"/>
  <c r="N228" i="58"/>
  <c r="H229" i="58"/>
  <c r="I229" i="58"/>
  <c r="M229" i="58" s="1"/>
  <c r="K229" i="58"/>
  <c r="N229" i="58"/>
  <c r="H230" i="58"/>
  <c r="I230" i="58"/>
  <c r="M230" i="58" s="1"/>
  <c r="K230" i="58"/>
  <c r="N230" i="58"/>
  <c r="H231" i="58"/>
  <c r="I231" i="58"/>
  <c r="M231" i="58" s="1"/>
  <c r="K231" i="58"/>
  <c r="N231" i="58"/>
  <c r="H232" i="58"/>
  <c r="I232" i="58"/>
  <c r="M232" i="58" s="1"/>
  <c r="K232" i="58"/>
  <c r="N232" i="58"/>
  <c r="H233" i="58"/>
  <c r="I233" i="58"/>
  <c r="M233" i="58" s="1"/>
  <c r="K233" i="58"/>
  <c r="N233" i="58"/>
  <c r="H234" i="58"/>
  <c r="I234" i="58"/>
  <c r="M234" i="58" s="1"/>
  <c r="K234" i="58"/>
  <c r="N234" i="58"/>
  <c r="H235" i="58"/>
  <c r="I235" i="58"/>
  <c r="M235" i="58" s="1"/>
  <c r="K235" i="58"/>
  <c r="N235" i="58"/>
  <c r="H236" i="58"/>
  <c r="I236" i="58"/>
  <c r="M236" i="58" s="1"/>
  <c r="K236" i="58"/>
  <c r="N236" i="58"/>
  <c r="H237" i="58"/>
  <c r="I237" i="58"/>
  <c r="M237" i="58" s="1"/>
  <c r="K237" i="58"/>
  <c r="N237" i="58"/>
  <c r="H238" i="58"/>
  <c r="I238" i="58"/>
  <c r="M238" i="58" s="1"/>
  <c r="K238" i="58"/>
  <c r="N238" i="58"/>
  <c r="H239" i="58"/>
  <c r="I239" i="58"/>
  <c r="M239" i="58" s="1"/>
  <c r="K239" i="58"/>
  <c r="N239" i="58"/>
  <c r="H240" i="58"/>
  <c r="I240" i="58"/>
  <c r="M240" i="58" s="1"/>
  <c r="K240" i="58"/>
  <c r="N240" i="58"/>
  <c r="H241" i="58"/>
  <c r="I241" i="58"/>
  <c r="M241" i="58" s="1"/>
  <c r="K241" i="58"/>
  <c r="N241" i="58"/>
  <c r="H242" i="58"/>
  <c r="I242" i="58"/>
  <c r="M242" i="58" s="1"/>
  <c r="K242" i="58"/>
  <c r="N242" i="58"/>
  <c r="H243" i="58"/>
  <c r="I243" i="58"/>
  <c r="M243" i="58" s="1"/>
  <c r="K243" i="58"/>
  <c r="N243" i="58"/>
  <c r="H244" i="58"/>
  <c r="I244" i="58"/>
  <c r="M244" i="58" s="1"/>
  <c r="K244" i="58"/>
  <c r="N244" i="58"/>
  <c r="H245" i="58"/>
  <c r="I245" i="58"/>
  <c r="M245" i="58" s="1"/>
  <c r="K245" i="58"/>
  <c r="N245" i="58"/>
  <c r="H246" i="58"/>
  <c r="I246" i="58"/>
  <c r="M246" i="58" s="1"/>
  <c r="K246" i="58"/>
  <c r="N246" i="58"/>
  <c r="H247" i="58"/>
  <c r="I247" i="58"/>
  <c r="M247" i="58" s="1"/>
  <c r="K247" i="58"/>
  <c r="N247" i="58"/>
  <c r="H248" i="58"/>
  <c r="I248" i="58"/>
  <c r="M248" i="58" s="1"/>
  <c r="K248" i="58"/>
  <c r="N248" i="58"/>
  <c r="H249" i="58"/>
  <c r="I249" i="58"/>
  <c r="M249" i="58" s="1"/>
  <c r="K249" i="58"/>
  <c r="N249" i="58"/>
  <c r="H250" i="58"/>
  <c r="I250" i="58"/>
  <c r="M250" i="58" s="1"/>
  <c r="K250" i="58"/>
  <c r="N250" i="58"/>
  <c r="H251" i="58"/>
  <c r="I251" i="58"/>
  <c r="M251" i="58" s="1"/>
  <c r="K251" i="58"/>
  <c r="N251" i="58"/>
  <c r="H252" i="58"/>
  <c r="I252" i="58"/>
  <c r="M252" i="58" s="1"/>
  <c r="K252" i="58"/>
  <c r="N252" i="58"/>
  <c r="H253" i="58"/>
  <c r="I253" i="58"/>
  <c r="M253" i="58" s="1"/>
  <c r="K253" i="58"/>
  <c r="N253" i="58"/>
  <c r="H254" i="58"/>
  <c r="I254" i="58"/>
  <c r="M254" i="58" s="1"/>
  <c r="K254" i="58"/>
  <c r="N254" i="58"/>
  <c r="H255" i="58"/>
  <c r="I255" i="58"/>
  <c r="M255" i="58" s="1"/>
  <c r="K255" i="58"/>
  <c r="N255" i="58"/>
  <c r="H256" i="58"/>
  <c r="I256" i="58"/>
  <c r="M256" i="58" s="1"/>
  <c r="K256" i="58"/>
  <c r="N256" i="58"/>
  <c r="H257" i="58"/>
  <c r="I257" i="58"/>
  <c r="M257" i="58" s="1"/>
  <c r="K257" i="58"/>
  <c r="N257" i="58"/>
  <c r="H258" i="58"/>
  <c r="I258" i="58"/>
  <c r="M258" i="58" s="1"/>
  <c r="K258" i="58"/>
  <c r="N258" i="58"/>
  <c r="H259" i="58"/>
  <c r="I259" i="58"/>
  <c r="M259" i="58" s="1"/>
  <c r="K259" i="58"/>
  <c r="N259" i="58"/>
  <c r="H260" i="58"/>
  <c r="I260" i="58"/>
  <c r="M260" i="58" s="1"/>
  <c r="K260" i="58"/>
  <c r="N260" i="58"/>
  <c r="H261" i="58"/>
  <c r="I261" i="58"/>
  <c r="M261" i="58" s="1"/>
  <c r="K261" i="58"/>
  <c r="N261" i="58"/>
  <c r="H262" i="58"/>
  <c r="I262" i="58"/>
  <c r="M262" i="58" s="1"/>
  <c r="K262" i="58"/>
  <c r="N262" i="58"/>
  <c r="H263" i="58"/>
  <c r="I263" i="58"/>
  <c r="M263" i="58" s="1"/>
  <c r="K263" i="58"/>
  <c r="N263" i="58"/>
  <c r="H264" i="58"/>
  <c r="I264" i="58"/>
  <c r="M264" i="58" s="1"/>
  <c r="K264" i="58"/>
  <c r="N264" i="58"/>
  <c r="H265" i="58"/>
  <c r="I265" i="58"/>
  <c r="M265" i="58" s="1"/>
  <c r="K265" i="58"/>
  <c r="N265" i="58"/>
  <c r="H266" i="58"/>
  <c r="I266" i="58"/>
  <c r="M266" i="58" s="1"/>
  <c r="K266" i="58"/>
  <c r="N266" i="58"/>
  <c r="H267" i="58"/>
  <c r="I267" i="58"/>
  <c r="M267" i="58" s="1"/>
  <c r="K267" i="58"/>
  <c r="N267" i="58"/>
  <c r="H268" i="58"/>
  <c r="I268" i="58"/>
  <c r="M268" i="58" s="1"/>
  <c r="K268" i="58"/>
  <c r="N268" i="58"/>
  <c r="H269" i="58"/>
  <c r="I269" i="58"/>
  <c r="M269" i="58" s="1"/>
  <c r="K269" i="58"/>
  <c r="N269" i="58"/>
  <c r="H270" i="58"/>
  <c r="I270" i="58"/>
  <c r="M270" i="58" s="1"/>
  <c r="K270" i="58"/>
  <c r="N270" i="58"/>
  <c r="H271" i="58"/>
  <c r="I271" i="58"/>
  <c r="M271" i="58" s="1"/>
  <c r="K271" i="58"/>
  <c r="N271" i="58"/>
  <c r="H272" i="58"/>
  <c r="I272" i="58"/>
  <c r="M272" i="58" s="1"/>
  <c r="K272" i="58"/>
  <c r="N272" i="58"/>
  <c r="H273" i="58"/>
  <c r="I273" i="58"/>
  <c r="M273" i="58" s="1"/>
  <c r="K273" i="58"/>
  <c r="N273" i="58"/>
  <c r="H274" i="58"/>
  <c r="I274" i="58"/>
  <c r="M274" i="58" s="1"/>
  <c r="K274" i="58"/>
  <c r="N274" i="58"/>
  <c r="H275" i="58"/>
  <c r="I275" i="58"/>
  <c r="M275" i="58" s="1"/>
  <c r="K275" i="58"/>
  <c r="N275" i="58"/>
  <c r="H276" i="58"/>
  <c r="I276" i="58"/>
  <c r="M276" i="58" s="1"/>
  <c r="K276" i="58"/>
  <c r="N276" i="58"/>
  <c r="H277" i="58"/>
  <c r="I277" i="58"/>
  <c r="M277" i="58" s="1"/>
  <c r="K277" i="58"/>
  <c r="N277" i="58"/>
  <c r="H278" i="58"/>
  <c r="I278" i="58"/>
  <c r="M278" i="58" s="1"/>
  <c r="K278" i="58"/>
  <c r="N278" i="58"/>
  <c r="H279" i="58"/>
  <c r="I279" i="58"/>
  <c r="M279" i="58" s="1"/>
  <c r="K279" i="58"/>
  <c r="N279" i="58"/>
  <c r="H280" i="58"/>
  <c r="I280" i="58"/>
  <c r="M280" i="58" s="1"/>
  <c r="K280" i="58"/>
  <c r="N280" i="58"/>
  <c r="H281" i="58"/>
  <c r="I281" i="58"/>
  <c r="M281" i="58" s="1"/>
  <c r="K281" i="58"/>
  <c r="N281" i="58"/>
  <c r="H282" i="58"/>
  <c r="I282" i="58"/>
  <c r="M282" i="58" s="1"/>
  <c r="K282" i="58"/>
  <c r="N282" i="58"/>
  <c r="H283" i="58"/>
  <c r="I283" i="58"/>
  <c r="M283" i="58" s="1"/>
  <c r="K283" i="58"/>
  <c r="N283" i="58"/>
  <c r="H284" i="58"/>
  <c r="I284" i="58"/>
  <c r="M284" i="58" s="1"/>
  <c r="K284" i="58"/>
  <c r="N284" i="58"/>
  <c r="H285" i="58"/>
  <c r="I285" i="58"/>
  <c r="M285" i="58" s="1"/>
  <c r="K285" i="58"/>
  <c r="N285" i="58"/>
  <c r="H286" i="58"/>
  <c r="I286" i="58"/>
  <c r="M286" i="58" s="1"/>
  <c r="K286" i="58"/>
  <c r="N286" i="58"/>
  <c r="H287" i="58"/>
  <c r="I287" i="58"/>
  <c r="M287" i="58" s="1"/>
  <c r="K287" i="58"/>
  <c r="N287" i="58"/>
  <c r="H288" i="58"/>
  <c r="I288" i="58"/>
  <c r="M288" i="58" s="1"/>
  <c r="K288" i="58"/>
  <c r="N288" i="58"/>
  <c r="H289" i="58"/>
  <c r="I289" i="58"/>
  <c r="M289" i="58" s="1"/>
  <c r="K289" i="58"/>
  <c r="N289" i="58"/>
  <c r="H290" i="58"/>
  <c r="I290" i="58"/>
  <c r="M290" i="58" s="1"/>
  <c r="K290" i="58"/>
  <c r="N290" i="58"/>
  <c r="H291" i="58"/>
  <c r="I291" i="58"/>
  <c r="M291" i="58" s="1"/>
  <c r="K291" i="58"/>
  <c r="N291" i="58"/>
  <c r="H292" i="58"/>
  <c r="I292" i="58"/>
  <c r="M292" i="58" s="1"/>
  <c r="K292" i="58"/>
  <c r="N292" i="58"/>
  <c r="H293" i="58"/>
  <c r="I293" i="58"/>
  <c r="M293" i="58" s="1"/>
  <c r="K293" i="58"/>
  <c r="N293" i="58"/>
  <c r="H294" i="58"/>
  <c r="I294" i="58"/>
  <c r="M294" i="58" s="1"/>
  <c r="K294" i="58"/>
  <c r="N294" i="58"/>
  <c r="H295" i="58"/>
  <c r="I295" i="58"/>
  <c r="M295" i="58" s="1"/>
  <c r="K295" i="58"/>
  <c r="N295" i="58"/>
  <c r="H296" i="58"/>
  <c r="I296" i="58"/>
  <c r="M296" i="58" s="1"/>
  <c r="K296" i="58"/>
  <c r="N296" i="58"/>
  <c r="H297" i="58"/>
  <c r="I297" i="58"/>
  <c r="M297" i="58" s="1"/>
  <c r="K297" i="58"/>
  <c r="N297" i="58"/>
  <c r="H298" i="58"/>
  <c r="I298" i="58"/>
  <c r="M298" i="58" s="1"/>
  <c r="K298" i="58"/>
  <c r="N298" i="58"/>
  <c r="H299" i="58"/>
  <c r="I299" i="58"/>
  <c r="M299" i="58" s="1"/>
  <c r="K299" i="58"/>
  <c r="N299" i="58"/>
  <c r="H300" i="58"/>
  <c r="I300" i="58"/>
  <c r="M300" i="58" s="1"/>
  <c r="K300" i="58"/>
  <c r="N300" i="58"/>
  <c r="H301" i="58"/>
  <c r="I301" i="58"/>
  <c r="M301" i="58" s="1"/>
  <c r="K301" i="58"/>
  <c r="N301" i="58"/>
  <c r="H302" i="58"/>
  <c r="I302" i="58"/>
  <c r="M302" i="58" s="1"/>
  <c r="K302" i="58"/>
  <c r="N302" i="58"/>
  <c r="H303" i="58"/>
  <c r="I303" i="58"/>
  <c r="M303" i="58" s="1"/>
  <c r="K303" i="58"/>
  <c r="N303" i="58"/>
  <c r="H304" i="58"/>
  <c r="I304" i="58"/>
  <c r="M304" i="58" s="1"/>
  <c r="K304" i="58"/>
  <c r="N304" i="58"/>
  <c r="H305" i="58"/>
  <c r="I305" i="58"/>
  <c r="M305" i="58" s="1"/>
  <c r="K305" i="58"/>
  <c r="N305" i="58"/>
  <c r="H306" i="58"/>
  <c r="I306" i="58"/>
  <c r="M306" i="58" s="1"/>
  <c r="K306" i="58"/>
  <c r="N306" i="58"/>
  <c r="H307" i="58"/>
  <c r="I307" i="58"/>
  <c r="M307" i="58" s="1"/>
  <c r="K307" i="58"/>
  <c r="N307" i="58"/>
  <c r="H308" i="58"/>
  <c r="I308" i="58"/>
  <c r="M308" i="58" s="1"/>
  <c r="K308" i="58"/>
  <c r="N308" i="58"/>
  <c r="H309" i="58"/>
  <c r="I309" i="58"/>
  <c r="M309" i="58" s="1"/>
  <c r="K309" i="58"/>
  <c r="N309" i="58"/>
  <c r="H310" i="58"/>
  <c r="I310" i="58"/>
  <c r="M310" i="58" s="1"/>
  <c r="K310" i="58"/>
  <c r="N310" i="58"/>
  <c r="H311" i="58"/>
  <c r="I311" i="58"/>
  <c r="M311" i="58" s="1"/>
  <c r="K311" i="58"/>
  <c r="N311" i="58"/>
  <c r="H312" i="58"/>
  <c r="I312" i="58"/>
  <c r="M312" i="58" s="1"/>
  <c r="K312" i="58"/>
  <c r="N312" i="58"/>
  <c r="H313" i="58"/>
  <c r="I313" i="58"/>
  <c r="M313" i="58" s="1"/>
  <c r="K313" i="58"/>
  <c r="N313" i="58"/>
  <c r="H314" i="58"/>
  <c r="I314" i="58"/>
  <c r="M314" i="58" s="1"/>
  <c r="K314" i="58"/>
  <c r="N314" i="58"/>
  <c r="H315" i="58"/>
  <c r="I315" i="58"/>
  <c r="M315" i="58" s="1"/>
  <c r="K315" i="58"/>
  <c r="N315" i="58"/>
  <c r="H316" i="58"/>
  <c r="I316" i="58"/>
  <c r="M316" i="58" s="1"/>
  <c r="K316" i="58"/>
  <c r="N316" i="58"/>
  <c r="H317" i="58"/>
  <c r="I317" i="58"/>
  <c r="M317" i="58" s="1"/>
  <c r="K317" i="58"/>
  <c r="N317" i="58"/>
  <c r="H318" i="58"/>
  <c r="I318" i="58"/>
  <c r="M318" i="58" s="1"/>
  <c r="K318" i="58"/>
  <c r="N318" i="58"/>
  <c r="H319" i="58"/>
  <c r="I319" i="58"/>
  <c r="M319" i="58" s="1"/>
  <c r="K319" i="58"/>
  <c r="N319" i="58"/>
  <c r="H320" i="58"/>
  <c r="I320" i="58"/>
  <c r="M320" i="58" s="1"/>
  <c r="K320" i="58"/>
  <c r="N320" i="58"/>
  <c r="H321" i="58"/>
  <c r="I321" i="58"/>
  <c r="M321" i="58" s="1"/>
  <c r="K321" i="58"/>
  <c r="N321" i="58"/>
  <c r="H322" i="58"/>
  <c r="I322" i="58"/>
  <c r="M322" i="58" s="1"/>
  <c r="K322" i="58"/>
  <c r="N322" i="58"/>
  <c r="H323" i="58"/>
  <c r="I323" i="58"/>
  <c r="M323" i="58" s="1"/>
  <c r="K323" i="58"/>
  <c r="N323" i="58"/>
  <c r="H324" i="58"/>
  <c r="I324" i="58"/>
  <c r="M324" i="58" s="1"/>
  <c r="K324" i="58"/>
  <c r="N324" i="58"/>
  <c r="H325" i="58"/>
  <c r="I325" i="58"/>
  <c r="M325" i="58" s="1"/>
  <c r="K325" i="58"/>
  <c r="N325" i="58"/>
  <c r="H326" i="58"/>
  <c r="I326" i="58"/>
  <c r="M326" i="58" s="1"/>
  <c r="K326" i="58"/>
  <c r="N326" i="58"/>
  <c r="H327" i="58"/>
  <c r="I327" i="58"/>
  <c r="M327" i="58" s="1"/>
  <c r="K327" i="58"/>
  <c r="N327" i="58"/>
  <c r="H328" i="58"/>
  <c r="I328" i="58"/>
  <c r="M328" i="58" s="1"/>
  <c r="K328" i="58"/>
  <c r="N328" i="58"/>
  <c r="H329" i="58"/>
  <c r="I329" i="58"/>
  <c r="M329" i="58" s="1"/>
  <c r="K329" i="58"/>
  <c r="N329" i="58"/>
  <c r="H330" i="58"/>
  <c r="I330" i="58"/>
  <c r="M330" i="58" s="1"/>
  <c r="K330" i="58"/>
  <c r="N330" i="58"/>
  <c r="H331" i="58"/>
  <c r="I331" i="58"/>
  <c r="M331" i="58" s="1"/>
  <c r="K331" i="58"/>
  <c r="N331" i="58"/>
  <c r="H332" i="58"/>
  <c r="I332" i="58"/>
  <c r="M332" i="58" s="1"/>
  <c r="K332" i="58"/>
  <c r="N332" i="58"/>
  <c r="H333" i="58"/>
  <c r="I333" i="58"/>
  <c r="M333" i="58" s="1"/>
  <c r="K333" i="58"/>
  <c r="N333" i="58"/>
  <c r="H334" i="58"/>
  <c r="I334" i="58"/>
  <c r="M334" i="58" s="1"/>
  <c r="K334" i="58"/>
  <c r="N334" i="58"/>
  <c r="H335" i="58"/>
  <c r="I335" i="58"/>
  <c r="M335" i="58" s="1"/>
  <c r="K335" i="58"/>
  <c r="N335" i="58"/>
  <c r="H336" i="58"/>
  <c r="I336" i="58"/>
  <c r="M336" i="58" s="1"/>
  <c r="K336" i="58"/>
  <c r="N336" i="58"/>
  <c r="H337" i="58"/>
  <c r="I337" i="58"/>
  <c r="M337" i="58" s="1"/>
  <c r="K337" i="58"/>
  <c r="N337" i="58"/>
  <c r="H338" i="58"/>
  <c r="I338" i="58"/>
  <c r="M338" i="58" s="1"/>
  <c r="K338" i="58"/>
  <c r="N338" i="58"/>
  <c r="H339" i="58"/>
  <c r="I339" i="58"/>
  <c r="M339" i="58" s="1"/>
  <c r="K339" i="58"/>
  <c r="N339" i="58"/>
  <c r="H340" i="58"/>
  <c r="I340" i="58"/>
  <c r="M340" i="58" s="1"/>
  <c r="K340" i="58"/>
  <c r="N340" i="58"/>
  <c r="H341" i="58"/>
  <c r="I341" i="58"/>
  <c r="M341" i="58" s="1"/>
  <c r="K341" i="58"/>
  <c r="N341" i="58"/>
  <c r="H342" i="58"/>
  <c r="I342" i="58"/>
  <c r="M342" i="58" s="1"/>
  <c r="K342" i="58"/>
  <c r="N342" i="58"/>
  <c r="H343" i="58"/>
  <c r="I343" i="58"/>
  <c r="M343" i="58" s="1"/>
  <c r="K343" i="58"/>
  <c r="N343" i="58"/>
  <c r="H344" i="58"/>
  <c r="I344" i="58"/>
  <c r="M344" i="58" s="1"/>
  <c r="K344" i="58"/>
  <c r="N344" i="58"/>
  <c r="H345" i="58"/>
  <c r="I345" i="58"/>
  <c r="M345" i="58" s="1"/>
  <c r="K345" i="58"/>
  <c r="N345" i="58"/>
  <c r="H346" i="58"/>
  <c r="I346" i="58"/>
  <c r="M346" i="58" s="1"/>
  <c r="K346" i="58"/>
  <c r="N346" i="58"/>
  <c r="H347" i="58"/>
  <c r="I347" i="58"/>
  <c r="M347" i="58" s="1"/>
  <c r="K347" i="58"/>
  <c r="N347" i="58"/>
  <c r="H348" i="58"/>
  <c r="I348" i="58"/>
  <c r="M348" i="58" s="1"/>
  <c r="K348" i="58"/>
  <c r="N348" i="58"/>
  <c r="H349" i="58"/>
  <c r="I349" i="58"/>
  <c r="M349" i="58" s="1"/>
  <c r="K349" i="58"/>
  <c r="N349" i="58"/>
  <c r="H350" i="58"/>
  <c r="I350" i="58"/>
  <c r="M350" i="58" s="1"/>
  <c r="K350" i="58"/>
  <c r="N350" i="58"/>
  <c r="H351" i="58"/>
  <c r="I351" i="58"/>
  <c r="M351" i="58" s="1"/>
  <c r="K351" i="58"/>
  <c r="N351" i="58"/>
  <c r="H352" i="58"/>
  <c r="I352" i="58"/>
  <c r="M352" i="58" s="1"/>
  <c r="K352" i="58"/>
  <c r="N352" i="58"/>
  <c r="H353" i="58"/>
  <c r="I353" i="58"/>
  <c r="M353" i="58" s="1"/>
  <c r="K353" i="58"/>
  <c r="N353" i="58"/>
  <c r="H354" i="58"/>
  <c r="I354" i="58"/>
  <c r="M354" i="58" s="1"/>
  <c r="K354" i="58"/>
  <c r="N354" i="58"/>
  <c r="H355" i="58"/>
  <c r="I355" i="58"/>
  <c r="M355" i="58" s="1"/>
  <c r="K355" i="58"/>
  <c r="N355" i="58"/>
  <c r="H356" i="58"/>
  <c r="I356" i="58"/>
  <c r="M356" i="58" s="1"/>
  <c r="K356" i="58"/>
  <c r="N356" i="58"/>
  <c r="H357" i="58"/>
  <c r="I357" i="58"/>
  <c r="M357" i="58" s="1"/>
  <c r="K357" i="58"/>
  <c r="N357" i="58"/>
  <c r="H358" i="58"/>
  <c r="I358" i="58"/>
  <c r="M358" i="58" s="1"/>
  <c r="K358" i="58"/>
  <c r="N358" i="58"/>
  <c r="H359" i="58"/>
  <c r="I359" i="58"/>
  <c r="M359" i="58" s="1"/>
  <c r="K359" i="58"/>
  <c r="N359" i="58"/>
  <c r="H360" i="58"/>
  <c r="I360" i="58"/>
  <c r="M360" i="58" s="1"/>
  <c r="K360" i="58"/>
  <c r="N360" i="58"/>
  <c r="H361" i="58"/>
  <c r="I361" i="58"/>
  <c r="M361" i="58" s="1"/>
  <c r="K361" i="58"/>
  <c r="N361" i="58"/>
  <c r="H362" i="58"/>
  <c r="I362" i="58"/>
  <c r="M362" i="58" s="1"/>
  <c r="K362" i="58"/>
  <c r="N362" i="58"/>
  <c r="H363" i="58"/>
  <c r="I363" i="58"/>
  <c r="M363" i="58" s="1"/>
  <c r="K363" i="58"/>
  <c r="N363" i="58"/>
  <c r="H364" i="58"/>
  <c r="I364" i="58"/>
  <c r="M364" i="58" s="1"/>
  <c r="K364" i="58"/>
  <c r="N364" i="58"/>
  <c r="H365" i="58"/>
  <c r="I365" i="58"/>
  <c r="M365" i="58" s="1"/>
  <c r="K365" i="58"/>
  <c r="N365" i="58"/>
  <c r="H366" i="58"/>
  <c r="I366" i="58"/>
  <c r="M366" i="58" s="1"/>
  <c r="K366" i="58"/>
  <c r="N366" i="58"/>
  <c r="H367" i="58"/>
  <c r="I367" i="58"/>
  <c r="M367" i="58" s="1"/>
  <c r="K367" i="58"/>
  <c r="N367" i="58"/>
  <c r="H368" i="58"/>
  <c r="I368" i="58"/>
  <c r="M368" i="58" s="1"/>
  <c r="K368" i="58"/>
  <c r="N368" i="58"/>
  <c r="H369" i="58"/>
  <c r="I369" i="58"/>
  <c r="M369" i="58" s="1"/>
  <c r="K369" i="58"/>
  <c r="N369" i="58"/>
  <c r="H370" i="58"/>
  <c r="I370" i="58"/>
  <c r="M370" i="58" s="1"/>
  <c r="K370" i="58"/>
  <c r="N370" i="58"/>
  <c r="H371" i="58"/>
  <c r="I371" i="58"/>
  <c r="M371" i="58" s="1"/>
  <c r="K371" i="58"/>
  <c r="N371" i="58"/>
  <c r="H372" i="58"/>
  <c r="I372" i="58"/>
  <c r="M372" i="58" s="1"/>
  <c r="K372" i="58"/>
  <c r="N372" i="58"/>
  <c r="H373" i="58"/>
  <c r="I373" i="58"/>
  <c r="M373" i="58" s="1"/>
  <c r="K373" i="58"/>
  <c r="N373" i="58"/>
  <c r="H374" i="58"/>
  <c r="I374" i="58"/>
  <c r="M374" i="58" s="1"/>
  <c r="K374" i="58"/>
  <c r="N374" i="58"/>
  <c r="H375" i="58"/>
  <c r="I375" i="58"/>
  <c r="M375" i="58" s="1"/>
  <c r="K375" i="58"/>
  <c r="N375" i="58"/>
  <c r="H376" i="58"/>
  <c r="I376" i="58"/>
  <c r="M376" i="58" s="1"/>
  <c r="K376" i="58"/>
  <c r="N376" i="58"/>
  <c r="H377" i="58"/>
  <c r="I377" i="58"/>
  <c r="M377" i="58" s="1"/>
  <c r="K377" i="58"/>
  <c r="N377" i="58"/>
  <c r="H378" i="58"/>
  <c r="I378" i="58"/>
  <c r="M378" i="58" s="1"/>
  <c r="K378" i="58"/>
  <c r="N378" i="58"/>
  <c r="H379" i="58"/>
  <c r="I379" i="58"/>
  <c r="M379" i="58" s="1"/>
  <c r="K379" i="58"/>
  <c r="N379" i="58"/>
  <c r="H380" i="58"/>
  <c r="I380" i="58"/>
  <c r="M380" i="58" s="1"/>
  <c r="K380" i="58"/>
  <c r="N380" i="58"/>
  <c r="H381" i="58"/>
  <c r="I381" i="58"/>
  <c r="M381" i="58" s="1"/>
  <c r="K381" i="58"/>
  <c r="N381" i="58"/>
  <c r="H382" i="58"/>
  <c r="I382" i="58"/>
  <c r="M382" i="58" s="1"/>
  <c r="K382" i="58"/>
  <c r="N382" i="58"/>
  <c r="H383" i="58"/>
  <c r="I383" i="58"/>
  <c r="M383" i="58" s="1"/>
  <c r="K383" i="58"/>
  <c r="N383" i="58"/>
  <c r="H384" i="58"/>
  <c r="I384" i="58"/>
  <c r="M384" i="58" s="1"/>
  <c r="K384" i="58"/>
  <c r="N384" i="58"/>
  <c r="H385" i="58"/>
  <c r="I385" i="58"/>
  <c r="M385" i="58" s="1"/>
  <c r="K385" i="58"/>
  <c r="N385" i="58"/>
  <c r="H386" i="58"/>
  <c r="I386" i="58"/>
  <c r="M386" i="58" s="1"/>
  <c r="K386" i="58"/>
  <c r="N386" i="58"/>
  <c r="H387" i="58"/>
  <c r="I387" i="58"/>
  <c r="M387" i="58" s="1"/>
  <c r="K387" i="58"/>
  <c r="N387" i="58"/>
  <c r="H388" i="58"/>
  <c r="I388" i="58"/>
  <c r="M388" i="58" s="1"/>
  <c r="K388" i="58"/>
  <c r="N388" i="58"/>
  <c r="H389" i="58"/>
  <c r="I389" i="58"/>
  <c r="M389" i="58" s="1"/>
  <c r="K389" i="58"/>
  <c r="N389" i="58"/>
  <c r="H390" i="58"/>
  <c r="I390" i="58"/>
  <c r="M390" i="58" s="1"/>
  <c r="K390" i="58"/>
  <c r="N390" i="58"/>
  <c r="H391" i="58"/>
  <c r="I391" i="58"/>
  <c r="M391" i="58" s="1"/>
  <c r="K391" i="58"/>
  <c r="N391" i="58"/>
  <c r="H392" i="58"/>
  <c r="I392" i="58"/>
  <c r="M392" i="58" s="1"/>
  <c r="K392" i="58"/>
  <c r="N392" i="58"/>
  <c r="H393" i="58"/>
  <c r="I393" i="58"/>
  <c r="M393" i="58" s="1"/>
  <c r="K393" i="58"/>
  <c r="N393" i="58"/>
  <c r="H394" i="58"/>
  <c r="I394" i="58"/>
  <c r="M394" i="58" s="1"/>
  <c r="K394" i="58"/>
  <c r="N394" i="58"/>
  <c r="H395" i="58"/>
  <c r="I395" i="58"/>
  <c r="M395" i="58" s="1"/>
  <c r="K395" i="58"/>
  <c r="N395" i="58"/>
  <c r="H396" i="58"/>
  <c r="I396" i="58"/>
  <c r="M396" i="58" s="1"/>
  <c r="K396" i="58"/>
  <c r="N396" i="58"/>
  <c r="H397" i="58"/>
  <c r="I397" i="58"/>
  <c r="M397" i="58" s="1"/>
  <c r="K397" i="58"/>
  <c r="N397" i="58"/>
  <c r="H398" i="58"/>
  <c r="I398" i="58"/>
  <c r="M398" i="58" s="1"/>
  <c r="K398" i="58"/>
  <c r="N398" i="58"/>
  <c r="H399" i="58"/>
  <c r="I399" i="58"/>
  <c r="M399" i="58" s="1"/>
  <c r="K399" i="58"/>
  <c r="N399" i="58"/>
  <c r="H400" i="58"/>
  <c r="I400" i="58"/>
  <c r="M400" i="58" s="1"/>
  <c r="K400" i="58"/>
  <c r="N400" i="58"/>
  <c r="H401" i="58"/>
  <c r="I401" i="58"/>
  <c r="M401" i="58" s="1"/>
  <c r="K401" i="58"/>
  <c r="N401" i="58"/>
  <c r="H402" i="58"/>
  <c r="I402" i="58"/>
  <c r="M402" i="58" s="1"/>
  <c r="K402" i="58"/>
  <c r="N402" i="58"/>
  <c r="H403" i="58"/>
  <c r="I403" i="58"/>
  <c r="M403" i="58" s="1"/>
  <c r="K403" i="58"/>
  <c r="N403" i="58"/>
  <c r="H404" i="58"/>
  <c r="I404" i="58"/>
  <c r="M404" i="58" s="1"/>
  <c r="K404" i="58"/>
  <c r="N404" i="58"/>
  <c r="H405" i="58"/>
  <c r="I405" i="58"/>
  <c r="M405" i="58" s="1"/>
  <c r="K405" i="58"/>
  <c r="N405" i="58"/>
  <c r="H406" i="58"/>
  <c r="I406" i="58"/>
  <c r="M406" i="58" s="1"/>
  <c r="K406" i="58"/>
  <c r="N406" i="58"/>
  <c r="H407" i="58"/>
  <c r="I407" i="58"/>
  <c r="M407" i="58" s="1"/>
  <c r="K407" i="58"/>
  <c r="N407" i="58"/>
  <c r="H408" i="58"/>
  <c r="I408" i="58"/>
  <c r="M408" i="58" s="1"/>
  <c r="K408" i="58"/>
  <c r="N408" i="58"/>
  <c r="H409" i="58"/>
  <c r="I409" i="58"/>
  <c r="M409" i="58" s="1"/>
  <c r="K409" i="58"/>
  <c r="N409" i="58"/>
  <c r="H410" i="58"/>
  <c r="I410" i="58"/>
  <c r="M410" i="58" s="1"/>
  <c r="K410" i="58"/>
  <c r="N410" i="58"/>
  <c r="H411" i="58"/>
  <c r="I411" i="58"/>
  <c r="M411" i="58" s="1"/>
  <c r="K411" i="58"/>
  <c r="N411" i="58"/>
  <c r="H412" i="58"/>
  <c r="I412" i="58"/>
  <c r="M412" i="58" s="1"/>
  <c r="K412" i="58"/>
  <c r="N412" i="58"/>
  <c r="H413" i="58"/>
  <c r="I413" i="58"/>
  <c r="M413" i="58" s="1"/>
  <c r="K413" i="58"/>
  <c r="N413" i="58"/>
  <c r="H414" i="58"/>
  <c r="I414" i="58"/>
  <c r="M414" i="58" s="1"/>
  <c r="K414" i="58"/>
  <c r="N414" i="58"/>
  <c r="H415" i="58"/>
  <c r="I415" i="58"/>
  <c r="M415" i="58" s="1"/>
  <c r="K415" i="58"/>
  <c r="N415" i="58"/>
  <c r="H416" i="58"/>
  <c r="I416" i="58"/>
  <c r="M416" i="58" s="1"/>
  <c r="K416" i="58"/>
  <c r="N416" i="58"/>
  <c r="H417" i="58"/>
  <c r="I417" i="58"/>
  <c r="M417" i="58" s="1"/>
  <c r="K417" i="58"/>
  <c r="N417" i="58"/>
  <c r="H418" i="58"/>
  <c r="I418" i="58"/>
  <c r="M418" i="58" s="1"/>
  <c r="K418" i="58"/>
  <c r="N418" i="58"/>
  <c r="H419" i="58"/>
  <c r="I419" i="58"/>
  <c r="M419" i="58" s="1"/>
  <c r="K419" i="58"/>
  <c r="N419" i="58"/>
  <c r="H420" i="58"/>
  <c r="I420" i="58"/>
  <c r="M420" i="58" s="1"/>
  <c r="K420" i="58"/>
  <c r="N420" i="58"/>
  <c r="H421" i="58"/>
  <c r="I421" i="58"/>
  <c r="M421" i="58" s="1"/>
  <c r="K421" i="58"/>
  <c r="N421" i="58"/>
  <c r="H422" i="58"/>
  <c r="I422" i="58"/>
  <c r="M422" i="58" s="1"/>
  <c r="K422" i="58"/>
  <c r="N422" i="58"/>
  <c r="H423" i="58"/>
  <c r="I423" i="58"/>
  <c r="M423" i="58" s="1"/>
  <c r="K423" i="58"/>
  <c r="N423" i="58"/>
  <c r="H424" i="58"/>
  <c r="I424" i="58"/>
  <c r="M424" i="58" s="1"/>
  <c r="K424" i="58"/>
  <c r="N424" i="58"/>
  <c r="H425" i="58"/>
  <c r="I425" i="58"/>
  <c r="M425" i="58" s="1"/>
  <c r="K425" i="58"/>
  <c r="N425" i="58"/>
  <c r="H426" i="58"/>
  <c r="I426" i="58"/>
  <c r="M426" i="58" s="1"/>
  <c r="K426" i="58"/>
  <c r="N426" i="58"/>
  <c r="H427" i="58"/>
  <c r="I427" i="58"/>
  <c r="M427" i="58" s="1"/>
  <c r="K427" i="58"/>
  <c r="N427" i="58"/>
  <c r="H428" i="58"/>
  <c r="I428" i="58"/>
  <c r="M428" i="58" s="1"/>
  <c r="K428" i="58"/>
  <c r="N428" i="58"/>
  <c r="H429" i="58"/>
  <c r="I429" i="58"/>
  <c r="M429" i="58" s="1"/>
  <c r="K429" i="58"/>
  <c r="N429" i="58"/>
  <c r="H430" i="58"/>
  <c r="I430" i="58"/>
  <c r="M430" i="58" s="1"/>
  <c r="K430" i="58"/>
  <c r="N430" i="58"/>
  <c r="H431" i="58"/>
  <c r="I431" i="58"/>
  <c r="M431" i="58" s="1"/>
  <c r="K431" i="58"/>
  <c r="N431" i="58"/>
  <c r="H432" i="58"/>
  <c r="I432" i="58"/>
  <c r="M432" i="58" s="1"/>
  <c r="K432" i="58"/>
  <c r="N432" i="58"/>
  <c r="H433" i="58"/>
  <c r="I433" i="58"/>
  <c r="M433" i="58" s="1"/>
  <c r="K433" i="58"/>
  <c r="N433" i="58"/>
  <c r="H434" i="58"/>
  <c r="I434" i="58"/>
  <c r="M434" i="58" s="1"/>
  <c r="K434" i="58"/>
  <c r="N434" i="58"/>
  <c r="H435" i="58"/>
  <c r="I435" i="58"/>
  <c r="M435" i="58" s="1"/>
  <c r="K435" i="58"/>
  <c r="N435" i="58"/>
  <c r="H436" i="58"/>
  <c r="I436" i="58"/>
  <c r="M436" i="58" s="1"/>
  <c r="K436" i="58"/>
  <c r="N436" i="58"/>
  <c r="H437" i="58"/>
  <c r="I437" i="58"/>
  <c r="M437" i="58" s="1"/>
  <c r="K437" i="58"/>
  <c r="N437" i="58"/>
  <c r="H438" i="58"/>
  <c r="I438" i="58"/>
  <c r="M438" i="58" s="1"/>
  <c r="K438" i="58"/>
  <c r="N438" i="58"/>
  <c r="H439" i="58"/>
  <c r="I439" i="58"/>
  <c r="M439" i="58" s="1"/>
  <c r="K439" i="58"/>
  <c r="N439" i="58"/>
  <c r="H440" i="58"/>
  <c r="I440" i="58"/>
  <c r="M440" i="58" s="1"/>
  <c r="K440" i="58"/>
  <c r="N440" i="58"/>
  <c r="H441" i="58"/>
  <c r="I441" i="58"/>
  <c r="M441" i="58" s="1"/>
  <c r="K441" i="58"/>
  <c r="N441" i="58"/>
  <c r="H442" i="58"/>
  <c r="I442" i="58"/>
  <c r="M442" i="58" s="1"/>
  <c r="K442" i="58"/>
  <c r="N442" i="58"/>
  <c r="H443" i="58"/>
  <c r="I443" i="58"/>
  <c r="M443" i="58" s="1"/>
  <c r="K443" i="58"/>
  <c r="N443" i="58"/>
  <c r="H444" i="58"/>
  <c r="I444" i="58"/>
  <c r="M444" i="58" s="1"/>
  <c r="K444" i="58"/>
  <c r="N444" i="58"/>
  <c r="H445" i="58"/>
  <c r="I445" i="58"/>
  <c r="M445" i="58" s="1"/>
  <c r="K445" i="58"/>
  <c r="N445" i="58"/>
  <c r="H446" i="58"/>
  <c r="I446" i="58"/>
  <c r="M446" i="58" s="1"/>
  <c r="K446" i="58"/>
  <c r="N446" i="58"/>
  <c r="H447" i="58"/>
  <c r="I447" i="58"/>
  <c r="M447" i="58" s="1"/>
  <c r="K447" i="58"/>
  <c r="N447" i="58"/>
  <c r="H448" i="58"/>
  <c r="I448" i="58"/>
  <c r="M448" i="58" s="1"/>
  <c r="K448" i="58"/>
  <c r="N448" i="58"/>
  <c r="H449" i="58"/>
  <c r="I449" i="58"/>
  <c r="M449" i="58" s="1"/>
  <c r="K449" i="58"/>
  <c r="N449" i="58"/>
  <c r="H450" i="58"/>
  <c r="I450" i="58"/>
  <c r="M450" i="58" s="1"/>
  <c r="K450" i="58"/>
  <c r="N450" i="58"/>
  <c r="H451" i="58"/>
  <c r="I451" i="58"/>
  <c r="M451" i="58" s="1"/>
  <c r="K451" i="58"/>
  <c r="N451" i="58"/>
  <c r="H452" i="58"/>
  <c r="I452" i="58"/>
  <c r="M452" i="58" s="1"/>
  <c r="K452" i="58"/>
  <c r="N452" i="58"/>
  <c r="H453" i="58"/>
  <c r="I453" i="58"/>
  <c r="M453" i="58" s="1"/>
  <c r="K453" i="58"/>
  <c r="N453" i="58"/>
  <c r="H454" i="58"/>
  <c r="I454" i="58"/>
  <c r="M454" i="58" s="1"/>
  <c r="K454" i="58"/>
  <c r="N454" i="58"/>
  <c r="H455" i="58"/>
  <c r="I455" i="58"/>
  <c r="M455" i="58" s="1"/>
  <c r="K455" i="58"/>
  <c r="N455" i="58"/>
  <c r="H456" i="58"/>
  <c r="I456" i="58"/>
  <c r="M456" i="58" s="1"/>
  <c r="K456" i="58"/>
  <c r="N456" i="58"/>
  <c r="H457" i="58"/>
  <c r="I457" i="58"/>
  <c r="M457" i="58" s="1"/>
  <c r="K457" i="58"/>
  <c r="N457" i="58"/>
  <c r="H458" i="58"/>
  <c r="I458" i="58"/>
  <c r="M458" i="58" s="1"/>
  <c r="K458" i="58"/>
  <c r="N458" i="58"/>
  <c r="H459" i="58"/>
  <c r="I459" i="58"/>
  <c r="M459" i="58" s="1"/>
  <c r="K459" i="58"/>
  <c r="N459" i="58"/>
  <c r="H460" i="58"/>
  <c r="I460" i="58"/>
  <c r="M460" i="58" s="1"/>
  <c r="K460" i="58"/>
  <c r="N460" i="58"/>
  <c r="H461" i="58"/>
  <c r="I461" i="58"/>
  <c r="M461" i="58" s="1"/>
  <c r="K461" i="58"/>
  <c r="N461" i="58"/>
  <c r="H462" i="58"/>
  <c r="I462" i="58"/>
  <c r="M462" i="58" s="1"/>
  <c r="K462" i="58"/>
  <c r="N462" i="58"/>
  <c r="H463" i="58"/>
  <c r="I463" i="58"/>
  <c r="M463" i="58" s="1"/>
  <c r="K463" i="58"/>
  <c r="N463" i="58"/>
  <c r="H464" i="58"/>
  <c r="I464" i="58"/>
  <c r="M464" i="58" s="1"/>
  <c r="K464" i="58"/>
  <c r="N464" i="58"/>
  <c r="H465" i="58"/>
  <c r="I465" i="58"/>
  <c r="M465" i="58" s="1"/>
  <c r="K465" i="58"/>
  <c r="N465" i="58"/>
  <c r="H466" i="58"/>
  <c r="I466" i="58"/>
  <c r="M466" i="58" s="1"/>
  <c r="K466" i="58"/>
  <c r="N466" i="58"/>
  <c r="H467" i="58"/>
  <c r="I467" i="58"/>
  <c r="M467" i="58" s="1"/>
  <c r="K467" i="58"/>
  <c r="N467" i="58"/>
  <c r="H468" i="58"/>
  <c r="I468" i="58"/>
  <c r="M468" i="58" s="1"/>
  <c r="K468" i="58"/>
  <c r="N468" i="58"/>
  <c r="H469" i="58"/>
  <c r="I469" i="58"/>
  <c r="M469" i="58" s="1"/>
  <c r="K469" i="58"/>
  <c r="N469" i="58"/>
  <c r="H470" i="58"/>
  <c r="I470" i="58"/>
  <c r="M470" i="58" s="1"/>
  <c r="K470" i="58"/>
  <c r="N470" i="58"/>
  <c r="H471" i="58"/>
  <c r="I471" i="58"/>
  <c r="M471" i="58" s="1"/>
  <c r="K471" i="58"/>
  <c r="N471" i="58"/>
  <c r="H472" i="58"/>
  <c r="I472" i="58"/>
  <c r="M472" i="58" s="1"/>
  <c r="K472" i="58"/>
  <c r="N472" i="58"/>
  <c r="H473" i="58"/>
  <c r="I473" i="58"/>
  <c r="M473" i="58" s="1"/>
  <c r="K473" i="58"/>
  <c r="N473" i="58"/>
  <c r="H474" i="58"/>
  <c r="I474" i="58"/>
  <c r="M474" i="58" s="1"/>
  <c r="K474" i="58"/>
  <c r="N474" i="58"/>
  <c r="H475" i="58"/>
  <c r="I475" i="58"/>
  <c r="M475" i="58" s="1"/>
  <c r="K475" i="58"/>
  <c r="N475" i="58"/>
  <c r="H476" i="58"/>
  <c r="I476" i="58"/>
  <c r="M476" i="58" s="1"/>
  <c r="K476" i="58"/>
  <c r="N476" i="58"/>
  <c r="H477" i="58"/>
  <c r="I477" i="58"/>
  <c r="M477" i="58" s="1"/>
  <c r="K477" i="58"/>
  <c r="N477" i="58"/>
  <c r="H478" i="58"/>
  <c r="I478" i="58"/>
  <c r="M478" i="58" s="1"/>
  <c r="K478" i="58"/>
  <c r="N478" i="58"/>
  <c r="H479" i="58"/>
  <c r="I479" i="58"/>
  <c r="M479" i="58" s="1"/>
  <c r="K479" i="58"/>
  <c r="N479" i="58"/>
  <c r="H480" i="58"/>
  <c r="I480" i="58"/>
  <c r="M480" i="58" s="1"/>
  <c r="K480" i="58"/>
  <c r="N480" i="58"/>
  <c r="H481" i="58"/>
  <c r="I481" i="58"/>
  <c r="M481" i="58" s="1"/>
  <c r="K481" i="58"/>
  <c r="N481" i="58"/>
  <c r="H482" i="58"/>
  <c r="I482" i="58"/>
  <c r="M482" i="58" s="1"/>
  <c r="K482" i="58"/>
  <c r="N482" i="58"/>
  <c r="H483" i="58"/>
  <c r="I483" i="58"/>
  <c r="M483" i="58" s="1"/>
  <c r="K483" i="58"/>
  <c r="N483" i="58"/>
  <c r="H484" i="58"/>
  <c r="I484" i="58"/>
  <c r="M484" i="58" s="1"/>
  <c r="K484" i="58"/>
  <c r="N484" i="58"/>
  <c r="H485" i="58"/>
  <c r="I485" i="58"/>
  <c r="M485" i="58" s="1"/>
  <c r="K485" i="58"/>
  <c r="N485" i="58"/>
  <c r="H486" i="58"/>
  <c r="I486" i="58"/>
  <c r="M486" i="58" s="1"/>
  <c r="K486" i="58"/>
  <c r="N486" i="58"/>
  <c r="H487" i="58"/>
  <c r="I487" i="58"/>
  <c r="M487" i="58" s="1"/>
  <c r="K487" i="58"/>
  <c r="N487" i="58"/>
  <c r="H488" i="58"/>
  <c r="I488" i="58"/>
  <c r="M488" i="58" s="1"/>
  <c r="K488" i="58"/>
  <c r="N488" i="58"/>
  <c r="H489" i="58"/>
  <c r="I489" i="58"/>
  <c r="M489" i="58" s="1"/>
  <c r="K489" i="58"/>
  <c r="N489" i="58"/>
  <c r="H490" i="58"/>
  <c r="I490" i="58"/>
  <c r="M490" i="58" s="1"/>
  <c r="K490" i="58"/>
  <c r="N490" i="58"/>
  <c r="H491" i="58"/>
  <c r="I491" i="58"/>
  <c r="M491" i="58" s="1"/>
  <c r="K491" i="58"/>
  <c r="N491" i="58"/>
  <c r="H492" i="58"/>
  <c r="I492" i="58"/>
  <c r="M492" i="58" s="1"/>
  <c r="K492" i="58"/>
  <c r="N492" i="58"/>
  <c r="H493" i="58"/>
  <c r="I493" i="58"/>
  <c r="M493" i="58" s="1"/>
  <c r="K493" i="58"/>
  <c r="N493" i="58"/>
  <c r="H494" i="58"/>
  <c r="I494" i="58"/>
  <c r="M494" i="58" s="1"/>
  <c r="K494" i="58"/>
  <c r="N494" i="58"/>
  <c r="H495" i="58"/>
  <c r="I495" i="58"/>
  <c r="M495" i="58" s="1"/>
  <c r="K495" i="58"/>
  <c r="N495" i="58"/>
  <c r="H496" i="58"/>
  <c r="I496" i="58"/>
  <c r="M496" i="58" s="1"/>
  <c r="K496" i="58"/>
  <c r="N496" i="58"/>
  <c r="H497" i="58"/>
  <c r="I497" i="58"/>
  <c r="M497" i="58" s="1"/>
  <c r="K497" i="58"/>
  <c r="N497" i="58"/>
  <c r="H498" i="58"/>
  <c r="I498" i="58"/>
  <c r="M498" i="58" s="1"/>
  <c r="K498" i="58"/>
  <c r="N498" i="58"/>
  <c r="H499" i="58"/>
  <c r="I499" i="58"/>
  <c r="M499" i="58" s="1"/>
  <c r="K499" i="58"/>
  <c r="N499" i="58"/>
  <c r="H500" i="58"/>
  <c r="I500" i="58"/>
  <c r="M500" i="58" s="1"/>
  <c r="K500" i="58"/>
  <c r="N500" i="58"/>
  <c r="H501" i="58"/>
  <c r="I501" i="58"/>
  <c r="M501" i="58" s="1"/>
  <c r="K501" i="58"/>
  <c r="N501" i="58"/>
  <c r="H502" i="58"/>
  <c r="I502" i="58"/>
  <c r="M502" i="58" s="1"/>
  <c r="K502" i="58"/>
  <c r="N502" i="58"/>
  <c r="H503" i="58"/>
  <c r="I503" i="58"/>
  <c r="M503" i="58" s="1"/>
  <c r="K503" i="58"/>
  <c r="N503" i="58"/>
  <c r="H504" i="58"/>
  <c r="I504" i="58"/>
  <c r="M504" i="58" s="1"/>
  <c r="K504" i="58"/>
  <c r="N504" i="58"/>
  <c r="H505" i="58"/>
  <c r="I505" i="58"/>
  <c r="M505" i="58" s="1"/>
  <c r="K505" i="58"/>
  <c r="N505" i="58"/>
  <c r="H506" i="58"/>
  <c r="I506" i="58"/>
  <c r="M506" i="58" s="1"/>
  <c r="K506" i="58"/>
  <c r="N506" i="58"/>
  <c r="H507" i="58"/>
  <c r="I507" i="58"/>
  <c r="M507" i="58" s="1"/>
  <c r="K507" i="58"/>
  <c r="N507" i="58"/>
  <c r="H508" i="58"/>
  <c r="I508" i="58"/>
  <c r="M508" i="58" s="1"/>
  <c r="K508" i="58"/>
  <c r="N508" i="58"/>
  <c r="H509" i="58"/>
  <c r="I509" i="58"/>
  <c r="M509" i="58" s="1"/>
  <c r="K509" i="58"/>
  <c r="N509" i="58"/>
  <c r="H510" i="58"/>
  <c r="I510" i="58"/>
  <c r="M510" i="58" s="1"/>
  <c r="K510" i="58"/>
  <c r="N510" i="58"/>
  <c r="H511" i="58"/>
  <c r="I511" i="58"/>
  <c r="M511" i="58" s="1"/>
  <c r="K511" i="58"/>
  <c r="N511" i="58"/>
  <c r="H512" i="58"/>
  <c r="I512" i="58"/>
  <c r="M512" i="58" s="1"/>
  <c r="K512" i="58"/>
  <c r="N512" i="58"/>
  <c r="H513" i="58"/>
  <c r="I513" i="58"/>
  <c r="M513" i="58" s="1"/>
  <c r="K513" i="58"/>
  <c r="N513" i="58"/>
  <c r="H514" i="58"/>
  <c r="I514" i="58"/>
  <c r="M514" i="58" s="1"/>
  <c r="K514" i="58"/>
  <c r="N514" i="58"/>
  <c r="H515" i="58"/>
  <c r="I515" i="58"/>
  <c r="M515" i="58" s="1"/>
  <c r="K515" i="58"/>
  <c r="N515" i="58"/>
  <c r="H516" i="58"/>
  <c r="I516" i="58"/>
  <c r="M516" i="58" s="1"/>
  <c r="K516" i="58"/>
  <c r="N516" i="58"/>
  <c r="H517" i="58"/>
  <c r="I517" i="58"/>
  <c r="M517" i="58" s="1"/>
  <c r="K517" i="58"/>
  <c r="N517" i="58"/>
  <c r="H518" i="58"/>
  <c r="I518" i="58"/>
  <c r="M518" i="58" s="1"/>
  <c r="K518" i="58"/>
  <c r="N518" i="58"/>
  <c r="H519" i="58"/>
  <c r="I519" i="58"/>
  <c r="M519" i="58" s="1"/>
  <c r="K519" i="58"/>
  <c r="N519" i="58"/>
  <c r="H520" i="58"/>
  <c r="I520" i="58"/>
  <c r="M520" i="58" s="1"/>
  <c r="K520" i="58"/>
  <c r="N520" i="58"/>
  <c r="H521" i="58"/>
  <c r="I521" i="58"/>
  <c r="M521" i="58" s="1"/>
  <c r="K521" i="58"/>
  <c r="N521" i="58"/>
  <c r="H522" i="58"/>
  <c r="I522" i="58"/>
  <c r="M522" i="58" s="1"/>
  <c r="K522" i="58"/>
  <c r="N522" i="58"/>
  <c r="H523" i="58"/>
  <c r="I523" i="58"/>
  <c r="M523" i="58" s="1"/>
  <c r="K523" i="58"/>
  <c r="N523" i="58"/>
  <c r="H524" i="58"/>
  <c r="I524" i="58"/>
  <c r="M524" i="58" s="1"/>
  <c r="K524" i="58"/>
  <c r="N524" i="58"/>
  <c r="H525" i="58"/>
  <c r="I525" i="58"/>
  <c r="M525" i="58" s="1"/>
  <c r="K525" i="58"/>
  <c r="N525" i="58"/>
  <c r="H526" i="58"/>
  <c r="I526" i="58"/>
  <c r="M526" i="58" s="1"/>
  <c r="K526" i="58"/>
  <c r="N526" i="58"/>
  <c r="H527" i="58"/>
  <c r="I527" i="58"/>
  <c r="M527" i="58" s="1"/>
  <c r="K527" i="58"/>
  <c r="N527" i="58"/>
  <c r="H528" i="58"/>
  <c r="I528" i="58"/>
  <c r="M528" i="58" s="1"/>
  <c r="K528" i="58"/>
  <c r="N528" i="58"/>
  <c r="H529" i="58"/>
  <c r="I529" i="58"/>
  <c r="M529" i="58" s="1"/>
  <c r="K529" i="58"/>
  <c r="N529" i="58"/>
  <c r="H530" i="58"/>
  <c r="I530" i="58"/>
  <c r="M530" i="58" s="1"/>
  <c r="K530" i="58"/>
  <c r="N530" i="58"/>
  <c r="H531" i="58"/>
  <c r="I531" i="58"/>
  <c r="M531" i="58" s="1"/>
  <c r="K531" i="58"/>
  <c r="N531" i="58"/>
  <c r="H532" i="58"/>
  <c r="I532" i="58"/>
  <c r="M532" i="58" s="1"/>
  <c r="K532" i="58"/>
  <c r="N532" i="58"/>
  <c r="H533" i="58"/>
  <c r="I533" i="58"/>
  <c r="M533" i="58" s="1"/>
  <c r="K533" i="58"/>
  <c r="N533" i="58"/>
  <c r="H534" i="58"/>
  <c r="I534" i="58"/>
  <c r="M534" i="58" s="1"/>
  <c r="K534" i="58"/>
  <c r="N534" i="58"/>
  <c r="H535" i="58"/>
  <c r="I535" i="58"/>
  <c r="M535" i="58" s="1"/>
  <c r="K535" i="58"/>
  <c r="N535" i="58"/>
  <c r="H536" i="58"/>
  <c r="I536" i="58"/>
  <c r="M536" i="58" s="1"/>
  <c r="K536" i="58"/>
  <c r="N536" i="58"/>
  <c r="H537" i="58"/>
  <c r="I537" i="58"/>
  <c r="M537" i="58" s="1"/>
  <c r="K537" i="58"/>
  <c r="N537" i="58"/>
  <c r="H538" i="58"/>
  <c r="I538" i="58"/>
  <c r="M538" i="58" s="1"/>
  <c r="K538" i="58"/>
  <c r="N538" i="58"/>
  <c r="H539" i="58"/>
  <c r="I539" i="58"/>
  <c r="M539" i="58" s="1"/>
  <c r="K539" i="58"/>
  <c r="N539" i="58"/>
  <c r="H540" i="58"/>
  <c r="I540" i="58"/>
  <c r="M540" i="58" s="1"/>
  <c r="K540" i="58"/>
  <c r="N540" i="58"/>
  <c r="H541" i="58"/>
  <c r="I541" i="58"/>
  <c r="M541" i="58" s="1"/>
  <c r="K541" i="58"/>
  <c r="N541" i="58"/>
  <c r="H542" i="58"/>
  <c r="I542" i="58"/>
  <c r="M542" i="58" s="1"/>
  <c r="K542" i="58"/>
  <c r="N542" i="58"/>
  <c r="H543" i="58"/>
  <c r="I543" i="58"/>
  <c r="M543" i="58" s="1"/>
  <c r="K543" i="58"/>
  <c r="N543" i="58"/>
  <c r="H544" i="58"/>
  <c r="I544" i="58"/>
  <c r="M544" i="58" s="1"/>
  <c r="K544" i="58"/>
  <c r="N544" i="58"/>
  <c r="H545" i="58"/>
  <c r="I545" i="58"/>
  <c r="M545" i="58" s="1"/>
  <c r="K545" i="58"/>
  <c r="N545" i="58"/>
  <c r="H546" i="58"/>
  <c r="I546" i="58"/>
  <c r="M546" i="58" s="1"/>
  <c r="K546" i="58"/>
  <c r="N546" i="58"/>
  <c r="H547" i="58"/>
  <c r="I547" i="58"/>
  <c r="M547" i="58" s="1"/>
  <c r="K547" i="58"/>
  <c r="N547" i="58"/>
  <c r="H548" i="58"/>
  <c r="I548" i="58"/>
  <c r="M548" i="58" s="1"/>
  <c r="K548" i="58"/>
  <c r="N548" i="58"/>
  <c r="H549" i="58"/>
  <c r="I549" i="58"/>
  <c r="M549" i="58" s="1"/>
  <c r="K549" i="58"/>
  <c r="N549" i="58"/>
  <c r="H550" i="58"/>
  <c r="I550" i="58"/>
  <c r="M550" i="58" s="1"/>
  <c r="K550" i="58"/>
  <c r="N550" i="58"/>
  <c r="H551" i="58"/>
  <c r="I551" i="58"/>
  <c r="M551" i="58" s="1"/>
  <c r="K551" i="58"/>
  <c r="N551" i="58"/>
  <c r="H552" i="58"/>
  <c r="I552" i="58"/>
  <c r="M552" i="58" s="1"/>
  <c r="K552" i="58"/>
  <c r="N552" i="58"/>
  <c r="H553" i="58"/>
  <c r="I553" i="58"/>
  <c r="M553" i="58" s="1"/>
  <c r="K553" i="58"/>
  <c r="N553" i="58"/>
  <c r="H554" i="58"/>
  <c r="I554" i="58"/>
  <c r="M554" i="58" s="1"/>
  <c r="K554" i="58"/>
  <c r="N554" i="58"/>
  <c r="H555" i="58"/>
  <c r="I555" i="58"/>
  <c r="M555" i="58" s="1"/>
  <c r="K555" i="58"/>
  <c r="N555" i="58"/>
  <c r="H556" i="58"/>
  <c r="I556" i="58"/>
  <c r="M556" i="58" s="1"/>
  <c r="K556" i="58"/>
  <c r="N556" i="58"/>
  <c r="H557" i="58"/>
  <c r="I557" i="58"/>
  <c r="M557" i="58" s="1"/>
  <c r="K557" i="58"/>
  <c r="N557" i="58"/>
  <c r="H558" i="58"/>
  <c r="I558" i="58"/>
  <c r="M558" i="58" s="1"/>
  <c r="K558" i="58"/>
  <c r="N558" i="58"/>
  <c r="H559" i="58"/>
  <c r="I559" i="58"/>
  <c r="M559" i="58" s="1"/>
  <c r="K559" i="58"/>
  <c r="N559" i="58"/>
  <c r="H560" i="58"/>
  <c r="I560" i="58"/>
  <c r="M560" i="58" s="1"/>
  <c r="K560" i="58"/>
  <c r="N560" i="58"/>
  <c r="H561" i="58"/>
  <c r="I561" i="58"/>
  <c r="M561" i="58" s="1"/>
  <c r="K561" i="58"/>
  <c r="N561" i="58"/>
  <c r="H562" i="58"/>
  <c r="I562" i="58"/>
  <c r="M562" i="58" s="1"/>
  <c r="K562" i="58"/>
  <c r="N562" i="58"/>
  <c r="H563" i="58"/>
  <c r="I563" i="58"/>
  <c r="M563" i="58" s="1"/>
  <c r="K563" i="58"/>
  <c r="N563" i="58"/>
  <c r="H564" i="58"/>
  <c r="I564" i="58"/>
  <c r="M564" i="58" s="1"/>
  <c r="K564" i="58"/>
  <c r="N564" i="58"/>
  <c r="H565" i="58"/>
  <c r="I565" i="58"/>
  <c r="M565" i="58" s="1"/>
  <c r="K565" i="58"/>
  <c r="N565" i="58"/>
  <c r="H566" i="58"/>
  <c r="I566" i="58"/>
  <c r="M566" i="58" s="1"/>
  <c r="K566" i="58"/>
  <c r="N566" i="58"/>
  <c r="H567" i="58"/>
  <c r="I567" i="58"/>
  <c r="M567" i="58" s="1"/>
  <c r="K567" i="58"/>
  <c r="N567" i="58"/>
  <c r="H568" i="58"/>
  <c r="I568" i="58"/>
  <c r="M568" i="58" s="1"/>
  <c r="K568" i="58"/>
  <c r="N568" i="58"/>
  <c r="H569" i="58"/>
  <c r="I569" i="58"/>
  <c r="M569" i="58" s="1"/>
  <c r="K569" i="58"/>
  <c r="N569" i="58"/>
  <c r="H570" i="58"/>
  <c r="I570" i="58"/>
  <c r="M570" i="58" s="1"/>
  <c r="K570" i="58"/>
  <c r="N570" i="58"/>
  <c r="H571" i="58"/>
  <c r="I571" i="58"/>
  <c r="M571" i="58" s="1"/>
  <c r="K571" i="58"/>
  <c r="N571" i="58"/>
  <c r="H572" i="58"/>
  <c r="I572" i="58"/>
  <c r="M572" i="58" s="1"/>
  <c r="K572" i="58"/>
  <c r="N572" i="58"/>
  <c r="H573" i="58"/>
  <c r="I573" i="58"/>
  <c r="M573" i="58" s="1"/>
  <c r="K573" i="58"/>
  <c r="N573" i="58"/>
  <c r="H574" i="58"/>
  <c r="I574" i="58"/>
  <c r="M574" i="58" s="1"/>
  <c r="K574" i="58"/>
  <c r="N574" i="58"/>
  <c r="H575" i="58"/>
  <c r="I575" i="58"/>
  <c r="M575" i="58" s="1"/>
  <c r="K575" i="58"/>
  <c r="N575" i="58"/>
  <c r="H576" i="58"/>
  <c r="I576" i="58"/>
  <c r="M576" i="58" s="1"/>
  <c r="K576" i="58"/>
  <c r="N576" i="58"/>
  <c r="H577" i="58"/>
  <c r="I577" i="58"/>
  <c r="M577" i="58" s="1"/>
  <c r="K577" i="58"/>
  <c r="N577" i="58"/>
  <c r="H578" i="58"/>
  <c r="I578" i="58"/>
  <c r="M578" i="58" s="1"/>
  <c r="K578" i="58"/>
  <c r="N578" i="58"/>
  <c r="H579" i="58"/>
  <c r="I579" i="58"/>
  <c r="M579" i="58" s="1"/>
  <c r="K579" i="58"/>
  <c r="N579" i="58"/>
  <c r="H580" i="58"/>
  <c r="I580" i="58"/>
  <c r="M580" i="58" s="1"/>
  <c r="K580" i="58"/>
  <c r="N580" i="58"/>
  <c r="H581" i="58"/>
  <c r="I581" i="58"/>
  <c r="M581" i="58" s="1"/>
  <c r="K581" i="58"/>
  <c r="N581" i="58"/>
  <c r="H582" i="58"/>
  <c r="I582" i="58"/>
  <c r="M582" i="58" s="1"/>
  <c r="K582" i="58"/>
  <c r="N582" i="58"/>
  <c r="H583" i="58"/>
  <c r="I583" i="58"/>
  <c r="M583" i="58" s="1"/>
  <c r="K583" i="58"/>
  <c r="N583" i="58"/>
  <c r="H584" i="58"/>
  <c r="I584" i="58"/>
  <c r="M584" i="58" s="1"/>
  <c r="K584" i="58"/>
  <c r="N584" i="58"/>
  <c r="H585" i="58"/>
  <c r="I585" i="58"/>
  <c r="M585" i="58" s="1"/>
  <c r="K585" i="58"/>
  <c r="N585" i="58"/>
  <c r="H586" i="58"/>
  <c r="I586" i="58"/>
  <c r="M586" i="58" s="1"/>
  <c r="K586" i="58"/>
  <c r="N586" i="58"/>
  <c r="H587" i="58"/>
  <c r="I587" i="58"/>
  <c r="M587" i="58" s="1"/>
  <c r="K587" i="58"/>
  <c r="N587" i="58"/>
  <c r="H588" i="58"/>
  <c r="I588" i="58"/>
  <c r="M588" i="58" s="1"/>
  <c r="K588" i="58"/>
  <c r="N588" i="58"/>
  <c r="H589" i="58"/>
  <c r="I589" i="58"/>
  <c r="M589" i="58" s="1"/>
  <c r="K589" i="58"/>
  <c r="N589" i="58"/>
  <c r="H590" i="58"/>
  <c r="I590" i="58"/>
  <c r="M590" i="58" s="1"/>
  <c r="K590" i="58"/>
  <c r="N590" i="58"/>
  <c r="H591" i="58"/>
  <c r="I591" i="58"/>
  <c r="M591" i="58" s="1"/>
  <c r="K591" i="58"/>
  <c r="N591" i="58"/>
  <c r="H592" i="58"/>
  <c r="I592" i="58"/>
  <c r="M592" i="58" s="1"/>
  <c r="K592" i="58"/>
  <c r="N592" i="58"/>
  <c r="H593" i="58"/>
  <c r="I593" i="58"/>
  <c r="M593" i="58" s="1"/>
  <c r="K593" i="58"/>
  <c r="N593" i="58"/>
  <c r="H594" i="58"/>
  <c r="I594" i="58"/>
  <c r="M594" i="58" s="1"/>
  <c r="K594" i="58"/>
  <c r="N594" i="58"/>
  <c r="H595" i="58"/>
  <c r="I595" i="58"/>
  <c r="M595" i="58" s="1"/>
  <c r="K595" i="58"/>
  <c r="N595" i="58"/>
  <c r="H596" i="58"/>
  <c r="I596" i="58"/>
  <c r="M596" i="58" s="1"/>
  <c r="K596" i="58"/>
  <c r="N596" i="58"/>
  <c r="H597" i="58"/>
  <c r="I597" i="58"/>
  <c r="M597" i="58" s="1"/>
  <c r="K597" i="58"/>
  <c r="N597" i="58"/>
  <c r="H598" i="58"/>
  <c r="I598" i="58"/>
  <c r="M598" i="58" s="1"/>
  <c r="K598" i="58"/>
  <c r="N598" i="58"/>
  <c r="H599" i="58"/>
  <c r="I599" i="58"/>
  <c r="M599" i="58" s="1"/>
  <c r="K599" i="58"/>
  <c r="N599" i="58"/>
  <c r="H600" i="58"/>
  <c r="I600" i="58"/>
  <c r="M600" i="58" s="1"/>
  <c r="K600" i="58"/>
  <c r="N600" i="58"/>
  <c r="H601" i="58"/>
  <c r="I601" i="58"/>
  <c r="M601" i="58" s="1"/>
  <c r="K601" i="58"/>
  <c r="N601" i="58"/>
  <c r="H602" i="58"/>
  <c r="I602" i="58"/>
  <c r="M602" i="58" s="1"/>
  <c r="K602" i="58"/>
  <c r="N602" i="58"/>
  <c r="H603" i="58"/>
  <c r="I603" i="58"/>
  <c r="M603" i="58" s="1"/>
  <c r="K603" i="58"/>
  <c r="N603" i="58"/>
  <c r="H604" i="58"/>
  <c r="I604" i="58"/>
  <c r="M604" i="58" s="1"/>
  <c r="K604" i="58"/>
  <c r="N604" i="58"/>
  <c r="H605" i="58"/>
  <c r="I605" i="58"/>
  <c r="M605" i="58" s="1"/>
  <c r="K605" i="58"/>
  <c r="N605" i="58"/>
  <c r="H606" i="58"/>
  <c r="I606" i="58"/>
  <c r="M606" i="58" s="1"/>
  <c r="K606" i="58"/>
  <c r="N606" i="58"/>
  <c r="H607" i="58"/>
  <c r="I607" i="58"/>
  <c r="M607" i="58" s="1"/>
  <c r="K607" i="58"/>
  <c r="N607" i="58"/>
  <c r="H608" i="58"/>
  <c r="I608" i="58"/>
  <c r="M608" i="58" s="1"/>
  <c r="K608" i="58"/>
  <c r="N608" i="58"/>
  <c r="H609" i="58"/>
  <c r="I609" i="58"/>
  <c r="M609" i="58" s="1"/>
  <c r="K609" i="58"/>
  <c r="N609" i="58"/>
  <c r="H610" i="58"/>
  <c r="I610" i="58"/>
  <c r="M610" i="58" s="1"/>
  <c r="K610" i="58"/>
  <c r="N610" i="58"/>
  <c r="H611" i="58"/>
  <c r="I611" i="58"/>
  <c r="M611" i="58" s="1"/>
  <c r="K611" i="58"/>
  <c r="N611" i="58"/>
  <c r="H612" i="58"/>
  <c r="I612" i="58"/>
  <c r="M612" i="58" s="1"/>
  <c r="K612" i="58"/>
  <c r="N612" i="58"/>
  <c r="H613" i="58"/>
  <c r="I613" i="58"/>
  <c r="M613" i="58" s="1"/>
  <c r="K613" i="58"/>
  <c r="N613" i="58"/>
  <c r="H614" i="58"/>
  <c r="I614" i="58"/>
  <c r="M614" i="58" s="1"/>
  <c r="K614" i="58"/>
  <c r="N614" i="58"/>
  <c r="H615" i="58"/>
  <c r="I615" i="58"/>
  <c r="M615" i="58" s="1"/>
  <c r="K615" i="58"/>
  <c r="N615" i="58"/>
  <c r="H616" i="58"/>
  <c r="I616" i="58"/>
  <c r="M616" i="58" s="1"/>
  <c r="K616" i="58"/>
  <c r="N616" i="58"/>
  <c r="H617" i="58"/>
  <c r="I617" i="58"/>
  <c r="M617" i="58" s="1"/>
  <c r="K617" i="58"/>
  <c r="N617" i="58"/>
  <c r="H618" i="58"/>
  <c r="I618" i="58"/>
  <c r="M618" i="58" s="1"/>
  <c r="K618" i="58"/>
  <c r="N618" i="58"/>
  <c r="H619" i="58"/>
  <c r="I619" i="58"/>
  <c r="M619" i="58" s="1"/>
  <c r="K619" i="58"/>
  <c r="N619" i="58"/>
  <c r="H620" i="58"/>
  <c r="I620" i="58"/>
  <c r="M620" i="58" s="1"/>
  <c r="K620" i="58"/>
  <c r="N620" i="58"/>
  <c r="H621" i="58"/>
  <c r="I621" i="58"/>
  <c r="M621" i="58" s="1"/>
  <c r="K621" i="58"/>
  <c r="N621" i="58"/>
  <c r="H622" i="58"/>
  <c r="I622" i="58"/>
  <c r="M622" i="58" s="1"/>
  <c r="K622" i="58"/>
  <c r="N622" i="58"/>
  <c r="H623" i="58"/>
  <c r="I623" i="58"/>
  <c r="M623" i="58" s="1"/>
  <c r="K623" i="58"/>
  <c r="N623" i="58"/>
  <c r="H624" i="58"/>
  <c r="I624" i="58"/>
  <c r="M624" i="58" s="1"/>
  <c r="K624" i="58"/>
  <c r="N624" i="58"/>
  <c r="H625" i="58"/>
  <c r="I625" i="58"/>
  <c r="M625" i="58" s="1"/>
  <c r="K625" i="58"/>
  <c r="N625" i="58"/>
  <c r="H626" i="58"/>
  <c r="I626" i="58"/>
  <c r="M626" i="58" s="1"/>
  <c r="K626" i="58"/>
  <c r="N626" i="58"/>
  <c r="H627" i="58"/>
  <c r="I627" i="58"/>
  <c r="M627" i="58" s="1"/>
  <c r="K627" i="58"/>
  <c r="N627" i="58"/>
  <c r="H628" i="58"/>
  <c r="I628" i="58"/>
  <c r="M628" i="58" s="1"/>
  <c r="K628" i="58"/>
  <c r="N628" i="58"/>
  <c r="H629" i="58"/>
  <c r="I629" i="58"/>
  <c r="M629" i="58" s="1"/>
  <c r="K629" i="58"/>
  <c r="N629" i="58"/>
  <c r="H630" i="58"/>
  <c r="I630" i="58"/>
  <c r="M630" i="58" s="1"/>
  <c r="K630" i="58"/>
  <c r="N630" i="58"/>
  <c r="H631" i="58"/>
  <c r="I631" i="58"/>
  <c r="M631" i="58" s="1"/>
  <c r="K631" i="58"/>
  <c r="N631" i="58"/>
  <c r="H632" i="58"/>
  <c r="I632" i="58"/>
  <c r="M632" i="58" s="1"/>
  <c r="K632" i="58"/>
  <c r="N632" i="58"/>
  <c r="H633" i="58"/>
  <c r="I633" i="58"/>
  <c r="M633" i="58" s="1"/>
  <c r="K633" i="58"/>
  <c r="N633" i="58"/>
  <c r="H634" i="58"/>
  <c r="I634" i="58"/>
  <c r="M634" i="58" s="1"/>
  <c r="K634" i="58"/>
  <c r="N634" i="58"/>
  <c r="H635" i="58"/>
  <c r="I635" i="58"/>
  <c r="M635" i="58" s="1"/>
  <c r="K635" i="58"/>
  <c r="N635" i="58"/>
  <c r="H636" i="58"/>
  <c r="I636" i="58"/>
  <c r="M636" i="58" s="1"/>
  <c r="K636" i="58"/>
  <c r="N636" i="58"/>
  <c r="H637" i="58"/>
  <c r="I637" i="58"/>
  <c r="M637" i="58" s="1"/>
  <c r="K637" i="58"/>
  <c r="N637" i="58"/>
  <c r="H638" i="58"/>
  <c r="I638" i="58"/>
  <c r="M638" i="58" s="1"/>
  <c r="K638" i="58"/>
  <c r="N638" i="58"/>
  <c r="H639" i="58"/>
  <c r="I639" i="58"/>
  <c r="M639" i="58" s="1"/>
  <c r="K639" i="58"/>
  <c r="N639" i="58"/>
  <c r="H640" i="58"/>
  <c r="I640" i="58"/>
  <c r="M640" i="58" s="1"/>
  <c r="K640" i="58"/>
  <c r="N640" i="58"/>
  <c r="H641" i="58"/>
  <c r="I641" i="58"/>
  <c r="M641" i="58" s="1"/>
  <c r="K641" i="58"/>
  <c r="N641" i="58"/>
  <c r="H642" i="58"/>
  <c r="I642" i="58"/>
  <c r="M642" i="58" s="1"/>
  <c r="K642" i="58"/>
  <c r="N642" i="58"/>
  <c r="H643" i="58"/>
  <c r="I643" i="58"/>
  <c r="M643" i="58" s="1"/>
  <c r="K643" i="58"/>
  <c r="N643" i="58"/>
  <c r="H644" i="58"/>
  <c r="I644" i="58"/>
  <c r="M644" i="58" s="1"/>
  <c r="K644" i="58"/>
  <c r="N644" i="58"/>
  <c r="H645" i="58"/>
  <c r="I645" i="58"/>
  <c r="M645" i="58" s="1"/>
  <c r="K645" i="58"/>
  <c r="N645" i="58"/>
  <c r="H646" i="58"/>
  <c r="I646" i="58"/>
  <c r="M646" i="58" s="1"/>
  <c r="K646" i="58"/>
  <c r="N646" i="58"/>
  <c r="H647" i="58"/>
  <c r="I647" i="58"/>
  <c r="M647" i="58" s="1"/>
  <c r="K647" i="58"/>
  <c r="N647" i="58"/>
  <c r="H648" i="58"/>
  <c r="I648" i="58"/>
  <c r="M648" i="58" s="1"/>
  <c r="K648" i="58"/>
  <c r="N648" i="58"/>
  <c r="H649" i="58"/>
  <c r="I649" i="58"/>
  <c r="M649" i="58" s="1"/>
  <c r="K649" i="58"/>
  <c r="N649" i="58"/>
  <c r="H650" i="58"/>
  <c r="I650" i="58"/>
  <c r="M650" i="58" s="1"/>
  <c r="K650" i="58"/>
  <c r="N650" i="58"/>
  <c r="H651" i="58"/>
  <c r="I651" i="58"/>
  <c r="M651" i="58" s="1"/>
  <c r="K651" i="58"/>
  <c r="N651" i="58"/>
  <c r="H652" i="58"/>
  <c r="I652" i="58"/>
  <c r="M652" i="58" s="1"/>
  <c r="K652" i="58"/>
  <c r="N652" i="58"/>
  <c r="H653" i="58"/>
  <c r="I653" i="58"/>
  <c r="M653" i="58" s="1"/>
  <c r="K653" i="58"/>
  <c r="N653" i="58"/>
  <c r="H654" i="58"/>
  <c r="I654" i="58"/>
  <c r="M654" i="58" s="1"/>
  <c r="K654" i="58"/>
  <c r="N654" i="58"/>
  <c r="H655" i="58"/>
  <c r="I655" i="58"/>
  <c r="M655" i="58" s="1"/>
  <c r="K655" i="58"/>
  <c r="N655" i="58"/>
  <c r="H656" i="58"/>
  <c r="I656" i="58"/>
  <c r="M656" i="58" s="1"/>
  <c r="K656" i="58"/>
  <c r="N656" i="58"/>
  <c r="H657" i="58"/>
  <c r="I657" i="58"/>
  <c r="M657" i="58" s="1"/>
  <c r="K657" i="58"/>
  <c r="N657" i="58"/>
  <c r="H658" i="58"/>
  <c r="I658" i="58"/>
  <c r="M658" i="58" s="1"/>
  <c r="K658" i="58"/>
  <c r="N658" i="58"/>
  <c r="H659" i="58"/>
  <c r="I659" i="58"/>
  <c r="M659" i="58" s="1"/>
  <c r="K659" i="58"/>
  <c r="N659" i="58"/>
  <c r="H660" i="58"/>
  <c r="I660" i="58"/>
  <c r="M660" i="58" s="1"/>
  <c r="K660" i="58"/>
  <c r="N660" i="58"/>
  <c r="H661" i="58"/>
  <c r="I661" i="58"/>
  <c r="M661" i="58" s="1"/>
  <c r="K661" i="58"/>
  <c r="N661" i="58"/>
  <c r="H662" i="58"/>
  <c r="I662" i="58"/>
  <c r="M662" i="58" s="1"/>
  <c r="K662" i="58"/>
  <c r="N662" i="58"/>
  <c r="H663" i="58"/>
  <c r="I663" i="58"/>
  <c r="M663" i="58" s="1"/>
  <c r="K663" i="58"/>
  <c r="N663" i="58"/>
  <c r="H664" i="58"/>
  <c r="I664" i="58"/>
  <c r="M664" i="58" s="1"/>
  <c r="K664" i="58"/>
  <c r="N664" i="58"/>
  <c r="H665" i="58"/>
  <c r="I665" i="58"/>
  <c r="M665" i="58" s="1"/>
  <c r="K665" i="58"/>
  <c r="N665" i="58"/>
  <c r="H666" i="58"/>
  <c r="I666" i="58"/>
  <c r="M666" i="58" s="1"/>
  <c r="K666" i="58"/>
  <c r="N666" i="58"/>
  <c r="H667" i="58"/>
  <c r="I667" i="58"/>
  <c r="M667" i="58" s="1"/>
  <c r="K667" i="58"/>
  <c r="N667" i="58"/>
  <c r="H668" i="58"/>
  <c r="I668" i="58"/>
  <c r="M668" i="58" s="1"/>
  <c r="K668" i="58"/>
  <c r="N668" i="58"/>
  <c r="H669" i="58"/>
  <c r="I669" i="58"/>
  <c r="M669" i="58" s="1"/>
  <c r="K669" i="58"/>
  <c r="N669" i="58"/>
  <c r="H670" i="58"/>
  <c r="I670" i="58"/>
  <c r="M670" i="58" s="1"/>
  <c r="K670" i="58"/>
  <c r="N670" i="58"/>
  <c r="H671" i="58"/>
  <c r="I671" i="58"/>
  <c r="M671" i="58" s="1"/>
  <c r="K671" i="58"/>
  <c r="N671" i="58"/>
  <c r="H672" i="58"/>
  <c r="I672" i="58"/>
  <c r="M672" i="58" s="1"/>
  <c r="K672" i="58"/>
  <c r="N672" i="58"/>
  <c r="H673" i="58"/>
  <c r="I673" i="58"/>
  <c r="M673" i="58" s="1"/>
  <c r="K673" i="58"/>
  <c r="N673" i="58"/>
  <c r="H674" i="58"/>
  <c r="I674" i="58"/>
  <c r="M674" i="58" s="1"/>
  <c r="K674" i="58"/>
  <c r="N674" i="58"/>
  <c r="H675" i="58"/>
  <c r="I675" i="58"/>
  <c r="M675" i="58" s="1"/>
  <c r="K675" i="58"/>
  <c r="N675" i="58"/>
  <c r="H676" i="58"/>
  <c r="I676" i="58"/>
  <c r="M676" i="58" s="1"/>
  <c r="K676" i="58"/>
  <c r="N676" i="58"/>
  <c r="H677" i="58"/>
  <c r="I677" i="58"/>
  <c r="M677" i="58" s="1"/>
  <c r="K677" i="58"/>
  <c r="N677" i="58"/>
  <c r="H678" i="58"/>
  <c r="I678" i="58"/>
  <c r="M678" i="58" s="1"/>
  <c r="K678" i="58"/>
  <c r="N678" i="58"/>
  <c r="H679" i="58"/>
  <c r="I679" i="58"/>
  <c r="M679" i="58" s="1"/>
  <c r="K679" i="58"/>
  <c r="N679" i="58"/>
  <c r="H680" i="58"/>
  <c r="I680" i="58"/>
  <c r="M680" i="58" s="1"/>
  <c r="K680" i="58"/>
  <c r="N680" i="58"/>
  <c r="H681" i="58"/>
  <c r="I681" i="58"/>
  <c r="M681" i="58" s="1"/>
  <c r="K681" i="58"/>
  <c r="N681" i="58"/>
  <c r="H682" i="58"/>
  <c r="I682" i="58"/>
  <c r="M682" i="58" s="1"/>
  <c r="K682" i="58"/>
  <c r="N682" i="58"/>
  <c r="H683" i="58"/>
  <c r="I683" i="58"/>
  <c r="M683" i="58" s="1"/>
  <c r="K683" i="58"/>
  <c r="N683" i="58"/>
  <c r="H684" i="58"/>
  <c r="I684" i="58"/>
  <c r="M684" i="58" s="1"/>
  <c r="K684" i="58"/>
  <c r="N684" i="58"/>
  <c r="H685" i="58"/>
  <c r="I685" i="58"/>
  <c r="M685" i="58" s="1"/>
  <c r="K685" i="58"/>
  <c r="N685" i="58"/>
  <c r="H686" i="58"/>
  <c r="I686" i="58"/>
  <c r="M686" i="58" s="1"/>
  <c r="K686" i="58"/>
  <c r="N686" i="58"/>
  <c r="H687" i="58"/>
  <c r="I687" i="58"/>
  <c r="M687" i="58" s="1"/>
  <c r="K687" i="58"/>
  <c r="N687" i="58"/>
  <c r="H688" i="58"/>
  <c r="I688" i="58"/>
  <c r="M688" i="58" s="1"/>
  <c r="K688" i="58"/>
  <c r="N688" i="58"/>
  <c r="H689" i="58"/>
  <c r="I689" i="58"/>
  <c r="M689" i="58" s="1"/>
  <c r="K689" i="58"/>
  <c r="N689" i="58"/>
  <c r="H690" i="58"/>
  <c r="I690" i="58"/>
  <c r="M690" i="58" s="1"/>
  <c r="K690" i="58"/>
  <c r="N690" i="58"/>
  <c r="H691" i="58"/>
  <c r="I691" i="58"/>
  <c r="M691" i="58" s="1"/>
  <c r="K691" i="58"/>
  <c r="N691" i="58"/>
  <c r="H692" i="58"/>
  <c r="I692" i="58"/>
  <c r="M692" i="58" s="1"/>
  <c r="K692" i="58"/>
  <c r="N692" i="58"/>
  <c r="H693" i="58"/>
  <c r="I693" i="58"/>
  <c r="M693" i="58" s="1"/>
  <c r="K693" i="58"/>
  <c r="N693" i="58"/>
  <c r="H694" i="58"/>
  <c r="I694" i="58"/>
  <c r="M694" i="58" s="1"/>
  <c r="K694" i="58"/>
  <c r="N694" i="58"/>
  <c r="H695" i="58"/>
  <c r="I695" i="58"/>
  <c r="M695" i="58" s="1"/>
  <c r="K695" i="58"/>
  <c r="N695" i="58"/>
  <c r="H696" i="58"/>
  <c r="I696" i="58"/>
  <c r="M696" i="58" s="1"/>
  <c r="K696" i="58"/>
  <c r="N696" i="58"/>
  <c r="H697" i="58"/>
  <c r="I697" i="58"/>
  <c r="M697" i="58" s="1"/>
  <c r="K697" i="58"/>
  <c r="N697" i="58"/>
  <c r="H698" i="58"/>
  <c r="I698" i="58"/>
  <c r="M698" i="58" s="1"/>
  <c r="K698" i="58"/>
  <c r="N698" i="58"/>
  <c r="H699" i="58"/>
  <c r="I699" i="58"/>
  <c r="M699" i="58" s="1"/>
  <c r="K699" i="58"/>
  <c r="N699" i="58"/>
  <c r="H700" i="58"/>
  <c r="I700" i="58"/>
  <c r="M700" i="58" s="1"/>
  <c r="K700" i="58"/>
  <c r="N700" i="58"/>
  <c r="H701" i="58"/>
  <c r="I701" i="58"/>
  <c r="M701" i="58" s="1"/>
  <c r="K701" i="58"/>
  <c r="N701" i="58"/>
  <c r="H702" i="58"/>
  <c r="I702" i="58"/>
  <c r="M702" i="58" s="1"/>
  <c r="K702" i="58"/>
  <c r="N702" i="58"/>
  <c r="H703" i="58"/>
  <c r="I703" i="58"/>
  <c r="M703" i="58" s="1"/>
  <c r="K703" i="58"/>
  <c r="N703" i="58"/>
  <c r="H704" i="58"/>
  <c r="I704" i="58"/>
  <c r="M704" i="58" s="1"/>
  <c r="K704" i="58"/>
  <c r="N704" i="58"/>
  <c r="H705" i="58"/>
  <c r="I705" i="58"/>
  <c r="M705" i="58" s="1"/>
  <c r="K705" i="58"/>
  <c r="N705" i="58"/>
  <c r="H706" i="58"/>
  <c r="I706" i="58"/>
  <c r="M706" i="58" s="1"/>
  <c r="K706" i="58"/>
  <c r="N706" i="58"/>
  <c r="H707" i="58"/>
  <c r="I707" i="58"/>
  <c r="M707" i="58" s="1"/>
  <c r="K707" i="58"/>
  <c r="N707" i="58"/>
  <c r="H708" i="58"/>
  <c r="I708" i="58"/>
  <c r="M708" i="58" s="1"/>
  <c r="K708" i="58"/>
  <c r="N708" i="58"/>
  <c r="H709" i="58"/>
  <c r="I709" i="58"/>
  <c r="M709" i="58" s="1"/>
  <c r="K709" i="58"/>
  <c r="N709" i="58"/>
  <c r="H710" i="58"/>
  <c r="I710" i="58"/>
  <c r="M710" i="58" s="1"/>
  <c r="K710" i="58"/>
  <c r="N710" i="58"/>
  <c r="H711" i="58"/>
  <c r="I711" i="58"/>
  <c r="M711" i="58" s="1"/>
  <c r="K711" i="58"/>
  <c r="N711" i="58"/>
  <c r="H712" i="58"/>
  <c r="I712" i="58"/>
  <c r="M712" i="58" s="1"/>
  <c r="K712" i="58"/>
  <c r="N712" i="58"/>
  <c r="H713" i="58"/>
  <c r="I713" i="58"/>
  <c r="M713" i="58" s="1"/>
  <c r="K713" i="58"/>
  <c r="N713" i="58"/>
  <c r="H714" i="58"/>
  <c r="I714" i="58"/>
  <c r="M714" i="58" s="1"/>
  <c r="K714" i="58"/>
  <c r="N714" i="58"/>
  <c r="H715" i="58"/>
  <c r="I715" i="58"/>
  <c r="M715" i="58" s="1"/>
  <c r="K715" i="58"/>
  <c r="N715" i="58"/>
  <c r="H716" i="58"/>
  <c r="I716" i="58"/>
  <c r="M716" i="58" s="1"/>
  <c r="K716" i="58"/>
  <c r="N716" i="58"/>
  <c r="H717" i="58"/>
  <c r="I717" i="58"/>
  <c r="M717" i="58" s="1"/>
  <c r="K717" i="58"/>
  <c r="N717" i="58"/>
  <c r="H718" i="58"/>
  <c r="I718" i="58"/>
  <c r="M718" i="58" s="1"/>
  <c r="K718" i="58"/>
  <c r="N718" i="58"/>
  <c r="H719" i="58"/>
  <c r="I719" i="58"/>
  <c r="M719" i="58" s="1"/>
  <c r="K719" i="58"/>
  <c r="N719" i="58"/>
  <c r="H720" i="58"/>
  <c r="I720" i="58"/>
  <c r="M720" i="58" s="1"/>
  <c r="K720" i="58"/>
  <c r="N720" i="58"/>
  <c r="H721" i="58"/>
  <c r="I721" i="58"/>
  <c r="M721" i="58" s="1"/>
  <c r="K721" i="58"/>
  <c r="N721" i="58"/>
  <c r="H722" i="58"/>
  <c r="I722" i="58"/>
  <c r="M722" i="58" s="1"/>
  <c r="K722" i="58"/>
  <c r="N722" i="58"/>
  <c r="H723" i="58"/>
  <c r="I723" i="58"/>
  <c r="M723" i="58" s="1"/>
  <c r="K723" i="58"/>
  <c r="N723" i="58"/>
  <c r="H724" i="58"/>
  <c r="I724" i="58"/>
  <c r="M724" i="58" s="1"/>
  <c r="K724" i="58"/>
  <c r="N724" i="58"/>
  <c r="H725" i="58"/>
  <c r="I725" i="58"/>
  <c r="M725" i="58" s="1"/>
  <c r="K725" i="58"/>
  <c r="N725" i="58"/>
  <c r="H726" i="58"/>
  <c r="I726" i="58"/>
  <c r="M726" i="58" s="1"/>
  <c r="K726" i="58"/>
  <c r="N726" i="58"/>
  <c r="H727" i="58"/>
  <c r="I727" i="58"/>
  <c r="M727" i="58" s="1"/>
  <c r="K727" i="58"/>
  <c r="N727" i="58"/>
  <c r="H728" i="58"/>
  <c r="I728" i="58"/>
  <c r="M728" i="58" s="1"/>
  <c r="K728" i="58"/>
  <c r="N728" i="58"/>
  <c r="H729" i="58"/>
  <c r="I729" i="58"/>
  <c r="M729" i="58" s="1"/>
  <c r="K729" i="58"/>
  <c r="N729" i="58"/>
  <c r="H730" i="58"/>
  <c r="I730" i="58"/>
  <c r="M730" i="58" s="1"/>
  <c r="K730" i="58"/>
  <c r="N730" i="58"/>
  <c r="H731" i="58"/>
  <c r="I731" i="58"/>
  <c r="M731" i="58" s="1"/>
  <c r="K731" i="58"/>
  <c r="N731" i="58"/>
  <c r="H732" i="58"/>
  <c r="I732" i="58"/>
  <c r="M732" i="58" s="1"/>
  <c r="K732" i="58"/>
  <c r="N732" i="58"/>
  <c r="H733" i="58"/>
  <c r="I733" i="58"/>
  <c r="M733" i="58" s="1"/>
  <c r="K733" i="58"/>
  <c r="N733" i="58"/>
  <c r="H734" i="58"/>
  <c r="I734" i="58"/>
  <c r="M734" i="58" s="1"/>
  <c r="K734" i="58"/>
  <c r="N734" i="58"/>
  <c r="H735" i="58"/>
  <c r="I735" i="58"/>
  <c r="M735" i="58" s="1"/>
  <c r="K735" i="58"/>
  <c r="N735" i="58"/>
  <c r="H736" i="58"/>
  <c r="I736" i="58"/>
  <c r="M736" i="58" s="1"/>
  <c r="K736" i="58"/>
  <c r="N736" i="58"/>
  <c r="H737" i="58"/>
  <c r="I737" i="58"/>
  <c r="M737" i="58" s="1"/>
  <c r="K737" i="58"/>
  <c r="N737" i="58"/>
  <c r="H738" i="58"/>
  <c r="I738" i="58"/>
  <c r="M738" i="58" s="1"/>
  <c r="K738" i="58"/>
  <c r="N738" i="58"/>
  <c r="H739" i="58"/>
  <c r="I739" i="58"/>
  <c r="M739" i="58" s="1"/>
  <c r="K739" i="58"/>
  <c r="N739" i="58"/>
  <c r="H740" i="58"/>
  <c r="I740" i="58"/>
  <c r="M740" i="58" s="1"/>
  <c r="K740" i="58"/>
  <c r="N740" i="58"/>
  <c r="H741" i="58"/>
  <c r="I741" i="58"/>
  <c r="M741" i="58" s="1"/>
  <c r="K741" i="58"/>
  <c r="N741" i="58"/>
  <c r="H742" i="58"/>
  <c r="I742" i="58"/>
  <c r="M742" i="58" s="1"/>
  <c r="K742" i="58"/>
  <c r="N742" i="58"/>
  <c r="H743" i="58"/>
  <c r="I743" i="58"/>
  <c r="M743" i="58" s="1"/>
  <c r="K743" i="58"/>
  <c r="N743" i="58"/>
  <c r="H744" i="58"/>
  <c r="I744" i="58"/>
  <c r="M744" i="58" s="1"/>
  <c r="K744" i="58"/>
  <c r="N744" i="58"/>
  <c r="H745" i="58"/>
  <c r="I745" i="58"/>
  <c r="M745" i="58" s="1"/>
  <c r="K745" i="58"/>
  <c r="N745" i="58"/>
  <c r="H746" i="58"/>
  <c r="I746" i="58"/>
  <c r="M746" i="58" s="1"/>
  <c r="K746" i="58"/>
  <c r="N746" i="58"/>
  <c r="H747" i="58"/>
  <c r="I747" i="58"/>
  <c r="M747" i="58" s="1"/>
  <c r="K747" i="58"/>
  <c r="N747" i="58"/>
  <c r="H748" i="58"/>
  <c r="I748" i="58"/>
  <c r="M748" i="58" s="1"/>
  <c r="K748" i="58"/>
  <c r="N748" i="58"/>
  <c r="H749" i="58"/>
  <c r="I749" i="58"/>
  <c r="M749" i="58" s="1"/>
  <c r="K749" i="58"/>
  <c r="N749" i="58"/>
  <c r="H750" i="58"/>
  <c r="I750" i="58"/>
  <c r="M750" i="58" s="1"/>
  <c r="K750" i="58"/>
  <c r="N750" i="58"/>
  <c r="H751" i="58"/>
  <c r="I751" i="58"/>
  <c r="M751" i="58" s="1"/>
  <c r="K751" i="58"/>
  <c r="N751" i="58"/>
  <c r="H752" i="58"/>
  <c r="I752" i="58"/>
  <c r="M752" i="58" s="1"/>
  <c r="K752" i="58"/>
  <c r="N752" i="58"/>
  <c r="H753" i="58"/>
  <c r="I753" i="58"/>
  <c r="M753" i="58" s="1"/>
  <c r="K753" i="58"/>
  <c r="N753" i="58"/>
  <c r="H754" i="58"/>
  <c r="I754" i="58"/>
  <c r="M754" i="58" s="1"/>
  <c r="K754" i="58"/>
  <c r="N754" i="58"/>
  <c r="H755" i="58"/>
  <c r="I755" i="58"/>
  <c r="M755" i="58" s="1"/>
  <c r="K755" i="58"/>
  <c r="N755" i="58"/>
  <c r="H756" i="58"/>
  <c r="I756" i="58"/>
  <c r="M756" i="58" s="1"/>
  <c r="K756" i="58"/>
  <c r="N756" i="58"/>
  <c r="H757" i="58"/>
  <c r="I757" i="58"/>
  <c r="M757" i="58" s="1"/>
  <c r="K757" i="58"/>
  <c r="N757" i="58"/>
  <c r="H758" i="58"/>
  <c r="I758" i="58"/>
  <c r="M758" i="58" s="1"/>
  <c r="K758" i="58"/>
  <c r="N758" i="58"/>
  <c r="H759" i="58"/>
  <c r="I759" i="58"/>
  <c r="M759" i="58" s="1"/>
  <c r="K759" i="58"/>
  <c r="N759" i="58"/>
  <c r="H760" i="58"/>
  <c r="I760" i="58"/>
  <c r="M760" i="58" s="1"/>
  <c r="K760" i="58"/>
  <c r="N760" i="58"/>
  <c r="H761" i="58"/>
  <c r="I761" i="58"/>
  <c r="M761" i="58" s="1"/>
  <c r="K761" i="58"/>
  <c r="N761" i="58"/>
  <c r="H762" i="58"/>
  <c r="I762" i="58"/>
  <c r="M762" i="58" s="1"/>
  <c r="K762" i="58"/>
  <c r="N762" i="58"/>
  <c r="H763" i="58"/>
  <c r="I763" i="58"/>
  <c r="M763" i="58" s="1"/>
  <c r="K763" i="58"/>
  <c r="N763" i="58"/>
  <c r="H764" i="58"/>
  <c r="I764" i="58"/>
  <c r="M764" i="58" s="1"/>
  <c r="K764" i="58"/>
  <c r="N764" i="58"/>
  <c r="H765" i="58"/>
  <c r="I765" i="58"/>
  <c r="M765" i="58" s="1"/>
  <c r="K765" i="58"/>
  <c r="N765" i="58"/>
  <c r="H766" i="58"/>
  <c r="I766" i="58"/>
  <c r="M766" i="58" s="1"/>
  <c r="K766" i="58"/>
  <c r="N766" i="58"/>
  <c r="H767" i="58"/>
  <c r="I767" i="58"/>
  <c r="M767" i="58" s="1"/>
  <c r="K767" i="58"/>
  <c r="N767" i="58"/>
  <c r="H768" i="58"/>
  <c r="I768" i="58"/>
  <c r="M768" i="58" s="1"/>
  <c r="K768" i="58"/>
  <c r="N768" i="58"/>
  <c r="H769" i="58"/>
  <c r="I769" i="58"/>
  <c r="M769" i="58" s="1"/>
  <c r="K769" i="58"/>
  <c r="N769" i="58"/>
  <c r="H770" i="58"/>
  <c r="I770" i="58"/>
  <c r="M770" i="58" s="1"/>
  <c r="K770" i="58"/>
  <c r="N770" i="58"/>
  <c r="H771" i="58"/>
  <c r="I771" i="58"/>
  <c r="M771" i="58" s="1"/>
  <c r="K771" i="58"/>
  <c r="N771" i="58"/>
  <c r="H772" i="58"/>
  <c r="I772" i="58"/>
  <c r="M772" i="58" s="1"/>
  <c r="K772" i="58"/>
  <c r="N772" i="58"/>
  <c r="H773" i="58"/>
  <c r="I773" i="58"/>
  <c r="M773" i="58" s="1"/>
  <c r="K773" i="58"/>
  <c r="N773" i="58"/>
  <c r="H774" i="58"/>
  <c r="I774" i="58"/>
  <c r="M774" i="58" s="1"/>
  <c r="K774" i="58"/>
  <c r="N774" i="58"/>
  <c r="H775" i="58"/>
  <c r="I775" i="58"/>
  <c r="M775" i="58" s="1"/>
  <c r="K775" i="58"/>
  <c r="N775" i="58"/>
  <c r="H776" i="58"/>
  <c r="I776" i="58"/>
  <c r="M776" i="58" s="1"/>
  <c r="K776" i="58"/>
  <c r="N776" i="58"/>
  <c r="H777" i="58"/>
  <c r="I777" i="58"/>
  <c r="M777" i="58" s="1"/>
  <c r="K777" i="58"/>
  <c r="N777" i="58"/>
  <c r="H778" i="58"/>
  <c r="I778" i="58"/>
  <c r="M778" i="58" s="1"/>
  <c r="K778" i="58"/>
  <c r="N778" i="58"/>
  <c r="H779" i="58"/>
  <c r="I779" i="58"/>
  <c r="M779" i="58" s="1"/>
  <c r="K779" i="58"/>
  <c r="N779" i="58"/>
  <c r="H780" i="58"/>
  <c r="I780" i="58"/>
  <c r="M780" i="58" s="1"/>
  <c r="K780" i="58"/>
  <c r="N780" i="58"/>
  <c r="H781" i="58"/>
  <c r="I781" i="58"/>
  <c r="M781" i="58" s="1"/>
  <c r="K781" i="58"/>
  <c r="N781" i="58"/>
  <c r="H782" i="58"/>
  <c r="I782" i="58"/>
  <c r="M782" i="58" s="1"/>
  <c r="K782" i="58"/>
  <c r="N782" i="58"/>
  <c r="H783" i="58"/>
  <c r="I783" i="58"/>
  <c r="M783" i="58" s="1"/>
  <c r="K783" i="58"/>
  <c r="N783" i="58"/>
  <c r="H784" i="58"/>
  <c r="I784" i="58"/>
  <c r="M784" i="58" s="1"/>
  <c r="K784" i="58"/>
  <c r="N784" i="58"/>
  <c r="H785" i="58"/>
  <c r="I785" i="58"/>
  <c r="M785" i="58" s="1"/>
  <c r="K785" i="58"/>
  <c r="N785" i="58"/>
  <c r="H786" i="58"/>
  <c r="I786" i="58"/>
  <c r="M786" i="58" s="1"/>
  <c r="K786" i="58"/>
  <c r="N786" i="58"/>
  <c r="H787" i="58"/>
  <c r="I787" i="58"/>
  <c r="M787" i="58" s="1"/>
  <c r="K787" i="58"/>
  <c r="N787" i="58"/>
  <c r="H788" i="58"/>
  <c r="I788" i="58"/>
  <c r="M788" i="58" s="1"/>
  <c r="K788" i="58"/>
  <c r="N788" i="58"/>
  <c r="H789" i="58"/>
  <c r="I789" i="58"/>
  <c r="M789" i="58" s="1"/>
  <c r="K789" i="58"/>
  <c r="N789" i="58"/>
  <c r="H790" i="58"/>
  <c r="I790" i="58"/>
  <c r="M790" i="58" s="1"/>
  <c r="K790" i="58"/>
  <c r="N790" i="58"/>
  <c r="H791" i="58"/>
  <c r="I791" i="58"/>
  <c r="M791" i="58" s="1"/>
  <c r="K791" i="58"/>
  <c r="N791" i="58"/>
  <c r="H792" i="58"/>
  <c r="I792" i="58"/>
  <c r="M792" i="58" s="1"/>
  <c r="K792" i="58"/>
  <c r="N792" i="58"/>
  <c r="H793" i="58"/>
  <c r="I793" i="58"/>
  <c r="M793" i="58" s="1"/>
  <c r="K793" i="58"/>
  <c r="N793" i="58"/>
  <c r="H794" i="58"/>
  <c r="I794" i="58"/>
  <c r="M794" i="58" s="1"/>
  <c r="K794" i="58"/>
  <c r="N794" i="58"/>
  <c r="H795" i="58"/>
  <c r="I795" i="58"/>
  <c r="M795" i="58" s="1"/>
  <c r="K795" i="58"/>
  <c r="N795" i="58"/>
  <c r="H796" i="58"/>
  <c r="I796" i="58"/>
  <c r="M796" i="58" s="1"/>
  <c r="K796" i="58"/>
  <c r="N796" i="58"/>
  <c r="H797" i="58"/>
  <c r="I797" i="58"/>
  <c r="M797" i="58" s="1"/>
  <c r="K797" i="58"/>
  <c r="N797" i="58"/>
  <c r="H798" i="58"/>
  <c r="I798" i="58"/>
  <c r="M798" i="58" s="1"/>
  <c r="K798" i="58"/>
  <c r="N798" i="58"/>
  <c r="H799" i="58"/>
  <c r="I799" i="58"/>
  <c r="M799" i="58" s="1"/>
  <c r="K799" i="58"/>
  <c r="N799" i="58"/>
  <c r="H800" i="58"/>
  <c r="I800" i="58"/>
  <c r="M800" i="58" s="1"/>
  <c r="K800" i="58"/>
  <c r="N800" i="58"/>
  <c r="H801" i="58"/>
  <c r="I801" i="58"/>
  <c r="M801" i="58" s="1"/>
  <c r="K801" i="58"/>
  <c r="N801" i="58"/>
  <c r="H802" i="58"/>
  <c r="I802" i="58"/>
  <c r="M802" i="58" s="1"/>
  <c r="K802" i="58"/>
  <c r="N802" i="58"/>
  <c r="H803" i="58"/>
  <c r="I803" i="58"/>
  <c r="M803" i="58" s="1"/>
  <c r="K803" i="58"/>
  <c r="N803" i="58"/>
  <c r="H804" i="58"/>
  <c r="I804" i="58"/>
  <c r="M804" i="58" s="1"/>
  <c r="K804" i="58"/>
  <c r="N804" i="58"/>
  <c r="H805" i="58"/>
  <c r="I805" i="58"/>
  <c r="M805" i="58" s="1"/>
  <c r="K805" i="58"/>
  <c r="N805" i="58"/>
  <c r="H806" i="58"/>
  <c r="I806" i="58"/>
  <c r="M806" i="58" s="1"/>
  <c r="K806" i="58"/>
  <c r="N806" i="58"/>
  <c r="H807" i="58"/>
  <c r="I807" i="58"/>
  <c r="M807" i="58" s="1"/>
  <c r="K807" i="58"/>
  <c r="N807" i="58"/>
  <c r="H808" i="58"/>
  <c r="I808" i="58"/>
  <c r="M808" i="58" s="1"/>
  <c r="K808" i="58"/>
  <c r="N808" i="58"/>
  <c r="H809" i="58"/>
  <c r="I809" i="58"/>
  <c r="M809" i="58" s="1"/>
  <c r="K809" i="58"/>
  <c r="N809" i="58"/>
  <c r="H810" i="58"/>
  <c r="I810" i="58"/>
  <c r="M810" i="58" s="1"/>
  <c r="K810" i="58"/>
  <c r="N810" i="58"/>
  <c r="H811" i="58"/>
  <c r="I811" i="58"/>
  <c r="M811" i="58" s="1"/>
  <c r="K811" i="58"/>
  <c r="N811" i="58"/>
  <c r="H812" i="58"/>
  <c r="I812" i="58"/>
  <c r="M812" i="58" s="1"/>
  <c r="K812" i="58"/>
  <c r="N812" i="58"/>
  <c r="H813" i="58"/>
  <c r="I813" i="58"/>
  <c r="M813" i="58" s="1"/>
  <c r="K813" i="58"/>
  <c r="N813" i="58"/>
  <c r="H814" i="58"/>
  <c r="I814" i="58"/>
  <c r="M814" i="58" s="1"/>
  <c r="K814" i="58"/>
  <c r="N814" i="58"/>
  <c r="H815" i="58"/>
  <c r="I815" i="58"/>
  <c r="M815" i="58" s="1"/>
  <c r="K815" i="58"/>
  <c r="N815" i="58"/>
  <c r="H816" i="58"/>
  <c r="I816" i="58"/>
  <c r="M816" i="58" s="1"/>
  <c r="K816" i="58"/>
  <c r="N816" i="58"/>
  <c r="H817" i="58"/>
  <c r="I817" i="58"/>
  <c r="M817" i="58" s="1"/>
  <c r="K817" i="58"/>
  <c r="N817" i="58"/>
  <c r="H818" i="58"/>
  <c r="I818" i="58"/>
  <c r="M818" i="58" s="1"/>
  <c r="K818" i="58"/>
  <c r="N818" i="58"/>
  <c r="H819" i="58"/>
  <c r="I819" i="58"/>
  <c r="M819" i="58" s="1"/>
  <c r="K819" i="58"/>
  <c r="N819" i="58"/>
  <c r="H820" i="58"/>
  <c r="I820" i="58"/>
  <c r="M820" i="58" s="1"/>
  <c r="K820" i="58"/>
  <c r="N820" i="58"/>
  <c r="H821" i="58"/>
  <c r="I821" i="58"/>
  <c r="M821" i="58" s="1"/>
  <c r="K821" i="58"/>
  <c r="N821" i="58"/>
  <c r="H822" i="58"/>
  <c r="I822" i="58"/>
  <c r="M822" i="58" s="1"/>
  <c r="K822" i="58"/>
  <c r="N822" i="58"/>
  <c r="H823" i="58"/>
  <c r="I823" i="58"/>
  <c r="M823" i="58" s="1"/>
  <c r="K823" i="58"/>
  <c r="N823" i="58"/>
  <c r="H824" i="58"/>
  <c r="I824" i="58"/>
  <c r="M824" i="58" s="1"/>
  <c r="K824" i="58"/>
  <c r="N824" i="58"/>
  <c r="H825" i="58"/>
  <c r="I825" i="58"/>
  <c r="M825" i="58" s="1"/>
  <c r="K825" i="58"/>
  <c r="N825" i="58"/>
  <c r="H826" i="58"/>
  <c r="I826" i="58"/>
  <c r="M826" i="58" s="1"/>
  <c r="K826" i="58"/>
  <c r="N826" i="58"/>
  <c r="H827" i="58"/>
  <c r="I827" i="58"/>
  <c r="M827" i="58" s="1"/>
  <c r="K827" i="58"/>
  <c r="N827" i="58"/>
  <c r="H828" i="58"/>
  <c r="I828" i="58"/>
  <c r="M828" i="58" s="1"/>
  <c r="K828" i="58"/>
  <c r="N828" i="58"/>
  <c r="H829" i="58"/>
  <c r="I829" i="58"/>
  <c r="M829" i="58" s="1"/>
  <c r="K829" i="58"/>
  <c r="N829" i="58"/>
  <c r="H830" i="58"/>
  <c r="I830" i="58"/>
  <c r="M830" i="58" s="1"/>
  <c r="K830" i="58"/>
  <c r="N830" i="58"/>
  <c r="H831" i="58"/>
  <c r="I831" i="58"/>
  <c r="M831" i="58" s="1"/>
  <c r="K831" i="58"/>
  <c r="N831" i="58"/>
  <c r="H832" i="58"/>
  <c r="I832" i="58"/>
  <c r="M832" i="58" s="1"/>
  <c r="K832" i="58"/>
  <c r="N832" i="58"/>
  <c r="H833" i="58"/>
  <c r="I833" i="58"/>
  <c r="M833" i="58" s="1"/>
  <c r="K833" i="58"/>
  <c r="N833" i="58"/>
  <c r="H834" i="58"/>
  <c r="I834" i="58"/>
  <c r="M834" i="58" s="1"/>
  <c r="K834" i="58"/>
  <c r="N834" i="58"/>
  <c r="H835" i="58"/>
  <c r="I835" i="58"/>
  <c r="M835" i="58" s="1"/>
  <c r="K835" i="58"/>
  <c r="N835" i="58"/>
  <c r="H836" i="58"/>
  <c r="I836" i="58"/>
  <c r="M836" i="58" s="1"/>
  <c r="K836" i="58"/>
  <c r="N836" i="58"/>
  <c r="H837" i="58"/>
  <c r="I837" i="58"/>
  <c r="M837" i="58" s="1"/>
  <c r="K837" i="58"/>
  <c r="N837" i="58"/>
  <c r="H838" i="58"/>
  <c r="I838" i="58"/>
  <c r="M838" i="58" s="1"/>
  <c r="K838" i="58"/>
  <c r="N838" i="58"/>
  <c r="H839" i="58"/>
  <c r="I839" i="58"/>
  <c r="M839" i="58" s="1"/>
  <c r="K839" i="58"/>
  <c r="N839" i="58"/>
  <c r="H840" i="58"/>
  <c r="I840" i="58"/>
  <c r="M840" i="58" s="1"/>
  <c r="K840" i="58"/>
  <c r="N840" i="58"/>
  <c r="H841" i="58"/>
  <c r="I841" i="58"/>
  <c r="M841" i="58" s="1"/>
  <c r="K841" i="58"/>
  <c r="N841" i="58"/>
  <c r="H842" i="58"/>
  <c r="I842" i="58"/>
  <c r="M842" i="58" s="1"/>
  <c r="K842" i="58"/>
  <c r="N842" i="58"/>
  <c r="H843" i="58"/>
  <c r="I843" i="58"/>
  <c r="M843" i="58" s="1"/>
  <c r="K843" i="58"/>
  <c r="N843" i="58"/>
  <c r="H844" i="58"/>
  <c r="I844" i="58"/>
  <c r="M844" i="58" s="1"/>
  <c r="K844" i="58"/>
  <c r="N844" i="58"/>
  <c r="H845" i="58"/>
  <c r="I845" i="58"/>
  <c r="M845" i="58" s="1"/>
  <c r="K845" i="58"/>
  <c r="N845" i="58"/>
  <c r="H846" i="58"/>
  <c r="I846" i="58"/>
  <c r="M846" i="58" s="1"/>
  <c r="K846" i="58"/>
  <c r="N846" i="58"/>
  <c r="H847" i="58"/>
  <c r="I847" i="58"/>
  <c r="M847" i="58" s="1"/>
  <c r="K847" i="58"/>
  <c r="N847" i="58"/>
  <c r="H848" i="58"/>
  <c r="I848" i="58"/>
  <c r="M848" i="58" s="1"/>
  <c r="K848" i="58"/>
  <c r="N848" i="58"/>
  <c r="H849" i="58"/>
  <c r="I849" i="58"/>
  <c r="M849" i="58" s="1"/>
  <c r="K849" i="58"/>
  <c r="N849" i="58"/>
  <c r="H850" i="58"/>
  <c r="I850" i="58"/>
  <c r="M850" i="58" s="1"/>
  <c r="K850" i="58"/>
  <c r="N850" i="58"/>
  <c r="H851" i="58"/>
  <c r="I851" i="58"/>
  <c r="M851" i="58" s="1"/>
  <c r="K851" i="58"/>
  <c r="N851" i="58"/>
  <c r="H852" i="58"/>
  <c r="I852" i="58"/>
  <c r="M852" i="58" s="1"/>
  <c r="K852" i="58"/>
  <c r="N852" i="58"/>
  <c r="H853" i="58"/>
  <c r="I853" i="58"/>
  <c r="M853" i="58" s="1"/>
  <c r="K853" i="58"/>
  <c r="N853" i="58"/>
  <c r="H854" i="58"/>
  <c r="I854" i="58"/>
  <c r="M854" i="58" s="1"/>
  <c r="K854" i="58"/>
  <c r="N854" i="58"/>
  <c r="H855" i="58"/>
  <c r="I855" i="58"/>
  <c r="M855" i="58" s="1"/>
  <c r="K855" i="58"/>
  <c r="N855" i="58"/>
  <c r="H856" i="58"/>
  <c r="I856" i="58"/>
  <c r="M856" i="58" s="1"/>
  <c r="K856" i="58"/>
  <c r="N856" i="58"/>
  <c r="H857" i="58"/>
  <c r="I857" i="58"/>
  <c r="M857" i="58" s="1"/>
  <c r="K857" i="58"/>
  <c r="N857" i="58"/>
  <c r="H858" i="58"/>
  <c r="I858" i="58"/>
  <c r="M858" i="58" s="1"/>
  <c r="K858" i="58"/>
  <c r="N858" i="58"/>
  <c r="H859" i="58"/>
  <c r="I859" i="58"/>
  <c r="M859" i="58" s="1"/>
  <c r="K859" i="58"/>
  <c r="N859" i="58"/>
  <c r="H860" i="58"/>
  <c r="I860" i="58"/>
  <c r="M860" i="58" s="1"/>
  <c r="K860" i="58"/>
  <c r="N860" i="58"/>
  <c r="H861" i="58"/>
  <c r="I861" i="58"/>
  <c r="M861" i="58" s="1"/>
  <c r="K861" i="58"/>
  <c r="N861" i="58"/>
  <c r="H862" i="58"/>
  <c r="I862" i="58"/>
  <c r="M862" i="58" s="1"/>
  <c r="K862" i="58"/>
  <c r="N862" i="58"/>
  <c r="H863" i="58"/>
  <c r="I863" i="58"/>
  <c r="M863" i="58" s="1"/>
  <c r="K863" i="58"/>
  <c r="N863" i="58"/>
  <c r="H864" i="58"/>
  <c r="I864" i="58"/>
  <c r="M864" i="58" s="1"/>
  <c r="K864" i="58"/>
  <c r="N864" i="58"/>
  <c r="H865" i="58"/>
  <c r="I865" i="58"/>
  <c r="M865" i="58" s="1"/>
  <c r="K865" i="58"/>
  <c r="N865" i="58"/>
  <c r="H866" i="58"/>
  <c r="I866" i="58"/>
  <c r="M866" i="58" s="1"/>
  <c r="K866" i="58"/>
  <c r="N866" i="58"/>
  <c r="H867" i="58"/>
  <c r="I867" i="58"/>
  <c r="M867" i="58" s="1"/>
  <c r="K867" i="58"/>
  <c r="N867" i="58"/>
  <c r="H868" i="58"/>
  <c r="I868" i="58"/>
  <c r="M868" i="58" s="1"/>
  <c r="K868" i="58"/>
  <c r="N868" i="58"/>
  <c r="H869" i="58"/>
  <c r="I869" i="58"/>
  <c r="M869" i="58" s="1"/>
  <c r="K869" i="58"/>
  <c r="N869" i="58"/>
  <c r="H870" i="58"/>
  <c r="I870" i="58"/>
  <c r="M870" i="58" s="1"/>
  <c r="K870" i="58"/>
  <c r="N870" i="58"/>
  <c r="H871" i="58"/>
  <c r="I871" i="58"/>
  <c r="M871" i="58" s="1"/>
  <c r="K871" i="58"/>
  <c r="N871" i="58"/>
  <c r="H872" i="58"/>
  <c r="I872" i="58"/>
  <c r="M872" i="58" s="1"/>
  <c r="K872" i="58"/>
  <c r="N872" i="58"/>
  <c r="H873" i="58"/>
  <c r="I873" i="58"/>
  <c r="M873" i="58" s="1"/>
  <c r="K873" i="58"/>
  <c r="N873" i="58"/>
  <c r="H874" i="58"/>
  <c r="I874" i="58"/>
  <c r="M874" i="58" s="1"/>
  <c r="K874" i="58"/>
  <c r="N874" i="58"/>
  <c r="H875" i="58"/>
  <c r="I875" i="58"/>
  <c r="M875" i="58" s="1"/>
  <c r="K875" i="58"/>
  <c r="N875" i="58"/>
  <c r="H876" i="58"/>
  <c r="I876" i="58"/>
  <c r="M876" i="58" s="1"/>
  <c r="K876" i="58"/>
  <c r="N876" i="58"/>
  <c r="H877" i="58"/>
  <c r="I877" i="58"/>
  <c r="M877" i="58" s="1"/>
  <c r="K877" i="58"/>
  <c r="N877" i="58"/>
  <c r="H878" i="58"/>
  <c r="I878" i="58"/>
  <c r="M878" i="58" s="1"/>
  <c r="K878" i="58"/>
  <c r="N878" i="58"/>
  <c r="H879" i="58"/>
  <c r="I879" i="58"/>
  <c r="M879" i="58" s="1"/>
  <c r="K879" i="58"/>
  <c r="N879" i="58"/>
  <c r="H880" i="58"/>
  <c r="I880" i="58"/>
  <c r="M880" i="58" s="1"/>
  <c r="K880" i="58"/>
  <c r="N880" i="58"/>
  <c r="H881" i="58"/>
  <c r="I881" i="58"/>
  <c r="M881" i="58" s="1"/>
  <c r="K881" i="58"/>
  <c r="N881" i="58"/>
  <c r="H882" i="58"/>
  <c r="I882" i="58"/>
  <c r="M882" i="58" s="1"/>
  <c r="K882" i="58"/>
  <c r="N882" i="58"/>
  <c r="H883" i="58"/>
  <c r="I883" i="58"/>
  <c r="M883" i="58" s="1"/>
  <c r="K883" i="58"/>
  <c r="N883" i="58"/>
  <c r="H884" i="58"/>
  <c r="I884" i="58"/>
  <c r="M884" i="58" s="1"/>
  <c r="K884" i="58"/>
  <c r="N884" i="58"/>
  <c r="H885" i="58"/>
  <c r="I885" i="58"/>
  <c r="M885" i="58" s="1"/>
  <c r="K885" i="58"/>
  <c r="N885" i="58"/>
  <c r="H886" i="58"/>
  <c r="I886" i="58"/>
  <c r="M886" i="58" s="1"/>
  <c r="K886" i="58"/>
  <c r="N886" i="58"/>
  <c r="H887" i="58"/>
  <c r="I887" i="58"/>
  <c r="M887" i="58" s="1"/>
  <c r="K887" i="58"/>
  <c r="N887" i="58"/>
  <c r="H888" i="58"/>
  <c r="I888" i="58"/>
  <c r="M888" i="58" s="1"/>
  <c r="K888" i="58"/>
  <c r="N888" i="58"/>
  <c r="H889" i="58"/>
  <c r="I889" i="58"/>
  <c r="M889" i="58" s="1"/>
  <c r="K889" i="58"/>
  <c r="N889" i="58"/>
  <c r="H890" i="58"/>
  <c r="I890" i="58"/>
  <c r="M890" i="58" s="1"/>
  <c r="K890" i="58"/>
  <c r="N890" i="58"/>
  <c r="H891" i="58"/>
  <c r="I891" i="58"/>
  <c r="M891" i="58" s="1"/>
  <c r="K891" i="58"/>
  <c r="N891" i="58"/>
  <c r="H892" i="58"/>
  <c r="I892" i="58"/>
  <c r="M892" i="58" s="1"/>
  <c r="K892" i="58"/>
  <c r="N892" i="58"/>
  <c r="H893" i="58"/>
  <c r="I893" i="58"/>
  <c r="M893" i="58" s="1"/>
  <c r="K893" i="58"/>
  <c r="N893" i="58"/>
  <c r="H894" i="58"/>
  <c r="I894" i="58"/>
  <c r="M894" i="58" s="1"/>
  <c r="K894" i="58"/>
  <c r="N894" i="58"/>
  <c r="H895" i="58"/>
  <c r="I895" i="58"/>
  <c r="M895" i="58" s="1"/>
  <c r="K895" i="58"/>
  <c r="N895" i="58"/>
  <c r="H896" i="58"/>
  <c r="I896" i="58"/>
  <c r="M896" i="58" s="1"/>
  <c r="K896" i="58"/>
  <c r="N896" i="58"/>
  <c r="H897" i="58"/>
  <c r="I897" i="58"/>
  <c r="M897" i="58" s="1"/>
  <c r="K897" i="58"/>
  <c r="N897" i="58"/>
  <c r="H898" i="58"/>
  <c r="I898" i="58"/>
  <c r="M898" i="58" s="1"/>
  <c r="K898" i="58"/>
  <c r="N898" i="58"/>
  <c r="H899" i="58"/>
  <c r="I899" i="58"/>
  <c r="M899" i="58" s="1"/>
  <c r="K899" i="58"/>
  <c r="N899" i="58"/>
  <c r="H900" i="58"/>
  <c r="I900" i="58"/>
  <c r="M900" i="58" s="1"/>
  <c r="K900" i="58"/>
  <c r="N900" i="58"/>
  <c r="H901" i="58"/>
  <c r="I901" i="58"/>
  <c r="M901" i="58" s="1"/>
  <c r="K901" i="58"/>
  <c r="N901" i="58"/>
  <c r="H902" i="58"/>
  <c r="I902" i="58"/>
  <c r="M902" i="58" s="1"/>
  <c r="K902" i="58"/>
  <c r="N902" i="58"/>
  <c r="H903" i="58"/>
  <c r="I903" i="58"/>
  <c r="M903" i="58" s="1"/>
  <c r="K903" i="58"/>
  <c r="N903" i="58"/>
  <c r="H904" i="58"/>
  <c r="I904" i="58"/>
  <c r="M904" i="58" s="1"/>
  <c r="K904" i="58"/>
  <c r="N904" i="58"/>
  <c r="H905" i="58"/>
  <c r="I905" i="58"/>
  <c r="M905" i="58" s="1"/>
  <c r="K905" i="58"/>
  <c r="N905" i="58"/>
  <c r="H906" i="58"/>
  <c r="I906" i="58"/>
  <c r="M906" i="58" s="1"/>
  <c r="K906" i="58"/>
  <c r="N906" i="58"/>
  <c r="H907" i="58"/>
  <c r="I907" i="58"/>
  <c r="M907" i="58" s="1"/>
  <c r="K907" i="58"/>
  <c r="N907" i="58"/>
  <c r="H908" i="58"/>
  <c r="I908" i="58"/>
  <c r="M908" i="58" s="1"/>
  <c r="K908" i="58"/>
  <c r="N908" i="58"/>
  <c r="H909" i="58"/>
  <c r="I909" i="58"/>
  <c r="M909" i="58" s="1"/>
  <c r="K909" i="58"/>
  <c r="N909" i="58"/>
  <c r="H910" i="58"/>
  <c r="I910" i="58"/>
  <c r="M910" i="58" s="1"/>
  <c r="K910" i="58"/>
  <c r="N910" i="58"/>
  <c r="H911" i="58"/>
  <c r="I911" i="58"/>
  <c r="M911" i="58" s="1"/>
  <c r="K911" i="58"/>
  <c r="N911" i="58"/>
  <c r="H912" i="58"/>
  <c r="I912" i="58"/>
  <c r="M912" i="58" s="1"/>
  <c r="K912" i="58"/>
  <c r="N912" i="58"/>
  <c r="H913" i="58"/>
  <c r="I913" i="58"/>
  <c r="M913" i="58" s="1"/>
  <c r="K913" i="58"/>
  <c r="N913" i="58"/>
  <c r="H914" i="58"/>
  <c r="I914" i="58"/>
  <c r="M914" i="58" s="1"/>
  <c r="K914" i="58"/>
  <c r="N914" i="58"/>
  <c r="H915" i="58"/>
  <c r="I915" i="58"/>
  <c r="M915" i="58" s="1"/>
  <c r="K915" i="58"/>
  <c r="N915" i="58"/>
  <c r="H916" i="58"/>
  <c r="I916" i="58"/>
  <c r="M916" i="58" s="1"/>
  <c r="K916" i="58"/>
  <c r="N916" i="58"/>
  <c r="H917" i="58"/>
  <c r="I917" i="58"/>
  <c r="M917" i="58" s="1"/>
  <c r="K917" i="58"/>
  <c r="N917" i="58"/>
  <c r="H918" i="58"/>
  <c r="I918" i="58"/>
  <c r="M918" i="58" s="1"/>
  <c r="K918" i="58"/>
  <c r="N918" i="58"/>
  <c r="H919" i="58"/>
  <c r="I919" i="58"/>
  <c r="M919" i="58" s="1"/>
  <c r="K919" i="58"/>
  <c r="N919" i="58"/>
  <c r="H920" i="58"/>
  <c r="I920" i="58"/>
  <c r="M920" i="58" s="1"/>
  <c r="K920" i="58"/>
  <c r="N920" i="58"/>
  <c r="H921" i="58"/>
  <c r="I921" i="58"/>
  <c r="M921" i="58" s="1"/>
  <c r="K921" i="58"/>
  <c r="N921" i="58"/>
  <c r="H922" i="58"/>
  <c r="I922" i="58"/>
  <c r="M922" i="58" s="1"/>
  <c r="K922" i="58"/>
  <c r="N922" i="58"/>
  <c r="H923" i="58"/>
  <c r="I923" i="58"/>
  <c r="M923" i="58" s="1"/>
  <c r="K923" i="58"/>
  <c r="N923" i="58"/>
  <c r="H924" i="58"/>
  <c r="I924" i="58"/>
  <c r="M924" i="58" s="1"/>
  <c r="K924" i="58"/>
  <c r="N924" i="58"/>
  <c r="H925" i="58"/>
  <c r="I925" i="58"/>
  <c r="M925" i="58" s="1"/>
  <c r="K925" i="58"/>
  <c r="N925" i="58"/>
  <c r="H926" i="58"/>
  <c r="I926" i="58"/>
  <c r="M926" i="58" s="1"/>
  <c r="K926" i="58"/>
  <c r="N926" i="58"/>
  <c r="H927" i="58"/>
  <c r="I927" i="58"/>
  <c r="M927" i="58" s="1"/>
  <c r="K927" i="58"/>
  <c r="N927" i="58"/>
  <c r="H928" i="58"/>
  <c r="I928" i="58"/>
  <c r="M928" i="58" s="1"/>
  <c r="K928" i="58"/>
  <c r="N928" i="58"/>
  <c r="H929" i="58"/>
  <c r="I929" i="58"/>
  <c r="M929" i="58" s="1"/>
  <c r="K929" i="58"/>
  <c r="N929" i="58"/>
  <c r="H930" i="58"/>
  <c r="I930" i="58"/>
  <c r="M930" i="58" s="1"/>
  <c r="K930" i="58"/>
  <c r="N930" i="58"/>
  <c r="H931" i="58"/>
  <c r="I931" i="58"/>
  <c r="M931" i="58" s="1"/>
  <c r="K931" i="58"/>
  <c r="N931" i="58"/>
  <c r="H932" i="58"/>
  <c r="I932" i="58"/>
  <c r="M932" i="58" s="1"/>
  <c r="K932" i="58"/>
  <c r="N932" i="58"/>
  <c r="H933" i="58"/>
  <c r="I933" i="58"/>
  <c r="M933" i="58" s="1"/>
  <c r="K933" i="58"/>
  <c r="N933" i="58"/>
  <c r="H934" i="58"/>
  <c r="I934" i="58"/>
  <c r="M934" i="58" s="1"/>
  <c r="K934" i="58"/>
  <c r="N934" i="58"/>
  <c r="H935" i="58"/>
  <c r="I935" i="58"/>
  <c r="M935" i="58" s="1"/>
  <c r="K935" i="58"/>
  <c r="N935" i="58"/>
  <c r="H936" i="58"/>
  <c r="I936" i="58"/>
  <c r="M936" i="58" s="1"/>
  <c r="K936" i="58"/>
  <c r="N936" i="58"/>
  <c r="H937" i="58"/>
  <c r="I937" i="58"/>
  <c r="M937" i="58" s="1"/>
  <c r="K937" i="58"/>
  <c r="N937" i="58"/>
  <c r="H938" i="58"/>
  <c r="I938" i="58"/>
  <c r="M938" i="58" s="1"/>
  <c r="K938" i="58"/>
  <c r="N938" i="58"/>
  <c r="H939" i="58"/>
  <c r="I939" i="58"/>
  <c r="M939" i="58" s="1"/>
  <c r="K939" i="58"/>
  <c r="N939" i="58"/>
  <c r="H940" i="58"/>
  <c r="I940" i="58"/>
  <c r="M940" i="58" s="1"/>
  <c r="K940" i="58"/>
  <c r="N940" i="58"/>
  <c r="H941" i="58"/>
  <c r="I941" i="58"/>
  <c r="M941" i="58" s="1"/>
  <c r="K941" i="58"/>
  <c r="N941" i="58"/>
  <c r="H942" i="58"/>
  <c r="I942" i="58"/>
  <c r="M942" i="58" s="1"/>
  <c r="K942" i="58"/>
  <c r="N942" i="58"/>
  <c r="H943" i="58"/>
  <c r="I943" i="58"/>
  <c r="M943" i="58" s="1"/>
  <c r="K943" i="58"/>
  <c r="N943" i="58"/>
  <c r="H944" i="58"/>
  <c r="I944" i="58"/>
  <c r="M944" i="58" s="1"/>
  <c r="K944" i="58"/>
  <c r="N944" i="58"/>
  <c r="H945" i="58"/>
  <c r="I945" i="58"/>
  <c r="M945" i="58" s="1"/>
  <c r="K945" i="58"/>
  <c r="N945" i="58"/>
  <c r="H946" i="58"/>
  <c r="I946" i="58"/>
  <c r="M946" i="58" s="1"/>
  <c r="K946" i="58"/>
  <c r="N946" i="58"/>
  <c r="H947" i="58"/>
  <c r="I947" i="58"/>
  <c r="M947" i="58" s="1"/>
  <c r="K947" i="58"/>
  <c r="N947" i="58"/>
  <c r="H948" i="58"/>
  <c r="I948" i="58"/>
  <c r="M948" i="58" s="1"/>
  <c r="K948" i="58"/>
  <c r="N948" i="58"/>
  <c r="H949" i="58"/>
  <c r="I949" i="58"/>
  <c r="M949" i="58" s="1"/>
  <c r="K949" i="58"/>
  <c r="N949" i="58"/>
  <c r="H950" i="58"/>
  <c r="I950" i="58"/>
  <c r="M950" i="58" s="1"/>
  <c r="K950" i="58"/>
  <c r="N950" i="58"/>
  <c r="H951" i="58"/>
  <c r="I951" i="58"/>
  <c r="M951" i="58" s="1"/>
  <c r="K951" i="58"/>
  <c r="N951" i="58"/>
  <c r="H952" i="58"/>
  <c r="I952" i="58"/>
  <c r="M952" i="58" s="1"/>
  <c r="K952" i="58"/>
  <c r="N952" i="58"/>
  <c r="H953" i="58"/>
  <c r="I953" i="58"/>
  <c r="M953" i="58" s="1"/>
  <c r="K953" i="58"/>
  <c r="N953" i="58"/>
  <c r="H954" i="58"/>
  <c r="I954" i="58"/>
  <c r="M954" i="58" s="1"/>
  <c r="K954" i="58"/>
  <c r="N954" i="58"/>
  <c r="H955" i="58"/>
  <c r="I955" i="58"/>
  <c r="M955" i="58" s="1"/>
  <c r="K955" i="58"/>
  <c r="N955" i="58"/>
  <c r="H956" i="58"/>
  <c r="I956" i="58"/>
  <c r="M956" i="58" s="1"/>
  <c r="K956" i="58"/>
  <c r="N956" i="58"/>
  <c r="H957" i="58"/>
  <c r="I957" i="58"/>
  <c r="M957" i="58" s="1"/>
  <c r="K957" i="58"/>
  <c r="N957" i="58"/>
  <c r="H958" i="58"/>
  <c r="I958" i="58"/>
  <c r="M958" i="58" s="1"/>
  <c r="K958" i="58"/>
  <c r="N958" i="58"/>
  <c r="H959" i="58"/>
  <c r="I959" i="58"/>
  <c r="M959" i="58" s="1"/>
  <c r="K959" i="58"/>
  <c r="N959" i="58"/>
  <c r="H960" i="58"/>
  <c r="I960" i="58"/>
  <c r="M960" i="58" s="1"/>
  <c r="K960" i="58"/>
  <c r="N960" i="58"/>
  <c r="H961" i="58"/>
  <c r="I961" i="58"/>
  <c r="M961" i="58" s="1"/>
  <c r="K961" i="58"/>
  <c r="N961" i="58"/>
  <c r="H962" i="58"/>
  <c r="I962" i="58"/>
  <c r="M962" i="58" s="1"/>
  <c r="K962" i="58"/>
  <c r="N962" i="58"/>
  <c r="H963" i="58"/>
  <c r="I963" i="58"/>
  <c r="M963" i="58" s="1"/>
  <c r="K963" i="58"/>
  <c r="N963" i="58"/>
  <c r="H964" i="58"/>
  <c r="I964" i="58"/>
  <c r="M964" i="58" s="1"/>
  <c r="K964" i="58"/>
  <c r="N964" i="58"/>
  <c r="H965" i="58"/>
  <c r="I965" i="58"/>
  <c r="M965" i="58" s="1"/>
  <c r="K965" i="58"/>
  <c r="N965" i="58"/>
  <c r="H966" i="58"/>
  <c r="I966" i="58"/>
  <c r="M966" i="58" s="1"/>
  <c r="K966" i="58"/>
  <c r="N966" i="58"/>
  <c r="H967" i="58"/>
  <c r="I967" i="58"/>
  <c r="M967" i="58" s="1"/>
  <c r="K967" i="58"/>
  <c r="N967" i="58"/>
  <c r="H968" i="58"/>
  <c r="I968" i="58"/>
  <c r="M968" i="58" s="1"/>
  <c r="K968" i="58"/>
  <c r="N968" i="58"/>
  <c r="H969" i="58"/>
  <c r="I969" i="58"/>
  <c r="M969" i="58" s="1"/>
  <c r="K969" i="58"/>
  <c r="N969" i="58"/>
  <c r="H970" i="58"/>
  <c r="I970" i="58"/>
  <c r="M970" i="58" s="1"/>
  <c r="K970" i="58"/>
  <c r="N970" i="58"/>
  <c r="H971" i="58"/>
  <c r="I971" i="58"/>
  <c r="M971" i="58" s="1"/>
  <c r="K971" i="58"/>
  <c r="N971" i="58"/>
  <c r="H972" i="58"/>
  <c r="I972" i="58"/>
  <c r="M972" i="58" s="1"/>
  <c r="K972" i="58"/>
  <c r="N972" i="58"/>
  <c r="H973" i="58"/>
  <c r="I973" i="58"/>
  <c r="M973" i="58" s="1"/>
  <c r="K973" i="58"/>
  <c r="N973" i="58"/>
  <c r="H974" i="58"/>
  <c r="I974" i="58"/>
  <c r="M974" i="58" s="1"/>
  <c r="K974" i="58"/>
  <c r="N974" i="58"/>
  <c r="H975" i="58"/>
  <c r="I975" i="58"/>
  <c r="M975" i="58" s="1"/>
  <c r="K975" i="58"/>
  <c r="N975" i="58"/>
  <c r="H976" i="58"/>
  <c r="I976" i="58"/>
  <c r="M976" i="58" s="1"/>
  <c r="K976" i="58"/>
  <c r="N976" i="58"/>
  <c r="H977" i="58"/>
  <c r="I977" i="58"/>
  <c r="M977" i="58" s="1"/>
  <c r="K977" i="58"/>
  <c r="N977" i="58"/>
  <c r="H978" i="58"/>
  <c r="I978" i="58"/>
  <c r="M978" i="58" s="1"/>
  <c r="K978" i="58"/>
  <c r="N978" i="58"/>
  <c r="H979" i="58"/>
  <c r="I979" i="58"/>
  <c r="M979" i="58" s="1"/>
  <c r="K979" i="58"/>
  <c r="N979" i="58"/>
  <c r="H980" i="58"/>
  <c r="I980" i="58"/>
  <c r="M980" i="58" s="1"/>
  <c r="K980" i="58"/>
  <c r="N980" i="58"/>
  <c r="H981" i="58"/>
  <c r="I981" i="58"/>
  <c r="M981" i="58" s="1"/>
  <c r="K981" i="58"/>
  <c r="N981" i="58"/>
  <c r="H982" i="58"/>
  <c r="I982" i="58"/>
  <c r="M982" i="58" s="1"/>
  <c r="K982" i="58"/>
  <c r="N982" i="58"/>
  <c r="H983" i="58"/>
  <c r="I983" i="58"/>
  <c r="M983" i="58" s="1"/>
  <c r="K983" i="58"/>
  <c r="N983" i="58"/>
  <c r="H984" i="58"/>
  <c r="I984" i="58"/>
  <c r="M984" i="58" s="1"/>
  <c r="K984" i="58"/>
  <c r="N984" i="58"/>
  <c r="H985" i="58"/>
  <c r="I985" i="58"/>
  <c r="M985" i="58" s="1"/>
  <c r="K985" i="58"/>
  <c r="N985" i="58"/>
  <c r="H986" i="58"/>
  <c r="I986" i="58"/>
  <c r="M986" i="58" s="1"/>
  <c r="K986" i="58"/>
  <c r="N986" i="58"/>
  <c r="H987" i="58"/>
  <c r="I987" i="58"/>
  <c r="M987" i="58" s="1"/>
  <c r="K987" i="58"/>
  <c r="N987" i="58"/>
  <c r="H988" i="58"/>
  <c r="I988" i="58"/>
  <c r="M988" i="58" s="1"/>
  <c r="K988" i="58"/>
  <c r="N988" i="58"/>
  <c r="H989" i="58"/>
  <c r="I989" i="58"/>
  <c r="M989" i="58" s="1"/>
  <c r="K989" i="58"/>
  <c r="N989" i="58"/>
  <c r="H990" i="58"/>
  <c r="I990" i="58"/>
  <c r="M990" i="58" s="1"/>
  <c r="K990" i="58"/>
  <c r="N990" i="58"/>
  <c r="H991" i="58"/>
  <c r="I991" i="58"/>
  <c r="M991" i="58" s="1"/>
  <c r="K991" i="58"/>
  <c r="N991" i="58"/>
  <c r="H992" i="58"/>
  <c r="I992" i="58"/>
  <c r="M992" i="58" s="1"/>
  <c r="K992" i="58"/>
  <c r="N992" i="58"/>
  <c r="H993" i="58"/>
  <c r="I993" i="58"/>
  <c r="M993" i="58" s="1"/>
  <c r="K993" i="58"/>
  <c r="N993" i="58"/>
  <c r="H994" i="58"/>
  <c r="I994" i="58"/>
  <c r="M994" i="58" s="1"/>
  <c r="K994" i="58"/>
  <c r="N994" i="58"/>
  <c r="H995" i="58"/>
  <c r="I995" i="58"/>
  <c r="M995" i="58" s="1"/>
  <c r="K995" i="58"/>
  <c r="N995" i="58"/>
  <c r="H996" i="58"/>
  <c r="I996" i="58"/>
  <c r="M996" i="58" s="1"/>
  <c r="K996" i="58"/>
  <c r="N996" i="58"/>
  <c r="H997" i="58"/>
  <c r="I997" i="58"/>
  <c r="M997" i="58" s="1"/>
  <c r="K997" i="58"/>
  <c r="N997" i="58"/>
  <c r="H998" i="58"/>
  <c r="I998" i="58"/>
  <c r="M998" i="58" s="1"/>
  <c r="K998" i="58"/>
  <c r="N998" i="58"/>
  <c r="H999" i="58"/>
  <c r="I999" i="58"/>
  <c r="M999" i="58" s="1"/>
  <c r="K999" i="58"/>
  <c r="N999" i="58"/>
  <c r="H1000" i="58"/>
  <c r="I1000" i="58"/>
  <c r="M1000" i="58" s="1"/>
  <c r="K1000" i="58"/>
  <c r="N1000" i="58"/>
  <c r="H1001" i="58"/>
  <c r="I1001" i="58"/>
  <c r="M1001" i="58" s="1"/>
  <c r="K1001" i="58"/>
  <c r="N1001" i="58"/>
  <c r="H1002" i="58"/>
  <c r="I1002" i="58"/>
  <c r="M1002" i="58" s="1"/>
  <c r="K1002" i="58"/>
  <c r="N1002" i="58"/>
  <c r="H1003" i="58"/>
  <c r="I1003" i="58"/>
  <c r="M1003" i="58" s="1"/>
  <c r="K1003" i="58"/>
  <c r="N1003" i="58"/>
  <c r="H1004" i="58"/>
  <c r="I1004" i="58"/>
  <c r="M1004" i="58" s="1"/>
  <c r="K1004" i="58"/>
  <c r="N1004" i="58"/>
  <c r="H1005" i="58"/>
  <c r="I1005" i="58"/>
  <c r="M1005" i="58" s="1"/>
  <c r="K1005" i="58"/>
  <c r="N1005" i="58"/>
  <c r="H1006" i="58"/>
  <c r="I1006" i="58"/>
  <c r="M1006" i="58" s="1"/>
  <c r="K1006" i="58"/>
  <c r="N1006" i="58"/>
  <c r="H1007" i="58"/>
  <c r="I1007" i="58"/>
  <c r="M1007" i="58" s="1"/>
  <c r="K1007" i="58"/>
  <c r="N1007" i="58"/>
  <c r="H1008" i="58"/>
  <c r="I1008" i="58"/>
  <c r="M1008" i="58" s="1"/>
  <c r="K1008" i="58"/>
  <c r="N1008" i="58"/>
  <c r="H1009" i="58"/>
  <c r="I1009" i="58"/>
  <c r="M1009" i="58" s="1"/>
  <c r="K1009" i="58"/>
  <c r="N1009" i="58"/>
  <c r="H1010" i="58"/>
  <c r="I1010" i="58"/>
  <c r="M1010" i="58" s="1"/>
  <c r="K1010" i="58"/>
  <c r="N1010" i="58"/>
  <c r="H1011" i="58"/>
  <c r="I1011" i="58"/>
  <c r="M1011" i="58" s="1"/>
  <c r="K1011" i="58"/>
  <c r="N1011" i="58"/>
  <c r="H1012" i="58"/>
  <c r="I1012" i="58"/>
  <c r="M1012" i="58" s="1"/>
  <c r="K1012" i="58"/>
  <c r="N1012" i="58"/>
  <c r="H1013" i="58"/>
  <c r="I1013" i="58"/>
  <c r="M1013" i="58" s="1"/>
  <c r="K1013" i="58"/>
  <c r="N1013" i="58"/>
  <c r="H1014" i="58"/>
  <c r="I1014" i="58"/>
  <c r="M1014" i="58" s="1"/>
  <c r="K1014" i="58"/>
  <c r="N1014" i="58"/>
  <c r="H1015" i="58"/>
  <c r="I1015" i="58"/>
  <c r="M1015" i="58" s="1"/>
  <c r="K1015" i="58"/>
  <c r="N1015" i="58"/>
  <c r="H1016" i="58"/>
  <c r="I1016" i="58"/>
  <c r="M1016" i="58" s="1"/>
  <c r="K1016" i="58"/>
  <c r="N1016" i="58"/>
  <c r="H1017" i="58"/>
  <c r="I1017" i="58"/>
  <c r="M1017" i="58" s="1"/>
  <c r="K1017" i="58"/>
  <c r="N1017" i="58"/>
  <c r="H1018" i="58"/>
  <c r="I1018" i="58"/>
  <c r="M1018" i="58" s="1"/>
  <c r="K1018" i="58"/>
  <c r="N1018" i="58"/>
  <c r="H1019" i="58"/>
  <c r="I1019" i="58"/>
  <c r="M1019" i="58" s="1"/>
  <c r="K1019" i="58"/>
  <c r="N1019" i="58"/>
  <c r="H1020" i="58"/>
  <c r="I1020" i="58"/>
  <c r="M1020" i="58" s="1"/>
  <c r="K1020" i="58"/>
  <c r="N1020" i="58"/>
  <c r="H1021" i="58"/>
  <c r="I1021" i="58"/>
  <c r="M1021" i="58" s="1"/>
  <c r="K1021" i="58"/>
  <c r="N1021" i="58"/>
  <c r="H1022" i="58"/>
  <c r="I1022" i="58"/>
  <c r="M1022" i="58" s="1"/>
  <c r="K1022" i="58"/>
  <c r="N1022" i="58"/>
  <c r="H1023" i="58"/>
  <c r="I1023" i="58"/>
  <c r="M1023" i="58" s="1"/>
  <c r="K1023" i="58"/>
  <c r="N1023" i="58"/>
  <c r="H1024" i="58"/>
  <c r="I1024" i="58"/>
  <c r="M1024" i="58" s="1"/>
  <c r="K1024" i="58"/>
  <c r="N1024" i="58"/>
  <c r="H1025" i="58"/>
  <c r="I1025" i="58"/>
  <c r="M1025" i="58" s="1"/>
  <c r="K1025" i="58"/>
  <c r="N1025" i="58"/>
  <c r="H1026" i="58"/>
  <c r="I1026" i="58"/>
  <c r="M1026" i="58" s="1"/>
  <c r="K1026" i="58"/>
  <c r="N1026" i="58"/>
  <c r="H1027" i="58"/>
  <c r="I1027" i="58"/>
  <c r="M1027" i="58" s="1"/>
  <c r="K1027" i="58"/>
  <c r="N1027" i="58"/>
  <c r="H1028" i="58"/>
  <c r="I1028" i="58"/>
  <c r="M1028" i="58" s="1"/>
  <c r="K1028" i="58"/>
  <c r="N1028" i="58"/>
  <c r="H1029" i="58"/>
  <c r="I1029" i="58"/>
  <c r="M1029" i="58" s="1"/>
  <c r="K1029" i="58"/>
  <c r="N1029" i="58"/>
  <c r="H1030" i="58"/>
  <c r="I1030" i="58"/>
  <c r="M1030" i="58" s="1"/>
  <c r="K1030" i="58"/>
  <c r="N1030" i="58"/>
  <c r="H1031" i="58"/>
  <c r="I1031" i="58"/>
  <c r="M1031" i="58" s="1"/>
  <c r="K1031" i="58"/>
  <c r="N1031" i="58"/>
  <c r="H1032" i="58"/>
  <c r="I1032" i="58"/>
  <c r="M1032" i="58" s="1"/>
  <c r="K1032" i="58"/>
  <c r="N1032" i="58"/>
  <c r="H1033" i="58"/>
  <c r="I1033" i="58"/>
  <c r="M1033" i="58" s="1"/>
  <c r="K1033" i="58"/>
  <c r="N1033" i="58"/>
  <c r="H1034" i="58"/>
  <c r="I1034" i="58"/>
  <c r="M1034" i="58" s="1"/>
  <c r="K1034" i="58"/>
  <c r="N1034" i="58"/>
  <c r="H1035" i="58"/>
  <c r="I1035" i="58"/>
  <c r="M1035" i="58" s="1"/>
  <c r="K1035" i="58"/>
  <c r="N1035" i="58"/>
  <c r="H1036" i="58"/>
  <c r="I1036" i="58"/>
  <c r="M1036" i="58" s="1"/>
  <c r="K1036" i="58"/>
  <c r="N1036" i="58"/>
  <c r="H1037" i="58"/>
  <c r="I1037" i="58"/>
  <c r="M1037" i="58" s="1"/>
  <c r="K1037" i="58"/>
  <c r="N1037" i="58"/>
  <c r="H1038" i="58"/>
  <c r="I1038" i="58"/>
  <c r="M1038" i="58" s="1"/>
  <c r="K1038" i="58"/>
  <c r="N1038" i="58"/>
  <c r="H1039" i="58"/>
  <c r="I1039" i="58"/>
  <c r="M1039" i="58" s="1"/>
  <c r="K1039" i="58"/>
  <c r="N1039" i="58"/>
  <c r="H1040" i="58"/>
  <c r="I1040" i="58"/>
  <c r="M1040" i="58" s="1"/>
  <c r="K1040" i="58"/>
  <c r="N1040" i="58"/>
  <c r="H1041" i="58"/>
  <c r="I1041" i="58"/>
  <c r="M1041" i="58" s="1"/>
  <c r="K1041" i="58"/>
  <c r="N1041" i="58"/>
  <c r="H1042" i="58"/>
  <c r="I1042" i="58"/>
  <c r="M1042" i="58" s="1"/>
  <c r="K1042" i="58"/>
  <c r="N1042" i="58"/>
  <c r="H1043" i="58"/>
  <c r="I1043" i="58"/>
  <c r="M1043" i="58" s="1"/>
  <c r="K1043" i="58"/>
  <c r="N1043" i="58"/>
  <c r="H1044" i="58"/>
  <c r="I1044" i="58"/>
  <c r="M1044" i="58" s="1"/>
  <c r="K1044" i="58"/>
  <c r="N1044" i="58"/>
  <c r="H1045" i="58"/>
  <c r="I1045" i="58"/>
  <c r="M1045" i="58" s="1"/>
  <c r="K1045" i="58"/>
  <c r="N1045" i="58"/>
  <c r="H1046" i="58"/>
  <c r="I1046" i="58"/>
  <c r="M1046" i="58" s="1"/>
  <c r="K1046" i="58"/>
  <c r="N1046" i="58"/>
  <c r="H1047" i="58"/>
  <c r="I1047" i="58"/>
  <c r="M1047" i="58" s="1"/>
  <c r="K1047" i="58"/>
  <c r="N1047" i="58"/>
  <c r="H1048" i="58"/>
  <c r="I1048" i="58"/>
  <c r="M1048" i="58" s="1"/>
  <c r="K1048" i="58"/>
  <c r="N1048" i="58"/>
  <c r="H1049" i="58"/>
  <c r="I1049" i="58"/>
  <c r="M1049" i="58" s="1"/>
  <c r="K1049" i="58"/>
  <c r="N1049" i="58"/>
  <c r="H1050" i="58"/>
  <c r="I1050" i="58"/>
  <c r="M1050" i="58" s="1"/>
  <c r="K1050" i="58"/>
  <c r="N1050" i="58"/>
  <c r="H1051" i="58"/>
  <c r="I1051" i="58"/>
  <c r="M1051" i="58" s="1"/>
  <c r="K1051" i="58"/>
  <c r="N1051" i="58"/>
  <c r="H1052" i="58"/>
  <c r="I1052" i="58"/>
  <c r="M1052" i="58" s="1"/>
  <c r="K1052" i="58"/>
  <c r="N1052" i="58"/>
  <c r="H1053" i="58"/>
  <c r="I1053" i="58"/>
  <c r="M1053" i="58" s="1"/>
  <c r="K1053" i="58"/>
  <c r="N1053" i="58"/>
  <c r="H1054" i="58"/>
  <c r="I1054" i="58"/>
  <c r="M1054" i="58" s="1"/>
  <c r="K1054" i="58"/>
  <c r="N1054" i="58"/>
  <c r="H1055" i="58"/>
  <c r="I1055" i="58"/>
  <c r="M1055" i="58" s="1"/>
  <c r="K1055" i="58"/>
  <c r="N1055" i="58"/>
  <c r="H1056" i="58"/>
  <c r="I1056" i="58"/>
  <c r="M1056" i="58" s="1"/>
  <c r="K1056" i="58"/>
  <c r="N1056" i="58"/>
  <c r="H1057" i="58"/>
  <c r="I1057" i="58"/>
  <c r="M1057" i="58" s="1"/>
  <c r="K1057" i="58"/>
  <c r="N1057" i="58"/>
  <c r="H1058" i="58"/>
  <c r="I1058" i="58"/>
  <c r="M1058" i="58" s="1"/>
  <c r="K1058" i="58"/>
  <c r="N1058" i="58"/>
  <c r="H1059" i="58"/>
  <c r="I1059" i="58"/>
  <c r="M1059" i="58" s="1"/>
  <c r="K1059" i="58"/>
  <c r="N1059" i="58"/>
  <c r="H1060" i="58"/>
  <c r="I1060" i="58"/>
  <c r="M1060" i="58" s="1"/>
  <c r="K1060" i="58"/>
  <c r="N1060" i="58"/>
  <c r="H1061" i="58"/>
  <c r="I1061" i="58"/>
  <c r="M1061" i="58" s="1"/>
  <c r="K1061" i="58"/>
  <c r="N1061" i="58"/>
  <c r="H1062" i="58"/>
  <c r="I1062" i="58"/>
  <c r="M1062" i="58" s="1"/>
  <c r="K1062" i="58"/>
  <c r="N1062" i="58"/>
  <c r="H1063" i="58"/>
  <c r="I1063" i="58"/>
  <c r="M1063" i="58" s="1"/>
  <c r="K1063" i="58"/>
  <c r="N1063" i="58"/>
  <c r="H1064" i="58"/>
  <c r="I1064" i="58"/>
  <c r="M1064" i="58" s="1"/>
  <c r="K1064" i="58"/>
  <c r="N1064" i="58"/>
  <c r="H1065" i="58"/>
  <c r="I1065" i="58"/>
  <c r="M1065" i="58" s="1"/>
  <c r="K1065" i="58"/>
  <c r="N1065" i="58"/>
  <c r="H1066" i="58"/>
  <c r="I1066" i="58"/>
  <c r="M1066" i="58" s="1"/>
  <c r="K1066" i="58"/>
  <c r="N1066" i="58"/>
  <c r="H1067" i="58"/>
  <c r="I1067" i="58"/>
  <c r="M1067" i="58" s="1"/>
  <c r="K1067" i="58"/>
  <c r="N1067" i="58"/>
  <c r="H1068" i="58"/>
  <c r="I1068" i="58"/>
  <c r="M1068" i="58" s="1"/>
  <c r="K1068" i="58"/>
  <c r="N1068" i="58"/>
  <c r="H1069" i="58"/>
  <c r="I1069" i="58"/>
  <c r="M1069" i="58" s="1"/>
  <c r="K1069" i="58"/>
  <c r="N1069" i="58"/>
  <c r="H1070" i="58"/>
  <c r="I1070" i="58"/>
  <c r="M1070" i="58" s="1"/>
  <c r="K1070" i="58"/>
  <c r="N1070" i="58"/>
  <c r="H1071" i="58"/>
  <c r="I1071" i="58"/>
  <c r="M1071" i="58" s="1"/>
  <c r="K1071" i="58"/>
  <c r="N1071" i="58"/>
  <c r="H1072" i="58"/>
  <c r="I1072" i="58"/>
  <c r="M1072" i="58" s="1"/>
  <c r="K1072" i="58"/>
  <c r="N1072" i="58"/>
  <c r="H1073" i="58"/>
  <c r="I1073" i="58"/>
  <c r="M1073" i="58" s="1"/>
  <c r="K1073" i="58"/>
  <c r="N1073" i="58"/>
  <c r="H1074" i="58"/>
  <c r="I1074" i="58"/>
  <c r="M1074" i="58" s="1"/>
  <c r="K1074" i="58"/>
  <c r="N1074" i="58"/>
  <c r="H1075" i="58"/>
  <c r="I1075" i="58"/>
  <c r="M1075" i="58" s="1"/>
  <c r="K1075" i="58"/>
  <c r="N1075" i="58"/>
  <c r="H1076" i="58"/>
  <c r="I1076" i="58"/>
  <c r="M1076" i="58" s="1"/>
  <c r="K1076" i="58"/>
  <c r="N1076" i="58"/>
  <c r="H1077" i="58"/>
  <c r="I1077" i="58"/>
  <c r="M1077" i="58" s="1"/>
  <c r="K1077" i="58"/>
  <c r="N1077" i="58"/>
  <c r="H1078" i="58"/>
  <c r="I1078" i="58"/>
  <c r="M1078" i="58" s="1"/>
  <c r="K1078" i="58"/>
  <c r="N1078" i="58"/>
  <c r="H1079" i="58"/>
  <c r="I1079" i="58"/>
  <c r="M1079" i="58" s="1"/>
  <c r="K1079" i="58"/>
  <c r="N1079" i="58"/>
  <c r="H1080" i="58"/>
  <c r="I1080" i="58"/>
  <c r="M1080" i="58" s="1"/>
  <c r="K1080" i="58"/>
  <c r="N1080" i="58"/>
  <c r="H1081" i="58"/>
  <c r="I1081" i="58"/>
  <c r="M1081" i="58" s="1"/>
  <c r="K1081" i="58"/>
  <c r="N1081" i="58"/>
  <c r="H1082" i="58"/>
  <c r="I1082" i="58"/>
  <c r="M1082" i="58" s="1"/>
  <c r="K1082" i="58"/>
  <c r="N1082" i="58"/>
  <c r="H1083" i="58"/>
  <c r="I1083" i="58"/>
  <c r="M1083" i="58" s="1"/>
  <c r="K1083" i="58"/>
  <c r="N1083" i="58"/>
  <c r="H1084" i="58"/>
  <c r="I1084" i="58"/>
  <c r="M1084" i="58" s="1"/>
  <c r="K1084" i="58"/>
  <c r="N1084" i="58"/>
  <c r="H1085" i="58"/>
  <c r="I1085" i="58"/>
  <c r="M1085" i="58" s="1"/>
  <c r="K1085" i="58"/>
  <c r="N1085" i="58"/>
  <c r="H1086" i="58"/>
  <c r="I1086" i="58"/>
  <c r="M1086" i="58" s="1"/>
  <c r="K1086" i="58"/>
  <c r="N1086" i="58"/>
  <c r="H1087" i="58"/>
  <c r="I1087" i="58"/>
  <c r="M1087" i="58" s="1"/>
  <c r="K1087" i="58"/>
  <c r="N1087" i="58"/>
  <c r="H1088" i="58"/>
  <c r="I1088" i="58"/>
  <c r="M1088" i="58" s="1"/>
  <c r="K1088" i="58"/>
  <c r="N1088" i="58"/>
  <c r="H1089" i="58"/>
  <c r="I1089" i="58"/>
  <c r="M1089" i="58" s="1"/>
  <c r="K1089" i="58"/>
  <c r="N1089" i="58"/>
  <c r="H1090" i="58"/>
  <c r="I1090" i="58"/>
  <c r="M1090" i="58" s="1"/>
  <c r="K1090" i="58"/>
  <c r="N1090" i="58"/>
  <c r="H1091" i="58"/>
  <c r="I1091" i="58"/>
  <c r="M1091" i="58" s="1"/>
  <c r="K1091" i="58"/>
  <c r="N1091" i="58"/>
  <c r="H1092" i="58"/>
  <c r="I1092" i="58"/>
  <c r="M1092" i="58" s="1"/>
  <c r="K1092" i="58"/>
  <c r="N1092" i="58"/>
  <c r="H1093" i="58"/>
  <c r="I1093" i="58"/>
  <c r="M1093" i="58" s="1"/>
  <c r="K1093" i="58"/>
  <c r="N1093" i="58"/>
  <c r="H1094" i="58"/>
  <c r="I1094" i="58"/>
  <c r="M1094" i="58" s="1"/>
  <c r="K1094" i="58"/>
  <c r="N1094" i="58"/>
  <c r="H1095" i="58"/>
  <c r="I1095" i="58"/>
  <c r="M1095" i="58" s="1"/>
  <c r="K1095" i="58"/>
  <c r="N1095" i="58"/>
  <c r="H1096" i="58"/>
  <c r="I1096" i="58"/>
  <c r="M1096" i="58" s="1"/>
  <c r="K1096" i="58"/>
  <c r="N1096" i="58"/>
  <c r="H1097" i="58"/>
  <c r="I1097" i="58"/>
  <c r="M1097" i="58" s="1"/>
  <c r="K1097" i="58"/>
  <c r="N1097" i="58"/>
  <c r="H1098" i="58"/>
  <c r="I1098" i="58"/>
  <c r="M1098" i="58" s="1"/>
  <c r="K1098" i="58"/>
  <c r="N1098" i="58"/>
  <c r="H1099" i="58"/>
  <c r="I1099" i="58"/>
  <c r="M1099" i="58" s="1"/>
  <c r="K1099" i="58"/>
  <c r="N1099" i="58"/>
  <c r="H1100" i="58"/>
  <c r="I1100" i="58"/>
  <c r="M1100" i="58" s="1"/>
  <c r="K1100" i="58"/>
  <c r="N1100" i="58"/>
  <c r="H1101" i="58"/>
  <c r="I1101" i="58"/>
  <c r="M1101" i="58" s="1"/>
  <c r="K1101" i="58"/>
  <c r="N1101" i="58"/>
  <c r="H1102" i="58"/>
  <c r="I1102" i="58"/>
  <c r="M1102" i="58" s="1"/>
  <c r="K1102" i="58"/>
  <c r="N1102" i="58"/>
  <c r="H1103" i="58"/>
  <c r="I1103" i="58"/>
  <c r="M1103" i="58" s="1"/>
  <c r="K1103" i="58"/>
  <c r="N1103" i="58"/>
  <c r="H1104" i="58"/>
  <c r="I1104" i="58"/>
  <c r="M1104" i="58" s="1"/>
  <c r="K1104" i="58"/>
  <c r="N1104" i="58"/>
  <c r="H1105" i="58"/>
  <c r="I1105" i="58"/>
  <c r="M1105" i="58" s="1"/>
  <c r="K1105" i="58"/>
  <c r="N1105" i="58"/>
  <c r="H1106" i="58"/>
  <c r="I1106" i="58"/>
  <c r="M1106" i="58" s="1"/>
  <c r="K1106" i="58"/>
  <c r="N1106" i="58"/>
  <c r="H1107" i="58"/>
  <c r="I1107" i="58"/>
  <c r="M1107" i="58" s="1"/>
  <c r="K1107" i="58"/>
  <c r="N1107" i="58"/>
  <c r="H1108" i="58"/>
  <c r="I1108" i="58"/>
  <c r="M1108" i="58" s="1"/>
  <c r="K1108" i="58"/>
  <c r="N1108" i="58"/>
  <c r="H1109" i="58"/>
  <c r="I1109" i="58"/>
  <c r="M1109" i="58" s="1"/>
  <c r="K1109" i="58"/>
  <c r="N1109" i="58"/>
  <c r="H1110" i="58"/>
  <c r="I1110" i="58"/>
  <c r="M1110" i="58" s="1"/>
  <c r="K1110" i="58"/>
  <c r="N1110" i="58"/>
  <c r="H1111" i="58"/>
  <c r="I1111" i="58"/>
  <c r="M1111" i="58" s="1"/>
  <c r="K1111" i="58"/>
  <c r="N1111" i="58"/>
  <c r="H1112" i="58"/>
  <c r="I1112" i="58"/>
  <c r="M1112" i="58" s="1"/>
  <c r="K1112" i="58"/>
  <c r="N1112" i="58"/>
  <c r="H1113" i="58"/>
  <c r="I1113" i="58"/>
  <c r="M1113" i="58" s="1"/>
  <c r="K1113" i="58"/>
  <c r="N1113" i="58"/>
  <c r="H1114" i="58"/>
  <c r="I1114" i="58"/>
  <c r="M1114" i="58" s="1"/>
  <c r="K1114" i="58"/>
  <c r="N1114" i="58"/>
  <c r="H1115" i="58"/>
  <c r="I1115" i="58"/>
  <c r="M1115" i="58" s="1"/>
  <c r="K1115" i="58"/>
  <c r="N1115" i="58"/>
  <c r="H1116" i="58"/>
  <c r="I1116" i="58"/>
  <c r="M1116" i="58" s="1"/>
  <c r="K1116" i="58"/>
  <c r="N1116" i="58"/>
  <c r="H1117" i="58"/>
  <c r="I1117" i="58"/>
  <c r="M1117" i="58" s="1"/>
  <c r="K1117" i="58"/>
  <c r="N1117" i="58"/>
  <c r="H1118" i="58"/>
  <c r="I1118" i="58"/>
  <c r="M1118" i="58" s="1"/>
  <c r="K1118" i="58"/>
  <c r="N1118" i="58"/>
  <c r="H1119" i="58"/>
  <c r="I1119" i="58"/>
  <c r="M1119" i="58" s="1"/>
  <c r="K1119" i="58"/>
  <c r="N1119" i="58"/>
  <c r="H1120" i="58"/>
  <c r="I1120" i="58"/>
  <c r="M1120" i="58" s="1"/>
  <c r="K1120" i="58"/>
  <c r="N1120" i="58"/>
  <c r="H1121" i="58"/>
  <c r="I1121" i="58"/>
  <c r="M1121" i="58" s="1"/>
  <c r="K1121" i="58"/>
  <c r="N1121" i="58"/>
  <c r="H1122" i="58"/>
  <c r="I1122" i="58"/>
  <c r="M1122" i="58" s="1"/>
  <c r="K1122" i="58"/>
  <c r="N1122" i="58"/>
  <c r="H1123" i="58"/>
  <c r="I1123" i="58"/>
  <c r="M1123" i="58" s="1"/>
  <c r="K1123" i="58"/>
  <c r="N1123" i="58"/>
  <c r="H1124" i="58"/>
  <c r="I1124" i="58"/>
  <c r="M1124" i="58" s="1"/>
  <c r="K1124" i="58"/>
  <c r="N1124" i="58"/>
  <c r="H1125" i="58"/>
  <c r="I1125" i="58"/>
  <c r="M1125" i="58" s="1"/>
  <c r="K1125" i="58"/>
  <c r="N1125" i="58"/>
  <c r="H1126" i="58"/>
  <c r="I1126" i="58"/>
  <c r="M1126" i="58" s="1"/>
  <c r="K1126" i="58"/>
  <c r="N1126" i="58"/>
  <c r="H1127" i="58"/>
  <c r="I1127" i="58"/>
  <c r="M1127" i="58" s="1"/>
  <c r="K1127" i="58"/>
  <c r="N1127" i="58"/>
  <c r="H1128" i="58"/>
  <c r="I1128" i="58"/>
  <c r="M1128" i="58" s="1"/>
  <c r="K1128" i="58"/>
  <c r="N1128" i="58"/>
  <c r="H1129" i="58"/>
  <c r="I1129" i="58"/>
  <c r="M1129" i="58" s="1"/>
  <c r="K1129" i="58"/>
  <c r="N1129" i="58"/>
  <c r="H1130" i="58"/>
  <c r="I1130" i="58"/>
  <c r="M1130" i="58" s="1"/>
  <c r="K1130" i="58"/>
  <c r="N1130" i="58"/>
  <c r="H1131" i="58"/>
  <c r="I1131" i="58"/>
  <c r="M1131" i="58" s="1"/>
  <c r="K1131" i="58"/>
  <c r="N1131" i="58"/>
  <c r="H1132" i="58"/>
  <c r="I1132" i="58"/>
  <c r="M1132" i="58" s="1"/>
  <c r="K1132" i="58"/>
  <c r="N1132" i="58"/>
  <c r="H1133" i="58"/>
  <c r="I1133" i="58"/>
  <c r="M1133" i="58" s="1"/>
  <c r="K1133" i="58"/>
  <c r="N1133" i="58"/>
  <c r="H1134" i="58"/>
  <c r="I1134" i="58"/>
  <c r="M1134" i="58" s="1"/>
  <c r="K1134" i="58"/>
  <c r="N1134" i="58"/>
  <c r="H1135" i="58"/>
  <c r="I1135" i="58"/>
  <c r="M1135" i="58" s="1"/>
  <c r="K1135" i="58"/>
  <c r="N1135" i="58"/>
  <c r="H1136" i="58"/>
  <c r="I1136" i="58"/>
  <c r="M1136" i="58" s="1"/>
  <c r="K1136" i="58"/>
  <c r="N1136" i="58"/>
  <c r="H1137" i="58"/>
  <c r="I1137" i="58"/>
  <c r="M1137" i="58" s="1"/>
  <c r="K1137" i="58"/>
  <c r="N1137" i="58"/>
  <c r="H1138" i="58"/>
  <c r="I1138" i="58"/>
  <c r="M1138" i="58" s="1"/>
  <c r="K1138" i="58"/>
  <c r="N1138" i="58"/>
  <c r="H1139" i="58"/>
  <c r="I1139" i="58"/>
  <c r="M1139" i="58" s="1"/>
  <c r="K1139" i="58"/>
  <c r="N1139" i="58"/>
  <c r="H1140" i="58"/>
  <c r="I1140" i="58"/>
  <c r="M1140" i="58" s="1"/>
  <c r="K1140" i="58"/>
  <c r="N1140" i="58"/>
  <c r="H1141" i="58"/>
  <c r="I1141" i="58"/>
  <c r="M1141" i="58" s="1"/>
  <c r="K1141" i="58"/>
  <c r="N1141" i="58"/>
  <c r="H1142" i="58"/>
  <c r="I1142" i="58"/>
  <c r="M1142" i="58" s="1"/>
  <c r="K1142" i="58"/>
  <c r="N1142" i="58"/>
  <c r="H1143" i="58"/>
  <c r="I1143" i="58"/>
  <c r="M1143" i="58" s="1"/>
  <c r="K1143" i="58"/>
  <c r="N1143" i="58"/>
  <c r="H1144" i="58"/>
  <c r="I1144" i="58"/>
  <c r="M1144" i="58" s="1"/>
  <c r="K1144" i="58"/>
  <c r="N1144" i="58"/>
  <c r="H1145" i="58"/>
  <c r="I1145" i="58"/>
  <c r="M1145" i="58" s="1"/>
  <c r="K1145" i="58"/>
  <c r="N1145" i="58"/>
  <c r="H1146" i="58"/>
  <c r="I1146" i="58"/>
  <c r="M1146" i="58" s="1"/>
  <c r="K1146" i="58"/>
  <c r="N1146" i="58"/>
  <c r="H1147" i="58"/>
  <c r="I1147" i="58"/>
  <c r="M1147" i="58" s="1"/>
  <c r="K1147" i="58"/>
  <c r="N1147" i="58"/>
  <c r="H1148" i="58"/>
  <c r="I1148" i="58"/>
  <c r="M1148" i="58" s="1"/>
  <c r="K1148" i="58"/>
  <c r="N1148" i="58"/>
  <c r="H1149" i="58"/>
  <c r="I1149" i="58"/>
  <c r="M1149" i="58" s="1"/>
  <c r="K1149" i="58"/>
  <c r="N1149" i="58"/>
  <c r="H1150" i="58"/>
  <c r="I1150" i="58"/>
  <c r="M1150" i="58" s="1"/>
  <c r="K1150" i="58"/>
  <c r="N1150" i="58"/>
  <c r="H1151" i="58"/>
  <c r="I1151" i="58"/>
  <c r="M1151" i="58" s="1"/>
  <c r="K1151" i="58"/>
  <c r="N1151" i="58"/>
  <c r="H1152" i="58"/>
  <c r="I1152" i="58"/>
  <c r="M1152" i="58" s="1"/>
  <c r="K1152" i="58"/>
  <c r="N1152" i="58"/>
  <c r="H1153" i="58"/>
  <c r="I1153" i="58"/>
  <c r="M1153" i="58" s="1"/>
  <c r="K1153" i="58"/>
  <c r="N1153" i="58"/>
  <c r="H1154" i="58"/>
  <c r="I1154" i="58"/>
  <c r="M1154" i="58" s="1"/>
  <c r="K1154" i="58"/>
  <c r="N1154" i="58"/>
  <c r="H1155" i="58"/>
  <c r="I1155" i="58"/>
  <c r="M1155" i="58" s="1"/>
  <c r="K1155" i="58"/>
  <c r="N1155" i="58"/>
  <c r="H1156" i="58"/>
  <c r="I1156" i="58"/>
  <c r="M1156" i="58" s="1"/>
  <c r="K1156" i="58"/>
  <c r="N1156" i="58"/>
  <c r="H1157" i="58"/>
  <c r="I1157" i="58"/>
  <c r="M1157" i="58" s="1"/>
  <c r="K1157" i="58"/>
  <c r="N1157" i="58"/>
  <c r="H1158" i="58"/>
  <c r="I1158" i="58"/>
  <c r="M1158" i="58" s="1"/>
  <c r="K1158" i="58"/>
  <c r="N1158" i="58"/>
  <c r="H1159" i="58"/>
  <c r="I1159" i="58"/>
  <c r="M1159" i="58" s="1"/>
  <c r="K1159" i="58"/>
  <c r="N1159" i="58"/>
  <c r="H1160" i="58"/>
  <c r="I1160" i="58"/>
  <c r="M1160" i="58" s="1"/>
  <c r="K1160" i="58"/>
  <c r="N1160" i="58"/>
  <c r="H1161" i="58"/>
  <c r="I1161" i="58"/>
  <c r="M1161" i="58" s="1"/>
  <c r="K1161" i="58"/>
  <c r="N1161" i="58"/>
  <c r="H1162" i="58"/>
  <c r="I1162" i="58"/>
  <c r="M1162" i="58" s="1"/>
  <c r="K1162" i="58"/>
  <c r="N1162" i="58"/>
  <c r="H1163" i="58"/>
  <c r="I1163" i="58"/>
  <c r="M1163" i="58" s="1"/>
  <c r="K1163" i="58"/>
  <c r="N1163" i="58"/>
  <c r="H1164" i="58"/>
  <c r="I1164" i="58"/>
  <c r="M1164" i="58" s="1"/>
  <c r="K1164" i="58"/>
  <c r="N1164" i="58"/>
  <c r="H1165" i="58"/>
  <c r="I1165" i="58"/>
  <c r="M1165" i="58" s="1"/>
  <c r="K1165" i="58"/>
  <c r="N1165" i="58"/>
  <c r="H1166" i="58"/>
  <c r="I1166" i="58"/>
  <c r="M1166" i="58" s="1"/>
  <c r="K1166" i="58"/>
  <c r="N1166" i="58"/>
  <c r="H1167" i="58"/>
  <c r="I1167" i="58"/>
  <c r="M1167" i="58" s="1"/>
  <c r="K1167" i="58"/>
  <c r="N1167" i="58"/>
  <c r="H1168" i="58"/>
  <c r="I1168" i="58"/>
  <c r="M1168" i="58" s="1"/>
  <c r="K1168" i="58"/>
  <c r="N1168" i="58"/>
  <c r="H1169" i="58"/>
  <c r="I1169" i="58"/>
  <c r="M1169" i="58" s="1"/>
  <c r="K1169" i="58"/>
  <c r="N1169" i="58"/>
  <c r="H1170" i="58"/>
  <c r="I1170" i="58"/>
  <c r="M1170" i="58" s="1"/>
  <c r="K1170" i="58"/>
  <c r="N1170" i="58"/>
  <c r="H1171" i="58"/>
  <c r="I1171" i="58"/>
  <c r="M1171" i="58" s="1"/>
  <c r="K1171" i="58"/>
  <c r="N1171" i="58"/>
  <c r="H1172" i="58"/>
  <c r="I1172" i="58"/>
  <c r="M1172" i="58" s="1"/>
  <c r="K1172" i="58"/>
  <c r="N1172" i="58"/>
  <c r="H1173" i="58"/>
  <c r="I1173" i="58"/>
  <c r="M1173" i="58" s="1"/>
  <c r="K1173" i="58"/>
  <c r="N1173" i="58"/>
  <c r="H1174" i="58"/>
  <c r="I1174" i="58"/>
  <c r="M1174" i="58" s="1"/>
  <c r="K1174" i="58"/>
  <c r="N1174" i="58"/>
  <c r="H1175" i="58"/>
  <c r="I1175" i="58"/>
  <c r="M1175" i="58" s="1"/>
  <c r="K1175" i="58"/>
  <c r="N1175" i="58"/>
  <c r="H1176" i="58"/>
  <c r="I1176" i="58"/>
  <c r="M1176" i="58" s="1"/>
  <c r="K1176" i="58"/>
  <c r="N1176" i="58"/>
  <c r="H1177" i="58"/>
  <c r="I1177" i="58"/>
  <c r="M1177" i="58" s="1"/>
  <c r="K1177" i="58"/>
  <c r="N1177" i="58"/>
  <c r="H1178" i="58"/>
  <c r="I1178" i="58"/>
  <c r="M1178" i="58" s="1"/>
  <c r="K1178" i="58"/>
  <c r="N1178" i="58"/>
  <c r="H1179" i="58"/>
  <c r="I1179" i="58"/>
  <c r="M1179" i="58" s="1"/>
  <c r="K1179" i="58"/>
  <c r="N1179" i="58"/>
  <c r="H1180" i="58"/>
  <c r="I1180" i="58"/>
  <c r="M1180" i="58" s="1"/>
  <c r="K1180" i="58"/>
  <c r="N1180" i="58"/>
  <c r="H1181" i="58"/>
  <c r="I1181" i="58"/>
  <c r="M1181" i="58" s="1"/>
  <c r="K1181" i="58"/>
  <c r="N1181" i="58"/>
  <c r="H1182" i="58"/>
  <c r="I1182" i="58"/>
  <c r="M1182" i="58" s="1"/>
  <c r="K1182" i="58"/>
  <c r="N1182" i="58"/>
  <c r="H1183" i="58"/>
  <c r="I1183" i="58"/>
  <c r="M1183" i="58" s="1"/>
  <c r="K1183" i="58"/>
  <c r="N1183" i="58"/>
  <c r="H1184" i="58"/>
  <c r="I1184" i="58"/>
  <c r="M1184" i="58" s="1"/>
  <c r="K1184" i="58"/>
  <c r="N1184" i="58"/>
  <c r="H1185" i="58"/>
  <c r="I1185" i="58"/>
  <c r="M1185" i="58" s="1"/>
  <c r="K1185" i="58"/>
  <c r="N1185" i="58"/>
  <c r="H1186" i="58"/>
  <c r="I1186" i="58"/>
  <c r="M1186" i="58" s="1"/>
  <c r="K1186" i="58"/>
  <c r="N1186" i="58"/>
  <c r="H1187" i="58"/>
  <c r="I1187" i="58"/>
  <c r="M1187" i="58" s="1"/>
  <c r="K1187" i="58"/>
  <c r="N1187" i="58"/>
  <c r="H1188" i="58"/>
  <c r="I1188" i="58"/>
  <c r="M1188" i="58" s="1"/>
  <c r="K1188" i="58"/>
  <c r="N1188" i="58"/>
  <c r="H1189" i="58"/>
  <c r="I1189" i="58"/>
  <c r="M1189" i="58" s="1"/>
  <c r="K1189" i="58"/>
  <c r="N1189" i="58"/>
  <c r="H1190" i="58"/>
  <c r="I1190" i="58"/>
  <c r="M1190" i="58" s="1"/>
  <c r="K1190" i="58"/>
  <c r="N1190" i="58"/>
  <c r="H1191" i="58"/>
  <c r="I1191" i="58"/>
  <c r="M1191" i="58" s="1"/>
  <c r="K1191" i="58"/>
  <c r="N1191" i="58"/>
  <c r="H1192" i="58"/>
  <c r="I1192" i="58"/>
  <c r="M1192" i="58" s="1"/>
  <c r="K1192" i="58"/>
  <c r="N1192" i="58"/>
  <c r="H1193" i="58"/>
  <c r="I1193" i="58"/>
  <c r="M1193" i="58" s="1"/>
  <c r="K1193" i="58"/>
  <c r="N1193" i="58"/>
  <c r="H1194" i="58"/>
  <c r="I1194" i="58"/>
  <c r="M1194" i="58" s="1"/>
  <c r="K1194" i="58"/>
  <c r="N1194" i="58"/>
  <c r="H1195" i="58"/>
  <c r="I1195" i="58"/>
  <c r="M1195" i="58" s="1"/>
  <c r="K1195" i="58"/>
  <c r="N1195" i="58"/>
  <c r="H1196" i="58"/>
  <c r="I1196" i="58"/>
  <c r="M1196" i="58" s="1"/>
  <c r="K1196" i="58"/>
  <c r="N1196" i="58"/>
  <c r="H1197" i="58"/>
  <c r="I1197" i="58"/>
  <c r="M1197" i="58" s="1"/>
  <c r="K1197" i="58"/>
  <c r="N1197" i="58"/>
  <c r="H1198" i="58"/>
  <c r="I1198" i="58"/>
  <c r="M1198" i="58" s="1"/>
  <c r="K1198" i="58"/>
  <c r="N1198" i="58"/>
  <c r="H1199" i="58"/>
  <c r="I1199" i="58"/>
  <c r="M1199" i="58" s="1"/>
  <c r="K1199" i="58"/>
  <c r="N1199" i="58"/>
  <c r="H1200" i="58"/>
  <c r="I1200" i="58"/>
  <c r="M1200" i="58" s="1"/>
  <c r="K1200" i="58"/>
  <c r="N1200" i="58"/>
  <c r="H1201" i="58"/>
  <c r="I1201" i="58"/>
  <c r="M1201" i="58" s="1"/>
  <c r="K1201" i="58"/>
  <c r="N1201" i="58"/>
  <c r="H1202" i="58"/>
  <c r="I1202" i="58"/>
  <c r="M1202" i="58" s="1"/>
  <c r="K1202" i="58"/>
  <c r="N1202" i="58"/>
  <c r="H1203" i="58"/>
  <c r="I1203" i="58"/>
  <c r="M1203" i="58" s="1"/>
  <c r="K1203" i="58"/>
  <c r="N1203" i="58"/>
  <c r="H1204" i="58"/>
  <c r="I1204" i="58"/>
  <c r="M1204" i="58" s="1"/>
  <c r="K1204" i="58"/>
  <c r="N1204" i="58"/>
  <c r="H1205" i="58"/>
  <c r="I1205" i="58"/>
  <c r="M1205" i="58" s="1"/>
  <c r="K1205" i="58"/>
  <c r="N1205" i="58"/>
  <c r="H1206" i="58"/>
  <c r="I1206" i="58"/>
  <c r="M1206" i="58" s="1"/>
  <c r="K1206" i="58"/>
  <c r="N1206" i="58"/>
  <c r="H1207" i="58"/>
  <c r="I1207" i="58"/>
  <c r="M1207" i="58" s="1"/>
  <c r="K1207" i="58"/>
  <c r="N1207" i="58"/>
  <c r="H1208" i="58"/>
  <c r="I1208" i="58"/>
  <c r="M1208" i="58" s="1"/>
  <c r="K1208" i="58"/>
  <c r="N1208" i="58"/>
  <c r="H1209" i="58"/>
  <c r="I1209" i="58"/>
  <c r="M1209" i="58" s="1"/>
  <c r="K1209" i="58"/>
  <c r="N1209" i="58"/>
  <c r="H1210" i="58"/>
  <c r="I1210" i="58"/>
  <c r="M1210" i="58" s="1"/>
  <c r="K1210" i="58"/>
  <c r="N1210" i="58"/>
  <c r="H1211" i="58"/>
  <c r="I1211" i="58"/>
  <c r="M1211" i="58" s="1"/>
  <c r="K1211" i="58"/>
  <c r="N1211" i="58"/>
  <c r="H1212" i="58"/>
  <c r="I1212" i="58"/>
  <c r="M1212" i="58" s="1"/>
  <c r="K1212" i="58"/>
  <c r="N1212" i="58"/>
  <c r="H1213" i="58"/>
  <c r="I1213" i="58"/>
  <c r="M1213" i="58" s="1"/>
  <c r="K1213" i="58"/>
  <c r="N1213" i="58"/>
  <c r="H1214" i="58"/>
  <c r="I1214" i="58"/>
  <c r="M1214" i="58" s="1"/>
  <c r="K1214" i="58"/>
  <c r="N1214" i="58"/>
  <c r="H1215" i="58"/>
  <c r="I1215" i="58"/>
  <c r="M1215" i="58" s="1"/>
  <c r="K1215" i="58"/>
  <c r="N1215" i="58"/>
  <c r="H1216" i="58"/>
  <c r="I1216" i="58"/>
  <c r="M1216" i="58" s="1"/>
  <c r="K1216" i="58"/>
  <c r="N1216" i="58"/>
  <c r="H1217" i="58"/>
  <c r="I1217" i="58"/>
  <c r="M1217" i="58" s="1"/>
  <c r="K1217" i="58"/>
  <c r="N1217" i="58"/>
  <c r="H1218" i="58"/>
  <c r="I1218" i="58"/>
  <c r="M1218" i="58" s="1"/>
  <c r="K1218" i="58"/>
  <c r="N1218" i="58"/>
  <c r="H1219" i="58"/>
  <c r="I1219" i="58"/>
  <c r="M1219" i="58" s="1"/>
  <c r="K1219" i="58"/>
  <c r="N1219" i="58"/>
  <c r="H1220" i="58"/>
  <c r="I1220" i="58"/>
  <c r="M1220" i="58" s="1"/>
  <c r="K1220" i="58"/>
  <c r="N1220" i="58"/>
  <c r="H1221" i="58"/>
  <c r="I1221" i="58"/>
  <c r="M1221" i="58" s="1"/>
  <c r="K1221" i="58"/>
  <c r="N1221" i="58"/>
  <c r="H1222" i="58"/>
  <c r="I1222" i="58"/>
  <c r="M1222" i="58" s="1"/>
  <c r="K1222" i="58"/>
  <c r="N1222" i="58"/>
  <c r="H1223" i="58"/>
  <c r="I1223" i="58"/>
  <c r="M1223" i="58" s="1"/>
  <c r="K1223" i="58"/>
  <c r="N1223" i="58"/>
  <c r="H1224" i="58"/>
  <c r="I1224" i="58"/>
  <c r="M1224" i="58" s="1"/>
  <c r="K1224" i="58"/>
  <c r="N1224" i="58"/>
  <c r="H1225" i="58"/>
  <c r="I1225" i="58"/>
  <c r="M1225" i="58" s="1"/>
  <c r="K1225" i="58"/>
  <c r="N1225" i="58"/>
  <c r="H1226" i="58"/>
  <c r="I1226" i="58"/>
  <c r="M1226" i="58" s="1"/>
  <c r="K1226" i="58"/>
  <c r="N1226" i="58"/>
  <c r="H1227" i="58"/>
  <c r="I1227" i="58"/>
  <c r="M1227" i="58" s="1"/>
  <c r="K1227" i="58"/>
  <c r="N1227" i="58"/>
  <c r="H1228" i="58"/>
  <c r="I1228" i="58"/>
  <c r="M1228" i="58" s="1"/>
  <c r="K1228" i="58"/>
  <c r="N1228" i="58"/>
  <c r="H1229" i="58"/>
  <c r="I1229" i="58"/>
  <c r="M1229" i="58" s="1"/>
  <c r="K1229" i="58"/>
  <c r="N1229" i="58"/>
  <c r="H1230" i="58"/>
  <c r="I1230" i="58"/>
  <c r="M1230" i="58" s="1"/>
  <c r="K1230" i="58"/>
  <c r="N1230" i="58"/>
  <c r="H1231" i="58"/>
  <c r="I1231" i="58"/>
  <c r="M1231" i="58" s="1"/>
  <c r="K1231" i="58"/>
  <c r="N1231" i="58"/>
  <c r="H1232" i="58"/>
  <c r="I1232" i="58"/>
  <c r="M1232" i="58" s="1"/>
  <c r="K1232" i="58"/>
  <c r="N1232" i="58"/>
  <c r="H1233" i="58"/>
  <c r="I1233" i="58"/>
  <c r="M1233" i="58" s="1"/>
  <c r="K1233" i="58"/>
  <c r="N1233" i="58"/>
  <c r="H1234" i="58"/>
  <c r="I1234" i="58"/>
  <c r="M1234" i="58" s="1"/>
  <c r="K1234" i="58"/>
  <c r="N1234" i="58"/>
  <c r="H1235" i="58"/>
  <c r="I1235" i="58"/>
  <c r="M1235" i="58" s="1"/>
  <c r="K1235" i="58"/>
  <c r="N1235" i="58"/>
  <c r="H1236" i="58"/>
  <c r="I1236" i="58"/>
  <c r="M1236" i="58" s="1"/>
  <c r="K1236" i="58"/>
  <c r="N1236" i="58"/>
  <c r="H1237" i="58"/>
  <c r="I1237" i="58"/>
  <c r="M1237" i="58" s="1"/>
  <c r="K1237" i="58"/>
  <c r="N1237" i="58"/>
  <c r="H1238" i="58"/>
  <c r="I1238" i="58"/>
  <c r="M1238" i="58" s="1"/>
  <c r="K1238" i="58"/>
  <c r="N1238" i="58"/>
  <c r="H1239" i="58"/>
  <c r="I1239" i="58"/>
  <c r="M1239" i="58" s="1"/>
  <c r="K1239" i="58"/>
  <c r="N1239" i="58"/>
  <c r="H1240" i="58"/>
  <c r="I1240" i="58"/>
  <c r="M1240" i="58" s="1"/>
  <c r="K1240" i="58"/>
  <c r="N1240" i="58"/>
  <c r="H1241" i="58"/>
  <c r="I1241" i="58"/>
  <c r="M1241" i="58" s="1"/>
  <c r="K1241" i="58"/>
  <c r="N1241" i="58"/>
  <c r="H1242" i="58"/>
  <c r="I1242" i="58"/>
  <c r="M1242" i="58" s="1"/>
  <c r="K1242" i="58"/>
  <c r="N1242" i="58"/>
  <c r="H1243" i="58"/>
  <c r="I1243" i="58"/>
  <c r="M1243" i="58" s="1"/>
  <c r="K1243" i="58"/>
  <c r="N1243" i="58"/>
  <c r="H1244" i="58"/>
  <c r="I1244" i="58"/>
  <c r="M1244" i="58" s="1"/>
  <c r="K1244" i="58"/>
  <c r="N1244" i="58"/>
  <c r="H1245" i="58"/>
  <c r="I1245" i="58"/>
  <c r="M1245" i="58" s="1"/>
  <c r="K1245" i="58"/>
  <c r="N1245" i="58"/>
  <c r="H1246" i="58"/>
  <c r="I1246" i="58"/>
  <c r="M1246" i="58" s="1"/>
  <c r="K1246" i="58"/>
  <c r="N1246" i="58"/>
  <c r="H1247" i="58"/>
  <c r="I1247" i="58"/>
  <c r="M1247" i="58" s="1"/>
  <c r="K1247" i="58"/>
  <c r="N1247" i="58"/>
  <c r="H1248" i="58"/>
  <c r="I1248" i="58"/>
  <c r="M1248" i="58" s="1"/>
  <c r="K1248" i="58"/>
  <c r="N1248" i="58"/>
  <c r="H1249" i="58"/>
  <c r="I1249" i="58"/>
  <c r="M1249" i="58" s="1"/>
  <c r="K1249" i="58"/>
  <c r="N1249" i="58"/>
  <c r="H1250" i="58"/>
  <c r="I1250" i="58"/>
  <c r="M1250" i="58" s="1"/>
  <c r="K1250" i="58"/>
  <c r="N1250" i="58"/>
  <c r="H1251" i="58"/>
  <c r="I1251" i="58"/>
  <c r="M1251" i="58" s="1"/>
  <c r="K1251" i="58"/>
  <c r="N1251" i="58"/>
  <c r="H1252" i="58"/>
  <c r="I1252" i="58"/>
  <c r="M1252" i="58" s="1"/>
  <c r="K1252" i="58"/>
  <c r="N1252" i="58"/>
  <c r="H1253" i="58"/>
  <c r="I1253" i="58"/>
  <c r="M1253" i="58" s="1"/>
  <c r="K1253" i="58"/>
  <c r="N1253" i="58"/>
  <c r="H1254" i="58"/>
  <c r="I1254" i="58"/>
  <c r="M1254" i="58" s="1"/>
  <c r="K1254" i="58"/>
  <c r="N1254" i="58"/>
  <c r="H1255" i="58"/>
  <c r="I1255" i="58"/>
  <c r="M1255" i="58" s="1"/>
  <c r="K1255" i="58"/>
  <c r="N1255" i="58"/>
  <c r="H1256" i="58"/>
  <c r="I1256" i="58"/>
  <c r="M1256" i="58" s="1"/>
  <c r="K1256" i="58"/>
  <c r="N1256" i="58"/>
  <c r="H1257" i="58"/>
  <c r="I1257" i="58"/>
  <c r="M1257" i="58" s="1"/>
  <c r="K1257" i="58"/>
  <c r="N1257" i="58"/>
  <c r="H1258" i="58"/>
  <c r="I1258" i="58"/>
  <c r="M1258" i="58" s="1"/>
  <c r="K1258" i="58"/>
  <c r="N1258" i="58"/>
  <c r="H1259" i="58"/>
  <c r="I1259" i="58"/>
  <c r="M1259" i="58" s="1"/>
  <c r="K1259" i="58"/>
  <c r="N1259" i="58"/>
  <c r="H1260" i="58"/>
  <c r="I1260" i="58"/>
  <c r="M1260" i="58" s="1"/>
  <c r="K1260" i="58"/>
  <c r="N1260" i="58"/>
  <c r="H1261" i="58"/>
  <c r="I1261" i="58"/>
  <c r="M1261" i="58" s="1"/>
  <c r="K1261" i="58"/>
  <c r="N1261" i="58"/>
  <c r="H1262" i="58"/>
  <c r="I1262" i="58"/>
  <c r="M1262" i="58" s="1"/>
  <c r="K1262" i="58"/>
  <c r="N1262" i="58"/>
  <c r="H1263" i="58"/>
  <c r="I1263" i="58"/>
  <c r="M1263" i="58" s="1"/>
  <c r="K1263" i="58"/>
  <c r="N1263" i="58"/>
  <c r="H1264" i="58"/>
  <c r="I1264" i="58"/>
  <c r="M1264" i="58" s="1"/>
  <c r="K1264" i="58"/>
  <c r="N1264" i="58"/>
  <c r="H1265" i="58"/>
  <c r="I1265" i="58"/>
  <c r="M1265" i="58" s="1"/>
  <c r="K1265" i="58"/>
  <c r="N1265" i="58"/>
  <c r="H1266" i="58"/>
  <c r="I1266" i="58"/>
  <c r="M1266" i="58" s="1"/>
  <c r="K1266" i="58"/>
  <c r="N1266" i="58"/>
  <c r="H1267" i="58"/>
  <c r="I1267" i="58"/>
  <c r="M1267" i="58" s="1"/>
  <c r="K1267" i="58"/>
  <c r="N1267" i="58"/>
  <c r="H1268" i="58"/>
  <c r="I1268" i="58"/>
  <c r="M1268" i="58" s="1"/>
  <c r="K1268" i="58"/>
  <c r="N1268" i="58"/>
  <c r="H1269" i="58"/>
  <c r="I1269" i="58"/>
  <c r="M1269" i="58" s="1"/>
  <c r="K1269" i="58"/>
  <c r="N1269" i="58"/>
  <c r="H1270" i="58"/>
  <c r="I1270" i="58"/>
  <c r="M1270" i="58" s="1"/>
  <c r="K1270" i="58"/>
  <c r="N1270" i="58"/>
  <c r="H1271" i="58"/>
  <c r="I1271" i="58"/>
  <c r="M1271" i="58" s="1"/>
  <c r="K1271" i="58"/>
  <c r="N1271" i="58"/>
  <c r="H1272" i="58"/>
  <c r="I1272" i="58"/>
  <c r="M1272" i="58" s="1"/>
  <c r="K1272" i="58"/>
  <c r="N1272" i="58"/>
  <c r="H1273" i="58"/>
  <c r="I1273" i="58"/>
  <c r="M1273" i="58" s="1"/>
  <c r="K1273" i="58"/>
  <c r="N1273" i="58"/>
  <c r="H1274" i="58"/>
  <c r="I1274" i="58"/>
  <c r="M1274" i="58" s="1"/>
  <c r="K1274" i="58"/>
  <c r="N1274" i="58"/>
  <c r="H1275" i="58"/>
  <c r="I1275" i="58"/>
  <c r="M1275" i="58" s="1"/>
  <c r="K1275" i="58"/>
  <c r="N1275" i="58"/>
  <c r="H1276" i="58"/>
  <c r="I1276" i="58"/>
  <c r="M1276" i="58" s="1"/>
  <c r="K1276" i="58"/>
  <c r="N1276" i="58"/>
  <c r="H1277" i="58"/>
  <c r="I1277" i="58"/>
  <c r="M1277" i="58" s="1"/>
  <c r="K1277" i="58"/>
  <c r="N1277" i="58"/>
  <c r="H1278" i="58"/>
  <c r="I1278" i="58"/>
  <c r="M1278" i="58" s="1"/>
  <c r="K1278" i="58"/>
  <c r="N1278" i="58"/>
  <c r="H1279" i="58"/>
  <c r="I1279" i="58"/>
  <c r="M1279" i="58" s="1"/>
  <c r="K1279" i="58"/>
  <c r="N1279" i="58"/>
  <c r="H1280" i="58"/>
  <c r="I1280" i="58"/>
  <c r="M1280" i="58" s="1"/>
  <c r="K1280" i="58"/>
  <c r="N1280" i="58"/>
  <c r="H1281" i="58"/>
  <c r="I1281" i="58"/>
  <c r="M1281" i="58" s="1"/>
  <c r="K1281" i="58"/>
  <c r="N1281" i="58"/>
  <c r="H1282" i="58"/>
  <c r="I1282" i="58"/>
  <c r="M1282" i="58" s="1"/>
  <c r="K1282" i="58"/>
  <c r="N1282" i="58"/>
  <c r="H1283" i="58"/>
  <c r="I1283" i="58"/>
  <c r="M1283" i="58" s="1"/>
  <c r="K1283" i="58"/>
  <c r="N1283" i="58"/>
  <c r="H1284" i="58"/>
  <c r="I1284" i="58"/>
  <c r="M1284" i="58" s="1"/>
  <c r="K1284" i="58"/>
  <c r="N1284" i="58"/>
  <c r="H1285" i="58"/>
  <c r="I1285" i="58"/>
  <c r="M1285" i="58" s="1"/>
  <c r="K1285" i="58"/>
  <c r="N1285" i="58"/>
  <c r="H1286" i="58"/>
  <c r="I1286" i="58"/>
  <c r="M1286" i="58" s="1"/>
  <c r="K1286" i="58"/>
  <c r="N1286" i="58"/>
  <c r="H1287" i="58"/>
  <c r="I1287" i="58"/>
  <c r="M1287" i="58" s="1"/>
  <c r="K1287" i="58"/>
  <c r="N1287" i="58"/>
  <c r="H1288" i="58"/>
  <c r="I1288" i="58"/>
  <c r="M1288" i="58" s="1"/>
  <c r="K1288" i="58"/>
  <c r="N1288" i="58"/>
  <c r="H1289" i="58"/>
  <c r="I1289" i="58"/>
  <c r="M1289" i="58" s="1"/>
  <c r="K1289" i="58"/>
  <c r="N1289" i="58"/>
  <c r="H1290" i="58"/>
  <c r="I1290" i="58"/>
  <c r="M1290" i="58" s="1"/>
  <c r="K1290" i="58"/>
  <c r="N1290" i="58"/>
  <c r="H1291" i="58"/>
  <c r="I1291" i="58"/>
  <c r="M1291" i="58" s="1"/>
  <c r="K1291" i="58"/>
  <c r="N1291" i="58"/>
  <c r="H1292" i="58"/>
  <c r="I1292" i="58"/>
  <c r="M1292" i="58" s="1"/>
  <c r="K1292" i="58"/>
  <c r="N1292" i="58"/>
  <c r="H1293" i="58"/>
  <c r="I1293" i="58"/>
  <c r="M1293" i="58" s="1"/>
  <c r="K1293" i="58"/>
  <c r="N1293" i="58"/>
  <c r="H1294" i="58"/>
  <c r="I1294" i="58"/>
  <c r="M1294" i="58" s="1"/>
  <c r="K1294" i="58"/>
  <c r="N1294" i="58"/>
  <c r="H1295" i="58"/>
  <c r="I1295" i="58"/>
  <c r="M1295" i="58" s="1"/>
  <c r="K1295" i="58"/>
  <c r="N1295" i="58"/>
  <c r="H1296" i="58"/>
  <c r="I1296" i="58"/>
  <c r="M1296" i="58" s="1"/>
  <c r="K1296" i="58"/>
  <c r="N1296" i="58"/>
  <c r="H1297" i="58"/>
  <c r="I1297" i="58"/>
  <c r="M1297" i="58" s="1"/>
  <c r="K1297" i="58"/>
  <c r="N1297" i="58"/>
  <c r="H1298" i="58"/>
  <c r="I1298" i="58"/>
  <c r="M1298" i="58" s="1"/>
  <c r="K1298" i="58"/>
  <c r="N1298" i="58"/>
  <c r="H1299" i="58"/>
  <c r="I1299" i="58"/>
  <c r="M1299" i="58" s="1"/>
  <c r="K1299" i="58"/>
  <c r="N1299" i="58"/>
  <c r="H1300" i="58"/>
  <c r="I1300" i="58"/>
  <c r="M1300" i="58" s="1"/>
  <c r="K1300" i="58"/>
  <c r="N1300" i="58"/>
  <c r="H1301" i="58"/>
  <c r="I1301" i="58"/>
  <c r="M1301" i="58" s="1"/>
  <c r="K1301" i="58"/>
  <c r="N1301" i="58"/>
  <c r="H1302" i="58"/>
  <c r="I1302" i="58"/>
  <c r="M1302" i="58" s="1"/>
  <c r="K1302" i="58"/>
  <c r="N1302" i="58"/>
  <c r="H1303" i="58"/>
  <c r="I1303" i="58"/>
  <c r="M1303" i="58" s="1"/>
  <c r="K1303" i="58"/>
  <c r="N1303" i="58"/>
  <c r="H1304" i="58"/>
  <c r="I1304" i="58"/>
  <c r="M1304" i="58" s="1"/>
  <c r="K1304" i="58"/>
  <c r="N1304" i="58"/>
  <c r="H1305" i="58"/>
  <c r="I1305" i="58"/>
  <c r="M1305" i="58" s="1"/>
  <c r="K1305" i="58"/>
  <c r="N1305" i="58"/>
  <c r="H1306" i="58"/>
  <c r="I1306" i="58"/>
  <c r="M1306" i="58" s="1"/>
  <c r="K1306" i="58"/>
  <c r="N1306" i="58"/>
  <c r="H1307" i="58"/>
  <c r="I1307" i="58"/>
  <c r="M1307" i="58" s="1"/>
  <c r="K1307" i="58"/>
  <c r="N1307" i="58"/>
  <c r="H1308" i="58"/>
  <c r="I1308" i="58"/>
  <c r="M1308" i="58" s="1"/>
  <c r="K1308" i="58"/>
  <c r="N1308" i="58"/>
  <c r="H1309" i="58"/>
  <c r="I1309" i="58"/>
  <c r="M1309" i="58" s="1"/>
  <c r="K1309" i="58"/>
  <c r="N1309" i="58"/>
  <c r="H1310" i="58"/>
  <c r="I1310" i="58"/>
  <c r="M1310" i="58" s="1"/>
  <c r="K1310" i="58"/>
  <c r="N1310" i="58"/>
  <c r="H1311" i="58"/>
  <c r="I1311" i="58"/>
  <c r="M1311" i="58" s="1"/>
  <c r="K1311" i="58"/>
  <c r="N1311" i="58"/>
  <c r="H1312" i="58"/>
  <c r="I1312" i="58"/>
  <c r="M1312" i="58" s="1"/>
  <c r="K1312" i="58"/>
  <c r="N1312" i="58"/>
  <c r="H1313" i="58"/>
  <c r="I1313" i="58"/>
  <c r="M1313" i="58" s="1"/>
  <c r="K1313" i="58"/>
  <c r="N1313" i="58"/>
  <c r="H1314" i="58"/>
  <c r="I1314" i="58"/>
  <c r="M1314" i="58" s="1"/>
  <c r="K1314" i="58"/>
  <c r="N1314" i="58"/>
  <c r="H1315" i="58"/>
  <c r="I1315" i="58"/>
  <c r="M1315" i="58" s="1"/>
  <c r="K1315" i="58"/>
  <c r="N1315" i="58"/>
  <c r="H1316" i="58"/>
  <c r="I1316" i="58"/>
  <c r="M1316" i="58" s="1"/>
  <c r="K1316" i="58"/>
  <c r="N1316" i="58"/>
  <c r="H1317" i="58"/>
  <c r="I1317" i="58"/>
  <c r="M1317" i="58" s="1"/>
  <c r="K1317" i="58"/>
  <c r="N1317" i="58"/>
  <c r="H1318" i="58"/>
  <c r="I1318" i="58"/>
  <c r="M1318" i="58" s="1"/>
  <c r="K1318" i="58"/>
  <c r="N1318" i="58"/>
  <c r="H1319" i="58"/>
  <c r="I1319" i="58"/>
  <c r="M1319" i="58" s="1"/>
  <c r="K1319" i="58"/>
  <c r="N1319" i="58"/>
  <c r="H1320" i="58"/>
  <c r="I1320" i="58"/>
  <c r="M1320" i="58" s="1"/>
  <c r="K1320" i="58"/>
  <c r="N1320" i="58"/>
  <c r="H1321" i="58"/>
  <c r="I1321" i="58"/>
  <c r="M1321" i="58" s="1"/>
  <c r="K1321" i="58"/>
  <c r="N1321" i="58"/>
  <c r="H1322" i="58"/>
  <c r="I1322" i="58"/>
  <c r="M1322" i="58" s="1"/>
  <c r="K1322" i="58"/>
  <c r="N1322" i="58"/>
  <c r="H1323" i="58"/>
  <c r="I1323" i="58"/>
  <c r="M1323" i="58" s="1"/>
  <c r="K1323" i="58"/>
  <c r="N1323" i="58"/>
  <c r="H1324" i="58"/>
  <c r="I1324" i="58"/>
  <c r="M1324" i="58" s="1"/>
  <c r="K1324" i="58"/>
  <c r="N1324" i="58"/>
  <c r="H1325" i="58"/>
  <c r="I1325" i="58"/>
  <c r="M1325" i="58" s="1"/>
  <c r="K1325" i="58"/>
  <c r="N1325" i="58"/>
  <c r="H1326" i="58"/>
  <c r="I1326" i="58"/>
  <c r="M1326" i="58" s="1"/>
  <c r="K1326" i="58"/>
  <c r="N1326" i="58"/>
  <c r="H1327" i="58"/>
  <c r="I1327" i="58"/>
  <c r="M1327" i="58" s="1"/>
  <c r="K1327" i="58"/>
  <c r="N1327" i="58"/>
  <c r="H1328" i="58"/>
  <c r="I1328" i="58"/>
  <c r="M1328" i="58" s="1"/>
  <c r="K1328" i="58"/>
  <c r="N1328" i="58"/>
  <c r="H1329" i="58"/>
  <c r="I1329" i="58"/>
  <c r="M1329" i="58" s="1"/>
  <c r="K1329" i="58"/>
  <c r="N1329" i="58"/>
  <c r="H1330" i="58"/>
  <c r="I1330" i="58"/>
  <c r="M1330" i="58" s="1"/>
  <c r="K1330" i="58"/>
  <c r="N1330" i="58"/>
  <c r="H1331" i="58"/>
  <c r="I1331" i="58"/>
  <c r="M1331" i="58" s="1"/>
  <c r="K1331" i="58"/>
  <c r="N1331" i="58"/>
  <c r="H1332" i="58"/>
  <c r="I1332" i="58"/>
  <c r="M1332" i="58" s="1"/>
  <c r="K1332" i="58"/>
  <c r="N1332" i="58"/>
  <c r="H1333" i="58"/>
  <c r="I1333" i="58"/>
  <c r="M1333" i="58" s="1"/>
  <c r="K1333" i="58"/>
  <c r="N1333" i="58"/>
  <c r="H1334" i="58"/>
  <c r="I1334" i="58"/>
  <c r="M1334" i="58" s="1"/>
  <c r="K1334" i="58"/>
  <c r="N1334" i="58"/>
  <c r="H1335" i="58"/>
  <c r="I1335" i="58"/>
  <c r="M1335" i="58" s="1"/>
  <c r="K1335" i="58"/>
  <c r="N1335" i="58"/>
  <c r="H1336" i="58"/>
  <c r="I1336" i="58"/>
  <c r="M1336" i="58" s="1"/>
  <c r="K1336" i="58"/>
  <c r="N1336" i="58"/>
  <c r="H1337" i="58"/>
  <c r="I1337" i="58"/>
  <c r="M1337" i="58" s="1"/>
  <c r="K1337" i="58"/>
  <c r="N1337" i="58"/>
  <c r="H1338" i="58"/>
  <c r="I1338" i="58"/>
  <c r="M1338" i="58" s="1"/>
  <c r="K1338" i="58"/>
  <c r="N1338" i="58"/>
  <c r="H1339" i="58"/>
  <c r="I1339" i="58"/>
  <c r="M1339" i="58" s="1"/>
  <c r="K1339" i="58"/>
  <c r="N1339" i="58"/>
  <c r="H1340" i="58"/>
  <c r="I1340" i="58"/>
  <c r="M1340" i="58" s="1"/>
  <c r="K1340" i="58"/>
  <c r="N1340" i="58"/>
  <c r="H1341" i="58"/>
  <c r="I1341" i="58"/>
  <c r="M1341" i="58" s="1"/>
  <c r="K1341" i="58"/>
  <c r="N1341" i="58"/>
  <c r="H1342" i="58"/>
  <c r="I1342" i="58"/>
  <c r="M1342" i="58" s="1"/>
  <c r="K1342" i="58"/>
  <c r="N1342" i="58"/>
  <c r="H1343" i="58"/>
  <c r="I1343" i="58"/>
  <c r="M1343" i="58" s="1"/>
  <c r="K1343" i="58"/>
  <c r="N1343" i="58"/>
  <c r="H1344" i="58"/>
  <c r="I1344" i="58"/>
  <c r="M1344" i="58" s="1"/>
  <c r="K1344" i="58"/>
  <c r="N1344" i="58"/>
  <c r="H1345" i="58"/>
  <c r="I1345" i="58"/>
  <c r="M1345" i="58" s="1"/>
  <c r="K1345" i="58"/>
  <c r="N1345" i="58"/>
  <c r="H1346" i="58"/>
  <c r="I1346" i="58"/>
  <c r="M1346" i="58" s="1"/>
  <c r="K1346" i="58"/>
  <c r="N1346" i="58"/>
  <c r="H1347" i="58"/>
  <c r="I1347" i="58"/>
  <c r="M1347" i="58" s="1"/>
  <c r="K1347" i="58"/>
  <c r="N1347" i="58"/>
  <c r="H1348" i="58"/>
  <c r="I1348" i="58"/>
  <c r="M1348" i="58" s="1"/>
  <c r="K1348" i="58"/>
  <c r="N1348" i="58"/>
  <c r="H1349" i="58"/>
  <c r="I1349" i="58"/>
  <c r="M1349" i="58" s="1"/>
  <c r="K1349" i="58"/>
  <c r="N1349" i="58"/>
  <c r="H1350" i="58"/>
  <c r="I1350" i="58"/>
  <c r="M1350" i="58" s="1"/>
  <c r="K1350" i="58"/>
  <c r="N1350" i="58"/>
  <c r="H1351" i="58"/>
  <c r="I1351" i="58"/>
  <c r="M1351" i="58" s="1"/>
  <c r="K1351" i="58"/>
  <c r="N1351" i="58"/>
  <c r="H1352" i="58"/>
  <c r="I1352" i="58"/>
  <c r="M1352" i="58" s="1"/>
  <c r="K1352" i="58"/>
  <c r="N1352" i="58"/>
  <c r="H1353" i="58"/>
  <c r="I1353" i="58"/>
  <c r="M1353" i="58" s="1"/>
  <c r="K1353" i="58"/>
  <c r="N1353" i="58"/>
  <c r="H1354" i="58"/>
  <c r="I1354" i="58"/>
  <c r="M1354" i="58" s="1"/>
  <c r="K1354" i="58"/>
  <c r="N1354" i="58"/>
  <c r="H1355" i="58"/>
  <c r="I1355" i="58"/>
  <c r="M1355" i="58" s="1"/>
  <c r="K1355" i="58"/>
  <c r="N1355" i="58"/>
  <c r="H1356" i="58"/>
  <c r="I1356" i="58"/>
  <c r="M1356" i="58" s="1"/>
  <c r="K1356" i="58"/>
  <c r="N1356" i="58"/>
  <c r="H1357" i="58"/>
  <c r="I1357" i="58"/>
  <c r="M1357" i="58" s="1"/>
  <c r="K1357" i="58"/>
  <c r="N1357" i="58"/>
  <c r="H1358" i="58"/>
  <c r="I1358" i="58"/>
  <c r="M1358" i="58" s="1"/>
  <c r="K1358" i="58"/>
  <c r="N1358" i="58"/>
  <c r="H1359" i="58"/>
  <c r="I1359" i="58"/>
  <c r="M1359" i="58" s="1"/>
  <c r="K1359" i="58"/>
  <c r="N1359" i="58"/>
  <c r="H1360" i="58"/>
  <c r="I1360" i="58"/>
  <c r="M1360" i="58" s="1"/>
  <c r="K1360" i="58"/>
  <c r="N1360" i="58"/>
  <c r="H1361" i="58"/>
  <c r="I1361" i="58"/>
  <c r="M1361" i="58" s="1"/>
  <c r="K1361" i="58"/>
  <c r="N1361" i="58"/>
  <c r="H1362" i="58"/>
  <c r="I1362" i="58"/>
  <c r="M1362" i="58" s="1"/>
  <c r="K1362" i="58"/>
  <c r="N1362" i="58"/>
  <c r="H1363" i="58"/>
  <c r="I1363" i="58"/>
  <c r="M1363" i="58" s="1"/>
  <c r="K1363" i="58"/>
  <c r="N1363" i="58"/>
  <c r="H1364" i="58"/>
  <c r="I1364" i="58"/>
  <c r="M1364" i="58" s="1"/>
  <c r="K1364" i="58"/>
  <c r="N1364" i="58"/>
  <c r="H1365" i="58"/>
  <c r="I1365" i="58"/>
  <c r="M1365" i="58" s="1"/>
  <c r="K1365" i="58"/>
  <c r="N1365" i="58"/>
  <c r="H1366" i="58"/>
  <c r="I1366" i="58"/>
  <c r="M1366" i="58" s="1"/>
  <c r="K1366" i="58"/>
  <c r="N1366" i="58"/>
  <c r="H1367" i="58"/>
  <c r="I1367" i="58"/>
  <c r="M1367" i="58" s="1"/>
  <c r="K1367" i="58"/>
  <c r="N1367" i="58"/>
  <c r="H1368" i="58"/>
  <c r="I1368" i="58"/>
  <c r="M1368" i="58" s="1"/>
  <c r="K1368" i="58"/>
  <c r="N1368" i="58"/>
  <c r="H1369" i="58"/>
  <c r="I1369" i="58"/>
  <c r="M1369" i="58" s="1"/>
  <c r="K1369" i="58"/>
  <c r="N1369" i="58"/>
  <c r="H1370" i="58"/>
  <c r="I1370" i="58"/>
  <c r="M1370" i="58" s="1"/>
  <c r="K1370" i="58"/>
  <c r="N1370" i="58"/>
  <c r="H1371" i="58"/>
  <c r="I1371" i="58"/>
  <c r="M1371" i="58" s="1"/>
  <c r="K1371" i="58"/>
  <c r="N1371" i="58"/>
  <c r="H1372" i="58"/>
  <c r="I1372" i="58"/>
  <c r="M1372" i="58" s="1"/>
  <c r="K1372" i="58"/>
  <c r="N1372" i="58"/>
  <c r="H1373" i="58"/>
  <c r="I1373" i="58"/>
  <c r="M1373" i="58" s="1"/>
  <c r="K1373" i="58"/>
  <c r="N1373" i="58"/>
  <c r="H1374" i="58"/>
  <c r="I1374" i="58"/>
  <c r="M1374" i="58" s="1"/>
  <c r="K1374" i="58"/>
  <c r="N1374" i="58"/>
  <c r="H1375" i="58"/>
  <c r="I1375" i="58"/>
  <c r="M1375" i="58" s="1"/>
  <c r="K1375" i="58"/>
  <c r="N1375" i="58"/>
  <c r="H1376" i="58"/>
  <c r="I1376" i="58"/>
  <c r="M1376" i="58" s="1"/>
  <c r="K1376" i="58"/>
  <c r="N1376" i="58"/>
  <c r="H1377" i="58"/>
  <c r="I1377" i="58"/>
  <c r="M1377" i="58" s="1"/>
  <c r="K1377" i="58"/>
  <c r="N1377" i="58"/>
  <c r="H1378" i="58"/>
  <c r="I1378" i="58"/>
  <c r="M1378" i="58" s="1"/>
  <c r="K1378" i="58"/>
  <c r="N1378" i="58"/>
  <c r="H1379" i="58"/>
  <c r="I1379" i="58"/>
  <c r="M1379" i="58" s="1"/>
  <c r="K1379" i="58"/>
  <c r="N1379" i="58"/>
  <c r="N2" i="58"/>
  <c r="H2" i="58"/>
  <c r="K2" i="58"/>
  <c r="I2" i="58"/>
  <c r="M2" i="58" s="1"/>
  <c r="U55" i="60" l="1"/>
  <c r="X55" i="60" s="1"/>
  <c r="W55" i="60"/>
  <c r="R55" i="60"/>
  <c r="S55" i="60" s="1"/>
  <c r="E3" i="65"/>
  <c r="E7" i="65"/>
  <c r="E11" i="65"/>
  <c r="E15" i="65"/>
  <c r="E19" i="65"/>
  <c r="E23" i="65"/>
  <c r="E27" i="65"/>
  <c r="E31" i="65"/>
  <c r="E35" i="65"/>
  <c r="E39" i="65"/>
  <c r="E43" i="65"/>
  <c r="E47" i="65"/>
  <c r="E51" i="65"/>
  <c r="E55" i="65"/>
  <c r="E59" i="65"/>
  <c r="E63" i="65"/>
  <c r="E67" i="65"/>
  <c r="E71" i="65"/>
  <c r="E75" i="65"/>
  <c r="E79" i="65"/>
  <c r="E83" i="65"/>
  <c r="E87" i="65"/>
  <c r="E91" i="65"/>
  <c r="E95" i="65"/>
  <c r="E99" i="65"/>
  <c r="E103" i="65"/>
  <c r="E107" i="65"/>
  <c r="E111" i="65"/>
  <c r="E115" i="65"/>
  <c r="E119" i="65"/>
  <c r="E123" i="65"/>
  <c r="E127" i="65"/>
  <c r="E131" i="65"/>
  <c r="E135" i="65"/>
  <c r="E139" i="65"/>
  <c r="E143" i="65"/>
  <c r="E147" i="65"/>
  <c r="E151" i="65"/>
  <c r="E155" i="65"/>
  <c r="E159" i="65"/>
  <c r="E163" i="65"/>
  <c r="E167" i="65"/>
  <c r="E171" i="65"/>
  <c r="E175" i="65"/>
  <c r="E179" i="65"/>
  <c r="E183" i="65"/>
  <c r="E187" i="65"/>
  <c r="E191" i="65"/>
  <c r="E195" i="65"/>
  <c r="E199" i="65"/>
  <c r="E203" i="65"/>
  <c r="E207" i="65"/>
  <c r="E211" i="65"/>
  <c r="E215" i="65"/>
  <c r="E219" i="65"/>
  <c r="E223" i="65"/>
  <c r="E227" i="65"/>
  <c r="E231" i="65"/>
  <c r="E235" i="65"/>
  <c r="E239" i="65"/>
  <c r="E243" i="65"/>
  <c r="E247" i="65"/>
  <c r="E251" i="65"/>
  <c r="E255" i="65"/>
  <c r="E259" i="65"/>
  <c r="E263" i="65"/>
  <c r="E267" i="65"/>
  <c r="E271" i="65"/>
  <c r="E275" i="65"/>
  <c r="E4" i="65"/>
  <c r="E8" i="65"/>
  <c r="E12" i="65"/>
  <c r="E16" i="65"/>
  <c r="E20" i="65"/>
  <c r="E24" i="65"/>
  <c r="E28" i="65"/>
  <c r="E32" i="65"/>
  <c r="E36" i="65"/>
  <c r="E40" i="65"/>
  <c r="E44" i="65"/>
  <c r="E48" i="65"/>
  <c r="E52" i="65"/>
  <c r="E56" i="65"/>
  <c r="E60" i="65"/>
  <c r="E64" i="65"/>
  <c r="E5" i="65"/>
  <c r="E9" i="65"/>
  <c r="E13" i="65"/>
  <c r="E17" i="65"/>
  <c r="E21" i="65"/>
  <c r="E25" i="65"/>
  <c r="E29" i="65"/>
  <c r="E33" i="65"/>
  <c r="E37" i="65"/>
  <c r="E41" i="65"/>
  <c r="E45" i="65"/>
  <c r="E49" i="65"/>
  <c r="E53" i="65"/>
  <c r="E57" i="65"/>
  <c r="E61" i="65"/>
  <c r="E65" i="65"/>
  <c r="E69" i="65"/>
  <c r="E73" i="65"/>
  <c r="E77" i="65"/>
  <c r="E81" i="65"/>
  <c r="E85" i="65"/>
  <c r="E89" i="65"/>
  <c r="E93" i="65"/>
  <c r="E97" i="65"/>
  <c r="E101" i="65"/>
  <c r="E105" i="65"/>
  <c r="E109" i="65"/>
  <c r="E113" i="65"/>
  <c r="E117" i="65"/>
  <c r="E121" i="65"/>
  <c r="E125" i="65"/>
  <c r="E129" i="65"/>
  <c r="E133" i="65"/>
  <c r="E137" i="65"/>
  <c r="E141" i="65"/>
  <c r="E145" i="65"/>
  <c r="E149" i="65"/>
  <c r="E153" i="65"/>
  <c r="E157" i="65"/>
  <c r="E161" i="65"/>
  <c r="E165" i="65"/>
  <c r="E169" i="65"/>
  <c r="E173" i="65"/>
  <c r="E177" i="65"/>
  <c r="E181" i="65"/>
  <c r="E185" i="65"/>
  <c r="E189" i="65"/>
  <c r="E193" i="65"/>
  <c r="E197" i="65"/>
  <c r="E201" i="65"/>
  <c r="E205" i="65"/>
  <c r="E209" i="65"/>
  <c r="E213" i="65"/>
  <c r="E217" i="65"/>
  <c r="E221" i="65"/>
  <c r="E225" i="65"/>
  <c r="E229" i="65"/>
  <c r="E233" i="65"/>
  <c r="E237" i="65"/>
  <c r="E241" i="65"/>
  <c r="E245" i="65"/>
  <c r="E249" i="65"/>
  <c r="E253" i="65"/>
  <c r="E257" i="65"/>
  <c r="E261" i="65"/>
  <c r="E265" i="65"/>
  <c r="E269" i="65"/>
  <c r="E273" i="65"/>
  <c r="E277" i="65"/>
  <c r="E6" i="65"/>
  <c r="E10" i="65"/>
  <c r="E14" i="65"/>
  <c r="E18" i="65"/>
  <c r="E22" i="65"/>
  <c r="E26" i="65"/>
  <c r="E30" i="65"/>
  <c r="E34" i="65"/>
  <c r="E38" i="65"/>
  <c r="E42" i="65"/>
  <c r="E46" i="65"/>
  <c r="E50" i="65"/>
  <c r="E54" i="65"/>
  <c r="E58" i="65"/>
  <c r="E62" i="65"/>
  <c r="E66" i="65"/>
  <c r="E68" i="65"/>
  <c r="E76" i="65"/>
  <c r="E84" i="65"/>
  <c r="E92" i="65"/>
  <c r="E100" i="65"/>
  <c r="E108" i="65"/>
  <c r="E116" i="65"/>
  <c r="E124" i="65"/>
  <c r="E132" i="65"/>
  <c r="E140" i="65"/>
  <c r="E148" i="65"/>
  <c r="E156" i="65"/>
  <c r="E164" i="65"/>
  <c r="E172" i="65"/>
  <c r="E180" i="65"/>
  <c r="E188" i="65"/>
  <c r="E196" i="65"/>
  <c r="E204" i="65"/>
  <c r="E212" i="65"/>
  <c r="E220" i="65"/>
  <c r="E228" i="65"/>
  <c r="E236" i="65"/>
  <c r="E244" i="65"/>
  <c r="E252" i="65"/>
  <c r="E260" i="65"/>
  <c r="E268" i="65"/>
  <c r="E276" i="65"/>
  <c r="E70" i="65"/>
  <c r="E78" i="65"/>
  <c r="E86" i="65"/>
  <c r="E94" i="65"/>
  <c r="E102" i="65"/>
  <c r="E110" i="65"/>
  <c r="E118" i="65"/>
  <c r="E126" i="65"/>
  <c r="E134" i="65"/>
  <c r="E142" i="65"/>
  <c r="E150" i="65"/>
  <c r="E158" i="65"/>
  <c r="E166" i="65"/>
  <c r="E174" i="65"/>
  <c r="E182" i="65"/>
  <c r="E190" i="65"/>
  <c r="E198" i="65"/>
  <c r="E206" i="65"/>
  <c r="E214" i="65"/>
  <c r="E222" i="65"/>
  <c r="E230" i="65"/>
  <c r="E238" i="65"/>
  <c r="E246" i="65"/>
  <c r="E254" i="65"/>
  <c r="E262" i="65"/>
  <c r="E270" i="65"/>
  <c r="E2" i="65"/>
  <c r="E72" i="65"/>
  <c r="E80" i="65"/>
  <c r="E88" i="65"/>
  <c r="E96" i="65"/>
  <c r="E104" i="65"/>
  <c r="E112" i="65"/>
  <c r="E120" i="65"/>
  <c r="E128" i="65"/>
  <c r="E136" i="65"/>
  <c r="E144" i="65"/>
  <c r="E152" i="65"/>
  <c r="E160" i="65"/>
  <c r="E168" i="65"/>
  <c r="E176" i="65"/>
  <c r="E184" i="65"/>
  <c r="E192" i="65"/>
  <c r="E200" i="65"/>
  <c r="E208" i="65"/>
  <c r="E216" i="65"/>
  <c r="E224" i="65"/>
  <c r="E232" i="65"/>
  <c r="E240" i="65"/>
  <c r="E248" i="65"/>
  <c r="E256" i="65"/>
  <c r="E264" i="65"/>
  <c r="E272" i="65"/>
  <c r="E74" i="65"/>
  <c r="E82" i="65"/>
  <c r="E90" i="65"/>
  <c r="E98" i="65"/>
  <c r="E106" i="65"/>
  <c r="E114" i="65"/>
  <c r="E122" i="65"/>
  <c r="E130" i="65"/>
  <c r="E138" i="65"/>
  <c r="E146" i="65"/>
  <c r="E154" i="65"/>
  <c r="E162" i="65"/>
  <c r="E170" i="65"/>
  <c r="E178" i="65"/>
  <c r="E186" i="65"/>
  <c r="E194" i="65"/>
  <c r="E202" i="65"/>
  <c r="E210" i="65"/>
  <c r="E218" i="65"/>
  <c r="E226" i="65"/>
  <c r="E234" i="65"/>
  <c r="E242" i="65"/>
  <c r="E250" i="65"/>
  <c r="E258" i="65"/>
  <c r="E266" i="65"/>
  <c r="E274" i="65"/>
  <c r="R168" i="60"/>
  <c r="S168" i="60" s="1"/>
  <c r="R165" i="60"/>
  <c r="S165" i="60" s="1"/>
  <c r="R158" i="60"/>
  <c r="R147" i="60"/>
  <c r="S147" i="60" s="1"/>
  <c r="R138" i="60"/>
  <c r="S138" i="60" s="1"/>
  <c r="R122" i="60"/>
  <c r="S122" i="60" s="1"/>
  <c r="R114" i="60"/>
  <c r="S114" i="60" s="1"/>
  <c r="R107" i="60"/>
  <c r="S107" i="60" s="1"/>
  <c r="R108" i="60"/>
  <c r="S108" i="60" s="1"/>
  <c r="R153" i="60"/>
  <c r="S153" i="60" s="1"/>
  <c r="R145" i="60"/>
  <c r="R132" i="60"/>
  <c r="R116" i="60"/>
  <c r="S116" i="60" s="1"/>
  <c r="R112" i="60"/>
  <c r="S112" i="60" s="1"/>
  <c r="R167" i="60"/>
  <c r="S167" i="60" s="1"/>
  <c r="R164" i="60"/>
  <c r="S164" i="60" s="1"/>
  <c r="R154" i="60"/>
  <c r="S154" i="60" s="1"/>
  <c r="R143" i="60"/>
  <c r="S143" i="60" s="1"/>
  <c r="R137" i="60"/>
  <c r="S137" i="60" s="1"/>
  <c r="R113" i="60"/>
  <c r="S113" i="60" s="1"/>
  <c r="R166" i="60"/>
  <c r="S166" i="60" s="1"/>
  <c r="R146" i="60"/>
  <c r="S146" i="60" s="1"/>
  <c r="R148" i="60"/>
  <c r="R123" i="60"/>
  <c r="S123" i="60" s="1"/>
  <c r="R115" i="60"/>
  <c r="S115" i="60" s="1"/>
  <c r="R139" i="60"/>
  <c r="S139" i="60" s="1"/>
  <c r="R121" i="60"/>
  <c r="S121" i="60" s="1"/>
  <c r="R111" i="60"/>
  <c r="R106" i="60"/>
  <c r="R68" i="60"/>
  <c r="R76" i="60"/>
  <c r="S76" i="60" s="1"/>
  <c r="R64" i="60"/>
  <c r="S64" i="60" s="1"/>
  <c r="R50" i="60"/>
  <c r="S50" i="60" s="1"/>
  <c r="R53" i="60"/>
  <c r="S53" i="60" s="1"/>
  <c r="R41" i="60"/>
  <c r="S41" i="60" s="1"/>
  <c r="R13" i="60"/>
  <c r="S13" i="60" s="1"/>
  <c r="R21" i="60"/>
  <c r="S21" i="60" s="1"/>
  <c r="R24" i="60"/>
  <c r="S24" i="60" s="1"/>
  <c r="R36" i="60"/>
  <c r="R12" i="60"/>
  <c r="S12" i="60" s="1"/>
  <c r="R20" i="60"/>
  <c r="S20" i="60" s="1"/>
  <c r="R18" i="60"/>
  <c r="S18" i="60" s="1"/>
  <c r="R69" i="60"/>
  <c r="S69" i="60" s="1"/>
  <c r="R62" i="60"/>
  <c r="S62" i="60" s="1"/>
  <c r="R52" i="60"/>
  <c r="S52" i="60" s="1"/>
  <c r="R39" i="60"/>
  <c r="S39" i="60" s="1"/>
  <c r="R15" i="60"/>
  <c r="S15" i="60" s="1"/>
  <c r="R28" i="60"/>
  <c r="R37" i="60"/>
  <c r="S37" i="60" s="1"/>
  <c r="R14" i="60"/>
  <c r="S14" i="60" s="1"/>
  <c r="R22" i="60"/>
  <c r="S22" i="60" s="1"/>
  <c r="R74" i="60"/>
  <c r="S74" i="60" s="1"/>
  <c r="R61" i="60"/>
  <c r="R51" i="60"/>
  <c r="S51" i="60" s="1"/>
  <c r="R10" i="60"/>
  <c r="R17" i="60"/>
  <c r="S17" i="60" s="1"/>
  <c r="R29" i="60"/>
  <c r="S29" i="60" s="1"/>
  <c r="R16" i="60"/>
  <c r="S16" i="60" s="1"/>
  <c r="R38" i="60"/>
  <c r="S38" i="60" s="1"/>
  <c r="R65" i="60"/>
  <c r="S65" i="60" s="1"/>
  <c r="R75" i="60"/>
  <c r="S75" i="60" s="1"/>
  <c r="R58" i="60"/>
  <c r="R63" i="60"/>
  <c r="S63" i="60" s="1"/>
  <c r="R54" i="60"/>
  <c r="S54" i="60" s="1"/>
  <c r="R49" i="60"/>
  <c r="R40" i="60"/>
  <c r="S40" i="60" s="1"/>
  <c r="R11" i="60"/>
  <c r="S11" i="60" s="1"/>
  <c r="R19" i="60"/>
  <c r="S19" i="60" s="1"/>
  <c r="R23" i="60"/>
  <c r="S23" i="60" s="1"/>
  <c r="R25" i="60"/>
  <c r="S25" i="60" s="1"/>
  <c r="R86" i="60"/>
  <c r="R91" i="60"/>
  <c r="W168" i="60"/>
  <c r="W167" i="60"/>
  <c r="U166" i="60"/>
  <c r="U165" i="60"/>
  <c r="U164" i="60"/>
  <c r="U108" i="60"/>
  <c r="U143" i="60"/>
  <c r="U158" i="60"/>
  <c r="U154" i="60"/>
  <c r="U153" i="60"/>
  <c r="U148" i="60"/>
  <c r="U147" i="60"/>
  <c r="U146" i="60"/>
  <c r="U145" i="60"/>
  <c r="U139" i="60"/>
  <c r="U138" i="60"/>
  <c r="U137" i="60"/>
  <c r="U132" i="60"/>
  <c r="U123" i="60"/>
  <c r="U122" i="60"/>
  <c r="U121" i="60"/>
  <c r="U116" i="60"/>
  <c r="U115" i="60"/>
  <c r="U114" i="60"/>
  <c r="U113" i="60"/>
  <c r="U112" i="60"/>
  <c r="U111" i="60"/>
  <c r="U107" i="60"/>
  <c r="U106" i="60"/>
  <c r="U168" i="60"/>
  <c r="W166" i="60"/>
  <c r="W143" i="60"/>
  <c r="W148" i="60"/>
  <c r="W151" i="60" s="1"/>
  <c r="W139" i="60"/>
  <c r="W123" i="60"/>
  <c r="W115" i="60"/>
  <c r="W111" i="60"/>
  <c r="U167" i="60"/>
  <c r="X167" i="60" s="1"/>
  <c r="W164" i="60"/>
  <c r="W154" i="60"/>
  <c r="W146" i="60"/>
  <c r="W137" i="60"/>
  <c r="W121" i="60"/>
  <c r="W113" i="60"/>
  <c r="W165" i="60"/>
  <c r="W158" i="60"/>
  <c r="W162" i="60" s="1"/>
  <c r="W147" i="60"/>
  <c r="W122" i="60"/>
  <c r="W107" i="60"/>
  <c r="W153" i="60"/>
  <c r="W138" i="60"/>
  <c r="W108" i="60"/>
  <c r="W132" i="60"/>
  <c r="W135" i="60" s="1"/>
  <c r="W116" i="60"/>
  <c r="W112" i="60"/>
  <c r="W106" i="60"/>
  <c r="W145" i="60"/>
  <c r="W114" i="60"/>
  <c r="U91" i="60"/>
  <c r="U94" i="60" s="1"/>
  <c r="U74" i="60"/>
  <c r="U86" i="60"/>
  <c r="U89" i="60" s="1"/>
  <c r="U69" i="60"/>
  <c r="U76" i="60"/>
  <c r="U68" i="60"/>
  <c r="U96" i="60"/>
  <c r="U75" i="60"/>
  <c r="U65" i="60"/>
  <c r="W74" i="60"/>
  <c r="W91" i="60"/>
  <c r="U58" i="60"/>
  <c r="W58" i="60"/>
  <c r="W60" i="60" s="1"/>
  <c r="W64" i="60"/>
  <c r="W65" i="60"/>
  <c r="W75" i="60"/>
  <c r="X75" i="60" s="1"/>
  <c r="W96" i="60"/>
  <c r="U64" i="60"/>
  <c r="X64" i="60" s="1"/>
  <c r="U61" i="60"/>
  <c r="W61" i="60"/>
  <c r="W68" i="60"/>
  <c r="W76" i="60"/>
  <c r="U62" i="60"/>
  <c r="W62" i="60"/>
  <c r="W69" i="60"/>
  <c r="W86" i="60"/>
  <c r="U63" i="60"/>
  <c r="W63" i="60"/>
  <c r="R96" i="60"/>
  <c r="S96" i="60" s="1"/>
  <c r="W54" i="60"/>
  <c r="U49" i="60"/>
  <c r="U54" i="60"/>
  <c r="W53" i="60"/>
  <c r="W52" i="60"/>
  <c r="U53" i="60"/>
  <c r="U52" i="60"/>
  <c r="W51" i="60"/>
  <c r="W50" i="60"/>
  <c r="U51" i="60"/>
  <c r="U50" i="60"/>
  <c r="W49" i="60"/>
  <c r="W41" i="60"/>
  <c r="U36" i="60"/>
  <c r="U25" i="60"/>
  <c r="U24" i="60"/>
  <c r="W23" i="60"/>
  <c r="W29" i="60"/>
  <c r="W28" i="60"/>
  <c r="W22" i="60"/>
  <c r="W20" i="60"/>
  <c r="W18" i="60"/>
  <c r="W16" i="60"/>
  <c r="W14" i="60"/>
  <c r="W12" i="60"/>
  <c r="W10" i="60"/>
  <c r="U41" i="60"/>
  <c r="W40" i="60"/>
  <c r="W39" i="60"/>
  <c r="U23" i="60"/>
  <c r="U29" i="60"/>
  <c r="U28" i="60"/>
  <c r="U22" i="60"/>
  <c r="U20" i="60"/>
  <c r="U18" i="60"/>
  <c r="U16" i="60"/>
  <c r="U14" i="60"/>
  <c r="U12" i="60"/>
  <c r="U10" i="60"/>
  <c r="U40" i="60"/>
  <c r="U39" i="60"/>
  <c r="W38" i="60"/>
  <c r="W37" i="60"/>
  <c r="W21" i="60"/>
  <c r="W19" i="60"/>
  <c r="W17" i="60"/>
  <c r="W15" i="60"/>
  <c r="W13" i="60"/>
  <c r="W11" i="60"/>
  <c r="U38" i="60"/>
  <c r="U37" i="60"/>
  <c r="X37" i="60" s="1"/>
  <c r="W36" i="60"/>
  <c r="W25" i="60"/>
  <c r="W24" i="60"/>
  <c r="U21" i="60"/>
  <c r="U19" i="60"/>
  <c r="U17" i="60"/>
  <c r="U15" i="60"/>
  <c r="U13" i="60"/>
  <c r="U11" i="60"/>
  <c r="L189" i="62"/>
  <c r="L191" i="62"/>
  <c r="L190" i="62"/>
  <c r="L134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4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5" i="62"/>
  <c r="L9" i="62"/>
  <c r="L13" i="62"/>
  <c r="L17" i="62"/>
  <c r="L21" i="62"/>
  <c r="L25" i="62"/>
  <c r="L29" i="62"/>
  <c r="L33" i="62"/>
  <c r="L37" i="62"/>
  <c r="L41" i="62"/>
  <c r="L45" i="62"/>
  <c r="L49" i="62"/>
  <c r="L53" i="62"/>
  <c r="L61" i="62"/>
  <c r="L65" i="62"/>
  <c r="L69" i="62"/>
  <c r="L73" i="62"/>
  <c r="L77" i="62"/>
  <c r="L81" i="62"/>
  <c r="L89" i="62"/>
  <c r="L93" i="62"/>
  <c r="L101" i="62"/>
  <c r="L105" i="62"/>
  <c r="L113" i="62"/>
  <c r="L57" i="62"/>
  <c r="L85" i="62"/>
  <c r="L97" i="62"/>
  <c r="L109" i="62"/>
  <c r="L136" i="62"/>
  <c r="L144" i="62"/>
  <c r="L152" i="62"/>
  <c r="L160" i="62"/>
  <c r="L168" i="62"/>
  <c r="L176" i="62"/>
  <c r="L184" i="62"/>
  <c r="L6" i="62"/>
  <c r="L14" i="62"/>
  <c r="L22" i="62"/>
  <c r="L30" i="62"/>
  <c r="L38" i="62"/>
  <c r="L46" i="62"/>
  <c r="L54" i="62"/>
  <c r="L62" i="62"/>
  <c r="L70" i="62"/>
  <c r="L78" i="62"/>
  <c r="L86" i="62"/>
  <c r="L94" i="62"/>
  <c r="L102" i="62"/>
  <c r="L110" i="62"/>
  <c r="L117" i="62"/>
  <c r="L122" i="62"/>
  <c r="L127" i="62"/>
  <c r="L2" i="62"/>
  <c r="L137" i="62"/>
  <c r="L145" i="62"/>
  <c r="L153" i="62"/>
  <c r="L161" i="62"/>
  <c r="L169" i="62"/>
  <c r="L177" i="62"/>
  <c r="L185" i="62"/>
  <c r="L7" i="62"/>
  <c r="L15" i="62"/>
  <c r="L23" i="62"/>
  <c r="L31" i="62"/>
  <c r="L39" i="62"/>
  <c r="L47" i="62"/>
  <c r="L55" i="62"/>
  <c r="L63" i="62"/>
  <c r="L71" i="62"/>
  <c r="L79" i="62"/>
  <c r="L87" i="62"/>
  <c r="L95" i="62"/>
  <c r="L103" i="62"/>
  <c r="L111" i="62"/>
  <c r="L118" i="62"/>
  <c r="L123" i="62"/>
  <c r="L129" i="62"/>
  <c r="L140" i="62"/>
  <c r="L148" i="62"/>
  <c r="L156" i="62"/>
  <c r="L164" i="62"/>
  <c r="L172" i="62"/>
  <c r="L180" i="62"/>
  <c r="L188" i="62"/>
  <c r="L10" i="62"/>
  <c r="L18" i="62"/>
  <c r="L26" i="62"/>
  <c r="L34" i="62"/>
  <c r="L42" i="62"/>
  <c r="L50" i="62"/>
  <c r="L58" i="62"/>
  <c r="L66" i="62"/>
  <c r="L74" i="62"/>
  <c r="L82" i="62"/>
  <c r="L90" i="62"/>
  <c r="L98" i="62"/>
  <c r="L106" i="62"/>
  <c r="L114" i="62"/>
  <c r="L119" i="62"/>
  <c r="L125" i="62"/>
  <c r="L130" i="62"/>
  <c r="L133" i="62"/>
  <c r="L141" i="62"/>
  <c r="L149" i="62"/>
  <c r="L157" i="62"/>
  <c r="L165" i="62"/>
  <c r="L173" i="62"/>
  <c r="L181" i="62"/>
  <c r="L3" i="62"/>
  <c r="L11" i="62"/>
  <c r="L19" i="62"/>
  <c r="L27" i="62"/>
  <c r="L35" i="62"/>
  <c r="L43" i="62"/>
  <c r="L51" i="62"/>
  <c r="L59" i="62"/>
  <c r="L67" i="62"/>
  <c r="L75" i="62"/>
  <c r="L83" i="62"/>
  <c r="L91" i="62"/>
  <c r="L99" i="62"/>
  <c r="L107" i="62"/>
  <c r="L115" i="62"/>
  <c r="L121" i="62"/>
  <c r="L126" i="62"/>
  <c r="L131" i="62"/>
  <c r="L486" i="58"/>
  <c r="L456" i="58"/>
  <c r="L454" i="58"/>
  <c r="L446" i="58"/>
  <c r="L442" i="58"/>
  <c r="L430" i="58"/>
  <c r="L406" i="58"/>
  <c r="L326" i="58"/>
  <c r="L294" i="58"/>
  <c r="L765" i="58"/>
  <c r="L637" i="58"/>
  <c r="L457" i="58"/>
  <c r="L872" i="58"/>
  <c r="L230" i="58"/>
  <c r="L125" i="58"/>
  <c r="L29" i="58"/>
  <c r="L2" i="58"/>
  <c r="L1377" i="58"/>
  <c r="L1373" i="58"/>
  <c r="L918" i="58"/>
  <c r="L898" i="58"/>
  <c r="L886" i="58"/>
  <c r="L878" i="58"/>
  <c r="L874" i="58"/>
  <c r="L867" i="58"/>
  <c r="L855" i="58"/>
  <c r="L823" i="58"/>
  <c r="L791" i="58"/>
  <c r="L760" i="58"/>
  <c r="L632" i="58"/>
  <c r="L1174" i="58"/>
  <c r="L873" i="58"/>
  <c r="L870" i="58"/>
  <c r="L868" i="58"/>
  <c r="L766" i="58"/>
  <c r="L763" i="58"/>
  <c r="L695" i="58"/>
  <c r="L663" i="58"/>
  <c r="L1132" i="58"/>
  <c r="L1116" i="58"/>
  <c r="L1110" i="58"/>
  <c r="L1104" i="58"/>
  <c r="L1084" i="58"/>
  <c r="L1020" i="58"/>
  <c r="L1012" i="58"/>
  <c r="L1004" i="58"/>
  <c r="L992" i="58"/>
  <c r="L988" i="58"/>
  <c r="L638" i="58"/>
  <c r="L635" i="58"/>
  <c r="L567" i="58"/>
  <c r="L535" i="58"/>
  <c r="L487" i="58"/>
  <c r="L484" i="58"/>
  <c r="L480" i="58"/>
  <c r="L476" i="58"/>
  <c r="L468" i="58"/>
  <c r="L103" i="58"/>
  <c r="L1148" i="58"/>
  <c r="L1108" i="58"/>
  <c r="L1036" i="58"/>
  <c r="L1008" i="58"/>
  <c r="L1006" i="58"/>
  <c r="L996" i="58"/>
  <c r="L960" i="58"/>
  <c r="L952" i="58"/>
  <c r="L948" i="58"/>
  <c r="L1111" i="58"/>
  <c r="L30" i="58"/>
  <c r="L27" i="58"/>
  <c r="L23" i="58"/>
  <c r="L631" i="58"/>
  <c r="L629" i="58"/>
  <c r="L621" i="58"/>
  <c r="L617" i="58"/>
  <c r="L613" i="58"/>
  <c r="L605" i="58"/>
  <c r="L573" i="58"/>
  <c r="L462" i="58"/>
  <c r="L383" i="58"/>
  <c r="L231" i="58"/>
  <c r="L228" i="58"/>
  <c r="L220" i="58"/>
  <c r="L216" i="58"/>
  <c r="L212" i="58"/>
  <c r="L204" i="58"/>
  <c r="L196" i="58"/>
  <c r="L135" i="58"/>
  <c r="L1363" i="58"/>
  <c r="L1349" i="58"/>
  <c r="L1335" i="58"/>
  <c r="L1333" i="58"/>
  <c r="L1331" i="58"/>
  <c r="L1257" i="58"/>
  <c r="L1100" i="58"/>
  <c r="L1071" i="58"/>
  <c r="L973" i="58"/>
  <c r="L971" i="58"/>
  <c r="L939" i="58"/>
  <c r="L919" i="58"/>
  <c r="L1359" i="58"/>
  <c r="L1341" i="58"/>
  <c r="L1339" i="58"/>
  <c r="L1327" i="58"/>
  <c r="L1149" i="58"/>
  <c r="L1142" i="58"/>
  <c r="L1098" i="58"/>
  <c r="L1031" i="58"/>
  <c r="L1023" i="58"/>
  <c r="L1007" i="58"/>
  <c r="L979" i="58"/>
  <c r="L912" i="58"/>
  <c r="L904" i="58"/>
  <c r="L829" i="58"/>
  <c r="L1376" i="58"/>
  <c r="L1372" i="58"/>
  <c r="L1368" i="58"/>
  <c r="L1364" i="58"/>
  <c r="L1336" i="58"/>
  <c r="L1300" i="58"/>
  <c r="L1298" i="58"/>
  <c r="L1294" i="58"/>
  <c r="L1292" i="58"/>
  <c r="L1290" i="58"/>
  <c r="L1284" i="58"/>
  <c r="L1280" i="58"/>
  <c r="L1278" i="58"/>
  <c r="L1276" i="58"/>
  <c r="L1274" i="58"/>
  <c r="L1268" i="58"/>
  <c r="L1264" i="58"/>
  <c r="L1262" i="58"/>
  <c r="L1260" i="58"/>
  <c r="L1258" i="58"/>
  <c r="L1243" i="58"/>
  <c r="L1239" i="58"/>
  <c r="L1237" i="58"/>
  <c r="L1219" i="58"/>
  <c r="L1180" i="58"/>
  <c r="L1101" i="58"/>
  <c r="L1085" i="58"/>
  <c r="L1082" i="58"/>
  <c r="L1078" i="58"/>
  <c r="L1046" i="58"/>
  <c r="L1038" i="58"/>
  <c r="L866" i="58"/>
  <c r="L864" i="58"/>
  <c r="L856" i="58"/>
  <c r="L852" i="58"/>
  <c r="L759" i="58"/>
  <c r="L757" i="58"/>
  <c r="L749" i="58"/>
  <c r="L745" i="58"/>
  <c r="L741" i="58"/>
  <c r="L733" i="58"/>
  <c r="L701" i="58"/>
  <c r="L494" i="58"/>
  <c r="L490" i="58"/>
  <c r="L382" i="58"/>
  <c r="L380" i="58"/>
  <c r="L376" i="58"/>
  <c r="L332" i="58"/>
  <c r="L268" i="58"/>
  <c r="L104" i="58"/>
  <c r="L101" i="58"/>
  <c r="L97" i="58"/>
  <c r="L77" i="58"/>
  <c r="L1220" i="58"/>
  <c r="L1213" i="58"/>
  <c r="L1207" i="58"/>
  <c r="L1205" i="58"/>
  <c r="L1068" i="58"/>
  <c r="L1060" i="58"/>
  <c r="L1056" i="58"/>
  <c r="L1052" i="58"/>
  <c r="L965" i="58"/>
  <c r="L953" i="58"/>
  <c r="L949" i="58"/>
  <c r="L947" i="58"/>
  <c r="L945" i="58"/>
  <c r="L853" i="58"/>
  <c r="L850" i="58"/>
  <c r="L830" i="58"/>
  <c r="L827" i="58"/>
  <c r="L702" i="58"/>
  <c r="L699" i="58"/>
  <c r="L574" i="58"/>
  <c r="L571" i="58"/>
  <c r="L488" i="58"/>
  <c r="L477" i="58"/>
  <c r="L474" i="58"/>
  <c r="L470" i="58"/>
  <c r="L404" i="58"/>
  <c r="L384" i="58"/>
  <c r="L373" i="58"/>
  <c r="L333" i="58"/>
  <c r="L330" i="58"/>
  <c r="L295" i="58"/>
  <c r="L292" i="58"/>
  <c r="L288" i="58"/>
  <c r="L284" i="58"/>
  <c r="L276" i="58"/>
  <c r="L190" i="58"/>
  <c r="L157" i="58"/>
  <c r="L141" i="58"/>
  <c r="L137" i="58"/>
  <c r="L71" i="58"/>
  <c r="L39" i="58"/>
  <c r="L31" i="58"/>
  <c r="L24" i="58"/>
  <c r="L21" i="58"/>
  <c r="L17" i="58"/>
  <c r="L13" i="58"/>
  <c r="L9" i="58"/>
  <c r="L5" i="58"/>
  <c r="L1187" i="58"/>
  <c r="L1183" i="58"/>
  <c r="L1175" i="58"/>
  <c r="L1172" i="58"/>
  <c r="L1170" i="58"/>
  <c r="L1168" i="58"/>
  <c r="L1164" i="58"/>
  <c r="L1162" i="58"/>
  <c r="L1160" i="58"/>
  <c r="L1156" i="58"/>
  <c r="L1154" i="58"/>
  <c r="L1152" i="58"/>
  <c r="L1133" i="58"/>
  <c r="L1130" i="58"/>
  <c r="L1126" i="58"/>
  <c r="L1118" i="58"/>
  <c r="L1037" i="58"/>
  <c r="L1034" i="58"/>
  <c r="L982" i="58"/>
  <c r="L942" i="58"/>
  <c r="L930" i="58"/>
  <c r="L926" i="58"/>
  <c r="L924" i="58"/>
  <c r="L922" i="58"/>
  <c r="L899" i="58"/>
  <c r="L896" i="58"/>
  <c r="L854" i="58"/>
  <c r="L824" i="58"/>
  <c r="L821" i="58"/>
  <c r="L813" i="58"/>
  <c r="L809" i="58"/>
  <c r="L805" i="58"/>
  <c r="L797" i="58"/>
  <c r="L727" i="58"/>
  <c r="L696" i="58"/>
  <c r="L693" i="58"/>
  <c r="L685" i="58"/>
  <c r="L681" i="58"/>
  <c r="L677" i="58"/>
  <c r="L669" i="58"/>
  <c r="L599" i="58"/>
  <c r="L568" i="58"/>
  <c r="L565" i="58"/>
  <c r="L557" i="58"/>
  <c r="L553" i="58"/>
  <c r="L549" i="58"/>
  <c r="L541" i="58"/>
  <c r="L478" i="58"/>
  <c r="L463" i="58"/>
  <c r="L460" i="58"/>
  <c r="L358" i="58"/>
  <c r="L338" i="58"/>
  <c r="L327" i="58"/>
  <c r="L324" i="58"/>
  <c r="L320" i="58"/>
  <c r="L316" i="58"/>
  <c r="L308" i="58"/>
  <c r="L269" i="58"/>
  <c r="L266" i="58"/>
  <c r="L262" i="58"/>
  <c r="L242" i="58"/>
  <c r="L238" i="58"/>
  <c r="L236" i="58"/>
  <c r="L234" i="58"/>
  <c r="L126" i="58"/>
  <c r="L123" i="58"/>
  <c r="L119" i="58"/>
  <c r="L111" i="58"/>
  <c r="L107" i="58"/>
  <c r="L1330" i="58"/>
  <c r="L1326" i="58"/>
  <c r="L1322" i="58"/>
  <c r="L1306" i="58"/>
  <c r="L1304" i="58"/>
  <c r="L1256" i="58"/>
  <c r="L1245" i="58"/>
  <c r="L1235" i="58"/>
  <c r="L1233" i="58"/>
  <c r="L1231" i="58"/>
  <c r="L1227" i="58"/>
  <c r="L1225" i="58"/>
  <c r="L1223" i="58"/>
  <c r="L1208" i="58"/>
  <c r="L1181" i="58"/>
  <c r="L1176" i="58"/>
  <c r="L1140" i="58"/>
  <c r="L1136" i="58"/>
  <c r="L1134" i="58"/>
  <c r="L1117" i="58"/>
  <c r="L1114" i="58"/>
  <c r="L1094" i="58"/>
  <c r="L1092" i="58"/>
  <c r="L1088" i="58"/>
  <c r="L1086" i="58"/>
  <c r="L1069" i="58"/>
  <c r="L1066" i="58"/>
  <c r="L1062" i="58"/>
  <c r="L1054" i="58"/>
  <c r="L1047" i="58"/>
  <c r="L1044" i="58"/>
  <c r="L1040" i="58"/>
  <c r="L1021" i="58"/>
  <c r="L1018" i="58"/>
  <c r="L1014" i="58"/>
  <c r="L940" i="58"/>
  <c r="L937" i="58"/>
  <c r="L910" i="58"/>
  <c r="L906" i="58"/>
  <c r="L1325" i="58"/>
  <c r="L1321" i="58"/>
  <c r="L1319" i="58"/>
  <c r="L1317" i="58"/>
  <c r="L1315" i="58"/>
  <c r="L1311" i="58"/>
  <c r="L1299" i="58"/>
  <c r="L1295" i="58"/>
  <c r="L1283" i="58"/>
  <c r="L1279" i="58"/>
  <c r="L1250" i="58"/>
  <c r="L1242" i="58"/>
  <c r="L1238" i="58"/>
  <c r="L1211" i="58"/>
  <c r="L1200" i="58"/>
  <c r="L1196" i="58"/>
  <c r="L1194" i="58"/>
  <c r="L1192" i="58"/>
  <c r="L1188" i="58"/>
  <c r="L1186" i="58"/>
  <c r="L1184" i="58"/>
  <c r="L1182" i="58"/>
  <c r="L1177" i="58"/>
  <c r="L1135" i="58"/>
  <c r="L1124" i="58"/>
  <c r="L1120" i="58"/>
  <c r="L1102" i="58"/>
  <c r="L1095" i="58"/>
  <c r="L1087" i="58"/>
  <c r="L1076" i="58"/>
  <c r="L1072" i="58"/>
  <c r="L1070" i="58"/>
  <c r="L1053" i="58"/>
  <c r="L1050" i="58"/>
  <c r="L989" i="58"/>
  <c r="L986" i="58"/>
  <c r="L974" i="58"/>
  <c r="L966" i="58"/>
  <c r="L963" i="58"/>
  <c r="L955" i="58"/>
  <c r="L894" i="58"/>
  <c r="L892" i="58"/>
  <c r="L890" i="58"/>
  <c r="L845" i="58"/>
  <c r="L841" i="58"/>
  <c r="L837" i="58"/>
  <c r="L792" i="58"/>
  <c r="L789" i="58"/>
  <c r="L781" i="58"/>
  <c r="L777" i="58"/>
  <c r="L773" i="58"/>
  <c r="L728" i="58"/>
  <c r="L725" i="58"/>
  <c r="L717" i="58"/>
  <c r="L713" i="58"/>
  <c r="L709" i="58"/>
  <c r="L664" i="58"/>
  <c r="L661" i="58"/>
  <c r="L653" i="58"/>
  <c r="L649" i="58"/>
  <c r="L645" i="58"/>
  <c r="L600" i="58"/>
  <c r="L597" i="58"/>
  <c r="L589" i="58"/>
  <c r="L585" i="58"/>
  <c r="L581" i="58"/>
  <c r="L536" i="58"/>
  <c r="L533" i="58"/>
  <c r="L525" i="58"/>
  <c r="L521" i="58"/>
  <c r="L517" i="58"/>
  <c r="L497" i="58"/>
  <c r="L489" i="58"/>
  <c r="L479" i="58"/>
  <c r="L469" i="58"/>
  <c r="L436" i="58"/>
  <c r="L405" i="58"/>
  <c r="L402" i="58"/>
  <c r="L398" i="58"/>
  <c r="L390" i="58"/>
  <c r="L386" i="58"/>
  <c r="L359" i="58"/>
  <c r="L356" i="58"/>
  <c r="L352" i="58"/>
  <c r="L348" i="58"/>
  <c r="L340" i="58"/>
  <c r="L306" i="58"/>
  <c r="L302" i="58"/>
  <c r="L300" i="58"/>
  <c r="L298" i="58"/>
  <c r="L237" i="58"/>
  <c r="L202" i="58"/>
  <c r="L198" i="58"/>
  <c r="L191" i="58"/>
  <c r="L188" i="58"/>
  <c r="L184" i="58"/>
  <c r="L180" i="58"/>
  <c r="L172" i="58"/>
  <c r="L168" i="58"/>
  <c r="L164" i="58"/>
  <c r="L159" i="58"/>
  <c r="L152" i="58"/>
  <c r="L136" i="58"/>
  <c r="L133" i="58"/>
  <c r="L129" i="58"/>
  <c r="L87" i="58"/>
  <c r="L79" i="58"/>
  <c r="L72" i="58"/>
  <c r="L69" i="58"/>
  <c r="L65" i="58"/>
  <c r="L53" i="58"/>
  <c r="L49" i="58"/>
  <c r="L41" i="58"/>
  <c r="L3" i="58"/>
  <c r="L1030" i="58"/>
  <c r="L1028" i="58"/>
  <c r="L1024" i="58"/>
  <c r="L1022" i="58"/>
  <c r="L1005" i="58"/>
  <c r="L1002" i="58"/>
  <c r="L998" i="58"/>
  <c r="L990" i="58"/>
  <c r="L983" i="58"/>
  <c r="L980" i="58"/>
  <c r="L977" i="58"/>
  <c r="L946" i="58"/>
  <c r="L941" i="58"/>
  <c r="L905" i="58"/>
  <c r="L902" i="58"/>
  <c r="L900" i="58"/>
  <c r="L887" i="58"/>
  <c r="L880" i="58"/>
  <c r="L798" i="58"/>
  <c r="L795" i="58"/>
  <c r="L734" i="58"/>
  <c r="L731" i="58"/>
  <c r="L670" i="58"/>
  <c r="L667" i="58"/>
  <c r="L606" i="58"/>
  <c r="L603" i="58"/>
  <c r="L542" i="58"/>
  <c r="L539" i="58"/>
  <c r="L431" i="58"/>
  <c r="L428" i="58"/>
  <c r="L424" i="58"/>
  <c r="L412" i="58"/>
  <c r="L408" i="58"/>
  <c r="L374" i="58"/>
  <c r="L372" i="58"/>
  <c r="L370" i="58"/>
  <c r="L368" i="58"/>
  <c r="L366" i="58"/>
  <c r="L362" i="58"/>
  <c r="L301" i="58"/>
  <c r="L274" i="58"/>
  <c r="L263" i="58"/>
  <c r="L260" i="58"/>
  <c r="L256" i="58"/>
  <c r="L252" i="58"/>
  <c r="L244" i="58"/>
  <c r="L197" i="58"/>
  <c r="L194" i="58"/>
  <c r="L158" i="58"/>
  <c r="L155" i="58"/>
  <c r="L151" i="58"/>
  <c r="L143" i="58"/>
  <c r="L105" i="58"/>
  <c r="L78" i="58"/>
  <c r="L75" i="58"/>
  <c r="L1305" i="58"/>
  <c r="L1288" i="58"/>
  <c r="L1232" i="58"/>
  <c r="L1229" i="58"/>
  <c r="L1221" i="58"/>
  <c r="L1201" i="58"/>
  <c r="L1198" i="58"/>
  <c r="L1063" i="58"/>
  <c r="L1039" i="58"/>
  <c r="L999" i="58"/>
  <c r="L934" i="58"/>
  <c r="L932" i="58"/>
  <c r="L911" i="58"/>
  <c r="L879" i="58"/>
  <c r="L1348" i="58"/>
  <c r="L1344" i="58"/>
  <c r="L1340" i="58"/>
  <c r="L1301" i="58"/>
  <c r="L1218" i="58"/>
  <c r="L1214" i="58"/>
  <c r="L1127" i="58"/>
  <c r="L1103" i="58"/>
  <c r="L1355" i="58"/>
  <c r="L1353" i="58"/>
  <c r="L1273" i="58"/>
  <c r="L1269" i="58"/>
  <c r="L1251" i="58"/>
  <c r="L1249" i="58"/>
  <c r="L1247" i="58"/>
  <c r="L1169" i="58"/>
  <c r="L1166" i="58"/>
  <c r="L1158" i="58"/>
  <c r="L1150" i="58"/>
  <c r="L1147" i="58"/>
  <c r="L1143" i="58"/>
  <c r="L1119" i="58"/>
  <c r="L1079" i="58"/>
  <c r="L1055" i="58"/>
  <c r="L1015" i="58"/>
  <c r="L991" i="58"/>
  <c r="L961" i="58"/>
  <c r="L959" i="58"/>
  <c r="L957" i="58"/>
  <c r="L925" i="58"/>
  <c r="L914" i="58"/>
  <c r="L893" i="58"/>
  <c r="L882" i="58"/>
  <c r="L861" i="58"/>
  <c r="L847" i="58"/>
  <c r="L835" i="58"/>
  <c r="L831" i="58"/>
  <c r="L828" i="58"/>
  <c r="L825" i="58"/>
  <c r="L822" i="58"/>
  <c r="L819" i="58"/>
  <c r="L815" i="58"/>
  <c r="L803" i="58"/>
  <c r="L799" i="58"/>
  <c r="L796" i="58"/>
  <c r="L793" i="58"/>
  <c r="L790" i="58"/>
  <c r="L787" i="58"/>
  <c r="L783" i="58"/>
  <c r="L771" i="58"/>
  <c r="L767" i="58"/>
  <c r="L764" i="58"/>
  <c r="L761" i="58"/>
  <c r="L758" i="58"/>
  <c r="L755" i="58"/>
  <c r="L751" i="58"/>
  <c r="L739" i="58"/>
  <c r="L735" i="58"/>
  <c r="L732" i="58"/>
  <c r="L729" i="58"/>
  <c r="L726" i="58"/>
  <c r="L723" i="58"/>
  <c r="L719" i="58"/>
  <c r="L707" i="58"/>
  <c r="L703" i="58"/>
  <c r="L700" i="58"/>
  <c r="L888" i="58"/>
  <c r="L885" i="58"/>
  <c r="L881" i="58"/>
  <c r="L875" i="58"/>
  <c r="L862" i="58"/>
  <c r="L860" i="58"/>
  <c r="L858" i="58"/>
  <c r="L508" i="58"/>
  <c r="L504" i="58"/>
  <c r="L502" i="58"/>
  <c r="L500" i="58"/>
  <c r="L437" i="58"/>
  <c r="L434" i="58"/>
  <c r="L432" i="58"/>
  <c r="L407" i="58"/>
  <c r="L385" i="58"/>
  <c r="L375" i="58"/>
  <c r="L369" i="58"/>
  <c r="L350" i="58"/>
  <c r="L339" i="58"/>
  <c r="L336" i="58"/>
  <c r="L318" i="58"/>
  <c r="L307" i="58"/>
  <c r="L304" i="58"/>
  <c r="L275" i="58"/>
  <c r="L272" i="58"/>
  <c r="L243" i="58"/>
  <c r="L240" i="58"/>
  <c r="L222" i="58"/>
  <c r="L203" i="58"/>
  <c r="L200" i="58"/>
  <c r="L178" i="58"/>
  <c r="L174" i="58"/>
  <c r="L166" i="58"/>
  <c r="L697" i="58"/>
  <c r="L687" i="58"/>
  <c r="L671" i="58"/>
  <c r="L662" i="58"/>
  <c r="L659" i="58"/>
  <c r="L655" i="58"/>
  <c r="L639" i="58"/>
  <c r="L636" i="58"/>
  <c r="L630" i="58"/>
  <c r="L627" i="58"/>
  <c r="L623" i="58"/>
  <c r="L595" i="58"/>
  <c r="L464" i="58"/>
  <c r="L461" i="58"/>
  <c r="L458" i="58"/>
  <c r="L455" i="58"/>
  <c r="L452" i="58"/>
  <c r="L448" i="58"/>
  <c r="L422" i="58"/>
  <c r="L418" i="58"/>
  <c r="L414" i="58"/>
  <c r="L396" i="58"/>
  <c r="L392" i="58"/>
  <c r="L360" i="58"/>
  <c r="L349" i="58"/>
  <c r="L346" i="58"/>
  <c r="L342" i="58"/>
  <c r="L317" i="58"/>
  <c r="L314" i="58"/>
  <c r="L310" i="58"/>
  <c r="L285" i="58"/>
  <c r="L282" i="58"/>
  <c r="L278" i="58"/>
  <c r="L253" i="58"/>
  <c r="L250" i="58"/>
  <c r="L246" i="58"/>
  <c r="L213" i="58"/>
  <c r="L210" i="58"/>
  <c r="L206" i="58"/>
  <c r="L165" i="58"/>
  <c r="L161" i="58"/>
  <c r="L694" i="58"/>
  <c r="L691" i="58"/>
  <c r="L675" i="58"/>
  <c r="L668" i="58"/>
  <c r="L665" i="58"/>
  <c r="L643" i="58"/>
  <c r="L633" i="58"/>
  <c r="L611" i="58"/>
  <c r="L607" i="58"/>
  <c r="L604" i="58"/>
  <c r="L601" i="58"/>
  <c r="L598" i="58"/>
  <c r="L591" i="58"/>
  <c r="L579" i="58"/>
  <c r="L575" i="58"/>
  <c r="L572" i="58"/>
  <c r="L569" i="58"/>
  <c r="L566" i="58"/>
  <c r="L563" i="58"/>
  <c r="L559" i="58"/>
  <c r="L547" i="58"/>
  <c r="L543" i="58"/>
  <c r="L540" i="58"/>
  <c r="L537" i="58"/>
  <c r="L534" i="58"/>
  <c r="L531" i="58"/>
  <c r="L527" i="58"/>
  <c r="L515" i="58"/>
  <c r="L511" i="58"/>
  <c r="L503" i="58"/>
  <c r="L1369" i="58"/>
  <c r="L1367" i="58"/>
  <c r="L1362" i="58"/>
  <c r="L1358" i="58"/>
  <c r="L1354" i="58"/>
  <c r="L1350" i="58"/>
  <c r="L1345" i="58"/>
  <c r="L1316" i="58"/>
  <c r="L1314" i="58"/>
  <c r="L1310" i="58"/>
  <c r="L1308" i="58"/>
  <c r="L1289" i="58"/>
  <c r="L1285" i="58"/>
  <c r="L1272" i="58"/>
  <c r="L1267" i="58"/>
  <c r="L1263" i="58"/>
  <c r="L1244" i="58"/>
  <c r="L1226" i="58"/>
  <c r="L1215" i="58"/>
  <c r="L1212" i="58"/>
  <c r="L1206" i="58"/>
  <c r="L1204" i="58"/>
  <c r="L1202" i="58"/>
  <c r="L1193" i="58"/>
  <c r="L1190" i="58"/>
  <c r="L1163" i="58"/>
  <c r="L1155" i="58"/>
  <c r="L1144" i="58"/>
  <c r="L1141" i="58"/>
  <c r="L1138" i="58"/>
  <c r="L1128" i="58"/>
  <c r="L1125" i="58"/>
  <c r="L1122" i="58"/>
  <c r="L1112" i="58"/>
  <c r="L1109" i="58"/>
  <c r="L1106" i="58"/>
  <c r="L1096" i="58"/>
  <c r="L1093" i="58"/>
  <c r="L1090" i="58"/>
  <c r="L1080" i="58"/>
  <c r="L1077" i="58"/>
  <c r="L1074" i="58"/>
  <c r="L1064" i="58"/>
  <c r="L1061" i="58"/>
  <c r="L1058" i="58"/>
  <c r="L1048" i="58"/>
  <c r="L1045" i="58"/>
  <c r="L1042" i="58"/>
  <c r="L1032" i="58"/>
  <c r="L1029" i="58"/>
  <c r="L1026" i="58"/>
  <c r="L1016" i="58"/>
  <c r="L1013" i="58"/>
  <c r="L1010" i="58"/>
  <c r="L1000" i="58"/>
  <c r="L997" i="58"/>
  <c r="L994" i="58"/>
  <c r="L984" i="58"/>
  <c r="L981" i="58"/>
  <c r="L978" i="58"/>
  <c r="L972" i="58"/>
  <c r="L969" i="58"/>
  <c r="L967" i="58"/>
  <c r="L954" i="58"/>
  <c r="L931" i="58"/>
  <c r="L928" i="58"/>
  <c r="L920" i="58"/>
  <c r="L917" i="58"/>
  <c r="L913" i="58"/>
  <c r="L907" i="58"/>
  <c r="L142" i="58"/>
  <c r="L139" i="58"/>
  <c r="L106" i="58"/>
  <c r="L88" i="58"/>
  <c r="L85" i="58"/>
  <c r="L81" i="58"/>
  <c r="L40" i="58"/>
  <c r="L37" i="58"/>
  <c r="L33" i="58"/>
  <c r="L11" i="58"/>
  <c r="L4" i="58"/>
  <c r="L149" i="58"/>
  <c r="L145" i="58"/>
  <c r="L127" i="58"/>
  <c r="L120" i="58"/>
  <c r="L117" i="58"/>
  <c r="L113" i="58"/>
  <c r="L95" i="58"/>
  <c r="L91" i="58"/>
  <c r="L73" i="58"/>
  <c r="L66" i="58"/>
  <c r="L63" i="58"/>
  <c r="L59" i="58"/>
  <c r="L55" i="58"/>
  <c r="L47" i="58"/>
  <c r="L43" i="58"/>
  <c r="L10" i="58"/>
  <c r="L7" i="58"/>
  <c r="L1378" i="58"/>
  <c r="L1374" i="58"/>
  <c r="L1370" i="58"/>
  <c r="L1365" i="58"/>
  <c r="L1360" i="58"/>
  <c r="L1356" i="58"/>
  <c r="L1351" i="58"/>
  <c r="L1346" i="58"/>
  <c r="L1342" i="58"/>
  <c r="L1337" i="58"/>
  <c r="L1332" i="58"/>
  <c r="L1328" i="58"/>
  <c r="L1323" i="58"/>
  <c r="L1318" i="58"/>
  <c r="L1312" i="58"/>
  <c r="L1307" i="58"/>
  <c r="L1302" i="58"/>
  <c r="L1296" i="58"/>
  <c r="L1291" i="58"/>
  <c r="L1286" i="58"/>
  <c r="L1281" i="58"/>
  <c r="L1275" i="58"/>
  <c r="L1270" i="58"/>
  <c r="L1265" i="58"/>
  <c r="L1259" i="58"/>
  <c r="L1254" i="58"/>
  <c r="L1252" i="58"/>
  <c r="L1246" i="58"/>
  <c r="L1240" i="58"/>
  <c r="L1234" i="58"/>
  <c r="L1228" i="58"/>
  <c r="L1222" i="58"/>
  <c r="L1210" i="58"/>
  <c r="L1199" i="58"/>
  <c r="L1189" i="58"/>
  <c r="L1161" i="58"/>
  <c r="L1379" i="58"/>
  <c r="L1375" i="58"/>
  <c r="L1371" i="58"/>
  <c r="L1366" i="58"/>
  <c r="L1361" i="58"/>
  <c r="L1357" i="58"/>
  <c r="L1352" i="58"/>
  <c r="L1347" i="58"/>
  <c r="L1343" i="58"/>
  <c r="L1338" i="58"/>
  <c r="L1334" i="58"/>
  <c r="L1329" i="58"/>
  <c r="L1324" i="58"/>
  <c r="L1320" i="58"/>
  <c r="L1313" i="58"/>
  <c r="L1309" i="58"/>
  <c r="L1303" i="58"/>
  <c r="L1297" i="58"/>
  <c r="L1293" i="58"/>
  <c r="L1287" i="58"/>
  <c r="L1282" i="58"/>
  <c r="L1277" i="58"/>
  <c r="L1271" i="58"/>
  <c r="L1266" i="58"/>
  <c r="L1261" i="58"/>
  <c r="L1255" i="58"/>
  <c r="L1253" i="58"/>
  <c r="L1248" i="58"/>
  <c r="L1241" i="58"/>
  <c r="L1236" i="58"/>
  <c r="L1230" i="58"/>
  <c r="L1224" i="58"/>
  <c r="L1217" i="58"/>
  <c r="L1195" i="58"/>
  <c r="L1179" i="58"/>
  <c r="L1173" i="58"/>
  <c r="L1167" i="58"/>
  <c r="L1157" i="58"/>
  <c r="L1151" i="58"/>
  <c r="L1145" i="58"/>
  <c r="L1137" i="58"/>
  <c r="L1129" i="58"/>
  <c r="L1121" i="58"/>
  <c r="L1113" i="58"/>
  <c r="L1105" i="58"/>
  <c r="L1097" i="58"/>
  <c r="L1089" i="58"/>
  <c r="L1081" i="58"/>
  <c r="L1073" i="58"/>
  <c r="L1065" i="58"/>
  <c r="L1057" i="58"/>
  <c r="L1049" i="58"/>
  <c r="L1041" i="58"/>
  <c r="L1033" i="58"/>
  <c r="L1025" i="58"/>
  <c r="L1017" i="58"/>
  <c r="L1009" i="58"/>
  <c r="L1001" i="58"/>
  <c r="L993" i="58"/>
  <c r="L985" i="58"/>
  <c r="L975" i="58"/>
  <c r="L968" i="58"/>
  <c r="L962" i="58"/>
  <c r="L956" i="58"/>
  <c r="L950" i="58"/>
  <c r="L943" i="58"/>
  <c r="L936" i="58"/>
  <c r="L933" i="58"/>
  <c r="L927" i="58"/>
  <c r="L921" i="58"/>
  <c r="L915" i="58"/>
  <c r="L908" i="58"/>
  <c r="L901" i="58"/>
  <c r="L895" i="58"/>
  <c r="L889" i="58"/>
  <c r="L883" i="58"/>
  <c r="L876" i="58"/>
  <c r="L869" i="58"/>
  <c r="L863" i="58"/>
  <c r="L857" i="58"/>
  <c r="L849" i="58"/>
  <c r="L846" i="58"/>
  <c r="L843" i="58"/>
  <c r="L839" i="58"/>
  <c r="L836" i="58"/>
  <c r="L833" i="58"/>
  <c r="L817" i="58"/>
  <c r="L814" i="58"/>
  <c r="L811" i="58"/>
  <c r="L807" i="58"/>
  <c r="L804" i="58"/>
  <c r="L801" i="58"/>
  <c r="L785" i="58"/>
  <c r="L782" i="58"/>
  <c r="L779" i="58"/>
  <c r="L775" i="58"/>
  <c r="L772" i="58"/>
  <c r="L769" i="58"/>
  <c r="L753" i="58"/>
  <c r="L750" i="58"/>
  <c r="L747" i="58"/>
  <c r="L743" i="58"/>
  <c r="L740" i="58"/>
  <c r="L737" i="58"/>
  <c r="L721" i="58"/>
  <c r="L718" i="58"/>
  <c r="L715" i="58"/>
  <c r="L711" i="58"/>
  <c r="L708" i="58"/>
  <c r="L705" i="58"/>
  <c r="L689" i="58"/>
  <c r="L686" i="58"/>
  <c r="L683" i="58"/>
  <c r="L679" i="58"/>
  <c r="L676" i="58"/>
  <c r="L673" i="58"/>
  <c r="L657" i="58"/>
  <c r="L654" i="58"/>
  <c r="L651" i="58"/>
  <c r="L647" i="58"/>
  <c r="L644" i="58"/>
  <c r="L641" i="58"/>
  <c r="L625" i="58"/>
  <c r="L622" i="58"/>
  <c r="L619" i="58"/>
  <c r="L615" i="58"/>
  <c r="L612" i="58"/>
  <c r="L609" i="58"/>
  <c r="L593" i="58"/>
  <c r="L590" i="58"/>
  <c r="L587" i="58"/>
  <c r="L583" i="58"/>
  <c r="L580" i="58"/>
  <c r="L577" i="58"/>
  <c r="L561" i="58"/>
  <c r="L558" i="58"/>
  <c r="L555" i="58"/>
  <c r="L551" i="58"/>
  <c r="L548" i="58"/>
  <c r="L545" i="58"/>
  <c r="L518" i="58"/>
  <c r="L495" i="58"/>
  <c r="L492" i="58"/>
  <c r="L482" i="58"/>
  <c r="L472" i="58"/>
  <c r="L1216" i="58"/>
  <c r="L1209" i="58"/>
  <c r="L1203" i="58"/>
  <c r="L1197" i="58"/>
  <c r="L1191" i="58"/>
  <c r="L1185" i="58"/>
  <c r="L1178" i="58"/>
  <c r="L1171" i="58"/>
  <c r="L1165" i="58"/>
  <c r="L1159" i="58"/>
  <c r="L1153" i="58"/>
  <c r="L1146" i="58"/>
  <c r="L1139" i="58"/>
  <c r="L1131" i="58"/>
  <c r="L1123" i="58"/>
  <c r="L1115" i="58"/>
  <c r="L1107" i="58"/>
  <c r="L1099" i="58"/>
  <c r="L1091" i="58"/>
  <c r="L1083" i="58"/>
  <c r="L1075" i="58"/>
  <c r="L1067" i="58"/>
  <c r="L1059" i="58"/>
  <c r="L1051" i="58"/>
  <c r="L1043" i="58"/>
  <c r="L1035" i="58"/>
  <c r="L1027" i="58"/>
  <c r="L1019" i="58"/>
  <c r="L1011" i="58"/>
  <c r="L1003" i="58"/>
  <c r="L995" i="58"/>
  <c r="L987" i="58"/>
  <c r="L976" i="58"/>
  <c r="L970" i="58"/>
  <c r="L964" i="58"/>
  <c r="L958" i="58"/>
  <c r="L951" i="58"/>
  <c r="L944" i="58"/>
  <c r="L938" i="58"/>
  <c r="L935" i="58"/>
  <c r="L929" i="58"/>
  <c r="L923" i="58"/>
  <c r="L916" i="58"/>
  <c r="L909" i="58"/>
  <c r="L903" i="58"/>
  <c r="L897" i="58"/>
  <c r="L891" i="58"/>
  <c r="L884" i="58"/>
  <c r="L877" i="58"/>
  <c r="L871" i="58"/>
  <c r="L865" i="58"/>
  <c r="L859" i="58"/>
  <c r="L851" i="58"/>
  <c r="L848" i="58"/>
  <c r="L838" i="58"/>
  <c r="L816" i="58"/>
  <c r="L806" i="58"/>
  <c r="L784" i="58"/>
  <c r="L774" i="58"/>
  <c r="L752" i="58"/>
  <c r="L742" i="58"/>
  <c r="L720" i="58"/>
  <c r="L710" i="58"/>
  <c r="L688" i="58"/>
  <c r="L678" i="58"/>
  <c r="L656" i="58"/>
  <c r="L646" i="58"/>
  <c r="L624" i="58"/>
  <c r="L614" i="58"/>
  <c r="L592" i="58"/>
  <c r="L582" i="58"/>
  <c r="L560" i="58"/>
  <c r="L550" i="58"/>
  <c r="L528" i="58"/>
  <c r="L506" i="58"/>
  <c r="L466" i="58"/>
  <c r="L450" i="58"/>
  <c r="L447" i="58"/>
  <c r="L444" i="58"/>
  <c r="L440" i="58"/>
  <c r="L438" i="58"/>
  <c r="L433" i="58"/>
  <c r="L426" i="58"/>
  <c r="L423" i="58"/>
  <c r="L420" i="58"/>
  <c r="L416" i="58"/>
  <c r="L413" i="58"/>
  <c r="L410" i="58"/>
  <c r="L400" i="58"/>
  <c r="L397" i="58"/>
  <c r="L394" i="58"/>
  <c r="L391" i="58"/>
  <c r="L388" i="58"/>
  <c r="L378" i="58"/>
  <c r="L361" i="58"/>
  <c r="L351" i="58"/>
  <c r="L341" i="58"/>
  <c r="L319" i="58"/>
  <c r="L309" i="58"/>
  <c r="L303" i="58"/>
  <c r="L277" i="58"/>
  <c r="L245" i="58"/>
  <c r="L239" i="58"/>
  <c r="L223" i="58"/>
  <c r="L205" i="58"/>
  <c r="L199" i="58"/>
  <c r="L175" i="58"/>
  <c r="L144" i="58"/>
  <c r="L138" i="58"/>
  <c r="L128" i="58"/>
  <c r="L98" i="58"/>
  <c r="L80" i="58"/>
  <c r="L74" i="58"/>
  <c r="L50" i="58"/>
  <c r="L12" i="58"/>
  <c r="L6" i="58"/>
  <c r="L529" i="58"/>
  <c r="L526" i="58"/>
  <c r="L523" i="58"/>
  <c r="L519" i="58"/>
  <c r="L516" i="58"/>
  <c r="L513" i="58"/>
  <c r="L501" i="58"/>
  <c r="L498" i="58"/>
  <c r="L496" i="58"/>
  <c r="L471" i="58"/>
  <c r="L449" i="58"/>
  <c r="L439" i="58"/>
  <c r="L425" i="58"/>
  <c r="L415" i="58"/>
  <c r="L399" i="58"/>
  <c r="L393" i="58"/>
  <c r="L367" i="58"/>
  <c r="L364" i="58"/>
  <c r="L354" i="58"/>
  <c r="L344" i="58"/>
  <c r="L334" i="58"/>
  <c r="L331" i="58"/>
  <c r="L328" i="58"/>
  <c r="L325" i="58"/>
  <c r="L322" i="58"/>
  <c r="L312" i="58"/>
  <c r="L296" i="58"/>
  <c r="L293" i="58"/>
  <c r="L290" i="58"/>
  <c r="L286" i="58"/>
  <c r="L283" i="58"/>
  <c r="L280" i="58"/>
  <c r="L270" i="58"/>
  <c r="L267" i="58"/>
  <c r="L264" i="58"/>
  <c r="L261" i="58"/>
  <c r="L258" i="58"/>
  <c r="L254" i="58"/>
  <c r="L251" i="58"/>
  <c r="L248" i="58"/>
  <c r="L232" i="58"/>
  <c r="L229" i="58"/>
  <c r="L226" i="58"/>
  <c r="L181" i="58"/>
  <c r="L167" i="58"/>
  <c r="L160" i="58"/>
  <c r="L114" i="58"/>
  <c r="L56" i="58"/>
  <c r="L42" i="58"/>
  <c r="L32" i="58"/>
  <c r="L224" i="58"/>
  <c r="L221" i="58"/>
  <c r="L218" i="58"/>
  <c r="L214" i="58"/>
  <c r="L211" i="58"/>
  <c r="L208" i="58"/>
  <c r="L192" i="58"/>
  <c r="L189" i="58"/>
  <c r="L186" i="58"/>
  <c r="L182" i="58"/>
  <c r="L179" i="58"/>
  <c r="L176" i="58"/>
  <c r="L173" i="58"/>
  <c r="L170" i="58"/>
  <c r="L163" i="58"/>
  <c r="L153" i="58"/>
  <c r="L150" i="58"/>
  <c r="L147" i="58"/>
  <c r="L131" i="58"/>
  <c r="L121" i="58"/>
  <c r="L118" i="58"/>
  <c r="L115" i="58"/>
  <c r="L112" i="58"/>
  <c r="L109" i="58"/>
  <c r="L99" i="58"/>
  <c r="L96" i="58"/>
  <c r="L93" i="58"/>
  <c r="L89" i="58"/>
  <c r="L86" i="58"/>
  <c r="L83" i="58"/>
  <c r="L67" i="58"/>
  <c r="L64" i="58"/>
  <c r="L61" i="58"/>
  <c r="L57" i="58"/>
  <c r="L54" i="58"/>
  <c r="L51" i="58"/>
  <c r="L48" i="58"/>
  <c r="L45" i="58"/>
  <c r="L35" i="58"/>
  <c r="L25" i="58"/>
  <c r="L22" i="58"/>
  <c r="L19" i="58"/>
  <c r="L15" i="58"/>
  <c r="L844" i="58"/>
  <c r="L832" i="58"/>
  <c r="L812" i="58"/>
  <c r="L800" i="58"/>
  <c r="L780" i="58"/>
  <c r="L768" i="58"/>
  <c r="L748" i="58"/>
  <c r="L736" i="58"/>
  <c r="L716" i="58"/>
  <c r="L704" i="58"/>
  <c r="L684" i="58"/>
  <c r="L672" i="58"/>
  <c r="L652" i="58"/>
  <c r="L640" i="58"/>
  <c r="L620" i="58"/>
  <c r="L608" i="58"/>
  <c r="L588" i="58"/>
  <c r="L576" i="58"/>
  <c r="L556" i="58"/>
  <c r="L544" i="58"/>
  <c r="L524" i="58"/>
  <c r="L512" i="58"/>
  <c r="L509" i="58"/>
  <c r="L481" i="58"/>
  <c r="L445" i="58"/>
  <c r="L417" i="58"/>
  <c r="L381" i="58"/>
  <c r="L353" i="58"/>
  <c r="L347" i="58"/>
  <c r="L287" i="58"/>
  <c r="L219" i="58"/>
  <c r="L162" i="58"/>
  <c r="L94" i="58"/>
  <c r="L34" i="58"/>
  <c r="L840" i="58"/>
  <c r="L820" i="58"/>
  <c r="L808" i="58"/>
  <c r="L788" i="58"/>
  <c r="L776" i="58"/>
  <c r="L756" i="58"/>
  <c r="L744" i="58"/>
  <c r="L724" i="58"/>
  <c r="L712" i="58"/>
  <c r="L692" i="58"/>
  <c r="L680" i="58"/>
  <c r="L660" i="58"/>
  <c r="L648" i="58"/>
  <c r="L628" i="58"/>
  <c r="L616" i="58"/>
  <c r="L596" i="58"/>
  <c r="L584" i="58"/>
  <c r="L564" i="58"/>
  <c r="L552" i="58"/>
  <c r="L532" i="58"/>
  <c r="L520" i="58"/>
  <c r="L493" i="58"/>
  <c r="L465" i="58"/>
  <c r="L429" i="58"/>
  <c r="L401" i="58"/>
  <c r="L365" i="58"/>
  <c r="L315" i="58"/>
  <c r="L255" i="58"/>
  <c r="L187" i="58"/>
  <c r="L130" i="58"/>
  <c r="L62" i="58"/>
  <c r="L842" i="58"/>
  <c r="L834" i="58"/>
  <c r="L826" i="58"/>
  <c r="L818" i="58"/>
  <c r="L810" i="58"/>
  <c r="L802" i="58"/>
  <c r="L794" i="58"/>
  <c r="L786" i="58"/>
  <c r="L778" i="58"/>
  <c r="L770" i="58"/>
  <c r="L762" i="58"/>
  <c r="L754" i="58"/>
  <c r="L746" i="58"/>
  <c r="L738" i="58"/>
  <c r="L730" i="58"/>
  <c r="L722" i="58"/>
  <c r="L714" i="58"/>
  <c r="L706" i="58"/>
  <c r="L698" i="58"/>
  <c r="L690" i="58"/>
  <c r="L682" i="58"/>
  <c r="L674" i="58"/>
  <c r="L666" i="58"/>
  <c r="L658" i="58"/>
  <c r="L650" i="58"/>
  <c r="L642" i="58"/>
  <c r="L634" i="58"/>
  <c r="L626" i="58"/>
  <c r="L618" i="58"/>
  <c r="L610" i="58"/>
  <c r="L602" i="58"/>
  <c r="L594" i="58"/>
  <c r="L586" i="58"/>
  <c r="L578" i="58"/>
  <c r="L570" i="58"/>
  <c r="L562" i="58"/>
  <c r="L554" i="58"/>
  <c r="L546" i="58"/>
  <c r="L538" i="58"/>
  <c r="L530" i="58"/>
  <c r="L522" i="58"/>
  <c r="L514" i="58"/>
  <c r="L505" i="58"/>
  <c r="L485" i="58"/>
  <c r="L473" i="58"/>
  <c r="L453" i="58"/>
  <c r="L441" i="58"/>
  <c r="L421" i="58"/>
  <c r="L409" i="58"/>
  <c r="L389" i="58"/>
  <c r="L377" i="58"/>
  <c r="L357" i="58"/>
  <c r="L335" i="58"/>
  <c r="L299" i="58"/>
  <c r="L271" i="58"/>
  <c r="L235" i="58"/>
  <c r="L207" i="58"/>
  <c r="L171" i="58"/>
  <c r="L146" i="58"/>
  <c r="L110" i="58"/>
  <c r="L82" i="58"/>
  <c r="L46" i="58"/>
  <c r="L18" i="58"/>
  <c r="L510" i="58"/>
  <c r="L507" i="58"/>
  <c r="L499" i="58"/>
  <c r="L491" i="58"/>
  <c r="L483" i="58"/>
  <c r="L475" i="58"/>
  <c r="L467" i="58"/>
  <c r="L459" i="58"/>
  <c r="L451" i="58"/>
  <c r="L443" i="58"/>
  <c r="L435" i="58"/>
  <c r="L427" i="58"/>
  <c r="L419" i="58"/>
  <c r="L411" i="58"/>
  <c r="L403" i="58"/>
  <c r="L395" i="58"/>
  <c r="L387" i="58"/>
  <c r="L379" i="58"/>
  <c r="L371" i="58"/>
  <c r="L363" i="58"/>
  <c r="L355" i="58"/>
  <c r="L343" i="58"/>
  <c r="L323" i="58"/>
  <c r="L311" i="58"/>
  <c r="L291" i="58"/>
  <c r="L279" i="58"/>
  <c r="L259" i="58"/>
  <c r="L247" i="58"/>
  <c r="L227" i="58"/>
  <c r="L215" i="58"/>
  <c r="L195" i="58"/>
  <c r="L183" i="58"/>
  <c r="L154" i="58"/>
  <c r="L134" i="58"/>
  <c r="L122" i="58"/>
  <c r="L102" i="58"/>
  <c r="L90" i="58"/>
  <c r="L70" i="58"/>
  <c r="L58" i="58"/>
  <c r="L38" i="58"/>
  <c r="L26" i="58"/>
  <c r="L14" i="58"/>
  <c r="L16" i="58"/>
  <c r="L8" i="58"/>
  <c r="L345" i="58"/>
  <c r="L337" i="58"/>
  <c r="L329" i="58"/>
  <c r="L321" i="58"/>
  <c r="L313" i="58"/>
  <c r="L305" i="58"/>
  <c r="L297" i="58"/>
  <c r="L289" i="58"/>
  <c r="L281" i="58"/>
  <c r="L273" i="58"/>
  <c r="L265" i="58"/>
  <c r="L257" i="58"/>
  <c r="L249" i="58"/>
  <c r="L241" i="58"/>
  <c r="L233" i="58"/>
  <c r="L225" i="58"/>
  <c r="L217" i="58"/>
  <c r="L209" i="58"/>
  <c r="L201" i="58"/>
  <c r="L193" i="58"/>
  <c r="L185" i="58"/>
  <c r="L177" i="58"/>
  <c r="L169" i="58"/>
  <c r="L156" i="58"/>
  <c r="L148" i="58"/>
  <c r="L140" i="58"/>
  <c r="L132" i="58"/>
  <c r="L124" i="58"/>
  <c r="L116" i="58"/>
  <c r="L108" i="58"/>
  <c r="L100" i="58"/>
  <c r="L92" i="58"/>
  <c r="L84" i="58"/>
  <c r="L76" i="58"/>
  <c r="L68" i="58"/>
  <c r="L60" i="58"/>
  <c r="L52" i="58"/>
  <c r="L44" i="58"/>
  <c r="L36" i="58"/>
  <c r="L28" i="58"/>
  <c r="D115" i="60" s="1"/>
  <c r="L20" i="58"/>
  <c r="X76" i="60" l="1"/>
  <c r="W109" i="60"/>
  <c r="X69" i="60"/>
  <c r="X96" i="60"/>
  <c r="X18" i="60"/>
  <c r="X29" i="60"/>
  <c r="X168" i="60"/>
  <c r="X11" i="60"/>
  <c r="X19" i="60"/>
  <c r="X41" i="60"/>
  <c r="X50" i="60"/>
  <c r="X52" i="60"/>
  <c r="X54" i="60"/>
  <c r="X12" i="60"/>
  <c r="X20" i="60"/>
  <c r="X23" i="60"/>
  <c r="X86" i="60"/>
  <c r="W89" i="60"/>
  <c r="X89" i="60" s="1"/>
  <c r="U72" i="60"/>
  <c r="X74" i="60"/>
  <c r="X107" i="60"/>
  <c r="X114" i="60"/>
  <c r="X122" i="60"/>
  <c r="X138" i="60"/>
  <c r="X147" i="60"/>
  <c r="X158" i="60"/>
  <c r="U162" i="60"/>
  <c r="X162" i="60" s="1"/>
  <c r="X165" i="60"/>
  <c r="R94" i="60"/>
  <c r="S94" i="60" s="1"/>
  <c r="S91" i="60"/>
  <c r="R32" i="60"/>
  <c r="S32" i="60" s="1"/>
  <c r="S28" i="60"/>
  <c r="R119" i="60"/>
  <c r="S119" i="60" s="1"/>
  <c r="S111" i="60"/>
  <c r="R135" i="60"/>
  <c r="S132" i="60"/>
  <c r="X68" i="60"/>
  <c r="W72" i="60"/>
  <c r="X65" i="60"/>
  <c r="X111" i="60"/>
  <c r="U119" i="60"/>
  <c r="X115" i="60"/>
  <c r="X123" i="60"/>
  <c r="X139" i="60"/>
  <c r="X148" i="60"/>
  <c r="U151" i="60"/>
  <c r="X151" i="60" s="1"/>
  <c r="X143" i="60"/>
  <c r="X166" i="60"/>
  <c r="R89" i="60"/>
  <c r="S86" i="60"/>
  <c r="R26" i="60"/>
  <c r="S10" i="60"/>
  <c r="R47" i="60"/>
  <c r="S47" i="60" s="1"/>
  <c r="S36" i="60"/>
  <c r="R151" i="60"/>
  <c r="S151" i="60" s="1"/>
  <c r="S148" i="60"/>
  <c r="S145" i="60"/>
  <c r="R162" i="60"/>
  <c r="S162" i="60" s="1"/>
  <c r="S158" i="60"/>
  <c r="W66" i="60"/>
  <c r="U60" i="60"/>
  <c r="X60" i="60" s="1"/>
  <c r="X58" i="60"/>
  <c r="X112" i="60"/>
  <c r="X116" i="60"/>
  <c r="X132" i="60"/>
  <c r="U135" i="60"/>
  <c r="X145" i="60"/>
  <c r="X153" i="60"/>
  <c r="X108" i="60"/>
  <c r="R60" i="60"/>
  <c r="S60" i="60" s="1"/>
  <c r="S58" i="60"/>
  <c r="S68" i="60"/>
  <c r="R72" i="60"/>
  <c r="S72" i="60" s="1"/>
  <c r="X63" i="60"/>
  <c r="X62" i="60"/>
  <c r="U66" i="60"/>
  <c r="X61" i="60"/>
  <c r="X91" i="60"/>
  <c r="W94" i="60"/>
  <c r="X94" i="60" s="1"/>
  <c r="U98" i="60"/>
  <c r="W141" i="60"/>
  <c r="W119" i="60"/>
  <c r="W156" i="60"/>
  <c r="U109" i="60"/>
  <c r="X106" i="60"/>
  <c r="X113" i="60"/>
  <c r="X121" i="60"/>
  <c r="X137" i="60"/>
  <c r="X146" i="60"/>
  <c r="X154" i="60"/>
  <c r="X164" i="60"/>
  <c r="R56" i="60"/>
  <c r="S56" i="60" s="1"/>
  <c r="S49" i="60"/>
  <c r="S61" i="60"/>
  <c r="R66" i="60"/>
  <c r="S66" i="60" s="1"/>
  <c r="R109" i="60"/>
  <c r="S106" i="60"/>
  <c r="U32" i="60"/>
  <c r="W32" i="60"/>
  <c r="X21" i="60"/>
  <c r="X13" i="60"/>
  <c r="X16" i="60"/>
  <c r="X28" i="60"/>
  <c r="X15" i="60"/>
  <c r="X17" i="60"/>
  <c r="X14" i="60"/>
  <c r="X22" i="60"/>
  <c r="X49" i="60"/>
  <c r="W56" i="60"/>
  <c r="X51" i="60"/>
  <c r="X53" i="60"/>
  <c r="U56" i="60"/>
  <c r="X36" i="60"/>
  <c r="W47" i="60"/>
  <c r="U47" i="60"/>
  <c r="X40" i="60"/>
  <c r="X24" i="60"/>
  <c r="X38" i="60"/>
  <c r="U26" i="60"/>
  <c r="X10" i="60"/>
  <c r="X25" i="60"/>
  <c r="X39" i="60"/>
  <c r="W26" i="60"/>
  <c r="F115" i="60"/>
  <c r="G115" i="60" s="1"/>
  <c r="K116" i="60"/>
  <c r="I115" i="60"/>
  <c r="I37" i="60"/>
  <c r="I116" i="60"/>
  <c r="F37" i="60"/>
  <c r="G37" i="60" s="1"/>
  <c r="F116" i="60"/>
  <c r="G116" i="60" s="1"/>
  <c r="K115" i="60"/>
  <c r="K37" i="60"/>
  <c r="I167" i="60"/>
  <c r="F168" i="60"/>
  <c r="K158" i="60"/>
  <c r="K75" i="60"/>
  <c r="K12" i="60"/>
  <c r="K10" i="60"/>
  <c r="K41" i="60"/>
  <c r="K92" i="60"/>
  <c r="K14" i="60"/>
  <c r="K111" i="60"/>
  <c r="I21" i="60"/>
  <c r="I59" i="60"/>
  <c r="I108" i="60"/>
  <c r="I154" i="60"/>
  <c r="I22" i="60"/>
  <c r="I68" i="60"/>
  <c r="I145" i="60"/>
  <c r="F59" i="60"/>
  <c r="F145" i="60"/>
  <c r="F114" i="60"/>
  <c r="F42" i="60"/>
  <c r="F146" i="60"/>
  <c r="F62" i="60"/>
  <c r="F160" i="60"/>
  <c r="F117" i="60"/>
  <c r="K165" i="60"/>
  <c r="K49" i="60"/>
  <c r="K96" i="60"/>
  <c r="K133" i="60"/>
  <c r="K20" i="60"/>
  <c r="K70" i="60"/>
  <c r="K134" i="60"/>
  <c r="K15" i="60"/>
  <c r="K53" i="60"/>
  <c r="K159" i="60"/>
  <c r="K21" i="60"/>
  <c r="K51" i="60"/>
  <c r="K71" i="60"/>
  <c r="K106" i="60"/>
  <c r="K146" i="60"/>
  <c r="K166" i="60"/>
  <c r="K18" i="60"/>
  <c r="K52" i="60"/>
  <c r="K87" i="60"/>
  <c r="K117" i="60"/>
  <c r="I15" i="60"/>
  <c r="I23" i="60"/>
  <c r="I36" i="60"/>
  <c r="I51" i="60"/>
  <c r="I63" i="60"/>
  <c r="I75" i="60"/>
  <c r="I92" i="60"/>
  <c r="L92" i="60" s="1"/>
  <c r="I112" i="60"/>
  <c r="I123" i="60"/>
  <c r="I146" i="60"/>
  <c r="I159" i="60"/>
  <c r="I168" i="60"/>
  <c r="I16" i="60"/>
  <c r="I24" i="60"/>
  <c r="I42" i="60"/>
  <c r="I58" i="60"/>
  <c r="I70" i="60"/>
  <c r="I91" i="60"/>
  <c r="I111" i="60"/>
  <c r="I132" i="60"/>
  <c r="I147" i="60"/>
  <c r="I160" i="60"/>
  <c r="F64" i="60"/>
  <c r="F16" i="60"/>
  <c r="F93" i="60"/>
  <c r="F21" i="60"/>
  <c r="F96" i="60"/>
  <c r="F166" i="60"/>
  <c r="F23" i="60"/>
  <c r="F75" i="60"/>
  <c r="F133" i="60"/>
  <c r="F11" i="60"/>
  <c r="F19" i="60"/>
  <c r="F50" i="60"/>
  <c r="F77" i="60"/>
  <c r="F118" i="60"/>
  <c r="F150" i="60"/>
  <c r="F25" i="60"/>
  <c r="F51" i="60"/>
  <c r="F68" i="60"/>
  <c r="F107" i="60"/>
  <c r="F138" i="60"/>
  <c r="F164" i="60"/>
  <c r="K160" i="60"/>
  <c r="K45" i="60"/>
  <c r="K121" i="60"/>
  <c r="K64" i="60"/>
  <c r="K122" i="60"/>
  <c r="K36" i="60"/>
  <c r="K139" i="60"/>
  <c r="K17" i="60"/>
  <c r="K65" i="60"/>
  <c r="K137" i="60"/>
  <c r="K161" i="60"/>
  <c r="K42" i="60"/>
  <c r="K74" i="60"/>
  <c r="K147" i="60"/>
  <c r="I13" i="60"/>
  <c r="I31" i="60"/>
  <c r="I49" i="60"/>
  <c r="I71" i="60"/>
  <c r="I88" i="60"/>
  <c r="I121" i="60"/>
  <c r="I139" i="60"/>
  <c r="I166" i="60"/>
  <c r="I14" i="60"/>
  <c r="I38" i="60"/>
  <c r="I54" i="60"/>
  <c r="I87" i="60"/>
  <c r="I107" i="60"/>
  <c r="I122" i="60"/>
  <c r="I158" i="60"/>
  <c r="K38" i="60"/>
  <c r="K91" i="60"/>
  <c r="F12" i="60"/>
  <c r="F165" i="60"/>
  <c r="F49" i="60"/>
  <c r="F18" i="60"/>
  <c r="F69" i="60"/>
  <c r="F10" i="60"/>
  <c r="F17" i="60"/>
  <c r="F71" i="60"/>
  <c r="F112" i="60"/>
  <c r="F20" i="60"/>
  <c r="F45" i="60"/>
  <c r="F92" i="60"/>
  <c r="F132" i="60"/>
  <c r="K54" i="60"/>
  <c r="K24" i="60"/>
  <c r="F76" i="60"/>
  <c r="K11" i="60"/>
  <c r="K63" i="60"/>
  <c r="K108" i="60"/>
  <c r="K148" i="60"/>
  <c r="K50" i="60"/>
  <c r="K76" i="60"/>
  <c r="K149" i="60"/>
  <c r="K23" i="60"/>
  <c r="K88" i="60"/>
  <c r="K164" i="60"/>
  <c r="K25" i="60"/>
  <c r="K55" i="60"/>
  <c r="K77" i="60"/>
  <c r="K114" i="60"/>
  <c r="K150" i="60"/>
  <c r="K143" i="60"/>
  <c r="K22" i="60"/>
  <c r="K62" i="60"/>
  <c r="K93" i="60"/>
  <c r="K132" i="60"/>
  <c r="K167" i="60"/>
  <c r="I17" i="60"/>
  <c r="I25" i="60"/>
  <c r="I41" i="60"/>
  <c r="I53" i="60"/>
  <c r="I65" i="60"/>
  <c r="I77" i="60"/>
  <c r="I96" i="60"/>
  <c r="I114" i="60"/>
  <c r="I133" i="60"/>
  <c r="L133" i="60" s="1"/>
  <c r="I148" i="60"/>
  <c r="I161" i="60"/>
  <c r="L161" i="60" s="1"/>
  <c r="I143" i="60"/>
  <c r="I18" i="60"/>
  <c r="I28" i="60"/>
  <c r="I50" i="60"/>
  <c r="I62" i="60"/>
  <c r="I74" i="60"/>
  <c r="L74" i="60" s="1"/>
  <c r="I93" i="60"/>
  <c r="L93" i="60" s="1"/>
  <c r="I113" i="60"/>
  <c r="I134" i="60"/>
  <c r="L134" i="60" s="1"/>
  <c r="I149" i="60"/>
  <c r="I165" i="60"/>
  <c r="K30" i="60"/>
  <c r="F29" i="60"/>
  <c r="F139" i="60"/>
  <c r="F30" i="60"/>
  <c r="F105" i="60"/>
  <c r="F143" i="60"/>
  <c r="F52" i="60"/>
  <c r="F87" i="60"/>
  <c r="F148" i="60"/>
  <c r="F13" i="60"/>
  <c r="F22" i="60"/>
  <c r="F54" i="60"/>
  <c r="F91" i="60"/>
  <c r="F122" i="60"/>
  <c r="F159" i="60"/>
  <c r="F28" i="60"/>
  <c r="F55" i="60"/>
  <c r="F74" i="60"/>
  <c r="F113" i="60"/>
  <c r="F147" i="60"/>
  <c r="F149" i="60"/>
  <c r="F70" i="60"/>
  <c r="F24" i="60"/>
  <c r="F121" i="60"/>
  <c r="F88" i="60"/>
  <c r="K16" i="60"/>
  <c r="D143" i="60"/>
  <c r="D168" i="60"/>
  <c r="G168" i="60" s="1"/>
  <c r="D166" i="60"/>
  <c r="D164" i="60"/>
  <c r="G164" i="60" s="1"/>
  <c r="D160" i="60"/>
  <c r="D158" i="60"/>
  <c r="D153" i="60"/>
  <c r="D149" i="60"/>
  <c r="D147" i="60"/>
  <c r="D145" i="60"/>
  <c r="D138" i="60"/>
  <c r="G138" i="60" s="1"/>
  <c r="D134" i="60"/>
  <c r="D132" i="60"/>
  <c r="D123" i="60"/>
  <c r="D121" i="60"/>
  <c r="D117" i="60"/>
  <c r="D113" i="60"/>
  <c r="D111" i="60"/>
  <c r="D107" i="60"/>
  <c r="D105" i="60"/>
  <c r="D96" i="60"/>
  <c r="D92" i="60"/>
  <c r="D88" i="60"/>
  <c r="D86" i="60"/>
  <c r="D76" i="60"/>
  <c r="D74" i="60"/>
  <c r="D70" i="60"/>
  <c r="D68" i="60"/>
  <c r="D64" i="60"/>
  <c r="D62" i="60"/>
  <c r="D58" i="60"/>
  <c r="D55" i="60"/>
  <c r="D53" i="60"/>
  <c r="D51" i="60"/>
  <c r="D49" i="60"/>
  <c r="D45" i="60"/>
  <c r="D41" i="60"/>
  <c r="D36" i="60"/>
  <c r="D30" i="60"/>
  <c r="D28" i="60"/>
  <c r="D167" i="60"/>
  <c r="D165" i="60"/>
  <c r="D161" i="60"/>
  <c r="D159" i="60"/>
  <c r="D154" i="60"/>
  <c r="D150" i="60"/>
  <c r="G150" i="60" s="1"/>
  <c r="D148" i="60"/>
  <c r="G148" i="60" s="1"/>
  <c r="D146" i="60"/>
  <c r="D139" i="60"/>
  <c r="G139" i="60" s="1"/>
  <c r="D137" i="60"/>
  <c r="D133" i="60"/>
  <c r="D122" i="60"/>
  <c r="D118" i="60"/>
  <c r="G118" i="60" s="1"/>
  <c r="D114" i="60"/>
  <c r="D112" i="60"/>
  <c r="D108" i="60"/>
  <c r="D106" i="60"/>
  <c r="D93" i="60"/>
  <c r="G93" i="60" s="1"/>
  <c r="D91" i="60"/>
  <c r="D87" i="60"/>
  <c r="D77" i="60"/>
  <c r="D75" i="60"/>
  <c r="D71" i="60"/>
  <c r="D69" i="60"/>
  <c r="D65" i="60"/>
  <c r="D63" i="60"/>
  <c r="D59" i="60"/>
  <c r="D54" i="60"/>
  <c r="D52" i="60"/>
  <c r="G52" i="60" s="1"/>
  <c r="D50" i="60"/>
  <c r="D42" i="60"/>
  <c r="D38" i="60"/>
  <c r="D31" i="60"/>
  <c r="D29" i="60"/>
  <c r="D24" i="60"/>
  <c r="D22" i="60"/>
  <c r="D20" i="60"/>
  <c r="D23" i="60"/>
  <c r="D18" i="60"/>
  <c r="G18" i="60" s="1"/>
  <c r="D16" i="60"/>
  <c r="D14" i="60"/>
  <c r="D12" i="60"/>
  <c r="D25" i="60"/>
  <c r="G25" i="60" s="1"/>
  <c r="D17" i="60"/>
  <c r="D13" i="60"/>
  <c r="D10" i="60"/>
  <c r="D21" i="60"/>
  <c r="D11" i="60"/>
  <c r="D15" i="60"/>
  <c r="D19" i="60"/>
  <c r="G19" i="60" s="1"/>
  <c r="F53" i="60"/>
  <c r="K145" i="60"/>
  <c r="K19" i="60"/>
  <c r="K69" i="60"/>
  <c r="K112" i="60"/>
  <c r="K168" i="60"/>
  <c r="K58" i="60"/>
  <c r="K113" i="60"/>
  <c r="K153" i="60"/>
  <c r="K29" i="60"/>
  <c r="K118" i="60"/>
  <c r="K13" i="60"/>
  <c r="K31" i="60"/>
  <c r="K59" i="60"/>
  <c r="K86" i="60"/>
  <c r="K123" i="60"/>
  <c r="K154" i="60"/>
  <c r="I10" i="60"/>
  <c r="K28" i="60"/>
  <c r="K68" i="60"/>
  <c r="K107" i="60"/>
  <c r="K138" i="60"/>
  <c r="I11" i="60"/>
  <c r="I19" i="60"/>
  <c r="I29" i="60"/>
  <c r="I45" i="60"/>
  <c r="I55" i="60"/>
  <c r="I69" i="60"/>
  <c r="I86" i="60"/>
  <c r="I106" i="60"/>
  <c r="L106" i="60" s="1"/>
  <c r="I118" i="60"/>
  <c r="L118" i="60" s="1"/>
  <c r="I137" i="60"/>
  <c r="L137" i="60" s="1"/>
  <c r="I150" i="60"/>
  <c r="I164" i="60"/>
  <c r="I12" i="60"/>
  <c r="I20" i="60"/>
  <c r="I30" i="60"/>
  <c r="L30" i="60" s="1"/>
  <c r="I52" i="60"/>
  <c r="L52" i="60" s="1"/>
  <c r="I64" i="60"/>
  <c r="I76" i="60"/>
  <c r="I105" i="60"/>
  <c r="I117" i="60"/>
  <c r="I138" i="60"/>
  <c r="I153" i="60"/>
  <c r="F134" i="60"/>
  <c r="F158" i="60"/>
  <c r="F38" i="60"/>
  <c r="F161" i="60"/>
  <c r="F41" i="60"/>
  <c r="F111" i="60"/>
  <c r="F14" i="60"/>
  <c r="G14" i="60" s="1"/>
  <c r="F63" i="60"/>
  <c r="F108" i="60"/>
  <c r="F154" i="60"/>
  <c r="F15" i="60"/>
  <c r="F31" i="60"/>
  <c r="F65" i="60"/>
  <c r="F106" i="60"/>
  <c r="F137" i="60"/>
  <c r="F167" i="60"/>
  <c r="F36" i="60"/>
  <c r="F58" i="60"/>
  <c r="F86" i="60"/>
  <c r="F123" i="60"/>
  <c r="F153" i="60"/>
  <c r="K105" i="60"/>
  <c r="G122" i="60" l="1"/>
  <c r="W170" i="60"/>
  <c r="W125" i="60"/>
  <c r="X47" i="60"/>
  <c r="X32" i="60"/>
  <c r="X72" i="60"/>
  <c r="R125" i="60"/>
  <c r="S125" i="60" s="1"/>
  <c r="S109" i="60"/>
  <c r="X109" i="60"/>
  <c r="U125" i="60"/>
  <c r="U141" i="60"/>
  <c r="X141" i="60" s="1"/>
  <c r="X135" i="60"/>
  <c r="R34" i="60"/>
  <c r="S34" i="60" s="1"/>
  <c r="R79" i="60"/>
  <c r="S79" i="60" s="1"/>
  <c r="S26" i="60"/>
  <c r="R141" i="60"/>
  <c r="S141" i="60" s="1"/>
  <c r="S135" i="60"/>
  <c r="U156" i="60"/>
  <c r="X156" i="60" s="1"/>
  <c r="X66" i="60"/>
  <c r="R156" i="60"/>
  <c r="S156" i="60" s="1"/>
  <c r="R98" i="60"/>
  <c r="S98" i="60" s="1"/>
  <c r="S89" i="60"/>
  <c r="X119" i="60"/>
  <c r="W98" i="60"/>
  <c r="X98" i="60" s="1"/>
  <c r="W34" i="60"/>
  <c r="X56" i="60"/>
  <c r="U79" i="60"/>
  <c r="L115" i="60"/>
  <c r="U34" i="60"/>
  <c r="X26" i="60"/>
  <c r="W79" i="60"/>
  <c r="L37" i="60"/>
  <c r="L116" i="60"/>
  <c r="L165" i="60"/>
  <c r="L167" i="60"/>
  <c r="G54" i="60"/>
  <c r="L16" i="60"/>
  <c r="F60" i="60"/>
  <c r="L45" i="60"/>
  <c r="G17" i="60"/>
  <c r="G146" i="60"/>
  <c r="G45" i="60"/>
  <c r="G107" i="60"/>
  <c r="F94" i="60"/>
  <c r="L150" i="60"/>
  <c r="G88" i="60"/>
  <c r="G113" i="60"/>
  <c r="K109" i="60"/>
  <c r="L63" i="60"/>
  <c r="G22" i="60"/>
  <c r="L24" i="60"/>
  <c r="L23" i="60"/>
  <c r="G55" i="60"/>
  <c r="L21" i="60"/>
  <c r="K72" i="60"/>
  <c r="L13" i="60"/>
  <c r="G147" i="60"/>
  <c r="L149" i="60"/>
  <c r="L31" i="60"/>
  <c r="G112" i="60"/>
  <c r="L96" i="60"/>
  <c r="L75" i="60"/>
  <c r="G12" i="60"/>
  <c r="G50" i="60"/>
  <c r="G75" i="60"/>
  <c r="G114" i="60"/>
  <c r="G51" i="60"/>
  <c r="L87" i="60"/>
  <c r="G133" i="60"/>
  <c r="L138" i="60"/>
  <c r="L64" i="60"/>
  <c r="L55" i="60"/>
  <c r="L11" i="60"/>
  <c r="K32" i="60"/>
  <c r="K89" i="60"/>
  <c r="K60" i="60"/>
  <c r="G77" i="60"/>
  <c r="G106" i="60"/>
  <c r="G154" i="60"/>
  <c r="G53" i="60"/>
  <c r="G64" i="60"/>
  <c r="G76" i="60"/>
  <c r="G96" i="60"/>
  <c r="G160" i="60"/>
  <c r="G143" i="60"/>
  <c r="G24" i="60"/>
  <c r="K66" i="60"/>
  <c r="L114" i="60"/>
  <c r="L139" i="60"/>
  <c r="F72" i="60"/>
  <c r="L168" i="60"/>
  <c r="L15" i="60"/>
  <c r="G42" i="60"/>
  <c r="L145" i="60"/>
  <c r="L108" i="60"/>
  <c r="L14" i="60"/>
  <c r="L153" i="60"/>
  <c r="G74" i="60"/>
  <c r="G92" i="60"/>
  <c r="L77" i="60"/>
  <c r="G108" i="60"/>
  <c r="G134" i="60"/>
  <c r="L143" i="60"/>
  <c r="L38" i="60"/>
  <c r="L121" i="60"/>
  <c r="L159" i="60"/>
  <c r="G11" i="60"/>
  <c r="K162" i="60"/>
  <c r="G31" i="60"/>
  <c r="L76" i="60"/>
  <c r="L70" i="60"/>
  <c r="G167" i="60"/>
  <c r="L65" i="60"/>
  <c r="L51" i="60"/>
  <c r="L117" i="60"/>
  <c r="L164" i="60"/>
  <c r="G159" i="60"/>
  <c r="D109" i="60"/>
  <c r="G105" i="60"/>
  <c r="D151" i="60"/>
  <c r="D156" i="60" s="1"/>
  <c r="G149" i="60"/>
  <c r="G29" i="60"/>
  <c r="I66" i="60"/>
  <c r="L66" i="60" s="1"/>
  <c r="L62" i="60"/>
  <c r="F119" i="60"/>
  <c r="G69" i="60"/>
  <c r="L122" i="60"/>
  <c r="F135" i="60"/>
  <c r="F141" i="60" s="1"/>
  <c r="I119" i="60"/>
  <c r="L111" i="60"/>
  <c r="L42" i="60"/>
  <c r="L36" i="60"/>
  <c r="I39" i="60"/>
  <c r="I72" i="60"/>
  <c r="L68" i="60"/>
  <c r="D43" i="60"/>
  <c r="G41" i="60"/>
  <c r="D135" i="60"/>
  <c r="G132" i="60"/>
  <c r="I162" i="60"/>
  <c r="L162" i="60" s="1"/>
  <c r="L158" i="60"/>
  <c r="L54" i="60"/>
  <c r="I135" i="60"/>
  <c r="L132" i="60"/>
  <c r="I60" i="60"/>
  <c r="L58" i="60"/>
  <c r="F162" i="60"/>
  <c r="G38" i="60"/>
  <c r="D89" i="60"/>
  <c r="G87" i="60"/>
  <c r="D32" i="60"/>
  <c r="G28" i="60"/>
  <c r="D72" i="60"/>
  <c r="G68" i="60"/>
  <c r="G86" i="60"/>
  <c r="G117" i="60"/>
  <c r="F39" i="60"/>
  <c r="G65" i="60"/>
  <c r="F43" i="60"/>
  <c r="L105" i="60"/>
  <c r="I109" i="60"/>
  <c r="I89" i="60"/>
  <c r="L86" i="60"/>
  <c r="L29" i="60"/>
  <c r="L112" i="60"/>
  <c r="G91" i="60"/>
  <c r="D94" i="60"/>
  <c r="G161" i="60"/>
  <c r="G30" i="60"/>
  <c r="D56" i="60"/>
  <c r="G49" i="60"/>
  <c r="D60" i="60"/>
  <c r="G58" i="60"/>
  <c r="G70" i="60"/>
  <c r="G121" i="60"/>
  <c r="G153" i="60"/>
  <c r="G166" i="60"/>
  <c r="F151" i="60"/>
  <c r="F109" i="60"/>
  <c r="L113" i="60"/>
  <c r="I56" i="60"/>
  <c r="L50" i="60"/>
  <c r="L41" i="60"/>
  <c r="I43" i="60"/>
  <c r="K135" i="60"/>
  <c r="K141" i="60" s="1"/>
  <c r="K151" i="60"/>
  <c r="K156" i="60" s="1"/>
  <c r="G71" i="60"/>
  <c r="K94" i="60"/>
  <c r="L107" i="60"/>
  <c r="L88" i="60"/>
  <c r="L160" i="60"/>
  <c r="I94" i="60"/>
  <c r="L91" i="60"/>
  <c r="L146" i="60"/>
  <c r="L49" i="60"/>
  <c r="K56" i="60"/>
  <c r="F66" i="60"/>
  <c r="F156" i="60"/>
  <c r="K43" i="60"/>
  <c r="L69" i="60"/>
  <c r="G63" i="60"/>
  <c r="G137" i="60"/>
  <c r="G165" i="60"/>
  <c r="G36" i="60"/>
  <c r="D39" i="60"/>
  <c r="D66" i="60"/>
  <c r="G62" i="60"/>
  <c r="G111" i="60"/>
  <c r="D119" i="60"/>
  <c r="G119" i="60" s="1"/>
  <c r="G123" i="60"/>
  <c r="G145" i="60"/>
  <c r="D162" i="60"/>
  <c r="G158" i="60"/>
  <c r="F32" i="60"/>
  <c r="F89" i="60"/>
  <c r="I32" i="60"/>
  <c r="L28" i="60"/>
  <c r="I151" i="60"/>
  <c r="L148" i="60"/>
  <c r="F56" i="60"/>
  <c r="L166" i="60"/>
  <c r="K39" i="60"/>
  <c r="L147" i="60"/>
  <c r="L123" i="60"/>
  <c r="L71" i="60"/>
  <c r="L53" i="60"/>
  <c r="L154" i="60"/>
  <c r="K119" i="60"/>
  <c r="K125" i="60" s="1"/>
  <c r="L22" i="60"/>
  <c r="L18" i="60"/>
  <c r="G23" i="60"/>
  <c r="L12" i="60"/>
  <c r="G13" i="60"/>
  <c r="F26" i="60"/>
  <c r="L17" i="60"/>
  <c r="G15" i="60"/>
  <c r="I26" i="60"/>
  <c r="L10" i="60"/>
  <c r="L19" i="60"/>
  <c r="D26" i="60"/>
  <c r="G10" i="60"/>
  <c r="G21" i="60"/>
  <c r="G16" i="60"/>
  <c r="L20" i="60"/>
  <c r="K26" i="60"/>
  <c r="L25" i="60"/>
  <c r="G20" i="60"/>
  <c r="X125" i="60" l="1"/>
  <c r="L94" i="60"/>
  <c r="U170" i="60"/>
  <c r="X170" i="60" s="1"/>
  <c r="X34" i="60"/>
  <c r="W172" i="60"/>
  <c r="R170" i="60"/>
  <c r="R172" i="60" s="1"/>
  <c r="S172" i="60" s="1"/>
  <c r="X79" i="60"/>
  <c r="F98" i="60"/>
  <c r="G94" i="60"/>
  <c r="G60" i="60"/>
  <c r="L72" i="60"/>
  <c r="L60" i="60"/>
  <c r="G162" i="60"/>
  <c r="K98" i="60"/>
  <c r="K47" i="60"/>
  <c r="K79" i="60" s="1"/>
  <c r="G72" i="60"/>
  <c r="L43" i="60"/>
  <c r="G156" i="60"/>
  <c r="L32" i="60"/>
  <c r="G66" i="60"/>
  <c r="F125" i="60"/>
  <c r="F170" i="60"/>
  <c r="G109" i="60"/>
  <c r="D125" i="60"/>
  <c r="G32" i="60"/>
  <c r="G43" i="60"/>
  <c r="L39" i="60"/>
  <c r="I47" i="60"/>
  <c r="L119" i="60"/>
  <c r="D47" i="60"/>
  <c r="D79" i="60" s="1"/>
  <c r="G39" i="60"/>
  <c r="G56" i="60"/>
  <c r="L89" i="60"/>
  <c r="I98" i="60"/>
  <c r="L98" i="60" s="1"/>
  <c r="I141" i="60"/>
  <c r="L141" i="60" s="1"/>
  <c r="L135" i="60"/>
  <c r="G151" i="60"/>
  <c r="I156" i="60"/>
  <c r="L156" i="60" s="1"/>
  <c r="L151" i="60"/>
  <c r="K170" i="60"/>
  <c r="L56" i="60"/>
  <c r="I125" i="60"/>
  <c r="L125" i="60" s="1"/>
  <c r="L109" i="60"/>
  <c r="F47" i="60"/>
  <c r="F79" i="60" s="1"/>
  <c r="G89" i="60"/>
  <c r="D98" i="60"/>
  <c r="G135" i="60"/>
  <c r="D141" i="60"/>
  <c r="D34" i="60"/>
  <c r="G26" i="60"/>
  <c r="F34" i="60"/>
  <c r="K34" i="60"/>
  <c r="I34" i="60"/>
  <c r="L26" i="60"/>
  <c r="U172" i="60" l="1"/>
  <c r="X172" i="60" s="1"/>
  <c r="S170" i="60"/>
  <c r="G98" i="60"/>
  <c r="G125" i="60"/>
  <c r="L47" i="60"/>
  <c r="F172" i="60"/>
  <c r="K172" i="60"/>
  <c r="I170" i="60"/>
  <c r="L170" i="60" s="1"/>
  <c r="I79" i="60"/>
  <c r="G47" i="60"/>
  <c r="G141" i="60"/>
  <c r="D170" i="60"/>
  <c r="G170" i="60" s="1"/>
  <c r="L34" i="60"/>
  <c r="G79" i="60"/>
  <c r="G34" i="60"/>
  <c r="I172" i="60" l="1"/>
  <c r="L172" i="60" s="1"/>
  <c r="L79" i="60"/>
  <c r="D172" i="60"/>
  <c r="G172" i="60" s="1"/>
</calcChain>
</file>

<file path=xl/comments1.xml><?xml version="1.0" encoding="utf-8"?>
<comments xmlns="http://schemas.openxmlformats.org/spreadsheetml/2006/main">
  <authors>
    <author>Diez Giron, Jorge [CONES]</author>
  </authors>
  <commentList>
    <comment ref="J1" authorId="0">
      <text>
        <r>
          <rPr>
            <b/>
            <sz val="9"/>
            <color indexed="81"/>
            <rFont val="Tahoma"/>
            <family val="2"/>
          </rPr>
          <t>Todo a nivel 3 de la LPH excepto Compeed y RoC que van a nivel 4</t>
        </r>
      </text>
    </comment>
  </commentList>
</comments>
</file>

<file path=xl/comments2.xml><?xml version="1.0" encoding="utf-8"?>
<comments xmlns="http://schemas.openxmlformats.org/spreadsheetml/2006/main">
  <authors>
    <author>Diez Giron, Jorge [CONES]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Es normal que no cuadren Listerine y PB
Multimarca ya no existe porque se explosiona</t>
        </r>
      </text>
    </comment>
  </commentList>
</comments>
</file>

<file path=xl/sharedStrings.xml><?xml version="1.0" encoding="utf-8"?>
<sst xmlns="http://schemas.openxmlformats.org/spreadsheetml/2006/main" count="45701" uniqueCount="848">
  <si>
    <t>PHARMA</t>
  </si>
  <si>
    <t>MASS</t>
  </si>
  <si>
    <t>OTC</t>
  </si>
  <si>
    <t>NTS</t>
  </si>
  <si>
    <t>Actual</t>
  </si>
  <si>
    <t xml:space="preserve"> M O N T H</t>
  </si>
  <si>
    <t>AMOUNT</t>
  </si>
  <si>
    <t>Baby Powder</t>
  </si>
  <si>
    <t>Baby Oil</t>
  </si>
  <si>
    <t>Baby Bath</t>
  </si>
  <si>
    <t>Cotton Buds/Swabs</t>
  </si>
  <si>
    <t>Baby Cream</t>
  </si>
  <si>
    <t>Baby body milk</t>
  </si>
  <si>
    <t>Tesoros</t>
  </si>
  <si>
    <t>Baby Cologne</t>
  </si>
  <si>
    <t>Suero Fisiologico</t>
  </si>
  <si>
    <t>Junior</t>
  </si>
  <si>
    <t>Smoothing Natural</t>
  </si>
  <si>
    <t>J's Shower Gel</t>
  </si>
  <si>
    <t>J's Body milk</t>
  </si>
  <si>
    <t>J's Day Cream</t>
  </si>
  <si>
    <t>J's Holiday Skin</t>
  </si>
  <si>
    <t>Total Baby &amp; J's Adult</t>
  </si>
  <si>
    <t>Listerine</t>
  </si>
  <si>
    <t>Reach Toothbrush</t>
  </si>
  <si>
    <t>Dental Floss</t>
  </si>
  <si>
    <t>Carefree P.S.</t>
  </si>
  <si>
    <t>Total Carefree</t>
  </si>
  <si>
    <t>O.B. Applicator</t>
  </si>
  <si>
    <t>O.B. Digital</t>
  </si>
  <si>
    <t>Total O.B.</t>
  </si>
  <si>
    <t>All Other</t>
  </si>
  <si>
    <t>Other Consumer Prod.</t>
  </si>
  <si>
    <t>Lip Care</t>
  </si>
  <si>
    <t>Imodium</t>
  </si>
  <si>
    <t>Titanoreine</t>
  </si>
  <si>
    <t>Microlax</t>
  </si>
  <si>
    <t>Other GI (Rovi)</t>
  </si>
  <si>
    <t>Pepcid</t>
  </si>
  <si>
    <t>Frenadol</t>
  </si>
  <si>
    <t>Iniston</t>
  </si>
  <si>
    <t>Oraldine</t>
  </si>
  <si>
    <t>Calcinatal</t>
  </si>
  <si>
    <t>Other OTC Products</t>
  </si>
  <si>
    <t>TOTAL OTC</t>
  </si>
  <si>
    <t xml:space="preserve">T/GEL </t>
  </si>
  <si>
    <t>ROC FACE CARE</t>
  </si>
  <si>
    <t>ROC BODY CARE</t>
  </si>
  <si>
    <t>ROC SUN CARE</t>
  </si>
  <si>
    <t>TOTAL ROC</t>
  </si>
  <si>
    <t>Desodorantes</t>
  </si>
  <si>
    <t>Hand Cream</t>
  </si>
  <si>
    <t>Foot Care</t>
  </si>
  <si>
    <t>Body Emulsion</t>
  </si>
  <si>
    <t>Total Compeed</t>
  </si>
  <si>
    <t>Aveeno</t>
  </si>
  <si>
    <t>Penaten</t>
  </si>
  <si>
    <t>O.B.</t>
  </si>
  <si>
    <t>K.Y.</t>
  </si>
  <si>
    <t>Natusan</t>
  </si>
  <si>
    <t>Eye Care</t>
  </si>
  <si>
    <t>Hair Treatment</t>
  </si>
  <si>
    <t>GRAND TOTAL</t>
  </si>
  <si>
    <t>Johnson's Baby</t>
  </si>
  <si>
    <t>Johnson's Adult</t>
  </si>
  <si>
    <t>Rembrandt</t>
  </si>
  <si>
    <t>TOTAL NEUTROGENA</t>
  </si>
  <si>
    <t>Nicorette Gums</t>
  </si>
  <si>
    <t>Nicorette Patch</t>
  </si>
  <si>
    <t>Total Anti-smoking</t>
  </si>
  <si>
    <t>Total URT</t>
  </si>
  <si>
    <t>Total G.I.</t>
  </si>
  <si>
    <t>Imonogas</t>
  </si>
  <si>
    <t>LE PETIT MARSEILLAIS</t>
  </si>
  <si>
    <t>Petit Marseillais Body</t>
  </si>
  <si>
    <t>Petit Marseillais Hair</t>
  </si>
  <si>
    <t xml:space="preserve">FACIAL </t>
  </si>
  <si>
    <t>Frenagar</t>
  </si>
  <si>
    <t>Mix Display</t>
  </si>
  <si>
    <t>Petit Marseillais Body Moisturizers</t>
  </si>
  <si>
    <t>Frenasal</t>
  </si>
  <si>
    <t>Be Total</t>
  </si>
  <si>
    <t>Nursing Pads</t>
  </si>
  <si>
    <t>Doctril</t>
  </si>
  <si>
    <t>ROC Cuerpo</t>
  </si>
  <si>
    <t>Alergia</t>
  </si>
  <si>
    <t>Frenadol PS</t>
  </si>
  <si>
    <t>Frenadol Complex</t>
  </si>
  <si>
    <t>Frenadol Others</t>
  </si>
  <si>
    <t>Microenemas</t>
  </si>
  <si>
    <t>Supos</t>
  </si>
  <si>
    <t>Macrogol</t>
  </si>
  <si>
    <t>Nicorette Spray</t>
  </si>
  <si>
    <t>Nicorette Lozenges</t>
  </si>
  <si>
    <t>Total Piz Buin</t>
  </si>
  <si>
    <t>001.2015</t>
  </si>
  <si>
    <t>002.2015</t>
  </si>
  <si>
    <t>003.2015</t>
  </si>
  <si>
    <t>Local CustGrp 1 name</t>
  </si>
  <si>
    <t>Fiscal year/period</t>
  </si>
  <si>
    <t>MES</t>
  </si>
  <si>
    <t>004.2015</t>
  </si>
  <si>
    <t>YTD</t>
  </si>
  <si>
    <t>YTD 2015</t>
  </si>
  <si>
    <t>005.2015</t>
  </si>
  <si>
    <t>006.2015</t>
  </si>
  <si>
    <t>007.2015</t>
  </si>
  <si>
    <t>Not assigned</t>
  </si>
  <si>
    <t>008.2015</t>
  </si>
  <si>
    <t>009.2015</t>
  </si>
  <si>
    <t>010.2015</t>
  </si>
  <si>
    <t>011.2015</t>
  </si>
  <si>
    <t>Piz Buin Sun Mass</t>
  </si>
  <si>
    <t>Piz Buin Lip Mass</t>
  </si>
  <si>
    <t>012.2015</t>
  </si>
  <si>
    <t>001.2016</t>
  </si>
  <si>
    <t>YTD 2016</t>
  </si>
  <si>
    <t>002.2016</t>
  </si>
  <si>
    <t>003.2016</t>
  </si>
  <si>
    <t>004.2016</t>
  </si>
  <si>
    <t>005.2016</t>
  </si>
  <si>
    <t>006.2016</t>
  </si>
  <si>
    <t>007.2016</t>
  </si>
  <si>
    <t>008.2016</t>
  </si>
  <si>
    <t>009.2016</t>
  </si>
  <si>
    <t>010.2016</t>
  </si>
  <si>
    <t>011.2016</t>
  </si>
  <si>
    <t>012.2016</t>
  </si>
  <si>
    <t>Country</t>
  </si>
  <si>
    <t>Brand</t>
  </si>
  <si>
    <t>Platform BW</t>
  </si>
  <si>
    <t>Platform reporting</t>
  </si>
  <si>
    <t>Brand reporting</t>
  </si>
  <si>
    <t>J&amp;J Spain</t>
  </si>
  <si>
    <t>ALERGIA</t>
  </si>
  <si>
    <t>J&amp;J SpainALERGIAPHARMA</t>
  </si>
  <si>
    <t>Other OTC</t>
  </si>
  <si>
    <t>Baby Hair CareMass</t>
  </si>
  <si>
    <t>Baby Hair Care</t>
  </si>
  <si>
    <t>AVEENO</t>
  </si>
  <si>
    <t>J&amp;J SpainAVEENOPHARMA</t>
  </si>
  <si>
    <t>Beauty</t>
  </si>
  <si>
    <t>Adult Skin Care</t>
  </si>
  <si>
    <t>Baby PowderMass</t>
  </si>
  <si>
    <t>BE-TOTAL</t>
  </si>
  <si>
    <t>J&amp;J SpainBE-TOTALPHARMA</t>
  </si>
  <si>
    <t>OilMass</t>
  </si>
  <si>
    <t>CAREFREE</t>
  </si>
  <si>
    <t>J&amp;J SpainCAREFREEMASS</t>
  </si>
  <si>
    <t>Mass</t>
  </si>
  <si>
    <t>Women Health</t>
  </si>
  <si>
    <t>BABY CLEANSERS EX SOFTmass</t>
  </si>
  <si>
    <t>J&amp;J SpainCAREFREEPHARMA</t>
  </si>
  <si>
    <t>Cotton Buds/SwabsMass</t>
  </si>
  <si>
    <t>CLEAN &amp; CLEAR</t>
  </si>
  <si>
    <t>J&amp;J SpainCLEAN &amp; CLEARMASS</t>
  </si>
  <si>
    <t>DIAPER RASHmass</t>
  </si>
  <si>
    <t>J&amp;J SpainCLEAN &amp; CLEARPHARMA</t>
  </si>
  <si>
    <t>SOFTLOTIONmass</t>
  </si>
  <si>
    <t>COMPEED</t>
  </si>
  <si>
    <t>J&amp;J SpainCOMPEEDPHARMA</t>
  </si>
  <si>
    <t>Oral &amp; Topical</t>
  </si>
  <si>
    <t>BABY GIFT SETSmass</t>
  </si>
  <si>
    <t>DOCTRIL</t>
  </si>
  <si>
    <t>J&amp;J SpainDOCTRILPHARMA</t>
  </si>
  <si>
    <t>Baby CologneMass</t>
  </si>
  <si>
    <t>EXPOSITOR MULTIMARCA</t>
  </si>
  <si>
    <t>J&amp;J SpainEXPOSITOR MULTIMARCAMASS</t>
  </si>
  <si>
    <t>NASAL SPRAY BABYmass</t>
  </si>
  <si>
    <t>FRENADOL</t>
  </si>
  <si>
    <t>J&amp;J SpainFRENADOLPHARMA</t>
  </si>
  <si>
    <t>JOHNSON'S JUNIORmass</t>
  </si>
  <si>
    <t>FRENAGAR</t>
  </si>
  <si>
    <t>J&amp;J SpainFRENAGARPHARMA</t>
  </si>
  <si>
    <t>JS BABY NATURALSmass</t>
  </si>
  <si>
    <t>FRENASAL</t>
  </si>
  <si>
    <t>J&amp;J SpainFRENASALPHARMA</t>
  </si>
  <si>
    <t>BABY DISPLAYmass</t>
  </si>
  <si>
    <t>IMODIUM / IMONOGAS</t>
  </si>
  <si>
    <t>J&amp;J SpainIMODIUM / IMONOGASPHARMA</t>
  </si>
  <si>
    <t>Nursing PadsMass</t>
  </si>
  <si>
    <t>INISTON</t>
  </si>
  <si>
    <t>J&amp;J SpainINISTONPHARMA</t>
  </si>
  <si>
    <t>WipesMass</t>
  </si>
  <si>
    <t>Wipes</t>
  </si>
  <si>
    <t>JOHNSON'S ADULT</t>
  </si>
  <si>
    <t>J&amp;J SpainJOHNSON'S ADULTMASS</t>
  </si>
  <si>
    <t>Johnson's</t>
  </si>
  <si>
    <t>JOHNSON'S GELMass</t>
  </si>
  <si>
    <t>JOHNSON'S BABY</t>
  </si>
  <si>
    <t>J&amp;J SpainJOHNSON'S BABYMASS</t>
  </si>
  <si>
    <t>Baby Care</t>
  </si>
  <si>
    <t>J's Body milkVISINE</t>
  </si>
  <si>
    <t>J&amp;J SpainJOHNSON'S BABYNot assigned</t>
  </si>
  <si>
    <t>J&amp;J SpainJOHNSON'S BABYPHARMA</t>
  </si>
  <si>
    <t>JOHNSON'S JUNIOR</t>
  </si>
  <si>
    <t>J&amp;J SpainJOHNSON'S JUNIORMASS</t>
  </si>
  <si>
    <t>CLEAN &amp; CLEARMass</t>
  </si>
  <si>
    <t>Clean &amp; Clear Mass</t>
  </si>
  <si>
    <t>K-Y</t>
  </si>
  <si>
    <t>J&amp;J SpainK-YPHARMA</t>
  </si>
  <si>
    <t>LPM GELMass</t>
  </si>
  <si>
    <t>J&amp;J SpainLE PETIT MARSEILLAISMASS</t>
  </si>
  <si>
    <t>Le Petit Marseillais</t>
  </si>
  <si>
    <t>LPM HAIR CAREMass</t>
  </si>
  <si>
    <t>J&amp;J SpainLE PETIT MARSEILLAISNot assigned</t>
  </si>
  <si>
    <t>LPM MOISTURIZERMass</t>
  </si>
  <si>
    <t>LISTERINE</t>
  </si>
  <si>
    <t>J&amp;J SpainLISTERINEMASS</t>
  </si>
  <si>
    <t>LPM MIX DISPLAYMass</t>
  </si>
  <si>
    <t>Petit Marseillais Expositores</t>
  </si>
  <si>
    <t>J&amp;J SpainLISTERINENot assigned</t>
  </si>
  <si>
    <t>PIZ BUIN SUNMass</t>
  </si>
  <si>
    <t>J&amp;J SpainLISTERINEPHARMA</t>
  </si>
  <si>
    <t>PIZ BUIN LIPSMass</t>
  </si>
  <si>
    <t>MICRALAX</t>
  </si>
  <si>
    <t>J&amp;J SpainMICRALAXPHARMA</t>
  </si>
  <si>
    <t>Listerine kidsmass</t>
  </si>
  <si>
    <t>NATUSAN</t>
  </si>
  <si>
    <t>J&amp;J SpainNATUSANPHARMA</t>
  </si>
  <si>
    <t>ListerineMass</t>
  </si>
  <si>
    <t>NEUTROGENA</t>
  </si>
  <si>
    <t>J&amp;J SpainNEUTROGENANot assigned</t>
  </si>
  <si>
    <t>Listerine ProfesionalMass</t>
  </si>
  <si>
    <t>J&amp;J SpainNEUTROGENAPHARMA</t>
  </si>
  <si>
    <t>REACHmass</t>
  </si>
  <si>
    <t>LIST/REACH CEP.DENTALmass</t>
  </si>
  <si>
    <t>NICORETTE</t>
  </si>
  <si>
    <t>J&amp;J SpainNICORETTEPHARMA</t>
  </si>
  <si>
    <t>OB TAMPONES</t>
  </si>
  <si>
    <t>J&amp;J SpainOB TAMPONESMASS</t>
  </si>
  <si>
    <t>CAREFREE P.S.Mass</t>
  </si>
  <si>
    <t>J&amp;J SpainOB TAMPONESPHARMA</t>
  </si>
  <si>
    <t>CAREFREE INTIM LINEMass</t>
  </si>
  <si>
    <t>Carefree Intim. Line</t>
  </si>
  <si>
    <t>ORALDINE</t>
  </si>
  <si>
    <t>J&amp;J SpainORALDINEPHARMA</t>
  </si>
  <si>
    <t>APPLICATOR TAMPONSmass</t>
  </si>
  <si>
    <t>OTC DESCONTINUADA</t>
  </si>
  <si>
    <t>J&amp;J SpainOTC DESCONTINUADAPHARMA</t>
  </si>
  <si>
    <t>DIGITALMass</t>
  </si>
  <si>
    <t>PENATEN</t>
  </si>
  <si>
    <t>J&amp;J SpainPENATENPHARMA</t>
  </si>
  <si>
    <t>ROC FACIAL-OLDbeauty</t>
  </si>
  <si>
    <t>ROC FACIAL-OLD</t>
  </si>
  <si>
    <t>PEPCID</t>
  </si>
  <si>
    <t>J&amp;J SpainPEPCIDPHARMA</t>
  </si>
  <si>
    <t>ROC FACIAL ANTIEDADbeauty</t>
  </si>
  <si>
    <t>ROC FACIAL ANTIEDAD</t>
  </si>
  <si>
    <t>PIZ BUIN</t>
  </si>
  <si>
    <t>J&amp;J SpainPIZ BUINMASS</t>
  </si>
  <si>
    <t>ROC DESODORANTESbeauty</t>
  </si>
  <si>
    <t>J&amp;J SpainPIZ BUINNot assigned</t>
  </si>
  <si>
    <t>ROC BODYbeauty</t>
  </si>
  <si>
    <t>J&amp;J SpainPIZ BUINPHARMA</t>
  </si>
  <si>
    <t>ROC SUNCAREbeauty</t>
  </si>
  <si>
    <t>PROMOCIONES / MAT.PLV</t>
  </si>
  <si>
    <t>J&amp;J SpainPROMOCIONES / MAT.PLVPHARMA</t>
  </si>
  <si>
    <t>ROC SUNCARE-OLDbeauty</t>
  </si>
  <si>
    <t>REACH</t>
  </si>
  <si>
    <t>J&amp;J SpainREACHMASS</t>
  </si>
  <si>
    <t>NG TGELbeauty</t>
  </si>
  <si>
    <t>REGAINE</t>
  </si>
  <si>
    <t>J&amp;J SpainREGAINEPHARMA</t>
  </si>
  <si>
    <t>HANDSbeauty</t>
  </si>
  <si>
    <t>REMBRANDT</t>
  </si>
  <si>
    <t>J&amp;J SpainREMBRANDTPHARMA</t>
  </si>
  <si>
    <t>FOOTCAREbeauty</t>
  </si>
  <si>
    <t>ROC</t>
  </si>
  <si>
    <t>J&amp;J SpainROCNot assigned</t>
  </si>
  <si>
    <t>BODY EMULSIONbeauty</t>
  </si>
  <si>
    <t>J&amp;J SpainROCPHARMA</t>
  </si>
  <si>
    <t>LIP CAREbeauty</t>
  </si>
  <si>
    <t>ROVI SUPOSITORIOS</t>
  </si>
  <si>
    <t>J&amp;J SpainROVI SUPOSITORIOSPHARMA</t>
  </si>
  <si>
    <t>TITANOREINE</t>
  </si>
  <si>
    <t>J&amp;J SpainTITANOREINEPHARMA</t>
  </si>
  <si>
    <t>NG ALL OTHERbeauty</t>
  </si>
  <si>
    <t>TYLENOL</t>
  </si>
  <si>
    <t>J&amp;J SpainTYLENOLPHARMA</t>
  </si>
  <si>
    <t>Compeed BandagesBeauty</t>
  </si>
  <si>
    <t>Compeed Bandages</t>
  </si>
  <si>
    <t>VISINE</t>
  </si>
  <si>
    <t>J&amp;J SpainVISINEPHARMA</t>
  </si>
  <si>
    <t>Compeed BlisterBeauty</t>
  </si>
  <si>
    <t>Compeed Blister</t>
  </si>
  <si>
    <t>VISPRING</t>
  </si>
  <si>
    <t>J&amp;J SpainVISPRINGPHARMA</t>
  </si>
  <si>
    <t>Compeed Display MixtoBeauty</t>
  </si>
  <si>
    <t>Compeed Display Mixto</t>
  </si>
  <si>
    <t>J&amp;J SpainREGAINEMass</t>
  </si>
  <si>
    <t>Compeed CornBeauty</t>
  </si>
  <si>
    <t>Compeed Corn</t>
  </si>
  <si>
    <t>J&amp;J SpainNEUTROGENAMass</t>
  </si>
  <si>
    <t>Compeed Lip CareBeauty</t>
  </si>
  <si>
    <t>Compeed Lip Care</t>
  </si>
  <si>
    <t>Other Compeed Foot CareBeauty</t>
  </si>
  <si>
    <t>Other Compeed Foot Care</t>
  </si>
  <si>
    <t>PIZ BUIN SUNbeauty</t>
  </si>
  <si>
    <t>Piz Buin Sun Pharma</t>
  </si>
  <si>
    <t>PIZ BUIN PLVbeauty</t>
  </si>
  <si>
    <t>PIZ BUIN MIXTObeauty</t>
  </si>
  <si>
    <t>PIZ BUIN LIPSbeauty</t>
  </si>
  <si>
    <t>Piz Buin Lip Pharma</t>
  </si>
  <si>
    <t>AveenoBeauty</t>
  </si>
  <si>
    <t>AVEENO ADULTBeauty</t>
  </si>
  <si>
    <t>AVEENO BABYBeauty</t>
  </si>
  <si>
    <t>PenatenBeauty</t>
  </si>
  <si>
    <t>GEL K-YBeauty</t>
  </si>
  <si>
    <t>RembrandtBeauty</t>
  </si>
  <si>
    <t>FRENADOL DESCONGESTIVOpharma</t>
  </si>
  <si>
    <t>Frenadol Complexpharma</t>
  </si>
  <si>
    <t>FRENADOL FORTEpharma</t>
  </si>
  <si>
    <t>FRENADOL HOT LEMONpharma</t>
  </si>
  <si>
    <t>FRENADOL JUNIORpharma</t>
  </si>
  <si>
    <t>FRENADOL EFERVERSCENTEpharma</t>
  </si>
  <si>
    <t>Frenagarpharma</t>
  </si>
  <si>
    <t>Frenasalpharma</t>
  </si>
  <si>
    <t>Inistonpharma</t>
  </si>
  <si>
    <t>MIXTO INISTON INISTOLINpharma</t>
  </si>
  <si>
    <t>INISTOLINpharma</t>
  </si>
  <si>
    <t>ALLERGY COLIRIOpharma</t>
  </si>
  <si>
    <t>ALLERGY TABSpharma</t>
  </si>
  <si>
    <t>ALLERGY SPRAYpharma</t>
  </si>
  <si>
    <t>ALLERGY DISPLAYpharma</t>
  </si>
  <si>
    <t>Imodiumpharma</t>
  </si>
  <si>
    <t>Imonogaspharma</t>
  </si>
  <si>
    <t>Titanoreinepharma</t>
  </si>
  <si>
    <t>MICRALAX MICROENEMASpharma</t>
  </si>
  <si>
    <t>MICRALAX SUPOSpharma</t>
  </si>
  <si>
    <t>MICRALAX MACROGOLpharma</t>
  </si>
  <si>
    <t>ROVIpharma</t>
  </si>
  <si>
    <t>PEPCIDpharma</t>
  </si>
  <si>
    <t>Nicorette Gumspharma</t>
  </si>
  <si>
    <t>Nicorette Patchpharma</t>
  </si>
  <si>
    <t>Nicorette Lozengespharma</t>
  </si>
  <si>
    <t>Nicorette Spraypharma</t>
  </si>
  <si>
    <t>oraldine pastapharma</t>
  </si>
  <si>
    <t>oraldine colutoriopharma</t>
  </si>
  <si>
    <t>LISTERINEpharma</t>
  </si>
  <si>
    <t>Listerine Pharma</t>
  </si>
  <si>
    <t>LISTERINE PROFESIONALpharma</t>
  </si>
  <si>
    <t>LISTERINE KIDSpharma</t>
  </si>
  <si>
    <t>VISINEpharma</t>
  </si>
  <si>
    <t>VISPRING MULTIDOSISpharma</t>
  </si>
  <si>
    <t>VISPRING UNIDOSISpharma</t>
  </si>
  <si>
    <t>VISPRING DISPLAY MIXTOpharma</t>
  </si>
  <si>
    <t>CREMA NATUSANpharma</t>
  </si>
  <si>
    <t>Calcinatalpharma</t>
  </si>
  <si>
    <t>Doctrilpharma</t>
  </si>
  <si>
    <t>BE-TOTAL ADULTOpharma</t>
  </si>
  <si>
    <t>BE-TOTAL KIDSpharma</t>
  </si>
  <si>
    <t>BE-TOTAL DISPLAY MIXTOpharma</t>
  </si>
  <si>
    <t>REGAINEpharma</t>
  </si>
  <si>
    <t>DIGITALpharma</t>
  </si>
  <si>
    <t>O.B. OTC</t>
  </si>
  <si>
    <t>CAREFREE INTIM LINEpharma</t>
  </si>
  <si>
    <t>Carefree OTC</t>
  </si>
  <si>
    <t>CAREFREE P.S.pharma</t>
  </si>
  <si>
    <t>CLEAN &amp; CLEARpharma</t>
  </si>
  <si>
    <t>Clean &amp; Clear OTC</t>
  </si>
  <si>
    <t>BABY HAIR CAREPHARMA</t>
  </si>
  <si>
    <t>J's Baby OTC</t>
  </si>
  <si>
    <t>BABY POWDERPHARMA</t>
  </si>
  <si>
    <t>COTTON BUDS/SWABSPHARMA</t>
  </si>
  <si>
    <t>OILPHARMA</t>
  </si>
  <si>
    <t>EXPOSITOR MULTIMARCAMass</t>
  </si>
  <si>
    <t>BABY CLEANSERS EX SOFTpharma</t>
  </si>
  <si>
    <t>DIAPER RASHpharma</t>
  </si>
  <si>
    <t>SOFTLOTIONpharma</t>
  </si>
  <si>
    <t>BABY GIFT SETSpharma</t>
  </si>
  <si>
    <t>Baby Colognepharma</t>
  </si>
  <si>
    <t>NASAL SPRAY BABYpharma</t>
  </si>
  <si>
    <t>BABY DISPLAYpharma</t>
  </si>
  <si>
    <t>Nursing Padspharma</t>
  </si>
  <si>
    <t>Wipespharma</t>
  </si>
  <si>
    <t>OTROS (PROMOC.Y REGALOS)pharma</t>
  </si>
  <si>
    <t>OTHER OTCpharma</t>
  </si>
  <si>
    <t>TylenolPharma</t>
  </si>
  <si>
    <t>Mat Local Class 2</t>
  </si>
  <si>
    <t>Mat Local Class 3</t>
  </si>
  <si>
    <t>CAREFREE INTIM LINE</t>
  </si>
  <si>
    <t>CAREFREE P.S.</t>
  </si>
  <si>
    <t>JOHNSON'S GEL</t>
  </si>
  <si>
    <t>JOHNSON'S MOISTURISING</t>
  </si>
  <si>
    <t>BABY CLEANSERS EX SOFT</t>
  </si>
  <si>
    <t>BABY COLOGNE</t>
  </si>
  <si>
    <t>BABY DISPLAY</t>
  </si>
  <si>
    <t>BABY GIFT SETS</t>
  </si>
  <si>
    <t>BABY HAIR CARE</t>
  </si>
  <si>
    <t>BABY POWDER</t>
  </si>
  <si>
    <t>COTTON BUDS/SWABS</t>
  </si>
  <si>
    <t>DIAPER RASH</t>
  </si>
  <si>
    <t>NASAL SPRAY BABY</t>
  </si>
  <si>
    <t>NURSING PADS</t>
  </si>
  <si>
    <t>OIL</t>
  </si>
  <si>
    <t>SOFTLOTION</t>
  </si>
  <si>
    <t>WIPES</t>
  </si>
  <si>
    <t>JS BABY NATURALS</t>
  </si>
  <si>
    <t>LPM GEL</t>
  </si>
  <si>
    <t>LPM HAIR CARE</t>
  </si>
  <si>
    <t>LPM MIX DISPLAY</t>
  </si>
  <si>
    <t>LPM MOISTURIZER</t>
  </si>
  <si>
    <t>LISTERINE KIDS</t>
  </si>
  <si>
    <t>APPLICATOR TAMPONS</t>
  </si>
  <si>
    <t>DIGITAL</t>
  </si>
  <si>
    <t>PIZ BUIN LIPS</t>
  </si>
  <si>
    <t>PIZ BUIN SUN</t>
  </si>
  <si>
    <t>LIST/REACH CEP.DENTAL</t>
  </si>
  <si>
    <t>ALLERGY COLIRIO</t>
  </si>
  <si>
    <t>ALLERGY DISPLAY</t>
  </si>
  <si>
    <t>ALLERGY SPRAY</t>
  </si>
  <si>
    <t>ALLERGY TABS</t>
  </si>
  <si>
    <t>AVEENO ADULT</t>
  </si>
  <si>
    <t>AVEENO BABY</t>
  </si>
  <si>
    <t>BE-TOTAL ADULTO</t>
  </si>
  <si>
    <t>BE-TOTAL DISPLAY MIXTO</t>
  </si>
  <si>
    <t>BE-TOTAL KIDS</t>
  </si>
  <si>
    <t>COMPEED BANDAGES</t>
  </si>
  <si>
    <t>COMPEED BLISTER</t>
  </si>
  <si>
    <t>COMPEED CORN</t>
  </si>
  <si>
    <t>COMPEED DISPLAY MIXTO</t>
  </si>
  <si>
    <t>COMPEED LIP CARE</t>
  </si>
  <si>
    <t>OTHER COMPEED FOOT CARE</t>
  </si>
  <si>
    <t>FRENADOL COMPLEX</t>
  </si>
  <si>
    <t>FRENADOL DESCONGESTIVO</t>
  </si>
  <si>
    <t>FRENADOL EFERVERSCENTE</t>
  </si>
  <si>
    <t>FRENADOL FORTE</t>
  </si>
  <si>
    <t>FRENADOL HOT LEMON</t>
  </si>
  <si>
    <t>FRENADOL JUNIOR</t>
  </si>
  <si>
    <t>IMODIUM</t>
  </si>
  <si>
    <t>IMONOGAS</t>
  </si>
  <si>
    <t>INISTOLIN</t>
  </si>
  <si>
    <t>MIXTO INISTON INISTOLIN</t>
  </si>
  <si>
    <t>GEL K-Y</t>
  </si>
  <si>
    <t>LISTERINE PROFESIONAL</t>
  </si>
  <si>
    <t>MICRALAX MACROGOL</t>
  </si>
  <si>
    <t>MICRALAX MICROENEMAS</t>
  </si>
  <si>
    <t>MICRALAX SUPOS</t>
  </si>
  <si>
    <t>CREMA NATUSAN</t>
  </si>
  <si>
    <t>BODY EMULSION</t>
  </si>
  <si>
    <t>FOOTCARE</t>
  </si>
  <si>
    <t>HANDS</t>
  </si>
  <si>
    <t>LIP CARE</t>
  </si>
  <si>
    <t>NG ALL OTHER</t>
  </si>
  <si>
    <t>NG TGEL</t>
  </si>
  <si>
    <t>NICORETTE GUMS</t>
  </si>
  <si>
    <t>NICORETTE LOZENGES</t>
  </si>
  <si>
    <t>NICORETTE PATCH</t>
  </si>
  <si>
    <t>NICORETTE SPRAY</t>
  </si>
  <si>
    <t>ORALDINE COLUTORIO</t>
  </si>
  <si>
    <t>ORALDINE PASTA</t>
  </si>
  <si>
    <t>OTHER OTC</t>
  </si>
  <si>
    <t>PIZ BUIN MIXTO</t>
  </si>
  <si>
    <t>PIZ BUIN PLV</t>
  </si>
  <si>
    <t>OTROS (PROMOC.Y REGALOS)</t>
  </si>
  <si>
    <t>ROC BODY</t>
  </si>
  <si>
    <t>ROC DESODORANTES</t>
  </si>
  <si>
    <t>ROC SUNCARE</t>
  </si>
  <si>
    <t>ROC SUNCARE-OLD</t>
  </si>
  <si>
    <t>ROVI</t>
  </si>
  <si>
    <t>VISPRING DISPLAY MIXTO</t>
  </si>
  <si>
    <t>VISPRING MULTIDOSIS</t>
  </si>
  <si>
    <t>VISPRING UNIDOSIS</t>
  </si>
  <si>
    <t>BRAND</t>
  </si>
  <si>
    <t>SUB BRAND</t>
  </si>
  <si>
    <t>PLATAFORMA</t>
  </si>
  <si>
    <t>Marca</t>
  </si>
  <si>
    <t>Submarca</t>
  </si>
  <si>
    <t>J&amp;J Consumer Spain - Sales by GFO</t>
  </si>
  <si>
    <t>SKIN CARE - BABY &amp; ADULT</t>
  </si>
  <si>
    <t>P.Y.</t>
  </si>
  <si>
    <t>TOTAL CLEAN &amp; CLEAR</t>
  </si>
  <si>
    <t>TOTAL SKINCARE</t>
  </si>
  <si>
    <t>WOMEN'S HEALTH</t>
  </si>
  <si>
    <t>TOTAL WOMEN'S HEALTH</t>
  </si>
  <si>
    <t>ORAL CARE &amp; TOPICAL</t>
  </si>
  <si>
    <t>TOTAL Oral Care</t>
  </si>
  <si>
    <t>TOTAL ORAL &amp; TOPICAL</t>
  </si>
  <si>
    <t>CM CY</t>
  </si>
  <si>
    <t>CM PY</t>
  </si>
  <si>
    <t>DATOS DEL INFORME</t>
  </si>
  <si>
    <t>001.2014</t>
  </si>
  <si>
    <t>002.2014</t>
  </si>
  <si>
    <t>003.2014</t>
  </si>
  <si>
    <t>004.2014</t>
  </si>
  <si>
    <t>005.2014</t>
  </si>
  <si>
    <t>006.2014</t>
  </si>
  <si>
    <t>007.2014</t>
  </si>
  <si>
    <t>008.2014</t>
  </si>
  <si>
    <t>009.2014</t>
  </si>
  <si>
    <t>010.2014</t>
  </si>
  <si>
    <t>011.2014</t>
  </si>
  <si>
    <t>012.2014</t>
  </si>
  <si>
    <t>SUNCARE BABY</t>
  </si>
  <si>
    <t>Mat Local Class 4</t>
  </si>
  <si>
    <t>COMPEED BANDAGESBeauty</t>
  </si>
  <si>
    <t>COMPEED BLISTERBeauty</t>
  </si>
  <si>
    <t>COMPEED BLISTER DISPLAYBeauty</t>
  </si>
  <si>
    <t>COMPEED BLISTER SMALLBeauty</t>
  </si>
  <si>
    <t>COMPEED BLISTER STICKBeauty</t>
  </si>
  <si>
    <t>COMPEED BLISTER TOESBeauty</t>
  </si>
  <si>
    <t>COMPEED BLISTER MEDBeauty</t>
  </si>
  <si>
    <t>COMPEED BLISTER EXTREMEBeauty</t>
  </si>
  <si>
    <t>COMPEED BLISTER POSBeauty</t>
  </si>
  <si>
    <t>COMPEED DISPLAY MIXTOBeauty</t>
  </si>
  <si>
    <t>COMPEED CORN BIGBeauty</t>
  </si>
  <si>
    <t>COMPEED CORN DISPLAYBeauty</t>
  </si>
  <si>
    <t>COMPEED CORN TOESBeauty</t>
  </si>
  <si>
    <t>COMPEED CORN MEDIUMBeauty</t>
  </si>
  <si>
    <t>COMPEED CORN POSBeauty</t>
  </si>
  <si>
    <t>COMPEED LIP CAREBeauty</t>
  </si>
  <si>
    <t>COMPEED LIP CARE NOCHEBeauty</t>
  </si>
  <si>
    <t>COMPEED LIP CARE DISPLAYBeauty</t>
  </si>
  <si>
    <t>COMPEED LIP CARE POSBeauty</t>
  </si>
  <si>
    <t>COMPEED PLANTILLASBeauty</t>
  </si>
  <si>
    <t>CREMA PIESBeauty</t>
  </si>
  <si>
    <t>DUREZASBeauty</t>
  </si>
  <si>
    <t>DUREZAS POSBeauty</t>
  </si>
  <si>
    <t>OTHER COMPEED FOOT CARE CRACKBeauty</t>
  </si>
  <si>
    <t>OTHER COMPEED FOOT CARE BUNIONBeauty</t>
  </si>
  <si>
    <t>Compeed Callous</t>
  </si>
  <si>
    <t>Compeed Bunions</t>
  </si>
  <si>
    <t>RoC Cleansers</t>
  </si>
  <si>
    <t>ROC BODY ANTICELULITICOBeauty</t>
  </si>
  <si>
    <t>ROC BODY REDUCTORBeauty</t>
  </si>
  <si>
    <t>ROC BODY DISPLAY MIXTOBeauty</t>
  </si>
  <si>
    <t>ROC BODY POSBeauty</t>
  </si>
  <si>
    <t>ROC BODY OTHER TRATAMIENTOBeauty</t>
  </si>
  <si>
    <t>RoC Keops Roll OnBeauty</t>
  </si>
  <si>
    <t>RoC Keops SprayBeauty</t>
  </si>
  <si>
    <t>RoC Keops StickBeauty</t>
  </si>
  <si>
    <t>ROC Desodorantes POSBeauty</t>
  </si>
  <si>
    <t>RoC Complete LiftBeauty</t>
  </si>
  <si>
    <t>RoC EnydrialBeauty</t>
  </si>
  <si>
    <t>RoC Hydra +Beauty</t>
  </si>
  <si>
    <t>RoC Hydra + (others)Beauty</t>
  </si>
  <si>
    <t>RoC Multi CorrectionBeauty</t>
  </si>
  <si>
    <t>RoC Other AntiedadBeauty</t>
  </si>
  <si>
    <t>RoC RadianceBeauty</t>
  </si>
  <si>
    <t>RoC Sublime EnergyBeauty</t>
  </si>
  <si>
    <t>RoC WrinkleBeauty</t>
  </si>
  <si>
    <t>RoC CleansersBeauty</t>
  </si>
  <si>
    <t>RoC Pro-DefineBeauty</t>
  </si>
  <si>
    <t>RoC Pro-PreserveBeauty</t>
  </si>
  <si>
    <t>RoC Pro-ProfessionalBeauty</t>
  </si>
  <si>
    <t>RoC Pro-RenoveBeauty</t>
  </si>
  <si>
    <t>RoC Pro-SublimeBeauty</t>
  </si>
  <si>
    <t>RoC Pro-CorrectBeauty</t>
  </si>
  <si>
    <t>RoC Sun Care BODYBeauty</t>
  </si>
  <si>
    <t>RoC Sun Care FACIALBeauty</t>
  </si>
  <si>
    <t>RoC Sun CareBeauty</t>
  </si>
  <si>
    <t>RoC Sun Care BODY-OLDBeauty</t>
  </si>
  <si>
    <t>RoC Sun Care-OLDBeauty</t>
  </si>
  <si>
    <t>RoC Sun Care_OLDBeauty</t>
  </si>
  <si>
    <t>MARCA</t>
  </si>
  <si>
    <t>MARCA OK</t>
  </si>
  <si>
    <t>CHECK</t>
  </si>
  <si>
    <t>GEL INTIM</t>
  </si>
  <si>
    <t>INTIM WIPES</t>
  </si>
  <si>
    <t>C&amp;C CLEANSERS</t>
  </si>
  <si>
    <t>C&amp;C MOISTURIZING</t>
  </si>
  <si>
    <t>C&amp;C OTHERS</t>
  </si>
  <si>
    <t>JOHNSON'S BODY</t>
  </si>
  <si>
    <t>BABY CLEANSERS BABY</t>
  </si>
  <si>
    <t>BABY CLEANSERS EX SOFBABY BA-O ESPUMA</t>
  </si>
  <si>
    <t>BABY CLEANSERS EX SOFDULCES SUE-OS</t>
  </si>
  <si>
    <t>BABY CLEANSERS REC.NACIDO</t>
  </si>
  <si>
    <t>COLOGNE (OTHERS)</t>
  </si>
  <si>
    <t>COLOGNE FRESH</t>
  </si>
  <si>
    <t>COLOGNE LAVANDA</t>
  </si>
  <si>
    <t>COLOGNE LOW ALCOHOL</t>
  </si>
  <si>
    <t>SPECIAL DISPLAYS</t>
  </si>
  <si>
    <t>CONDITIONER</t>
  </si>
  <si>
    <t>CONDITIONER SHINY DROPS</t>
  </si>
  <si>
    <t>SHAMPOO CAMOMILA</t>
  </si>
  <si>
    <t>SHAMPOO DOBLE HIDRATACION</t>
  </si>
  <si>
    <t>SHAMPOO J'S BABY (C.MX/EXP)</t>
  </si>
  <si>
    <t>SHAMPOO LAVANDA</t>
  </si>
  <si>
    <t>SHAMPOO NO MORE TANGLES</t>
  </si>
  <si>
    <t>SHAMPOO NORMAL</t>
  </si>
  <si>
    <t>SHAMPOO SHINY DROPS</t>
  </si>
  <si>
    <t>BABY POWDER LAVANDA</t>
  </si>
  <si>
    <t>CREMA REGENERADORA</t>
  </si>
  <si>
    <t>SUERO FISIOLOGICO</t>
  </si>
  <si>
    <t>JOHNSON'S P.MAMAS</t>
  </si>
  <si>
    <t>OIL ALOE</t>
  </si>
  <si>
    <t>OIL GEL CAMOMILA</t>
  </si>
  <si>
    <t>OIL LAVANDA</t>
  </si>
  <si>
    <t>OIL NORMAL</t>
  </si>
  <si>
    <t>OIL SPRAY LIGERO</t>
  </si>
  <si>
    <t>LOC.HIDRAT.DULCES SUE-OS</t>
  </si>
  <si>
    <t>SOFTLOTION EXTRACARE</t>
  </si>
  <si>
    <t>SUNCARE BABY CREMA</t>
  </si>
  <si>
    <t>SUNCARE BABY LOCION</t>
  </si>
  <si>
    <t>SUNCARE KIDS SPRAY</t>
  </si>
  <si>
    <t>WIPES FRESH</t>
  </si>
  <si>
    <t>WIPES J'S BABY</t>
  </si>
  <si>
    <t>WIPES NORMAL</t>
  </si>
  <si>
    <t>J'S JUNIOR HAIR CARE</t>
  </si>
  <si>
    <t>J'S JUNIOR SKINCARE</t>
  </si>
  <si>
    <t>J'S NATURALS BATH</t>
  </si>
  <si>
    <t>J'S NATURALS MOSTURIZER</t>
  </si>
  <si>
    <t>LPM DISPLAY GEL</t>
  </si>
  <si>
    <t>LPM GEL DUPLOS</t>
  </si>
  <si>
    <t>LPM CONDITIONER</t>
  </si>
  <si>
    <t>LPM DISPLAY HAIR CARE</t>
  </si>
  <si>
    <t>LPM MASCARILLA</t>
  </si>
  <si>
    <t>LPM SHAMPOO</t>
  </si>
  <si>
    <t>LPM MOIST HANDS</t>
  </si>
  <si>
    <t>LPM MOIST. BODY</t>
  </si>
  <si>
    <t>LPM MOIST. DISPLAY</t>
  </si>
  <si>
    <t>LISTERINE ADVANCED</t>
  </si>
  <si>
    <t>LISTERINE BLANQUEADOR</t>
  </si>
  <si>
    <t>LISTERINE DIENTES/ENCIAS</t>
  </si>
  <si>
    <t>LISTERINE FR.CITRICO</t>
  </si>
  <si>
    <t>LISTERINE MENTA FRESCA</t>
  </si>
  <si>
    <t>LISTERINE MENTOL</t>
  </si>
  <si>
    <t>LISTERINE MULTIPRODUCTO</t>
  </si>
  <si>
    <t>LISTERINE ORIGINAL</t>
  </si>
  <si>
    <t>LISTERINE PLUS ANTIPLACA</t>
  </si>
  <si>
    <t>LISTERINE TOTAL CARE</t>
  </si>
  <si>
    <t>LISTERINE TOTAL CARE ZERO</t>
  </si>
  <si>
    <t>LISTERINE TOTAL ESMALTE</t>
  </si>
  <si>
    <t>LISTERINE TOTAL SENSITIVE</t>
  </si>
  <si>
    <t>LISTERINE ZERO</t>
  </si>
  <si>
    <t>LISTERKID SMART RINSE</t>
  </si>
  <si>
    <t>OB. C/APLIC. NORMAL</t>
  </si>
  <si>
    <t>OB. C/APLIC. SUPER</t>
  </si>
  <si>
    <t>O.B. MINI</t>
  </si>
  <si>
    <t>O.B. NORMAL</t>
  </si>
  <si>
    <t>O.B. SUPER</t>
  </si>
  <si>
    <t>O.B. SUPER PLUS</t>
  </si>
  <si>
    <t>AFTER SUN</t>
  </si>
  <si>
    <t>ALLERGY</t>
  </si>
  <si>
    <t>IN SUN</t>
  </si>
  <si>
    <t>INSTANT GLOW</t>
  </si>
  <si>
    <t>PROTECT &amp; COOL</t>
  </si>
  <si>
    <t>TAN &amp; PROTECT</t>
  </si>
  <si>
    <t>WET SKIN</t>
  </si>
  <si>
    <t>MUESTRAS/MAT.PLV (LIST)</t>
  </si>
  <si>
    <t>CEP.LIST.REACH DTES/ENCIAS</t>
  </si>
  <si>
    <t>REACH CEP.MEDIO</t>
  </si>
  <si>
    <t>ALLERGY TABS PLUS</t>
  </si>
  <si>
    <t>ALLERGY TABS PLUS DISPLAY</t>
  </si>
  <si>
    <t>BE-TOTAL ADULTO DISPLAY</t>
  </si>
  <si>
    <t>COMPEED BLISTER DISPLAY</t>
  </si>
  <si>
    <t>COMPEED BLISTER EXTREME</t>
  </si>
  <si>
    <t>COMPEED BLISTER MED</t>
  </si>
  <si>
    <t>COMPEED BLISTER POS</t>
  </si>
  <si>
    <t>COMPEED BLISTER SMALL</t>
  </si>
  <si>
    <t>COMPEED BLISTER STICK</t>
  </si>
  <si>
    <t>COMPEED BLISTER TOES</t>
  </si>
  <si>
    <t>COMPEED CORN BIG</t>
  </si>
  <si>
    <t>COMPEED CORN DISPLAY</t>
  </si>
  <si>
    <t>COMPEED CORN MEDIUM</t>
  </si>
  <si>
    <t>COMPEED CORN TOES</t>
  </si>
  <si>
    <t>COMPEED LIP CARE DISPLAY</t>
  </si>
  <si>
    <t>COMPEED LIP CARE NOCHE</t>
  </si>
  <si>
    <t>COMPEED PLANTILLAS</t>
  </si>
  <si>
    <t>CREMA PIES</t>
  </si>
  <si>
    <t>DUREZAS</t>
  </si>
  <si>
    <t>OTHER COMPEED FOOT CARE BUNION</t>
  </si>
  <si>
    <t>OTHER COMPEED FOOT CARE CRACK</t>
  </si>
  <si>
    <t>FRENADOL COMPLEX DISPLAY</t>
  </si>
  <si>
    <t>FRENADOL DESCONGESTIVO DISPLAY</t>
  </si>
  <si>
    <t>FRENADOL JUNIOR DISPLAY</t>
  </si>
  <si>
    <t>FRENAGAR DISPLAY</t>
  </si>
  <si>
    <t>FRENASAL DISPLAY</t>
  </si>
  <si>
    <t>IMODIUM CAPS</t>
  </si>
  <si>
    <t>IMODIUM FLAS</t>
  </si>
  <si>
    <t>IMODIUM PLUS CAPS</t>
  </si>
  <si>
    <t>IMODIUM PLUS TABS</t>
  </si>
  <si>
    <t>IMODIUM PLUS TABS DISPLAY</t>
  </si>
  <si>
    <t>IMONOGAS 120 MG 20 DISPLAY</t>
  </si>
  <si>
    <t>IMONOGAS 120 MG 40 DISPLAY</t>
  </si>
  <si>
    <t>IMONOGAS CAPS</t>
  </si>
  <si>
    <t>INISTOLIN ANTITUSIVO</t>
  </si>
  <si>
    <t>INISTOLIN EXPECTORANTE</t>
  </si>
  <si>
    <t>INISTON ANTITUSIVO</t>
  </si>
  <si>
    <t>INISTON ANTITUSIVO DESCONGESTIVO</t>
  </si>
  <si>
    <t>INISTON EXPECTORANTE</t>
  </si>
  <si>
    <t>INISTON MENTA</t>
  </si>
  <si>
    <t>INISTON MUCOLITICO</t>
  </si>
  <si>
    <t>INISTON MUCUS</t>
  </si>
  <si>
    <t>INISTON MUCUS DISPLAY</t>
  </si>
  <si>
    <t>INISTON SYRUP</t>
  </si>
  <si>
    <t>INISTON TAB</t>
  </si>
  <si>
    <t>KY DISPLAY</t>
  </si>
  <si>
    <t>MICRALAX MACROGOL DISPLAY</t>
  </si>
  <si>
    <t>MICRALAX EXP MIXTO</t>
  </si>
  <si>
    <t>MICRALAX MICROENEMAS DISPLAY</t>
  </si>
  <si>
    <t>MICRALAX SUPOS DISPLAY</t>
  </si>
  <si>
    <t>CREMA NATUSAN DISPLAY</t>
  </si>
  <si>
    <t>CREMA NATUSAN POS</t>
  </si>
  <si>
    <t>BODY EMULSION COMFORT BALM</t>
  </si>
  <si>
    <t>BODY EMULSION DISPLAY</t>
  </si>
  <si>
    <t>BODY EMULSION DRY SKIN</t>
  </si>
  <si>
    <t>BODY EMULSION INT. REPAIR SENSITIVE</t>
  </si>
  <si>
    <t>BODY EMULSION INTENSE REPAIR</t>
  </si>
  <si>
    <t>BODY EMULSION MULTI REPAIR</t>
  </si>
  <si>
    <t>BODY EMULSION PROMO</t>
  </si>
  <si>
    <t>BODY EMULSION VISIBLY RENEW</t>
  </si>
  <si>
    <t>FOOTCARE BALM</t>
  </si>
  <si>
    <t>FOOTCARE CALLOUS</t>
  </si>
  <si>
    <t>FOOTCARE CREAM</t>
  </si>
  <si>
    <t>FOOTCARE FAST ABSORBING</t>
  </si>
  <si>
    <t>FOOTCARE OTHERS</t>
  </si>
  <si>
    <t>FOOTCARE SCRUB</t>
  </si>
  <si>
    <t>NG FOOT ULTRA NOURISHING</t>
  </si>
  <si>
    <t>HANDS ANTI AGE</t>
  </si>
  <si>
    <t>HANDS FAST ABSORTION</t>
  </si>
  <si>
    <t>HANDS INTENSE REPAIR</t>
  </si>
  <si>
    <t>HANDS MIXED DISPLAYS</t>
  </si>
  <si>
    <t>HANDS NAIL</t>
  </si>
  <si>
    <t>HANDS REGULAR</t>
  </si>
  <si>
    <t>HANDS REGULAR NO PERFUME</t>
  </si>
  <si>
    <t>HANDS VSIBLY RENEW</t>
  </si>
  <si>
    <t>NG LIP CARE IMMED REP</t>
  </si>
  <si>
    <t>NG LIP CARE INTENSE REPAIR</t>
  </si>
  <si>
    <t>NG LIP CARE OTHER</t>
  </si>
  <si>
    <t>NG LIP CARE STICK</t>
  </si>
  <si>
    <t>NG TGEL GRASO</t>
  </si>
  <si>
    <t>NG TGEL SEC0</t>
  </si>
  <si>
    <t>NICORETTE GUMS CLASS</t>
  </si>
  <si>
    <t>NICORETTE GUMS DISPLAY</t>
  </si>
  <si>
    <t>NICORETTE GUMS FRESH</t>
  </si>
  <si>
    <t>NICORETTE GUMS FRESHMINT</t>
  </si>
  <si>
    <t>NICORETTE GUMS ICEMINT</t>
  </si>
  <si>
    <t>NICORETTE GUMS MINT</t>
  </si>
  <si>
    <t>NICORETTE LOZENGES DISPLAY</t>
  </si>
  <si>
    <t>NICORETTE PATCH DISPLAY</t>
  </si>
  <si>
    <t>NICORETTE SPRAY DISPLAY</t>
  </si>
  <si>
    <t>ORALDINE ANTISEPTICO</t>
  </si>
  <si>
    <t>ORALDINE CARIES</t>
  </si>
  <si>
    <t>ORALDINE ENCIAS</t>
  </si>
  <si>
    <t>ORALDINE JUNIOR</t>
  </si>
  <si>
    <t>ORALDINE PERIO</t>
  </si>
  <si>
    <t>ORALDINE PASTA GUMS</t>
  </si>
  <si>
    <t>ORALDINE PASTA GUMS DISPLAY</t>
  </si>
  <si>
    <t>ORALDINE PASTA JUNIOR</t>
  </si>
  <si>
    <t>PEPCID COATED</t>
  </si>
  <si>
    <t>PIZ BUIN LIPS EXP.</t>
  </si>
  <si>
    <t>SUN &amp; LIPS</t>
  </si>
  <si>
    <t>EXPOSITORES MIXTOS</t>
  </si>
  <si>
    <t>REGAINE 2%</t>
  </si>
  <si>
    <t>REGAINE 5%</t>
  </si>
  <si>
    <t>REMBRANDT COMPLETE</t>
  </si>
  <si>
    <t>REMBRANDT PLUS</t>
  </si>
  <si>
    <t>REMBRANDT SENSITIVE</t>
  </si>
  <si>
    <t>ROC BODY ANTICELULITICO</t>
  </si>
  <si>
    <t>ROC BODY DISPLAY MIXTO</t>
  </si>
  <si>
    <t>ROC BODY OTHER TRATAMIENTO</t>
  </si>
  <si>
    <t>ROC BODY REDUCTOR</t>
  </si>
  <si>
    <t>RoC Keops Roll On</t>
  </si>
  <si>
    <t>RoC Keops Spray</t>
  </si>
  <si>
    <t>RoC Keops Stick</t>
  </si>
  <si>
    <t>RoC Pro-Correct</t>
  </si>
  <si>
    <t>RoC Pro-Define</t>
  </si>
  <si>
    <t>RoC Pro-Preserve</t>
  </si>
  <si>
    <t>RoC Pro-Professional</t>
  </si>
  <si>
    <t>RoC Pro-Renove</t>
  </si>
  <si>
    <t>RoC Pro-Sublime</t>
  </si>
  <si>
    <t>RoC Complete Lift</t>
  </si>
  <si>
    <t>RoC Enydrial</t>
  </si>
  <si>
    <t>RoC Hydra + (others)</t>
  </si>
  <si>
    <t>RoC Multi Correction</t>
  </si>
  <si>
    <t>RoC Other Antiedad</t>
  </si>
  <si>
    <t>RoC Radiance</t>
  </si>
  <si>
    <t>RoC Sublime Energy</t>
  </si>
  <si>
    <t>RoC Wrinkle</t>
  </si>
  <si>
    <t>RoC Sun Care BODY</t>
  </si>
  <si>
    <t>RoC Sun Care FACIAL</t>
  </si>
  <si>
    <t>RoC Sun Care BODY-OLD</t>
  </si>
  <si>
    <t>ROVI ADULT</t>
  </si>
  <si>
    <t>ROVI BABY</t>
  </si>
  <si>
    <t>ROVI CHILD</t>
  </si>
  <si>
    <t>TITANOREINE CREAM</t>
  </si>
  <si>
    <t>TITANOREINE WIPES</t>
  </si>
  <si>
    <t>VISPRING UNIDOSIS DISPLAY</t>
  </si>
  <si>
    <t>JOHNSON'S MOISTURISINGMass</t>
  </si>
  <si>
    <t>SUNCARE BABYMass</t>
  </si>
  <si>
    <t>PIZ BUIN PLVMass</t>
  </si>
  <si>
    <t>ROC Cleansers</t>
  </si>
  <si>
    <t>RoC Sun Care</t>
  </si>
  <si>
    <t>Reactine</t>
  </si>
  <si>
    <t>Be total</t>
  </si>
  <si>
    <t>Carefree</t>
  </si>
  <si>
    <t>Clean &amp; Clear</t>
  </si>
  <si>
    <t>Compeed Others</t>
  </si>
  <si>
    <t>Compeed Blisters</t>
  </si>
  <si>
    <t>Compeed Corns</t>
  </si>
  <si>
    <t>Compeed Anti-viral Lip Care</t>
  </si>
  <si>
    <t>N/A</t>
  </si>
  <si>
    <t xml:space="preserve">Inistón </t>
  </si>
  <si>
    <t>J´s Adult Shower Gels</t>
  </si>
  <si>
    <t>J´s Baby Bath</t>
  </si>
  <si>
    <t>J´s Baby Cologne</t>
  </si>
  <si>
    <t>J´s Baby Milk &amp; Lotions</t>
  </si>
  <si>
    <t>J´s Baby Mixed Packs</t>
  </si>
  <si>
    <t>J´s Baby Shampoo</t>
  </si>
  <si>
    <t>J´s Baby Powder</t>
  </si>
  <si>
    <t>J´s Baby Nappy Creams</t>
  </si>
  <si>
    <t>J´s Baby Oil</t>
  </si>
  <si>
    <t>Baby suncare</t>
  </si>
  <si>
    <t>J´s Baby Wipes</t>
  </si>
  <si>
    <t>LPM Body Cleansing</t>
  </si>
  <si>
    <t>LPM Conditioners</t>
  </si>
  <si>
    <t>LPM Shampoo  (Only Adult)</t>
  </si>
  <si>
    <t>LPM Hands</t>
  </si>
  <si>
    <t>LPM Adult Body</t>
  </si>
  <si>
    <t>Micralax</t>
  </si>
  <si>
    <t>Neutrogena Body</t>
  </si>
  <si>
    <t>Neutrogena Foot</t>
  </si>
  <si>
    <t>Neutrogena Hands</t>
  </si>
  <si>
    <t>Neutrogena Lips</t>
  </si>
  <si>
    <t>T/Gel</t>
  </si>
  <si>
    <t>Nicorette</t>
  </si>
  <si>
    <t>OB</t>
  </si>
  <si>
    <t>Other OTC products</t>
  </si>
  <si>
    <t>Piz Buin Sun Protection</t>
  </si>
  <si>
    <t>Regaine</t>
  </si>
  <si>
    <t>RoC Anticeluliticos</t>
  </si>
  <si>
    <t>RoC Adult Body Others</t>
  </si>
  <si>
    <t>RoC Facial Cleansers</t>
  </si>
  <si>
    <t>RoC Facial Moisturisers</t>
  </si>
  <si>
    <t>RoC Facial Others</t>
  </si>
  <si>
    <t>RoC Sun Protection</t>
  </si>
  <si>
    <t>Rovi suppositories</t>
  </si>
  <si>
    <t>Tylenol</t>
  </si>
  <si>
    <t>Vispring</t>
  </si>
  <si>
    <t>Market</t>
  </si>
  <si>
    <t>(en blanco)</t>
  </si>
  <si>
    <t>MARKET</t>
  </si>
  <si>
    <t>J&amp;J Consumer Spain - Strawman</t>
  </si>
  <si>
    <t>Piz Buin Sun Protection Mass</t>
  </si>
  <si>
    <t>Piz Buin Sun Protection Beauty</t>
  </si>
  <si>
    <t>Listerine Mass</t>
  </si>
  <si>
    <t>FOOTCARE INTENSE REPAIR</t>
  </si>
  <si>
    <t>NG FACIAL</t>
  </si>
  <si>
    <t>NG FACIAL GEL</t>
  </si>
  <si>
    <t>JOHNSON'S VITA RICH</t>
  </si>
  <si>
    <t>JOHNSON'S VITA RICH GEL</t>
  </si>
  <si>
    <t>JOHNSON'S VITA RICH LOCION</t>
  </si>
  <si>
    <t>J&amp;J SpainROCMass</t>
  </si>
  <si>
    <t>Facial</t>
  </si>
  <si>
    <t>NG FACIALBeauty</t>
  </si>
  <si>
    <t>JOHNSON'S VITA RICHMass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</si>
</sst>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_(* #,##0.00_);_(* \(#,##0.00\);_(* &quot;-&quot;??_);_(@_)"/>
    <numFmt numFmtId="165" formatCode="_-* #,##0\ _€_-;\-* #,##0\ _€_-;_-* &quot;-&quot;??\ _€_-;_-@_-"/>
    <numFmt numFmtId="166" formatCode="_-* #,##0.00_-;\-* #,##0.00_-;_-* &quot;-&quot;??_-;_-@_-"/>
    <numFmt numFmtId="167" formatCode="#,##0;\(#,##0\)"/>
    <numFmt numFmtId="168" formatCode="0.0%;\(0.0%\)"/>
    <numFmt numFmtId="169" formatCode="_-* #,##0_-;\-* #,##0_-;_-* &quot;-&quot;??_-;_-@_-"/>
    <numFmt numFmtId="170" formatCode="0.0%"/>
  </numFmts>
  <fonts count="68"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sz val="12"/>
      <name val="Swiss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002060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20"/>
      <color theme="3"/>
      <name val="Calibri"/>
      <family val="2"/>
      <scheme val="minor"/>
    </font>
    <font>
      <sz val="8"/>
      <name val="Arial"/>
      <family val="2"/>
    </font>
    <font>
      <sz val="12"/>
      <name val="Arial"/>
      <family val="2"/>
    </font>
    <font>
      <b/>
      <sz val="8"/>
      <color theme="3" tint="-0.249977111117893"/>
      <name val="Arial"/>
      <family val="2"/>
    </font>
    <font>
      <b/>
      <sz val="9"/>
      <color rgb="FF002060"/>
      <name val="Calibri"/>
      <family val="2"/>
      <scheme val="minor"/>
    </font>
    <font>
      <b/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double">
        <color theme="0" tint="-0.24994659260841701"/>
      </top>
      <bottom style="double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70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5" fillId="0" borderId="0"/>
    <xf numFmtId="0" fontId="22" fillId="0" borderId="0"/>
    <xf numFmtId="0" fontId="23" fillId="0" borderId="0"/>
    <xf numFmtId="0" fontId="5" fillId="0" borderId="0"/>
    <xf numFmtId="0" fontId="24" fillId="0" borderId="0"/>
    <xf numFmtId="43" fontId="5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11" fillId="3" borderId="0" applyNumberFormat="0" applyBorder="0" applyAlignment="0" applyProtection="0"/>
    <xf numFmtId="0" fontId="15" fillId="6" borderId="4" applyNumberFormat="0" applyAlignment="0" applyProtection="0"/>
    <xf numFmtId="0" fontId="17" fillId="7" borderId="7" applyNumberFormat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6" fillId="0" borderId="0">
      <alignment vertical="top"/>
    </xf>
    <xf numFmtId="0" fontId="1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3" fillId="5" borderId="4" applyNumberFormat="0" applyAlignment="0" applyProtection="0"/>
    <xf numFmtId="38" fontId="27" fillId="0" borderId="0"/>
    <xf numFmtId="38" fontId="28" fillId="0" borderId="0"/>
    <xf numFmtId="38" fontId="29" fillId="0" borderId="0"/>
    <xf numFmtId="38" fontId="30" fillId="0" borderId="0"/>
    <xf numFmtId="0" fontId="31" fillId="0" borderId="0"/>
    <xf numFmtId="0" fontId="31" fillId="0" borderId="0"/>
    <xf numFmtId="0" fontId="16" fillId="0" borderId="6" applyNumberFormat="0" applyFill="0" applyAlignment="0" applyProtection="0"/>
    <xf numFmtId="166" fontId="2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2" fillId="4" borderId="0" applyNumberFormat="0" applyBorder="0" applyAlignment="0" applyProtection="0"/>
    <xf numFmtId="0" fontId="33" fillId="0" borderId="0"/>
    <xf numFmtId="0" fontId="5" fillId="0" borderId="0"/>
    <xf numFmtId="0" fontId="4" fillId="0" borderId="0"/>
    <xf numFmtId="0" fontId="32" fillId="0" borderId="0"/>
    <xf numFmtId="0" fontId="14" fillId="6" borderId="5" applyNumberFormat="0" applyAlignment="0" applyProtection="0"/>
    <xf numFmtId="40" fontId="34" fillId="39" borderId="0">
      <alignment horizontal="right"/>
    </xf>
    <xf numFmtId="0" fontId="35" fillId="39" borderId="0">
      <alignment horizontal="right"/>
    </xf>
    <xf numFmtId="0" fontId="36" fillId="39" borderId="10"/>
    <xf numFmtId="0" fontId="36" fillId="0" borderId="0" applyBorder="0">
      <alignment horizontal="centerContinuous"/>
    </xf>
    <xf numFmtId="0" fontId="37" fillId="0" borderId="0" applyBorder="0">
      <alignment horizontal="centerContinuous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" fontId="26" fillId="40" borderId="11" applyNumberFormat="0" applyProtection="0">
      <alignment vertical="center"/>
    </xf>
    <xf numFmtId="4" fontId="26" fillId="40" borderId="11" applyNumberFormat="0" applyProtection="0">
      <alignment horizontal="left" vertical="center" indent="1"/>
    </xf>
    <xf numFmtId="0" fontId="25" fillId="41" borderId="11" applyNumberFormat="0" applyProtection="0">
      <alignment horizontal="left" vertical="center" indent="1"/>
    </xf>
    <xf numFmtId="4" fontId="26" fillId="42" borderId="11" applyNumberFormat="0" applyProtection="0">
      <alignment horizontal="right" vertical="center"/>
    </xf>
    <xf numFmtId="0" fontId="25" fillId="41" borderId="11" applyNumberFormat="0" applyProtection="0">
      <alignment horizontal="left" vertical="center" indent="1"/>
    </xf>
    <xf numFmtId="0" fontId="25" fillId="41" borderId="11" applyNumberFormat="0" applyProtection="0">
      <alignment horizontal="left" vertical="center" indent="1"/>
    </xf>
    <xf numFmtId="4" fontId="38" fillId="42" borderId="11" applyNumberFormat="0" applyProtection="0">
      <alignment horizontal="right" vertical="center"/>
    </xf>
    <xf numFmtId="0" fontId="20" fillId="0" borderId="9" applyNumberFormat="0" applyFill="0" applyAlignment="0" applyProtection="0"/>
    <xf numFmtId="0" fontId="18" fillId="0" borderId="0" applyNumberForma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2" fillId="0" borderId="0"/>
    <xf numFmtId="0" fontId="39" fillId="0" borderId="1" applyNumberFormat="0" applyFill="0" applyAlignment="0" applyProtection="0"/>
    <xf numFmtId="0" fontId="40" fillId="0" borderId="2" applyNumberFormat="0" applyFill="0" applyAlignment="0" applyProtection="0"/>
    <xf numFmtId="0" fontId="41" fillId="0" borderId="3" applyNumberFormat="0" applyFill="0" applyAlignment="0" applyProtection="0"/>
    <xf numFmtId="0" fontId="41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3" fillId="3" borderId="0" applyNumberFormat="0" applyBorder="0" applyAlignment="0" applyProtection="0"/>
    <xf numFmtId="0" fontId="44" fillId="4" borderId="0" applyNumberFormat="0" applyBorder="0" applyAlignment="0" applyProtection="0"/>
    <xf numFmtId="0" fontId="45" fillId="5" borderId="4" applyNumberFormat="0" applyAlignment="0" applyProtection="0"/>
    <xf numFmtId="0" fontId="46" fillId="6" borderId="5" applyNumberFormat="0" applyAlignment="0" applyProtection="0"/>
    <xf numFmtId="0" fontId="47" fillId="6" borderId="4" applyNumberFormat="0" applyAlignment="0" applyProtection="0"/>
    <xf numFmtId="0" fontId="48" fillId="0" borderId="6" applyNumberFormat="0" applyFill="0" applyAlignment="0" applyProtection="0"/>
    <xf numFmtId="0" fontId="49" fillId="7" borderId="7" applyNumberFormat="0" applyAlignment="0" applyProtection="0"/>
    <xf numFmtId="0" fontId="50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51" fillId="0" borderId="0" applyNumberFormat="0" applyFill="0" applyBorder="0" applyAlignment="0" applyProtection="0"/>
    <xf numFmtId="0" fontId="52" fillId="0" borderId="9" applyNumberFormat="0" applyFill="0" applyAlignment="0" applyProtection="0"/>
    <xf numFmtId="0" fontId="53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53" fillId="24" borderId="0" applyNumberFormat="0" applyBorder="0" applyAlignment="0" applyProtection="0"/>
    <xf numFmtId="0" fontId="53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53" fillId="28" borderId="0" applyNumberFormat="0" applyBorder="0" applyAlignment="0" applyProtection="0"/>
    <xf numFmtId="0" fontId="53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53" fillId="32" borderId="0" applyNumberFormat="0" applyBorder="0" applyAlignment="0" applyProtection="0"/>
    <xf numFmtId="0" fontId="25" fillId="0" borderId="0"/>
    <xf numFmtId="0" fontId="1" fillId="0" borderId="0"/>
    <xf numFmtId="0" fontId="25" fillId="0" borderId="0"/>
    <xf numFmtId="0" fontId="60" fillId="0" borderId="0"/>
    <xf numFmtId="166" fontId="1" fillId="0" borderId="0" applyFont="0" applyFill="0" applyBorder="0" applyAlignment="0" applyProtection="0"/>
    <xf numFmtId="0" fontId="64" fillId="0" borderId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0" fillId="35" borderId="0" xfId="0" applyFill="1"/>
    <xf numFmtId="0" fontId="21" fillId="33" borderId="0" xfId="0" applyNumberFormat="1" applyFont="1" applyFill="1" applyAlignment="1">
      <alignment horizontal="center"/>
    </xf>
    <xf numFmtId="165" fontId="0" fillId="0" borderId="0" xfId="47" applyNumberFormat="1" applyFont="1"/>
    <xf numFmtId="0" fontId="0" fillId="36" borderId="0" xfId="0" applyFill="1"/>
    <xf numFmtId="0" fontId="20" fillId="36" borderId="0" xfId="0" applyFont="1" applyFill="1"/>
    <xf numFmtId="0" fontId="20" fillId="43" borderId="0" xfId="0" applyFont="1" applyFill="1"/>
    <xf numFmtId="165" fontId="20" fillId="43" borderId="0" xfId="47" applyNumberFormat="1" applyFont="1" applyFill="1"/>
    <xf numFmtId="0" fontId="0" fillId="35" borderId="0" xfId="0" quotePrefix="1" applyFill="1"/>
    <xf numFmtId="0" fontId="54" fillId="0" borderId="0" xfId="0" applyFont="1"/>
    <xf numFmtId="0" fontId="55" fillId="35" borderId="0" xfId="0" applyFont="1" applyFill="1"/>
    <xf numFmtId="0" fontId="56" fillId="35" borderId="0" xfId="0" applyFont="1" applyFill="1"/>
    <xf numFmtId="0" fontId="56" fillId="0" borderId="0" xfId="0" applyFont="1" applyAlignment="1">
      <alignment vertical="center"/>
    </xf>
    <xf numFmtId="0" fontId="57" fillId="35" borderId="0" xfId="0" applyFont="1" applyFill="1"/>
    <xf numFmtId="0" fontId="58" fillId="35" borderId="0" xfId="0" applyFont="1" applyFill="1"/>
    <xf numFmtId="0" fontId="25" fillId="35" borderId="0" xfId="163" applyFont="1" applyFill="1"/>
    <xf numFmtId="0" fontId="56" fillId="35" borderId="0" xfId="0" quotePrefix="1" applyFont="1" applyFill="1" applyAlignment="1">
      <alignment horizontal="left"/>
    </xf>
    <xf numFmtId="0" fontId="54" fillId="0" borderId="12" xfId="0" applyFont="1" applyBorder="1"/>
    <xf numFmtId="0" fontId="56" fillId="35" borderId="0" xfId="0" applyFont="1" applyFill="1" applyAlignment="1">
      <alignment horizontal="left"/>
    </xf>
    <xf numFmtId="0" fontId="57" fillId="35" borderId="0" xfId="0" applyFont="1" applyFill="1" applyAlignment="1">
      <alignment horizontal="left"/>
    </xf>
    <xf numFmtId="0" fontId="57" fillId="35" borderId="0" xfId="0" quotePrefix="1" applyFont="1" applyFill="1" applyAlignment="1">
      <alignment horizontal="left"/>
    </xf>
    <xf numFmtId="0" fontId="55" fillId="35" borderId="0" xfId="164" applyFont="1" applyFill="1"/>
    <xf numFmtId="167" fontId="59" fillId="44" borderId="13" xfId="165" applyNumberFormat="1" applyFont="1" applyFill="1" applyBorder="1" applyAlignment="1" applyProtection="1">
      <alignment horizontal="left"/>
    </xf>
    <xf numFmtId="0" fontId="25" fillId="0" borderId="0" xfId="0" applyFont="1"/>
    <xf numFmtId="0" fontId="0" fillId="43" borderId="0" xfId="0" applyFill="1"/>
    <xf numFmtId="0" fontId="1" fillId="0" borderId="0" xfId="164"/>
    <xf numFmtId="0" fontId="61" fillId="0" borderId="0" xfId="166" applyFont="1"/>
    <xf numFmtId="0" fontId="56" fillId="0" borderId="0" xfId="164" applyFont="1"/>
    <xf numFmtId="0" fontId="62" fillId="0" borderId="14" xfId="164" applyFont="1" applyBorder="1" applyAlignment="1">
      <alignment horizontal="centerContinuous"/>
    </xf>
    <xf numFmtId="0" fontId="56" fillId="0" borderId="0" xfId="164" applyFont="1" applyAlignment="1">
      <alignment vertical="center"/>
    </xf>
    <xf numFmtId="0" fontId="56" fillId="35" borderId="0" xfId="164" applyFont="1" applyFill="1"/>
    <xf numFmtId="0" fontId="58" fillId="0" borderId="13" xfId="166" applyFont="1" applyFill="1" applyBorder="1" applyAlignment="1">
      <alignment horizontal="center" vertical="center"/>
    </xf>
    <xf numFmtId="0" fontId="57" fillId="35" borderId="0" xfId="164" applyFont="1" applyFill="1"/>
    <xf numFmtId="166" fontId="56" fillId="0" borderId="0" xfId="167" applyFont="1"/>
    <xf numFmtId="167" fontId="63" fillId="0" borderId="13" xfId="168" applyNumberFormat="1" applyFont="1" applyFill="1" applyBorder="1" applyAlignment="1" applyProtection="1">
      <alignment horizontal="right"/>
    </xf>
    <xf numFmtId="168" fontId="63" fillId="0" borderId="13" xfId="168" applyNumberFormat="1" applyFont="1" applyFill="1" applyBorder="1" applyAlignment="1" applyProtection="1"/>
    <xf numFmtId="169" fontId="59" fillId="44" borderId="13" xfId="167" applyNumberFormat="1" applyFont="1" applyFill="1" applyBorder="1" applyAlignment="1" applyProtection="1">
      <alignment horizontal="right"/>
    </xf>
    <xf numFmtId="168" fontId="65" fillId="44" borderId="13" xfId="168" applyNumberFormat="1" applyFont="1" applyFill="1" applyBorder="1" applyAlignment="1" applyProtection="1">
      <alignment horizontal="right"/>
    </xf>
    <xf numFmtId="169" fontId="56" fillId="0" borderId="0" xfId="167" applyNumberFormat="1" applyFont="1"/>
    <xf numFmtId="167" fontId="59" fillId="0" borderId="13" xfId="165" applyNumberFormat="1" applyFont="1" applyFill="1" applyBorder="1" applyAlignment="1" applyProtection="1">
      <alignment horizontal="left"/>
    </xf>
    <xf numFmtId="0" fontId="56" fillId="0" borderId="0" xfId="164" applyFont="1" applyFill="1"/>
    <xf numFmtId="0" fontId="56" fillId="35" borderId="0" xfId="164" quotePrefix="1" applyFont="1" applyFill="1" applyAlignment="1">
      <alignment horizontal="left"/>
    </xf>
    <xf numFmtId="0" fontId="56" fillId="35" borderId="0" xfId="164" applyFont="1" applyFill="1" applyAlignment="1">
      <alignment horizontal="left"/>
    </xf>
    <xf numFmtId="167" fontId="59" fillId="34" borderId="13" xfId="165" applyNumberFormat="1" applyFont="1" applyFill="1" applyBorder="1" applyAlignment="1" applyProtection="1">
      <alignment horizontal="right"/>
    </xf>
    <xf numFmtId="169" fontId="59" fillId="34" borderId="13" xfId="167" applyNumberFormat="1" applyFont="1" applyFill="1" applyBorder="1" applyAlignment="1" applyProtection="1">
      <alignment horizontal="right"/>
    </xf>
    <xf numFmtId="168" fontId="65" fillId="34" borderId="13" xfId="168" applyNumberFormat="1" applyFont="1" applyFill="1" applyBorder="1" applyAlignment="1" applyProtection="1">
      <alignment horizontal="right"/>
    </xf>
    <xf numFmtId="0" fontId="57" fillId="35" borderId="0" xfId="164" applyFont="1" applyFill="1" applyBorder="1"/>
    <xf numFmtId="169" fontId="56" fillId="0" borderId="0" xfId="164" applyNumberFormat="1" applyFont="1"/>
    <xf numFmtId="167" fontId="59" fillId="44" borderId="13" xfId="167" applyNumberFormat="1" applyFont="1" applyFill="1" applyBorder="1" applyAlignment="1" applyProtection="1">
      <alignment horizontal="right"/>
    </xf>
    <xf numFmtId="167" fontId="56" fillId="0" borderId="0" xfId="167" applyNumberFormat="1" applyFont="1"/>
    <xf numFmtId="167" fontId="59" fillId="34" borderId="13" xfId="167" applyNumberFormat="1" applyFont="1" applyFill="1" applyBorder="1" applyAlignment="1" applyProtection="1">
      <alignment horizontal="right"/>
    </xf>
    <xf numFmtId="170" fontId="57" fillId="35" borderId="0" xfId="169" applyNumberFormat="1" applyFont="1" applyFill="1"/>
    <xf numFmtId="167" fontId="59" fillId="38" borderId="17" xfId="165" applyNumberFormat="1" applyFont="1" applyFill="1" applyBorder="1" applyAlignment="1" applyProtection="1">
      <alignment horizontal="left"/>
    </xf>
    <xf numFmtId="169" fontId="66" fillId="38" borderId="17" xfId="167" applyNumberFormat="1" applyFont="1" applyFill="1" applyBorder="1" applyAlignment="1" applyProtection="1">
      <alignment horizontal="right"/>
    </xf>
    <xf numFmtId="168" fontId="59" fillId="38" borderId="13" xfId="168" applyNumberFormat="1" applyFont="1" applyFill="1" applyBorder="1" applyAlignment="1" applyProtection="1"/>
    <xf numFmtId="167" fontId="59" fillId="34" borderId="15" xfId="165" applyNumberFormat="1" applyFont="1" applyFill="1" applyBorder="1" applyAlignment="1" applyProtection="1">
      <alignment vertical="center"/>
    </xf>
    <xf numFmtId="0" fontId="58" fillId="37" borderId="13" xfId="166" applyFont="1" applyFill="1" applyBorder="1" applyAlignment="1">
      <alignment horizontal="center" vertical="center"/>
    </xf>
    <xf numFmtId="0" fontId="56" fillId="37" borderId="0" xfId="164" applyFont="1" applyFill="1"/>
    <xf numFmtId="0" fontId="57" fillId="0" borderId="18" xfId="164" applyFont="1" applyBorder="1" applyAlignment="1">
      <alignment horizontal="center" vertical="center"/>
    </xf>
    <xf numFmtId="0" fontId="57" fillId="37" borderId="19" xfId="164" applyFont="1" applyFill="1" applyBorder="1" applyAlignment="1">
      <alignment horizontal="center" vertical="center"/>
    </xf>
    <xf numFmtId="0" fontId="20" fillId="45" borderId="0" xfId="0" applyFont="1" applyFill="1"/>
    <xf numFmtId="0" fontId="0" fillId="0" borderId="0" xfId="0" pivotButton="1"/>
    <xf numFmtId="0" fontId="20" fillId="37" borderId="0" xfId="0" applyFont="1" applyFill="1"/>
    <xf numFmtId="0" fontId="0" fillId="0" borderId="0" xfId="0" applyFill="1"/>
    <xf numFmtId="0" fontId="58" fillId="44" borderId="13" xfId="165" applyFont="1" applyFill="1" applyBorder="1" applyAlignment="1">
      <alignment horizontal="center" vertical="center"/>
    </xf>
    <xf numFmtId="167" fontId="59" fillId="34" borderId="15" xfId="165" applyNumberFormat="1" applyFont="1" applyFill="1" applyBorder="1" applyAlignment="1" applyProtection="1">
      <alignment horizontal="center" vertical="center"/>
    </xf>
    <xf numFmtId="167" fontId="59" fillId="34" borderId="0" xfId="165" applyNumberFormat="1" applyFont="1" applyFill="1" applyBorder="1" applyAlignment="1" applyProtection="1">
      <alignment horizontal="center" vertical="center"/>
    </xf>
    <xf numFmtId="167" fontId="59" fillId="34" borderId="16" xfId="165" applyNumberFormat="1" applyFont="1" applyFill="1" applyBorder="1" applyAlignment="1" applyProtection="1">
      <alignment horizontal="center" vertical="center"/>
    </xf>
  </cellXfs>
  <cellStyles count="170">
    <cellStyle name="20% - Accent1 2" xfId="50"/>
    <cellStyle name="20% - Accent2 2" xfId="51"/>
    <cellStyle name="20% - Accent3 2" xfId="52"/>
    <cellStyle name="20% - Accent4 2" xfId="53"/>
    <cellStyle name="20% - Accent5 2" xfId="54"/>
    <cellStyle name="20% - Accent6 2" xfId="55"/>
    <cellStyle name="20% - Énfasis1" xfId="19" builtinId="30" customBuiltin="1"/>
    <cellStyle name="20% - Énfasis1 2" xfId="140"/>
    <cellStyle name="20% - Énfasis2" xfId="23" builtinId="34" customBuiltin="1"/>
    <cellStyle name="20% - Énfasis2 2" xfId="144"/>
    <cellStyle name="20% - Énfasis3" xfId="27" builtinId="38" customBuiltin="1"/>
    <cellStyle name="20% - Énfasis3 2" xfId="148"/>
    <cellStyle name="20% - Énfasis4" xfId="31" builtinId="42" customBuiltin="1"/>
    <cellStyle name="20% - Énfasis4 2" xfId="152"/>
    <cellStyle name="20% - Énfasis5" xfId="35" builtinId="46" customBuiltin="1"/>
    <cellStyle name="20% - Énfasis5 2" xfId="156"/>
    <cellStyle name="20% - Énfasis6" xfId="39" builtinId="50" customBuiltin="1"/>
    <cellStyle name="20% - Énfasis6 2" xfId="160"/>
    <cellStyle name="40% - Accent1 2" xfId="56"/>
    <cellStyle name="40% - Accent2 2" xfId="57"/>
    <cellStyle name="40% - Accent3 2" xfId="58"/>
    <cellStyle name="40% - Accent4 2" xfId="59"/>
    <cellStyle name="40% - Accent5 2" xfId="60"/>
    <cellStyle name="40% - Accent6 2" xfId="61"/>
    <cellStyle name="40% - Énfasis1" xfId="20" builtinId="31" customBuiltin="1"/>
    <cellStyle name="40% - Énfasis1 2" xfId="141"/>
    <cellStyle name="40% - Énfasis2" xfId="24" builtinId="35" customBuiltin="1"/>
    <cellStyle name="40% - Énfasis2 2" xfId="145"/>
    <cellStyle name="40% - Énfasis3" xfId="28" builtinId="39" customBuiltin="1"/>
    <cellStyle name="40% - Énfasis3 2" xfId="149"/>
    <cellStyle name="40% - Énfasis4" xfId="32" builtinId="43" customBuiltin="1"/>
    <cellStyle name="40% - Énfasis4 2" xfId="153"/>
    <cellStyle name="40% - Énfasis5" xfId="36" builtinId="47" customBuiltin="1"/>
    <cellStyle name="40% - Énfasis5 2" xfId="157"/>
    <cellStyle name="40% - Énfasis6" xfId="40" builtinId="51" customBuiltin="1"/>
    <cellStyle name="40% - Énfasis6 2" xfId="161"/>
    <cellStyle name="60% - Accent1 2" xfId="62"/>
    <cellStyle name="60% - Accent2 2" xfId="63"/>
    <cellStyle name="60% - Accent3 2" xfId="64"/>
    <cellStyle name="60% - Accent4 2" xfId="65"/>
    <cellStyle name="60% - Accent5 2" xfId="66"/>
    <cellStyle name="60% - Accent6 2" xfId="67"/>
    <cellStyle name="60% - Énfasis1" xfId="21" builtinId="32" customBuiltin="1"/>
    <cellStyle name="60% - Énfasis1 2" xfId="142"/>
    <cellStyle name="60% - Énfasis2" xfId="25" builtinId="36" customBuiltin="1"/>
    <cellStyle name="60% - Énfasis2 2" xfId="146"/>
    <cellStyle name="60% - Énfasis3" xfId="29" builtinId="40" customBuiltin="1"/>
    <cellStyle name="60% - Énfasis3 2" xfId="150"/>
    <cellStyle name="60% - Énfasis4" xfId="33" builtinId="44" customBuiltin="1"/>
    <cellStyle name="60% - Énfasis4 2" xfId="154"/>
    <cellStyle name="60% - Énfasis5" xfId="37" builtinId="48" customBuiltin="1"/>
    <cellStyle name="60% - Énfasis5 2" xfId="158"/>
    <cellStyle name="60% - Énfasis6" xfId="41" builtinId="52" customBuiltin="1"/>
    <cellStyle name="60% - Énfasis6 2" xfId="162"/>
    <cellStyle name="Bad 2" xfId="68"/>
    <cellStyle name="Buena" xfId="6" builtinId="26" customBuiltin="1"/>
    <cellStyle name="Buena 2" xfId="127"/>
    <cellStyle name="Calculation 2" xfId="69"/>
    <cellStyle name="Cálculo" xfId="11" builtinId="22" customBuiltin="1"/>
    <cellStyle name="Cálculo 2" xfId="132"/>
    <cellStyle name="Celda de comprobación" xfId="13" builtinId="23" customBuiltin="1"/>
    <cellStyle name="Celda de comprobación 2" xfId="134"/>
    <cellStyle name="Celda vinculada" xfId="12" builtinId="24" customBuiltin="1"/>
    <cellStyle name="Celda vinculada 2" xfId="133"/>
    <cellStyle name="Check Cell 2" xfId="70"/>
    <cellStyle name="Comma 11" xfId="167"/>
    <cellStyle name="Comma 2" xfId="71"/>
    <cellStyle name="Comma 3" xfId="72"/>
    <cellStyle name="Comma 4" xfId="73"/>
    <cellStyle name="Comma 5" xfId="117"/>
    <cellStyle name="Encabezado 4" xfId="5" builtinId="19" customBuiltin="1"/>
    <cellStyle name="Encabezado 4 2" xfId="126"/>
    <cellStyle name="Énfasis1" xfId="18" builtinId="29" customBuiltin="1"/>
    <cellStyle name="Énfasis1 2" xfId="139"/>
    <cellStyle name="Énfasis2" xfId="22" builtinId="33" customBuiltin="1"/>
    <cellStyle name="Énfasis2 2" xfId="143"/>
    <cellStyle name="Énfasis3" xfId="26" builtinId="37" customBuiltin="1"/>
    <cellStyle name="Énfasis3 2" xfId="147"/>
    <cellStyle name="Énfasis4" xfId="30" builtinId="41" customBuiltin="1"/>
    <cellStyle name="Énfasis4 2" xfId="151"/>
    <cellStyle name="Énfasis5" xfId="34" builtinId="45" customBuiltin="1"/>
    <cellStyle name="Énfasis5 2" xfId="155"/>
    <cellStyle name="Énfasis6" xfId="38" builtinId="49" customBuiltin="1"/>
    <cellStyle name="Énfasis6 2" xfId="159"/>
    <cellStyle name="Entrada" xfId="9" builtinId="20" customBuiltin="1"/>
    <cellStyle name="Entrada 2" xfId="130"/>
    <cellStyle name="Estilo 1" xfId="74"/>
    <cellStyle name="Explanatory Text 2" xfId="75"/>
    <cellStyle name="Good 2" xfId="76"/>
    <cellStyle name="Heading 1 2" xfId="77"/>
    <cellStyle name="Heading 2 2" xfId="78"/>
    <cellStyle name="Heading 3 2" xfId="79"/>
    <cellStyle name="Heading 4 2" xfId="80"/>
    <cellStyle name="Incorrecto" xfId="7" builtinId="27" customBuiltin="1"/>
    <cellStyle name="Incorrecto 2" xfId="128"/>
    <cellStyle name="Input 2" xfId="81"/>
    <cellStyle name="KPMG Heading 1" xfId="82"/>
    <cellStyle name="KPMG Heading 2" xfId="83"/>
    <cellStyle name="KPMG Heading 3" xfId="84"/>
    <cellStyle name="KPMG Heading 4" xfId="85"/>
    <cellStyle name="KPMG Normal" xfId="86"/>
    <cellStyle name="KPMG Normal Text" xfId="87"/>
    <cellStyle name="Linked Cell 2" xfId="88"/>
    <cellStyle name="Millares" xfId="47" builtinId="3"/>
    <cellStyle name="Millares 2" xfId="89"/>
    <cellStyle name="Millares 3" xfId="90"/>
    <cellStyle name="Millares 4" xfId="91"/>
    <cellStyle name="Neutral" xfId="8" builtinId="28" customBuiltin="1"/>
    <cellStyle name="Neutral 2" xfId="92"/>
    <cellStyle name="Neutral 3" xfId="129"/>
    <cellStyle name="No-definido" xfId="44"/>
    <cellStyle name="Normal" xfId="0" builtinId="0"/>
    <cellStyle name="Normal 10" xfId="122"/>
    <cellStyle name="Normal 10 3" xfId="163"/>
    <cellStyle name="Normal 18" xfId="121"/>
    <cellStyle name="Normal 19" xfId="164"/>
    <cellStyle name="Normal 2" xfId="43"/>
    <cellStyle name="Normal 2 2" xfId="45"/>
    <cellStyle name="Normal 2 3" xfId="93"/>
    <cellStyle name="Normal 2 4" xfId="118"/>
    <cellStyle name="Normal 3" xfId="42"/>
    <cellStyle name="Normal 4" xfId="46"/>
    <cellStyle name="Normal 5" xfId="94"/>
    <cellStyle name="Normal 6" xfId="48"/>
    <cellStyle name="Normal 7" xfId="95"/>
    <cellStyle name="Normal 8" xfId="96"/>
    <cellStyle name="Normal 9" xfId="119"/>
    <cellStyle name="Normal_Bal to go Brand 10_02_Germany" xfId="168"/>
    <cellStyle name="Normal_Draft NTS Overview" xfId="165"/>
    <cellStyle name="Notas" xfId="15" builtinId="10" customBuiltin="1"/>
    <cellStyle name="Notas 2" xfId="136"/>
    <cellStyle name="Output 2" xfId="97"/>
    <cellStyle name="Output Amounts" xfId="98"/>
    <cellStyle name="Output Column Headings" xfId="99"/>
    <cellStyle name="Output Line Items" xfId="100"/>
    <cellStyle name="Output Report Heading" xfId="101"/>
    <cellStyle name="Output Report Title" xfId="102"/>
    <cellStyle name="Percent 2" xfId="103"/>
    <cellStyle name="Percent 3" xfId="120"/>
    <cellStyle name="Percent 6" xfId="104"/>
    <cellStyle name="Percent 8" xfId="169"/>
    <cellStyle name="Porcentual 2" xfId="49"/>
    <cellStyle name="Porcentual 3" xfId="105"/>
    <cellStyle name="Porcentual 4" xfId="106"/>
    <cellStyle name="Porcentual 5" xfId="107"/>
    <cellStyle name="Salida" xfId="10" builtinId="21" customBuiltin="1"/>
    <cellStyle name="Salida 2" xfId="131"/>
    <cellStyle name="SAPBEXaggData" xfId="108"/>
    <cellStyle name="SAPBEXaggItem" xfId="109"/>
    <cellStyle name="SAPBEXchaText" xfId="110"/>
    <cellStyle name="SAPBEXstdData" xfId="111"/>
    <cellStyle name="SAPBEXstdItem" xfId="112"/>
    <cellStyle name="SAPBEXstdItemX" xfId="113"/>
    <cellStyle name="SAPBEXundefined" xfId="114"/>
    <cellStyle name="Standard 2" xfId="166"/>
    <cellStyle name="Texto de advertencia" xfId="14" builtinId="11" customBuiltin="1"/>
    <cellStyle name="Texto de advertencia 2" xfId="135"/>
    <cellStyle name="Texto explicativo" xfId="16" builtinId="53" customBuiltin="1"/>
    <cellStyle name="Texto explicativo 2" xfId="137"/>
    <cellStyle name="Título" xfId="1" builtinId="15" customBuiltin="1"/>
    <cellStyle name="Título 1" xfId="2" builtinId="16" customBuiltin="1"/>
    <cellStyle name="Título 1 2" xfId="123"/>
    <cellStyle name="Título 2" xfId="3" builtinId="17" customBuiltin="1"/>
    <cellStyle name="Título 2 2" xfId="124"/>
    <cellStyle name="Título 3" xfId="4" builtinId="18" customBuiltin="1"/>
    <cellStyle name="Título 3 2" xfId="125"/>
    <cellStyle name="Total" xfId="17" builtinId="25" customBuiltin="1"/>
    <cellStyle name="Total 2" xfId="115"/>
    <cellStyle name="Total 3" xfId="138"/>
    <cellStyle name="Warning Text 2" xfId="116"/>
  </cellStyles>
  <dxfs count="1">
    <dxf>
      <fill>
        <patternFill patternType="none">
          <bgColor auto="1"/>
        </patternFill>
      </fill>
    </dxf>
  </dxfs>
  <tableStyles count="0" defaultTableStyle="TableStyleMedium9" defaultPivotStyle="PivotStyleLight16"/>
  <colors>
    <mruColors>
      <color rgb="FFFF33CC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ez Giron, Jorge [CONES]" refreshedDate="42583.644170254629" createdVersion="4" refreshedVersion="4" minRefreshableVersion="3" recordCount="7179">
  <cacheSource type="worksheet">
    <worksheetSource ref="C1:E1048576" sheet="BW"/>
  </cacheSource>
  <cacheFields count="3">
    <cacheField name="Mat Local Class 2" numFmtId="0">
      <sharedItems containsBlank="1" count="40">
        <s v="CAREFREE"/>
        <s v="CLEAN &amp; CLEAR"/>
        <s v="EXPOSITOR MULTIMARCA"/>
        <s v="JOHNSON'S ADULT"/>
        <s v="JOHNSON'S BABY"/>
        <s v="JOHNSON'S JUNIOR"/>
        <s v="LE PETIT MARSEILLAIS"/>
        <s v="LISTERINE"/>
        <s v="OB TAMPONES"/>
        <s v="PIZ BUIN"/>
        <s v="REACH"/>
        <s v="ALERGIA"/>
        <s v="AVEENO"/>
        <s v="BE-TOTAL"/>
        <s v="COMPEED"/>
        <s v="DOCTRIL"/>
        <s v="NEUTROGENA"/>
        <s v="FRENADOL"/>
        <s v="FRENAGAR"/>
        <s v="FRENASAL"/>
        <s v="IMODIUM / IMONOGAS"/>
        <s v="INISTON"/>
        <s v="K-Y"/>
        <s v="MICRALAX"/>
        <s v="NATUSAN"/>
        <s v="NICORETTE"/>
        <s v="ORALDINE"/>
        <s v="OTC DESCONTINUADA"/>
        <s v="PENATEN"/>
        <s v="PEPCID"/>
        <s v="PROMOCIONES / MAT.PLV"/>
        <s v="REGAINE"/>
        <s v="REMBRANDT"/>
        <s v="ROC"/>
        <s v="ROVI SUPOSITORIOS"/>
        <s v="TITANOREINE"/>
        <s v="TYLENOL"/>
        <s v="VISINE"/>
        <s v="VISPRING"/>
        <m/>
      </sharedItems>
    </cacheField>
    <cacheField name="Mat Local Class 3" numFmtId="0">
      <sharedItems containsBlank="1" count="104">
        <s v="CAREFREE INTIM LINE"/>
        <s v="CAREFREE P.S."/>
        <s v="CLEAN &amp; CLEAR"/>
        <s v="EXPOSITOR MULTIMARCA"/>
        <s v="JOHNSON'S GEL"/>
        <s v="JOHNSON'S MOISTURISING"/>
        <s v="BABY CLEANSERS EX SOFT"/>
        <s v="BABY COLOGNE"/>
        <s v="BABY DISPLAY"/>
        <s v="BABY GIFT SETS"/>
        <s v="BABY HAIR CARE"/>
        <s v="BABY POWDER"/>
        <s v="COTTON BUDS/SWABS"/>
        <s v="DIAPER RASH"/>
        <s v="NASAL SPRAY BABY"/>
        <s v="NURSING PADS"/>
        <s v="OIL"/>
        <s v="SOFTLOTION"/>
        <s v="SUNCARE BABY"/>
        <s v="WIPES"/>
        <s v="JOHNSON'S JUNIOR"/>
        <s v="JS BABY NATURALS"/>
        <s v="LPM GEL"/>
        <s v="LPM HAIR CARE"/>
        <s v="LPM MIX DISPLAY"/>
        <s v="LPM MOISTURIZER"/>
        <s v="LISTERINE"/>
        <s v="LISTERINE KIDS"/>
        <s v="APPLICATOR TAMPONS"/>
        <s v="DIGITAL"/>
        <s v="PIZ BUIN LIPS"/>
        <s v="PIZ BUIN PLV"/>
        <s v="PIZ BUIN SUN"/>
        <s v="LIST/REACH CEP.DENTAL"/>
        <s v="ALLERGY COLIRIO"/>
        <s v="ALLERGY DISPLAY"/>
        <s v="ALLERGY SPRAY"/>
        <s v="ALLERGY TABS"/>
        <s v="AVEENO ADULT"/>
        <s v="AVEENO BABY"/>
        <s v="BE-TOTAL ADULTO"/>
        <s v="BE-TOTAL DISPLAY MIXTO"/>
        <s v="BE-TOTAL KIDS"/>
        <s v="COMPEED BANDAGES"/>
        <s v="COMPEED BLISTER"/>
        <s v="COMPEED CORN"/>
        <s v="COMPEED DISPLAY MIXTO"/>
        <s v="COMPEED LIP CARE"/>
        <s v="OTHER COMPEED FOOT CARE"/>
        <s v="DOCTRIL"/>
        <s v="BODY EMULSION"/>
        <s v="FRENADOL COMPLEX"/>
        <s v="FRENADOL DESCONGESTIVO"/>
        <s v="FRENADOL EFERVERSCENTE"/>
        <s v="FRENADOL FORTE"/>
        <s v="FRENADOL HOT LEMON"/>
        <s v="FRENADOL JUNIOR"/>
        <s v="FRENAGAR"/>
        <s v="FRENASAL"/>
        <s v="IMODIUM"/>
        <s v="IMONOGAS"/>
        <s v="INISTOLIN"/>
        <s v="INISTON"/>
        <s v="MIXTO INISTON INISTOLIN"/>
        <s v="GEL K-Y"/>
        <s v="LISTERINE PROFESIONAL"/>
        <s v="MICRALAX MACROGOL"/>
        <s v="MICRALAX MICROENEMAS"/>
        <s v="MICRALAX SUPOS"/>
        <s v="CREMA NATUSAN"/>
        <s v="FOOTCARE"/>
        <s v="HANDS"/>
        <s v="LIP CARE"/>
        <s v="NG ALL OTHER"/>
        <s v="NG TGEL"/>
        <s v="NICORETTE GUMS"/>
        <s v="NICORETTE LOZENGES"/>
        <s v="NICORETTE PATCH"/>
        <s v="NICORETTE SPRAY"/>
        <s v="ORALDINE COLUTORIO"/>
        <s v="ORALDINE PASTA"/>
        <s v="OTHER OTC"/>
        <s v="PENATEN"/>
        <s v="PEPCID"/>
        <s v="PIZ BUIN MIXTO"/>
        <s v="OTROS (PROMOC.Y REGALOS)"/>
        <s v="REGAINE"/>
        <s v="REMBRANDT"/>
        <s v="ROC BODY"/>
        <s v="ROC DESODORANTES"/>
        <s v="ROC FACIAL ANTIEDAD"/>
        <s v="ROC FACIAL-OLD"/>
        <s v="ROC SUNCARE"/>
        <s v="ROC SUNCARE-OLD"/>
        <s v="ROVI"/>
        <s v="TITANOREINE"/>
        <s v="TYLENOL"/>
        <s v="VISINE"/>
        <s v="VISPRING DISPLAY MIXTO"/>
        <s v="VISPRING MULTIDOSIS"/>
        <s v="VISPRING UNIDOSIS"/>
        <s v="NG FACIAL"/>
        <s v="JOHNSON'S VITA RICH"/>
        <m/>
      </sharedItems>
    </cacheField>
    <cacheField name="Mat Local Class 4" numFmtId="0">
      <sharedItems containsBlank="1" count="281">
        <s v="GEL INTIM"/>
        <s v="INTIM WIPES"/>
        <s v="CAREFREE P.S."/>
        <s v="C&amp;C CLEANSERS"/>
        <s v="C&amp;C MOISTURIZING"/>
        <s v="C&amp;C OTHERS"/>
        <s v="EXPOSITOR MULTIMARCA"/>
        <s v="JOHNSON'S GEL"/>
        <s v="JOHNSON'S BODY"/>
        <s v="BABY CLEANSERS BABY"/>
        <s v="BABY CLEANSERS EX SOFBABY BA-O ESPUMA"/>
        <s v="BABY CLEANSERS EX SOFDULCES SUE-OS"/>
        <s v="BABY CLEANSERS REC.NACIDO"/>
        <s v="COLOGNE (OTHERS)"/>
        <s v="COLOGNE FRESH"/>
        <s v="COLOGNE LAVANDA"/>
        <s v="COLOGNE LOW ALCOHOL"/>
        <s v="SPECIAL DISPLAYS"/>
        <s v="BABY GIFT SETS"/>
        <s v="CONDITIONER"/>
        <s v="CONDITIONER SHINY DROPS"/>
        <s v="SHAMPOO CAMOMILA"/>
        <s v="SHAMPOO DOBLE HIDRATACION"/>
        <s v="SHAMPOO J'S BABY (C.MX/EXP)"/>
        <s v="SHAMPOO LAVANDA"/>
        <s v="SHAMPOO NO MORE TANGLES"/>
        <s v="SHAMPOO NORMAL"/>
        <s v="SHAMPOO SHINY DROPS"/>
        <s v="BABY POWDER"/>
        <s v="BABY POWDER LAVANDA"/>
        <s v="COTTON BUDS/SWABS"/>
        <s v="CREMA REGENERADORA"/>
        <s v="DIAPER RASH"/>
        <s v="SUERO FISIOLOGICO"/>
        <s v="JOHNSON'S P.MAMAS"/>
        <s v="OIL ALOE"/>
        <s v="OIL GEL CAMOMILA"/>
        <s v="OIL LAVANDA"/>
        <s v="OIL NORMAL"/>
        <s v="OIL SPRAY LIGERO"/>
        <s v="LOC.HIDRAT.DULCES SUE-OS"/>
        <s v="SOFTLOTION"/>
        <s v="SOFTLOTION EXTRACARE"/>
        <s v="SUNCARE BABY CREMA"/>
        <s v="SUNCARE BABY LOCION"/>
        <s v="SUNCARE KIDS SPRAY"/>
        <s v="WIPES FRESH"/>
        <s v="WIPES J'S BABY"/>
        <s v="WIPES NORMAL"/>
        <s v="J'S JUNIOR HAIR CARE"/>
        <s v="J'S JUNIOR SKINCARE"/>
        <s v="J'S NATURALS BATH"/>
        <s v="J'S NATURALS MOSTURIZER"/>
        <s v="LPM DISPLAY GEL"/>
        <s v="LPM GEL"/>
        <s v="LPM GEL DUPLOS"/>
        <s v="LPM CONDITIONER"/>
        <s v="LPM DISPLAY HAIR CARE"/>
        <s v="LPM MASCARILLA"/>
        <s v="LPM SHAMPOO"/>
        <s v="LPM MIX DISPLAY"/>
        <s v="LPM MOIST HANDS"/>
        <s v="LPM MOIST. BODY"/>
        <s v="LPM MOIST. DISPLAY"/>
        <s v="LISTERINE ADVANCED"/>
        <s v="LISTERINE BLANQUEADOR"/>
        <s v="LISTERINE DIENTES/ENCIAS"/>
        <s v="LISTERINE FR.CITRICO"/>
        <s v="LISTERINE MENTA FRESCA"/>
        <s v="LISTERINE MENTOL"/>
        <s v="LISTERINE MULTIPRODUCTO"/>
        <s v="LISTERINE ORIGINAL"/>
        <s v="LISTERINE PLUS ANTIPLACA"/>
        <s v="LISTERINE TOTAL CARE"/>
        <s v="LISTERINE TOTAL CARE ZERO"/>
        <s v="LISTERINE TOTAL ESMALTE"/>
        <s v="LISTERINE TOTAL SENSITIVE"/>
        <s v="LISTERINE ZERO"/>
        <s v="LISTERKID SMART RINSE"/>
        <s v="OB. C/APLIC. NORMAL"/>
        <s v="OB. C/APLIC. SUPER"/>
        <s v="O.B. MINI"/>
        <s v="O.B. NORMAL"/>
        <s v="O.B. SUPER"/>
        <s v="O.B. SUPER PLUS"/>
        <s v="PIZ BUIN LIPS"/>
        <s v="PIZ BUIN PLV"/>
        <s v="AFTER SUN"/>
        <s v="ALLERGY"/>
        <s v="IN SUN"/>
        <s v="INSTANT GLOW"/>
        <s v="PROTECT &amp; COOL"/>
        <s v="TAN &amp; PROTECT"/>
        <s v="WET SKIN"/>
        <s v="CEP.LIST.REACH DTES/ENCIAS"/>
        <s v="REACH CEP.MEDIO"/>
        <s v="ALLERGY COLIRIO"/>
        <s v="ALLERGY DISPLAY"/>
        <s v="ALLERGY SPRAY"/>
        <s v="ALLERGY TABS"/>
        <s v="ALLERGY TABS PLUS"/>
        <s v="ALLERGY TABS PLUS DISPLAY"/>
        <s v="AVEENO ADULT"/>
        <s v="AVEENO BABY"/>
        <s v="BE-TOTAL ADULTO"/>
        <s v="BE-TOTAL ADULTO DISPLAY"/>
        <s v="BE-TOTAL DISPLAY MIXTO"/>
        <s v="BE-TOTAL KIDS"/>
        <s v="COMPEED BANDAGES"/>
        <s v="COMPEED BLISTER DISPLAY"/>
        <s v="COMPEED BLISTER EXTREME"/>
        <s v="COMPEED BLISTER MED"/>
        <s v="COMPEED BLISTER POS"/>
        <s v="COMPEED BLISTER SMALL"/>
        <s v="COMPEED BLISTER STICK"/>
        <s v="COMPEED BLISTER TOES"/>
        <s v="COMPEED CORN BIG"/>
        <s v="COMPEED CORN DISPLAY"/>
        <s v="COMPEED CORN MEDIUM"/>
        <s v="COMPEED CORN TOES"/>
        <s v="COMPEED DISPLAY MIXTO"/>
        <s v="COMPEED LIP CARE"/>
        <s v="COMPEED LIP CARE DISPLAY"/>
        <s v="COMPEED LIP CARE NOCHE"/>
        <s v="COMPEED PLANTILLAS"/>
        <s v="CREMA PIES"/>
        <s v="DUREZAS"/>
        <s v="OTHER COMPEED FOOT CARE BUNION"/>
        <s v="OTHER COMPEED FOOT CARE CRACK"/>
        <s v="DOCTRIL"/>
        <s v="BODY EMULSION COMFORT BALM"/>
        <s v="FRENADOL COMPLEX"/>
        <s v="FRENADOL COMPLEX DISPLAY"/>
        <s v="FRENADOL DESCONGESTIVO"/>
        <s v="FRENADOL DESCONGESTIVO DISPLAY"/>
        <s v="FRENADOL EFERVERSCENTE"/>
        <s v="FRENADOL FORTE"/>
        <s v="FRENADOL HOT LEMON"/>
        <s v="FRENADOL JUNIOR"/>
        <s v="FRENADOL JUNIOR DISPLAY"/>
        <s v="FRENAGAR"/>
        <s v="FRENAGAR DISPLAY"/>
        <s v="FRENASAL"/>
        <s v="FRENASAL DISPLAY"/>
        <s v="IMODIUM CAPS"/>
        <s v="IMODIUM FLAS"/>
        <s v="IMODIUM PLUS CAPS"/>
        <s v="IMODIUM PLUS TABS"/>
        <s v="IMODIUM PLUS TABS DISPLAY"/>
        <s v="IMONOGAS 120 MG 20 DISPLAY"/>
        <s v="IMONOGAS 120 MG 40 DISPLAY"/>
        <s v="IMONOGAS CAPS"/>
        <s v="INISTOLIN ANTITUSIVO"/>
        <s v="INISTOLIN EXPECTORANTE"/>
        <s v="INISTON ANTITUSIVO"/>
        <s v="INISTON ANTITUSIVO DESCONGESTIVO"/>
        <s v="INISTON EXPECTORANTE"/>
        <s v="INISTON MENTA"/>
        <s v="INISTON MUCOLITICO"/>
        <s v="INISTON MUCUS"/>
        <s v="INISTON MUCUS DISPLAY"/>
        <s v="INISTON SYRUP"/>
        <s v="INISTON TAB"/>
        <s v="MIXTO INISTON INISTOLIN"/>
        <s v="GEL K-Y"/>
        <s v="KY DISPLAY"/>
        <s v="LISTERINE PROFESIONAL"/>
        <s v="MICRALAX MACROGOL"/>
        <s v="MICRALAX MACROGOL DISPLAY"/>
        <s v="MICRALAX EXP MIXTO"/>
        <s v="MICRALAX MICROENEMAS"/>
        <s v="MICRALAX MICROENEMAS DISPLAY"/>
        <s v="MICRALAX SUPOS"/>
        <s v="MICRALAX SUPOS DISPLAY"/>
        <s v="CREMA NATUSAN"/>
        <s v="CREMA NATUSAN DISPLAY"/>
        <s v="CREMA NATUSAN POS"/>
        <s v="BODY EMULSION DISPLAY"/>
        <s v="BODY EMULSION DRY SKIN"/>
        <s v="BODY EMULSION INT. REPAIR SENSITIVE"/>
        <s v="BODY EMULSION INTENSE REPAIR"/>
        <s v="BODY EMULSION MULTI REPAIR"/>
        <s v="BODY EMULSION PROMO"/>
        <s v="BODY EMULSION VISIBLY RENEW"/>
        <s v="FOOTCARE BALM"/>
        <s v="FOOTCARE CALLOUS"/>
        <s v="FOOTCARE CREAM"/>
        <s v="FOOTCARE FAST ABSORBING"/>
        <s v="FOOTCARE OTHERS"/>
        <s v="FOOTCARE SCRUB"/>
        <s v="NG FOOT ULTRA NOURISHING"/>
        <s v="HANDS ANTI AGE"/>
        <s v="HANDS FAST ABSORTION"/>
        <s v="HANDS INTENSE REPAIR"/>
        <s v="HANDS MIXED DISPLAYS"/>
        <s v="HANDS NAIL"/>
        <s v="HANDS REGULAR"/>
        <s v="HANDS REGULAR NO PERFUME"/>
        <s v="HANDS VSIBLY RENEW"/>
        <s v="NG LIP CARE IMMED REP"/>
        <s v="NG LIP CARE INTENSE REPAIR"/>
        <s v="NG LIP CARE OTHER"/>
        <s v="NG LIP CARE STICK"/>
        <s v="NG ALL OTHER"/>
        <s v="NG TGEL GRASO"/>
        <s v="NG TGEL SEC0"/>
        <s v="NICORETTE GUMS CLASS"/>
        <s v="NICORETTE GUMS DISPLAY"/>
        <s v="NICORETTE GUMS FRESH"/>
        <s v="NICORETTE GUMS FRESHMINT"/>
        <s v="NICORETTE GUMS ICEMINT"/>
        <s v="NICORETTE GUMS MINT"/>
        <s v="NICORETTE LOZENGES"/>
        <s v="NICORETTE LOZENGES DISPLAY"/>
        <s v="NICORETTE PATCH"/>
        <s v="NICORETTE PATCH DISPLAY"/>
        <s v="NICORETTE SPRAY"/>
        <s v="NICORETTE SPRAY DISPLAY"/>
        <s v="ORALDINE ANTISEPTICO"/>
        <s v="ORALDINE CARIES"/>
        <s v="ORALDINE ENCIAS"/>
        <s v="ORALDINE JUNIOR"/>
        <s v="ORALDINE PERIO"/>
        <s v="ORALDINE PASTA GUMS"/>
        <s v="ORALDINE PASTA GUMS DISPLAY"/>
        <s v="ORALDINE PASTA JUNIOR"/>
        <s v="OTHER OTC"/>
        <s v="PENATEN"/>
        <s v="PEPCID"/>
        <s v="PEPCID COATED"/>
        <s v="PIZ BUIN LIPS EXP."/>
        <s v="SUN &amp; LIPS"/>
        <s v="EXPOSITORES MIXTOS"/>
        <s v="MUESTRAS/MAT.PLV (LIST)"/>
        <s v="REGAINE 2%"/>
        <s v="REGAINE 5%"/>
        <s v="REMBRANDT COMPLETE"/>
        <s v="REMBRANDT PLUS"/>
        <s v="REMBRANDT SENSITIVE"/>
        <s v="ROC BODY ANTICELULITICO"/>
        <s v="ROC BODY DISPLAY MIXTO"/>
        <s v="ROC BODY OTHER TRATAMIENTO"/>
        <s v="ROC BODY REDUCTOR"/>
        <s v="RoC Keops Roll On"/>
        <s v="RoC Keops Spray"/>
        <s v="RoC Keops Stick"/>
        <s v="RoC Cleansers"/>
        <s v="RoC Pro-Correct"/>
        <s v="RoC Pro-Define"/>
        <s v="RoC Pro-Preserve"/>
        <s v="RoC Pro-Professional"/>
        <s v="RoC Pro-Renove"/>
        <s v="RoC Pro-Sublime"/>
        <s v="RoC Complete Lift"/>
        <s v="RoC Enydrial"/>
        <s v="RoC Hydra + (others)"/>
        <s v="RoC Multi Correction"/>
        <s v="RoC Other Antiedad"/>
        <s v="RoC Radiance"/>
        <s v="RoC Sublime Energy"/>
        <s v="RoC Wrinkle"/>
        <s v="RoC Sun Care BODY"/>
        <s v="RoC Sun Care FACIAL"/>
        <s v="RoC Sun Care BODY-OLD"/>
        <s v="ROVI ADULT"/>
        <s v="ROVI BABY"/>
        <s v="ROVI CHILD"/>
        <s v="TITANOREINE CREAM"/>
        <s v="TITANOREINE WIPES"/>
        <s v="TYLENOL"/>
        <s v="VISINE"/>
        <s v="VISPRING DISPLAY MIXTO"/>
        <s v="VISPRING MULTIDOSIS"/>
        <s v="VISPRING UNIDOSIS"/>
        <s v="VISPRING UNIDOSIS DISPLAY"/>
        <s v="RoC Sun Care"/>
        <s v="FOOTCARE INTENSE REPAIR"/>
        <s v="NG FACIAL GEL"/>
        <s v="JOHNSON'S VITA RICH GEL"/>
        <s v="JOHNSON'S VITA RICH LOC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ez Giron, Jorge [CONES]" refreshedDate="42583.647528009256" createdVersion="4" refreshedVersion="4" minRefreshableVersion="3" recordCount="281">
  <cacheSource type="worksheet">
    <worksheetSource ref="A1:D1048576" sheet="MAPEO"/>
  </cacheSource>
  <cacheFields count="4">
    <cacheField name="Mat Local Class 2" numFmtId="0">
      <sharedItems containsBlank="1" count="40">
        <s v="ALERGIA"/>
        <s v="AVEENO"/>
        <s v="BE-TOTAL"/>
        <s v="CAREFREE"/>
        <s v="CLEAN &amp; CLEAR"/>
        <s v="COMPEED"/>
        <s v="DOCTRIL"/>
        <s v="EXPOSITOR MULTIMARCA"/>
        <s v="FRENADOL"/>
        <s v="FRENAGAR"/>
        <s v="FRENASAL"/>
        <s v="IMODIUM / IMONOGAS"/>
        <s v="INISTON"/>
        <s v="JOHNSON'S ADULT"/>
        <s v="JOHNSON'S BABY"/>
        <s v="JOHNSON'S JUNIOR"/>
        <s v="K-Y"/>
        <s v="LE PETIT MARSEILLAIS"/>
        <s v="LISTERINE"/>
        <s v="MICRALAX"/>
        <s v="NATUSAN"/>
        <s v="NEUTROGENA"/>
        <s v="NICORETTE"/>
        <s v="OB TAMPONES"/>
        <s v="ORALDINE"/>
        <s v="OTC DESCONTINUADA"/>
        <s v="PENATEN"/>
        <s v="PEPCID"/>
        <s v="PIZ BUIN"/>
        <s v="PROMOCIONES / MAT.PLV"/>
        <s v="REACH"/>
        <s v="REGAINE"/>
        <s v="REMBRANDT"/>
        <s v="ROC"/>
        <s v="ROVI SUPOSITORIOS"/>
        <s v="TITANOREINE"/>
        <s v="TYLENOL"/>
        <s v="VISINE"/>
        <s v="VISPRING"/>
        <m/>
      </sharedItems>
    </cacheField>
    <cacheField name="Mat Local Class 3" numFmtId="0">
      <sharedItems containsBlank="1"/>
    </cacheField>
    <cacheField name="Mat Local Class 4" numFmtId="0">
      <sharedItems containsBlank="1"/>
    </cacheField>
    <cacheField name="MARKET" numFmtId="0">
      <sharedItems containsBlank="1" count="75">
        <s v="Reactine"/>
        <s v="Aveeno"/>
        <s v="Be total"/>
        <s v="Carefree"/>
        <s v="Clean &amp; Clear"/>
        <s v="Compeed Others"/>
        <s v="Compeed Blisters"/>
        <s v="Compeed Corns"/>
        <s v="Compeed Anti-viral Lip Care"/>
        <s v="Compeed Callous"/>
        <s v="Compeed Bunions"/>
        <s v="Doctril"/>
        <s v="N/A"/>
        <s v="Frenadol"/>
        <s v="Frenagar"/>
        <s v="Frenasal"/>
        <s v="Imodium"/>
        <s v="Imonogas"/>
        <s v="Inistón "/>
        <s v="J´s Adult Shower Gels"/>
        <s v="JOHNSON'S BODY"/>
        <s v="J´s Baby Bath"/>
        <s v="J´s Baby Cologne"/>
        <s v="J´s Baby Milk &amp; Lotions"/>
        <s v="J´s Baby Mixed Packs"/>
        <s v="J´s Baby Shampoo"/>
        <s v="J´s Baby Powder"/>
        <s v="Cotton Buds/Swabs"/>
        <s v="J´s Baby Nappy Creams"/>
        <s v="Suero Fisiologico"/>
        <s v="Nursing Pads"/>
        <s v="J´s Baby Oil"/>
        <s v="Baby suncare"/>
        <s v="J´s Baby Wipes"/>
        <s v="Junior"/>
        <s v="Baby Bath"/>
        <s v="Baby body milk"/>
        <s v="K.Y."/>
        <s v="LPM Body Cleansing"/>
        <s v="LPM Conditioners"/>
        <s v="LPM Shampoo  (Only Adult)"/>
        <s v="LPM Hands"/>
        <s v="LPM Adult Body"/>
        <s v="Listerine"/>
        <s v="Micralax"/>
        <s v="Natusan"/>
        <s v="Neutrogena Body"/>
        <s v="Neutrogena Foot"/>
        <s v="Neutrogena Hands"/>
        <s v="Neutrogena Lips"/>
        <s v="All Other"/>
        <s v="T/Gel"/>
        <s v="Facial"/>
        <s v="Nicorette"/>
        <s v="OB"/>
        <s v="Oraldine"/>
        <s v="Other OTC products"/>
        <s v="Penaten"/>
        <s v="Pepcid"/>
        <s v="Piz Buin Sun Protection"/>
        <s v="Reach Toothbrush"/>
        <s v="Regaine"/>
        <s v="Rembrandt"/>
        <s v="RoC Anticeluliticos"/>
        <s v="RoC Adult Body Others"/>
        <s v="RoC Facial Cleansers"/>
        <s v="RoC Facial Moisturisers"/>
        <s v="RoC Facial Others"/>
        <s v="RoC Sun Protection"/>
        <s v="Rovi suppositories"/>
        <s v="Titanoreine"/>
        <s v="Tylenol"/>
        <s v="Vispring"/>
        <m/>
        <s v="Visin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79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4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1"/>
    <x v="2"/>
    <x v="5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4"/>
    <x v="7"/>
  </r>
  <r>
    <x v="3"/>
    <x v="5"/>
    <x v="8"/>
  </r>
  <r>
    <x v="3"/>
    <x v="5"/>
    <x v="8"/>
  </r>
  <r>
    <x v="3"/>
    <x v="5"/>
    <x v="8"/>
  </r>
  <r>
    <x v="3"/>
    <x v="5"/>
    <x v="8"/>
  </r>
  <r>
    <x v="3"/>
    <x v="5"/>
    <x v="8"/>
  </r>
  <r>
    <x v="3"/>
    <x v="5"/>
    <x v="8"/>
  </r>
  <r>
    <x v="3"/>
    <x v="5"/>
    <x v="8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0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1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6"/>
    <x v="12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3"/>
  </r>
  <r>
    <x v="4"/>
    <x v="7"/>
    <x v="14"/>
  </r>
  <r>
    <x v="4"/>
    <x v="7"/>
    <x v="14"/>
  </r>
  <r>
    <x v="4"/>
    <x v="7"/>
    <x v="14"/>
  </r>
  <r>
    <x v="4"/>
    <x v="7"/>
    <x v="14"/>
  </r>
  <r>
    <x v="4"/>
    <x v="7"/>
    <x v="14"/>
  </r>
  <r>
    <x v="4"/>
    <x v="7"/>
    <x v="14"/>
  </r>
  <r>
    <x v="4"/>
    <x v="7"/>
    <x v="15"/>
  </r>
  <r>
    <x v="4"/>
    <x v="7"/>
    <x v="15"/>
  </r>
  <r>
    <x v="4"/>
    <x v="7"/>
    <x v="15"/>
  </r>
  <r>
    <x v="4"/>
    <x v="7"/>
    <x v="15"/>
  </r>
  <r>
    <x v="4"/>
    <x v="7"/>
    <x v="15"/>
  </r>
  <r>
    <x v="4"/>
    <x v="7"/>
    <x v="15"/>
  </r>
  <r>
    <x v="4"/>
    <x v="7"/>
    <x v="15"/>
  </r>
  <r>
    <x v="4"/>
    <x v="7"/>
    <x v="15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7"/>
    <x v="16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8"/>
    <x v="17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9"/>
    <x v="18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19"/>
  </r>
  <r>
    <x v="4"/>
    <x v="10"/>
    <x v="20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1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2"/>
  </r>
  <r>
    <x v="4"/>
    <x v="10"/>
    <x v="23"/>
  </r>
  <r>
    <x v="4"/>
    <x v="10"/>
    <x v="23"/>
  </r>
  <r>
    <x v="4"/>
    <x v="10"/>
    <x v="23"/>
  </r>
  <r>
    <x v="4"/>
    <x v="10"/>
    <x v="23"/>
  </r>
  <r>
    <x v="4"/>
    <x v="10"/>
    <x v="23"/>
  </r>
  <r>
    <x v="4"/>
    <x v="10"/>
    <x v="23"/>
  </r>
  <r>
    <x v="4"/>
    <x v="10"/>
    <x v="23"/>
  </r>
  <r>
    <x v="4"/>
    <x v="10"/>
    <x v="23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4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5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7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1"/>
    <x v="29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1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6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7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6"/>
    <x v="39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0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1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7"/>
    <x v="42"/>
  </r>
  <r>
    <x v="4"/>
    <x v="18"/>
    <x v="43"/>
  </r>
  <r>
    <x v="4"/>
    <x v="18"/>
    <x v="43"/>
  </r>
  <r>
    <x v="4"/>
    <x v="18"/>
    <x v="44"/>
  </r>
  <r>
    <x v="4"/>
    <x v="18"/>
    <x v="44"/>
  </r>
  <r>
    <x v="4"/>
    <x v="18"/>
    <x v="45"/>
  </r>
  <r>
    <x v="4"/>
    <x v="19"/>
    <x v="46"/>
  </r>
  <r>
    <x v="4"/>
    <x v="19"/>
    <x v="46"/>
  </r>
  <r>
    <x v="4"/>
    <x v="19"/>
    <x v="46"/>
  </r>
  <r>
    <x v="4"/>
    <x v="19"/>
    <x v="46"/>
  </r>
  <r>
    <x v="4"/>
    <x v="19"/>
    <x v="46"/>
  </r>
  <r>
    <x v="4"/>
    <x v="19"/>
    <x v="46"/>
  </r>
  <r>
    <x v="4"/>
    <x v="19"/>
    <x v="46"/>
  </r>
  <r>
    <x v="4"/>
    <x v="19"/>
    <x v="46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7"/>
  </r>
  <r>
    <x v="4"/>
    <x v="19"/>
    <x v="48"/>
  </r>
  <r>
    <x v="5"/>
    <x v="20"/>
    <x v="49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0"/>
    <x v="50"/>
  </r>
  <r>
    <x v="5"/>
    <x v="21"/>
    <x v="51"/>
  </r>
  <r>
    <x v="5"/>
    <x v="21"/>
    <x v="51"/>
  </r>
  <r>
    <x v="5"/>
    <x v="21"/>
    <x v="52"/>
  </r>
  <r>
    <x v="5"/>
    <x v="21"/>
    <x v="52"/>
  </r>
  <r>
    <x v="5"/>
    <x v="21"/>
    <x v="52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3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4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2"/>
    <x v="55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6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7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8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3"/>
    <x v="59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4"/>
    <x v="60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1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2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6"/>
    <x v="25"/>
    <x v="63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5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0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1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2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4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6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79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8"/>
    <x v="80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1"/>
    <x v="86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90"/>
  </r>
  <r>
    <x v="9"/>
    <x v="32"/>
    <x v="90"/>
  </r>
  <r>
    <x v="9"/>
    <x v="32"/>
    <x v="90"/>
  </r>
  <r>
    <x v="9"/>
    <x v="32"/>
    <x v="91"/>
  </r>
  <r>
    <x v="9"/>
    <x v="32"/>
    <x v="91"/>
  </r>
  <r>
    <x v="9"/>
    <x v="32"/>
    <x v="91"/>
  </r>
  <r>
    <x v="9"/>
    <x v="32"/>
    <x v="92"/>
  </r>
  <r>
    <x v="9"/>
    <x v="32"/>
    <x v="92"/>
  </r>
  <r>
    <x v="9"/>
    <x v="32"/>
    <x v="92"/>
  </r>
  <r>
    <x v="9"/>
    <x v="32"/>
    <x v="93"/>
  </r>
  <r>
    <x v="9"/>
    <x v="32"/>
    <x v="93"/>
  </r>
  <r>
    <x v="9"/>
    <x v="32"/>
    <x v="93"/>
  </r>
  <r>
    <x v="10"/>
    <x v="33"/>
    <x v="94"/>
  </r>
  <r>
    <x v="10"/>
    <x v="33"/>
    <x v="94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0"/>
    <x v="33"/>
    <x v="95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4"/>
    <x v="96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5"/>
    <x v="97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6"/>
    <x v="98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99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0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1"/>
    <x v="37"/>
    <x v="101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8"/>
    <x v="102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2"/>
    <x v="39"/>
    <x v="103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4"/>
  </r>
  <r>
    <x v="13"/>
    <x v="40"/>
    <x v="105"/>
  </r>
  <r>
    <x v="13"/>
    <x v="40"/>
    <x v="105"/>
  </r>
  <r>
    <x v="13"/>
    <x v="40"/>
    <x v="105"/>
  </r>
  <r>
    <x v="13"/>
    <x v="40"/>
    <x v="105"/>
  </r>
  <r>
    <x v="13"/>
    <x v="40"/>
    <x v="105"/>
  </r>
  <r>
    <x v="13"/>
    <x v="40"/>
    <x v="105"/>
  </r>
  <r>
    <x v="13"/>
    <x v="40"/>
    <x v="105"/>
  </r>
  <r>
    <x v="13"/>
    <x v="41"/>
    <x v="106"/>
  </r>
  <r>
    <x v="13"/>
    <x v="41"/>
    <x v="106"/>
  </r>
  <r>
    <x v="13"/>
    <x v="41"/>
    <x v="106"/>
  </r>
  <r>
    <x v="13"/>
    <x v="41"/>
    <x v="106"/>
  </r>
  <r>
    <x v="13"/>
    <x v="41"/>
    <x v="106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13"/>
    <x v="42"/>
    <x v="107"/>
  </r>
  <r>
    <x v="0"/>
    <x v="0"/>
    <x v="0"/>
  </r>
  <r>
    <x v="0"/>
    <x v="0"/>
    <x v="0"/>
  </r>
  <r>
    <x v="0"/>
    <x v="0"/>
    <x v="1"/>
  </r>
  <r>
    <x v="0"/>
    <x v="0"/>
    <x v="1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5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3"/>
    <x v="108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09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0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1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2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3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4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4"/>
    <x v="115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6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7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8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5"/>
    <x v="119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6"/>
    <x v="120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1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2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7"/>
    <x v="123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4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5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6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7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4"/>
    <x v="48"/>
    <x v="128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5"/>
    <x v="49"/>
    <x v="129"/>
  </r>
  <r>
    <x v="16"/>
    <x v="50"/>
    <x v="130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1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1"/>
    <x v="132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3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2"/>
    <x v="134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3"/>
    <x v="135"/>
  </r>
  <r>
    <x v="17"/>
    <x v="54"/>
    <x v="136"/>
  </r>
  <r>
    <x v="17"/>
    <x v="54"/>
    <x v="136"/>
  </r>
  <r>
    <x v="17"/>
    <x v="54"/>
    <x v="136"/>
  </r>
  <r>
    <x v="17"/>
    <x v="54"/>
    <x v="136"/>
  </r>
  <r>
    <x v="17"/>
    <x v="54"/>
    <x v="136"/>
  </r>
  <r>
    <x v="17"/>
    <x v="54"/>
    <x v="136"/>
  </r>
  <r>
    <x v="17"/>
    <x v="54"/>
    <x v="136"/>
  </r>
  <r>
    <x v="17"/>
    <x v="54"/>
    <x v="136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5"/>
    <x v="137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8"/>
  </r>
  <r>
    <x v="17"/>
    <x v="56"/>
    <x v="139"/>
  </r>
  <r>
    <x v="17"/>
    <x v="56"/>
    <x v="139"/>
  </r>
  <r>
    <x v="17"/>
    <x v="56"/>
    <x v="139"/>
  </r>
  <r>
    <x v="17"/>
    <x v="56"/>
    <x v="139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0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8"/>
    <x v="57"/>
    <x v="141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2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19"/>
    <x v="58"/>
    <x v="143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4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5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6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7"/>
  </r>
  <r>
    <x v="20"/>
    <x v="59"/>
    <x v="148"/>
  </r>
  <r>
    <x v="20"/>
    <x v="60"/>
    <x v="149"/>
  </r>
  <r>
    <x v="20"/>
    <x v="60"/>
    <x v="149"/>
  </r>
  <r>
    <x v="20"/>
    <x v="60"/>
    <x v="149"/>
  </r>
  <r>
    <x v="20"/>
    <x v="60"/>
    <x v="149"/>
  </r>
  <r>
    <x v="20"/>
    <x v="60"/>
    <x v="150"/>
  </r>
  <r>
    <x v="20"/>
    <x v="60"/>
    <x v="150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0"/>
    <x v="60"/>
    <x v="151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2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1"/>
    <x v="153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4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5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6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7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8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59"/>
  </r>
  <r>
    <x v="21"/>
    <x v="62"/>
    <x v="160"/>
  </r>
  <r>
    <x v="21"/>
    <x v="62"/>
    <x v="160"/>
  </r>
  <r>
    <x v="21"/>
    <x v="62"/>
    <x v="160"/>
  </r>
  <r>
    <x v="21"/>
    <x v="62"/>
    <x v="160"/>
  </r>
  <r>
    <x v="21"/>
    <x v="62"/>
    <x v="161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2"/>
    <x v="162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21"/>
    <x v="63"/>
    <x v="163"/>
  </r>
  <r>
    <x v="4"/>
    <x v="6"/>
    <x v="12"/>
  </r>
  <r>
    <x v="4"/>
    <x v="6"/>
    <x v="12"/>
  </r>
  <r>
    <x v="4"/>
    <x v="6"/>
    <x v="12"/>
  </r>
  <r>
    <x v="4"/>
    <x v="7"/>
    <x v="16"/>
  </r>
  <r>
    <x v="4"/>
    <x v="7"/>
    <x v="16"/>
  </r>
  <r>
    <x v="4"/>
    <x v="7"/>
    <x v="16"/>
  </r>
  <r>
    <x v="4"/>
    <x v="10"/>
    <x v="19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0"/>
    <x v="26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1"/>
    <x v="28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2"/>
    <x v="30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3"/>
    <x v="32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4"/>
    <x v="33"/>
  </r>
  <r>
    <x v="4"/>
    <x v="15"/>
    <x v="34"/>
  </r>
  <r>
    <x v="4"/>
    <x v="15"/>
    <x v="34"/>
  </r>
  <r>
    <x v="4"/>
    <x v="15"/>
    <x v="34"/>
  </r>
  <r>
    <x v="4"/>
    <x v="15"/>
    <x v="34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5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6"/>
    <x v="38"/>
  </r>
  <r>
    <x v="4"/>
    <x v="17"/>
    <x v="42"/>
  </r>
  <r>
    <x v="4"/>
    <x v="17"/>
    <x v="42"/>
  </r>
  <r>
    <x v="4"/>
    <x v="17"/>
    <x v="42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4"/>
  </r>
  <r>
    <x v="22"/>
    <x v="64"/>
    <x v="165"/>
  </r>
  <r>
    <x v="22"/>
    <x v="64"/>
    <x v="165"/>
  </r>
  <r>
    <x v="22"/>
    <x v="64"/>
    <x v="165"/>
  </r>
  <r>
    <x v="22"/>
    <x v="64"/>
    <x v="165"/>
  </r>
  <r>
    <x v="22"/>
    <x v="64"/>
    <x v="165"/>
  </r>
  <r>
    <x v="22"/>
    <x v="64"/>
    <x v="165"/>
  </r>
  <r>
    <x v="22"/>
    <x v="64"/>
    <x v="165"/>
  </r>
  <r>
    <x v="22"/>
    <x v="64"/>
    <x v="165"/>
  </r>
  <r>
    <x v="22"/>
    <x v="64"/>
    <x v="165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4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6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7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8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69"/>
  </r>
  <r>
    <x v="7"/>
    <x v="26"/>
    <x v="71"/>
  </r>
  <r>
    <x v="7"/>
    <x v="26"/>
    <x v="71"/>
  </r>
  <r>
    <x v="7"/>
    <x v="26"/>
    <x v="71"/>
  </r>
  <r>
    <x v="7"/>
    <x v="26"/>
    <x v="72"/>
  </r>
  <r>
    <x v="7"/>
    <x v="26"/>
    <x v="72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3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5"/>
  </r>
  <r>
    <x v="7"/>
    <x v="26"/>
    <x v="76"/>
  </r>
  <r>
    <x v="7"/>
    <x v="26"/>
    <x v="76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6"/>
    <x v="77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27"/>
    <x v="78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7"/>
    <x v="65"/>
    <x v="166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7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6"/>
    <x v="168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69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0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7"/>
    <x v="171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2"/>
  </r>
  <r>
    <x v="23"/>
    <x v="68"/>
    <x v="173"/>
  </r>
  <r>
    <x v="23"/>
    <x v="68"/>
    <x v="173"/>
  </r>
  <r>
    <x v="23"/>
    <x v="68"/>
    <x v="173"/>
  </r>
  <r>
    <x v="23"/>
    <x v="68"/>
    <x v="173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4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5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24"/>
    <x v="69"/>
    <x v="176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30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7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8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79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0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1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2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50"/>
    <x v="183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4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5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6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7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8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89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0"/>
    <x v="190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1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2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3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4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5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6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7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1"/>
    <x v="198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199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0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1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2"/>
    <x v="202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3"/>
    <x v="203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4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16"/>
    <x v="74"/>
    <x v="205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6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7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8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09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0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5"/>
    <x v="211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2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6"/>
    <x v="213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4"/>
  </r>
  <r>
    <x v="25"/>
    <x v="77"/>
    <x v="215"/>
  </r>
  <r>
    <x v="25"/>
    <x v="77"/>
    <x v="215"/>
  </r>
  <r>
    <x v="25"/>
    <x v="77"/>
    <x v="215"/>
  </r>
  <r>
    <x v="25"/>
    <x v="77"/>
    <x v="215"/>
  </r>
  <r>
    <x v="25"/>
    <x v="77"/>
    <x v="215"/>
  </r>
  <r>
    <x v="25"/>
    <x v="77"/>
    <x v="215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6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25"/>
    <x v="78"/>
    <x v="217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1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2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3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8"/>
    <x v="29"/>
    <x v="84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8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19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0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1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79"/>
    <x v="222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3"/>
  </r>
  <r>
    <x v="26"/>
    <x v="80"/>
    <x v="224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6"/>
    <x v="80"/>
    <x v="225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7"/>
    <x v="81"/>
    <x v="226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8"/>
    <x v="82"/>
    <x v="227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8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29"/>
    <x v="83"/>
    <x v="229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85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30"/>
    <x v="230"/>
  </r>
  <r>
    <x v="9"/>
    <x v="84"/>
    <x v="231"/>
  </r>
  <r>
    <x v="9"/>
    <x v="84"/>
    <x v="231"/>
  </r>
  <r>
    <x v="9"/>
    <x v="84"/>
    <x v="231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1"/>
    <x v="86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7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88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232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89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0"/>
  </r>
  <r>
    <x v="9"/>
    <x v="32"/>
    <x v="91"/>
  </r>
  <r>
    <x v="9"/>
    <x v="32"/>
    <x v="91"/>
  </r>
  <r>
    <x v="9"/>
    <x v="32"/>
    <x v="91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2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9"/>
    <x v="32"/>
    <x v="93"/>
  </r>
  <r>
    <x v="30"/>
    <x v="85"/>
    <x v="233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4"/>
  </r>
  <r>
    <x v="31"/>
    <x v="86"/>
    <x v="235"/>
  </r>
  <r>
    <x v="31"/>
    <x v="86"/>
    <x v="235"/>
  </r>
  <r>
    <x v="31"/>
    <x v="86"/>
    <x v="235"/>
  </r>
  <r>
    <x v="31"/>
    <x v="86"/>
    <x v="235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6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7"/>
  </r>
  <r>
    <x v="32"/>
    <x v="87"/>
    <x v="238"/>
  </r>
  <r>
    <x v="32"/>
    <x v="87"/>
    <x v="238"/>
  </r>
  <r>
    <x v="32"/>
    <x v="87"/>
    <x v="238"/>
  </r>
  <r>
    <x v="32"/>
    <x v="87"/>
    <x v="238"/>
  </r>
  <r>
    <x v="32"/>
    <x v="87"/>
    <x v="238"/>
  </r>
  <r>
    <x v="32"/>
    <x v="87"/>
    <x v="238"/>
  </r>
  <r>
    <x v="32"/>
    <x v="87"/>
    <x v="238"/>
  </r>
  <r>
    <x v="32"/>
    <x v="87"/>
    <x v="238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39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0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1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8"/>
    <x v="242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3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4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89"/>
    <x v="245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6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7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8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49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0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1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0"/>
    <x v="252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3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4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5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6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7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8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59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1"/>
    <x v="260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1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2"/>
    <x v="262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3"/>
    <x v="93"/>
    <x v="263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4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5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4"/>
    <x v="94"/>
    <x v="266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7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5"/>
    <x v="95"/>
    <x v="268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6"/>
    <x v="96"/>
    <x v="269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7"/>
    <x v="97"/>
    <x v="270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8"/>
    <x v="271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99"/>
    <x v="272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3"/>
  </r>
  <r>
    <x v="38"/>
    <x v="100"/>
    <x v="274"/>
  </r>
  <r>
    <x v="38"/>
    <x v="100"/>
    <x v="274"/>
  </r>
  <r>
    <x v="38"/>
    <x v="100"/>
    <x v="274"/>
  </r>
  <r>
    <x v="1"/>
    <x v="2"/>
    <x v="3"/>
  </r>
  <r>
    <x v="4"/>
    <x v="6"/>
    <x v="11"/>
  </r>
  <r>
    <x v="4"/>
    <x v="10"/>
    <x v="21"/>
  </r>
  <r>
    <x v="4"/>
    <x v="10"/>
    <x v="26"/>
  </r>
  <r>
    <x v="4"/>
    <x v="12"/>
    <x v="30"/>
  </r>
  <r>
    <x v="4"/>
    <x v="13"/>
    <x v="32"/>
  </r>
  <r>
    <x v="4"/>
    <x v="14"/>
    <x v="33"/>
  </r>
  <r>
    <x v="4"/>
    <x v="16"/>
    <x v="35"/>
  </r>
  <r>
    <x v="4"/>
    <x v="17"/>
    <x v="42"/>
  </r>
  <r>
    <x v="6"/>
    <x v="22"/>
    <x v="54"/>
  </r>
  <r>
    <x v="6"/>
    <x v="23"/>
    <x v="56"/>
  </r>
  <r>
    <x v="6"/>
    <x v="23"/>
    <x v="58"/>
  </r>
  <r>
    <x v="6"/>
    <x v="23"/>
    <x v="59"/>
  </r>
  <r>
    <x v="6"/>
    <x v="25"/>
    <x v="62"/>
  </r>
  <r>
    <x v="6"/>
    <x v="25"/>
    <x v="62"/>
  </r>
  <r>
    <x v="7"/>
    <x v="26"/>
    <x v="73"/>
  </r>
  <r>
    <x v="16"/>
    <x v="50"/>
    <x v="130"/>
  </r>
  <r>
    <x v="16"/>
    <x v="72"/>
    <x v="200"/>
  </r>
  <r>
    <x v="9"/>
    <x v="32"/>
    <x v="89"/>
  </r>
  <r>
    <x v="9"/>
    <x v="32"/>
    <x v="92"/>
  </r>
  <r>
    <x v="9"/>
    <x v="32"/>
    <x v="92"/>
  </r>
  <r>
    <x v="33"/>
    <x v="88"/>
    <x v="239"/>
  </r>
  <r>
    <x v="33"/>
    <x v="88"/>
    <x v="242"/>
  </r>
  <r>
    <x v="33"/>
    <x v="91"/>
    <x v="253"/>
  </r>
  <r>
    <x v="33"/>
    <x v="91"/>
    <x v="253"/>
  </r>
  <r>
    <x v="33"/>
    <x v="91"/>
    <x v="255"/>
  </r>
  <r>
    <x v="33"/>
    <x v="91"/>
    <x v="256"/>
  </r>
  <r>
    <x v="33"/>
    <x v="91"/>
    <x v="258"/>
  </r>
  <r>
    <x v="33"/>
    <x v="91"/>
    <x v="259"/>
  </r>
  <r>
    <x v="33"/>
    <x v="91"/>
    <x v="260"/>
  </r>
  <r>
    <x v="33"/>
    <x v="93"/>
    <x v="263"/>
  </r>
  <r>
    <x v="33"/>
    <x v="93"/>
    <x v="263"/>
  </r>
  <r>
    <x v="33"/>
    <x v="93"/>
    <x v="263"/>
  </r>
  <r>
    <x v="0"/>
    <x v="0"/>
    <x v="0"/>
  </r>
  <r>
    <x v="0"/>
    <x v="0"/>
    <x v="1"/>
  </r>
  <r>
    <x v="0"/>
    <x v="1"/>
    <x v="2"/>
  </r>
  <r>
    <x v="1"/>
    <x v="2"/>
    <x v="3"/>
  </r>
  <r>
    <x v="1"/>
    <x v="2"/>
    <x v="4"/>
  </r>
  <r>
    <x v="1"/>
    <x v="2"/>
    <x v="5"/>
  </r>
  <r>
    <x v="3"/>
    <x v="4"/>
    <x v="7"/>
  </r>
  <r>
    <x v="3"/>
    <x v="5"/>
    <x v="8"/>
  </r>
  <r>
    <x v="4"/>
    <x v="6"/>
    <x v="9"/>
  </r>
  <r>
    <x v="4"/>
    <x v="6"/>
    <x v="10"/>
  </r>
  <r>
    <x v="4"/>
    <x v="6"/>
    <x v="11"/>
  </r>
  <r>
    <x v="4"/>
    <x v="6"/>
    <x v="12"/>
  </r>
  <r>
    <x v="4"/>
    <x v="7"/>
    <x v="13"/>
  </r>
  <r>
    <x v="4"/>
    <x v="7"/>
    <x v="16"/>
  </r>
  <r>
    <x v="4"/>
    <x v="9"/>
    <x v="18"/>
  </r>
  <r>
    <x v="4"/>
    <x v="10"/>
    <x v="19"/>
  </r>
  <r>
    <x v="4"/>
    <x v="10"/>
    <x v="20"/>
  </r>
  <r>
    <x v="4"/>
    <x v="10"/>
    <x v="21"/>
  </r>
  <r>
    <x v="4"/>
    <x v="10"/>
    <x v="22"/>
  </r>
  <r>
    <x v="4"/>
    <x v="10"/>
    <x v="24"/>
  </r>
  <r>
    <x v="4"/>
    <x v="10"/>
    <x v="25"/>
  </r>
  <r>
    <x v="4"/>
    <x v="10"/>
    <x v="26"/>
  </r>
  <r>
    <x v="4"/>
    <x v="10"/>
    <x v="27"/>
  </r>
  <r>
    <x v="4"/>
    <x v="11"/>
    <x v="28"/>
  </r>
  <r>
    <x v="4"/>
    <x v="12"/>
    <x v="30"/>
  </r>
  <r>
    <x v="4"/>
    <x v="13"/>
    <x v="31"/>
  </r>
  <r>
    <x v="4"/>
    <x v="13"/>
    <x v="32"/>
  </r>
  <r>
    <x v="4"/>
    <x v="15"/>
    <x v="34"/>
  </r>
  <r>
    <x v="4"/>
    <x v="16"/>
    <x v="35"/>
  </r>
  <r>
    <x v="4"/>
    <x v="16"/>
    <x v="36"/>
  </r>
  <r>
    <x v="4"/>
    <x v="16"/>
    <x v="37"/>
  </r>
  <r>
    <x v="4"/>
    <x v="16"/>
    <x v="38"/>
  </r>
  <r>
    <x v="4"/>
    <x v="16"/>
    <x v="39"/>
  </r>
  <r>
    <x v="4"/>
    <x v="17"/>
    <x v="40"/>
  </r>
  <r>
    <x v="4"/>
    <x v="17"/>
    <x v="41"/>
  </r>
  <r>
    <x v="4"/>
    <x v="17"/>
    <x v="42"/>
  </r>
  <r>
    <x v="4"/>
    <x v="19"/>
    <x v="47"/>
  </r>
  <r>
    <x v="5"/>
    <x v="20"/>
    <x v="49"/>
  </r>
  <r>
    <x v="5"/>
    <x v="20"/>
    <x v="50"/>
  </r>
  <r>
    <x v="6"/>
    <x v="22"/>
    <x v="54"/>
  </r>
  <r>
    <x v="6"/>
    <x v="23"/>
    <x v="56"/>
  </r>
  <r>
    <x v="6"/>
    <x v="23"/>
    <x v="58"/>
  </r>
  <r>
    <x v="6"/>
    <x v="23"/>
    <x v="59"/>
  </r>
  <r>
    <x v="6"/>
    <x v="25"/>
    <x v="61"/>
  </r>
  <r>
    <x v="6"/>
    <x v="25"/>
    <x v="62"/>
  </r>
  <r>
    <x v="7"/>
    <x v="26"/>
    <x v="64"/>
  </r>
  <r>
    <x v="7"/>
    <x v="26"/>
    <x v="65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1"/>
  </r>
  <r>
    <x v="7"/>
    <x v="26"/>
    <x v="72"/>
  </r>
  <r>
    <x v="7"/>
    <x v="26"/>
    <x v="73"/>
  </r>
  <r>
    <x v="7"/>
    <x v="26"/>
    <x v="74"/>
  </r>
  <r>
    <x v="7"/>
    <x v="26"/>
    <x v="75"/>
  </r>
  <r>
    <x v="7"/>
    <x v="26"/>
    <x v="76"/>
  </r>
  <r>
    <x v="7"/>
    <x v="26"/>
    <x v="77"/>
  </r>
  <r>
    <x v="7"/>
    <x v="27"/>
    <x v="78"/>
  </r>
  <r>
    <x v="8"/>
    <x v="28"/>
    <x v="79"/>
  </r>
  <r>
    <x v="8"/>
    <x v="28"/>
    <x v="80"/>
  </r>
  <r>
    <x v="8"/>
    <x v="29"/>
    <x v="81"/>
  </r>
  <r>
    <x v="8"/>
    <x v="29"/>
    <x v="82"/>
  </r>
  <r>
    <x v="8"/>
    <x v="29"/>
    <x v="83"/>
  </r>
  <r>
    <x v="8"/>
    <x v="29"/>
    <x v="84"/>
  </r>
  <r>
    <x v="9"/>
    <x v="30"/>
    <x v="85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3"/>
    <x v="90"/>
    <x v="246"/>
  </r>
  <r>
    <x v="33"/>
    <x v="90"/>
    <x v="247"/>
  </r>
  <r>
    <x v="33"/>
    <x v="90"/>
    <x v="248"/>
  </r>
  <r>
    <x v="33"/>
    <x v="90"/>
    <x v="251"/>
  </r>
  <r>
    <x v="33"/>
    <x v="90"/>
    <x v="252"/>
  </r>
  <r>
    <x v="33"/>
    <x v="92"/>
    <x v="261"/>
  </r>
  <r>
    <x v="11"/>
    <x v="34"/>
    <x v="96"/>
  </r>
  <r>
    <x v="11"/>
    <x v="36"/>
    <x v="98"/>
  </r>
  <r>
    <x v="11"/>
    <x v="37"/>
    <x v="100"/>
  </r>
  <r>
    <x v="12"/>
    <x v="38"/>
    <x v="102"/>
  </r>
  <r>
    <x v="12"/>
    <x v="39"/>
    <x v="103"/>
  </r>
  <r>
    <x v="13"/>
    <x v="40"/>
    <x v="104"/>
  </r>
  <r>
    <x v="13"/>
    <x v="42"/>
    <x v="107"/>
  </r>
  <r>
    <x v="0"/>
    <x v="1"/>
    <x v="2"/>
  </r>
  <r>
    <x v="14"/>
    <x v="44"/>
    <x v="110"/>
  </r>
  <r>
    <x v="14"/>
    <x v="44"/>
    <x v="111"/>
  </r>
  <r>
    <x v="14"/>
    <x v="44"/>
    <x v="112"/>
  </r>
  <r>
    <x v="14"/>
    <x v="44"/>
    <x v="113"/>
  </r>
  <r>
    <x v="14"/>
    <x v="44"/>
    <x v="114"/>
  </r>
  <r>
    <x v="14"/>
    <x v="44"/>
    <x v="115"/>
  </r>
  <r>
    <x v="14"/>
    <x v="45"/>
    <x v="116"/>
  </r>
  <r>
    <x v="14"/>
    <x v="45"/>
    <x v="118"/>
  </r>
  <r>
    <x v="14"/>
    <x v="45"/>
    <x v="119"/>
  </r>
  <r>
    <x v="14"/>
    <x v="47"/>
    <x v="121"/>
  </r>
  <r>
    <x v="14"/>
    <x v="47"/>
    <x v="123"/>
  </r>
  <r>
    <x v="14"/>
    <x v="48"/>
    <x v="124"/>
  </r>
  <r>
    <x v="14"/>
    <x v="48"/>
    <x v="125"/>
  </r>
  <r>
    <x v="14"/>
    <x v="48"/>
    <x v="126"/>
  </r>
  <r>
    <x v="14"/>
    <x v="48"/>
    <x v="127"/>
  </r>
  <r>
    <x v="14"/>
    <x v="48"/>
    <x v="128"/>
  </r>
  <r>
    <x v="15"/>
    <x v="49"/>
    <x v="129"/>
  </r>
  <r>
    <x v="17"/>
    <x v="51"/>
    <x v="131"/>
  </r>
  <r>
    <x v="17"/>
    <x v="52"/>
    <x v="133"/>
  </r>
  <r>
    <x v="17"/>
    <x v="53"/>
    <x v="135"/>
  </r>
  <r>
    <x v="17"/>
    <x v="54"/>
    <x v="136"/>
  </r>
  <r>
    <x v="17"/>
    <x v="55"/>
    <x v="137"/>
  </r>
  <r>
    <x v="17"/>
    <x v="56"/>
    <x v="138"/>
  </r>
  <r>
    <x v="18"/>
    <x v="57"/>
    <x v="140"/>
  </r>
  <r>
    <x v="19"/>
    <x v="58"/>
    <x v="142"/>
  </r>
  <r>
    <x v="20"/>
    <x v="59"/>
    <x v="144"/>
  </r>
  <r>
    <x v="20"/>
    <x v="59"/>
    <x v="145"/>
  </r>
  <r>
    <x v="20"/>
    <x v="60"/>
    <x v="151"/>
  </r>
  <r>
    <x v="21"/>
    <x v="61"/>
    <x v="152"/>
  </r>
  <r>
    <x v="21"/>
    <x v="61"/>
    <x v="153"/>
  </r>
  <r>
    <x v="21"/>
    <x v="62"/>
    <x v="154"/>
  </r>
  <r>
    <x v="21"/>
    <x v="62"/>
    <x v="155"/>
  </r>
  <r>
    <x v="21"/>
    <x v="62"/>
    <x v="156"/>
  </r>
  <r>
    <x v="21"/>
    <x v="62"/>
    <x v="157"/>
  </r>
  <r>
    <x v="21"/>
    <x v="62"/>
    <x v="158"/>
  </r>
  <r>
    <x v="21"/>
    <x v="62"/>
    <x v="159"/>
  </r>
  <r>
    <x v="4"/>
    <x v="10"/>
    <x v="26"/>
  </r>
  <r>
    <x v="4"/>
    <x v="11"/>
    <x v="28"/>
  </r>
  <r>
    <x v="4"/>
    <x v="16"/>
    <x v="38"/>
  </r>
  <r>
    <x v="22"/>
    <x v="64"/>
    <x v="164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3"/>
  </r>
  <r>
    <x v="7"/>
    <x v="26"/>
    <x v="75"/>
  </r>
  <r>
    <x v="7"/>
    <x v="26"/>
    <x v="77"/>
  </r>
  <r>
    <x v="7"/>
    <x v="27"/>
    <x v="78"/>
  </r>
  <r>
    <x v="7"/>
    <x v="65"/>
    <x v="166"/>
  </r>
  <r>
    <x v="23"/>
    <x v="66"/>
    <x v="167"/>
  </r>
  <r>
    <x v="23"/>
    <x v="67"/>
    <x v="170"/>
  </r>
  <r>
    <x v="23"/>
    <x v="68"/>
    <x v="172"/>
  </r>
  <r>
    <x v="24"/>
    <x v="69"/>
    <x v="174"/>
  </r>
  <r>
    <x v="24"/>
    <x v="69"/>
    <x v="176"/>
  </r>
  <r>
    <x v="16"/>
    <x v="50"/>
    <x v="130"/>
  </r>
  <r>
    <x v="16"/>
    <x v="50"/>
    <x v="178"/>
  </r>
  <r>
    <x v="16"/>
    <x v="50"/>
    <x v="179"/>
  </r>
  <r>
    <x v="16"/>
    <x v="50"/>
    <x v="180"/>
  </r>
  <r>
    <x v="16"/>
    <x v="50"/>
    <x v="181"/>
  </r>
  <r>
    <x v="16"/>
    <x v="50"/>
    <x v="182"/>
  </r>
  <r>
    <x v="16"/>
    <x v="50"/>
    <x v="183"/>
  </r>
  <r>
    <x v="16"/>
    <x v="70"/>
    <x v="184"/>
  </r>
  <r>
    <x v="16"/>
    <x v="70"/>
    <x v="185"/>
  </r>
  <r>
    <x v="16"/>
    <x v="70"/>
    <x v="186"/>
  </r>
  <r>
    <x v="16"/>
    <x v="70"/>
    <x v="187"/>
  </r>
  <r>
    <x v="16"/>
    <x v="70"/>
    <x v="188"/>
  </r>
  <r>
    <x v="16"/>
    <x v="70"/>
    <x v="189"/>
  </r>
  <r>
    <x v="16"/>
    <x v="70"/>
    <x v="190"/>
  </r>
  <r>
    <x v="16"/>
    <x v="71"/>
    <x v="191"/>
  </r>
  <r>
    <x v="16"/>
    <x v="71"/>
    <x v="192"/>
  </r>
  <r>
    <x v="16"/>
    <x v="71"/>
    <x v="193"/>
  </r>
  <r>
    <x v="16"/>
    <x v="71"/>
    <x v="195"/>
  </r>
  <r>
    <x v="16"/>
    <x v="71"/>
    <x v="196"/>
  </r>
  <r>
    <x v="16"/>
    <x v="71"/>
    <x v="197"/>
  </r>
  <r>
    <x v="16"/>
    <x v="71"/>
    <x v="198"/>
  </r>
  <r>
    <x v="16"/>
    <x v="72"/>
    <x v="199"/>
  </r>
  <r>
    <x v="16"/>
    <x v="72"/>
    <x v="200"/>
  </r>
  <r>
    <x v="16"/>
    <x v="72"/>
    <x v="202"/>
  </r>
  <r>
    <x v="16"/>
    <x v="73"/>
    <x v="203"/>
  </r>
  <r>
    <x v="16"/>
    <x v="74"/>
    <x v="205"/>
  </r>
  <r>
    <x v="25"/>
    <x v="75"/>
    <x v="206"/>
  </r>
  <r>
    <x v="25"/>
    <x v="75"/>
    <x v="208"/>
  </r>
  <r>
    <x v="25"/>
    <x v="75"/>
    <x v="209"/>
  </r>
  <r>
    <x v="25"/>
    <x v="75"/>
    <x v="210"/>
  </r>
  <r>
    <x v="25"/>
    <x v="76"/>
    <x v="212"/>
  </r>
  <r>
    <x v="25"/>
    <x v="77"/>
    <x v="214"/>
  </r>
  <r>
    <x v="25"/>
    <x v="78"/>
    <x v="216"/>
  </r>
  <r>
    <x v="8"/>
    <x v="29"/>
    <x v="81"/>
  </r>
  <r>
    <x v="8"/>
    <x v="29"/>
    <x v="82"/>
  </r>
  <r>
    <x v="8"/>
    <x v="29"/>
    <x v="83"/>
  </r>
  <r>
    <x v="8"/>
    <x v="29"/>
    <x v="84"/>
  </r>
  <r>
    <x v="26"/>
    <x v="79"/>
    <x v="218"/>
  </r>
  <r>
    <x v="26"/>
    <x v="79"/>
    <x v="219"/>
  </r>
  <r>
    <x v="26"/>
    <x v="79"/>
    <x v="220"/>
  </r>
  <r>
    <x v="26"/>
    <x v="79"/>
    <x v="221"/>
  </r>
  <r>
    <x v="26"/>
    <x v="79"/>
    <x v="222"/>
  </r>
  <r>
    <x v="26"/>
    <x v="80"/>
    <x v="223"/>
  </r>
  <r>
    <x v="26"/>
    <x v="80"/>
    <x v="225"/>
  </r>
  <r>
    <x v="27"/>
    <x v="81"/>
    <x v="226"/>
  </r>
  <r>
    <x v="28"/>
    <x v="82"/>
    <x v="227"/>
  </r>
  <r>
    <x v="29"/>
    <x v="83"/>
    <x v="228"/>
  </r>
  <r>
    <x v="29"/>
    <x v="83"/>
    <x v="229"/>
  </r>
  <r>
    <x v="9"/>
    <x v="30"/>
    <x v="85"/>
  </r>
  <r>
    <x v="9"/>
    <x v="31"/>
    <x v="86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1"/>
    <x v="86"/>
    <x v="235"/>
  </r>
  <r>
    <x v="32"/>
    <x v="87"/>
    <x v="236"/>
  </r>
  <r>
    <x v="32"/>
    <x v="87"/>
    <x v="237"/>
  </r>
  <r>
    <x v="33"/>
    <x v="88"/>
    <x v="239"/>
  </r>
  <r>
    <x v="33"/>
    <x v="88"/>
    <x v="241"/>
  </r>
  <r>
    <x v="33"/>
    <x v="88"/>
    <x v="242"/>
  </r>
  <r>
    <x v="33"/>
    <x v="89"/>
    <x v="243"/>
  </r>
  <r>
    <x v="33"/>
    <x v="89"/>
    <x v="244"/>
  </r>
  <r>
    <x v="33"/>
    <x v="89"/>
    <x v="245"/>
  </r>
  <r>
    <x v="33"/>
    <x v="90"/>
    <x v="246"/>
  </r>
  <r>
    <x v="33"/>
    <x v="90"/>
    <x v="247"/>
  </r>
  <r>
    <x v="33"/>
    <x v="90"/>
    <x v="248"/>
  </r>
  <r>
    <x v="33"/>
    <x v="90"/>
    <x v="249"/>
  </r>
  <r>
    <x v="33"/>
    <x v="90"/>
    <x v="250"/>
  </r>
  <r>
    <x v="33"/>
    <x v="90"/>
    <x v="251"/>
  </r>
  <r>
    <x v="33"/>
    <x v="90"/>
    <x v="252"/>
  </r>
  <r>
    <x v="33"/>
    <x v="91"/>
    <x v="253"/>
  </r>
  <r>
    <x v="33"/>
    <x v="91"/>
    <x v="254"/>
  </r>
  <r>
    <x v="33"/>
    <x v="91"/>
    <x v="255"/>
  </r>
  <r>
    <x v="33"/>
    <x v="91"/>
    <x v="256"/>
  </r>
  <r>
    <x v="33"/>
    <x v="91"/>
    <x v="257"/>
  </r>
  <r>
    <x v="33"/>
    <x v="91"/>
    <x v="258"/>
  </r>
  <r>
    <x v="33"/>
    <x v="91"/>
    <x v="259"/>
  </r>
  <r>
    <x v="33"/>
    <x v="91"/>
    <x v="260"/>
  </r>
  <r>
    <x v="33"/>
    <x v="92"/>
    <x v="261"/>
  </r>
  <r>
    <x v="33"/>
    <x v="92"/>
    <x v="262"/>
  </r>
  <r>
    <x v="33"/>
    <x v="93"/>
    <x v="275"/>
  </r>
  <r>
    <x v="34"/>
    <x v="94"/>
    <x v="264"/>
  </r>
  <r>
    <x v="34"/>
    <x v="94"/>
    <x v="265"/>
  </r>
  <r>
    <x v="34"/>
    <x v="94"/>
    <x v="266"/>
  </r>
  <r>
    <x v="35"/>
    <x v="95"/>
    <x v="267"/>
  </r>
  <r>
    <x v="37"/>
    <x v="97"/>
    <x v="270"/>
  </r>
  <r>
    <x v="38"/>
    <x v="99"/>
    <x v="272"/>
  </r>
  <r>
    <x v="38"/>
    <x v="100"/>
    <x v="273"/>
  </r>
  <r>
    <x v="0"/>
    <x v="0"/>
    <x v="0"/>
  </r>
  <r>
    <x v="0"/>
    <x v="0"/>
    <x v="1"/>
  </r>
  <r>
    <x v="0"/>
    <x v="1"/>
    <x v="2"/>
  </r>
  <r>
    <x v="1"/>
    <x v="2"/>
    <x v="3"/>
  </r>
  <r>
    <x v="1"/>
    <x v="2"/>
    <x v="4"/>
  </r>
  <r>
    <x v="1"/>
    <x v="2"/>
    <x v="5"/>
  </r>
  <r>
    <x v="3"/>
    <x v="4"/>
    <x v="7"/>
  </r>
  <r>
    <x v="4"/>
    <x v="6"/>
    <x v="9"/>
  </r>
  <r>
    <x v="4"/>
    <x v="6"/>
    <x v="10"/>
  </r>
  <r>
    <x v="4"/>
    <x v="6"/>
    <x v="11"/>
  </r>
  <r>
    <x v="4"/>
    <x v="6"/>
    <x v="12"/>
  </r>
  <r>
    <x v="4"/>
    <x v="7"/>
    <x v="13"/>
  </r>
  <r>
    <x v="4"/>
    <x v="7"/>
    <x v="16"/>
  </r>
  <r>
    <x v="4"/>
    <x v="9"/>
    <x v="18"/>
  </r>
  <r>
    <x v="4"/>
    <x v="10"/>
    <x v="19"/>
  </r>
  <r>
    <x v="4"/>
    <x v="10"/>
    <x v="20"/>
  </r>
  <r>
    <x v="4"/>
    <x v="10"/>
    <x v="21"/>
  </r>
  <r>
    <x v="4"/>
    <x v="10"/>
    <x v="22"/>
  </r>
  <r>
    <x v="4"/>
    <x v="10"/>
    <x v="24"/>
  </r>
  <r>
    <x v="4"/>
    <x v="10"/>
    <x v="25"/>
  </r>
  <r>
    <x v="4"/>
    <x v="10"/>
    <x v="26"/>
  </r>
  <r>
    <x v="4"/>
    <x v="10"/>
    <x v="27"/>
  </r>
  <r>
    <x v="4"/>
    <x v="11"/>
    <x v="28"/>
  </r>
  <r>
    <x v="4"/>
    <x v="12"/>
    <x v="30"/>
  </r>
  <r>
    <x v="4"/>
    <x v="13"/>
    <x v="31"/>
  </r>
  <r>
    <x v="4"/>
    <x v="13"/>
    <x v="32"/>
  </r>
  <r>
    <x v="4"/>
    <x v="15"/>
    <x v="34"/>
  </r>
  <r>
    <x v="4"/>
    <x v="16"/>
    <x v="35"/>
  </r>
  <r>
    <x v="4"/>
    <x v="16"/>
    <x v="36"/>
  </r>
  <r>
    <x v="4"/>
    <x v="16"/>
    <x v="37"/>
  </r>
  <r>
    <x v="4"/>
    <x v="16"/>
    <x v="38"/>
  </r>
  <r>
    <x v="4"/>
    <x v="16"/>
    <x v="39"/>
  </r>
  <r>
    <x v="4"/>
    <x v="17"/>
    <x v="40"/>
  </r>
  <r>
    <x v="4"/>
    <x v="17"/>
    <x v="41"/>
  </r>
  <r>
    <x v="4"/>
    <x v="17"/>
    <x v="42"/>
  </r>
  <r>
    <x v="4"/>
    <x v="19"/>
    <x v="47"/>
  </r>
  <r>
    <x v="6"/>
    <x v="22"/>
    <x v="54"/>
  </r>
  <r>
    <x v="6"/>
    <x v="23"/>
    <x v="56"/>
  </r>
  <r>
    <x v="6"/>
    <x v="23"/>
    <x v="58"/>
  </r>
  <r>
    <x v="6"/>
    <x v="23"/>
    <x v="59"/>
  </r>
  <r>
    <x v="6"/>
    <x v="25"/>
    <x v="61"/>
  </r>
  <r>
    <x v="6"/>
    <x v="25"/>
    <x v="62"/>
  </r>
  <r>
    <x v="7"/>
    <x v="26"/>
    <x v="64"/>
  </r>
  <r>
    <x v="7"/>
    <x v="26"/>
    <x v="65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1"/>
  </r>
  <r>
    <x v="7"/>
    <x v="26"/>
    <x v="72"/>
  </r>
  <r>
    <x v="7"/>
    <x v="26"/>
    <x v="73"/>
  </r>
  <r>
    <x v="7"/>
    <x v="26"/>
    <x v="74"/>
  </r>
  <r>
    <x v="7"/>
    <x v="26"/>
    <x v="75"/>
  </r>
  <r>
    <x v="7"/>
    <x v="26"/>
    <x v="76"/>
  </r>
  <r>
    <x v="7"/>
    <x v="26"/>
    <x v="77"/>
  </r>
  <r>
    <x v="7"/>
    <x v="27"/>
    <x v="78"/>
  </r>
  <r>
    <x v="8"/>
    <x v="28"/>
    <x v="79"/>
  </r>
  <r>
    <x v="8"/>
    <x v="28"/>
    <x v="80"/>
  </r>
  <r>
    <x v="8"/>
    <x v="29"/>
    <x v="81"/>
  </r>
  <r>
    <x v="8"/>
    <x v="29"/>
    <x v="82"/>
  </r>
  <r>
    <x v="8"/>
    <x v="29"/>
    <x v="83"/>
  </r>
  <r>
    <x v="8"/>
    <x v="29"/>
    <x v="84"/>
  </r>
  <r>
    <x v="9"/>
    <x v="30"/>
    <x v="85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11"/>
    <x v="34"/>
    <x v="96"/>
  </r>
  <r>
    <x v="11"/>
    <x v="36"/>
    <x v="98"/>
  </r>
  <r>
    <x v="11"/>
    <x v="37"/>
    <x v="100"/>
  </r>
  <r>
    <x v="12"/>
    <x v="38"/>
    <x v="102"/>
  </r>
  <r>
    <x v="12"/>
    <x v="39"/>
    <x v="103"/>
  </r>
  <r>
    <x v="13"/>
    <x v="40"/>
    <x v="104"/>
  </r>
  <r>
    <x v="13"/>
    <x v="42"/>
    <x v="107"/>
  </r>
  <r>
    <x v="0"/>
    <x v="1"/>
    <x v="2"/>
  </r>
  <r>
    <x v="1"/>
    <x v="2"/>
    <x v="3"/>
  </r>
  <r>
    <x v="14"/>
    <x v="43"/>
    <x v="108"/>
  </r>
  <r>
    <x v="14"/>
    <x v="44"/>
    <x v="110"/>
  </r>
  <r>
    <x v="14"/>
    <x v="44"/>
    <x v="111"/>
  </r>
  <r>
    <x v="14"/>
    <x v="44"/>
    <x v="112"/>
  </r>
  <r>
    <x v="14"/>
    <x v="44"/>
    <x v="113"/>
  </r>
  <r>
    <x v="14"/>
    <x v="44"/>
    <x v="114"/>
  </r>
  <r>
    <x v="14"/>
    <x v="44"/>
    <x v="115"/>
  </r>
  <r>
    <x v="14"/>
    <x v="45"/>
    <x v="116"/>
  </r>
  <r>
    <x v="14"/>
    <x v="45"/>
    <x v="118"/>
  </r>
  <r>
    <x v="14"/>
    <x v="45"/>
    <x v="119"/>
  </r>
  <r>
    <x v="14"/>
    <x v="47"/>
    <x v="121"/>
  </r>
  <r>
    <x v="14"/>
    <x v="47"/>
    <x v="123"/>
  </r>
  <r>
    <x v="14"/>
    <x v="48"/>
    <x v="124"/>
  </r>
  <r>
    <x v="14"/>
    <x v="48"/>
    <x v="125"/>
  </r>
  <r>
    <x v="14"/>
    <x v="48"/>
    <x v="126"/>
  </r>
  <r>
    <x v="14"/>
    <x v="48"/>
    <x v="127"/>
  </r>
  <r>
    <x v="14"/>
    <x v="48"/>
    <x v="128"/>
  </r>
  <r>
    <x v="15"/>
    <x v="49"/>
    <x v="129"/>
  </r>
  <r>
    <x v="17"/>
    <x v="51"/>
    <x v="131"/>
  </r>
  <r>
    <x v="17"/>
    <x v="52"/>
    <x v="133"/>
  </r>
  <r>
    <x v="17"/>
    <x v="53"/>
    <x v="135"/>
  </r>
  <r>
    <x v="17"/>
    <x v="54"/>
    <x v="136"/>
  </r>
  <r>
    <x v="17"/>
    <x v="55"/>
    <x v="137"/>
  </r>
  <r>
    <x v="17"/>
    <x v="56"/>
    <x v="138"/>
  </r>
  <r>
    <x v="18"/>
    <x v="57"/>
    <x v="140"/>
  </r>
  <r>
    <x v="19"/>
    <x v="58"/>
    <x v="142"/>
  </r>
  <r>
    <x v="20"/>
    <x v="59"/>
    <x v="144"/>
  </r>
  <r>
    <x v="20"/>
    <x v="59"/>
    <x v="145"/>
  </r>
  <r>
    <x v="20"/>
    <x v="60"/>
    <x v="151"/>
  </r>
  <r>
    <x v="21"/>
    <x v="61"/>
    <x v="152"/>
  </r>
  <r>
    <x v="21"/>
    <x v="61"/>
    <x v="153"/>
  </r>
  <r>
    <x v="21"/>
    <x v="62"/>
    <x v="154"/>
  </r>
  <r>
    <x v="21"/>
    <x v="62"/>
    <x v="155"/>
  </r>
  <r>
    <x v="21"/>
    <x v="62"/>
    <x v="156"/>
  </r>
  <r>
    <x v="21"/>
    <x v="62"/>
    <x v="157"/>
  </r>
  <r>
    <x v="21"/>
    <x v="62"/>
    <x v="158"/>
  </r>
  <r>
    <x v="21"/>
    <x v="62"/>
    <x v="159"/>
  </r>
  <r>
    <x v="4"/>
    <x v="10"/>
    <x v="26"/>
  </r>
  <r>
    <x v="4"/>
    <x v="11"/>
    <x v="28"/>
  </r>
  <r>
    <x v="4"/>
    <x v="16"/>
    <x v="38"/>
  </r>
  <r>
    <x v="22"/>
    <x v="64"/>
    <x v="164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3"/>
  </r>
  <r>
    <x v="7"/>
    <x v="26"/>
    <x v="75"/>
  </r>
  <r>
    <x v="7"/>
    <x v="26"/>
    <x v="77"/>
  </r>
  <r>
    <x v="7"/>
    <x v="27"/>
    <x v="78"/>
  </r>
  <r>
    <x v="7"/>
    <x v="65"/>
    <x v="166"/>
  </r>
  <r>
    <x v="23"/>
    <x v="66"/>
    <x v="167"/>
  </r>
  <r>
    <x v="23"/>
    <x v="67"/>
    <x v="170"/>
  </r>
  <r>
    <x v="23"/>
    <x v="68"/>
    <x v="172"/>
  </r>
  <r>
    <x v="24"/>
    <x v="69"/>
    <x v="174"/>
  </r>
  <r>
    <x v="24"/>
    <x v="69"/>
    <x v="176"/>
  </r>
  <r>
    <x v="16"/>
    <x v="50"/>
    <x v="130"/>
  </r>
  <r>
    <x v="16"/>
    <x v="50"/>
    <x v="178"/>
  </r>
  <r>
    <x v="16"/>
    <x v="50"/>
    <x v="179"/>
  </r>
  <r>
    <x v="16"/>
    <x v="50"/>
    <x v="180"/>
  </r>
  <r>
    <x v="16"/>
    <x v="50"/>
    <x v="181"/>
  </r>
  <r>
    <x v="16"/>
    <x v="50"/>
    <x v="182"/>
  </r>
  <r>
    <x v="16"/>
    <x v="50"/>
    <x v="183"/>
  </r>
  <r>
    <x v="16"/>
    <x v="70"/>
    <x v="184"/>
  </r>
  <r>
    <x v="16"/>
    <x v="70"/>
    <x v="185"/>
  </r>
  <r>
    <x v="16"/>
    <x v="70"/>
    <x v="186"/>
  </r>
  <r>
    <x v="16"/>
    <x v="70"/>
    <x v="187"/>
  </r>
  <r>
    <x v="16"/>
    <x v="70"/>
    <x v="276"/>
  </r>
  <r>
    <x v="16"/>
    <x v="70"/>
    <x v="188"/>
  </r>
  <r>
    <x v="16"/>
    <x v="70"/>
    <x v="190"/>
  </r>
  <r>
    <x v="16"/>
    <x v="71"/>
    <x v="191"/>
  </r>
  <r>
    <x v="16"/>
    <x v="71"/>
    <x v="192"/>
  </r>
  <r>
    <x v="16"/>
    <x v="71"/>
    <x v="193"/>
  </r>
  <r>
    <x v="16"/>
    <x v="71"/>
    <x v="195"/>
  </r>
  <r>
    <x v="16"/>
    <x v="71"/>
    <x v="196"/>
  </r>
  <r>
    <x v="16"/>
    <x v="71"/>
    <x v="197"/>
  </r>
  <r>
    <x v="16"/>
    <x v="71"/>
    <x v="198"/>
  </r>
  <r>
    <x v="16"/>
    <x v="72"/>
    <x v="199"/>
  </r>
  <r>
    <x v="16"/>
    <x v="72"/>
    <x v="200"/>
  </r>
  <r>
    <x v="16"/>
    <x v="72"/>
    <x v="201"/>
  </r>
  <r>
    <x v="16"/>
    <x v="72"/>
    <x v="202"/>
  </r>
  <r>
    <x v="16"/>
    <x v="73"/>
    <x v="203"/>
  </r>
  <r>
    <x v="16"/>
    <x v="74"/>
    <x v="204"/>
  </r>
  <r>
    <x v="16"/>
    <x v="74"/>
    <x v="205"/>
  </r>
  <r>
    <x v="25"/>
    <x v="75"/>
    <x v="206"/>
  </r>
  <r>
    <x v="25"/>
    <x v="75"/>
    <x v="208"/>
  </r>
  <r>
    <x v="25"/>
    <x v="75"/>
    <x v="210"/>
  </r>
  <r>
    <x v="25"/>
    <x v="76"/>
    <x v="212"/>
  </r>
  <r>
    <x v="25"/>
    <x v="77"/>
    <x v="214"/>
  </r>
  <r>
    <x v="25"/>
    <x v="78"/>
    <x v="216"/>
  </r>
  <r>
    <x v="8"/>
    <x v="29"/>
    <x v="81"/>
  </r>
  <r>
    <x v="8"/>
    <x v="29"/>
    <x v="82"/>
  </r>
  <r>
    <x v="8"/>
    <x v="29"/>
    <x v="83"/>
  </r>
  <r>
    <x v="8"/>
    <x v="29"/>
    <x v="84"/>
  </r>
  <r>
    <x v="26"/>
    <x v="79"/>
    <x v="218"/>
  </r>
  <r>
    <x v="26"/>
    <x v="79"/>
    <x v="219"/>
  </r>
  <r>
    <x v="26"/>
    <x v="79"/>
    <x v="220"/>
  </r>
  <r>
    <x v="26"/>
    <x v="79"/>
    <x v="221"/>
  </r>
  <r>
    <x v="26"/>
    <x v="79"/>
    <x v="222"/>
  </r>
  <r>
    <x v="26"/>
    <x v="80"/>
    <x v="223"/>
  </r>
  <r>
    <x v="26"/>
    <x v="80"/>
    <x v="225"/>
  </r>
  <r>
    <x v="27"/>
    <x v="81"/>
    <x v="226"/>
  </r>
  <r>
    <x v="28"/>
    <x v="82"/>
    <x v="227"/>
  </r>
  <r>
    <x v="29"/>
    <x v="83"/>
    <x v="228"/>
  </r>
  <r>
    <x v="29"/>
    <x v="83"/>
    <x v="229"/>
  </r>
  <r>
    <x v="9"/>
    <x v="30"/>
    <x v="85"/>
  </r>
  <r>
    <x v="9"/>
    <x v="31"/>
    <x v="86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1"/>
    <x v="86"/>
    <x v="235"/>
  </r>
  <r>
    <x v="32"/>
    <x v="87"/>
    <x v="236"/>
  </r>
  <r>
    <x v="32"/>
    <x v="87"/>
    <x v="237"/>
  </r>
  <r>
    <x v="33"/>
    <x v="88"/>
    <x v="239"/>
  </r>
  <r>
    <x v="33"/>
    <x v="88"/>
    <x v="241"/>
  </r>
  <r>
    <x v="33"/>
    <x v="88"/>
    <x v="242"/>
  </r>
  <r>
    <x v="33"/>
    <x v="89"/>
    <x v="243"/>
  </r>
  <r>
    <x v="33"/>
    <x v="89"/>
    <x v="244"/>
  </r>
  <r>
    <x v="33"/>
    <x v="89"/>
    <x v="245"/>
  </r>
  <r>
    <x v="33"/>
    <x v="90"/>
    <x v="246"/>
  </r>
  <r>
    <x v="33"/>
    <x v="90"/>
    <x v="247"/>
  </r>
  <r>
    <x v="33"/>
    <x v="90"/>
    <x v="248"/>
  </r>
  <r>
    <x v="33"/>
    <x v="90"/>
    <x v="249"/>
  </r>
  <r>
    <x v="33"/>
    <x v="90"/>
    <x v="250"/>
  </r>
  <r>
    <x v="33"/>
    <x v="90"/>
    <x v="251"/>
  </r>
  <r>
    <x v="33"/>
    <x v="90"/>
    <x v="252"/>
  </r>
  <r>
    <x v="33"/>
    <x v="91"/>
    <x v="253"/>
  </r>
  <r>
    <x v="33"/>
    <x v="91"/>
    <x v="254"/>
  </r>
  <r>
    <x v="33"/>
    <x v="91"/>
    <x v="255"/>
  </r>
  <r>
    <x v="33"/>
    <x v="91"/>
    <x v="256"/>
  </r>
  <r>
    <x v="33"/>
    <x v="91"/>
    <x v="257"/>
  </r>
  <r>
    <x v="33"/>
    <x v="91"/>
    <x v="258"/>
  </r>
  <r>
    <x v="33"/>
    <x v="91"/>
    <x v="259"/>
  </r>
  <r>
    <x v="33"/>
    <x v="91"/>
    <x v="260"/>
  </r>
  <r>
    <x v="33"/>
    <x v="92"/>
    <x v="261"/>
  </r>
  <r>
    <x v="33"/>
    <x v="92"/>
    <x v="262"/>
  </r>
  <r>
    <x v="33"/>
    <x v="93"/>
    <x v="275"/>
  </r>
  <r>
    <x v="34"/>
    <x v="94"/>
    <x v="264"/>
  </r>
  <r>
    <x v="34"/>
    <x v="94"/>
    <x v="265"/>
  </r>
  <r>
    <x v="34"/>
    <x v="94"/>
    <x v="266"/>
  </r>
  <r>
    <x v="35"/>
    <x v="95"/>
    <x v="267"/>
  </r>
  <r>
    <x v="38"/>
    <x v="99"/>
    <x v="272"/>
  </r>
  <r>
    <x v="38"/>
    <x v="100"/>
    <x v="273"/>
  </r>
  <r>
    <x v="0"/>
    <x v="0"/>
    <x v="0"/>
  </r>
  <r>
    <x v="0"/>
    <x v="0"/>
    <x v="1"/>
  </r>
  <r>
    <x v="0"/>
    <x v="1"/>
    <x v="2"/>
  </r>
  <r>
    <x v="1"/>
    <x v="2"/>
    <x v="3"/>
  </r>
  <r>
    <x v="1"/>
    <x v="2"/>
    <x v="4"/>
  </r>
  <r>
    <x v="1"/>
    <x v="2"/>
    <x v="5"/>
  </r>
  <r>
    <x v="3"/>
    <x v="4"/>
    <x v="7"/>
  </r>
  <r>
    <x v="3"/>
    <x v="4"/>
    <x v="7"/>
  </r>
  <r>
    <x v="4"/>
    <x v="6"/>
    <x v="9"/>
  </r>
  <r>
    <x v="4"/>
    <x v="6"/>
    <x v="10"/>
  </r>
  <r>
    <x v="4"/>
    <x v="6"/>
    <x v="11"/>
  </r>
  <r>
    <x v="4"/>
    <x v="6"/>
    <x v="12"/>
  </r>
  <r>
    <x v="4"/>
    <x v="7"/>
    <x v="13"/>
  </r>
  <r>
    <x v="4"/>
    <x v="7"/>
    <x v="16"/>
  </r>
  <r>
    <x v="4"/>
    <x v="9"/>
    <x v="18"/>
  </r>
  <r>
    <x v="4"/>
    <x v="10"/>
    <x v="19"/>
  </r>
  <r>
    <x v="4"/>
    <x v="10"/>
    <x v="20"/>
  </r>
  <r>
    <x v="4"/>
    <x v="10"/>
    <x v="21"/>
  </r>
  <r>
    <x v="4"/>
    <x v="10"/>
    <x v="22"/>
  </r>
  <r>
    <x v="4"/>
    <x v="10"/>
    <x v="24"/>
  </r>
  <r>
    <x v="4"/>
    <x v="10"/>
    <x v="25"/>
  </r>
  <r>
    <x v="4"/>
    <x v="10"/>
    <x v="26"/>
  </r>
  <r>
    <x v="4"/>
    <x v="10"/>
    <x v="27"/>
  </r>
  <r>
    <x v="4"/>
    <x v="11"/>
    <x v="28"/>
  </r>
  <r>
    <x v="4"/>
    <x v="12"/>
    <x v="30"/>
  </r>
  <r>
    <x v="4"/>
    <x v="13"/>
    <x v="31"/>
  </r>
  <r>
    <x v="4"/>
    <x v="13"/>
    <x v="32"/>
  </r>
  <r>
    <x v="4"/>
    <x v="15"/>
    <x v="34"/>
  </r>
  <r>
    <x v="4"/>
    <x v="16"/>
    <x v="35"/>
  </r>
  <r>
    <x v="4"/>
    <x v="16"/>
    <x v="36"/>
  </r>
  <r>
    <x v="4"/>
    <x v="16"/>
    <x v="37"/>
  </r>
  <r>
    <x v="4"/>
    <x v="16"/>
    <x v="38"/>
  </r>
  <r>
    <x v="4"/>
    <x v="16"/>
    <x v="39"/>
  </r>
  <r>
    <x v="4"/>
    <x v="17"/>
    <x v="40"/>
  </r>
  <r>
    <x v="4"/>
    <x v="17"/>
    <x v="41"/>
  </r>
  <r>
    <x v="4"/>
    <x v="17"/>
    <x v="42"/>
  </r>
  <r>
    <x v="4"/>
    <x v="19"/>
    <x v="47"/>
  </r>
  <r>
    <x v="6"/>
    <x v="22"/>
    <x v="54"/>
  </r>
  <r>
    <x v="6"/>
    <x v="23"/>
    <x v="56"/>
  </r>
  <r>
    <x v="6"/>
    <x v="23"/>
    <x v="58"/>
  </r>
  <r>
    <x v="6"/>
    <x v="23"/>
    <x v="59"/>
  </r>
  <r>
    <x v="6"/>
    <x v="25"/>
    <x v="61"/>
  </r>
  <r>
    <x v="6"/>
    <x v="25"/>
    <x v="62"/>
  </r>
  <r>
    <x v="7"/>
    <x v="26"/>
    <x v="64"/>
  </r>
  <r>
    <x v="7"/>
    <x v="26"/>
    <x v="65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1"/>
  </r>
  <r>
    <x v="7"/>
    <x v="26"/>
    <x v="72"/>
  </r>
  <r>
    <x v="7"/>
    <x v="26"/>
    <x v="73"/>
  </r>
  <r>
    <x v="7"/>
    <x v="26"/>
    <x v="74"/>
  </r>
  <r>
    <x v="7"/>
    <x v="26"/>
    <x v="75"/>
  </r>
  <r>
    <x v="7"/>
    <x v="26"/>
    <x v="76"/>
  </r>
  <r>
    <x v="7"/>
    <x v="26"/>
    <x v="77"/>
  </r>
  <r>
    <x v="7"/>
    <x v="27"/>
    <x v="78"/>
  </r>
  <r>
    <x v="8"/>
    <x v="28"/>
    <x v="79"/>
  </r>
  <r>
    <x v="8"/>
    <x v="28"/>
    <x v="80"/>
  </r>
  <r>
    <x v="8"/>
    <x v="29"/>
    <x v="81"/>
  </r>
  <r>
    <x v="8"/>
    <x v="29"/>
    <x v="82"/>
  </r>
  <r>
    <x v="8"/>
    <x v="29"/>
    <x v="83"/>
  </r>
  <r>
    <x v="8"/>
    <x v="29"/>
    <x v="84"/>
  </r>
  <r>
    <x v="9"/>
    <x v="30"/>
    <x v="85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3"/>
    <x v="90"/>
    <x v="246"/>
  </r>
  <r>
    <x v="33"/>
    <x v="90"/>
    <x v="247"/>
  </r>
  <r>
    <x v="33"/>
    <x v="90"/>
    <x v="248"/>
  </r>
  <r>
    <x v="33"/>
    <x v="90"/>
    <x v="251"/>
  </r>
  <r>
    <x v="33"/>
    <x v="90"/>
    <x v="252"/>
  </r>
  <r>
    <x v="33"/>
    <x v="92"/>
    <x v="261"/>
  </r>
  <r>
    <x v="11"/>
    <x v="34"/>
    <x v="96"/>
  </r>
  <r>
    <x v="11"/>
    <x v="36"/>
    <x v="98"/>
  </r>
  <r>
    <x v="11"/>
    <x v="37"/>
    <x v="100"/>
  </r>
  <r>
    <x v="12"/>
    <x v="38"/>
    <x v="102"/>
  </r>
  <r>
    <x v="12"/>
    <x v="39"/>
    <x v="103"/>
  </r>
  <r>
    <x v="13"/>
    <x v="40"/>
    <x v="104"/>
  </r>
  <r>
    <x v="13"/>
    <x v="42"/>
    <x v="107"/>
  </r>
  <r>
    <x v="0"/>
    <x v="1"/>
    <x v="2"/>
  </r>
  <r>
    <x v="1"/>
    <x v="2"/>
    <x v="3"/>
  </r>
  <r>
    <x v="14"/>
    <x v="43"/>
    <x v="108"/>
  </r>
  <r>
    <x v="14"/>
    <x v="44"/>
    <x v="110"/>
  </r>
  <r>
    <x v="14"/>
    <x v="44"/>
    <x v="111"/>
  </r>
  <r>
    <x v="14"/>
    <x v="44"/>
    <x v="112"/>
  </r>
  <r>
    <x v="14"/>
    <x v="44"/>
    <x v="113"/>
  </r>
  <r>
    <x v="14"/>
    <x v="44"/>
    <x v="114"/>
  </r>
  <r>
    <x v="14"/>
    <x v="44"/>
    <x v="115"/>
  </r>
  <r>
    <x v="14"/>
    <x v="45"/>
    <x v="116"/>
  </r>
  <r>
    <x v="14"/>
    <x v="45"/>
    <x v="118"/>
  </r>
  <r>
    <x v="14"/>
    <x v="45"/>
    <x v="119"/>
  </r>
  <r>
    <x v="14"/>
    <x v="47"/>
    <x v="121"/>
  </r>
  <r>
    <x v="14"/>
    <x v="47"/>
    <x v="123"/>
  </r>
  <r>
    <x v="14"/>
    <x v="48"/>
    <x v="124"/>
  </r>
  <r>
    <x v="14"/>
    <x v="48"/>
    <x v="125"/>
  </r>
  <r>
    <x v="14"/>
    <x v="48"/>
    <x v="126"/>
  </r>
  <r>
    <x v="14"/>
    <x v="48"/>
    <x v="127"/>
  </r>
  <r>
    <x v="14"/>
    <x v="48"/>
    <x v="128"/>
  </r>
  <r>
    <x v="15"/>
    <x v="49"/>
    <x v="129"/>
  </r>
  <r>
    <x v="17"/>
    <x v="51"/>
    <x v="131"/>
  </r>
  <r>
    <x v="17"/>
    <x v="52"/>
    <x v="133"/>
  </r>
  <r>
    <x v="17"/>
    <x v="53"/>
    <x v="135"/>
  </r>
  <r>
    <x v="17"/>
    <x v="54"/>
    <x v="136"/>
  </r>
  <r>
    <x v="17"/>
    <x v="55"/>
    <x v="137"/>
  </r>
  <r>
    <x v="17"/>
    <x v="56"/>
    <x v="138"/>
  </r>
  <r>
    <x v="18"/>
    <x v="57"/>
    <x v="140"/>
  </r>
  <r>
    <x v="19"/>
    <x v="58"/>
    <x v="142"/>
  </r>
  <r>
    <x v="20"/>
    <x v="59"/>
    <x v="144"/>
  </r>
  <r>
    <x v="20"/>
    <x v="59"/>
    <x v="145"/>
  </r>
  <r>
    <x v="20"/>
    <x v="59"/>
    <x v="147"/>
  </r>
  <r>
    <x v="20"/>
    <x v="60"/>
    <x v="151"/>
  </r>
  <r>
    <x v="21"/>
    <x v="61"/>
    <x v="152"/>
  </r>
  <r>
    <x v="21"/>
    <x v="61"/>
    <x v="153"/>
  </r>
  <r>
    <x v="21"/>
    <x v="62"/>
    <x v="154"/>
  </r>
  <r>
    <x v="21"/>
    <x v="62"/>
    <x v="155"/>
  </r>
  <r>
    <x v="21"/>
    <x v="62"/>
    <x v="156"/>
  </r>
  <r>
    <x v="21"/>
    <x v="62"/>
    <x v="157"/>
  </r>
  <r>
    <x v="21"/>
    <x v="62"/>
    <x v="158"/>
  </r>
  <r>
    <x v="21"/>
    <x v="62"/>
    <x v="159"/>
  </r>
  <r>
    <x v="4"/>
    <x v="10"/>
    <x v="26"/>
  </r>
  <r>
    <x v="4"/>
    <x v="11"/>
    <x v="28"/>
  </r>
  <r>
    <x v="4"/>
    <x v="16"/>
    <x v="35"/>
  </r>
  <r>
    <x v="4"/>
    <x v="16"/>
    <x v="38"/>
  </r>
  <r>
    <x v="7"/>
    <x v="26"/>
    <x v="64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2"/>
  </r>
  <r>
    <x v="7"/>
    <x v="26"/>
    <x v="73"/>
  </r>
  <r>
    <x v="7"/>
    <x v="26"/>
    <x v="75"/>
  </r>
  <r>
    <x v="7"/>
    <x v="26"/>
    <x v="77"/>
  </r>
  <r>
    <x v="7"/>
    <x v="27"/>
    <x v="78"/>
  </r>
  <r>
    <x v="7"/>
    <x v="65"/>
    <x v="166"/>
  </r>
  <r>
    <x v="23"/>
    <x v="66"/>
    <x v="167"/>
  </r>
  <r>
    <x v="23"/>
    <x v="67"/>
    <x v="170"/>
  </r>
  <r>
    <x v="23"/>
    <x v="68"/>
    <x v="172"/>
  </r>
  <r>
    <x v="24"/>
    <x v="69"/>
    <x v="174"/>
  </r>
  <r>
    <x v="24"/>
    <x v="69"/>
    <x v="176"/>
  </r>
  <r>
    <x v="16"/>
    <x v="50"/>
    <x v="130"/>
  </r>
  <r>
    <x v="16"/>
    <x v="50"/>
    <x v="178"/>
  </r>
  <r>
    <x v="16"/>
    <x v="50"/>
    <x v="179"/>
  </r>
  <r>
    <x v="16"/>
    <x v="50"/>
    <x v="180"/>
  </r>
  <r>
    <x v="16"/>
    <x v="50"/>
    <x v="181"/>
  </r>
  <r>
    <x v="16"/>
    <x v="50"/>
    <x v="182"/>
  </r>
  <r>
    <x v="16"/>
    <x v="50"/>
    <x v="183"/>
  </r>
  <r>
    <x v="16"/>
    <x v="70"/>
    <x v="184"/>
  </r>
  <r>
    <x v="16"/>
    <x v="70"/>
    <x v="185"/>
  </r>
  <r>
    <x v="16"/>
    <x v="70"/>
    <x v="186"/>
  </r>
  <r>
    <x v="16"/>
    <x v="70"/>
    <x v="187"/>
  </r>
  <r>
    <x v="16"/>
    <x v="70"/>
    <x v="276"/>
  </r>
  <r>
    <x v="16"/>
    <x v="70"/>
    <x v="188"/>
  </r>
  <r>
    <x v="16"/>
    <x v="70"/>
    <x v="190"/>
  </r>
  <r>
    <x v="16"/>
    <x v="71"/>
    <x v="191"/>
  </r>
  <r>
    <x v="16"/>
    <x v="71"/>
    <x v="192"/>
  </r>
  <r>
    <x v="16"/>
    <x v="71"/>
    <x v="193"/>
  </r>
  <r>
    <x v="16"/>
    <x v="71"/>
    <x v="195"/>
  </r>
  <r>
    <x v="16"/>
    <x v="71"/>
    <x v="196"/>
  </r>
  <r>
    <x v="16"/>
    <x v="71"/>
    <x v="197"/>
  </r>
  <r>
    <x v="16"/>
    <x v="71"/>
    <x v="198"/>
  </r>
  <r>
    <x v="16"/>
    <x v="72"/>
    <x v="199"/>
  </r>
  <r>
    <x v="16"/>
    <x v="72"/>
    <x v="200"/>
  </r>
  <r>
    <x v="16"/>
    <x v="72"/>
    <x v="201"/>
  </r>
  <r>
    <x v="16"/>
    <x v="72"/>
    <x v="202"/>
  </r>
  <r>
    <x v="16"/>
    <x v="73"/>
    <x v="203"/>
  </r>
  <r>
    <x v="16"/>
    <x v="101"/>
    <x v="277"/>
  </r>
  <r>
    <x v="16"/>
    <x v="74"/>
    <x v="204"/>
  </r>
  <r>
    <x v="16"/>
    <x v="74"/>
    <x v="205"/>
  </r>
  <r>
    <x v="25"/>
    <x v="75"/>
    <x v="206"/>
  </r>
  <r>
    <x v="25"/>
    <x v="75"/>
    <x v="208"/>
  </r>
  <r>
    <x v="25"/>
    <x v="75"/>
    <x v="210"/>
  </r>
  <r>
    <x v="25"/>
    <x v="76"/>
    <x v="212"/>
  </r>
  <r>
    <x v="25"/>
    <x v="77"/>
    <x v="214"/>
  </r>
  <r>
    <x v="25"/>
    <x v="78"/>
    <x v="216"/>
  </r>
  <r>
    <x v="8"/>
    <x v="29"/>
    <x v="81"/>
  </r>
  <r>
    <x v="8"/>
    <x v="29"/>
    <x v="82"/>
  </r>
  <r>
    <x v="8"/>
    <x v="29"/>
    <x v="83"/>
  </r>
  <r>
    <x v="8"/>
    <x v="29"/>
    <x v="84"/>
  </r>
  <r>
    <x v="26"/>
    <x v="79"/>
    <x v="218"/>
  </r>
  <r>
    <x v="26"/>
    <x v="79"/>
    <x v="219"/>
  </r>
  <r>
    <x v="26"/>
    <x v="79"/>
    <x v="220"/>
  </r>
  <r>
    <x v="26"/>
    <x v="79"/>
    <x v="221"/>
  </r>
  <r>
    <x v="26"/>
    <x v="79"/>
    <x v="222"/>
  </r>
  <r>
    <x v="26"/>
    <x v="80"/>
    <x v="223"/>
  </r>
  <r>
    <x v="26"/>
    <x v="80"/>
    <x v="225"/>
  </r>
  <r>
    <x v="28"/>
    <x v="82"/>
    <x v="227"/>
  </r>
  <r>
    <x v="29"/>
    <x v="83"/>
    <x v="228"/>
  </r>
  <r>
    <x v="29"/>
    <x v="83"/>
    <x v="229"/>
  </r>
  <r>
    <x v="9"/>
    <x v="30"/>
    <x v="85"/>
  </r>
  <r>
    <x v="9"/>
    <x v="31"/>
    <x v="86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1"/>
    <x v="86"/>
    <x v="235"/>
  </r>
  <r>
    <x v="32"/>
    <x v="87"/>
    <x v="236"/>
  </r>
  <r>
    <x v="32"/>
    <x v="87"/>
    <x v="237"/>
  </r>
  <r>
    <x v="33"/>
    <x v="88"/>
    <x v="239"/>
  </r>
  <r>
    <x v="33"/>
    <x v="88"/>
    <x v="241"/>
  </r>
  <r>
    <x v="33"/>
    <x v="88"/>
    <x v="242"/>
  </r>
  <r>
    <x v="33"/>
    <x v="89"/>
    <x v="243"/>
  </r>
  <r>
    <x v="33"/>
    <x v="89"/>
    <x v="244"/>
  </r>
  <r>
    <x v="33"/>
    <x v="89"/>
    <x v="245"/>
  </r>
  <r>
    <x v="33"/>
    <x v="90"/>
    <x v="246"/>
  </r>
  <r>
    <x v="33"/>
    <x v="90"/>
    <x v="247"/>
  </r>
  <r>
    <x v="33"/>
    <x v="90"/>
    <x v="248"/>
  </r>
  <r>
    <x v="33"/>
    <x v="90"/>
    <x v="249"/>
  </r>
  <r>
    <x v="33"/>
    <x v="90"/>
    <x v="250"/>
  </r>
  <r>
    <x v="33"/>
    <x v="90"/>
    <x v="251"/>
  </r>
  <r>
    <x v="33"/>
    <x v="90"/>
    <x v="252"/>
  </r>
  <r>
    <x v="33"/>
    <x v="91"/>
    <x v="253"/>
  </r>
  <r>
    <x v="33"/>
    <x v="91"/>
    <x v="254"/>
  </r>
  <r>
    <x v="33"/>
    <x v="91"/>
    <x v="255"/>
  </r>
  <r>
    <x v="33"/>
    <x v="91"/>
    <x v="256"/>
  </r>
  <r>
    <x v="33"/>
    <x v="91"/>
    <x v="257"/>
  </r>
  <r>
    <x v="33"/>
    <x v="91"/>
    <x v="258"/>
  </r>
  <r>
    <x v="33"/>
    <x v="91"/>
    <x v="259"/>
  </r>
  <r>
    <x v="33"/>
    <x v="91"/>
    <x v="260"/>
  </r>
  <r>
    <x v="33"/>
    <x v="92"/>
    <x v="261"/>
  </r>
  <r>
    <x v="33"/>
    <x v="92"/>
    <x v="262"/>
  </r>
  <r>
    <x v="33"/>
    <x v="93"/>
    <x v="275"/>
  </r>
  <r>
    <x v="34"/>
    <x v="94"/>
    <x v="264"/>
  </r>
  <r>
    <x v="34"/>
    <x v="94"/>
    <x v="265"/>
  </r>
  <r>
    <x v="34"/>
    <x v="94"/>
    <x v="266"/>
  </r>
  <r>
    <x v="35"/>
    <x v="95"/>
    <x v="267"/>
  </r>
  <r>
    <x v="38"/>
    <x v="99"/>
    <x v="272"/>
  </r>
  <r>
    <x v="38"/>
    <x v="100"/>
    <x v="273"/>
  </r>
  <r>
    <x v="0"/>
    <x v="0"/>
    <x v="0"/>
  </r>
  <r>
    <x v="0"/>
    <x v="0"/>
    <x v="1"/>
  </r>
  <r>
    <x v="0"/>
    <x v="1"/>
    <x v="2"/>
  </r>
  <r>
    <x v="1"/>
    <x v="2"/>
    <x v="3"/>
  </r>
  <r>
    <x v="1"/>
    <x v="2"/>
    <x v="4"/>
  </r>
  <r>
    <x v="1"/>
    <x v="2"/>
    <x v="5"/>
  </r>
  <r>
    <x v="3"/>
    <x v="4"/>
    <x v="7"/>
  </r>
  <r>
    <x v="3"/>
    <x v="102"/>
    <x v="278"/>
  </r>
  <r>
    <x v="3"/>
    <x v="102"/>
    <x v="279"/>
  </r>
  <r>
    <x v="4"/>
    <x v="6"/>
    <x v="9"/>
  </r>
  <r>
    <x v="4"/>
    <x v="6"/>
    <x v="10"/>
  </r>
  <r>
    <x v="4"/>
    <x v="6"/>
    <x v="11"/>
  </r>
  <r>
    <x v="4"/>
    <x v="6"/>
    <x v="12"/>
  </r>
  <r>
    <x v="4"/>
    <x v="7"/>
    <x v="13"/>
  </r>
  <r>
    <x v="4"/>
    <x v="7"/>
    <x v="16"/>
  </r>
  <r>
    <x v="4"/>
    <x v="9"/>
    <x v="18"/>
  </r>
  <r>
    <x v="4"/>
    <x v="10"/>
    <x v="19"/>
  </r>
  <r>
    <x v="4"/>
    <x v="10"/>
    <x v="20"/>
  </r>
  <r>
    <x v="4"/>
    <x v="10"/>
    <x v="21"/>
  </r>
  <r>
    <x v="4"/>
    <x v="10"/>
    <x v="22"/>
  </r>
  <r>
    <x v="4"/>
    <x v="10"/>
    <x v="24"/>
  </r>
  <r>
    <x v="4"/>
    <x v="10"/>
    <x v="25"/>
  </r>
  <r>
    <x v="4"/>
    <x v="10"/>
    <x v="26"/>
  </r>
  <r>
    <x v="4"/>
    <x v="10"/>
    <x v="27"/>
  </r>
  <r>
    <x v="4"/>
    <x v="11"/>
    <x v="28"/>
  </r>
  <r>
    <x v="4"/>
    <x v="12"/>
    <x v="30"/>
  </r>
  <r>
    <x v="4"/>
    <x v="13"/>
    <x v="31"/>
  </r>
  <r>
    <x v="4"/>
    <x v="13"/>
    <x v="32"/>
  </r>
  <r>
    <x v="4"/>
    <x v="15"/>
    <x v="34"/>
  </r>
  <r>
    <x v="4"/>
    <x v="16"/>
    <x v="35"/>
  </r>
  <r>
    <x v="4"/>
    <x v="16"/>
    <x v="36"/>
  </r>
  <r>
    <x v="4"/>
    <x v="16"/>
    <x v="37"/>
  </r>
  <r>
    <x v="4"/>
    <x v="16"/>
    <x v="38"/>
  </r>
  <r>
    <x v="4"/>
    <x v="16"/>
    <x v="39"/>
  </r>
  <r>
    <x v="4"/>
    <x v="17"/>
    <x v="40"/>
  </r>
  <r>
    <x v="4"/>
    <x v="17"/>
    <x v="41"/>
  </r>
  <r>
    <x v="4"/>
    <x v="17"/>
    <x v="42"/>
  </r>
  <r>
    <x v="4"/>
    <x v="19"/>
    <x v="47"/>
  </r>
  <r>
    <x v="6"/>
    <x v="22"/>
    <x v="54"/>
  </r>
  <r>
    <x v="6"/>
    <x v="23"/>
    <x v="56"/>
  </r>
  <r>
    <x v="6"/>
    <x v="23"/>
    <x v="58"/>
  </r>
  <r>
    <x v="6"/>
    <x v="23"/>
    <x v="59"/>
  </r>
  <r>
    <x v="6"/>
    <x v="25"/>
    <x v="61"/>
  </r>
  <r>
    <x v="6"/>
    <x v="25"/>
    <x v="62"/>
  </r>
  <r>
    <x v="7"/>
    <x v="26"/>
    <x v="64"/>
  </r>
  <r>
    <x v="7"/>
    <x v="26"/>
    <x v="65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1"/>
  </r>
  <r>
    <x v="7"/>
    <x v="26"/>
    <x v="72"/>
  </r>
  <r>
    <x v="7"/>
    <x v="26"/>
    <x v="73"/>
  </r>
  <r>
    <x v="7"/>
    <x v="26"/>
    <x v="74"/>
  </r>
  <r>
    <x v="7"/>
    <x v="26"/>
    <x v="75"/>
  </r>
  <r>
    <x v="7"/>
    <x v="26"/>
    <x v="76"/>
  </r>
  <r>
    <x v="7"/>
    <x v="26"/>
    <x v="77"/>
  </r>
  <r>
    <x v="7"/>
    <x v="27"/>
    <x v="78"/>
  </r>
  <r>
    <x v="8"/>
    <x v="28"/>
    <x v="79"/>
  </r>
  <r>
    <x v="8"/>
    <x v="28"/>
    <x v="80"/>
  </r>
  <r>
    <x v="8"/>
    <x v="29"/>
    <x v="81"/>
  </r>
  <r>
    <x v="8"/>
    <x v="29"/>
    <x v="82"/>
  </r>
  <r>
    <x v="8"/>
    <x v="29"/>
    <x v="83"/>
  </r>
  <r>
    <x v="8"/>
    <x v="29"/>
    <x v="84"/>
  </r>
  <r>
    <x v="9"/>
    <x v="30"/>
    <x v="85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3"/>
    <x v="88"/>
    <x v="242"/>
  </r>
  <r>
    <x v="33"/>
    <x v="90"/>
    <x v="246"/>
  </r>
  <r>
    <x v="33"/>
    <x v="90"/>
    <x v="247"/>
  </r>
  <r>
    <x v="33"/>
    <x v="90"/>
    <x v="248"/>
  </r>
  <r>
    <x v="33"/>
    <x v="90"/>
    <x v="251"/>
  </r>
  <r>
    <x v="33"/>
    <x v="90"/>
    <x v="252"/>
  </r>
  <r>
    <x v="33"/>
    <x v="92"/>
    <x v="261"/>
  </r>
  <r>
    <x v="11"/>
    <x v="34"/>
    <x v="96"/>
  </r>
  <r>
    <x v="11"/>
    <x v="36"/>
    <x v="98"/>
  </r>
  <r>
    <x v="11"/>
    <x v="37"/>
    <x v="100"/>
  </r>
  <r>
    <x v="12"/>
    <x v="38"/>
    <x v="102"/>
  </r>
  <r>
    <x v="12"/>
    <x v="39"/>
    <x v="103"/>
  </r>
  <r>
    <x v="13"/>
    <x v="40"/>
    <x v="104"/>
  </r>
  <r>
    <x v="13"/>
    <x v="42"/>
    <x v="107"/>
  </r>
  <r>
    <x v="1"/>
    <x v="2"/>
    <x v="3"/>
  </r>
  <r>
    <x v="14"/>
    <x v="43"/>
    <x v="108"/>
  </r>
  <r>
    <x v="14"/>
    <x v="44"/>
    <x v="110"/>
  </r>
  <r>
    <x v="14"/>
    <x v="44"/>
    <x v="111"/>
  </r>
  <r>
    <x v="14"/>
    <x v="44"/>
    <x v="112"/>
  </r>
  <r>
    <x v="14"/>
    <x v="44"/>
    <x v="113"/>
  </r>
  <r>
    <x v="14"/>
    <x v="44"/>
    <x v="114"/>
  </r>
  <r>
    <x v="14"/>
    <x v="44"/>
    <x v="115"/>
  </r>
  <r>
    <x v="14"/>
    <x v="45"/>
    <x v="116"/>
  </r>
  <r>
    <x v="14"/>
    <x v="45"/>
    <x v="118"/>
  </r>
  <r>
    <x v="14"/>
    <x v="45"/>
    <x v="119"/>
  </r>
  <r>
    <x v="14"/>
    <x v="47"/>
    <x v="121"/>
  </r>
  <r>
    <x v="14"/>
    <x v="47"/>
    <x v="123"/>
  </r>
  <r>
    <x v="14"/>
    <x v="48"/>
    <x v="124"/>
  </r>
  <r>
    <x v="14"/>
    <x v="48"/>
    <x v="125"/>
  </r>
  <r>
    <x v="14"/>
    <x v="48"/>
    <x v="126"/>
  </r>
  <r>
    <x v="14"/>
    <x v="48"/>
    <x v="127"/>
  </r>
  <r>
    <x v="14"/>
    <x v="48"/>
    <x v="128"/>
  </r>
  <r>
    <x v="15"/>
    <x v="49"/>
    <x v="129"/>
  </r>
  <r>
    <x v="17"/>
    <x v="51"/>
    <x v="131"/>
  </r>
  <r>
    <x v="17"/>
    <x v="52"/>
    <x v="133"/>
  </r>
  <r>
    <x v="17"/>
    <x v="53"/>
    <x v="135"/>
  </r>
  <r>
    <x v="17"/>
    <x v="54"/>
    <x v="136"/>
  </r>
  <r>
    <x v="17"/>
    <x v="55"/>
    <x v="137"/>
  </r>
  <r>
    <x v="17"/>
    <x v="56"/>
    <x v="138"/>
  </r>
  <r>
    <x v="18"/>
    <x v="57"/>
    <x v="140"/>
  </r>
  <r>
    <x v="19"/>
    <x v="58"/>
    <x v="142"/>
  </r>
  <r>
    <x v="20"/>
    <x v="59"/>
    <x v="144"/>
  </r>
  <r>
    <x v="20"/>
    <x v="59"/>
    <x v="145"/>
  </r>
  <r>
    <x v="20"/>
    <x v="60"/>
    <x v="151"/>
  </r>
  <r>
    <x v="21"/>
    <x v="61"/>
    <x v="152"/>
  </r>
  <r>
    <x v="21"/>
    <x v="61"/>
    <x v="153"/>
  </r>
  <r>
    <x v="21"/>
    <x v="62"/>
    <x v="154"/>
  </r>
  <r>
    <x v="21"/>
    <x v="62"/>
    <x v="155"/>
  </r>
  <r>
    <x v="21"/>
    <x v="62"/>
    <x v="156"/>
  </r>
  <r>
    <x v="21"/>
    <x v="62"/>
    <x v="157"/>
  </r>
  <r>
    <x v="21"/>
    <x v="62"/>
    <x v="158"/>
  </r>
  <r>
    <x v="21"/>
    <x v="62"/>
    <x v="159"/>
  </r>
  <r>
    <x v="4"/>
    <x v="10"/>
    <x v="26"/>
  </r>
  <r>
    <x v="4"/>
    <x v="11"/>
    <x v="28"/>
  </r>
  <r>
    <x v="4"/>
    <x v="16"/>
    <x v="35"/>
  </r>
  <r>
    <x v="4"/>
    <x v="16"/>
    <x v="38"/>
  </r>
  <r>
    <x v="22"/>
    <x v="64"/>
    <x v="164"/>
  </r>
  <r>
    <x v="7"/>
    <x v="26"/>
    <x v="66"/>
  </r>
  <r>
    <x v="7"/>
    <x v="26"/>
    <x v="67"/>
  </r>
  <r>
    <x v="7"/>
    <x v="26"/>
    <x v="68"/>
  </r>
  <r>
    <x v="7"/>
    <x v="26"/>
    <x v="69"/>
  </r>
  <r>
    <x v="7"/>
    <x v="26"/>
    <x v="73"/>
  </r>
  <r>
    <x v="7"/>
    <x v="26"/>
    <x v="75"/>
  </r>
  <r>
    <x v="7"/>
    <x v="26"/>
    <x v="77"/>
  </r>
  <r>
    <x v="7"/>
    <x v="27"/>
    <x v="78"/>
  </r>
  <r>
    <x v="7"/>
    <x v="65"/>
    <x v="166"/>
  </r>
  <r>
    <x v="23"/>
    <x v="66"/>
    <x v="167"/>
  </r>
  <r>
    <x v="23"/>
    <x v="67"/>
    <x v="170"/>
  </r>
  <r>
    <x v="23"/>
    <x v="68"/>
    <x v="172"/>
  </r>
  <r>
    <x v="24"/>
    <x v="69"/>
    <x v="174"/>
  </r>
  <r>
    <x v="24"/>
    <x v="69"/>
    <x v="176"/>
  </r>
  <r>
    <x v="16"/>
    <x v="50"/>
    <x v="130"/>
  </r>
  <r>
    <x v="16"/>
    <x v="50"/>
    <x v="178"/>
  </r>
  <r>
    <x v="16"/>
    <x v="50"/>
    <x v="179"/>
  </r>
  <r>
    <x v="16"/>
    <x v="50"/>
    <x v="180"/>
  </r>
  <r>
    <x v="16"/>
    <x v="50"/>
    <x v="181"/>
  </r>
  <r>
    <x v="16"/>
    <x v="50"/>
    <x v="182"/>
  </r>
  <r>
    <x v="16"/>
    <x v="50"/>
    <x v="183"/>
  </r>
  <r>
    <x v="16"/>
    <x v="70"/>
    <x v="184"/>
  </r>
  <r>
    <x v="16"/>
    <x v="70"/>
    <x v="185"/>
  </r>
  <r>
    <x v="16"/>
    <x v="70"/>
    <x v="186"/>
  </r>
  <r>
    <x v="16"/>
    <x v="70"/>
    <x v="187"/>
  </r>
  <r>
    <x v="16"/>
    <x v="70"/>
    <x v="188"/>
  </r>
  <r>
    <x v="16"/>
    <x v="70"/>
    <x v="189"/>
  </r>
  <r>
    <x v="16"/>
    <x v="70"/>
    <x v="190"/>
  </r>
  <r>
    <x v="16"/>
    <x v="71"/>
    <x v="191"/>
  </r>
  <r>
    <x v="16"/>
    <x v="71"/>
    <x v="192"/>
  </r>
  <r>
    <x v="16"/>
    <x v="71"/>
    <x v="193"/>
  </r>
  <r>
    <x v="16"/>
    <x v="71"/>
    <x v="195"/>
  </r>
  <r>
    <x v="16"/>
    <x v="71"/>
    <x v="196"/>
  </r>
  <r>
    <x v="16"/>
    <x v="71"/>
    <x v="197"/>
  </r>
  <r>
    <x v="16"/>
    <x v="71"/>
    <x v="198"/>
  </r>
  <r>
    <x v="16"/>
    <x v="72"/>
    <x v="199"/>
  </r>
  <r>
    <x v="16"/>
    <x v="72"/>
    <x v="200"/>
  </r>
  <r>
    <x v="16"/>
    <x v="72"/>
    <x v="202"/>
  </r>
  <r>
    <x v="16"/>
    <x v="73"/>
    <x v="203"/>
  </r>
  <r>
    <x v="16"/>
    <x v="101"/>
    <x v="277"/>
  </r>
  <r>
    <x v="16"/>
    <x v="74"/>
    <x v="204"/>
  </r>
  <r>
    <x v="16"/>
    <x v="74"/>
    <x v="205"/>
  </r>
  <r>
    <x v="25"/>
    <x v="75"/>
    <x v="206"/>
  </r>
  <r>
    <x v="25"/>
    <x v="75"/>
    <x v="208"/>
  </r>
  <r>
    <x v="25"/>
    <x v="75"/>
    <x v="210"/>
  </r>
  <r>
    <x v="25"/>
    <x v="76"/>
    <x v="212"/>
  </r>
  <r>
    <x v="25"/>
    <x v="77"/>
    <x v="214"/>
  </r>
  <r>
    <x v="25"/>
    <x v="78"/>
    <x v="216"/>
  </r>
  <r>
    <x v="8"/>
    <x v="29"/>
    <x v="81"/>
  </r>
  <r>
    <x v="8"/>
    <x v="29"/>
    <x v="82"/>
  </r>
  <r>
    <x v="8"/>
    <x v="29"/>
    <x v="83"/>
  </r>
  <r>
    <x v="8"/>
    <x v="29"/>
    <x v="84"/>
  </r>
  <r>
    <x v="26"/>
    <x v="79"/>
    <x v="218"/>
  </r>
  <r>
    <x v="26"/>
    <x v="79"/>
    <x v="219"/>
  </r>
  <r>
    <x v="26"/>
    <x v="79"/>
    <x v="220"/>
  </r>
  <r>
    <x v="26"/>
    <x v="79"/>
    <x v="221"/>
  </r>
  <r>
    <x v="26"/>
    <x v="79"/>
    <x v="222"/>
  </r>
  <r>
    <x v="26"/>
    <x v="80"/>
    <x v="223"/>
  </r>
  <r>
    <x v="26"/>
    <x v="80"/>
    <x v="225"/>
  </r>
  <r>
    <x v="27"/>
    <x v="81"/>
    <x v="226"/>
  </r>
  <r>
    <x v="28"/>
    <x v="82"/>
    <x v="227"/>
  </r>
  <r>
    <x v="29"/>
    <x v="83"/>
    <x v="228"/>
  </r>
  <r>
    <x v="29"/>
    <x v="83"/>
    <x v="229"/>
  </r>
  <r>
    <x v="9"/>
    <x v="30"/>
    <x v="85"/>
  </r>
  <r>
    <x v="9"/>
    <x v="31"/>
    <x v="86"/>
  </r>
  <r>
    <x v="9"/>
    <x v="32"/>
    <x v="87"/>
  </r>
  <r>
    <x v="9"/>
    <x v="32"/>
    <x v="88"/>
  </r>
  <r>
    <x v="9"/>
    <x v="32"/>
    <x v="89"/>
  </r>
  <r>
    <x v="9"/>
    <x v="32"/>
    <x v="90"/>
  </r>
  <r>
    <x v="9"/>
    <x v="32"/>
    <x v="91"/>
  </r>
  <r>
    <x v="9"/>
    <x v="32"/>
    <x v="92"/>
  </r>
  <r>
    <x v="9"/>
    <x v="32"/>
    <x v="93"/>
  </r>
  <r>
    <x v="31"/>
    <x v="86"/>
    <x v="235"/>
  </r>
  <r>
    <x v="32"/>
    <x v="87"/>
    <x v="236"/>
  </r>
  <r>
    <x v="32"/>
    <x v="87"/>
    <x v="237"/>
  </r>
  <r>
    <x v="33"/>
    <x v="88"/>
    <x v="239"/>
  </r>
  <r>
    <x v="33"/>
    <x v="88"/>
    <x v="241"/>
  </r>
  <r>
    <x v="33"/>
    <x v="88"/>
    <x v="242"/>
  </r>
  <r>
    <x v="33"/>
    <x v="89"/>
    <x v="243"/>
  </r>
  <r>
    <x v="33"/>
    <x v="89"/>
    <x v="244"/>
  </r>
  <r>
    <x v="33"/>
    <x v="89"/>
    <x v="245"/>
  </r>
  <r>
    <x v="33"/>
    <x v="90"/>
    <x v="246"/>
  </r>
  <r>
    <x v="33"/>
    <x v="90"/>
    <x v="247"/>
  </r>
  <r>
    <x v="33"/>
    <x v="90"/>
    <x v="248"/>
  </r>
  <r>
    <x v="33"/>
    <x v="90"/>
    <x v="249"/>
  </r>
  <r>
    <x v="33"/>
    <x v="90"/>
    <x v="250"/>
  </r>
  <r>
    <x v="33"/>
    <x v="90"/>
    <x v="251"/>
  </r>
  <r>
    <x v="33"/>
    <x v="90"/>
    <x v="252"/>
  </r>
  <r>
    <x v="33"/>
    <x v="91"/>
    <x v="253"/>
  </r>
  <r>
    <x v="33"/>
    <x v="91"/>
    <x v="254"/>
  </r>
  <r>
    <x v="33"/>
    <x v="91"/>
    <x v="255"/>
  </r>
  <r>
    <x v="33"/>
    <x v="91"/>
    <x v="256"/>
  </r>
  <r>
    <x v="33"/>
    <x v="91"/>
    <x v="257"/>
  </r>
  <r>
    <x v="33"/>
    <x v="91"/>
    <x v="258"/>
  </r>
  <r>
    <x v="33"/>
    <x v="91"/>
    <x v="259"/>
  </r>
  <r>
    <x v="33"/>
    <x v="91"/>
    <x v="260"/>
  </r>
  <r>
    <x v="33"/>
    <x v="92"/>
    <x v="261"/>
  </r>
  <r>
    <x v="33"/>
    <x v="92"/>
    <x v="262"/>
  </r>
  <r>
    <x v="33"/>
    <x v="93"/>
    <x v="275"/>
  </r>
  <r>
    <x v="34"/>
    <x v="94"/>
    <x v="264"/>
  </r>
  <r>
    <x v="34"/>
    <x v="94"/>
    <x v="265"/>
  </r>
  <r>
    <x v="34"/>
    <x v="94"/>
    <x v="266"/>
  </r>
  <r>
    <x v="35"/>
    <x v="95"/>
    <x v="267"/>
  </r>
  <r>
    <x v="38"/>
    <x v="99"/>
    <x v="272"/>
  </r>
  <r>
    <x v="38"/>
    <x v="100"/>
    <x v="273"/>
  </r>
  <r>
    <x v="39"/>
    <x v="103"/>
    <x v="280"/>
  </r>
  <r>
    <x v="39"/>
    <x v="103"/>
    <x v="280"/>
  </r>
  <r>
    <x v="39"/>
    <x v="103"/>
    <x v="2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">
  <r>
    <x v="0"/>
    <s v="ALLERGY COLIRIO"/>
    <s v="ALLERGY COLIRIO"/>
    <x v="0"/>
  </r>
  <r>
    <x v="0"/>
    <s v="ALLERGY DISPLAY"/>
    <s v="ALLERGY DISPLAY"/>
    <x v="0"/>
  </r>
  <r>
    <x v="0"/>
    <s v="ALLERGY SPRAY"/>
    <s v="ALLERGY SPRAY"/>
    <x v="0"/>
  </r>
  <r>
    <x v="0"/>
    <s v="ALLERGY TABS"/>
    <s v="ALLERGY TABS"/>
    <x v="0"/>
  </r>
  <r>
    <x v="0"/>
    <s v="ALLERGY TABS"/>
    <s v="ALLERGY TABS PLUS"/>
    <x v="0"/>
  </r>
  <r>
    <x v="0"/>
    <s v="ALLERGY TABS"/>
    <s v="ALLERGY TABS PLUS DISPLAY"/>
    <x v="0"/>
  </r>
  <r>
    <x v="1"/>
    <s v="AVEENO ADULT"/>
    <s v="AVEENO ADULT"/>
    <x v="1"/>
  </r>
  <r>
    <x v="1"/>
    <s v="AVEENO BABY"/>
    <s v="AVEENO BABY"/>
    <x v="1"/>
  </r>
  <r>
    <x v="2"/>
    <s v="BE-TOTAL ADULTO"/>
    <s v="BE-TOTAL ADULTO"/>
    <x v="2"/>
  </r>
  <r>
    <x v="2"/>
    <s v="BE-TOTAL ADULTO"/>
    <s v="BE-TOTAL ADULTO DISPLAY"/>
    <x v="2"/>
  </r>
  <r>
    <x v="2"/>
    <s v="BE-TOTAL DISPLAY MIXTO"/>
    <s v="BE-TOTAL DISPLAY MIXTO"/>
    <x v="2"/>
  </r>
  <r>
    <x v="2"/>
    <s v="BE-TOTAL KIDS"/>
    <s v="BE-TOTAL KIDS"/>
    <x v="2"/>
  </r>
  <r>
    <x v="3"/>
    <s v="CAREFREE INTIM LINE"/>
    <s v="GEL INTIM"/>
    <x v="3"/>
  </r>
  <r>
    <x v="3"/>
    <s v="CAREFREE INTIM LINE"/>
    <s v="INTIM WIPES"/>
    <x v="3"/>
  </r>
  <r>
    <x v="3"/>
    <s v="CAREFREE P.S."/>
    <s v="CAREFREE P.S."/>
    <x v="3"/>
  </r>
  <r>
    <x v="4"/>
    <s v="CLEAN &amp; CLEAR"/>
    <s v="C&amp;C CLEANSERS"/>
    <x v="4"/>
  </r>
  <r>
    <x v="4"/>
    <s v="CLEAN &amp; CLEAR"/>
    <s v="C&amp;C MOISTURIZING"/>
    <x v="4"/>
  </r>
  <r>
    <x v="4"/>
    <s v="CLEAN &amp; CLEAR"/>
    <s v="C&amp;C OTHERS"/>
    <x v="4"/>
  </r>
  <r>
    <x v="5"/>
    <s v="COMPEED BANDAGES"/>
    <s v="COMPEED BANDAGES"/>
    <x v="5"/>
  </r>
  <r>
    <x v="5"/>
    <s v="COMPEED BLISTER"/>
    <s v="COMPEED BLISTER DISPLAY"/>
    <x v="6"/>
  </r>
  <r>
    <x v="5"/>
    <s v="COMPEED BLISTER"/>
    <s v="COMPEED BLISTER EXTREME"/>
    <x v="6"/>
  </r>
  <r>
    <x v="5"/>
    <s v="COMPEED BLISTER"/>
    <s v="COMPEED BLISTER MED"/>
    <x v="6"/>
  </r>
  <r>
    <x v="5"/>
    <s v="COMPEED BLISTER"/>
    <s v="COMPEED BLISTER POS"/>
    <x v="6"/>
  </r>
  <r>
    <x v="5"/>
    <s v="COMPEED BLISTER"/>
    <s v="COMPEED BLISTER SMALL"/>
    <x v="6"/>
  </r>
  <r>
    <x v="5"/>
    <s v="COMPEED BLISTER"/>
    <s v="COMPEED BLISTER STICK"/>
    <x v="6"/>
  </r>
  <r>
    <x v="5"/>
    <s v="COMPEED BLISTER"/>
    <s v="COMPEED BLISTER TOES"/>
    <x v="6"/>
  </r>
  <r>
    <x v="5"/>
    <s v="COMPEED CORN"/>
    <s v="COMPEED CORN BIG"/>
    <x v="7"/>
  </r>
  <r>
    <x v="5"/>
    <s v="COMPEED CORN"/>
    <s v="COMPEED CORN DISPLAY"/>
    <x v="7"/>
  </r>
  <r>
    <x v="5"/>
    <s v="COMPEED CORN"/>
    <s v="COMPEED CORN MEDIUM"/>
    <x v="7"/>
  </r>
  <r>
    <x v="5"/>
    <s v="COMPEED CORN"/>
    <s v="COMPEED CORN TOES"/>
    <x v="7"/>
  </r>
  <r>
    <x v="5"/>
    <s v="COMPEED DISPLAY MIXTO"/>
    <s v="COMPEED DISPLAY MIXTO"/>
    <x v="5"/>
  </r>
  <r>
    <x v="5"/>
    <s v="COMPEED LIP CARE"/>
    <s v="COMPEED LIP CARE"/>
    <x v="8"/>
  </r>
  <r>
    <x v="5"/>
    <s v="COMPEED LIP CARE"/>
    <s v="COMPEED LIP CARE DISPLAY"/>
    <x v="8"/>
  </r>
  <r>
    <x v="5"/>
    <s v="COMPEED LIP CARE"/>
    <s v="COMPEED LIP CARE NOCHE"/>
    <x v="8"/>
  </r>
  <r>
    <x v="5"/>
    <s v="OTHER COMPEED FOOT CARE"/>
    <s v="COMPEED PLANTILLAS"/>
    <x v="5"/>
  </r>
  <r>
    <x v="5"/>
    <s v="OTHER COMPEED FOOT CARE"/>
    <s v="CREMA PIES"/>
    <x v="5"/>
  </r>
  <r>
    <x v="5"/>
    <s v="OTHER COMPEED FOOT CARE"/>
    <s v="DUREZAS"/>
    <x v="9"/>
  </r>
  <r>
    <x v="5"/>
    <s v="OTHER COMPEED FOOT CARE"/>
    <s v="OTHER COMPEED FOOT CARE BUNION"/>
    <x v="10"/>
  </r>
  <r>
    <x v="5"/>
    <s v="OTHER COMPEED FOOT CARE"/>
    <s v="OTHER COMPEED FOOT CARE CRACK"/>
    <x v="5"/>
  </r>
  <r>
    <x v="6"/>
    <s v="DOCTRIL"/>
    <s v="DOCTRIL"/>
    <x v="11"/>
  </r>
  <r>
    <x v="7"/>
    <s v="EXPOSITOR MULTIMARCA"/>
    <s v="EXPOSITOR MULTIMARCA"/>
    <x v="12"/>
  </r>
  <r>
    <x v="8"/>
    <s v="FRENADOL COMPLEX"/>
    <s v="FRENADOL COMPLEX"/>
    <x v="13"/>
  </r>
  <r>
    <x v="8"/>
    <s v="FRENADOL COMPLEX"/>
    <s v="FRENADOL COMPLEX DISPLAY"/>
    <x v="13"/>
  </r>
  <r>
    <x v="8"/>
    <s v="FRENADOL DESCONGESTIVO"/>
    <s v="FRENADOL DESCONGESTIVO"/>
    <x v="13"/>
  </r>
  <r>
    <x v="8"/>
    <s v="FRENADOL DESCONGESTIVO"/>
    <s v="FRENADOL DESCONGESTIVO DISPLAY"/>
    <x v="13"/>
  </r>
  <r>
    <x v="8"/>
    <s v="FRENADOL EFERVERSCENTE"/>
    <s v="FRENADOL EFERVERSCENTE"/>
    <x v="13"/>
  </r>
  <r>
    <x v="8"/>
    <s v="FRENADOL FORTE"/>
    <s v="FRENADOL FORTE"/>
    <x v="13"/>
  </r>
  <r>
    <x v="8"/>
    <s v="FRENADOL HOT LEMON"/>
    <s v="FRENADOL HOT LEMON"/>
    <x v="13"/>
  </r>
  <r>
    <x v="8"/>
    <s v="FRENADOL JUNIOR"/>
    <s v="FRENADOL JUNIOR"/>
    <x v="13"/>
  </r>
  <r>
    <x v="8"/>
    <s v="FRENADOL JUNIOR"/>
    <s v="FRENADOL JUNIOR DISPLAY"/>
    <x v="13"/>
  </r>
  <r>
    <x v="9"/>
    <s v="FRENAGAR"/>
    <s v="FRENAGAR"/>
    <x v="14"/>
  </r>
  <r>
    <x v="9"/>
    <s v="FRENAGAR"/>
    <s v="FRENAGAR DISPLAY"/>
    <x v="14"/>
  </r>
  <r>
    <x v="10"/>
    <s v="FRENASAL"/>
    <s v="FRENASAL"/>
    <x v="15"/>
  </r>
  <r>
    <x v="10"/>
    <s v="FRENASAL"/>
    <s v="FRENASAL DISPLAY"/>
    <x v="15"/>
  </r>
  <r>
    <x v="11"/>
    <s v="IMODIUM"/>
    <s v="IMODIUM CAPS"/>
    <x v="16"/>
  </r>
  <r>
    <x v="11"/>
    <s v="IMODIUM"/>
    <s v="IMODIUM FLAS"/>
    <x v="16"/>
  </r>
  <r>
    <x v="11"/>
    <s v="IMODIUM"/>
    <s v="IMODIUM PLUS CAPS"/>
    <x v="16"/>
  </r>
  <r>
    <x v="11"/>
    <s v="IMODIUM"/>
    <s v="IMODIUM PLUS TABS"/>
    <x v="16"/>
  </r>
  <r>
    <x v="11"/>
    <s v="IMODIUM"/>
    <s v="IMODIUM PLUS TABS DISPLAY"/>
    <x v="16"/>
  </r>
  <r>
    <x v="11"/>
    <s v="IMONOGAS"/>
    <s v="IMONOGAS 120 MG 20 DISPLAY"/>
    <x v="17"/>
  </r>
  <r>
    <x v="11"/>
    <s v="IMONOGAS"/>
    <s v="IMONOGAS 120 MG 40 DISPLAY"/>
    <x v="17"/>
  </r>
  <r>
    <x v="11"/>
    <s v="IMONOGAS"/>
    <s v="IMONOGAS CAPS"/>
    <x v="17"/>
  </r>
  <r>
    <x v="12"/>
    <s v="INISTOLIN"/>
    <s v="INISTOLIN ANTITUSIVO"/>
    <x v="18"/>
  </r>
  <r>
    <x v="12"/>
    <s v="INISTOLIN"/>
    <s v="INISTOLIN EXPECTORANTE"/>
    <x v="18"/>
  </r>
  <r>
    <x v="12"/>
    <s v="INISTON"/>
    <s v="INISTON ANTITUSIVO"/>
    <x v="18"/>
  </r>
  <r>
    <x v="12"/>
    <s v="INISTON"/>
    <s v="INISTON ANTITUSIVO DESCONGESTIVO"/>
    <x v="18"/>
  </r>
  <r>
    <x v="12"/>
    <s v="INISTON"/>
    <s v="INISTON EXPECTORANTE"/>
    <x v="18"/>
  </r>
  <r>
    <x v="12"/>
    <s v="INISTON"/>
    <s v="INISTON MENTA"/>
    <x v="18"/>
  </r>
  <r>
    <x v="12"/>
    <s v="INISTON"/>
    <s v="INISTON MUCOLITICO"/>
    <x v="18"/>
  </r>
  <r>
    <x v="12"/>
    <s v="INISTON"/>
    <s v="INISTON MUCUS"/>
    <x v="18"/>
  </r>
  <r>
    <x v="12"/>
    <s v="INISTON"/>
    <s v="INISTON MUCUS DISPLAY"/>
    <x v="18"/>
  </r>
  <r>
    <x v="12"/>
    <s v="INISTON"/>
    <s v="INISTON SYRUP"/>
    <x v="18"/>
  </r>
  <r>
    <x v="12"/>
    <s v="INISTON"/>
    <s v="INISTON TAB"/>
    <x v="18"/>
  </r>
  <r>
    <x v="12"/>
    <s v="MIXTO INISTON INISTOLIN"/>
    <s v="MIXTO INISTON INISTOLIN"/>
    <x v="18"/>
  </r>
  <r>
    <x v="13"/>
    <s v="JOHNSON'S GEL"/>
    <s v="JOHNSON'S GEL"/>
    <x v="19"/>
  </r>
  <r>
    <x v="13"/>
    <s v="JOHNSON'S MOISTURISING"/>
    <s v="JOHNSON'S BODY"/>
    <x v="20"/>
  </r>
  <r>
    <x v="13"/>
    <s v="JOHNSON'S VITA RICH"/>
    <s v="JOHNSON'S VITA RICH GEL"/>
    <x v="19"/>
  </r>
  <r>
    <x v="13"/>
    <s v="JOHNSON'S VITA RICH"/>
    <s v="JOHNSON'S VITA RICH LOCION"/>
    <x v="19"/>
  </r>
  <r>
    <x v="14"/>
    <s v="BABY CLEANSERS EX SOFT"/>
    <s v="BABY CLEANSERS BABY"/>
    <x v="21"/>
  </r>
  <r>
    <x v="14"/>
    <s v="BABY CLEANSERS EX SOFT"/>
    <s v="BABY CLEANSERS EX SOFBABY BA-O ESPUMA"/>
    <x v="21"/>
  </r>
  <r>
    <x v="14"/>
    <s v="BABY CLEANSERS EX SOFT"/>
    <s v="BABY CLEANSERS EX SOFDULCES SUE-OS"/>
    <x v="21"/>
  </r>
  <r>
    <x v="14"/>
    <s v="BABY CLEANSERS EX SOFT"/>
    <s v="BABY CLEANSERS REC.NACIDO"/>
    <x v="21"/>
  </r>
  <r>
    <x v="14"/>
    <s v="BABY COLOGNE"/>
    <s v="COLOGNE (OTHERS)"/>
    <x v="22"/>
  </r>
  <r>
    <x v="14"/>
    <s v="BABY COLOGNE"/>
    <s v="COLOGNE FRESH"/>
    <x v="22"/>
  </r>
  <r>
    <x v="14"/>
    <s v="BABY COLOGNE"/>
    <s v="COLOGNE LAVANDA"/>
    <x v="22"/>
  </r>
  <r>
    <x v="14"/>
    <s v="BABY COLOGNE"/>
    <s v="COLOGNE LOW ALCOHOL"/>
    <x v="22"/>
  </r>
  <r>
    <x v="14"/>
    <s v="BABY DISPLAY"/>
    <s v="SPECIAL DISPLAYS"/>
    <x v="23"/>
  </r>
  <r>
    <x v="14"/>
    <s v="BABY GIFT SETS"/>
    <s v="BABY GIFT SETS"/>
    <x v="24"/>
  </r>
  <r>
    <x v="14"/>
    <s v="BABY HAIR CARE"/>
    <s v="CONDITIONER"/>
    <x v="25"/>
  </r>
  <r>
    <x v="14"/>
    <s v="BABY HAIR CARE"/>
    <s v="CONDITIONER SHINY DROPS"/>
    <x v="25"/>
  </r>
  <r>
    <x v="14"/>
    <s v="BABY HAIR CARE"/>
    <s v="SHAMPOO CAMOMILA"/>
    <x v="25"/>
  </r>
  <r>
    <x v="14"/>
    <s v="BABY HAIR CARE"/>
    <s v="SHAMPOO DOBLE HIDRATACION"/>
    <x v="25"/>
  </r>
  <r>
    <x v="14"/>
    <s v="BABY HAIR CARE"/>
    <s v="SHAMPOO J'S BABY (C.MX/EXP)"/>
    <x v="25"/>
  </r>
  <r>
    <x v="14"/>
    <s v="BABY HAIR CARE"/>
    <s v="SHAMPOO LAVANDA"/>
    <x v="25"/>
  </r>
  <r>
    <x v="14"/>
    <s v="BABY HAIR CARE"/>
    <s v="SHAMPOO NO MORE TANGLES"/>
    <x v="25"/>
  </r>
  <r>
    <x v="14"/>
    <s v="BABY HAIR CARE"/>
    <s v="SHAMPOO NORMAL"/>
    <x v="25"/>
  </r>
  <r>
    <x v="14"/>
    <s v="BABY HAIR CARE"/>
    <s v="SHAMPOO SHINY DROPS"/>
    <x v="25"/>
  </r>
  <r>
    <x v="14"/>
    <s v="BABY POWDER"/>
    <s v="BABY POWDER"/>
    <x v="26"/>
  </r>
  <r>
    <x v="14"/>
    <s v="BABY POWDER"/>
    <s v="BABY POWDER LAVANDA"/>
    <x v="26"/>
  </r>
  <r>
    <x v="14"/>
    <s v="COTTON BUDS/SWABS"/>
    <s v="COTTON BUDS/SWABS"/>
    <x v="27"/>
  </r>
  <r>
    <x v="14"/>
    <s v="DIAPER RASH"/>
    <s v="CREMA REGENERADORA"/>
    <x v="28"/>
  </r>
  <r>
    <x v="14"/>
    <s v="DIAPER RASH"/>
    <s v="DIAPER RASH"/>
    <x v="28"/>
  </r>
  <r>
    <x v="14"/>
    <s v="NASAL SPRAY BABY"/>
    <s v="SUERO FISIOLOGICO"/>
    <x v="29"/>
  </r>
  <r>
    <x v="14"/>
    <s v="NURSING PADS"/>
    <s v="JOHNSON'S P.MAMAS"/>
    <x v="30"/>
  </r>
  <r>
    <x v="14"/>
    <s v="OIL"/>
    <s v="OIL ALOE"/>
    <x v="31"/>
  </r>
  <r>
    <x v="14"/>
    <s v="OIL"/>
    <s v="OIL GEL CAMOMILA"/>
    <x v="31"/>
  </r>
  <r>
    <x v="14"/>
    <s v="OIL"/>
    <s v="OIL LAVANDA"/>
    <x v="31"/>
  </r>
  <r>
    <x v="14"/>
    <s v="OIL"/>
    <s v="OIL NORMAL"/>
    <x v="31"/>
  </r>
  <r>
    <x v="14"/>
    <s v="OIL"/>
    <s v="OIL SPRAY LIGERO"/>
    <x v="31"/>
  </r>
  <r>
    <x v="14"/>
    <s v="SOFTLOTION"/>
    <s v="LOC.HIDRAT.DULCES SUE-OS"/>
    <x v="23"/>
  </r>
  <r>
    <x v="14"/>
    <s v="SOFTLOTION"/>
    <s v="SOFTLOTION"/>
    <x v="23"/>
  </r>
  <r>
    <x v="14"/>
    <s v="SOFTLOTION"/>
    <s v="SOFTLOTION EXTRACARE"/>
    <x v="23"/>
  </r>
  <r>
    <x v="14"/>
    <s v="SUNCARE BABY"/>
    <s v="SUNCARE BABY CREMA"/>
    <x v="32"/>
  </r>
  <r>
    <x v="14"/>
    <s v="SUNCARE BABY"/>
    <s v="SUNCARE BABY LOCION"/>
    <x v="32"/>
  </r>
  <r>
    <x v="14"/>
    <s v="SUNCARE BABY"/>
    <s v="SUNCARE KIDS SPRAY"/>
    <x v="32"/>
  </r>
  <r>
    <x v="14"/>
    <s v="WIPES"/>
    <s v="WIPES FRESH"/>
    <x v="33"/>
  </r>
  <r>
    <x v="14"/>
    <s v="WIPES"/>
    <s v="WIPES J'S BABY"/>
    <x v="33"/>
  </r>
  <r>
    <x v="14"/>
    <s v="WIPES"/>
    <s v="WIPES NORMAL"/>
    <x v="33"/>
  </r>
  <r>
    <x v="15"/>
    <s v="JOHNSON'S JUNIOR"/>
    <s v="J'S JUNIOR HAIR CARE"/>
    <x v="34"/>
  </r>
  <r>
    <x v="15"/>
    <s v="JOHNSON'S JUNIOR"/>
    <s v="J'S JUNIOR SKINCARE"/>
    <x v="34"/>
  </r>
  <r>
    <x v="15"/>
    <s v="JS BABY NATURALS"/>
    <s v="J'S NATURALS BATH"/>
    <x v="35"/>
  </r>
  <r>
    <x v="15"/>
    <s v="JS BABY NATURALS"/>
    <s v="J'S NATURALS MOSTURIZER"/>
    <x v="36"/>
  </r>
  <r>
    <x v="16"/>
    <s v="GEL K-Y"/>
    <s v="GEL K-Y"/>
    <x v="37"/>
  </r>
  <r>
    <x v="16"/>
    <s v="GEL K-Y"/>
    <s v="KY DISPLAY"/>
    <x v="37"/>
  </r>
  <r>
    <x v="17"/>
    <s v="LPM GEL"/>
    <s v="LPM DISPLAY GEL"/>
    <x v="38"/>
  </r>
  <r>
    <x v="17"/>
    <s v="LPM GEL"/>
    <s v="LPM GEL"/>
    <x v="38"/>
  </r>
  <r>
    <x v="17"/>
    <s v="LPM GEL"/>
    <s v="LPM GEL DUPLOS"/>
    <x v="38"/>
  </r>
  <r>
    <x v="17"/>
    <s v="LPM HAIR CARE"/>
    <s v="LPM CONDITIONER"/>
    <x v="39"/>
  </r>
  <r>
    <x v="17"/>
    <s v="LPM HAIR CARE"/>
    <s v="LPM DISPLAY HAIR CARE"/>
    <x v="40"/>
  </r>
  <r>
    <x v="17"/>
    <s v="LPM HAIR CARE"/>
    <s v="LPM MASCARILLA"/>
    <x v="39"/>
  </r>
  <r>
    <x v="17"/>
    <s v="LPM HAIR CARE"/>
    <s v="LPM SHAMPOO"/>
    <x v="40"/>
  </r>
  <r>
    <x v="17"/>
    <s v="LPM MIX DISPLAY"/>
    <s v="LPM MIX DISPLAY"/>
    <x v="38"/>
  </r>
  <r>
    <x v="17"/>
    <s v="LPM MOISTURIZER"/>
    <s v="LPM MOIST HANDS"/>
    <x v="41"/>
  </r>
  <r>
    <x v="17"/>
    <s v="LPM MOISTURIZER"/>
    <s v="LPM MOIST. BODY"/>
    <x v="42"/>
  </r>
  <r>
    <x v="17"/>
    <s v="LPM MOISTURIZER"/>
    <s v="LPM MOIST. DISPLAY"/>
    <x v="42"/>
  </r>
  <r>
    <x v="18"/>
    <s v="LISTERINE"/>
    <s v="LISTERINE ADVANCED"/>
    <x v="43"/>
  </r>
  <r>
    <x v="18"/>
    <s v="LISTERINE"/>
    <s v="LISTERINE BLANQUEADOR"/>
    <x v="43"/>
  </r>
  <r>
    <x v="18"/>
    <s v="LISTERINE"/>
    <s v="LISTERINE DIENTES/ENCIAS"/>
    <x v="43"/>
  </r>
  <r>
    <x v="18"/>
    <s v="LISTERINE"/>
    <s v="LISTERINE FR.CITRICO"/>
    <x v="43"/>
  </r>
  <r>
    <x v="18"/>
    <s v="LISTERINE"/>
    <s v="LISTERINE MENTA FRESCA"/>
    <x v="43"/>
  </r>
  <r>
    <x v="18"/>
    <s v="LISTERINE"/>
    <s v="LISTERINE MENTOL"/>
    <x v="43"/>
  </r>
  <r>
    <x v="18"/>
    <s v="LISTERINE"/>
    <s v="LISTERINE MULTIPRODUCTO"/>
    <x v="43"/>
  </r>
  <r>
    <x v="18"/>
    <s v="LISTERINE"/>
    <s v="LISTERINE ORIGINAL"/>
    <x v="43"/>
  </r>
  <r>
    <x v="18"/>
    <s v="LISTERINE"/>
    <s v="LISTERINE PLUS ANTIPLACA"/>
    <x v="43"/>
  </r>
  <r>
    <x v="18"/>
    <s v="LISTERINE"/>
    <s v="LISTERINE TOTAL CARE"/>
    <x v="43"/>
  </r>
  <r>
    <x v="18"/>
    <s v="LISTERINE"/>
    <s v="LISTERINE TOTAL CARE ZERO"/>
    <x v="43"/>
  </r>
  <r>
    <x v="18"/>
    <s v="LISTERINE"/>
    <s v="LISTERINE TOTAL ESMALTE"/>
    <x v="43"/>
  </r>
  <r>
    <x v="18"/>
    <s v="LISTERINE"/>
    <s v="LISTERINE TOTAL SENSITIVE"/>
    <x v="43"/>
  </r>
  <r>
    <x v="18"/>
    <s v="LISTERINE"/>
    <s v="LISTERINE ZERO"/>
    <x v="43"/>
  </r>
  <r>
    <x v="18"/>
    <s v="LISTERINE KIDS"/>
    <s v="LISTERKID SMART RINSE"/>
    <x v="43"/>
  </r>
  <r>
    <x v="18"/>
    <s v="LISTERINE PROFESIONAL"/>
    <s v="LISTERINE PROFESIONAL"/>
    <x v="43"/>
  </r>
  <r>
    <x v="19"/>
    <s v="MICRALAX MACROGOL"/>
    <s v="MICRALAX MACROGOL"/>
    <x v="44"/>
  </r>
  <r>
    <x v="19"/>
    <s v="MICRALAX MACROGOL"/>
    <s v="MICRALAX MACROGOL DISPLAY"/>
    <x v="44"/>
  </r>
  <r>
    <x v="19"/>
    <s v="MICRALAX MICROENEMAS"/>
    <s v="MICRALAX EXP MIXTO"/>
    <x v="44"/>
  </r>
  <r>
    <x v="19"/>
    <s v="MICRALAX MICROENEMAS"/>
    <s v="MICRALAX MICROENEMAS"/>
    <x v="44"/>
  </r>
  <r>
    <x v="19"/>
    <s v="MICRALAX MICROENEMAS"/>
    <s v="MICRALAX MICROENEMAS DISPLAY"/>
    <x v="44"/>
  </r>
  <r>
    <x v="19"/>
    <s v="MICRALAX SUPOS"/>
    <s v="MICRALAX SUPOS"/>
    <x v="44"/>
  </r>
  <r>
    <x v="19"/>
    <s v="MICRALAX SUPOS"/>
    <s v="MICRALAX SUPOS DISPLAY"/>
    <x v="44"/>
  </r>
  <r>
    <x v="20"/>
    <s v="CREMA NATUSAN"/>
    <s v="CREMA NATUSAN"/>
    <x v="45"/>
  </r>
  <r>
    <x v="20"/>
    <s v="CREMA NATUSAN"/>
    <s v="CREMA NATUSAN DISPLAY"/>
    <x v="45"/>
  </r>
  <r>
    <x v="20"/>
    <s v="CREMA NATUSAN"/>
    <s v="CREMA NATUSAN POS"/>
    <x v="45"/>
  </r>
  <r>
    <x v="21"/>
    <s v="BODY EMULSION"/>
    <s v="BODY EMULSION COMFORT BALM"/>
    <x v="46"/>
  </r>
  <r>
    <x v="21"/>
    <s v="BODY EMULSION"/>
    <s v="BODY EMULSION DISPLAY"/>
    <x v="46"/>
  </r>
  <r>
    <x v="21"/>
    <s v="BODY EMULSION"/>
    <s v="BODY EMULSION DRY SKIN"/>
    <x v="46"/>
  </r>
  <r>
    <x v="21"/>
    <s v="BODY EMULSION"/>
    <s v="BODY EMULSION INT. REPAIR SENSITIVE"/>
    <x v="46"/>
  </r>
  <r>
    <x v="21"/>
    <s v="BODY EMULSION"/>
    <s v="BODY EMULSION INTENSE REPAIR"/>
    <x v="46"/>
  </r>
  <r>
    <x v="21"/>
    <s v="BODY EMULSION"/>
    <s v="BODY EMULSION MULTI REPAIR"/>
    <x v="46"/>
  </r>
  <r>
    <x v="21"/>
    <s v="BODY EMULSION"/>
    <s v="BODY EMULSION PROMO"/>
    <x v="46"/>
  </r>
  <r>
    <x v="21"/>
    <s v="BODY EMULSION"/>
    <s v="BODY EMULSION VISIBLY RENEW"/>
    <x v="46"/>
  </r>
  <r>
    <x v="21"/>
    <s v="FOOTCARE"/>
    <s v="FOOTCARE BALM"/>
    <x v="47"/>
  </r>
  <r>
    <x v="21"/>
    <s v="FOOTCARE"/>
    <s v="FOOTCARE CALLOUS"/>
    <x v="47"/>
  </r>
  <r>
    <x v="21"/>
    <s v="FOOTCARE"/>
    <s v="FOOTCARE CREAM"/>
    <x v="47"/>
  </r>
  <r>
    <x v="21"/>
    <s v="FOOTCARE"/>
    <s v="FOOTCARE FAST ABSORBING"/>
    <x v="47"/>
  </r>
  <r>
    <x v="21"/>
    <s v="FOOTCARE"/>
    <s v="FOOTCARE OTHERS"/>
    <x v="47"/>
  </r>
  <r>
    <x v="21"/>
    <s v="FOOTCARE"/>
    <s v="FOOTCARE SCRUB"/>
    <x v="47"/>
  </r>
  <r>
    <x v="21"/>
    <s v="FOOTCARE"/>
    <s v="NG FOOT ULTRA NOURISHING"/>
    <x v="47"/>
  </r>
  <r>
    <x v="21"/>
    <s v="FOOTCARE"/>
    <s v="FOOTCARE INTENSE REPAIR"/>
    <x v="47"/>
  </r>
  <r>
    <x v="21"/>
    <s v="HANDS"/>
    <s v="HANDS ANTI AGE"/>
    <x v="48"/>
  </r>
  <r>
    <x v="21"/>
    <s v="HANDS"/>
    <s v="HANDS FAST ABSORTION"/>
    <x v="48"/>
  </r>
  <r>
    <x v="21"/>
    <s v="HANDS"/>
    <s v="HANDS INTENSE REPAIR"/>
    <x v="48"/>
  </r>
  <r>
    <x v="21"/>
    <s v="HANDS"/>
    <s v="HANDS MIXED DISPLAYS"/>
    <x v="48"/>
  </r>
  <r>
    <x v="21"/>
    <s v="HANDS"/>
    <s v="HANDS NAIL"/>
    <x v="48"/>
  </r>
  <r>
    <x v="21"/>
    <s v="HANDS"/>
    <s v="HANDS REGULAR"/>
    <x v="48"/>
  </r>
  <r>
    <x v="21"/>
    <s v="HANDS"/>
    <s v="HANDS REGULAR NO PERFUME"/>
    <x v="48"/>
  </r>
  <r>
    <x v="21"/>
    <s v="HANDS"/>
    <s v="HANDS VSIBLY RENEW"/>
    <x v="48"/>
  </r>
  <r>
    <x v="21"/>
    <s v="LIP CARE"/>
    <s v="NG LIP CARE IMMED REP"/>
    <x v="49"/>
  </r>
  <r>
    <x v="21"/>
    <s v="LIP CARE"/>
    <s v="NG LIP CARE INTENSE REPAIR"/>
    <x v="49"/>
  </r>
  <r>
    <x v="21"/>
    <s v="LIP CARE"/>
    <s v="NG LIP CARE OTHER"/>
    <x v="49"/>
  </r>
  <r>
    <x v="21"/>
    <s v="LIP CARE"/>
    <s v="NG LIP CARE STICK"/>
    <x v="49"/>
  </r>
  <r>
    <x v="21"/>
    <s v="NG ALL OTHER"/>
    <s v="NG ALL OTHER"/>
    <x v="50"/>
  </r>
  <r>
    <x v="21"/>
    <s v="NG TGEL"/>
    <s v="NG TGEL GRASO"/>
    <x v="51"/>
  </r>
  <r>
    <x v="21"/>
    <s v="NG TGEL"/>
    <s v="NG TGEL SEC0"/>
    <x v="51"/>
  </r>
  <r>
    <x v="21"/>
    <s v="NG FACIAL"/>
    <s v="NG FACIAL GEL"/>
    <x v="52"/>
  </r>
  <r>
    <x v="22"/>
    <s v="NICORETTE GUMS"/>
    <s v="NICORETTE GUMS CLASS"/>
    <x v="53"/>
  </r>
  <r>
    <x v="22"/>
    <s v="NICORETTE GUMS"/>
    <s v="NICORETTE GUMS DISPLAY"/>
    <x v="53"/>
  </r>
  <r>
    <x v="22"/>
    <s v="NICORETTE GUMS"/>
    <s v="NICORETTE GUMS FRESH"/>
    <x v="53"/>
  </r>
  <r>
    <x v="22"/>
    <s v="NICORETTE GUMS"/>
    <s v="NICORETTE GUMS FRESHMINT"/>
    <x v="53"/>
  </r>
  <r>
    <x v="22"/>
    <s v="NICORETTE GUMS"/>
    <s v="NICORETTE GUMS ICEMINT"/>
    <x v="53"/>
  </r>
  <r>
    <x v="22"/>
    <s v="NICORETTE GUMS"/>
    <s v="NICORETTE GUMS MINT"/>
    <x v="53"/>
  </r>
  <r>
    <x v="22"/>
    <s v="NICORETTE LOZENGES"/>
    <s v="NICORETTE LOZENGES"/>
    <x v="53"/>
  </r>
  <r>
    <x v="22"/>
    <s v="NICORETTE LOZENGES"/>
    <s v="NICORETTE LOZENGES DISPLAY"/>
    <x v="53"/>
  </r>
  <r>
    <x v="22"/>
    <s v="NICORETTE PATCH"/>
    <s v="NICORETTE PATCH"/>
    <x v="53"/>
  </r>
  <r>
    <x v="22"/>
    <s v="NICORETTE PATCH"/>
    <s v="NICORETTE PATCH DISPLAY"/>
    <x v="53"/>
  </r>
  <r>
    <x v="22"/>
    <s v="NICORETTE SPRAY"/>
    <s v="NICORETTE SPRAY"/>
    <x v="53"/>
  </r>
  <r>
    <x v="22"/>
    <s v="NICORETTE SPRAY"/>
    <s v="NICORETTE SPRAY DISPLAY"/>
    <x v="53"/>
  </r>
  <r>
    <x v="23"/>
    <s v="APPLICATOR TAMPONS"/>
    <s v="OB. C/APLIC. NORMAL"/>
    <x v="54"/>
  </r>
  <r>
    <x v="23"/>
    <s v="APPLICATOR TAMPONS"/>
    <s v="OB. C/APLIC. SUPER"/>
    <x v="54"/>
  </r>
  <r>
    <x v="23"/>
    <s v="DIGITAL"/>
    <s v="O.B. MINI"/>
    <x v="54"/>
  </r>
  <r>
    <x v="23"/>
    <s v="DIGITAL"/>
    <s v="O.B. NORMAL"/>
    <x v="54"/>
  </r>
  <r>
    <x v="23"/>
    <s v="DIGITAL"/>
    <s v="O.B. SUPER"/>
    <x v="54"/>
  </r>
  <r>
    <x v="23"/>
    <s v="DIGITAL"/>
    <s v="O.B. SUPER PLUS"/>
    <x v="54"/>
  </r>
  <r>
    <x v="24"/>
    <s v="ORALDINE COLUTORIO"/>
    <s v="ORALDINE ANTISEPTICO"/>
    <x v="55"/>
  </r>
  <r>
    <x v="24"/>
    <s v="ORALDINE COLUTORIO"/>
    <s v="ORALDINE CARIES"/>
    <x v="55"/>
  </r>
  <r>
    <x v="24"/>
    <s v="ORALDINE COLUTORIO"/>
    <s v="ORALDINE ENCIAS"/>
    <x v="55"/>
  </r>
  <r>
    <x v="24"/>
    <s v="ORALDINE COLUTORIO"/>
    <s v="ORALDINE JUNIOR"/>
    <x v="55"/>
  </r>
  <r>
    <x v="24"/>
    <s v="ORALDINE COLUTORIO"/>
    <s v="ORALDINE PERIO"/>
    <x v="55"/>
  </r>
  <r>
    <x v="24"/>
    <s v="ORALDINE PASTA"/>
    <s v="ORALDINE PASTA GUMS"/>
    <x v="55"/>
  </r>
  <r>
    <x v="24"/>
    <s v="ORALDINE PASTA"/>
    <s v="ORALDINE PASTA GUMS DISPLAY"/>
    <x v="55"/>
  </r>
  <r>
    <x v="24"/>
    <s v="ORALDINE PASTA"/>
    <s v="ORALDINE PASTA JUNIOR"/>
    <x v="55"/>
  </r>
  <r>
    <x v="25"/>
    <s v="OTHER OTC"/>
    <s v="OTHER OTC"/>
    <x v="56"/>
  </r>
  <r>
    <x v="26"/>
    <s v="PENATEN"/>
    <s v="PENATEN"/>
    <x v="57"/>
  </r>
  <r>
    <x v="27"/>
    <s v="PEPCID"/>
    <s v="PEPCID"/>
    <x v="58"/>
  </r>
  <r>
    <x v="27"/>
    <s v="PEPCID"/>
    <s v="PEPCID COATED"/>
    <x v="58"/>
  </r>
  <r>
    <x v="28"/>
    <s v="PIZ BUIN LIPS"/>
    <s v="PIZ BUIN LIPS"/>
    <x v="59"/>
  </r>
  <r>
    <x v="28"/>
    <s v="PIZ BUIN LIPS"/>
    <s v="PIZ BUIN LIPS EXP."/>
    <x v="59"/>
  </r>
  <r>
    <x v="28"/>
    <s v="PIZ BUIN MIXTO"/>
    <s v="SUN &amp; LIPS"/>
    <x v="59"/>
  </r>
  <r>
    <x v="28"/>
    <s v="PIZ BUIN PLV"/>
    <s v="PIZ BUIN PLV"/>
    <x v="59"/>
  </r>
  <r>
    <x v="28"/>
    <s v="PIZ BUIN SUN"/>
    <s v="AFTER SUN"/>
    <x v="59"/>
  </r>
  <r>
    <x v="28"/>
    <s v="PIZ BUIN SUN"/>
    <s v="ALLERGY"/>
    <x v="59"/>
  </r>
  <r>
    <x v="28"/>
    <s v="PIZ BUIN SUN"/>
    <s v="EXPOSITORES MIXTOS"/>
    <x v="59"/>
  </r>
  <r>
    <x v="28"/>
    <s v="PIZ BUIN SUN"/>
    <s v="IN SUN"/>
    <x v="59"/>
  </r>
  <r>
    <x v="28"/>
    <s v="PIZ BUIN SUN"/>
    <s v="INSTANT GLOW"/>
    <x v="59"/>
  </r>
  <r>
    <x v="28"/>
    <s v="PIZ BUIN SUN"/>
    <s v="PROTECT &amp; COOL"/>
    <x v="59"/>
  </r>
  <r>
    <x v="28"/>
    <s v="PIZ BUIN SUN"/>
    <s v="TAN &amp; PROTECT"/>
    <x v="59"/>
  </r>
  <r>
    <x v="28"/>
    <s v="PIZ BUIN SUN"/>
    <s v="WET SKIN"/>
    <x v="59"/>
  </r>
  <r>
    <x v="29"/>
    <s v="OTROS (PROMOC.Y REGALOS)"/>
    <s v="MUESTRAS/MAT.PLV (LIST)"/>
    <x v="56"/>
  </r>
  <r>
    <x v="30"/>
    <s v="LIST/REACH CEP.DENTAL"/>
    <s v="CEP.LIST.REACH DTES/ENCIAS"/>
    <x v="60"/>
  </r>
  <r>
    <x v="30"/>
    <s v="LIST/REACH CEP.DENTAL"/>
    <s v="REACH CEP.MEDIO"/>
    <x v="60"/>
  </r>
  <r>
    <x v="31"/>
    <s v="REGAINE"/>
    <s v="REGAINE 2%"/>
    <x v="61"/>
  </r>
  <r>
    <x v="31"/>
    <s v="REGAINE"/>
    <s v="REGAINE 5%"/>
    <x v="61"/>
  </r>
  <r>
    <x v="32"/>
    <s v="REMBRANDT"/>
    <s v="REMBRANDT COMPLETE"/>
    <x v="62"/>
  </r>
  <r>
    <x v="32"/>
    <s v="REMBRANDT"/>
    <s v="REMBRANDT PLUS"/>
    <x v="62"/>
  </r>
  <r>
    <x v="32"/>
    <s v="REMBRANDT"/>
    <s v="REMBRANDT SENSITIVE"/>
    <x v="62"/>
  </r>
  <r>
    <x v="33"/>
    <s v="ROC BODY"/>
    <s v="ROC BODY ANTICELULITICO"/>
    <x v="63"/>
  </r>
  <r>
    <x v="33"/>
    <s v="ROC BODY"/>
    <s v="ROC BODY DISPLAY MIXTO"/>
    <x v="63"/>
  </r>
  <r>
    <x v="33"/>
    <s v="ROC BODY"/>
    <s v="ROC BODY OTHER TRATAMIENTO"/>
    <x v="63"/>
  </r>
  <r>
    <x v="33"/>
    <s v="ROC BODY"/>
    <s v="ROC BODY REDUCTOR"/>
    <x v="63"/>
  </r>
  <r>
    <x v="33"/>
    <s v="ROC DESODORANTES"/>
    <s v="RoC Keops Roll On"/>
    <x v="64"/>
  </r>
  <r>
    <x v="33"/>
    <s v="ROC DESODORANTES"/>
    <s v="RoC Keops Spray"/>
    <x v="64"/>
  </r>
  <r>
    <x v="33"/>
    <s v="ROC DESODORANTES"/>
    <s v="RoC Keops Stick"/>
    <x v="64"/>
  </r>
  <r>
    <x v="33"/>
    <s v="ROC FACIAL ANTIEDAD"/>
    <s v="RoC Cleansers"/>
    <x v="65"/>
  </r>
  <r>
    <x v="33"/>
    <s v="ROC FACIAL ANTIEDAD"/>
    <s v="RoC Pro-Correct"/>
    <x v="66"/>
  </r>
  <r>
    <x v="33"/>
    <s v="ROC FACIAL ANTIEDAD"/>
    <s v="RoC Pro-Define"/>
    <x v="66"/>
  </r>
  <r>
    <x v="33"/>
    <s v="ROC FACIAL ANTIEDAD"/>
    <s v="RoC Pro-Preserve"/>
    <x v="66"/>
  </r>
  <r>
    <x v="33"/>
    <s v="ROC FACIAL ANTIEDAD"/>
    <s v="RoC Pro-Professional"/>
    <x v="66"/>
  </r>
  <r>
    <x v="33"/>
    <s v="ROC FACIAL ANTIEDAD"/>
    <s v="RoC Pro-Renove"/>
    <x v="66"/>
  </r>
  <r>
    <x v="33"/>
    <s v="ROC FACIAL ANTIEDAD"/>
    <s v="RoC Pro-Sublime"/>
    <x v="66"/>
  </r>
  <r>
    <x v="33"/>
    <s v="ROC FACIAL-OLD"/>
    <s v="RoC Complete Lift"/>
    <x v="67"/>
  </r>
  <r>
    <x v="33"/>
    <s v="ROC FACIAL-OLD"/>
    <s v="RoC Enydrial"/>
    <x v="67"/>
  </r>
  <r>
    <x v="33"/>
    <s v="ROC FACIAL-OLD"/>
    <s v="RoC Hydra + (others)"/>
    <x v="67"/>
  </r>
  <r>
    <x v="33"/>
    <s v="ROC FACIAL-OLD"/>
    <s v="RoC Multi Correction"/>
    <x v="67"/>
  </r>
  <r>
    <x v="33"/>
    <s v="ROC FACIAL-OLD"/>
    <s v="RoC Other Antiedad"/>
    <x v="67"/>
  </r>
  <r>
    <x v="33"/>
    <s v="ROC FACIAL-OLD"/>
    <s v="RoC Radiance"/>
    <x v="67"/>
  </r>
  <r>
    <x v="33"/>
    <s v="ROC FACIAL-OLD"/>
    <s v="RoC Sublime Energy"/>
    <x v="67"/>
  </r>
  <r>
    <x v="33"/>
    <s v="ROC FACIAL-OLD"/>
    <s v="RoC Wrinkle"/>
    <x v="67"/>
  </r>
  <r>
    <x v="33"/>
    <s v="ROC SUNCARE"/>
    <s v="RoC Sun Care BODY"/>
    <x v="68"/>
  </r>
  <r>
    <x v="33"/>
    <s v="ROC SUNCARE"/>
    <s v="RoC Sun Care FACIAL"/>
    <x v="68"/>
  </r>
  <r>
    <x v="33"/>
    <s v="ROC SUNCARE-OLD"/>
    <s v="RoC Sun Care"/>
    <x v="68"/>
  </r>
  <r>
    <x v="33"/>
    <s v="ROC SUNCARE-OLD"/>
    <s v="RoC Sun Care BODY-OLD"/>
    <x v="68"/>
  </r>
  <r>
    <x v="34"/>
    <s v="ROVI"/>
    <s v="ROVI ADULT"/>
    <x v="69"/>
  </r>
  <r>
    <x v="34"/>
    <s v="ROVI"/>
    <s v="ROVI BABY"/>
    <x v="69"/>
  </r>
  <r>
    <x v="34"/>
    <s v="ROVI"/>
    <s v="ROVI CHILD"/>
    <x v="69"/>
  </r>
  <r>
    <x v="35"/>
    <s v="TITANOREINE"/>
    <s v="TITANOREINE CREAM"/>
    <x v="70"/>
  </r>
  <r>
    <x v="35"/>
    <s v="TITANOREINE"/>
    <s v="TITANOREINE WIPES"/>
    <x v="70"/>
  </r>
  <r>
    <x v="36"/>
    <s v="TYLENOL"/>
    <s v="TYLENOL"/>
    <x v="71"/>
  </r>
  <r>
    <x v="37"/>
    <s v="VISINE"/>
    <s v="VISINE"/>
    <x v="56"/>
  </r>
  <r>
    <x v="38"/>
    <s v="VISPRING DISPLAY MIXTO"/>
    <s v="VISPRING DISPLAY MIXTO"/>
    <x v="72"/>
  </r>
  <r>
    <x v="38"/>
    <s v="VISPRING MULTIDOSIS"/>
    <s v="VISPRING MULTIDOSIS"/>
    <x v="72"/>
  </r>
  <r>
    <x v="38"/>
    <s v="VISPRING UNIDOSIS"/>
    <s v="VISPRING UNIDOSIS"/>
    <x v="72"/>
  </r>
  <r>
    <x v="38"/>
    <s v="VISPRING UNIDOSIS"/>
    <s v="VISPRING UNIDOSIS DISPLAY"/>
    <x v="72"/>
  </r>
  <r>
    <x v="39"/>
    <m/>
    <m/>
    <x v="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compactData="0" multipleFieldFilters="0">
  <location ref="A1:C281" firstHeaderRow="1" firstDataRow="1" firstDataCol="3"/>
  <pivotFields count="3">
    <pivotField axis="axisRow" compact="0" outline="0" showAll="0" defaultSubtotal="0">
      <items count="40">
        <item x="11"/>
        <item x="12"/>
        <item x="13"/>
        <item x="0"/>
        <item x="1"/>
        <item x="14"/>
        <item x="15"/>
        <item x="2"/>
        <item x="17"/>
        <item x="18"/>
        <item x="19"/>
        <item x="20"/>
        <item x="21"/>
        <item x="3"/>
        <item x="4"/>
        <item x="5"/>
        <item x="22"/>
        <item x="6"/>
        <item x="7"/>
        <item x="23"/>
        <item x="24"/>
        <item x="16"/>
        <item x="25"/>
        <item x="8"/>
        <item x="26"/>
        <item x="27"/>
        <item x="28"/>
        <item x="29"/>
        <item x="9"/>
        <item x="30"/>
        <item x="10"/>
        <item x="31"/>
        <item x="32"/>
        <item x="33"/>
        <item x="34"/>
        <item x="35"/>
        <item x="36"/>
        <item x="37"/>
        <item x="38"/>
        <item x="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4">
        <item x="34"/>
        <item x="35"/>
        <item x="36"/>
        <item x="37"/>
        <item x="28"/>
        <item x="38"/>
        <item x="39"/>
        <item x="6"/>
        <item x="7"/>
        <item x="8"/>
        <item x="9"/>
        <item x="10"/>
        <item x="11"/>
        <item x="40"/>
        <item x="41"/>
        <item x="42"/>
        <item x="50"/>
        <item x="0"/>
        <item x="1"/>
        <item x="2"/>
        <item x="43"/>
        <item x="44"/>
        <item x="45"/>
        <item x="46"/>
        <item x="47"/>
        <item x="12"/>
        <item x="69"/>
        <item x="13"/>
        <item x="29"/>
        <item x="49"/>
        <item x="3"/>
        <item x="70"/>
        <item x="51"/>
        <item x="52"/>
        <item x="53"/>
        <item x="54"/>
        <item x="55"/>
        <item x="56"/>
        <item x="57"/>
        <item x="58"/>
        <item x="64"/>
        <item x="71"/>
        <item x="59"/>
        <item x="60"/>
        <item x="61"/>
        <item x="62"/>
        <item x="4"/>
        <item x="20"/>
        <item x="5"/>
        <item x="21"/>
        <item x="72"/>
        <item x="33"/>
        <item x="26"/>
        <item x="27"/>
        <item x="65"/>
        <item x="22"/>
        <item x="23"/>
        <item x="24"/>
        <item x="25"/>
        <item x="66"/>
        <item x="67"/>
        <item x="68"/>
        <item x="63"/>
        <item x="14"/>
        <item x="73"/>
        <item x="74"/>
        <item x="75"/>
        <item x="76"/>
        <item x="77"/>
        <item x="78"/>
        <item x="15"/>
        <item x="16"/>
        <item x="79"/>
        <item x="80"/>
        <item x="48"/>
        <item x="81"/>
        <item x="85"/>
        <item x="82"/>
        <item x="83"/>
        <item x="30"/>
        <item x="84"/>
        <item x="31"/>
        <item x="32"/>
        <item x="86"/>
        <item x="87"/>
        <item x="88"/>
        <item x="89"/>
        <item x="90"/>
        <item x="91"/>
        <item x="92"/>
        <item x="93"/>
        <item x="94"/>
        <item x="17"/>
        <item x="18"/>
        <item x="95"/>
        <item x="96"/>
        <item x="97"/>
        <item x="98"/>
        <item x="99"/>
        <item x="100"/>
        <item x="19"/>
        <item x="103"/>
        <item x="101"/>
        <item x="1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1">
        <item x="87"/>
        <item x="88"/>
        <item x="96"/>
        <item x="97"/>
        <item x="98"/>
        <item x="99"/>
        <item x="100"/>
        <item x="101"/>
        <item x="102"/>
        <item x="103"/>
        <item x="9"/>
        <item x="10"/>
        <item x="11"/>
        <item x="12"/>
        <item x="18"/>
        <item x="28"/>
        <item x="29"/>
        <item x="104"/>
        <item x="105"/>
        <item x="106"/>
        <item x="107"/>
        <item x="130"/>
        <item x="177"/>
        <item x="178"/>
        <item x="179"/>
        <item x="180"/>
        <item x="181"/>
        <item x="182"/>
        <item x="183"/>
        <item x="3"/>
        <item x="4"/>
        <item x="5"/>
        <item x="2"/>
        <item x="94"/>
        <item x="13"/>
        <item x="14"/>
        <item x="15"/>
        <item x="1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9"/>
        <item x="20"/>
        <item x="30"/>
        <item x="174"/>
        <item x="175"/>
        <item x="176"/>
        <item x="125"/>
        <item x="31"/>
        <item x="32"/>
        <item x="129"/>
        <item x="126"/>
        <item x="6"/>
        <item x="232"/>
        <item x="184"/>
        <item x="185"/>
        <item x="186"/>
        <item x="187"/>
        <item x="188"/>
        <item x="18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0"/>
        <item x="164"/>
        <item x="191"/>
        <item x="192"/>
        <item x="193"/>
        <item x="194"/>
        <item x="195"/>
        <item x="196"/>
        <item x="197"/>
        <item x="198"/>
        <item x="144"/>
        <item x="145"/>
        <item x="146"/>
        <item x="147"/>
        <item x="148"/>
        <item x="149"/>
        <item x="150"/>
        <item x="151"/>
        <item x="8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90"/>
        <item x="1"/>
        <item x="8"/>
        <item x="7"/>
        <item x="34"/>
        <item x="49"/>
        <item x="50"/>
        <item x="51"/>
        <item x="52"/>
        <item x="165"/>
        <item x="64"/>
        <item x="65"/>
        <item x="66"/>
        <item x="67"/>
        <item x="68"/>
        <item x="69"/>
        <item x="70"/>
        <item x="71"/>
        <item x="72"/>
        <item x="166"/>
        <item x="73"/>
        <item x="74"/>
        <item x="75"/>
        <item x="76"/>
        <item x="77"/>
        <item x="78"/>
        <item x="40"/>
        <item x="56"/>
        <item x="53"/>
        <item x="57"/>
        <item x="54"/>
        <item x="55"/>
        <item x="58"/>
        <item x="60"/>
        <item x="61"/>
        <item x="62"/>
        <item x="63"/>
        <item x="59"/>
        <item x="169"/>
        <item x="167"/>
        <item x="168"/>
        <item x="170"/>
        <item x="171"/>
        <item x="172"/>
        <item x="173"/>
        <item x="163"/>
        <item x="233"/>
        <item x="203"/>
        <item x="190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81"/>
        <item x="82"/>
        <item x="83"/>
        <item x="84"/>
        <item x="79"/>
        <item x="80"/>
        <item x="35"/>
        <item x="36"/>
        <item x="37"/>
        <item x="38"/>
        <item x="39"/>
        <item x="218"/>
        <item x="219"/>
        <item x="220"/>
        <item x="221"/>
        <item x="223"/>
        <item x="224"/>
        <item x="225"/>
        <item x="222"/>
        <item x="127"/>
        <item x="128"/>
        <item x="226"/>
        <item x="227"/>
        <item x="228"/>
        <item x="229"/>
        <item x="85"/>
        <item x="230"/>
        <item x="86"/>
        <item x="91"/>
        <item x="95"/>
        <item x="234"/>
        <item x="235"/>
        <item x="236"/>
        <item x="237"/>
        <item x="238"/>
        <item x="239"/>
        <item x="240"/>
        <item x="241"/>
        <item x="242"/>
        <item x="246"/>
        <item x="253"/>
        <item x="254"/>
        <item x="255"/>
        <item x="243"/>
        <item x="244"/>
        <item x="245"/>
        <item x="256"/>
        <item x="257"/>
        <item x="247"/>
        <item x="248"/>
        <item x="249"/>
        <item x="250"/>
        <item x="251"/>
        <item x="252"/>
        <item x="258"/>
        <item x="259"/>
        <item x="275"/>
        <item x="261"/>
        <item x="263"/>
        <item x="262"/>
        <item x="260"/>
        <item x="264"/>
        <item x="265"/>
        <item x="266"/>
        <item x="21"/>
        <item x="22"/>
        <item x="23"/>
        <item x="24"/>
        <item x="25"/>
        <item x="26"/>
        <item x="27"/>
        <item x="41"/>
        <item x="42"/>
        <item x="17"/>
        <item x="33"/>
        <item x="231"/>
        <item x="43"/>
        <item x="44"/>
        <item x="45"/>
        <item x="92"/>
        <item x="267"/>
        <item x="268"/>
        <item x="269"/>
        <item x="270"/>
        <item x="271"/>
        <item x="272"/>
        <item x="273"/>
        <item x="274"/>
        <item x="93"/>
        <item x="46"/>
        <item x="47"/>
        <item x="48"/>
        <item x="280"/>
        <item x="276"/>
        <item x="277"/>
        <item x="278"/>
        <item x="279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80">
    <i>
      <x/>
      <x/>
      <x v="2"/>
    </i>
    <i r="1">
      <x v="1"/>
      <x v="3"/>
    </i>
    <i r="1">
      <x v="2"/>
      <x v="4"/>
    </i>
    <i r="1">
      <x v="3"/>
      <x v="5"/>
    </i>
    <i r="2">
      <x v="6"/>
    </i>
    <i r="2">
      <x v="7"/>
    </i>
    <i>
      <x v="1"/>
      <x v="5"/>
      <x v="8"/>
    </i>
    <i r="1">
      <x v="6"/>
      <x v="9"/>
    </i>
    <i>
      <x v="2"/>
      <x v="13"/>
      <x v="17"/>
    </i>
    <i r="2">
      <x v="18"/>
    </i>
    <i r="1">
      <x v="14"/>
      <x v="19"/>
    </i>
    <i r="1">
      <x v="15"/>
      <x v="20"/>
    </i>
    <i>
      <x v="3"/>
      <x v="17"/>
      <x v="87"/>
    </i>
    <i r="2">
      <x v="118"/>
    </i>
    <i r="1">
      <x v="18"/>
      <x v="32"/>
    </i>
    <i>
      <x v="4"/>
      <x v="19"/>
      <x v="29"/>
    </i>
    <i r="2">
      <x v="30"/>
    </i>
    <i r="2">
      <x v="31"/>
    </i>
    <i>
      <x v="5"/>
      <x v="20"/>
      <x v="38"/>
    </i>
    <i r="1">
      <x v="21"/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1">
      <x v="22"/>
      <x v="46"/>
    </i>
    <i r="2">
      <x v="47"/>
    </i>
    <i r="2">
      <x v="48"/>
    </i>
    <i r="2">
      <x v="49"/>
    </i>
    <i r="1">
      <x v="23"/>
      <x v="50"/>
    </i>
    <i r="1">
      <x v="24"/>
      <x v="51"/>
    </i>
    <i r="2">
      <x v="52"/>
    </i>
    <i r="2">
      <x v="53"/>
    </i>
    <i r="1">
      <x v="74"/>
      <x v="54"/>
    </i>
    <i r="2">
      <x v="61"/>
    </i>
    <i r="2">
      <x v="65"/>
    </i>
    <i r="2">
      <x v="203"/>
    </i>
    <i r="2">
      <x v="204"/>
    </i>
    <i>
      <x v="6"/>
      <x v="29"/>
      <x v="64"/>
    </i>
    <i>
      <x v="7"/>
      <x v="30"/>
      <x v="66"/>
    </i>
    <i>
      <x v="8"/>
      <x v="32"/>
      <x v="74"/>
    </i>
    <i r="2">
      <x v="75"/>
    </i>
    <i r="1">
      <x v="33"/>
      <x v="76"/>
    </i>
    <i r="2">
      <x v="77"/>
    </i>
    <i r="1">
      <x v="34"/>
      <x v="78"/>
    </i>
    <i r="1">
      <x v="35"/>
      <x v="79"/>
    </i>
    <i r="1">
      <x v="36"/>
      <x v="80"/>
    </i>
    <i r="1">
      <x v="37"/>
      <x v="81"/>
    </i>
    <i r="2">
      <x v="82"/>
    </i>
    <i>
      <x v="9"/>
      <x v="38"/>
      <x v="83"/>
    </i>
    <i r="2">
      <x v="84"/>
    </i>
    <i>
      <x v="10"/>
      <x v="39"/>
      <x v="85"/>
    </i>
    <i r="2">
      <x v="86"/>
    </i>
    <i>
      <x v="11"/>
      <x v="42"/>
      <x v="97"/>
    </i>
    <i r="2">
      <x v="98"/>
    </i>
    <i r="2">
      <x v="99"/>
    </i>
    <i r="2">
      <x v="100"/>
    </i>
    <i r="2">
      <x v="101"/>
    </i>
    <i r="1">
      <x v="43"/>
      <x v="102"/>
    </i>
    <i r="2">
      <x v="103"/>
    </i>
    <i r="2">
      <x v="104"/>
    </i>
    <i>
      <x v="12"/>
      <x v="44"/>
      <x v="106"/>
    </i>
    <i r="2">
      <x v="107"/>
    </i>
    <i r="1">
      <x v="45"/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1">
      <x v="62"/>
      <x v="162"/>
    </i>
    <i>
      <x v="13"/>
      <x v="46"/>
      <x v="120"/>
    </i>
    <i r="1">
      <x v="48"/>
      <x v="119"/>
    </i>
    <i r="1">
      <x v="103"/>
      <x v="279"/>
    </i>
    <i r="2">
      <x v="280"/>
    </i>
    <i>
      <x v="14"/>
      <x v="7"/>
      <x v="10"/>
    </i>
    <i r="2">
      <x v="11"/>
    </i>
    <i r="2">
      <x v="12"/>
    </i>
    <i r="2">
      <x v="13"/>
    </i>
    <i r="1">
      <x v="8"/>
      <x v="34"/>
    </i>
    <i r="2">
      <x v="35"/>
    </i>
    <i r="2">
      <x v="36"/>
    </i>
    <i r="2">
      <x v="37"/>
    </i>
    <i r="1">
      <x v="9"/>
      <x v="257"/>
    </i>
    <i r="1">
      <x v="10"/>
      <x v="14"/>
    </i>
    <i r="1">
      <x v="11"/>
      <x v="55"/>
    </i>
    <i r="2">
      <x v="56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1">
      <x v="12"/>
      <x v="15"/>
    </i>
    <i r="2">
      <x v="16"/>
    </i>
    <i r="1">
      <x v="25"/>
      <x v="57"/>
    </i>
    <i r="1">
      <x v="27"/>
      <x v="62"/>
    </i>
    <i r="2">
      <x v="63"/>
    </i>
    <i r="1">
      <x v="63"/>
      <x v="258"/>
    </i>
    <i r="1">
      <x v="70"/>
      <x v="121"/>
    </i>
    <i r="1">
      <x v="71"/>
      <x v="190"/>
    </i>
    <i r="2">
      <x v="191"/>
    </i>
    <i r="2">
      <x v="192"/>
    </i>
    <i r="2">
      <x v="193"/>
    </i>
    <i r="2">
      <x v="194"/>
    </i>
    <i r="1">
      <x v="92"/>
      <x v="143"/>
    </i>
    <i r="2">
      <x v="255"/>
    </i>
    <i r="2">
      <x v="256"/>
    </i>
    <i r="1">
      <x v="93"/>
      <x v="260"/>
    </i>
    <i r="2">
      <x v="261"/>
    </i>
    <i r="2">
      <x v="262"/>
    </i>
    <i r="1">
      <x v="100"/>
      <x v="273"/>
    </i>
    <i r="2">
      <x v="274"/>
    </i>
    <i r="2">
      <x v="275"/>
    </i>
    <i>
      <x v="15"/>
      <x v="47"/>
      <x v="122"/>
    </i>
    <i r="2">
      <x v="123"/>
    </i>
    <i r="1">
      <x v="49"/>
      <x v="124"/>
    </i>
    <i r="2">
      <x v="125"/>
    </i>
    <i>
      <x v="16"/>
      <x v="40"/>
      <x v="88"/>
    </i>
    <i r="2">
      <x v="126"/>
    </i>
    <i>
      <x v="17"/>
      <x v="55"/>
      <x v="145"/>
    </i>
    <i r="2">
      <x v="147"/>
    </i>
    <i r="2">
      <x v="148"/>
    </i>
    <i r="1">
      <x v="56"/>
      <x v="144"/>
    </i>
    <i r="2">
      <x v="146"/>
    </i>
    <i r="2">
      <x v="149"/>
    </i>
    <i r="2">
      <x v="154"/>
    </i>
    <i r="1">
      <x v="57"/>
      <x v="150"/>
    </i>
    <i r="1">
      <x v="58"/>
      <x v="151"/>
    </i>
    <i r="2">
      <x v="152"/>
    </i>
    <i r="2">
      <x v="153"/>
    </i>
    <i>
      <x v="18"/>
      <x v="52"/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7"/>
    </i>
    <i r="2">
      <x v="138"/>
    </i>
    <i r="2">
      <x v="139"/>
    </i>
    <i r="2">
      <x v="140"/>
    </i>
    <i r="2">
      <x v="141"/>
    </i>
    <i r="1">
      <x v="53"/>
      <x v="142"/>
    </i>
    <i r="1">
      <x v="54"/>
      <x v="136"/>
    </i>
    <i>
      <x v="19"/>
      <x v="59"/>
      <x v="156"/>
    </i>
    <i r="2">
      <x v="157"/>
    </i>
    <i r="1">
      <x v="60"/>
      <x v="155"/>
    </i>
    <i r="2">
      <x v="158"/>
    </i>
    <i r="2">
      <x v="159"/>
    </i>
    <i r="1">
      <x v="61"/>
      <x v="160"/>
    </i>
    <i r="2">
      <x v="161"/>
    </i>
    <i>
      <x v="20"/>
      <x v="26"/>
      <x v="58"/>
    </i>
    <i r="2">
      <x v="59"/>
    </i>
    <i r="2">
      <x v="60"/>
    </i>
    <i>
      <x v="21"/>
      <x v="16"/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31"/>
      <x v="68"/>
    </i>
    <i r="2">
      <x v="69"/>
    </i>
    <i r="2">
      <x v="70"/>
    </i>
    <i r="2">
      <x v="71"/>
    </i>
    <i r="2">
      <x v="72"/>
    </i>
    <i r="2">
      <x v="73"/>
    </i>
    <i r="2">
      <x v="165"/>
    </i>
    <i r="2">
      <x v="277"/>
    </i>
    <i r="1">
      <x v="41"/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1">
      <x v="50"/>
      <x v="166"/>
    </i>
    <i r="2">
      <x v="167"/>
    </i>
    <i r="2">
      <x v="168"/>
    </i>
    <i r="2">
      <x v="169"/>
    </i>
    <i r="1">
      <x v="64"/>
      <x v="164"/>
    </i>
    <i r="1">
      <x v="65"/>
      <x v="170"/>
    </i>
    <i r="2">
      <x v="171"/>
    </i>
    <i r="1">
      <x v="102"/>
      <x v="278"/>
    </i>
    <i>
      <x v="22"/>
      <x v="66"/>
      <x v="172"/>
    </i>
    <i r="2">
      <x v="173"/>
    </i>
    <i r="2">
      <x v="174"/>
    </i>
    <i r="2">
      <x v="175"/>
    </i>
    <i r="2">
      <x v="176"/>
    </i>
    <i r="2">
      <x v="177"/>
    </i>
    <i r="1">
      <x v="67"/>
      <x v="178"/>
    </i>
    <i r="2">
      <x v="179"/>
    </i>
    <i r="1">
      <x v="68"/>
      <x v="180"/>
    </i>
    <i r="2">
      <x v="181"/>
    </i>
    <i r="1">
      <x v="69"/>
      <x v="182"/>
    </i>
    <i r="2">
      <x v="183"/>
    </i>
    <i>
      <x v="23"/>
      <x v="4"/>
      <x v="188"/>
    </i>
    <i r="2">
      <x v="189"/>
    </i>
    <i r="1">
      <x v="28"/>
      <x v="184"/>
    </i>
    <i r="2">
      <x v="185"/>
    </i>
    <i r="2">
      <x v="186"/>
    </i>
    <i r="2">
      <x v="187"/>
    </i>
    <i>
      <x v="24"/>
      <x v="72"/>
      <x v="195"/>
    </i>
    <i r="2">
      <x v="196"/>
    </i>
    <i r="2">
      <x v="197"/>
    </i>
    <i r="2">
      <x v="198"/>
    </i>
    <i r="2">
      <x v="202"/>
    </i>
    <i r="1">
      <x v="73"/>
      <x v="199"/>
    </i>
    <i r="2">
      <x v="200"/>
    </i>
    <i r="2">
      <x v="201"/>
    </i>
    <i>
      <x v="25"/>
      <x v="75"/>
      <x v="205"/>
    </i>
    <i>
      <x v="26"/>
      <x v="77"/>
      <x v="206"/>
    </i>
    <i>
      <x v="27"/>
      <x v="78"/>
      <x v="207"/>
    </i>
    <i r="2">
      <x v="208"/>
    </i>
    <i>
      <x v="28"/>
      <x v="79"/>
      <x v="209"/>
    </i>
    <i r="2">
      <x v="210"/>
    </i>
    <i r="1">
      <x v="80"/>
      <x v="259"/>
    </i>
    <i r="1">
      <x v="81"/>
      <x v="211"/>
    </i>
    <i r="1">
      <x v="82"/>
      <x/>
    </i>
    <i r="2">
      <x v="1"/>
    </i>
    <i r="2">
      <x v="67"/>
    </i>
    <i r="2">
      <x v="105"/>
    </i>
    <i r="2">
      <x v="117"/>
    </i>
    <i r="2">
      <x v="212"/>
    </i>
    <i r="2">
      <x v="263"/>
    </i>
    <i r="2">
      <x v="272"/>
    </i>
    <i>
      <x v="29"/>
      <x v="76"/>
      <x v="163"/>
    </i>
    <i>
      <x v="30"/>
      <x v="51"/>
      <x v="33"/>
    </i>
    <i r="2">
      <x v="213"/>
    </i>
    <i>
      <x v="31"/>
      <x v="83"/>
      <x v="214"/>
    </i>
    <i r="2">
      <x v="215"/>
    </i>
    <i>
      <x v="32"/>
      <x v="84"/>
      <x v="216"/>
    </i>
    <i r="2">
      <x v="217"/>
    </i>
    <i r="2">
      <x v="218"/>
    </i>
    <i>
      <x v="33"/>
      <x v="85"/>
      <x v="219"/>
    </i>
    <i r="2">
      <x v="220"/>
    </i>
    <i r="2">
      <x v="221"/>
    </i>
    <i r="2">
      <x v="222"/>
    </i>
    <i r="1">
      <x v="86"/>
      <x v="227"/>
    </i>
    <i r="2">
      <x v="228"/>
    </i>
    <i r="2">
      <x v="229"/>
    </i>
    <i r="1">
      <x v="87"/>
      <x v="223"/>
    </i>
    <i r="2">
      <x v="232"/>
    </i>
    <i r="2">
      <x v="233"/>
    </i>
    <i r="2">
      <x v="234"/>
    </i>
    <i r="2">
      <x v="235"/>
    </i>
    <i r="2">
      <x v="236"/>
    </i>
    <i r="2">
      <x v="237"/>
    </i>
    <i r="1">
      <x v="88"/>
      <x v="224"/>
    </i>
    <i r="2">
      <x v="225"/>
    </i>
    <i r="2">
      <x v="226"/>
    </i>
    <i r="2">
      <x v="230"/>
    </i>
    <i r="2">
      <x v="231"/>
    </i>
    <i r="2">
      <x v="238"/>
    </i>
    <i r="2">
      <x v="239"/>
    </i>
    <i r="2">
      <x v="244"/>
    </i>
    <i r="1">
      <x v="89"/>
      <x v="241"/>
    </i>
    <i r="2">
      <x v="243"/>
    </i>
    <i r="1">
      <x v="90"/>
      <x v="240"/>
    </i>
    <i r="2">
      <x v="242"/>
    </i>
    <i>
      <x v="34"/>
      <x v="91"/>
      <x v="245"/>
    </i>
    <i r="2">
      <x v="246"/>
    </i>
    <i r="2">
      <x v="247"/>
    </i>
    <i>
      <x v="35"/>
      <x v="94"/>
      <x v="264"/>
    </i>
    <i r="2">
      <x v="265"/>
    </i>
    <i>
      <x v="36"/>
      <x v="95"/>
      <x v="266"/>
    </i>
    <i>
      <x v="37"/>
      <x v="96"/>
      <x v="267"/>
    </i>
    <i>
      <x v="38"/>
      <x v="97"/>
      <x v="268"/>
    </i>
    <i r="1">
      <x v="98"/>
      <x v="269"/>
    </i>
    <i r="1">
      <x v="99"/>
      <x v="270"/>
    </i>
    <i r="2">
      <x v="271"/>
    </i>
  </rowItem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compactData="0" multipleFieldFilters="0">
  <location ref="G5:H81" firstHeaderRow="1" firstDataRow="1" firstDataCol="2"/>
  <pivotFields count="4">
    <pivotField axis="axisRow" compact="0" outline="0" showAll="0" defaultSubtota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outline="0" showAll="0"/>
    <pivotField compact="0" outline="0" showAll="0"/>
    <pivotField axis="axisRow" compact="0" outline="0" showAll="0" defaultSubtotal="0">
      <items count="75">
        <item x="50"/>
        <item x="1"/>
        <item x="35"/>
        <item x="36"/>
        <item x="32"/>
        <item x="2"/>
        <item x="3"/>
        <item x="4"/>
        <item x="8"/>
        <item x="6"/>
        <item x="10"/>
        <item x="9"/>
        <item x="7"/>
        <item x="5"/>
        <item x="27"/>
        <item x="11"/>
        <item x="13"/>
        <item x="14"/>
        <item x="15"/>
        <item x="16"/>
        <item x="17"/>
        <item x="18"/>
        <item x="19"/>
        <item x="21"/>
        <item x="22"/>
        <item x="23"/>
        <item x="24"/>
        <item x="28"/>
        <item x="31"/>
        <item x="26"/>
        <item x="25"/>
        <item x="33"/>
        <item x="20"/>
        <item x="34"/>
        <item x="37"/>
        <item x="43"/>
        <item x="42"/>
        <item x="38"/>
        <item x="39"/>
        <item x="41"/>
        <item x="40"/>
        <item x="44"/>
        <item x="12"/>
        <item x="45"/>
        <item x="46"/>
        <item x="47"/>
        <item x="48"/>
        <item x="49"/>
        <item x="53"/>
        <item x="30"/>
        <item x="54"/>
        <item x="55"/>
        <item x="56"/>
        <item x="57"/>
        <item x="58"/>
        <item x="59"/>
        <item x="60"/>
        <item x="0"/>
        <item x="61"/>
        <item x="62"/>
        <item x="64"/>
        <item x="63"/>
        <item x="65"/>
        <item x="66"/>
        <item x="67"/>
        <item x="68"/>
        <item x="69"/>
        <item x="29"/>
        <item x="51"/>
        <item x="70"/>
        <item x="71"/>
        <item m="1" x="74"/>
        <item x="72"/>
        <item x="73"/>
        <item x="52"/>
      </items>
    </pivotField>
  </pivotFields>
  <rowFields count="2">
    <field x="0"/>
    <field x="3"/>
  </rowFields>
  <rowItems count="76">
    <i>
      <x/>
      <x v="57"/>
    </i>
    <i>
      <x v="1"/>
      <x v="1"/>
    </i>
    <i>
      <x v="2"/>
      <x v="5"/>
    </i>
    <i>
      <x v="3"/>
      <x v="6"/>
    </i>
    <i>
      <x v="4"/>
      <x v="7"/>
    </i>
    <i>
      <x v="5"/>
      <x v="8"/>
    </i>
    <i r="1">
      <x v="9"/>
    </i>
    <i r="1">
      <x v="10"/>
    </i>
    <i r="1">
      <x v="11"/>
    </i>
    <i r="1">
      <x v="12"/>
    </i>
    <i r="1">
      <x v="13"/>
    </i>
    <i>
      <x v="6"/>
      <x v="15"/>
    </i>
    <i>
      <x v="7"/>
      <x v="42"/>
    </i>
    <i>
      <x v="8"/>
      <x v="16"/>
    </i>
    <i>
      <x v="9"/>
      <x v="17"/>
    </i>
    <i>
      <x v="10"/>
      <x v="18"/>
    </i>
    <i>
      <x v="11"/>
      <x v="19"/>
    </i>
    <i r="1">
      <x v="20"/>
    </i>
    <i>
      <x v="12"/>
      <x v="21"/>
    </i>
    <i>
      <x v="13"/>
      <x v="22"/>
    </i>
    <i r="1">
      <x v="32"/>
    </i>
    <i>
      <x v="14"/>
      <x v="4"/>
    </i>
    <i r="1">
      <x v="14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49"/>
    </i>
    <i r="1">
      <x v="67"/>
    </i>
    <i>
      <x v="15"/>
      <x v="2"/>
    </i>
    <i r="1">
      <x v="3"/>
    </i>
    <i r="1">
      <x v="33"/>
    </i>
    <i>
      <x v="16"/>
      <x v="34"/>
    </i>
    <i>
      <x v="17"/>
      <x v="36"/>
    </i>
    <i r="1">
      <x v="37"/>
    </i>
    <i r="1">
      <x v="38"/>
    </i>
    <i r="1">
      <x v="39"/>
    </i>
    <i r="1">
      <x v="40"/>
    </i>
    <i>
      <x v="18"/>
      <x v="35"/>
    </i>
    <i>
      <x v="19"/>
      <x v="41"/>
    </i>
    <i>
      <x v="20"/>
      <x v="43"/>
    </i>
    <i>
      <x v="21"/>
      <x/>
    </i>
    <i r="1">
      <x v="44"/>
    </i>
    <i r="1">
      <x v="45"/>
    </i>
    <i r="1">
      <x v="46"/>
    </i>
    <i r="1">
      <x v="47"/>
    </i>
    <i r="1">
      <x v="68"/>
    </i>
    <i r="1">
      <x v="74"/>
    </i>
    <i>
      <x v="22"/>
      <x v="48"/>
    </i>
    <i>
      <x v="23"/>
      <x v="50"/>
    </i>
    <i>
      <x v="24"/>
      <x v="51"/>
    </i>
    <i>
      <x v="25"/>
      <x v="52"/>
    </i>
    <i>
      <x v="26"/>
      <x v="53"/>
    </i>
    <i>
      <x v="27"/>
      <x v="54"/>
    </i>
    <i>
      <x v="28"/>
      <x v="55"/>
    </i>
    <i>
      <x v="29"/>
      <x v="52"/>
    </i>
    <i>
      <x v="30"/>
      <x v="56"/>
    </i>
    <i>
      <x v="31"/>
      <x v="58"/>
    </i>
    <i>
      <x v="32"/>
      <x v="59"/>
    </i>
    <i>
      <x v="33"/>
      <x v="60"/>
    </i>
    <i r="1">
      <x v="61"/>
    </i>
    <i r="1">
      <x v="62"/>
    </i>
    <i r="1">
      <x v="63"/>
    </i>
    <i r="1">
      <x v="64"/>
    </i>
    <i r="1">
      <x v="65"/>
    </i>
    <i>
      <x v="34"/>
      <x v="66"/>
    </i>
    <i>
      <x v="35"/>
      <x v="69"/>
    </i>
    <i>
      <x v="36"/>
      <x v="70"/>
    </i>
    <i>
      <x v="37"/>
      <x v="52"/>
    </i>
    <i>
      <x v="38"/>
      <x v="72"/>
    </i>
    <i>
      <x v="39"/>
      <x v="73"/>
    </i>
  </rowItems>
  <colItems count="1">
    <i/>
  </colItems>
  <formats count="1">
    <format dxfId="0">
      <pivotArea dataOnly="0" labelOnly="1" outline="0" fieldPosition="0">
        <references count="1">
          <reference field="0" count="3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N7177"/>
  <sheetViews>
    <sheetView tabSelected="1" workbookViewId="0">
      <pane ySplit="1" topLeftCell="A7143" activePane="bottomLeft" state="frozen"/>
      <selection pane="bottomLeft" activeCell="A7178" sqref="A7178"/>
    </sheetView>
  </sheetViews>
  <sheetFormatPr baseColWidth="10" defaultRowHeight="12.75"/>
  <cols>
    <col min="2" max="2" width="23" bestFit="1" customWidth="1"/>
    <col min="3" max="3" width="18.875" bestFit="1" customWidth="1"/>
    <col min="4" max="4" width="42.625" bestFit="1" customWidth="1"/>
    <col min="5" max="5" width="42.625" customWidth="1"/>
    <col min="6" max="6" width="20" bestFit="1" customWidth="1"/>
    <col min="7" max="7" width="12.5" style="3" bestFit="1" customWidth="1"/>
    <col min="8" max="8" width="15.125" style="3" bestFit="1" customWidth="1"/>
    <col min="9" max="9" width="11.625" bestFit="1" customWidth="1"/>
    <col min="10" max="10" width="32.375" bestFit="1" customWidth="1"/>
    <col min="11" max="11" width="14.625" bestFit="1" customWidth="1"/>
    <col min="12" max="12" width="17.25" bestFit="1" customWidth="1"/>
    <col min="13" max="13" width="17.25" customWidth="1"/>
  </cols>
  <sheetData>
    <row r="1" spans="1:14">
      <c r="A1" s="5" t="s">
        <v>128</v>
      </c>
      <c r="B1" s="6" t="s">
        <v>98</v>
      </c>
      <c r="C1" s="6" t="s">
        <v>379</v>
      </c>
      <c r="D1" s="6" t="s">
        <v>380</v>
      </c>
      <c r="E1" s="6" t="s">
        <v>495</v>
      </c>
      <c r="F1" s="6" t="s">
        <v>99</v>
      </c>
      <c r="G1" s="7" t="s">
        <v>3</v>
      </c>
      <c r="H1" s="5" t="s">
        <v>466</v>
      </c>
      <c r="I1" s="5" t="s">
        <v>464</v>
      </c>
      <c r="J1" s="5" t="s">
        <v>465</v>
      </c>
      <c r="K1" s="5" t="s">
        <v>467</v>
      </c>
      <c r="L1" s="5" t="s">
        <v>468</v>
      </c>
      <c r="M1" s="62" t="s">
        <v>831</v>
      </c>
      <c r="N1" s="2" t="s">
        <v>102</v>
      </c>
    </row>
    <row r="2" spans="1:14">
      <c r="A2" t="s">
        <v>133</v>
      </c>
      <c r="B2" t="s">
        <v>1</v>
      </c>
      <c r="C2" t="s">
        <v>147</v>
      </c>
      <c r="D2" t="s">
        <v>381</v>
      </c>
      <c r="E2" t="s">
        <v>558</v>
      </c>
      <c r="F2" t="s">
        <v>482</v>
      </c>
      <c r="G2" s="3">
        <v>27203.08</v>
      </c>
      <c r="H2" s="3" t="str">
        <f>VLOOKUP($A2&amp;$C2&amp;$B2,Mapping!$C:$G,3,0)</f>
        <v>Mass</v>
      </c>
      <c r="I2" t="str">
        <f>VLOOKUP($A2&amp;$C2&amp;$B2,Mapping!$C:$G,4,0)</f>
        <v>CAREFREE</v>
      </c>
      <c r="J2" t="str">
        <f>IF(OR(C2="ROC",C2="COMPEED"),E2,D2)</f>
        <v>CAREFREE INTIM LINE</v>
      </c>
      <c r="K2" t="str">
        <f>VLOOKUP($A2&amp;$C2&amp;$B2,Mapping!$C:$G,5,0)</f>
        <v>Women Health</v>
      </c>
      <c r="L2" t="str">
        <f>VLOOKUP(J2&amp;H2,Mapping!J:K,2,0)</f>
        <v>Carefree Intim. Line</v>
      </c>
      <c r="M2" t="str">
        <f>IF(OR(I2="PIZ BUIN",I2="LISTERINE"),VLOOKUP(E2,MAPEO!C:D,2,0)&amp;" "&amp;H2,VLOOKUP(E2,MAPEO!C:D,2,0))</f>
        <v>Carefree</v>
      </c>
      <c r="N2">
        <f>VLOOKUP(F2,MD!A:B,2,0)</f>
        <v>0</v>
      </c>
    </row>
    <row r="3" spans="1:14">
      <c r="A3" t="s">
        <v>133</v>
      </c>
      <c r="B3" t="s">
        <v>1</v>
      </c>
      <c r="C3" t="s">
        <v>147</v>
      </c>
      <c r="D3" t="s">
        <v>381</v>
      </c>
      <c r="E3" t="s">
        <v>558</v>
      </c>
      <c r="F3" t="s">
        <v>483</v>
      </c>
      <c r="G3" s="3">
        <v>26441.09</v>
      </c>
      <c r="H3" s="3" t="str">
        <f>VLOOKUP($A3&amp;$C3&amp;$B3,Mapping!$C:$G,3,0)</f>
        <v>Mass</v>
      </c>
      <c r="I3" t="str">
        <f>VLOOKUP($A3&amp;$C3&amp;$B3,Mapping!$C:$G,4,0)</f>
        <v>CAREFREE</v>
      </c>
      <c r="J3" t="str">
        <f t="shared" ref="J3:J66" si="0">IF(OR(C3="ROC",C3="COMPEED"),E3,D3)</f>
        <v>CAREFREE INTIM LINE</v>
      </c>
      <c r="K3" t="str">
        <f>VLOOKUP($A3&amp;$C3&amp;$B3,Mapping!$C:$G,5,0)</f>
        <v>Women Health</v>
      </c>
      <c r="L3" t="str">
        <f>VLOOKUP(J3&amp;H3,Mapping!J:K,2,0)</f>
        <v>Carefree Intim. Line</v>
      </c>
      <c r="M3" t="str">
        <f>IF(OR(I3="PIZ BUIN",I3="LISTERINE"),VLOOKUP(E3,MAPEO!C:D,2,0)&amp;" "&amp;H3,VLOOKUP(E3,MAPEO!C:D,2,0))</f>
        <v>Carefree</v>
      </c>
      <c r="N3">
        <f>VLOOKUP(F3,MD!A:B,2,0)</f>
        <v>0</v>
      </c>
    </row>
    <row r="4" spans="1:14">
      <c r="A4" t="s">
        <v>133</v>
      </c>
      <c r="B4" t="s">
        <v>1</v>
      </c>
      <c r="C4" t="s">
        <v>147</v>
      </c>
      <c r="D4" t="s">
        <v>381</v>
      </c>
      <c r="E4" t="s">
        <v>558</v>
      </c>
      <c r="F4" t="s">
        <v>484</v>
      </c>
      <c r="G4" s="3">
        <v>27760.11</v>
      </c>
      <c r="H4" s="3" t="str">
        <f>VLOOKUP($A4&amp;$C4&amp;$B4,Mapping!$C:$G,3,0)</f>
        <v>Mass</v>
      </c>
      <c r="I4" t="str">
        <f>VLOOKUP($A4&amp;$C4&amp;$B4,Mapping!$C:$G,4,0)</f>
        <v>CAREFREE</v>
      </c>
      <c r="J4" t="str">
        <f t="shared" si="0"/>
        <v>CAREFREE INTIM LINE</v>
      </c>
      <c r="K4" t="str">
        <f>VLOOKUP($A4&amp;$C4&amp;$B4,Mapping!$C:$G,5,0)</f>
        <v>Women Health</v>
      </c>
      <c r="L4" t="str">
        <f>VLOOKUP(J4&amp;H4,Mapping!J:K,2,0)</f>
        <v>Carefree Intim. Line</v>
      </c>
      <c r="M4" t="str">
        <f>IF(OR(I4="PIZ BUIN",I4="LISTERINE"),VLOOKUP(E4,MAPEO!C:D,2,0)&amp;" "&amp;H4,VLOOKUP(E4,MAPEO!C:D,2,0))</f>
        <v>Carefree</v>
      </c>
      <c r="N4">
        <f>VLOOKUP(F4,MD!A:B,2,0)</f>
        <v>0</v>
      </c>
    </row>
    <row r="5" spans="1:14">
      <c r="A5" t="s">
        <v>133</v>
      </c>
      <c r="B5" t="s">
        <v>1</v>
      </c>
      <c r="C5" t="s">
        <v>147</v>
      </c>
      <c r="D5" t="s">
        <v>381</v>
      </c>
      <c r="E5" t="s">
        <v>558</v>
      </c>
      <c r="F5" t="s">
        <v>485</v>
      </c>
      <c r="G5" s="3">
        <v>21262.42</v>
      </c>
      <c r="H5" s="3" t="str">
        <f>VLOOKUP($A5&amp;$C5&amp;$B5,Mapping!$C:$G,3,0)</f>
        <v>Mass</v>
      </c>
      <c r="I5" t="str">
        <f>VLOOKUP($A5&amp;$C5&amp;$B5,Mapping!$C:$G,4,0)</f>
        <v>CAREFREE</v>
      </c>
      <c r="J5" t="str">
        <f t="shared" si="0"/>
        <v>CAREFREE INTIM LINE</v>
      </c>
      <c r="K5" t="str">
        <f>VLOOKUP($A5&amp;$C5&amp;$B5,Mapping!$C:$G,5,0)</f>
        <v>Women Health</v>
      </c>
      <c r="L5" t="str">
        <f>VLOOKUP(J5&amp;H5,Mapping!J:K,2,0)</f>
        <v>Carefree Intim. Line</v>
      </c>
      <c r="M5" t="str">
        <f>IF(OR(I5="PIZ BUIN",I5="LISTERINE"),VLOOKUP(E5,MAPEO!C:D,2,0)&amp;" "&amp;H5,VLOOKUP(E5,MAPEO!C:D,2,0))</f>
        <v>Carefree</v>
      </c>
      <c r="N5">
        <f>VLOOKUP(F5,MD!A:B,2,0)</f>
        <v>0</v>
      </c>
    </row>
    <row r="6" spans="1:14">
      <c r="A6" t="s">
        <v>133</v>
      </c>
      <c r="B6" t="s">
        <v>1</v>
      </c>
      <c r="C6" t="s">
        <v>147</v>
      </c>
      <c r="D6" t="s">
        <v>381</v>
      </c>
      <c r="E6" t="s">
        <v>558</v>
      </c>
      <c r="F6" t="s">
        <v>486</v>
      </c>
      <c r="G6" s="3">
        <v>19840.009999999998</v>
      </c>
      <c r="H6" s="3" t="str">
        <f>VLOOKUP($A6&amp;$C6&amp;$B6,Mapping!$C:$G,3,0)</f>
        <v>Mass</v>
      </c>
      <c r="I6" t="str">
        <f>VLOOKUP($A6&amp;$C6&amp;$B6,Mapping!$C:$G,4,0)</f>
        <v>CAREFREE</v>
      </c>
      <c r="J6" t="str">
        <f t="shared" si="0"/>
        <v>CAREFREE INTIM LINE</v>
      </c>
      <c r="K6" t="str">
        <f>VLOOKUP($A6&amp;$C6&amp;$B6,Mapping!$C:$G,5,0)</f>
        <v>Women Health</v>
      </c>
      <c r="L6" t="str">
        <f>VLOOKUP(J6&amp;H6,Mapping!J:K,2,0)</f>
        <v>Carefree Intim. Line</v>
      </c>
      <c r="M6" t="str">
        <f>IF(OR(I6="PIZ BUIN",I6="LISTERINE"),VLOOKUP(E6,MAPEO!C:D,2,0)&amp;" "&amp;H6,VLOOKUP(E6,MAPEO!C:D,2,0))</f>
        <v>Carefree</v>
      </c>
      <c r="N6">
        <f>VLOOKUP(F6,MD!A:B,2,0)</f>
        <v>0</v>
      </c>
    </row>
    <row r="7" spans="1:14">
      <c r="A7" t="s">
        <v>133</v>
      </c>
      <c r="B7" t="s">
        <v>1</v>
      </c>
      <c r="C7" t="s">
        <v>147</v>
      </c>
      <c r="D7" t="s">
        <v>381</v>
      </c>
      <c r="E7" t="s">
        <v>558</v>
      </c>
      <c r="F7" t="s">
        <v>487</v>
      </c>
      <c r="G7" s="3">
        <v>25859.43</v>
      </c>
      <c r="H7" s="3" t="str">
        <f>VLOOKUP($A7&amp;$C7&amp;$B7,Mapping!$C:$G,3,0)</f>
        <v>Mass</v>
      </c>
      <c r="I7" t="str">
        <f>VLOOKUP($A7&amp;$C7&amp;$B7,Mapping!$C:$G,4,0)</f>
        <v>CAREFREE</v>
      </c>
      <c r="J7" t="str">
        <f t="shared" si="0"/>
        <v>CAREFREE INTIM LINE</v>
      </c>
      <c r="K7" t="str">
        <f>VLOOKUP($A7&amp;$C7&amp;$B7,Mapping!$C:$G,5,0)</f>
        <v>Women Health</v>
      </c>
      <c r="L7" t="str">
        <f>VLOOKUP(J7&amp;H7,Mapping!J:K,2,0)</f>
        <v>Carefree Intim. Line</v>
      </c>
      <c r="M7" t="str">
        <f>IF(OR(I7="PIZ BUIN",I7="LISTERINE"),VLOOKUP(E7,MAPEO!C:D,2,0)&amp;" "&amp;H7,VLOOKUP(E7,MAPEO!C:D,2,0))</f>
        <v>Carefree</v>
      </c>
      <c r="N7">
        <f>VLOOKUP(F7,MD!A:B,2,0)</f>
        <v>0</v>
      </c>
    </row>
    <row r="8" spans="1:14">
      <c r="A8" t="s">
        <v>133</v>
      </c>
      <c r="B8" t="s">
        <v>1</v>
      </c>
      <c r="C8" t="s">
        <v>147</v>
      </c>
      <c r="D8" t="s">
        <v>381</v>
      </c>
      <c r="E8" t="s">
        <v>558</v>
      </c>
      <c r="F8" t="s">
        <v>488</v>
      </c>
      <c r="G8" s="3">
        <v>24139.4</v>
      </c>
      <c r="H8" s="3" t="str">
        <f>VLOOKUP($A8&amp;$C8&amp;$B8,Mapping!$C:$G,3,0)</f>
        <v>Mass</v>
      </c>
      <c r="I8" t="str">
        <f>VLOOKUP($A8&amp;$C8&amp;$B8,Mapping!$C:$G,4,0)</f>
        <v>CAREFREE</v>
      </c>
      <c r="J8" t="str">
        <f t="shared" si="0"/>
        <v>CAREFREE INTIM LINE</v>
      </c>
      <c r="K8" t="str">
        <f>VLOOKUP($A8&amp;$C8&amp;$B8,Mapping!$C:$G,5,0)</f>
        <v>Women Health</v>
      </c>
      <c r="L8" t="str">
        <f>VLOOKUP(J8&amp;H8,Mapping!J:K,2,0)</f>
        <v>Carefree Intim. Line</v>
      </c>
      <c r="M8" t="str">
        <f>IF(OR(I8="PIZ BUIN",I8="LISTERINE"),VLOOKUP(E8,MAPEO!C:D,2,0)&amp;" "&amp;H8,VLOOKUP(E8,MAPEO!C:D,2,0))</f>
        <v>Carefree</v>
      </c>
      <c r="N8">
        <f>VLOOKUP(F8,MD!A:B,2,0)</f>
        <v>0</v>
      </c>
    </row>
    <row r="9" spans="1:14">
      <c r="A9" t="s">
        <v>133</v>
      </c>
      <c r="B9" t="s">
        <v>1</v>
      </c>
      <c r="C9" t="s">
        <v>147</v>
      </c>
      <c r="D9" t="s">
        <v>381</v>
      </c>
      <c r="E9" t="s">
        <v>558</v>
      </c>
      <c r="F9" t="s">
        <v>489</v>
      </c>
      <c r="G9" s="3">
        <v>16279.25</v>
      </c>
      <c r="H9" s="3" t="str">
        <f>VLOOKUP($A9&amp;$C9&amp;$B9,Mapping!$C:$G,3,0)</f>
        <v>Mass</v>
      </c>
      <c r="I9" t="str">
        <f>VLOOKUP($A9&amp;$C9&amp;$B9,Mapping!$C:$G,4,0)</f>
        <v>CAREFREE</v>
      </c>
      <c r="J9" t="str">
        <f t="shared" si="0"/>
        <v>CAREFREE INTIM LINE</v>
      </c>
      <c r="K9" t="str">
        <f>VLOOKUP($A9&amp;$C9&amp;$B9,Mapping!$C:$G,5,0)</f>
        <v>Women Health</v>
      </c>
      <c r="L9" t="str">
        <f>VLOOKUP(J9&amp;H9,Mapping!J:K,2,0)</f>
        <v>Carefree Intim. Line</v>
      </c>
      <c r="M9" t="str">
        <f>IF(OR(I9="PIZ BUIN",I9="LISTERINE"),VLOOKUP(E9,MAPEO!C:D,2,0)&amp;" "&amp;H9,VLOOKUP(E9,MAPEO!C:D,2,0))</f>
        <v>Carefree</v>
      </c>
      <c r="N9">
        <f>VLOOKUP(F9,MD!A:B,2,0)</f>
        <v>0</v>
      </c>
    </row>
    <row r="10" spans="1:14">
      <c r="A10" t="s">
        <v>133</v>
      </c>
      <c r="B10" t="s">
        <v>1</v>
      </c>
      <c r="C10" t="s">
        <v>147</v>
      </c>
      <c r="D10" t="s">
        <v>381</v>
      </c>
      <c r="E10" t="s">
        <v>558</v>
      </c>
      <c r="F10" t="s">
        <v>490</v>
      </c>
      <c r="G10" s="3">
        <v>23295.22</v>
      </c>
      <c r="H10" s="3" t="str">
        <f>VLOOKUP($A10&amp;$C10&amp;$B10,Mapping!$C:$G,3,0)</f>
        <v>Mass</v>
      </c>
      <c r="I10" t="str">
        <f>VLOOKUP($A10&amp;$C10&amp;$B10,Mapping!$C:$G,4,0)</f>
        <v>CAREFREE</v>
      </c>
      <c r="J10" t="str">
        <f t="shared" si="0"/>
        <v>CAREFREE INTIM LINE</v>
      </c>
      <c r="K10" t="str">
        <f>VLOOKUP($A10&amp;$C10&amp;$B10,Mapping!$C:$G,5,0)</f>
        <v>Women Health</v>
      </c>
      <c r="L10" t="str">
        <f>VLOOKUP(J10&amp;H10,Mapping!J:K,2,0)</f>
        <v>Carefree Intim. Line</v>
      </c>
      <c r="M10" t="str">
        <f>IF(OR(I10="PIZ BUIN",I10="LISTERINE"),VLOOKUP(E10,MAPEO!C:D,2,0)&amp;" "&amp;H10,VLOOKUP(E10,MAPEO!C:D,2,0))</f>
        <v>Carefree</v>
      </c>
      <c r="N10">
        <f>VLOOKUP(F10,MD!A:B,2,0)</f>
        <v>0</v>
      </c>
    </row>
    <row r="11" spans="1:14">
      <c r="A11" t="s">
        <v>133</v>
      </c>
      <c r="B11" t="s">
        <v>1</v>
      </c>
      <c r="C11" t="s">
        <v>147</v>
      </c>
      <c r="D11" t="s">
        <v>381</v>
      </c>
      <c r="E11" t="s">
        <v>558</v>
      </c>
      <c r="F11" t="s">
        <v>491</v>
      </c>
      <c r="G11" s="3">
        <v>11941.42</v>
      </c>
      <c r="H11" s="3" t="str">
        <f>VLOOKUP($A11&amp;$C11&amp;$B11,Mapping!$C:$G,3,0)</f>
        <v>Mass</v>
      </c>
      <c r="I11" t="str">
        <f>VLOOKUP($A11&amp;$C11&amp;$B11,Mapping!$C:$G,4,0)</f>
        <v>CAREFREE</v>
      </c>
      <c r="J11" t="str">
        <f t="shared" si="0"/>
        <v>CAREFREE INTIM LINE</v>
      </c>
      <c r="K11" t="str">
        <f>VLOOKUP($A11&amp;$C11&amp;$B11,Mapping!$C:$G,5,0)</f>
        <v>Women Health</v>
      </c>
      <c r="L11" t="str">
        <f>VLOOKUP(J11&amp;H11,Mapping!J:K,2,0)</f>
        <v>Carefree Intim. Line</v>
      </c>
      <c r="M11" t="str">
        <f>IF(OR(I11="PIZ BUIN",I11="LISTERINE"),VLOOKUP(E11,MAPEO!C:D,2,0)&amp;" "&amp;H11,VLOOKUP(E11,MAPEO!C:D,2,0))</f>
        <v>Carefree</v>
      </c>
      <c r="N11">
        <f>VLOOKUP(F11,MD!A:B,2,0)</f>
        <v>0</v>
      </c>
    </row>
    <row r="12" spans="1:14">
      <c r="A12" t="s">
        <v>133</v>
      </c>
      <c r="B12" t="s">
        <v>1</v>
      </c>
      <c r="C12" t="s">
        <v>147</v>
      </c>
      <c r="D12" t="s">
        <v>381</v>
      </c>
      <c r="E12" t="s">
        <v>558</v>
      </c>
      <c r="F12" t="s">
        <v>492</v>
      </c>
      <c r="G12" s="3">
        <v>22038.13</v>
      </c>
      <c r="H12" s="3" t="str">
        <f>VLOOKUP($A12&amp;$C12&amp;$B12,Mapping!$C:$G,3,0)</f>
        <v>Mass</v>
      </c>
      <c r="I12" t="str">
        <f>VLOOKUP($A12&amp;$C12&amp;$B12,Mapping!$C:$G,4,0)</f>
        <v>CAREFREE</v>
      </c>
      <c r="J12" t="str">
        <f t="shared" si="0"/>
        <v>CAREFREE INTIM LINE</v>
      </c>
      <c r="K12" t="str">
        <f>VLOOKUP($A12&amp;$C12&amp;$B12,Mapping!$C:$G,5,0)</f>
        <v>Women Health</v>
      </c>
      <c r="L12" t="str">
        <f>VLOOKUP(J12&amp;H12,Mapping!J:K,2,0)</f>
        <v>Carefree Intim. Line</v>
      </c>
      <c r="M12" t="str">
        <f>IF(OR(I12="PIZ BUIN",I12="LISTERINE"),VLOOKUP(E12,MAPEO!C:D,2,0)&amp;" "&amp;H12,VLOOKUP(E12,MAPEO!C:D,2,0))</f>
        <v>Carefree</v>
      </c>
      <c r="N12">
        <f>VLOOKUP(F12,MD!A:B,2,0)</f>
        <v>0</v>
      </c>
    </row>
    <row r="13" spans="1:14">
      <c r="A13" t="s">
        <v>133</v>
      </c>
      <c r="B13" t="s">
        <v>1</v>
      </c>
      <c r="C13" t="s">
        <v>147</v>
      </c>
      <c r="D13" t="s">
        <v>381</v>
      </c>
      <c r="E13" t="s">
        <v>558</v>
      </c>
      <c r="F13" t="s">
        <v>493</v>
      </c>
      <c r="G13" s="3">
        <v>32800.15</v>
      </c>
      <c r="H13" s="3" t="str">
        <f>VLOOKUP($A13&amp;$C13&amp;$B13,Mapping!$C:$G,3,0)</f>
        <v>Mass</v>
      </c>
      <c r="I13" t="str">
        <f>VLOOKUP($A13&amp;$C13&amp;$B13,Mapping!$C:$G,4,0)</f>
        <v>CAREFREE</v>
      </c>
      <c r="J13" t="str">
        <f t="shared" si="0"/>
        <v>CAREFREE INTIM LINE</v>
      </c>
      <c r="K13" t="str">
        <f>VLOOKUP($A13&amp;$C13&amp;$B13,Mapping!$C:$G,5,0)</f>
        <v>Women Health</v>
      </c>
      <c r="L13" t="str">
        <f>VLOOKUP(J13&amp;H13,Mapping!J:K,2,0)</f>
        <v>Carefree Intim. Line</v>
      </c>
      <c r="M13" t="str">
        <f>IF(OR(I13="PIZ BUIN",I13="LISTERINE"),VLOOKUP(E13,MAPEO!C:D,2,0)&amp;" "&amp;H13,VLOOKUP(E13,MAPEO!C:D,2,0))</f>
        <v>Carefree</v>
      </c>
      <c r="N13">
        <f>VLOOKUP(F13,MD!A:B,2,0)</f>
        <v>0</v>
      </c>
    </row>
    <row r="14" spans="1:14">
      <c r="A14" t="s">
        <v>133</v>
      </c>
      <c r="B14" t="s">
        <v>1</v>
      </c>
      <c r="C14" t="s">
        <v>147</v>
      </c>
      <c r="D14" t="s">
        <v>381</v>
      </c>
      <c r="E14" t="s">
        <v>558</v>
      </c>
      <c r="F14" t="s">
        <v>95</v>
      </c>
      <c r="G14" s="3">
        <v>10209.27</v>
      </c>
      <c r="H14" s="3" t="str">
        <f>VLOOKUP($A14&amp;$C14&amp;$B14,Mapping!$C:$G,3,0)</f>
        <v>Mass</v>
      </c>
      <c r="I14" t="str">
        <f>VLOOKUP($A14&amp;$C14&amp;$B14,Mapping!$C:$G,4,0)</f>
        <v>CAREFREE</v>
      </c>
      <c r="J14" t="str">
        <f t="shared" si="0"/>
        <v>CAREFREE INTIM LINE</v>
      </c>
      <c r="K14" t="str">
        <f>VLOOKUP($A14&amp;$C14&amp;$B14,Mapping!$C:$G,5,0)</f>
        <v>Women Health</v>
      </c>
      <c r="L14" t="str">
        <f>VLOOKUP(J14&amp;H14,Mapping!J:K,2,0)</f>
        <v>Carefree Intim. Line</v>
      </c>
      <c r="M14" t="str">
        <f>IF(OR(I14="PIZ BUIN",I14="LISTERINE"),VLOOKUP(E14,MAPEO!C:D,2,0)&amp;" "&amp;H14,VLOOKUP(E14,MAPEO!C:D,2,0))</f>
        <v>Carefree</v>
      </c>
      <c r="N14" t="str">
        <f>VLOOKUP(F14,MD!A:B,2,0)</f>
        <v>YTD 2015</v>
      </c>
    </row>
    <row r="15" spans="1:14">
      <c r="A15" t="s">
        <v>133</v>
      </c>
      <c r="B15" t="s">
        <v>1</v>
      </c>
      <c r="C15" t="s">
        <v>147</v>
      </c>
      <c r="D15" t="s">
        <v>381</v>
      </c>
      <c r="E15" t="s">
        <v>558</v>
      </c>
      <c r="F15" t="s">
        <v>96</v>
      </c>
      <c r="G15" s="3">
        <v>16096.28</v>
      </c>
      <c r="H15" s="3" t="str">
        <f>VLOOKUP($A15&amp;$C15&amp;$B15,Mapping!$C:$G,3,0)</f>
        <v>Mass</v>
      </c>
      <c r="I15" t="str">
        <f>VLOOKUP($A15&amp;$C15&amp;$B15,Mapping!$C:$G,4,0)</f>
        <v>CAREFREE</v>
      </c>
      <c r="J15" t="str">
        <f t="shared" si="0"/>
        <v>CAREFREE INTIM LINE</v>
      </c>
      <c r="K15" t="str">
        <f>VLOOKUP($A15&amp;$C15&amp;$B15,Mapping!$C:$G,5,0)</f>
        <v>Women Health</v>
      </c>
      <c r="L15" t="str">
        <f>VLOOKUP(J15&amp;H15,Mapping!J:K,2,0)</f>
        <v>Carefree Intim. Line</v>
      </c>
      <c r="M15" t="str">
        <f>IF(OR(I15="PIZ BUIN",I15="LISTERINE"),VLOOKUP(E15,MAPEO!C:D,2,0)&amp;" "&amp;H15,VLOOKUP(E15,MAPEO!C:D,2,0))</f>
        <v>Carefree</v>
      </c>
      <c r="N15" t="str">
        <f>VLOOKUP(F15,MD!A:B,2,0)</f>
        <v>YTD 2015</v>
      </c>
    </row>
    <row r="16" spans="1:14">
      <c r="A16" t="s">
        <v>133</v>
      </c>
      <c r="B16" t="s">
        <v>1</v>
      </c>
      <c r="C16" t="s">
        <v>147</v>
      </c>
      <c r="D16" t="s">
        <v>381</v>
      </c>
      <c r="E16" t="s">
        <v>558</v>
      </c>
      <c r="F16" t="s">
        <v>97</v>
      </c>
      <c r="G16" s="3">
        <v>31621.75</v>
      </c>
      <c r="H16" s="3" t="str">
        <f>VLOOKUP($A16&amp;$C16&amp;$B16,Mapping!$C:$G,3,0)</f>
        <v>Mass</v>
      </c>
      <c r="I16" t="str">
        <f>VLOOKUP($A16&amp;$C16&amp;$B16,Mapping!$C:$G,4,0)</f>
        <v>CAREFREE</v>
      </c>
      <c r="J16" t="str">
        <f t="shared" si="0"/>
        <v>CAREFREE INTIM LINE</v>
      </c>
      <c r="K16" t="str">
        <f>VLOOKUP($A16&amp;$C16&amp;$B16,Mapping!$C:$G,5,0)</f>
        <v>Women Health</v>
      </c>
      <c r="L16" t="str">
        <f>VLOOKUP(J16&amp;H16,Mapping!J:K,2,0)</f>
        <v>Carefree Intim. Line</v>
      </c>
      <c r="M16" t="str">
        <f>IF(OR(I16="PIZ BUIN",I16="LISTERINE"),VLOOKUP(E16,MAPEO!C:D,2,0)&amp;" "&amp;H16,VLOOKUP(E16,MAPEO!C:D,2,0))</f>
        <v>Carefree</v>
      </c>
      <c r="N16" t="str">
        <f>VLOOKUP(F16,MD!A:B,2,0)</f>
        <v>YTD 2015</v>
      </c>
    </row>
    <row r="17" spans="1:14">
      <c r="A17" t="s">
        <v>133</v>
      </c>
      <c r="B17" t="s">
        <v>1</v>
      </c>
      <c r="C17" t="s">
        <v>147</v>
      </c>
      <c r="D17" t="s">
        <v>381</v>
      </c>
      <c r="E17" t="s">
        <v>558</v>
      </c>
      <c r="F17" t="s">
        <v>101</v>
      </c>
      <c r="G17" s="3">
        <v>11274.74</v>
      </c>
      <c r="H17" s="3" t="str">
        <f>VLOOKUP($A17&amp;$C17&amp;$B17,Mapping!$C:$G,3,0)</f>
        <v>Mass</v>
      </c>
      <c r="I17" t="str">
        <f>VLOOKUP($A17&amp;$C17&amp;$B17,Mapping!$C:$G,4,0)</f>
        <v>CAREFREE</v>
      </c>
      <c r="J17" t="str">
        <f t="shared" si="0"/>
        <v>CAREFREE INTIM LINE</v>
      </c>
      <c r="K17" t="str">
        <f>VLOOKUP($A17&amp;$C17&amp;$B17,Mapping!$C:$G,5,0)</f>
        <v>Women Health</v>
      </c>
      <c r="L17" t="str">
        <f>VLOOKUP(J17&amp;H17,Mapping!J:K,2,0)</f>
        <v>Carefree Intim. Line</v>
      </c>
      <c r="M17" t="str">
        <f>IF(OR(I17="PIZ BUIN",I17="LISTERINE"),VLOOKUP(E17,MAPEO!C:D,2,0)&amp;" "&amp;H17,VLOOKUP(E17,MAPEO!C:D,2,0))</f>
        <v>Carefree</v>
      </c>
      <c r="N17" t="str">
        <f>VLOOKUP(F17,MD!A:B,2,0)</f>
        <v>YTD 2015</v>
      </c>
    </row>
    <row r="18" spans="1:14">
      <c r="A18" t="s">
        <v>133</v>
      </c>
      <c r="B18" t="s">
        <v>1</v>
      </c>
      <c r="C18" t="s">
        <v>147</v>
      </c>
      <c r="D18" t="s">
        <v>381</v>
      </c>
      <c r="E18" t="s">
        <v>558</v>
      </c>
      <c r="F18" t="s">
        <v>104</v>
      </c>
      <c r="G18" s="3">
        <v>14589.07</v>
      </c>
      <c r="H18" s="3" t="str">
        <f>VLOOKUP($A18&amp;$C18&amp;$B18,Mapping!$C:$G,3,0)</f>
        <v>Mass</v>
      </c>
      <c r="I18" t="str">
        <f>VLOOKUP($A18&amp;$C18&amp;$B18,Mapping!$C:$G,4,0)</f>
        <v>CAREFREE</v>
      </c>
      <c r="J18" t="str">
        <f t="shared" si="0"/>
        <v>CAREFREE INTIM LINE</v>
      </c>
      <c r="K18" t="str">
        <f>VLOOKUP($A18&amp;$C18&amp;$B18,Mapping!$C:$G,5,0)</f>
        <v>Women Health</v>
      </c>
      <c r="L18" t="str">
        <f>VLOOKUP(J18&amp;H18,Mapping!J:K,2,0)</f>
        <v>Carefree Intim. Line</v>
      </c>
      <c r="M18" t="str">
        <f>IF(OR(I18="PIZ BUIN",I18="LISTERINE"),VLOOKUP(E18,MAPEO!C:D,2,0)&amp;" "&amp;H18,VLOOKUP(E18,MAPEO!C:D,2,0))</f>
        <v>Carefree</v>
      </c>
      <c r="N18" t="str">
        <f>VLOOKUP(F18,MD!A:B,2,0)</f>
        <v>YTD 2015</v>
      </c>
    </row>
    <row r="19" spans="1:14">
      <c r="A19" t="s">
        <v>133</v>
      </c>
      <c r="B19" t="s">
        <v>1</v>
      </c>
      <c r="C19" t="s">
        <v>147</v>
      </c>
      <c r="D19" t="s">
        <v>381</v>
      </c>
      <c r="E19" t="s">
        <v>558</v>
      </c>
      <c r="F19" t="s">
        <v>105</v>
      </c>
      <c r="G19" s="3">
        <v>19809.939999999999</v>
      </c>
      <c r="H19" s="3" t="str">
        <f>VLOOKUP($A19&amp;$C19&amp;$B19,Mapping!$C:$G,3,0)</f>
        <v>Mass</v>
      </c>
      <c r="I19" t="str">
        <f>VLOOKUP($A19&amp;$C19&amp;$B19,Mapping!$C:$G,4,0)</f>
        <v>CAREFREE</v>
      </c>
      <c r="J19" t="str">
        <f t="shared" si="0"/>
        <v>CAREFREE INTIM LINE</v>
      </c>
      <c r="K19" t="str">
        <f>VLOOKUP($A19&amp;$C19&amp;$B19,Mapping!$C:$G,5,0)</f>
        <v>Women Health</v>
      </c>
      <c r="L19" t="str">
        <f>VLOOKUP(J19&amp;H19,Mapping!J:K,2,0)</f>
        <v>Carefree Intim. Line</v>
      </c>
      <c r="M19" t="str">
        <f>IF(OR(I19="PIZ BUIN",I19="LISTERINE"),VLOOKUP(E19,MAPEO!C:D,2,0)&amp;" "&amp;H19,VLOOKUP(E19,MAPEO!C:D,2,0))</f>
        <v>Carefree</v>
      </c>
      <c r="N19" t="str">
        <f>VLOOKUP(F19,MD!A:B,2,0)</f>
        <v>YTD 2015</v>
      </c>
    </row>
    <row r="20" spans="1:14">
      <c r="A20" t="s">
        <v>133</v>
      </c>
      <c r="B20" t="s">
        <v>1</v>
      </c>
      <c r="C20" t="s">
        <v>147</v>
      </c>
      <c r="D20" t="s">
        <v>381</v>
      </c>
      <c r="E20" t="s">
        <v>558</v>
      </c>
      <c r="F20" t="s">
        <v>106</v>
      </c>
      <c r="G20" s="3">
        <v>9616.7999999999993</v>
      </c>
      <c r="H20" s="3" t="str">
        <f>VLOOKUP($A20&amp;$C20&amp;$B20,Mapping!$C:$G,3,0)</f>
        <v>Mass</v>
      </c>
      <c r="I20" t="str">
        <f>VLOOKUP($A20&amp;$C20&amp;$B20,Mapping!$C:$G,4,0)</f>
        <v>CAREFREE</v>
      </c>
      <c r="J20" t="str">
        <f t="shared" si="0"/>
        <v>CAREFREE INTIM LINE</v>
      </c>
      <c r="K20" t="str">
        <f>VLOOKUP($A20&amp;$C20&amp;$B20,Mapping!$C:$G,5,0)</f>
        <v>Women Health</v>
      </c>
      <c r="L20" t="str">
        <f>VLOOKUP(J20&amp;H20,Mapping!J:K,2,0)</f>
        <v>Carefree Intim. Line</v>
      </c>
      <c r="M20" t="str">
        <f>IF(OR(I20="PIZ BUIN",I20="LISTERINE"),VLOOKUP(E20,MAPEO!C:D,2,0)&amp;" "&amp;H20,VLOOKUP(E20,MAPEO!C:D,2,0))</f>
        <v>Carefree</v>
      </c>
      <c r="N20" t="str">
        <f>VLOOKUP(F20,MD!A:B,2,0)</f>
        <v>YTD 2015</v>
      </c>
    </row>
    <row r="21" spans="1:14">
      <c r="A21" t="s">
        <v>133</v>
      </c>
      <c r="B21" t="s">
        <v>1</v>
      </c>
      <c r="C21" t="s">
        <v>147</v>
      </c>
      <c r="D21" t="s">
        <v>381</v>
      </c>
      <c r="E21" t="s">
        <v>558</v>
      </c>
      <c r="F21" t="s">
        <v>108</v>
      </c>
      <c r="G21" s="3">
        <v>17194.59</v>
      </c>
      <c r="H21" s="3" t="str">
        <f>VLOOKUP($A21&amp;$C21&amp;$B21,Mapping!$C:$G,3,0)</f>
        <v>Mass</v>
      </c>
      <c r="I21" t="str">
        <f>VLOOKUP($A21&amp;$C21&amp;$B21,Mapping!$C:$G,4,0)</f>
        <v>CAREFREE</v>
      </c>
      <c r="J21" t="str">
        <f t="shared" si="0"/>
        <v>CAREFREE INTIM LINE</v>
      </c>
      <c r="K21" t="str">
        <f>VLOOKUP($A21&amp;$C21&amp;$B21,Mapping!$C:$G,5,0)</f>
        <v>Women Health</v>
      </c>
      <c r="L21" t="str">
        <f>VLOOKUP(J21&amp;H21,Mapping!J:K,2,0)</f>
        <v>Carefree Intim. Line</v>
      </c>
      <c r="M21" t="str">
        <f>IF(OR(I21="PIZ BUIN",I21="LISTERINE"),VLOOKUP(E21,MAPEO!C:D,2,0)&amp;" "&amp;H21,VLOOKUP(E21,MAPEO!C:D,2,0))</f>
        <v>Carefree</v>
      </c>
      <c r="N21">
        <f>VLOOKUP(F21,MD!A:B,2,0)</f>
        <v>0</v>
      </c>
    </row>
    <row r="22" spans="1:14">
      <c r="A22" t="s">
        <v>133</v>
      </c>
      <c r="B22" t="s">
        <v>1</v>
      </c>
      <c r="C22" t="s">
        <v>147</v>
      </c>
      <c r="D22" t="s">
        <v>381</v>
      </c>
      <c r="E22" t="s">
        <v>558</v>
      </c>
      <c r="F22" t="s">
        <v>109</v>
      </c>
      <c r="G22" s="3">
        <v>16473.2</v>
      </c>
      <c r="H22" s="3" t="str">
        <f>VLOOKUP($A22&amp;$C22&amp;$B22,Mapping!$C:$G,3,0)</f>
        <v>Mass</v>
      </c>
      <c r="I22" t="str">
        <f>VLOOKUP($A22&amp;$C22&amp;$B22,Mapping!$C:$G,4,0)</f>
        <v>CAREFREE</v>
      </c>
      <c r="J22" t="str">
        <f t="shared" si="0"/>
        <v>CAREFREE INTIM LINE</v>
      </c>
      <c r="K22" t="str">
        <f>VLOOKUP($A22&amp;$C22&amp;$B22,Mapping!$C:$G,5,0)</f>
        <v>Women Health</v>
      </c>
      <c r="L22" t="str">
        <f>VLOOKUP(J22&amp;H22,Mapping!J:K,2,0)</f>
        <v>Carefree Intim. Line</v>
      </c>
      <c r="M22" t="str">
        <f>IF(OR(I22="PIZ BUIN",I22="LISTERINE"),VLOOKUP(E22,MAPEO!C:D,2,0)&amp;" "&amp;H22,VLOOKUP(E22,MAPEO!C:D,2,0))</f>
        <v>Carefree</v>
      </c>
      <c r="N22">
        <f>VLOOKUP(F22,MD!A:B,2,0)</f>
        <v>0</v>
      </c>
    </row>
    <row r="23" spans="1:14">
      <c r="A23" t="s">
        <v>133</v>
      </c>
      <c r="B23" t="s">
        <v>1</v>
      </c>
      <c r="C23" t="s">
        <v>147</v>
      </c>
      <c r="D23" t="s">
        <v>381</v>
      </c>
      <c r="E23" t="s">
        <v>558</v>
      </c>
      <c r="F23" t="s">
        <v>110</v>
      </c>
      <c r="G23" s="3">
        <v>6738.82</v>
      </c>
      <c r="H23" s="3" t="str">
        <f>VLOOKUP($A23&amp;$C23&amp;$B23,Mapping!$C:$G,3,0)</f>
        <v>Mass</v>
      </c>
      <c r="I23" t="str">
        <f>VLOOKUP($A23&amp;$C23&amp;$B23,Mapping!$C:$G,4,0)</f>
        <v>CAREFREE</v>
      </c>
      <c r="J23" t="str">
        <f t="shared" si="0"/>
        <v>CAREFREE INTIM LINE</v>
      </c>
      <c r="K23" t="str">
        <f>VLOOKUP($A23&amp;$C23&amp;$B23,Mapping!$C:$G,5,0)</f>
        <v>Women Health</v>
      </c>
      <c r="L23" t="str">
        <f>VLOOKUP(J23&amp;H23,Mapping!J:K,2,0)</f>
        <v>Carefree Intim. Line</v>
      </c>
      <c r="M23" t="str">
        <f>IF(OR(I23="PIZ BUIN",I23="LISTERINE"),VLOOKUP(E23,MAPEO!C:D,2,0)&amp;" "&amp;H23,VLOOKUP(E23,MAPEO!C:D,2,0))</f>
        <v>Carefree</v>
      </c>
      <c r="N23">
        <f>VLOOKUP(F23,MD!A:B,2,0)</f>
        <v>0</v>
      </c>
    </row>
    <row r="24" spans="1:14">
      <c r="A24" t="s">
        <v>133</v>
      </c>
      <c r="B24" t="s">
        <v>1</v>
      </c>
      <c r="C24" t="s">
        <v>147</v>
      </c>
      <c r="D24" t="s">
        <v>381</v>
      </c>
      <c r="E24" t="s">
        <v>558</v>
      </c>
      <c r="F24" t="s">
        <v>111</v>
      </c>
      <c r="G24" s="3">
        <v>10381.15</v>
      </c>
      <c r="H24" s="3" t="str">
        <f>VLOOKUP($A24&amp;$C24&amp;$B24,Mapping!$C:$G,3,0)</f>
        <v>Mass</v>
      </c>
      <c r="I24" t="str">
        <f>VLOOKUP($A24&amp;$C24&amp;$B24,Mapping!$C:$G,4,0)</f>
        <v>CAREFREE</v>
      </c>
      <c r="J24" t="str">
        <f t="shared" si="0"/>
        <v>CAREFREE INTIM LINE</v>
      </c>
      <c r="K24" t="str">
        <f>VLOOKUP($A24&amp;$C24&amp;$B24,Mapping!$C:$G,5,0)</f>
        <v>Women Health</v>
      </c>
      <c r="L24" t="str">
        <f>VLOOKUP(J24&amp;H24,Mapping!J:K,2,0)</f>
        <v>Carefree Intim. Line</v>
      </c>
      <c r="M24" t="str">
        <f>IF(OR(I24="PIZ BUIN",I24="LISTERINE"),VLOOKUP(E24,MAPEO!C:D,2,0)&amp;" "&amp;H24,VLOOKUP(E24,MAPEO!C:D,2,0))</f>
        <v>Carefree</v>
      </c>
      <c r="N24">
        <f>VLOOKUP(F24,MD!A:B,2,0)</f>
        <v>0</v>
      </c>
    </row>
    <row r="25" spans="1:14">
      <c r="A25" t="s">
        <v>133</v>
      </c>
      <c r="B25" t="s">
        <v>1</v>
      </c>
      <c r="C25" t="s">
        <v>147</v>
      </c>
      <c r="D25" t="s">
        <v>381</v>
      </c>
      <c r="E25" t="s">
        <v>558</v>
      </c>
      <c r="F25" t="s">
        <v>114</v>
      </c>
      <c r="G25" s="3">
        <v>15817.45</v>
      </c>
      <c r="H25" s="3" t="str">
        <f>VLOOKUP($A25&amp;$C25&amp;$B25,Mapping!$C:$G,3,0)</f>
        <v>Mass</v>
      </c>
      <c r="I25" t="str">
        <f>VLOOKUP($A25&amp;$C25&amp;$B25,Mapping!$C:$G,4,0)</f>
        <v>CAREFREE</v>
      </c>
      <c r="J25" t="str">
        <f t="shared" si="0"/>
        <v>CAREFREE INTIM LINE</v>
      </c>
      <c r="K25" t="str">
        <f>VLOOKUP($A25&amp;$C25&amp;$B25,Mapping!$C:$G,5,0)</f>
        <v>Women Health</v>
      </c>
      <c r="L25" t="str">
        <f>VLOOKUP(J25&amp;H25,Mapping!J:K,2,0)</f>
        <v>Carefree Intim. Line</v>
      </c>
      <c r="M25" t="str">
        <f>IF(OR(I25="PIZ BUIN",I25="LISTERINE"),VLOOKUP(E25,MAPEO!C:D,2,0)&amp;" "&amp;H25,VLOOKUP(E25,MAPEO!C:D,2,0))</f>
        <v>Carefree</v>
      </c>
      <c r="N25">
        <f>VLOOKUP(F25,MD!A:B,2,0)</f>
        <v>0</v>
      </c>
    </row>
    <row r="26" spans="1:14">
      <c r="A26" t="s">
        <v>133</v>
      </c>
      <c r="B26" t="s">
        <v>1</v>
      </c>
      <c r="C26" t="s">
        <v>147</v>
      </c>
      <c r="D26" t="s">
        <v>381</v>
      </c>
      <c r="E26" t="s">
        <v>558</v>
      </c>
      <c r="F26" t="s">
        <v>115</v>
      </c>
      <c r="G26" s="3">
        <v>11068.08</v>
      </c>
      <c r="H26" s="3" t="str">
        <f>VLOOKUP($A26&amp;$C26&amp;$B26,Mapping!$C:$G,3,0)</f>
        <v>Mass</v>
      </c>
      <c r="I26" t="str">
        <f>VLOOKUP($A26&amp;$C26&amp;$B26,Mapping!$C:$G,4,0)</f>
        <v>CAREFREE</v>
      </c>
      <c r="J26" t="str">
        <f t="shared" si="0"/>
        <v>CAREFREE INTIM LINE</v>
      </c>
      <c r="K26" t="str">
        <f>VLOOKUP($A26&amp;$C26&amp;$B26,Mapping!$C:$G,5,0)</f>
        <v>Women Health</v>
      </c>
      <c r="L26" t="str">
        <f>VLOOKUP(J26&amp;H26,Mapping!J:K,2,0)</f>
        <v>Carefree Intim. Line</v>
      </c>
      <c r="M26" t="str">
        <f>IF(OR(I26="PIZ BUIN",I26="LISTERINE"),VLOOKUP(E26,MAPEO!C:D,2,0)&amp;" "&amp;H26,VLOOKUP(E26,MAPEO!C:D,2,0))</f>
        <v>Carefree</v>
      </c>
      <c r="N26" t="str">
        <f>VLOOKUP(F26,MD!A:B,2,0)</f>
        <v>YTD 2016</v>
      </c>
    </row>
    <row r="27" spans="1:14">
      <c r="A27" t="s">
        <v>133</v>
      </c>
      <c r="B27" t="s">
        <v>1</v>
      </c>
      <c r="C27" t="s">
        <v>147</v>
      </c>
      <c r="D27" t="s">
        <v>381</v>
      </c>
      <c r="E27" t="s">
        <v>558</v>
      </c>
      <c r="F27" t="s">
        <v>117</v>
      </c>
      <c r="G27" s="3">
        <v>9585.0499999999993</v>
      </c>
      <c r="H27" s="3" t="str">
        <f>VLOOKUP($A27&amp;$C27&amp;$B27,Mapping!$C:$G,3,0)</f>
        <v>Mass</v>
      </c>
      <c r="I27" t="str">
        <f>VLOOKUP($A27&amp;$C27&amp;$B27,Mapping!$C:$G,4,0)</f>
        <v>CAREFREE</v>
      </c>
      <c r="J27" t="str">
        <f t="shared" si="0"/>
        <v>CAREFREE INTIM LINE</v>
      </c>
      <c r="K27" t="str">
        <f>VLOOKUP($A27&amp;$C27&amp;$B27,Mapping!$C:$G,5,0)</f>
        <v>Women Health</v>
      </c>
      <c r="L27" t="str">
        <f>VLOOKUP(J27&amp;H27,Mapping!J:K,2,0)</f>
        <v>Carefree Intim. Line</v>
      </c>
      <c r="M27" t="str">
        <f>IF(OR(I27="PIZ BUIN",I27="LISTERINE"),VLOOKUP(E27,MAPEO!C:D,2,0)&amp;" "&amp;H27,VLOOKUP(E27,MAPEO!C:D,2,0))</f>
        <v>Carefree</v>
      </c>
      <c r="N27" t="str">
        <f>VLOOKUP(F27,MD!A:B,2,0)</f>
        <v>YTD 2016</v>
      </c>
    </row>
    <row r="28" spans="1:14">
      <c r="A28" t="s">
        <v>133</v>
      </c>
      <c r="B28" t="s">
        <v>1</v>
      </c>
      <c r="C28" t="s">
        <v>147</v>
      </c>
      <c r="D28" t="s">
        <v>381</v>
      </c>
      <c r="E28" t="s">
        <v>558</v>
      </c>
      <c r="F28" t="s">
        <v>118</v>
      </c>
      <c r="G28" s="3">
        <v>18899.71</v>
      </c>
      <c r="H28" s="3" t="str">
        <f>VLOOKUP($A28&amp;$C28&amp;$B28,Mapping!$C:$G,3,0)</f>
        <v>Mass</v>
      </c>
      <c r="I28" t="str">
        <f>VLOOKUP($A28&amp;$C28&amp;$B28,Mapping!$C:$G,4,0)</f>
        <v>CAREFREE</v>
      </c>
      <c r="J28" t="str">
        <f t="shared" si="0"/>
        <v>CAREFREE INTIM LINE</v>
      </c>
      <c r="K28" t="str">
        <f>VLOOKUP($A28&amp;$C28&amp;$B28,Mapping!$C:$G,5,0)</f>
        <v>Women Health</v>
      </c>
      <c r="L28" t="str">
        <f>VLOOKUP(J28&amp;H28,Mapping!J:K,2,0)</f>
        <v>Carefree Intim. Line</v>
      </c>
      <c r="M28" t="str">
        <f>IF(OR(I28="PIZ BUIN",I28="LISTERINE"),VLOOKUP(E28,MAPEO!C:D,2,0)&amp;" "&amp;H28,VLOOKUP(E28,MAPEO!C:D,2,0))</f>
        <v>Carefree</v>
      </c>
      <c r="N28" t="str">
        <f>VLOOKUP(F28,MD!A:B,2,0)</f>
        <v>YTD 2016</v>
      </c>
    </row>
    <row r="29" spans="1:14">
      <c r="A29" t="s">
        <v>133</v>
      </c>
      <c r="B29" t="s">
        <v>1</v>
      </c>
      <c r="C29" t="s">
        <v>147</v>
      </c>
      <c r="D29" t="s">
        <v>381</v>
      </c>
      <c r="E29" t="s">
        <v>559</v>
      </c>
      <c r="F29" t="s">
        <v>482</v>
      </c>
      <c r="G29" s="3">
        <v>23913.4</v>
      </c>
      <c r="H29" s="3" t="str">
        <f>VLOOKUP($A29&amp;$C29&amp;$B29,Mapping!$C:$G,3,0)</f>
        <v>Mass</v>
      </c>
      <c r="I29" t="str">
        <f>VLOOKUP($A29&amp;$C29&amp;$B29,Mapping!$C:$G,4,0)</f>
        <v>CAREFREE</v>
      </c>
      <c r="J29" t="str">
        <f t="shared" si="0"/>
        <v>CAREFREE INTIM LINE</v>
      </c>
      <c r="K29" t="str">
        <f>VLOOKUP($A29&amp;$C29&amp;$B29,Mapping!$C:$G,5,0)</f>
        <v>Women Health</v>
      </c>
      <c r="L29" t="str">
        <f>VLOOKUP(J29&amp;H29,Mapping!J:K,2,0)</f>
        <v>Carefree Intim. Line</v>
      </c>
      <c r="M29" t="str">
        <f>IF(OR(I29="PIZ BUIN",I29="LISTERINE"),VLOOKUP(E29,MAPEO!C:D,2,0)&amp;" "&amp;H29,VLOOKUP(E29,MAPEO!C:D,2,0))</f>
        <v>Carefree</v>
      </c>
      <c r="N29">
        <f>VLOOKUP(F29,MD!A:B,2,0)</f>
        <v>0</v>
      </c>
    </row>
    <row r="30" spans="1:14">
      <c r="A30" t="s">
        <v>133</v>
      </c>
      <c r="B30" t="s">
        <v>1</v>
      </c>
      <c r="C30" t="s">
        <v>147</v>
      </c>
      <c r="D30" t="s">
        <v>381</v>
      </c>
      <c r="E30" t="s">
        <v>559</v>
      </c>
      <c r="F30" t="s">
        <v>483</v>
      </c>
      <c r="G30" s="3">
        <v>38491.54</v>
      </c>
      <c r="H30" s="3" t="str">
        <f>VLOOKUP($A30&amp;$C30&amp;$B30,Mapping!$C:$G,3,0)</f>
        <v>Mass</v>
      </c>
      <c r="I30" t="str">
        <f>VLOOKUP($A30&amp;$C30&amp;$B30,Mapping!$C:$G,4,0)</f>
        <v>CAREFREE</v>
      </c>
      <c r="J30" t="str">
        <f t="shared" si="0"/>
        <v>CAREFREE INTIM LINE</v>
      </c>
      <c r="K30" t="str">
        <f>VLOOKUP($A30&amp;$C30&amp;$B30,Mapping!$C:$G,5,0)</f>
        <v>Women Health</v>
      </c>
      <c r="L30" t="str">
        <f>VLOOKUP(J30&amp;H30,Mapping!J:K,2,0)</f>
        <v>Carefree Intim. Line</v>
      </c>
      <c r="M30" t="str">
        <f>IF(OR(I30="PIZ BUIN",I30="LISTERINE"),VLOOKUP(E30,MAPEO!C:D,2,0)&amp;" "&amp;H30,VLOOKUP(E30,MAPEO!C:D,2,0))</f>
        <v>Carefree</v>
      </c>
      <c r="N30">
        <f>VLOOKUP(F30,MD!A:B,2,0)</f>
        <v>0</v>
      </c>
    </row>
    <row r="31" spans="1:14">
      <c r="A31" t="s">
        <v>133</v>
      </c>
      <c r="B31" t="s">
        <v>1</v>
      </c>
      <c r="C31" t="s">
        <v>147</v>
      </c>
      <c r="D31" t="s">
        <v>381</v>
      </c>
      <c r="E31" t="s">
        <v>559</v>
      </c>
      <c r="F31" t="s">
        <v>484</v>
      </c>
      <c r="G31" s="3">
        <v>31706.12</v>
      </c>
      <c r="H31" s="3" t="str">
        <f>VLOOKUP($A31&amp;$C31&amp;$B31,Mapping!$C:$G,3,0)</f>
        <v>Mass</v>
      </c>
      <c r="I31" t="str">
        <f>VLOOKUP($A31&amp;$C31&amp;$B31,Mapping!$C:$G,4,0)</f>
        <v>CAREFREE</v>
      </c>
      <c r="J31" t="str">
        <f t="shared" si="0"/>
        <v>CAREFREE INTIM LINE</v>
      </c>
      <c r="K31" t="str">
        <f>VLOOKUP($A31&amp;$C31&amp;$B31,Mapping!$C:$G,5,0)</f>
        <v>Women Health</v>
      </c>
      <c r="L31" t="str">
        <f>VLOOKUP(J31&amp;H31,Mapping!J:K,2,0)</f>
        <v>Carefree Intim. Line</v>
      </c>
      <c r="M31" t="str">
        <f>IF(OR(I31="PIZ BUIN",I31="LISTERINE"),VLOOKUP(E31,MAPEO!C:D,2,0)&amp;" "&amp;H31,VLOOKUP(E31,MAPEO!C:D,2,0))</f>
        <v>Carefree</v>
      </c>
      <c r="N31">
        <f>VLOOKUP(F31,MD!A:B,2,0)</f>
        <v>0</v>
      </c>
    </row>
    <row r="32" spans="1:14">
      <c r="A32" t="s">
        <v>133</v>
      </c>
      <c r="B32" t="s">
        <v>1</v>
      </c>
      <c r="C32" t="s">
        <v>147</v>
      </c>
      <c r="D32" t="s">
        <v>381</v>
      </c>
      <c r="E32" t="s">
        <v>559</v>
      </c>
      <c r="F32" t="s">
        <v>485</v>
      </c>
      <c r="G32" s="3">
        <v>31341.9</v>
      </c>
      <c r="H32" s="3" t="str">
        <f>VLOOKUP($A32&amp;$C32&amp;$B32,Mapping!$C:$G,3,0)</f>
        <v>Mass</v>
      </c>
      <c r="I32" t="str">
        <f>VLOOKUP($A32&amp;$C32&amp;$B32,Mapping!$C:$G,4,0)</f>
        <v>CAREFREE</v>
      </c>
      <c r="J32" t="str">
        <f t="shared" si="0"/>
        <v>CAREFREE INTIM LINE</v>
      </c>
      <c r="K32" t="str">
        <f>VLOOKUP($A32&amp;$C32&amp;$B32,Mapping!$C:$G,5,0)</f>
        <v>Women Health</v>
      </c>
      <c r="L32" t="str">
        <f>VLOOKUP(J32&amp;H32,Mapping!J:K,2,0)</f>
        <v>Carefree Intim. Line</v>
      </c>
      <c r="M32" t="str">
        <f>IF(OR(I32="PIZ BUIN",I32="LISTERINE"),VLOOKUP(E32,MAPEO!C:D,2,0)&amp;" "&amp;H32,VLOOKUP(E32,MAPEO!C:D,2,0))</f>
        <v>Carefree</v>
      </c>
      <c r="N32">
        <f>VLOOKUP(F32,MD!A:B,2,0)</f>
        <v>0</v>
      </c>
    </row>
    <row r="33" spans="1:14">
      <c r="A33" t="s">
        <v>133</v>
      </c>
      <c r="B33" t="s">
        <v>1</v>
      </c>
      <c r="C33" t="s">
        <v>147</v>
      </c>
      <c r="D33" t="s">
        <v>381</v>
      </c>
      <c r="E33" t="s">
        <v>559</v>
      </c>
      <c r="F33" t="s">
        <v>486</v>
      </c>
      <c r="G33" s="3">
        <v>14750.89</v>
      </c>
      <c r="H33" s="3" t="str">
        <f>VLOOKUP($A33&amp;$C33&amp;$B33,Mapping!$C:$G,3,0)</f>
        <v>Mass</v>
      </c>
      <c r="I33" t="str">
        <f>VLOOKUP($A33&amp;$C33&amp;$B33,Mapping!$C:$G,4,0)</f>
        <v>CAREFREE</v>
      </c>
      <c r="J33" t="str">
        <f t="shared" si="0"/>
        <v>CAREFREE INTIM LINE</v>
      </c>
      <c r="K33" t="str">
        <f>VLOOKUP($A33&amp;$C33&amp;$B33,Mapping!$C:$G,5,0)</f>
        <v>Women Health</v>
      </c>
      <c r="L33" t="str">
        <f>VLOOKUP(J33&amp;H33,Mapping!J:K,2,0)</f>
        <v>Carefree Intim. Line</v>
      </c>
      <c r="M33" t="str">
        <f>IF(OR(I33="PIZ BUIN",I33="LISTERINE"),VLOOKUP(E33,MAPEO!C:D,2,0)&amp;" "&amp;H33,VLOOKUP(E33,MAPEO!C:D,2,0))</f>
        <v>Carefree</v>
      </c>
      <c r="N33">
        <f>VLOOKUP(F33,MD!A:B,2,0)</f>
        <v>0</v>
      </c>
    </row>
    <row r="34" spans="1:14">
      <c r="A34" t="s">
        <v>133</v>
      </c>
      <c r="B34" t="s">
        <v>1</v>
      </c>
      <c r="C34" t="s">
        <v>147</v>
      </c>
      <c r="D34" t="s">
        <v>381</v>
      </c>
      <c r="E34" t="s">
        <v>559</v>
      </c>
      <c r="F34" t="s">
        <v>487</v>
      </c>
      <c r="G34" s="3">
        <v>21474.58</v>
      </c>
      <c r="H34" s="3" t="str">
        <f>VLOOKUP($A34&amp;$C34&amp;$B34,Mapping!$C:$G,3,0)</f>
        <v>Mass</v>
      </c>
      <c r="I34" t="str">
        <f>VLOOKUP($A34&amp;$C34&amp;$B34,Mapping!$C:$G,4,0)</f>
        <v>CAREFREE</v>
      </c>
      <c r="J34" t="str">
        <f t="shared" si="0"/>
        <v>CAREFREE INTIM LINE</v>
      </c>
      <c r="K34" t="str">
        <f>VLOOKUP($A34&amp;$C34&amp;$B34,Mapping!$C:$G,5,0)</f>
        <v>Women Health</v>
      </c>
      <c r="L34" t="str">
        <f>VLOOKUP(J34&amp;H34,Mapping!J:K,2,0)</f>
        <v>Carefree Intim. Line</v>
      </c>
      <c r="M34" t="str">
        <f>IF(OR(I34="PIZ BUIN",I34="LISTERINE"),VLOOKUP(E34,MAPEO!C:D,2,0)&amp;" "&amp;H34,VLOOKUP(E34,MAPEO!C:D,2,0))</f>
        <v>Carefree</v>
      </c>
      <c r="N34">
        <f>VLOOKUP(F34,MD!A:B,2,0)</f>
        <v>0</v>
      </c>
    </row>
    <row r="35" spans="1:14">
      <c r="A35" t="s">
        <v>133</v>
      </c>
      <c r="B35" t="s">
        <v>1</v>
      </c>
      <c r="C35" t="s">
        <v>147</v>
      </c>
      <c r="D35" t="s">
        <v>381</v>
      </c>
      <c r="E35" t="s">
        <v>559</v>
      </c>
      <c r="F35" t="s">
        <v>488</v>
      </c>
      <c r="G35" s="3">
        <v>27610.78</v>
      </c>
      <c r="H35" s="3" t="str">
        <f>VLOOKUP($A35&amp;$C35&amp;$B35,Mapping!$C:$G,3,0)</f>
        <v>Mass</v>
      </c>
      <c r="I35" t="str">
        <f>VLOOKUP($A35&amp;$C35&amp;$B35,Mapping!$C:$G,4,0)</f>
        <v>CAREFREE</v>
      </c>
      <c r="J35" t="str">
        <f t="shared" si="0"/>
        <v>CAREFREE INTIM LINE</v>
      </c>
      <c r="K35" t="str">
        <f>VLOOKUP($A35&amp;$C35&amp;$B35,Mapping!$C:$G,5,0)</f>
        <v>Women Health</v>
      </c>
      <c r="L35" t="str">
        <f>VLOOKUP(J35&amp;H35,Mapping!J:K,2,0)</f>
        <v>Carefree Intim. Line</v>
      </c>
      <c r="M35" t="str">
        <f>IF(OR(I35="PIZ BUIN",I35="LISTERINE"),VLOOKUP(E35,MAPEO!C:D,2,0)&amp;" "&amp;H35,VLOOKUP(E35,MAPEO!C:D,2,0))</f>
        <v>Carefree</v>
      </c>
      <c r="N35">
        <f>VLOOKUP(F35,MD!A:B,2,0)</f>
        <v>0</v>
      </c>
    </row>
    <row r="36" spans="1:14">
      <c r="A36" t="s">
        <v>133</v>
      </c>
      <c r="B36" t="s">
        <v>1</v>
      </c>
      <c r="C36" t="s">
        <v>147</v>
      </c>
      <c r="D36" t="s">
        <v>381</v>
      </c>
      <c r="E36" t="s">
        <v>559</v>
      </c>
      <c r="F36" t="s">
        <v>489</v>
      </c>
      <c r="G36" s="3">
        <v>22102.52</v>
      </c>
      <c r="H36" s="3" t="str">
        <f>VLOOKUP($A36&amp;$C36&amp;$B36,Mapping!$C:$G,3,0)</f>
        <v>Mass</v>
      </c>
      <c r="I36" t="str">
        <f>VLOOKUP($A36&amp;$C36&amp;$B36,Mapping!$C:$G,4,0)</f>
        <v>CAREFREE</v>
      </c>
      <c r="J36" t="str">
        <f t="shared" si="0"/>
        <v>CAREFREE INTIM LINE</v>
      </c>
      <c r="K36" t="str">
        <f>VLOOKUP($A36&amp;$C36&amp;$B36,Mapping!$C:$G,5,0)</f>
        <v>Women Health</v>
      </c>
      <c r="L36" t="str">
        <f>VLOOKUP(J36&amp;H36,Mapping!J:K,2,0)</f>
        <v>Carefree Intim. Line</v>
      </c>
      <c r="M36" t="str">
        <f>IF(OR(I36="PIZ BUIN",I36="LISTERINE"),VLOOKUP(E36,MAPEO!C:D,2,0)&amp;" "&amp;H36,VLOOKUP(E36,MAPEO!C:D,2,0))</f>
        <v>Carefree</v>
      </c>
      <c r="N36">
        <f>VLOOKUP(F36,MD!A:B,2,0)</f>
        <v>0</v>
      </c>
    </row>
    <row r="37" spans="1:14">
      <c r="A37" t="s">
        <v>133</v>
      </c>
      <c r="B37" t="s">
        <v>1</v>
      </c>
      <c r="C37" t="s">
        <v>147</v>
      </c>
      <c r="D37" t="s">
        <v>381</v>
      </c>
      <c r="E37" t="s">
        <v>559</v>
      </c>
      <c r="F37" t="s">
        <v>490</v>
      </c>
      <c r="G37" s="3">
        <v>19537.68</v>
      </c>
      <c r="H37" s="3" t="str">
        <f>VLOOKUP($A37&amp;$C37&amp;$B37,Mapping!$C:$G,3,0)</f>
        <v>Mass</v>
      </c>
      <c r="I37" t="str">
        <f>VLOOKUP($A37&amp;$C37&amp;$B37,Mapping!$C:$G,4,0)</f>
        <v>CAREFREE</v>
      </c>
      <c r="J37" t="str">
        <f t="shared" si="0"/>
        <v>CAREFREE INTIM LINE</v>
      </c>
      <c r="K37" t="str">
        <f>VLOOKUP($A37&amp;$C37&amp;$B37,Mapping!$C:$G,5,0)</f>
        <v>Women Health</v>
      </c>
      <c r="L37" t="str">
        <f>VLOOKUP(J37&amp;H37,Mapping!J:K,2,0)</f>
        <v>Carefree Intim. Line</v>
      </c>
      <c r="M37" t="str">
        <f>IF(OR(I37="PIZ BUIN",I37="LISTERINE"),VLOOKUP(E37,MAPEO!C:D,2,0)&amp;" "&amp;H37,VLOOKUP(E37,MAPEO!C:D,2,0))</f>
        <v>Carefree</v>
      </c>
      <c r="N37">
        <f>VLOOKUP(F37,MD!A:B,2,0)</f>
        <v>0</v>
      </c>
    </row>
    <row r="38" spans="1:14">
      <c r="A38" t="s">
        <v>133</v>
      </c>
      <c r="B38" t="s">
        <v>1</v>
      </c>
      <c r="C38" t="s">
        <v>147</v>
      </c>
      <c r="D38" t="s">
        <v>381</v>
      </c>
      <c r="E38" t="s">
        <v>559</v>
      </c>
      <c r="F38" t="s">
        <v>491</v>
      </c>
      <c r="G38" s="3">
        <v>12321.73</v>
      </c>
      <c r="H38" s="3" t="str">
        <f>VLOOKUP($A38&amp;$C38&amp;$B38,Mapping!$C:$G,3,0)</f>
        <v>Mass</v>
      </c>
      <c r="I38" t="str">
        <f>VLOOKUP($A38&amp;$C38&amp;$B38,Mapping!$C:$G,4,0)</f>
        <v>CAREFREE</v>
      </c>
      <c r="J38" t="str">
        <f t="shared" si="0"/>
        <v>CAREFREE INTIM LINE</v>
      </c>
      <c r="K38" t="str">
        <f>VLOOKUP($A38&amp;$C38&amp;$B38,Mapping!$C:$G,5,0)</f>
        <v>Women Health</v>
      </c>
      <c r="L38" t="str">
        <f>VLOOKUP(J38&amp;H38,Mapping!J:K,2,0)</f>
        <v>Carefree Intim. Line</v>
      </c>
      <c r="M38" t="str">
        <f>IF(OR(I38="PIZ BUIN",I38="LISTERINE"),VLOOKUP(E38,MAPEO!C:D,2,0)&amp;" "&amp;H38,VLOOKUP(E38,MAPEO!C:D,2,0))</f>
        <v>Carefree</v>
      </c>
      <c r="N38">
        <f>VLOOKUP(F38,MD!A:B,2,0)</f>
        <v>0</v>
      </c>
    </row>
    <row r="39" spans="1:14">
      <c r="A39" t="s">
        <v>133</v>
      </c>
      <c r="B39" t="s">
        <v>1</v>
      </c>
      <c r="C39" t="s">
        <v>147</v>
      </c>
      <c r="D39" t="s">
        <v>381</v>
      </c>
      <c r="E39" t="s">
        <v>559</v>
      </c>
      <c r="F39" t="s">
        <v>492</v>
      </c>
      <c r="G39" s="3">
        <v>25089.97</v>
      </c>
      <c r="H39" s="3" t="str">
        <f>VLOOKUP($A39&amp;$C39&amp;$B39,Mapping!$C:$G,3,0)</f>
        <v>Mass</v>
      </c>
      <c r="I39" t="str">
        <f>VLOOKUP($A39&amp;$C39&amp;$B39,Mapping!$C:$G,4,0)</f>
        <v>CAREFREE</v>
      </c>
      <c r="J39" t="str">
        <f t="shared" si="0"/>
        <v>CAREFREE INTIM LINE</v>
      </c>
      <c r="K39" t="str">
        <f>VLOOKUP($A39&amp;$C39&amp;$B39,Mapping!$C:$G,5,0)</f>
        <v>Women Health</v>
      </c>
      <c r="L39" t="str">
        <f>VLOOKUP(J39&amp;H39,Mapping!J:K,2,0)</f>
        <v>Carefree Intim. Line</v>
      </c>
      <c r="M39" t="str">
        <f>IF(OR(I39="PIZ BUIN",I39="LISTERINE"),VLOOKUP(E39,MAPEO!C:D,2,0)&amp;" "&amp;H39,VLOOKUP(E39,MAPEO!C:D,2,0))</f>
        <v>Carefree</v>
      </c>
      <c r="N39">
        <f>VLOOKUP(F39,MD!A:B,2,0)</f>
        <v>0</v>
      </c>
    </row>
    <row r="40" spans="1:14">
      <c r="A40" t="s">
        <v>133</v>
      </c>
      <c r="B40" t="s">
        <v>1</v>
      </c>
      <c r="C40" t="s">
        <v>147</v>
      </c>
      <c r="D40" t="s">
        <v>381</v>
      </c>
      <c r="E40" t="s">
        <v>559</v>
      </c>
      <c r="F40" t="s">
        <v>493</v>
      </c>
      <c r="G40" s="3">
        <v>30297.71</v>
      </c>
      <c r="H40" s="3" t="str">
        <f>VLOOKUP($A40&amp;$C40&amp;$B40,Mapping!$C:$G,3,0)</f>
        <v>Mass</v>
      </c>
      <c r="I40" t="str">
        <f>VLOOKUP($A40&amp;$C40&amp;$B40,Mapping!$C:$G,4,0)</f>
        <v>CAREFREE</v>
      </c>
      <c r="J40" t="str">
        <f t="shared" si="0"/>
        <v>CAREFREE INTIM LINE</v>
      </c>
      <c r="K40" t="str">
        <f>VLOOKUP($A40&amp;$C40&amp;$B40,Mapping!$C:$G,5,0)</f>
        <v>Women Health</v>
      </c>
      <c r="L40" t="str">
        <f>VLOOKUP(J40&amp;H40,Mapping!J:K,2,0)</f>
        <v>Carefree Intim. Line</v>
      </c>
      <c r="M40" t="str">
        <f>IF(OR(I40="PIZ BUIN",I40="LISTERINE"),VLOOKUP(E40,MAPEO!C:D,2,0)&amp;" "&amp;H40,VLOOKUP(E40,MAPEO!C:D,2,0))</f>
        <v>Carefree</v>
      </c>
      <c r="N40">
        <f>VLOOKUP(F40,MD!A:B,2,0)</f>
        <v>0</v>
      </c>
    </row>
    <row r="41" spans="1:14">
      <c r="A41" t="s">
        <v>133</v>
      </c>
      <c r="B41" t="s">
        <v>1</v>
      </c>
      <c r="C41" t="s">
        <v>147</v>
      </c>
      <c r="D41" t="s">
        <v>381</v>
      </c>
      <c r="E41" t="s">
        <v>559</v>
      </c>
      <c r="F41" t="s">
        <v>95</v>
      </c>
      <c r="G41" s="3">
        <v>9698.25</v>
      </c>
      <c r="H41" s="3" t="str">
        <f>VLOOKUP($A41&amp;$C41&amp;$B41,Mapping!$C:$G,3,0)</f>
        <v>Mass</v>
      </c>
      <c r="I41" t="str">
        <f>VLOOKUP($A41&amp;$C41&amp;$B41,Mapping!$C:$G,4,0)</f>
        <v>CAREFREE</v>
      </c>
      <c r="J41" t="str">
        <f t="shared" si="0"/>
        <v>CAREFREE INTIM LINE</v>
      </c>
      <c r="K41" t="str">
        <f>VLOOKUP($A41&amp;$C41&amp;$B41,Mapping!$C:$G,5,0)</f>
        <v>Women Health</v>
      </c>
      <c r="L41" t="str">
        <f>VLOOKUP(J41&amp;H41,Mapping!J:K,2,0)</f>
        <v>Carefree Intim. Line</v>
      </c>
      <c r="M41" t="str">
        <f>IF(OR(I41="PIZ BUIN",I41="LISTERINE"),VLOOKUP(E41,MAPEO!C:D,2,0)&amp;" "&amp;H41,VLOOKUP(E41,MAPEO!C:D,2,0))</f>
        <v>Carefree</v>
      </c>
      <c r="N41" t="str">
        <f>VLOOKUP(F41,MD!A:B,2,0)</f>
        <v>YTD 2015</v>
      </c>
    </row>
    <row r="42" spans="1:14">
      <c r="A42" t="s">
        <v>133</v>
      </c>
      <c r="B42" t="s">
        <v>1</v>
      </c>
      <c r="C42" t="s">
        <v>147</v>
      </c>
      <c r="D42" t="s">
        <v>381</v>
      </c>
      <c r="E42" t="s">
        <v>559</v>
      </c>
      <c r="F42" t="s">
        <v>96</v>
      </c>
      <c r="G42" s="3">
        <v>18737.04</v>
      </c>
      <c r="H42" s="3" t="str">
        <f>VLOOKUP($A42&amp;$C42&amp;$B42,Mapping!$C:$G,3,0)</f>
        <v>Mass</v>
      </c>
      <c r="I42" t="str">
        <f>VLOOKUP($A42&amp;$C42&amp;$B42,Mapping!$C:$G,4,0)</f>
        <v>CAREFREE</v>
      </c>
      <c r="J42" t="str">
        <f t="shared" si="0"/>
        <v>CAREFREE INTIM LINE</v>
      </c>
      <c r="K42" t="str">
        <f>VLOOKUP($A42&amp;$C42&amp;$B42,Mapping!$C:$G,5,0)</f>
        <v>Women Health</v>
      </c>
      <c r="L42" t="str">
        <f>VLOOKUP(J42&amp;H42,Mapping!J:K,2,0)</f>
        <v>Carefree Intim. Line</v>
      </c>
      <c r="M42" t="str">
        <f>IF(OR(I42="PIZ BUIN",I42="LISTERINE"),VLOOKUP(E42,MAPEO!C:D,2,0)&amp;" "&amp;H42,VLOOKUP(E42,MAPEO!C:D,2,0))</f>
        <v>Carefree</v>
      </c>
      <c r="N42" t="str">
        <f>VLOOKUP(F42,MD!A:B,2,0)</f>
        <v>YTD 2015</v>
      </c>
    </row>
    <row r="43" spans="1:14">
      <c r="A43" t="s">
        <v>133</v>
      </c>
      <c r="B43" t="s">
        <v>1</v>
      </c>
      <c r="C43" t="s">
        <v>147</v>
      </c>
      <c r="D43" t="s">
        <v>381</v>
      </c>
      <c r="E43" t="s">
        <v>559</v>
      </c>
      <c r="F43" t="s">
        <v>97</v>
      </c>
      <c r="G43" s="3">
        <v>52851.31</v>
      </c>
      <c r="H43" s="3" t="str">
        <f>VLOOKUP($A43&amp;$C43&amp;$B43,Mapping!$C:$G,3,0)</f>
        <v>Mass</v>
      </c>
      <c r="I43" t="str">
        <f>VLOOKUP($A43&amp;$C43&amp;$B43,Mapping!$C:$G,4,0)</f>
        <v>CAREFREE</v>
      </c>
      <c r="J43" t="str">
        <f t="shared" si="0"/>
        <v>CAREFREE INTIM LINE</v>
      </c>
      <c r="K43" t="str">
        <f>VLOOKUP($A43&amp;$C43&amp;$B43,Mapping!$C:$G,5,0)</f>
        <v>Women Health</v>
      </c>
      <c r="L43" t="str">
        <f>VLOOKUP(J43&amp;H43,Mapping!J:K,2,0)</f>
        <v>Carefree Intim. Line</v>
      </c>
      <c r="M43" t="str">
        <f>IF(OR(I43="PIZ BUIN",I43="LISTERINE"),VLOOKUP(E43,MAPEO!C:D,2,0)&amp;" "&amp;H43,VLOOKUP(E43,MAPEO!C:D,2,0))</f>
        <v>Carefree</v>
      </c>
      <c r="N43" t="str">
        <f>VLOOKUP(F43,MD!A:B,2,0)</f>
        <v>YTD 2015</v>
      </c>
    </row>
    <row r="44" spans="1:14">
      <c r="A44" t="s">
        <v>133</v>
      </c>
      <c r="B44" t="s">
        <v>1</v>
      </c>
      <c r="C44" t="s">
        <v>147</v>
      </c>
      <c r="D44" t="s">
        <v>381</v>
      </c>
      <c r="E44" t="s">
        <v>559</v>
      </c>
      <c r="F44" t="s">
        <v>101</v>
      </c>
      <c r="G44" s="3">
        <v>21303.25</v>
      </c>
      <c r="H44" s="3" t="str">
        <f>VLOOKUP($A44&amp;$C44&amp;$B44,Mapping!$C:$G,3,0)</f>
        <v>Mass</v>
      </c>
      <c r="I44" t="str">
        <f>VLOOKUP($A44&amp;$C44&amp;$B44,Mapping!$C:$G,4,0)</f>
        <v>CAREFREE</v>
      </c>
      <c r="J44" t="str">
        <f t="shared" si="0"/>
        <v>CAREFREE INTIM LINE</v>
      </c>
      <c r="K44" t="str">
        <f>VLOOKUP($A44&amp;$C44&amp;$B44,Mapping!$C:$G,5,0)</f>
        <v>Women Health</v>
      </c>
      <c r="L44" t="str">
        <f>VLOOKUP(J44&amp;H44,Mapping!J:K,2,0)</f>
        <v>Carefree Intim. Line</v>
      </c>
      <c r="M44" t="str">
        <f>IF(OR(I44="PIZ BUIN",I44="LISTERINE"),VLOOKUP(E44,MAPEO!C:D,2,0)&amp;" "&amp;H44,VLOOKUP(E44,MAPEO!C:D,2,0))</f>
        <v>Carefree</v>
      </c>
      <c r="N44" t="str">
        <f>VLOOKUP(F44,MD!A:B,2,0)</f>
        <v>YTD 2015</v>
      </c>
    </row>
    <row r="45" spans="1:14">
      <c r="A45" t="s">
        <v>133</v>
      </c>
      <c r="B45" t="s">
        <v>1</v>
      </c>
      <c r="C45" t="s">
        <v>147</v>
      </c>
      <c r="D45" t="s">
        <v>381</v>
      </c>
      <c r="E45" t="s">
        <v>559</v>
      </c>
      <c r="F45" t="s">
        <v>104</v>
      </c>
      <c r="G45" s="3">
        <v>17606.22</v>
      </c>
      <c r="H45" s="3" t="str">
        <f>VLOOKUP($A45&amp;$C45&amp;$B45,Mapping!$C:$G,3,0)</f>
        <v>Mass</v>
      </c>
      <c r="I45" t="str">
        <f>VLOOKUP($A45&amp;$C45&amp;$B45,Mapping!$C:$G,4,0)</f>
        <v>CAREFREE</v>
      </c>
      <c r="J45" t="str">
        <f t="shared" si="0"/>
        <v>CAREFREE INTIM LINE</v>
      </c>
      <c r="K45" t="str">
        <f>VLOOKUP($A45&amp;$C45&amp;$B45,Mapping!$C:$G,5,0)</f>
        <v>Women Health</v>
      </c>
      <c r="L45" t="str">
        <f>VLOOKUP(J45&amp;H45,Mapping!J:K,2,0)</f>
        <v>Carefree Intim. Line</v>
      </c>
      <c r="M45" t="str">
        <f>IF(OR(I45="PIZ BUIN",I45="LISTERINE"),VLOOKUP(E45,MAPEO!C:D,2,0)&amp;" "&amp;H45,VLOOKUP(E45,MAPEO!C:D,2,0))</f>
        <v>Carefree</v>
      </c>
      <c r="N45" t="str">
        <f>VLOOKUP(F45,MD!A:B,2,0)</f>
        <v>YTD 2015</v>
      </c>
    </row>
    <row r="46" spans="1:14">
      <c r="A46" t="s">
        <v>133</v>
      </c>
      <c r="B46" t="s">
        <v>1</v>
      </c>
      <c r="C46" t="s">
        <v>147</v>
      </c>
      <c r="D46" t="s">
        <v>381</v>
      </c>
      <c r="E46" t="s">
        <v>559</v>
      </c>
      <c r="F46" t="s">
        <v>105</v>
      </c>
      <c r="G46" s="3">
        <v>34007.980000000003</v>
      </c>
      <c r="H46" s="3" t="str">
        <f>VLOOKUP($A46&amp;$C46&amp;$B46,Mapping!$C:$G,3,0)</f>
        <v>Mass</v>
      </c>
      <c r="I46" t="str">
        <f>VLOOKUP($A46&amp;$C46&amp;$B46,Mapping!$C:$G,4,0)</f>
        <v>CAREFREE</v>
      </c>
      <c r="J46" t="str">
        <f t="shared" si="0"/>
        <v>CAREFREE INTIM LINE</v>
      </c>
      <c r="K46" t="str">
        <f>VLOOKUP($A46&amp;$C46&amp;$B46,Mapping!$C:$G,5,0)</f>
        <v>Women Health</v>
      </c>
      <c r="L46" t="str">
        <f>VLOOKUP(J46&amp;H46,Mapping!J:K,2,0)</f>
        <v>Carefree Intim. Line</v>
      </c>
      <c r="M46" t="str">
        <f>IF(OR(I46="PIZ BUIN",I46="LISTERINE"),VLOOKUP(E46,MAPEO!C:D,2,0)&amp;" "&amp;H46,VLOOKUP(E46,MAPEO!C:D,2,0))</f>
        <v>Carefree</v>
      </c>
      <c r="N46" t="str">
        <f>VLOOKUP(F46,MD!A:B,2,0)</f>
        <v>YTD 2015</v>
      </c>
    </row>
    <row r="47" spans="1:14">
      <c r="A47" t="s">
        <v>133</v>
      </c>
      <c r="B47" t="s">
        <v>1</v>
      </c>
      <c r="C47" t="s">
        <v>147</v>
      </c>
      <c r="D47" t="s">
        <v>381</v>
      </c>
      <c r="E47" t="s">
        <v>559</v>
      </c>
      <c r="F47" t="s">
        <v>106</v>
      </c>
      <c r="G47" s="3">
        <v>26944.02</v>
      </c>
      <c r="H47" s="3" t="str">
        <f>VLOOKUP($A47&amp;$C47&amp;$B47,Mapping!$C:$G,3,0)</f>
        <v>Mass</v>
      </c>
      <c r="I47" t="str">
        <f>VLOOKUP($A47&amp;$C47&amp;$B47,Mapping!$C:$G,4,0)</f>
        <v>CAREFREE</v>
      </c>
      <c r="J47" t="str">
        <f t="shared" si="0"/>
        <v>CAREFREE INTIM LINE</v>
      </c>
      <c r="K47" t="str">
        <f>VLOOKUP($A47&amp;$C47&amp;$B47,Mapping!$C:$G,5,0)</f>
        <v>Women Health</v>
      </c>
      <c r="L47" t="str">
        <f>VLOOKUP(J47&amp;H47,Mapping!J:K,2,0)</f>
        <v>Carefree Intim. Line</v>
      </c>
      <c r="M47" t="str">
        <f>IF(OR(I47="PIZ BUIN",I47="LISTERINE"),VLOOKUP(E47,MAPEO!C:D,2,0)&amp;" "&amp;H47,VLOOKUP(E47,MAPEO!C:D,2,0))</f>
        <v>Carefree</v>
      </c>
      <c r="N47" t="str">
        <f>VLOOKUP(F47,MD!A:B,2,0)</f>
        <v>YTD 2015</v>
      </c>
    </row>
    <row r="48" spans="1:14">
      <c r="A48" t="s">
        <v>133</v>
      </c>
      <c r="B48" t="s">
        <v>1</v>
      </c>
      <c r="C48" t="s">
        <v>147</v>
      </c>
      <c r="D48" t="s">
        <v>381</v>
      </c>
      <c r="E48" t="s">
        <v>559</v>
      </c>
      <c r="F48" t="s">
        <v>108</v>
      </c>
      <c r="G48" s="3">
        <v>18983.169999999998</v>
      </c>
      <c r="H48" s="3" t="str">
        <f>VLOOKUP($A48&amp;$C48&amp;$B48,Mapping!$C:$G,3,0)</f>
        <v>Mass</v>
      </c>
      <c r="I48" t="str">
        <f>VLOOKUP($A48&amp;$C48&amp;$B48,Mapping!$C:$G,4,0)</f>
        <v>CAREFREE</v>
      </c>
      <c r="J48" t="str">
        <f t="shared" si="0"/>
        <v>CAREFREE INTIM LINE</v>
      </c>
      <c r="K48" t="str">
        <f>VLOOKUP($A48&amp;$C48&amp;$B48,Mapping!$C:$G,5,0)</f>
        <v>Women Health</v>
      </c>
      <c r="L48" t="str">
        <f>VLOOKUP(J48&amp;H48,Mapping!J:K,2,0)</f>
        <v>Carefree Intim. Line</v>
      </c>
      <c r="M48" t="str">
        <f>IF(OR(I48="PIZ BUIN",I48="LISTERINE"),VLOOKUP(E48,MAPEO!C:D,2,0)&amp;" "&amp;H48,VLOOKUP(E48,MAPEO!C:D,2,0))</f>
        <v>Carefree</v>
      </c>
      <c r="N48">
        <f>VLOOKUP(F48,MD!A:B,2,0)</f>
        <v>0</v>
      </c>
    </row>
    <row r="49" spans="1:14">
      <c r="A49" t="s">
        <v>133</v>
      </c>
      <c r="B49" t="s">
        <v>1</v>
      </c>
      <c r="C49" t="s">
        <v>147</v>
      </c>
      <c r="D49" t="s">
        <v>381</v>
      </c>
      <c r="E49" t="s">
        <v>559</v>
      </c>
      <c r="F49" t="s">
        <v>109</v>
      </c>
      <c r="G49" s="3">
        <v>28302.53</v>
      </c>
      <c r="H49" s="3" t="str">
        <f>VLOOKUP($A49&amp;$C49&amp;$B49,Mapping!$C:$G,3,0)</f>
        <v>Mass</v>
      </c>
      <c r="I49" t="str">
        <f>VLOOKUP($A49&amp;$C49&amp;$B49,Mapping!$C:$G,4,0)</f>
        <v>CAREFREE</v>
      </c>
      <c r="J49" t="str">
        <f t="shared" si="0"/>
        <v>CAREFREE INTIM LINE</v>
      </c>
      <c r="K49" t="str">
        <f>VLOOKUP($A49&amp;$C49&amp;$B49,Mapping!$C:$G,5,0)</f>
        <v>Women Health</v>
      </c>
      <c r="L49" t="str">
        <f>VLOOKUP(J49&amp;H49,Mapping!J:K,2,0)</f>
        <v>Carefree Intim. Line</v>
      </c>
      <c r="M49" t="str">
        <f>IF(OR(I49="PIZ BUIN",I49="LISTERINE"),VLOOKUP(E49,MAPEO!C:D,2,0)&amp;" "&amp;H49,VLOOKUP(E49,MAPEO!C:D,2,0))</f>
        <v>Carefree</v>
      </c>
      <c r="N49">
        <f>VLOOKUP(F49,MD!A:B,2,0)</f>
        <v>0</v>
      </c>
    </row>
    <row r="50" spans="1:14">
      <c r="A50" t="s">
        <v>133</v>
      </c>
      <c r="B50" t="s">
        <v>1</v>
      </c>
      <c r="C50" t="s">
        <v>147</v>
      </c>
      <c r="D50" t="s">
        <v>381</v>
      </c>
      <c r="E50" t="s">
        <v>559</v>
      </c>
      <c r="F50" t="s">
        <v>110</v>
      </c>
      <c r="G50" s="3">
        <v>21648.06</v>
      </c>
      <c r="H50" s="3" t="str">
        <f>VLOOKUP($A50&amp;$C50&amp;$B50,Mapping!$C:$G,3,0)</f>
        <v>Mass</v>
      </c>
      <c r="I50" t="str">
        <f>VLOOKUP($A50&amp;$C50&amp;$B50,Mapping!$C:$G,4,0)</f>
        <v>CAREFREE</v>
      </c>
      <c r="J50" t="str">
        <f t="shared" si="0"/>
        <v>CAREFREE INTIM LINE</v>
      </c>
      <c r="K50" t="str">
        <f>VLOOKUP($A50&amp;$C50&amp;$B50,Mapping!$C:$G,5,0)</f>
        <v>Women Health</v>
      </c>
      <c r="L50" t="str">
        <f>VLOOKUP(J50&amp;H50,Mapping!J:K,2,0)</f>
        <v>Carefree Intim. Line</v>
      </c>
      <c r="M50" t="str">
        <f>IF(OR(I50="PIZ BUIN",I50="LISTERINE"),VLOOKUP(E50,MAPEO!C:D,2,0)&amp;" "&amp;H50,VLOOKUP(E50,MAPEO!C:D,2,0))</f>
        <v>Carefree</v>
      </c>
      <c r="N50">
        <f>VLOOKUP(F50,MD!A:B,2,0)</f>
        <v>0</v>
      </c>
    </row>
    <row r="51" spans="1:14">
      <c r="A51" t="s">
        <v>133</v>
      </c>
      <c r="B51" t="s">
        <v>1</v>
      </c>
      <c r="C51" t="s">
        <v>147</v>
      </c>
      <c r="D51" t="s">
        <v>381</v>
      </c>
      <c r="E51" t="s">
        <v>559</v>
      </c>
      <c r="F51" t="s">
        <v>111</v>
      </c>
      <c r="G51" s="3">
        <v>12939.54</v>
      </c>
      <c r="H51" s="3" t="str">
        <f>VLOOKUP($A51&amp;$C51&amp;$B51,Mapping!$C:$G,3,0)</f>
        <v>Mass</v>
      </c>
      <c r="I51" t="str">
        <f>VLOOKUP($A51&amp;$C51&amp;$B51,Mapping!$C:$G,4,0)</f>
        <v>CAREFREE</v>
      </c>
      <c r="J51" t="str">
        <f t="shared" si="0"/>
        <v>CAREFREE INTIM LINE</v>
      </c>
      <c r="K51" t="str">
        <f>VLOOKUP($A51&amp;$C51&amp;$B51,Mapping!$C:$G,5,0)</f>
        <v>Women Health</v>
      </c>
      <c r="L51" t="str">
        <f>VLOOKUP(J51&amp;H51,Mapping!J:K,2,0)</f>
        <v>Carefree Intim. Line</v>
      </c>
      <c r="M51" t="str">
        <f>IF(OR(I51="PIZ BUIN",I51="LISTERINE"),VLOOKUP(E51,MAPEO!C:D,2,0)&amp;" "&amp;H51,VLOOKUP(E51,MAPEO!C:D,2,0))</f>
        <v>Carefree</v>
      </c>
      <c r="N51">
        <f>VLOOKUP(F51,MD!A:B,2,0)</f>
        <v>0</v>
      </c>
    </row>
    <row r="52" spans="1:14">
      <c r="A52" t="s">
        <v>133</v>
      </c>
      <c r="B52" t="s">
        <v>1</v>
      </c>
      <c r="C52" t="s">
        <v>147</v>
      </c>
      <c r="D52" t="s">
        <v>381</v>
      </c>
      <c r="E52" t="s">
        <v>559</v>
      </c>
      <c r="F52" t="s">
        <v>114</v>
      </c>
      <c r="G52" s="3">
        <v>18490.03</v>
      </c>
      <c r="H52" s="3" t="str">
        <f>VLOOKUP($A52&amp;$C52&amp;$B52,Mapping!$C:$G,3,0)</f>
        <v>Mass</v>
      </c>
      <c r="I52" t="str">
        <f>VLOOKUP($A52&amp;$C52&amp;$B52,Mapping!$C:$G,4,0)</f>
        <v>CAREFREE</v>
      </c>
      <c r="J52" t="str">
        <f t="shared" si="0"/>
        <v>CAREFREE INTIM LINE</v>
      </c>
      <c r="K52" t="str">
        <f>VLOOKUP($A52&amp;$C52&amp;$B52,Mapping!$C:$G,5,0)</f>
        <v>Women Health</v>
      </c>
      <c r="L52" t="str">
        <f>VLOOKUP(J52&amp;H52,Mapping!J:K,2,0)</f>
        <v>Carefree Intim. Line</v>
      </c>
      <c r="M52" t="str">
        <f>IF(OR(I52="PIZ BUIN",I52="LISTERINE"),VLOOKUP(E52,MAPEO!C:D,2,0)&amp;" "&amp;H52,VLOOKUP(E52,MAPEO!C:D,2,0))</f>
        <v>Carefree</v>
      </c>
      <c r="N52">
        <f>VLOOKUP(F52,MD!A:B,2,0)</f>
        <v>0</v>
      </c>
    </row>
    <row r="53" spans="1:14">
      <c r="A53" t="s">
        <v>133</v>
      </c>
      <c r="B53" t="s">
        <v>1</v>
      </c>
      <c r="C53" t="s">
        <v>147</v>
      </c>
      <c r="D53" t="s">
        <v>381</v>
      </c>
      <c r="E53" t="s">
        <v>559</v>
      </c>
      <c r="F53" t="s">
        <v>115</v>
      </c>
      <c r="G53" s="3">
        <v>19746.91</v>
      </c>
      <c r="H53" s="3" t="str">
        <f>VLOOKUP($A53&amp;$C53&amp;$B53,Mapping!$C:$G,3,0)</f>
        <v>Mass</v>
      </c>
      <c r="I53" t="str">
        <f>VLOOKUP($A53&amp;$C53&amp;$B53,Mapping!$C:$G,4,0)</f>
        <v>CAREFREE</v>
      </c>
      <c r="J53" t="str">
        <f t="shared" si="0"/>
        <v>CAREFREE INTIM LINE</v>
      </c>
      <c r="K53" t="str">
        <f>VLOOKUP($A53&amp;$C53&amp;$B53,Mapping!$C:$G,5,0)</f>
        <v>Women Health</v>
      </c>
      <c r="L53" t="str">
        <f>VLOOKUP(J53&amp;H53,Mapping!J:K,2,0)</f>
        <v>Carefree Intim. Line</v>
      </c>
      <c r="M53" t="str">
        <f>IF(OR(I53="PIZ BUIN",I53="LISTERINE"),VLOOKUP(E53,MAPEO!C:D,2,0)&amp;" "&amp;H53,VLOOKUP(E53,MAPEO!C:D,2,0))</f>
        <v>Carefree</v>
      </c>
      <c r="N53" t="str">
        <f>VLOOKUP(F53,MD!A:B,2,0)</f>
        <v>YTD 2016</v>
      </c>
    </row>
    <row r="54" spans="1:14">
      <c r="A54" t="s">
        <v>133</v>
      </c>
      <c r="B54" t="s">
        <v>1</v>
      </c>
      <c r="C54" t="s">
        <v>147</v>
      </c>
      <c r="D54" t="s">
        <v>381</v>
      </c>
      <c r="E54" t="s">
        <v>559</v>
      </c>
      <c r="F54" t="s">
        <v>117</v>
      </c>
      <c r="G54" s="3">
        <v>24136.52</v>
      </c>
      <c r="H54" s="3" t="str">
        <f>VLOOKUP($A54&amp;$C54&amp;$B54,Mapping!$C:$G,3,0)</f>
        <v>Mass</v>
      </c>
      <c r="I54" t="str">
        <f>VLOOKUP($A54&amp;$C54&amp;$B54,Mapping!$C:$G,4,0)</f>
        <v>CAREFREE</v>
      </c>
      <c r="J54" t="str">
        <f t="shared" si="0"/>
        <v>CAREFREE INTIM LINE</v>
      </c>
      <c r="K54" t="str">
        <f>VLOOKUP($A54&amp;$C54&amp;$B54,Mapping!$C:$G,5,0)</f>
        <v>Women Health</v>
      </c>
      <c r="L54" t="str">
        <f>VLOOKUP(J54&amp;H54,Mapping!J:K,2,0)</f>
        <v>Carefree Intim. Line</v>
      </c>
      <c r="M54" t="str">
        <f>IF(OR(I54="PIZ BUIN",I54="LISTERINE"),VLOOKUP(E54,MAPEO!C:D,2,0)&amp;" "&amp;H54,VLOOKUP(E54,MAPEO!C:D,2,0))</f>
        <v>Carefree</v>
      </c>
      <c r="N54" t="str">
        <f>VLOOKUP(F54,MD!A:B,2,0)</f>
        <v>YTD 2016</v>
      </c>
    </row>
    <row r="55" spans="1:14">
      <c r="A55" t="s">
        <v>133</v>
      </c>
      <c r="B55" t="s">
        <v>1</v>
      </c>
      <c r="C55" t="s">
        <v>147</v>
      </c>
      <c r="D55" t="s">
        <v>381</v>
      </c>
      <c r="E55" t="s">
        <v>559</v>
      </c>
      <c r="F55" t="s">
        <v>118</v>
      </c>
      <c r="G55" s="3">
        <v>47008.17</v>
      </c>
      <c r="H55" s="3" t="str">
        <f>VLOOKUP($A55&amp;$C55&amp;$B55,Mapping!$C:$G,3,0)</f>
        <v>Mass</v>
      </c>
      <c r="I55" t="str">
        <f>VLOOKUP($A55&amp;$C55&amp;$B55,Mapping!$C:$G,4,0)</f>
        <v>CAREFREE</v>
      </c>
      <c r="J55" t="str">
        <f t="shared" si="0"/>
        <v>CAREFREE INTIM LINE</v>
      </c>
      <c r="K55" t="str">
        <f>VLOOKUP($A55&amp;$C55&amp;$B55,Mapping!$C:$G,5,0)</f>
        <v>Women Health</v>
      </c>
      <c r="L55" t="str">
        <f>VLOOKUP(J55&amp;H55,Mapping!J:K,2,0)</f>
        <v>Carefree Intim. Line</v>
      </c>
      <c r="M55" t="str">
        <f>IF(OR(I55="PIZ BUIN",I55="LISTERINE"),VLOOKUP(E55,MAPEO!C:D,2,0)&amp;" "&amp;H55,VLOOKUP(E55,MAPEO!C:D,2,0))</f>
        <v>Carefree</v>
      </c>
      <c r="N55" t="str">
        <f>VLOOKUP(F55,MD!A:B,2,0)</f>
        <v>YTD 2016</v>
      </c>
    </row>
    <row r="56" spans="1:14">
      <c r="A56" t="s">
        <v>133</v>
      </c>
      <c r="B56" t="s">
        <v>1</v>
      </c>
      <c r="C56" t="s">
        <v>147</v>
      </c>
      <c r="D56" t="s">
        <v>382</v>
      </c>
      <c r="E56" t="s">
        <v>382</v>
      </c>
      <c r="F56" t="s">
        <v>482</v>
      </c>
      <c r="G56" s="3">
        <v>618964.37</v>
      </c>
      <c r="H56" s="3" t="str">
        <f>VLOOKUP($A56&amp;$C56&amp;$B56,Mapping!$C:$G,3,0)</f>
        <v>Mass</v>
      </c>
      <c r="I56" t="str">
        <f>VLOOKUP($A56&amp;$C56&amp;$B56,Mapping!$C:$G,4,0)</f>
        <v>CAREFREE</v>
      </c>
      <c r="J56" t="str">
        <f t="shared" si="0"/>
        <v>CAREFREE P.S.</v>
      </c>
      <c r="K56" t="str">
        <f>VLOOKUP($A56&amp;$C56&amp;$B56,Mapping!$C:$G,5,0)</f>
        <v>Women Health</v>
      </c>
      <c r="L56" t="str">
        <f>VLOOKUP(J56&amp;H56,Mapping!J:K,2,0)</f>
        <v>Carefree P.S.</v>
      </c>
      <c r="M56" t="str">
        <f>IF(OR(I56="PIZ BUIN",I56="LISTERINE"),VLOOKUP(E56,MAPEO!C:D,2,0)&amp;" "&amp;H56,VLOOKUP(E56,MAPEO!C:D,2,0))</f>
        <v>Carefree</v>
      </c>
      <c r="N56">
        <f>VLOOKUP(F56,MD!A:B,2,0)</f>
        <v>0</v>
      </c>
    </row>
    <row r="57" spans="1:14">
      <c r="A57" t="s">
        <v>133</v>
      </c>
      <c r="B57" t="s">
        <v>1</v>
      </c>
      <c r="C57" t="s">
        <v>147</v>
      </c>
      <c r="D57" t="s">
        <v>382</v>
      </c>
      <c r="E57" t="s">
        <v>382</v>
      </c>
      <c r="F57" t="s">
        <v>483</v>
      </c>
      <c r="G57" s="3">
        <v>707177.13</v>
      </c>
      <c r="H57" s="3" t="str">
        <f>VLOOKUP($A57&amp;$C57&amp;$B57,Mapping!$C:$G,3,0)</f>
        <v>Mass</v>
      </c>
      <c r="I57" t="str">
        <f>VLOOKUP($A57&amp;$C57&amp;$B57,Mapping!$C:$G,4,0)</f>
        <v>CAREFREE</v>
      </c>
      <c r="J57" t="str">
        <f t="shared" si="0"/>
        <v>CAREFREE P.S.</v>
      </c>
      <c r="K57" t="str">
        <f>VLOOKUP($A57&amp;$C57&amp;$B57,Mapping!$C:$G,5,0)</f>
        <v>Women Health</v>
      </c>
      <c r="L57" t="str">
        <f>VLOOKUP(J57&amp;H57,Mapping!J:K,2,0)</f>
        <v>Carefree P.S.</v>
      </c>
      <c r="M57" t="str">
        <f>IF(OR(I57="PIZ BUIN",I57="LISTERINE"),VLOOKUP(E57,MAPEO!C:D,2,0)&amp;" "&amp;H57,VLOOKUP(E57,MAPEO!C:D,2,0))</f>
        <v>Carefree</v>
      </c>
      <c r="N57">
        <f>VLOOKUP(F57,MD!A:B,2,0)</f>
        <v>0</v>
      </c>
    </row>
    <row r="58" spans="1:14">
      <c r="A58" t="s">
        <v>133</v>
      </c>
      <c r="B58" t="s">
        <v>1</v>
      </c>
      <c r="C58" t="s">
        <v>147</v>
      </c>
      <c r="D58" t="s">
        <v>382</v>
      </c>
      <c r="E58" t="s">
        <v>382</v>
      </c>
      <c r="F58" t="s">
        <v>484</v>
      </c>
      <c r="G58" s="3">
        <v>865780</v>
      </c>
      <c r="H58" s="3" t="str">
        <f>VLOOKUP($A58&amp;$C58&amp;$B58,Mapping!$C:$G,3,0)</f>
        <v>Mass</v>
      </c>
      <c r="I58" t="str">
        <f>VLOOKUP($A58&amp;$C58&amp;$B58,Mapping!$C:$G,4,0)</f>
        <v>CAREFREE</v>
      </c>
      <c r="J58" t="str">
        <f t="shared" si="0"/>
        <v>CAREFREE P.S.</v>
      </c>
      <c r="K58" t="str">
        <f>VLOOKUP($A58&amp;$C58&amp;$B58,Mapping!$C:$G,5,0)</f>
        <v>Women Health</v>
      </c>
      <c r="L58" t="str">
        <f>VLOOKUP(J58&amp;H58,Mapping!J:K,2,0)</f>
        <v>Carefree P.S.</v>
      </c>
      <c r="M58" t="str">
        <f>IF(OR(I58="PIZ BUIN",I58="LISTERINE"),VLOOKUP(E58,MAPEO!C:D,2,0)&amp;" "&amp;H58,VLOOKUP(E58,MAPEO!C:D,2,0))</f>
        <v>Carefree</v>
      </c>
      <c r="N58">
        <f>VLOOKUP(F58,MD!A:B,2,0)</f>
        <v>0</v>
      </c>
    </row>
    <row r="59" spans="1:14">
      <c r="A59" t="s">
        <v>133</v>
      </c>
      <c r="B59" t="s">
        <v>1</v>
      </c>
      <c r="C59" t="s">
        <v>147</v>
      </c>
      <c r="D59" t="s">
        <v>382</v>
      </c>
      <c r="E59" t="s">
        <v>382</v>
      </c>
      <c r="F59" t="s">
        <v>485</v>
      </c>
      <c r="G59" s="3">
        <v>575614.32999999996</v>
      </c>
      <c r="H59" s="3" t="str">
        <f>VLOOKUP($A59&amp;$C59&amp;$B59,Mapping!$C:$G,3,0)</f>
        <v>Mass</v>
      </c>
      <c r="I59" t="str">
        <f>VLOOKUP($A59&amp;$C59&amp;$B59,Mapping!$C:$G,4,0)</f>
        <v>CAREFREE</v>
      </c>
      <c r="J59" t="str">
        <f t="shared" si="0"/>
        <v>CAREFREE P.S.</v>
      </c>
      <c r="K59" t="str">
        <f>VLOOKUP($A59&amp;$C59&amp;$B59,Mapping!$C:$G,5,0)</f>
        <v>Women Health</v>
      </c>
      <c r="L59" t="str">
        <f>VLOOKUP(J59&amp;H59,Mapping!J:K,2,0)</f>
        <v>Carefree P.S.</v>
      </c>
      <c r="M59" t="str">
        <f>IF(OR(I59="PIZ BUIN",I59="LISTERINE"),VLOOKUP(E59,MAPEO!C:D,2,0)&amp;" "&amp;H59,VLOOKUP(E59,MAPEO!C:D,2,0))</f>
        <v>Carefree</v>
      </c>
      <c r="N59">
        <f>VLOOKUP(F59,MD!A:B,2,0)</f>
        <v>0</v>
      </c>
    </row>
    <row r="60" spans="1:14">
      <c r="A60" t="s">
        <v>133</v>
      </c>
      <c r="B60" t="s">
        <v>1</v>
      </c>
      <c r="C60" t="s">
        <v>147</v>
      </c>
      <c r="D60" t="s">
        <v>382</v>
      </c>
      <c r="E60" t="s">
        <v>382</v>
      </c>
      <c r="F60" t="s">
        <v>486</v>
      </c>
      <c r="G60" s="3">
        <v>582733.51</v>
      </c>
      <c r="H60" s="3" t="str">
        <f>VLOOKUP($A60&amp;$C60&amp;$B60,Mapping!$C:$G,3,0)</f>
        <v>Mass</v>
      </c>
      <c r="I60" t="str">
        <f>VLOOKUP($A60&amp;$C60&amp;$B60,Mapping!$C:$G,4,0)</f>
        <v>CAREFREE</v>
      </c>
      <c r="J60" t="str">
        <f t="shared" si="0"/>
        <v>CAREFREE P.S.</v>
      </c>
      <c r="K60" t="str">
        <f>VLOOKUP($A60&amp;$C60&amp;$B60,Mapping!$C:$G,5,0)</f>
        <v>Women Health</v>
      </c>
      <c r="L60" t="str">
        <f>VLOOKUP(J60&amp;H60,Mapping!J:K,2,0)</f>
        <v>Carefree P.S.</v>
      </c>
      <c r="M60" t="str">
        <f>IF(OR(I60="PIZ BUIN",I60="LISTERINE"),VLOOKUP(E60,MAPEO!C:D,2,0)&amp;" "&amp;H60,VLOOKUP(E60,MAPEO!C:D,2,0))</f>
        <v>Carefree</v>
      </c>
      <c r="N60">
        <f>VLOOKUP(F60,MD!A:B,2,0)</f>
        <v>0</v>
      </c>
    </row>
    <row r="61" spans="1:14">
      <c r="A61" t="s">
        <v>133</v>
      </c>
      <c r="B61" t="s">
        <v>1</v>
      </c>
      <c r="C61" t="s">
        <v>147</v>
      </c>
      <c r="D61" t="s">
        <v>382</v>
      </c>
      <c r="E61" t="s">
        <v>382</v>
      </c>
      <c r="F61" t="s">
        <v>487</v>
      </c>
      <c r="G61" s="3">
        <v>947790.52</v>
      </c>
      <c r="H61" s="3" t="str">
        <f>VLOOKUP($A61&amp;$C61&amp;$B61,Mapping!$C:$G,3,0)</f>
        <v>Mass</v>
      </c>
      <c r="I61" t="str">
        <f>VLOOKUP($A61&amp;$C61&amp;$B61,Mapping!$C:$G,4,0)</f>
        <v>CAREFREE</v>
      </c>
      <c r="J61" t="str">
        <f t="shared" si="0"/>
        <v>CAREFREE P.S.</v>
      </c>
      <c r="K61" t="str">
        <f>VLOOKUP($A61&amp;$C61&amp;$B61,Mapping!$C:$G,5,0)</f>
        <v>Women Health</v>
      </c>
      <c r="L61" t="str">
        <f>VLOOKUP(J61&amp;H61,Mapping!J:K,2,0)</f>
        <v>Carefree P.S.</v>
      </c>
      <c r="M61" t="str">
        <f>IF(OR(I61="PIZ BUIN",I61="LISTERINE"),VLOOKUP(E61,MAPEO!C:D,2,0)&amp;" "&amp;H61,VLOOKUP(E61,MAPEO!C:D,2,0))</f>
        <v>Carefree</v>
      </c>
      <c r="N61">
        <f>VLOOKUP(F61,MD!A:B,2,0)</f>
        <v>0</v>
      </c>
    </row>
    <row r="62" spans="1:14">
      <c r="A62" t="s">
        <v>133</v>
      </c>
      <c r="B62" t="s">
        <v>1</v>
      </c>
      <c r="C62" t="s">
        <v>147</v>
      </c>
      <c r="D62" t="s">
        <v>382</v>
      </c>
      <c r="E62" t="s">
        <v>382</v>
      </c>
      <c r="F62" t="s">
        <v>488</v>
      </c>
      <c r="G62" s="3">
        <v>702117.59</v>
      </c>
      <c r="H62" s="3" t="str">
        <f>VLOOKUP($A62&amp;$C62&amp;$B62,Mapping!$C:$G,3,0)</f>
        <v>Mass</v>
      </c>
      <c r="I62" t="str">
        <f>VLOOKUP($A62&amp;$C62&amp;$B62,Mapping!$C:$G,4,0)</f>
        <v>CAREFREE</v>
      </c>
      <c r="J62" t="str">
        <f t="shared" si="0"/>
        <v>CAREFREE P.S.</v>
      </c>
      <c r="K62" t="str">
        <f>VLOOKUP($A62&amp;$C62&amp;$B62,Mapping!$C:$G,5,0)</f>
        <v>Women Health</v>
      </c>
      <c r="L62" t="str">
        <f>VLOOKUP(J62&amp;H62,Mapping!J:K,2,0)</f>
        <v>Carefree P.S.</v>
      </c>
      <c r="M62" t="str">
        <f>IF(OR(I62="PIZ BUIN",I62="LISTERINE"),VLOOKUP(E62,MAPEO!C:D,2,0)&amp;" "&amp;H62,VLOOKUP(E62,MAPEO!C:D,2,0))</f>
        <v>Carefree</v>
      </c>
      <c r="N62">
        <f>VLOOKUP(F62,MD!A:B,2,0)</f>
        <v>0</v>
      </c>
    </row>
    <row r="63" spans="1:14">
      <c r="A63" t="s">
        <v>133</v>
      </c>
      <c r="B63" t="s">
        <v>1</v>
      </c>
      <c r="C63" t="s">
        <v>147</v>
      </c>
      <c r="D63" t="s">
        <v>382</v>
      </c>
      <c r="E63" t="s">
        <v>382</v>
      </c>
      <c r="F63" t="s">
        <v>489</v>
      </c>
      <c r="G63" s="3">
        <v>556813.24</v>
      </c>
      <c r="H63" s="3" t="str">
        <f>VLOOKUP($A63&amp;$C63&amp;$B63,Mapping!$C:$G,3,0)</f>
        <v>Mass</v>
      </c>
      <c r="I63" t="str">
        <f>VLOOKUP($A63&amp;$C63&amp;$B63,Mapping!$C:$G,4,0)</f>
        <v>CAREFREE</v>
      </c>
      <c r="J63" t="str">
        <f t="shared" si="0"/>
        <v>CAREFREE P.S.</v>
      </c>
      <c r="K63" t="str">
        <f>VLOOKUP($A63&amp;$C63&amp;$B63,Mapping!$C:$G,5,0)</f>
        <v>Women Health</v>
      </c>
      <c r="L63" t="str">
        <f>VLOOKUP(J63&amp;H63,Mapping!J:K,2,0)</f>
        <v>Carefree P.S.</v>
      </c>
      <c r="M63" t="str">
        <f>IF(OR(I63="PIZ BUIN",I63="LISTERINE"),VLOOKUP(E63,MAPEO!C:D,2,0)&amp;" "&amp;H63,VLOOKUP(E63,MAPEO!C:D,2,0))</f>
        <v>Carefree</v>
      </c>
      <c r="N63">
        <f>VLOOKUP(F63,MD!A:B,2,0)</f>
        <v>0</v>
      </c>
    </row>
    <row r="64" spans="1:14">
      <c r="A64" t="s">
        <v>133</v>
      </c>
      <c r="B64" t="s">
        <v>1</v>
      </c>
      <c r="C64" t="s">
        <v>147</v>
      </c>
      <c r="D64" t="s">
        <v>382</v>
      </c>
      <c r="E64" t="s">
        <v>382</v>
      </c>
      <c r="F64" t="s">
        <v>490</v>
      </c>
      <c r="G64" s="3">
        <v>892018.29</v>
      </c>
      <c r="H64" s="3" t="str">
        <f>VLOOKUP($A64&amp;$C64&amp;$B64,Mapping!$C:$G,3,0)</f>
        <v>Mass</v>
      </c>
      <c r="I64" t="str">
        <f>VLOOKUP($A64&amp;$C64&amp;$B64,Mapping!$C:$G,4,0)</f>
        <v>CAREFREE</v>
      </c>
      <c r="J64" t="str">
        <f t="shared" si="0"/>
        <v>CAREFREE P.S.</v>
      </c>
      <c r="K64" t="str">
        <f>VLOOKUP($A64&amp;$C64&amp;$B64,Mapping!$C:$G,5,0)</f>
        <v>Women Health</v>
      </c>
      <c r="L64" t="str">
        <f>VLOOKUP(J64&amp;H64,Mapping!J:K,2,0)</f>
        <v>Carefree P.S.</v>
      </c>
      <c r="M64" t="str">
        <f>IF(OR(I64="PIZ BUIN",I64="LISTERINE"),VLOOKUP(E64,MAPEO!C:D,2,0)&amp;" "&amp;H64,VLOOKUP(E64,MAPEO!C:D,2,0))</f>
        <v>Carefree</v>
      </c>
      <c r="N64">
        <f>VLOOKUP(F64,MD!A:B,2,0)</f>
        <v>0</v>
      </c>
    </row>
    <row r="65" spans="1:14">
      <c r="A65" t="s">
        <v>133</v>
      </c>
      <c r="B65" t="s">
        <v>1</v>
      </c>
      <c r="C65" t="s">
        <v>147</v>
      </c>
      <c r="D65" t="s">
        <v>382</v>
      </c>
      <c r="E65" t="s">
        <v>382</v>
      </c>
      <c r="F65" t="s">
        <v>491</v>
      </c>
      <c r="G65" s="3">
        <v>516921.13</v>
      </c>
      <c r="H65" s="3" t="str">
        <f>VLOOKUP($A65&amp;$C65&amp;$B65,Mapping!$C:$G,3,0)</f>
        <v>Mass</v>
      </c>
      <c r="I65" t="str">
        <f>VLOOKUP($A65&amp;$C65&amp;$B65,Mapping!$C:$G,4,0)</f>
        <v>CAREFREE</v>
      </c>
      <c r="J65" t="str">
        <f t="shared" si="0"/>
        <v>CAREFREE P.S.</v>
      </c>
      <c r="K65" t="str">
        <f>VLOOKUP($A65&amp;$C65&amp;$B65,Mapping!$C:$G,5,0)</f>
        <v>Women Health</v>
      </c>
      <c r="L65" t="str">
        <f>VLOOKUP(J65&amp;H65,Mapping!J:K,2,0)</f>
        <v>Carefree P.S.</v>
      </c>
      <c r="M65" t="str">
        <f>IF(OR(I65="PIZ BUIN",I65="LISTERINE"),VLOOKUP(E65,MAPEO!C:D,2,0)&amp;" "&amp;H65,VLOOKUP(E65,MAPEO!C:D,2,0))</f>
        <v>Carefree</v>
      </c>
      <c r="N65">
        <f>VLOOKUP(F65,MD!A:B,2,0)</f>
        <v>0</v>
      </c>
    </row>
    <row r="66" spans="1:14">
      <c r="A66" t="s">
        <v>133</v>
      </c>
      <c r="B66" t="s">
        <v>1</v>
      </c>
      <c r="C66" t="s">
        <v>147</v>
      </c>
      <c r="D66" t="s">
        <v>382</v>
      </c>
      <c r="E66" t="s">
        <v>382</v>
      </c>
      <c r="F66" t="s">
        <v>492</v>
      </c>
      <c r="G66" s="3">
        <v>647219.85</v>
      </c>
      <c r="H66" s="3" t="str">
        <f>VLOOKUP($A66&amp;$C66&amp;$B66,Mapping!$C:$G,3,0)</f>
        <v>Mass</v>
      </c>
      <c r="I66" t="str">
        <f>VLOOKUP($A66&amp;$C66&amp;$B66,Mapping!$C:$G,4,0)</f>
        <v>CAREFREE</v>
      </c>
      <c r="J66" t="str">
        <f t="shared" si="0"/>
        <v>CAREFREE P.S.</v>
      </c>
      <c r="K66" t="str">
        <f>VLOOKUP($A66&amp;$C66&amp;$B66,Mapping!$C:$G,5,0)</f>
        <v>Women Health</v>
      </c>
      <c r="L66" t="str">
        <f>VLOOKUP(J66&amp;H66,Mapping!J:K,2,0)</f>
        <v>Carefree P.S.</v>
      </c>
      <c r="M66" t="str">
        <f>IF(OR(I66="PIZ BUIN",I66="LISTERINE"),VLOOKUP(E66,MAPEO!C:D,2,0)&amp;" "&amp;H66,VLOOKUP(E66,MAPEO!C:D,2,0))</f>
        <v>Carefree</v>
      </c>
      <c r="N66">
        <f>VLOOKUP(F66,MD!A:B,2,0)</f>
        <v>0</v>
      </c>
    </row>
    <row r="67" spans="1:14">
      <c r="A67" t="s">
        <v>133</v>
      </c>
      <c r="B67" t="s">
        <v>1</v>
      </c>
      <c r="C67" t="s">
        <v>147</v>
      </c>
      <c r="D67" t="s">
        <v>382</v>
      </c>
      <c r="E67" t="s">
        <v>382</v>
      </c>
      <c r="F67" t="s">
        <v>493</v>
      </c>
      <c r="G67" s="3">
        <v>928351.64</v>
      </c>
      <c r="H67" s="3" t="str">
        <f>VLOOKUP($A67&amp;$C67&amp;$B67,Mapping!$C:$G,3,0)</f>
        <v>Mass</v>
      </c>
      <c r="I67" t="str">
        <f>VLOOKUP($A67&amp;$C67&amp;$B67,Mapping!$C:$G,4,0)</f>
        <v>CAREFREE</v>
      </c>
      <c r="J67" t="str">
        <f t="shared" ref="J67:J130" si="1">IF(OR(C67="ROC",C67="COMPEED"),E67,D67)</f>
        <v>CAREFREE P.S.</v>
      </c>
      <c r="K67" t="str">
        <f>VLOOKUP($A67&amp;$C67&amp;$B67,Mapping!$C:$G,5,0)</f>
        <v>Women Health</v>
      </c>
      <c r="L67" t="str">
        <f>VLOOKUP(J67&amp;H67,Mapping!J:K,2,0)</f>
        <v>Carefree P.S.</v>
      </c>
      <c r="M67" t="str">
        <f>IF(OR(I67="PIZ BUIN",I67="LISTERINE"),VLOOKUP(E67,MAPEO!C:D,2,0)&amp;" "&amp;H67,VLOOKUP(E67,MAPEO!C:D,2,0))</f>
        <v>Carefree</v>
      </c>
      <c r="N67">
        <f>VLOOKUP(F67,MD!A:B,2,0)</f>
        <v>0</v>
      </c>
    </row>
    <row r="68" spans="1:14">
      <c r="A68" t="s">
        <v>133</v>
      </c>
      <c r="B68" t="s">
        <v>1</v>
      </c>
      <c r="C68" t="s">
        <v>147</v>
      </c>
      <c r="D68" t="s">
        <v>382</v>
      </c>
      <c r="E68" t="s">
        <v>382</v>
      </c>
      <c r="F68" t="s">
        <v>95</v>
      </c>
      <c r="G68" s="3">
        <v>613009.74</v>
      </c>
      <c r="H68" s="3" t="str">
        <f>VLOOKUP($A68&amp;$C68&amp;$B68,Mapping!$C:$G,3,0)</f>
        <v>Mass</v>
      </c>
      <c r="I68" t="str">
        <f>VLOOKUP($A68&amp;$C68&amp;$B68,Mapping!$C:$G,4,0)</f>
        <v>CAREFREE</v>
      </c>
      <c r="J68" t="str">
        <f t="shared" si="1"/>
        <v>CAREFREE P.S.</v>
      </c>
      <c r="K68" t="str">
        <f>VLOOKUP($A68&amp;$C68&amp;$B68,Mapping!$C:$G,5,0)</f>
        <v>Women Health</v>
      </c>
      <c r="L68" t="str">
        <f>VLOOKUP(J68&amp;H68,Mapping!J:K,2,0)</f>
        <v>Carefree P.S.</v>
      </c>
      <c r="M68" t="str">
        <f>IF(OR(I68="PIZ BUIN",I68="LISTERINE"),VLOOKUP(E68,MAPEO!C:D,2,0)&amp;" "&amp;H68,VLOOKUP(E68,MAPEO!C:D,2,0))</f>
        <v>Carefree</v>
      </c>
      <c r="N68" t="str">
        <f>VLOOKUP(F68,MD!A:B,2,0)</f>
        <v>YTD 2015</v>
      </c>
    </row>
    <row r="69" spans="1:14">
      <c r="A69" t="s">
        <v>133</v>
      </c>
      <c r="B69" t="s">
        <v>1</v>
      </c>
      <c r="C69" t="s">
        <v>147</v>
      </c>
      <c r="D69" t="s">
        <v>382</v>
      </c>
      <c r="E69" t="s">
        <v>382</v>
      </c>
      <c r="F69" t="s">
        <v>96</v>
      </c>
      <c r="G69" s="3">
        <v>623367.81000000006</v>
      </c>
      <c r="H69" s="3" t="str">
        <f>VLOOKUP($A69&amp;$C69&amp;$B69,Mapping!$C:$G,3,0)</f>
        <v>Mass</v>
      </c>
      <c r="I69" t="str">
        <f>VLOOKUP($A69&amp;$C69&amp;$B69,Mapping!$C:$G,4,0)</f>
        <v>CAREFREE</v>
      </c>
      <c r="J69" t="str">
        <f t="shared" si="1"/>
        <v>CAREFREE P.S.</v>
      </c>
      <c r="K69" t="str">
        <f>VLOOKUP($A69&amp;$C69&amp;$B69,Mapping!$C:$G,5,0)</f>
        <v>Women Health</v>
      </c>
      <c r="L69" t="str">
        <f>VLOOKUP(J69&amp;H69,Mapping!J:K,2,0)</f>
        <v>Carefree P.S.</v>
      </c>
      <c r="M69" t="str">
        <f>IF(OR(I69="PIZ BUIN",I69="LISTERINE"),VLOOKUP(E69,MAPEO!C:D,2,0)&amp;" "&amp;H69,VLOOKUP(E69,MAPEO!C:D,2,0))</f>
        <v>Carefree</v>
      </c>
      <c r="N69" t="str">
        <f>VLOOKUP(F69,MD!A:B,2,0)</f>
        <v>YTD 2015</v>
      </c>
    </row>
    <row r="70" spans="1:14">
      <c r="A70" t="s">
        <v>133</v>
      </c>
      <c r="B70" t="s">
        <v>1</v>
      </c>
      <c r="C70" t="s">
        <v>147</v>
      </c>
      <c r="D70" t="s">
        <v>382</v>
      </c>
      <c r="E70" t="s">
        <v>382</v>
      </c>
      <c r="F70" t="s">
        <v>97</v>
      </c>
      <c r="G70" s="3">
        <v>1029667.36</v>
      </c>
      <c r="H70" s="3" t="str">
        <f>VLOOKUP($A70&amp;$C70&amp;$B70,Mapping!$C:$G,3,0)</f>
        <v>Mass</v>
      </c>
      <c r="I70" t="str">
        <f>VLOOKUP($A70&amp;$C70&amp;$B70,Mapping!$C:$G,4,0)</f>
        <v>CAREFREE</v>
      </c>
      <c r="J70" t="str">
        <f t="shared" si="1"/>
        <v>CAREFREE P.S.</v>
      </c>
      <c r="K70" t="str">
        <f>VLOOKUP($A70&amp;$C70&amp;$B70,Mapping!$C:$G,5,0)</f>
        <v>Women Health</v>
      </c>
      <c r="L70" t="str">
        <f>VLOOKUP(J70&amp;H70,Mapping!J:K,2,0)</f>
        <v>Carefree P.S.</v>
      </c>
      <c r="M70" t="str">
        <f>IF(OR(I70="PIZ BUIN",I70="LISTERINE"),VLOOKUP(E70,MAPEO!C:D,2,0)&amp;" "&amp;H70,VLOOKUP(E70,MAPEO!C:D,2,0))</f>
        <v>Carefree</v>
      </c>
      <c r="N70" t="str">
        <f>VLOOKUP(F70,MD!A:B,2,0)</f>
        <v>YTD 2015</v>
      </c>
    </row>
    <row r="71" spans="1:14">
      <c r="A71" t="s">
        <v>133</v>
      </c>
      <c r="B71" t="s">
        <v>1</v>
      </c>
      <c r="C71" t="s">
        <v>147</v>
      </c>
      <c r="D71" t="s">
        <v>382</v>
      </c>
      <c r="E71" t="s">
        <v>382</v>
      </c>
      <c r="F71" t="s">
        <v>101</v>
      </c>
      <c r="G71" s="3">
        <v>596964.07999999996</v>
      </c>
      <c r="H71" s="3" t="str">
        <f>VLOOKUP($A71&amp;$C71&amp;$B71,Mapping!$C:$G,3,0)</f>
        <v>Mass</v>
      </c>
      <c r="I71" t="str">
        <f>VLOOKUP($A71&amp;$C71&amp;$B71,Mapping!$C:$G,4,0)</f>
        <v>CAREFREE</v>
      </c>
      <c r="J71" t="str">
        <f t="shared" si="1"/>
        <v>CAREFREE P.S.</v>
      </c>
      <c r="K71" t="str">
        <f>VLOOKUP($A71&amp;$C71&amp;$B71,Mapping!$C:$G,5,0)</f>
        <v>Women Health</v>
      </c>
      <c r="L71" t="str">
        <f>VLOOKUP(J71&amp;H71,Mapping!J:K,2,0)</f>
        <v>Carefree P.S.</v>
      </c>
      <c r="M71" t="str">
        <f>IF(OR(I71="PIZ BUIN",I71="LISTERINE"),VLOOKUP(E71,MAPEO!C:D,2,0)&amp;" "&amp;H71,VLOOKUP(E71,MAPEO!C:D,2,0))</f>
        <v>Carefree</v>
      </c>
      <c r="N71" t="str">
        <f>VLOOKUP(F71,MD!A:B,2,0)</f>
        <v>YTD 2015</v>
      </c>
    </row>
    <row r="72" spans="1:14">
      <c r="A72" t="s">
        <v>133</v>
      </c>
      <c r="B72" t="s">
        <v>1</v>
      </c>
      <c r="C72" t="s">
        <v>147</v>
      </c>
      <c r="D72" t="s">
        <v>382</v>
      </c>
      <c r="E72" t="s">
        <v>382</v>
      </c>
      <c r="F72" t="s">
        <v>104</v>
      </c>
      <c r="G72" s="3">
        <v>735547.78</v>
      </c>
      <c r="H72" s="3" t="str">
        <f>VLOOKUP($A72&amp;$C72&amp;$B72,Mapping!$C:$G,3,0)</f>
        <v>Mass</v>
      </c>
      <c r="I72" t="str">
        <f>VLOOKUP($A72&amp;$C72&amp;$B72,Mapping!$C:$G,4,0)</f>
        <v>CAREFREE</v>
      </c>
      <c r="J72" t="str">
        <f t="shared" si="1"/>
        <v>CAREFREE P.S.</v>
      </c>
      <c r="K72" t="str">
        <f>VLOOKUP($A72&amp;$C72&amp;$B72,Mapping!$C:$G,5,0)</f>
        <v>Women Health</v>
      </c>
      <c r="L72" t="str">
        <f>VLOOKUP(J72&amp;H72,Mapping!J:K,2,0)</f>
        <v>Carefree P.S.</v>
      </c>
      <c r="M72" t="str">
        <f>IF(OR(I72="PIZ BUIN",I72="LISTERINE"),VLOOKUP(E72,MAPEO!C:D,2,0)&amp;" "&amp;H72,VLOOKUP(E72,MAPEO!C:D,2,0))</f>
        <v>Carefree</v>
      </c>
      <c r="N72" t="str">
        <f>VLOOKUP(F72,MD!A:B,2,0)</f>
        <v>YTD 2015</v>
      </c>
    </row>
    <row r="73" spans="1:14">
      <c r="A73" t="s">
        <v>133</v>
      </c>
      <c r="B73" t="s">
        <v>1</v>
      </c>
      <c r="C73" t="s">
        <v>147</v>
      </c>
      <c r="D73" t="s">
        <v>382</v>
      </c>
      <c r="E73" t="s">
        <v>382</v>
      </c>
      <c r="F73" t="s">
        <v>105</v>
      </c>
      <c r="G73" s="3">
        <v>942957.47</v>
      </c>
      <c r="H73" s="3" t="str">
        <f>VLOOKUP($A73&amp;$C73&amp;$B73,Mapping!$C:$G,3,0)</f>
        <v>Mass</v>
      </c>
      <c r="I73" t="str">
        <f>VLOOKUP($A73&amp;$C73&amp;$B73,Mapping!$C:$G,4,0)</f>
        <v>CAREFREE</v>
      </c>
      <c r="J73" t="str">
        <f t="shared" si="1"/>
        <v>CAREFREE P.S.</v>
      </c>
      <c r="K73" t="str">
        <f>VLOOKUP($A73&amp;$C73&amp;$B73,Mapping!$C:$G,5,0)</f>
        <v>Women Health</v>
      </c>
      <c r="L73" t="str">
        <f>VLOOKUP(J73&amp;H73,Mapping!J:K,2,0)</f>
        <v>Carefree P.S.</v>
      </c>
      <c r="M73" t="str">
        <f>IF(OR(I73="PIZ BUIN",I73="LISTERINE"),VLOOKUP(E73,MAPEO!C:D,2,0)&amp;" "&amp;H73,VLOOKUP(E73,MAPEO!C:D,2,0))</f>
        <v>Carefree</v>
      </c>
      <c r="N73" t="str">
        <f>VLOOKUP(F73,MD!A:B,2,0)</f>
        <v>YTD 2015</v>
      </c>
    </row>
    <row r="74" spans="1:14">
      <c r="A74" t="s">
        <v>133</v>
      </c>
      <c r="B74" t="s">
        <v>1</v>
      </c>
      <c r="C74" t="s">
        <v>147</v>
      </c>
      <c r="D74" t="s">
        <v>382</v>
      </c>
      <c r="E74" t="s">
        <v>382</v>
      </c>
      <c r="F74" t="s">
        <v>106</v>
      </c>
      <c r="G74" s="3">
        <v>666059.06000000006</v>
      </c>
      <c r="H74" s="3" t="str">
        <f>VLOOKUP($A74&amp;$C74&amp;$B74,Mapping!$C:$G,3,0)</f>
        <v>Mass</v>
      </c>
      <c r="I74" t="str">
        <f>VLOOKUP($A74&amp;$C74&amp;$B74,Mapping!$C:$G,4,0)</f>
        <v>CAREFREE</v>
      </c>
      <c r="J74" t="str">
        <f t="shared" si="1"/>
        <v>CAREFREE P.S.</v>
      </c>
      <c r="K74" t="str">
        <f>VLOOKUP($A74&amp;$C74&amp;$B74,Mapping!$C:$G,5,0)</f>
        <v>Women Health</v>
      </c>
      <c r="L74" t="str">
        <f>VLOOKUP(J74&amp;H74,Mapping!J:K,2,0)</f>
        <v>Carefree P.S.</v>
      </c>
      <c r="M74" t="str">
        <f>IF(OR(I74="PIZ BUIN",I74="LISTERINE"),VLOOKUP(E74,MAPEO!C:D,2,0)&amp;" "&amp;H74,VLOOKUP(E74,MAPEO!C:D,2,0))</f>
        <v>Carefree</v>
      </c>
      <c r="N74" t="str">
        <f>VLOOKUP(F74,MD!A:B,2,0)</f>
        <v>YTD 2015</v>
      </c>
    </row>
    <row r="75" spans="1:14">
      <c r="A75" t="s">
        <v>133</v>
      </c>
      <c r="B75" t="s">
        <v>1</v>
      </c>
      <c r="C75" t="s">
        <v>147</v>
      </c>
      <c r="D75" t="s">
        <v>382</v>
      </c>
      <c r="E75" t="s">
        <v>382</v>
      </c>
      <c r="F75" t="s">
        <v>108</v>
      </c>
      <c r="G75" s="3">
        <v>661087.81000000006</v>
      </c>
      <c r="H75" s="3" t="str">
        <f>VLOOKUP($A75&amp;$C75&amp;$B75,Mapping!$C:$G,3,0)</f>
        <v>Mass</v>
      </c>
      <c r="I75" t="str">
        <f>VLOOKUP($A75&amp;$C75&amp;$B75,Mapping!$C:$G,4,0)</f>
        <v>CAREFREE</v>
      </c>
      <c r="J75" t="str">
        <f t="shared" si="1"/>
        <v>CAREFREE P.S.</v>
      </c>
      <c r="K75" t="str">
        <f>VLOOKUP($A75&amp;$C75&amp;$B75,Mapping!$C:$G,5,0)</f>
        <v>Women Health</v>
      </c>
      <c r="L75" t="str">
        <f>VLOOKUP(J75&amp;H75,Mapping!J:K,2,0)</f>
        <v>Carefree P.S.</v>
      </c>
      <c r="M75" t="str">
        <f>IF(OR(I75="PIZ BUIN",I75="LISTERINE"),VLOOKUP(E75,MAPEO!C:D,2,0)&amp;" "&amp;H75,VLOOKUP(E75,MAPEO!C:D,2,0))</f>
        <v>Carefree</v>
      </c>
      <c r="N75">
        <f>VLOOKUP(F75,MD!A:B,2,0)</f>
        <v>0</v>
      </c>
    </row>
    <row r="76" spans="1:14">
      <c r="A76" t="s">
        <v>133</v>
      </c>
      <c r="B76" t="s">
        <v>1</v>
      </c>
      <c r="C76" t="s">
        <v>147</v>
      </c>
      <c r="D76" t="s">
        <v>382</v>
      </c>
      <c r="E76" t="s">
        <v>382</v>
      </c>
      <c r="F76" t="s">
        <v>109</v>
      </c>
      <c r="G76" s="3">
        <v>925158.67</v>
      </c>
      <c r="H76" s="3" t="str">
        <f>VLOOKUP($A76&amp;$C76&amp;$B76,Mapping!$C:$G,3,0)</f>
        <v>Mass</v>
      </c>
      <c r="I76" t="str">
        <f>VLOOKUP($A76&amp;$C76&amp;$B76,Mapping!$C:$G,4,0)</f>
        <v>CAREFREE</v>
      </c>
      <c r="J76" t="str">
        <f t="shared" si="1"/>
        <v>CAREFREE P.S.</v>
      </c>
      <c r="K76" t="str">
        <f>VLOOKUP($A76&amp;$C76&amp;$B76,Mapping!$C:$G,5,0)</f>
        <v>Women Health</v>
      </c>
      <c r="L76" t="str">
        <f>VLOOKUP(J76&amp;H76,Mapping!J:K,2,0)</f>
        <v>Carefree P.S.</v>
      </c>
      <c r="M76" t="str">
        <f>IF(OR(I76="PIZ BUIN",I76="LISTERINE"),VLOOKUP(E76,MAPEO!C:D,2,0)&amp;" "&amp;H76,VLOOKUP(E76,MAPEO!C:D,2,0))</f>
        <v>Carefree</v>
      </c>
      <c r="N76">
        <f>VLOOKUP(F76,MD!A:B,2,0)</f>
        <v>0</v>
      </c>
    </row>
    <row r="77" spans="1:14">
      <c r="A77" t="s">
        <v>133</v>
      </c>
      <c r="B77" t="s">
        <v>1</v>
      </c>
      <c r="C77" t="s">
        <v>147</v>
      </c>
      <c r="D77" t="s">
        <v>382</v>
      </c>
      <c r="E77" t="s">
        <v>382</v>
      </c>
      <c r="F77" t="s">
        <v>110</v>
      </c>
      <c r="G77" s="3">
        <v>644418.77</v>
      </c>
      <c r="H77" s="3" t="str">
        <f>VLOOKUP($A77&amp;$C77&amp;$B77,Mapping!$C:$G,3,0)</f>
        <v>Mass</v>
      </c>
      <c r="I77" t="str">
        <f>VLOOKUP($A77&amp;$C77&amp;$B77,Mapping!$C:$G,4,0)</f>
        <v>CAREFREE</v>
      </c>
      <c r="J77" t="str">
        <f t="shared" si="1"/>
        <v>CAREFREE P.S.</v>
      </c>
      <c r="K77" t="str">
        <f>VLOOKUP($A77&amp;$C77&amp;$B77,Mapping!$C:$G,5,0)</f>
        <v>Women Health</v>
      </c>
      <c r="L77" t="str">
        <f>VLOOKUP(J77&amp;H77,Mapping!J:K,2,0)</f>
        <v>Carefree P.S.</v>
      </c>
      <c r="M77" t="str">
        <f>IF(OR(I77="PIZ BUIN",I77="LISTERINE"),VLOOKUP(E77,MAPEO!C:D,2,0)&amp;" "&amp;H77,VLOOKUP(E77,MAPEO!C:D,2,0))</f>
        <v>Carefree</v>
      </c>
      <c r="N77">
        <f>VLOOKUP(F77,MD!A:B,2,0)</f>
        <v>0</v>
      </c>
    </row>
    <row r="78" spans="1:14">
      <c r="A78" t="s">
        <v>133</v>
      </c>
      <c r="B78" t="s">
        <v>1</v>
      </c>
      <c r="C78" t="s">
        <v>147</v>
      </c>
      <c r="D78" t="s">
        <v>382</v>
      </c>
      <c r="E78" t="s">
        <v>382</v>
      </c>
      <c r="F78" t="s">
        <v>111</v>
      </c>
      <c r="G78" s="3">
        <v>569837.9</v>
      </c>
      <c r="H78" s="3" t="str">
        <f>VLOOKUP($A78&amp;$C78&amp;$B78,Mapping!$C:$G,3,0)</f>
        <v>Mass</v>
      </c>
      <c r="I78" t="str">
        <f>VLOOKUP($A78&amp;$C78&amp;$B78,Mapping!$C:$G,4,0)</f>
        <v>CAREFREE</v>
      </c>
      <c r="J78" t="str">
        <f t="shared" si="1"/>
        <v>CAREFREE P.S.</v>
      </c>
      <c r="K78" t="str">
        <f>VLOOKUP($A78&amp;$C78&amp;$B78,Mapping!$C:$G,5,0)</f>
        <v>Women Health</v>
      </c>
      <c r="L78" t="str">
        <f>VLOOKUP(J78&amp;H78,Mapping!J:K,2,0)</f>
        <v>Carefree P.S.</v>
      </c>
      <c r="M78" t="str">
        <f>IF(OR(I78="PIZ BUIN",I78="LISTERINE"),VLOOKUP(E78,MAPEO!C:D,2,0)&amp;" "&amp;H78,VLOOKUP(E78,MAPEO!C:D,2,0))</f>
        <v>Carefree</v>
      </c>
      <c r="N78">
        <f>VLOOKUP(F78,MD!A:B,2,0)</f>
        <v>0</v>
      </c>
    </row>
    <row r="79" spans="1:14">
      <c r="A79" t="s">
        <v>133</v>
      </c>
      <c r="B79" t="s">
        <v>1</v>
      </c>
      <c r="C79" t="s">
        <v>147</v>
      </c>
      <c r="D79" t="s">
        <v>382</v>
      </c>
      <c r="E79" t="s">
        <v>382</v>
      </c>
      <c r="F79" t="s">
        <v>114</v>
      </c>
      <c r="G79" s="3">
        <v>861475.23</v>
      </c>
      <c r="H79" s="3" t="str">
        <f>VLOOKUP($A79&amp;$C79&amp;$B79,Mapping!$C:$G,3,0)</f>
        <v>Mass</v>
      </c>
      <c r="I79" t="str">
        <f>VLOOKUP($A79&amp;$C79&amp;$B79,Mapping!$C:$G,4,0)</f>
        <v>CAREFREE</v>
      </c>
      <c r="J79" t="str">
        <f t="shared" si="1"/>
        <v>CAREFREE P.S.</v>
      </c>
      <c r="K79" t="str">
        <f>VLOOKUP($A79&amp;$C79&amp;$B79,Mapping!$C:$G,5,0)</f>
        <v>Women Health</v>
      </c>
      <c r="L79" t="str">
        <f>VLOOKUP(J79&amp;H79,Mapping!J:K,2,0)</f>
        <v>Carefree P.S.</v>
      </c>
      <c r="M79" t="str">
        <f>IF(OR(I79="PIZ BUIN",I79="LISTERINE"),VLOOKUP(E79,MAPEO!C:D,2,0)&amp;" "&amp;H79,VLOOKUP(E79,MAPEO!C:D,2,0))</f>
        <v>Carefree</v>
      </c>
      <c r="N79">
        <f>VLOOKUP(F79,MD!A:B,2,0)</f>
        <v>0</v>
      </c>
    </row>
    <row r="80" spans="1:14">
      <c r="A80" t="s">
        <v>133</v>
      </c>
      <c r="B80" t="s">
        <v>1</v>
      </c>
      <c r="C80" t="s">
        <v>147</v>
      </c>
      <c r="D80" t="s">
        <v>382</v>
      </c>
      <c r="E80" t="s">
        <v>382</v>
      </c>
      <c r="F80" t="s">
        <v>115</v>
      </c>
      <c r="G80" s="3">
        <v>730410.22</v>
      </c>
      <c r="H80" s="3" t="str">
        <f>VLOOKUP($A80&amp;$C80&amp;$B80,Mapping!$C:$G,3,0)</f>
        <v>Mass</v>
      </c>
      <c r="I80" t="str">
        <f>VLOOKUP($A80&amp;$C80&amp;$B80,Mapping!$C:$G,4,0)</f>
        <v>CAREFREE</v>
      </c>
      <c r="J80" t="str">
        <f t="shared" si="1"/>
        <v>CAREFREE P.S.</v>
      </c>
      <c r="K80" t="str">
        <f>VLOOKUP($A80&amp;$C80&amp;$B80,Mapping!$C:$G,5,0)</f>
        <v>Women Health</v>
      </c>
      <c r="L80" t="str">
        <f>VLOOKUP(J80&amp;H80,Mapping!J:K,2,0)</f>
        <v>Carefree P.S.</v>
      </c>
      <c r="M80" t="str">
        <f>IF(OR(I80="PIZ BUIN",I80="LISTERINE"),VLOOKUP(E80,MAPEO!C:D,2,0)&amp;" "&amp;H80,VLOOKUP(E80,MAPEO!C:D,2,0))</f>
        <v>Carefree</v>
      </c>
      <c r="N80" t="str">
        <f>VLOOKUP(F80,MD!A:B,2,0)</f>
        <v>YTD 2016</v>
      </c>
    </row>
    <row r="81" spans="1:14">
      <c r="A81" t="s">
        <v>133</v>
      </c>
      <c r="B81" t="s">
        <v>1</v>
      </c>
      <c r="C81" t="s">
        <v>147</v>
      </c>
      <c r="D81" t="s">
        <v>382</v>
      </c>
      <c r="E81" t="s">
        <v>382</v>
      </c>
      <c r="F81" t="s">
        <v>117</v>
      </c>
      <c r="G81" s="3">
        <v>645107.62</v>
      </c>
      <c r="H81" s="3" t="str">
        <f>VLOOKUP($A81&amp;$C81&amp;$B81,Mapping!$C:$G,3,0)</f>
        <v>Mass</v>
      </c>
      <c r="I81" t="str">
        <f>VLOOKUP($A81&amp;$C81&amp;$B81,Mapping!$C:$G,4,0)</f>
        <v>CAREFREE</v>
      </c>
      <c r="J81" t="str">
        <f t="shared" si="1"/>
        <v>CAREFREE P.S.</v>
      </c>
      <c r="K81" t="str">
        <f>VLOOKUP($A81&amp;$C81&amp;$B81,Mapping!$C:$G,5,0)</f>
        <v>Women Health</v>
      </c>
      <c r="L81" t="str">
        <f>VLOOKUP(J81&amp;H81,Mapping!J:K,2,0)</f>
        <v>Carefree P.S.</v>
      </c>
      <c r="M81" t="str">
        <f>IF(OR(I81="PIZ BUIN",I81="LISTERINE"),VLOOKUP(E81,MAPEO!C:D,2,0)&amp;" "&amp;H81,VLOOKUP(E81,MAPEO!C:D,2,0))</f>
        <v>Carefree</v>
      </c>
      <c r="N81" t="str">
        <f>VLOOKUP(F81,MD!A:B,2,0)</f>
        <v>YTD 2016</v>
      </c>
    </row>
    <row r="82" spans="1:14">
      <c r="A82" t="s">
        <v>133</v>
      </c>
      <c r="B82" t="s">
        <v>1</v>
      </c>
      <c r="C82" t="s">
        <v>147</v>
      </c>
      <c r="D82" t="s">
        <v>382</v>
      </c>
      <c r="E82" t="s">
        <v>382</v>
      </c>
      <c r="F82" t="s">
        <v>118</v>
      </c>
      <c r="G82" s="3">
        <v>1153289.8500000001</v>
      </c>
      <c r="H82" s="3" t="str">
        <f>VLOOKUP($A82&amp;$C82&amp;$B82,Mapping!$C:$G,3,0)</f>
        <v>Mass</v>
      </c>
      <c r="I82" t="str">
        <f>VLOOKUP($A82&amp;$C82&amp;$B82,Mapping!$C:$G,4,0)</f>
        <v>CAREFREE</v>
      </c>
      <c r="J82" t="str">
        <f t="shared" si="1"/>
        <v>CAREFREE P.S.</v>
      </c>
      <c r="K82" t="str">
        <f>VLOOKUP($A82&amp;$C82&amp;$B82,Mapping!$C:$G,5,0)</f>
        <v>Women Health</v>
      </c>
      <c r="L82" t="str">
        <f>VLOOKUP(J82&amp;H82,Mapping!J:K,2,0)</f>
        <v>Carefree P.S.</v>
      </c>
      <c r="M82" t="str">
        <f>IF(OR(I82="PIZ BUIN",I82="LISTERINE"),VLOOKUP(E82,MAPEO!C:D,2,0)&amp;" "&amp;H82,VLOOKUP(E82,MAPEO!C:D,2,0))</f>
        <v>Carefree</v>
      </c>
      <c r="N82" t="str">
        <f>VLOOKUP(F82,MD!A:B,2,0)</f>
        <v>YTD 2016</v>
      </c>
    </row>
    <row r="83" spans="1:14">
      <c r="A83" t="s">
        <v>133</v>
      </c>
      <c r="B83" t="s">
        <v>1</v>
      </c>
      <c r="C83" t="s">
        <v>154</v>
      </c>
      <c r="D83" t="s">
        <v>154</v>
      </c>
      <c r="E83" t="s">
        <v>560</v>
      </c>
      <c r="F83" t="s">
        <v>482</v>
      </c>
      <c r="G83" s="3">
        <v>58991.72</v>
      </c>
      <c r="H83" s="3" t="str">
        <f>VLOOKUP($A83&amp;$C83&amp;$B83,Mapping!$C:$G,3,0)</f>
        <v>Mass</v>
      </c>
      <c r="I83" t="str">
        <f>VLOOKUP($A83&amp;$C83&amp;$B83,Mapping!$C:$G,4,0)</f>
        <v>CLEAN &amp; CLEAR</v>
      </c>
      <c r="J83" t="str">
        <f t="shared" si="1"/>
        <v>CLEAN &amp; CLEAR</v>
      </c>
      <c r="K83" t="str">
        <f>VLOOKUP($A83&amp;$C83&amp;$B83,Mapping!$C:$G,5,0)</f>
        <v>Adult Skin Care</v>
      </c>
      <c r="L83" t="str">
        <f>VLOOKUP(J83&amp;H83,Mapping!J:K,2,0)</f>
        <v>Clean &amp; Clear Mass</v>
      </c>
      <c r="M83" t="str">
        <f>IF(OR(I83="PIZ BUIN",I83="LISTERINE"),VLOOKUP(E83,MAPEO!C:D,2,0)&amp;" "&amp;H83,VLOOKUP(E83,MAPEO!C:D,2,0))</f>
        <v>Clean &amp; Clear</v>
      </c>
      <c r="N83">
        <f>VLOOKUP(F83,MD!A:B,2,0)</f>
        <v>0</v>
      </c>
    </row>
    <row r="84" spans="1:14">
      <c r="A84" t="s">
        <v>133</v>
      </c>
      <c r="B84" t="s">
        <v>1</v>
      </c>
      <c r="C84" t="s">
        <v>154</v>
      </c>
      <c r="D84" t="s">
        <v>154</v>
      </c>
      <c r="E84" t="s">
        <v>560</v>
      </c>
      <c r="F84" t="s">
        <v>483</v>
      </c>
      <c r="G84" s="3">
        <v>76009.97</v>
      </c>
      <c r="H84" s="3" t="str">
        <f>VLOOKUP($A84&amp;$C84&amp;$B84,Mapping!$C:$G,3,0)</f>
        <v>Mass</v>
      </c>
      <c r="I84" t="str">
        <f>VLOOKUP($A84&amp;$C84&amp;$B84,Mapping!$C:$G,4,0)</f>
        <v>CLEAN &amp; CLEAR</v>
      </c>
      <c r="J84" t="str">
        <f t="shared" si="1"/>
        <v>CLEAN &amp; CLEAR</v>
      </c>
      <c r="K84" t="str">
        <f>VLOOKUP($A84&amp;$C84&amp;$B84,Mapping!$C:$G,5,0)</f>
        <v>Adult Skin Care</v>
      </c>
      <c r="L84" t="str">
        <f>VLOOKUP(J84&amp;H84,Mapping!J:K,2,0)</f>
        <v>Clean &amp; Clear Mass</v>
      </c>
      <c r="M84" t="str">
        <f>IF(OR(I84="PIZ BUIN",I84="LISTERINE"),VLOOKUP(E84,MAPEO!C:D,2,0)&amp;" "&amp;H84,VLOOKUP(E84,MAPEO!C:D,2,0))</f>
        <v>Clean &amp; Clear</v>
      </c>
      <c r="N84">
        <f>VLOOKUP(F84,MD!A:B,2,0)</f>
        <v>0</v>
      </c>
    </row>
    <row r="85" spans="1:14">
      <c r="A85" t="s">
        <v>133</v>
      </c>
      <c r="B85" t="s">
        <v>1</v>
      </c>
      <c r="C85" t="s">
        <v>154</v>
      </c>
      <c r="D85" t="s">
        <v>154</v>
      </c>
      <c r="E85" t="s">
        <v>560</v>
      </c>
      <c r="F85" t="s">
        <v>484</v>
      </c>
      <c r="G85" s="3">
        <v>101948.9</v>
      </c>
      <c r="H85" s="3" t="str">
        <f>VLOOKUP($A85&amp;$C85&amp;$B85,Mapping!$C:$G,3,0)</f>
        <v>Mass</v>
      </c>
      <c r="I85" t="str">
        <f>VLOOKUP($A85&amp;$C85&amp;$B85,Mapping!$C:$G,4,0)</f>
        <v>CLEAN &amp; CLEAR</v>
      </c>
      <c r="J85" t="str">
        <f t="shared" si="1"/>
        <v>CLEAN &amp; CLEAR</v>
      </c>
      <c r="K85" t="str">
        <f>VLOOKUP($A85&amp;$C85&amp;$B85,Mapping!$C:$G,5,0)</f>
        <v>Adult Skin Care</v>
      </c>
      <c r="L85" t="str">
        <f>VLOOKUP(J85&amp;H85,Mapping!J:K,2,0)</f>
        <v>Clean &amp; Clear Mass</v>
      </c>
      <c r="M85" t="str">
        <f>IF(OR(I85="PIZ BUIN",I85="LISTERINE"),VLOOKUP(E85,MAPEO!C:D,2,0)&amp;" "&amp;H85,VLOOKUP(E85,MAPEO!C:D,2,0))</f>
        <v>Clean &amp; Clear</v>
      </c>
      <c r="N85">
        <f>VLOOKUP(F85,MD!A:B,2,0)</f>
        <v>0</v>
      </c>
    </row>
    <row r="86" spans="1:14">
      <c r="A86" t="s">
        <v>133</v>
      </c>
      <c r="B86" t="s">
        <v>1</v>
      </c>
      <c r="C86" t="s">
        <v>154</v>
      </c>
      <c r="D86" t="s">
        <v>154</v>
      </c>
      <c r="E86" t="s">
        <v>560</v>
      </c>
      <c r="F86" t="s">
        <v>485</v>
      </c>
      <c r="G86" s="3">
        <v>62762.15</v>
      </c>
      <c r="H86" s="3" t="str">
        <f>VLOOKUP($A86&amp;$C86&amp;$B86,Mapping!$C:$G,3,0)</f>
        <v>Mass</v>
      </c>
      <c r="I86" t="str">
        <f>VLOOKUP($A86&amp;$C86&amp;$B86,Mapping!$C:$G,4,0)</f>
        <v>CLEAN &amp; CLEAR</v>
      </c>
      <c r="J86" t="str">
        <f t="shared" si="1"/>
        <v>CLEAN &amp; CLEAR</v>
      </c>
      <c r="K86" t="str">
        <f>VLOOKUP($A86&amp;$C86&amp;$B86,Mapping!$C:$G,5,0)</f>
        <v>Adult Skin Care</v>
      </c>
      <c r="L86" t="str">
        <f>VLOOKUP(J86&amp;H86,Mapping!J:K,2,0)</f>
        <v>Clean &amp; Clear Mass</v>
      </c>
      <c r="M86" t="str">
        <f>IF(OR(I86="PIZ BUIN",I86="LISTERINE"),VLOOKUP(E86,MAPEO!C:D,2,0)&amp;" "&amp;H86,VLOOKUP(E86,MAPEO!C:D,2,0))</f>
        <v>Clean &amp; Clear</v>
      </c>
      <c r="N86">
        <f>VLOOKUP(F86,MD!A:B,2,0)</f>
        <v>0</v>
      </c>
    </row>
    <row r="87" spans="1:14">
      <c r="A87" t="s">
        <v>133</v>
      </c>
      <c r="B87" t="s">
        <v>1</v>
      </c>
      <c r="C87" t="s">
        <v>154</v>
      </c>
      <c r="D87" t="s">
        <v>154</v>
      </c>
      <c r="E87" t="s">
        <v>560</v>
      </c>
      <c r="F87" t="s">
        <v>486</v>
      </c>
      <c r="G87" s="3">
        <v>53238.59</v>
      </c>
      <c r="H87" s="3" t="str">
        <f>VLOOKUP($A87&amp;$C87&amp;$B87,Mapping!$C:$G,3,0)</f>
        <v>Mass</v>
      </c>
      <c r="I87" t="str">
        <f>VLOOKUP($A87&amp;$C87&amp;$B87,Mapping!$C:$G,4,0)</f>
        <v>CLEAN &amp; CLEAR</v>
      </c>
      <c r="J87" t="str">
        <f t="shared" si="1"/>
        <v>CLEAN &amp; CLEAR</v>
      </c>
      <c r="K87" t="str">
        <f>VLOOKUP($A87&amp;$C87&amp;$B87,Mapping!$C:$G,5,0)</f>
        <v>Adult Skin Care</v>
      </c>
      <c r="L87" t="str">
        <f>VLOOKUP(J87&amp;H87,Mapping!J:K,2,0)</f>
        <v>Clean &amp; Clear Mass</v>
      </c>
      <c r="M87" t="str">
        <f>IF(OR(I87="PIZ BUIN",I87="LISTERINE"),VLOOKUP(E87,MAPEO!C:D,2,0)&amp;" "&amp;H87,VLOOKUP(E87,MAPEO!C:D,2,0))</f>
        <v>Clean &amp; Clear</v>
      </c>
      <c r="N87">
        <f>VLOOKUP(F87,MD!A:B,2,0)</f>
        <v>0</v>
      </c>
    </row>
    <row r="88" spans="1:14">
      <c r="A88" t="s">
        <v>133</v>
      </c>
      <c r="B88" t="s">
        <v>1</v>
      </c>
      <c r="C88" t="s">
        <v>154</v>
      </c>
      <c r="D88" t="s">
        <v>154</v>
      </c>
      <c r="E88" t="s">
        <v>560</v>
      </c>
      <c r="F88" t="s">
        <v>487</v>
      </c>
      <c r="G88" s="3">
        <v>85606.21</v>
      </c>
      <c r="H88" s="3" t="str">
        <f>VLOOKUP($A88&amp;$C88&amp;$B88,Mapping!$C:$G,3,0)</f>
        <v>Mass</v>
      </c>
      <c r="I88" t="str">
        <f>VLOOKUP($A88&amp;$C88&amp;$B88,Mapping!$C:$G,4,0)</f>
        <v>CLEAN &amp; CLEAR</v>
      </c>
      <c r="J88" t="str">
        <f t="shared" si="1"/>
        <v>CLEAN &amp; CLEAR</v>
      </c>
      <c r="K88" t="str">
        <f>VLOOKUP($A88&amp;$C88&amp;$B88,Mapping!$C:$G,5,0)</f>
        <v>Adult Skin Care</v>
      </c>
      <c r="L88" t="str">
        <f>VLOOKUP(J88&amp;H88,Mapping!J:K,2,0)</f>
        <v>Clean &amp; Clear Mass</v>
      </c>
      <c r="M88" t="str">
        <f>IF(OR(I88="PIZ BUIN",I88="LISTERINE"),VLOOKUP(E88,MAPEO!C:D,2,0)&amp;" "&amp;H88,VLOOKUP(E88,MAPEO!C:D,2,0))</f>
        <v>Clean &amp; Clear</v>
      </c>
      <c r="N88">
        <f>VLOOKUP(F88,MD!A:B,2,0)</f>
        <v>0</v>
      </c>
    </row>
    <row r="89" spans="1:14">
      <c r="A89" t="s">
        <v>133</v>
      </c>
      <c r="B89" t="s">
        <v>1</v>
      </c>
      <c r="C89" t="s">
        <v>154</v>
      </c>
      <c r="D89" t="s">
        <v>154</v>
      </c>
      <c r="E89" t="s">
        <v>560</v>
      </c>
      <c r="F89" t="s">
        <v>488</v>
      </c>
      <c r="G89" s="3">
        <v>49766.32</v>
      </c>
      <c r="H89" s="3" t="str">
        <f>VLOOKUP($A89&amp;$C89&amp;$B89,Mapping!$C:$G,3,0)</f>
        <v>Mass</v>
      </c>
      <c r="I89" t="str">
        <f>VLOOKUP($A89&amp;$C89&amp;$B89,Mapping!$C:$G,4,0)</f>
        <v>CLEAN &amp; CLEAR</v>
      </c>
      <c r="J89" t="str">
        <f t="shared" si="1"/>
        <v>CLEAN &amp; CLEAR</v>
      </c>
      <c r="K89" t="str">
        <f>VLOOKUP($A89&amp;$C89&amp;$B89,Mapping!$C:$G,5,0)</f>
        <v>Adult Skin Care</v>
      </c>
      <c r="L89" t="str">
        <f>VLOOKUP(J89&amp;H89,Mapping!J:K,2,0)</f>
        <v>Clean &amp; Clear Mass</v>
      </c>
      <c r="M89" t="str">
        <f>IF(OR(I89="PIZ BUIN",I89="LISTERINE"),VLOOKUP(E89,MAPEO!C:D,2,0)&amp;" "&amp;H89,VLOOKUP(E89,MAPEO!C:D,2,0))</f>
        <v>Clean &amp; Clear</v>
      </c>
      <c r="N89">
        <f>VLOOKUP(F89,MD!A:B,2,0)</f>
        <v>0</v>
      </c>
    </row>
    <row r="90" spans="1:14">
      <c r="A90" t="s">
        <v>133</v>
      </c>
      <c r="B90" t="s">
        <v>1</v>
      </c>
      <c r="C90" t="s">
        <v>154</v>
      </c>
      <c r="D90" t="s">
        <v>154</v>
      </c>
      <c r="E90" t="s">
        <v>560</v>
      </c>
      <c r="F90" t="s">
        <v>489</v>
      </c>
      <c r="G90" s="3">
        <v>118058.57</v>
      </c>
      <c r="H90" s="3" t="str">
        <f>VLOOKUP($A90&amp;$C90&amp;$B90,Mapping!$C:$G,3,0)</f>
        <v>Mass</v>
      </c>
      <c r="I90" t="str">
        <f>VLOOKUP($A90&amp;$C90&amp;$B90,Mapping!$C:$G,4,0)</f>
        <v>CLEAN &amp; CLEAR</v>
      </c>
      <c r="J90" t="str">
        <f t="shared" si="1"/>
        <v>CLEAN &amp; CLEAR</v>
      </c>
      <c r="K90" t="str">
        <f>VLOOKUP($A90&amp;$C90&amp;$B90,Mapping!$C:$G,5,0)</f>
        <v>Adult Skin Care</v>
      </c>
      <c r="L90" t="str">
        <f>VLOOKUP(J90&amp;H90,Mapping!J:K,2,0)</f>
        <v>Clean &amp; Clear Mass</v>
      </c>
      <c r="M90" t="str">
        <f>IF(OR(I90="PIZ BUIN",I90="LISTERINE"),VLOOKUP(E90,MAPEO!C:D,2,0)&amp;" "&amp;H90,VLOOKUP(E90,MAPEO!C:D,2,0))</f>
        <v>Clean &amp; Clear</v>
      </c>
      <c r="N90">
        <f>VLOOKUP(F90,MD!A:B,2,0)</f>
        <v>0</v>
      </c>
    </row>
    <row r="91" spans="1:14">
      <c r="A91" t="s">
        <v>133</v>
      </c>
      <c r="B91" t="s">
        <v>1</v>
      </c>
      <c r="C91" t="s">
        <v>154</v>
      </c>
      <c r="D91" t="s">
        <v>154</v>
      </c>
      <c r="E91" t="s">
        <v>560</v>
      </c>
      <c r="F91" t="s">
        <v>490</v>
      </c>
      <c r="G91" s="3">
        <v>87824.53</v>
      </c>
      <c r="H91" s="3" t="str">
        <f>VLOOKUP($A91&amp;$C91&amp;$B91,Mapping!$C:$G,3,0)</f>
        <v>Mass</v>
      </c>
      <c r="I91" t="str">
        <f>VLOOKUP($A91&amp;$C91&amp;$B91,Mapping!$C:$G,4,0)</f>
        <v>CLEAN &amp; CLEAR</v>
      </c>
      <c r="J91" t="str">
        <f t="shared" si="1"/>
        <v>CLEAN &amp; CLEAR</v>
      </c>
      <c r="K91" t="str">
        <f>VLOOKUP($A91&amp;$C91&amp;$B91,Mapping!$C:$G,5,0)</f>
        <v>Adult Skin Care</v>
      </c>
      <c r="L91" t="str">
        <f>VLOOKUP(J91&amp;H91,Mapping!J:K,2,0)</f>
        <v>Clean &amp; Clear Mass</v>
      </c>
      <c r="M91" t="str">
        <f>IF(OR(I91="PIZ BUIN",I91="LISTERINE"),VLOOKUP(E91,MAPEO!C:D,2,0)&amp;" "&amp;H91,VLOOKUP(E91,MAPEO!C:D,2,0))</f>
        <v>Clean &amp; Clear</v>
      </c>
      <c r="N91">
        <f>VLOOKUP(F91,MD!A:B,2,0)</f>
        <v>0</v>
      </c>
    </row>
    <row r="92" spans="1:14">
      <c r="A92" t="s">
        <v>133</v>
      </c>
      <c r="B92" t="s">
        <v>1</v>
      </c>
      <c r="C92" t="s">
        <v>154</v>
      </c>
      <c r="D92" t="s">
        <v>154</v>
      </c>
      <c r="E92" t="s">
        <v>560</v>
      </c>
      <c r="F92" t="s">
        <v>491</v>
      </c>
      <c r="G92" s="3">
        <v>41309.279999999999</v>
      </c>
      <c r="H92" s="3" t="str">
        <f>VLOOKUP($A92&amp;$C92&amp;$B92,Mapping!$C:$G,3,0)</f>
        <v>Mass</v>
      </c>
      <c r="I92" t="str">
        <f>VLOOKUP($A92&amp;$C92&amp;$B92,Mapping!$C:$G,4,0)</f>
        <v>CLEAN &amp; CLEAR</v>
      </c>
      <c r="J92" t="str">
        <f t="shared" si="1"/>
        <v>CLEAN &amp; CLEAR</v>
      </c>
      <c r="K92" t="str">
        <f>VLOOKUP($A92&amp;$C92&amp;$B92,Mapping!$C:$G,5,0)</f>
        <v>Adult Skin Care</v>
      </c>
      <c r="L92" t="str">
        <f>VLOOKUP(J92&amp;H92,Mapping!J:K,2,0)</f>
        <v>Clean &amp; Clear Mass</v>
      </c>
      <c r="M92" t="str">
        <f>IF(OR(I92="PIZ BUIN",I92="LISTERINE"),VLOOKUP(E92,MAPEO!C:D,2,0)&amp;" "&amp;H92,VLOOKUP(E92,MAPEO!C:D,2,0))</f>
        <v>Clean &amp; Clear</v>
      </c>
      <c r="N92">
        <f>VLOOKUP(F92,MD!A:B,2,0)</f>
        <v>0</v>
      </c>
    </row>
    <row r="93" spans="1:14">
      <c r="A93" t="s">
        <v>133</v>
      </c>
      <c r="B93" t="s">
        <v>1</v>
      </c>
      <c r="C93" t="s">
        <v>154</v>
      </c>
      <c r="D93" t="s">
        <v>154</v>
      </c>
      <c r="E93" t="s">
        <v>560</v>
      </c>
      <c r="F93" t="s">
        <v>492</v>
      </c>
      <c r="G93" s="3">
        <v>60505.67</v>
      </c>
      <c r="H93" s="3" t="str">
        <f>VLOOKUP($A93&amp;$C93&amp;$B93,Mapping!$C:$G,3,0)</f>
        <v>Mass</v>
      </c>
      <c r="I93" t="str">
        <f>VLOOKUP($A93&amp;$C93&amp;$B93,Mapping!$C:$G,4,0)</f>
        <v>CLEAN &amp; CLEAR</v>
      </c>
      <c r="J93" t="str">
        <f t="shared" si="1"/>
        <v>CLEAN &amp; CLEAR</v>
      </c>
      <c r="K93" t="str">
        <f>VLOOKUP($A93&amp;$C93&amp;$B93,Mapping!$C:$G,5,0)</f>
        <v>Adult Skin Care</v>
      </c>
      <c r="L93" t="str">
        <f>VLOOKUP(J93&amp;H93,Mapping!J:K,2,0)</f>
        <v>Clean &amp; Clear Mass</v>
      </c>
      <c r="M93" t="str">
        <f>IF(OR(I93="PIZ BUIN",I93="LISTERINE"),VLOOKUP(E93,MAPEO!C:D,2,0)&amp;" "&amp;H93,VLOOKUP(E93,MAPEO!C:D,2,0))</f>
        <v>Clean &amp; Clear</v>
      </c>
      <c r="N93">
        <f>VLOOKUP(F93,MD!A:B,2,0)</f>
        <v>0</v>
      </c>
    </row>
    <row r="94" spans="1:14">
      <c r="A94" t="s">
        <v>133</v>
      </c>
      <c r="B94" t="s">
        <v>1</v>
      </c>
      <c r="C94" t="s">
        <v>154</v>
      </c>
      <c r="D94" t="s">
        <v>154</v>
      </c>
      <c r="E94" t="s">
        <v>560</v>
      </c>
      <c r="F94" t="s">
        <v>493</v>
      </c>
      <c r="G94" s="3">
        <v>67945.179999999993</v>
      </c>
      <c r="H94" s="3" t="str">
        <f>VLOOKUP($A94&amp;$C94&amp;$B94,Mapping!$C:$G,3,0)</f>
        <v>Mass</v>
      </c>
      <c r="I94" t="str">
        <f>VLOOKUP($A94&amp;$C94&amp;$B94,Mapping!$C:$G,4,0)</f>
        <v>CLEAN &amp; CLEAR</v>
      </c>
      <c r="J94" t="str">
        <f t="shared" si="1"/>
        <v>CLEAN &amp; CLEAR</v>
      </c>
      <c r="K94" t="str">
        <f>VLOOKUP($A94&amp;$C94&amp;$B94,Mapping!$C:$G,5,0)</f>
        <v>Adult Skin Care</v>
      </c>
      <c r="L94" t="str">
        <f>VLOOKUP(J94&amp;H94,Mapping!J:K,2,0)</f>
        <v>Clean &amp; Clear Mass</v>
      </c>
      <c r="M94" t="str">
        <f>IF(OR(I94="PIZ BUIN",I94="LISTERINE"),VLOOKUP(E94,MAPEO!C:D,2,0)&amp;" "&amp;H94,VLOOKUP(E94,MAPEO!C:D,2,0))</f>
        <v>Clean &amp; Clear</v>
      </c>
      <c r="N94">
        <f>VLOOKUP(F94,MD!A:B,2,0)</f>
        <v>0</v>
      </c>
    </row>
    <row r="95" spans="1:14">
      <c r="A95" t="s">
        <v>133</v>
      </c>
      <c r="B95" t="s">
        <v>1</v>
      </c>
      <c r="C95" t="s">
        <v>154</v>
      </c>
      <c r="D95" t="s">
        <v>154</v>
      </c>
      <c r="E95" t="s">
        <v>560</v>
      </c>
      <c r="F95" t="s">
        <v>95</v>
      </c>
      <c r="G95" s="3">
        <v>12513.03</v>
      </c>
      <c r="H95" s="3" t="str">
        <f>VLOOKUP($A95&amp;$C95&amp;$B95,Mapping!$C:$G,3,0)</f>
        <v>Mass</v>
      </c>
      <c r="I95" t="str">
        <f>VLOOKUP($A95&amp;$C95&amp;$B95,Mapping!$C:$G,4,0)</f>
        <v>CLEAN &amp; CLEAR</v>
      </c>
      <c r="J95" t="str">
        <f t="shared" si="1"/>
        <v>CLEAN &amp; CLEAR</v>
      </c>
      <c r="K95" t="str">
        <f>VLOOKUP($A95&amp;$C95&amp;$B95,Mapping!$C:$G,5,0)</f>
        <v>Adult Skin Care</v>
      </c>
      <c r="L95" t="str">
        <f>VLOOKUP(J95&amp;H95,Mapping!J:K,2,0)</f>
        <v>Clean &amp; Clear Mass</v>
      </c>
      <c r="M95" t="str">
        <f>IF(OR(I95="PIZ BUIN",I95="LISTERINE"),VLOOKUP(E95,MAPEO!C:D,2,0)&amp;" "&amp;H95,VLOOKUP(E95,MAPEO!C:D,2,0))</f>
        <v>Clean &amp; Clear</v>
      </c>
      <c r="N95" t="str">
        <f>VLOOKUP(F95,MD!A:B,2,0)</f>
        <v>YTD 2015</v>
      </c>
    </row>
    <row r="96" spans="1:14">
      <c r="A96" t="s">
        <v>133</v>
      </c>
      <c r="B96" t="s">
        <v>1</v>
      </c>
      <c r="C96" t="s">
        <v>154</v>
      </c>
      <c r="D96" t="s">
        <v>154</v>
      </c>
      <c r="E96" t="s">
        <v>560</v>
      </c>
      <c r="F96" t="s">
        <v>96</v>
      </c>
      <c r="G96" s="3">
        <v>49939.31</v>
      </c>
      <c r="H96" s="3" t="str">
        <f>VLOOKUP($A96&amp;$C96&amp;$B96,Mapping!$C:$G,3,0)</f>
        <v>Mass</v>
      </c>
      <c r="I96" t="str">
        <f>VLOOKUP($A96&amp;$C96&amp;$B96,Mapping!$C:$G,4,0)</f>
        <v>CLEAN &amp; CLEAR</v>
      </c>
      <c r="J96" t="str">
        <f t="shared" si="1"/>
        <v>CLEAN &amp; CLEAR</v>
      </c>
      <c r="K96" t="str">
        <f>VLOOKUP($A96&amp;$C96&amp;$B96,Mapping!$C:$G,5,0)</f>
        <v>Adult Skin Care</v>
      </c>
      <c r="L96" t="str">
        <f>VLOOKUP(J96&amp;H96,Mapping!J:K,2,0)</f>
        <v>Clean &amp; Clear Mass</v>
      </c>
      <c r="M96" t="str">
        <f>IF(OR(I96="PIZ BUIN",I96="LISTERINE"),VLOOKUP(E96,MAPEO!C:D,2,0)&amp;" "&amp;H96,VLOOKUP(E96,MAPEO!C:D,2,0))</f>
        <v>Clean &amp; Clear</v>
      </c>
      <c r="N96" t="str">
        <f>VLOOKUP(F96,MD!A:B,2,0)</f>
        <v>YTD 2015</v>
      </c>
    </row>
    <row r="97" spans="1:14">
      <c r="A97" t="s">
        <v>133</v>
      </c>
      <c r="B97" t="s">
        <v>1</v>
      </c>
      <c r="C97" t="s">
        <v>154</v>
      </c>
      <c r="D97" t="s">
        <v>154</v>
      </c>
      <c r="E97" t="s">
        <v>560</v>
      </c>
      <c r="F97" t="s">
        <v>97</v>
      </c>
      <c r="G97" s="3">
        <v>75126.19</v>
      </c>
      <c r="H97" s="3" t="str">
        <f>VLOOKUP($A97&amp;$C97&amp;$B97,Mapping!$C:$G,3,0)</f>
        <v>Mass</v>
      </c>
      <c r="I97" t="str">
        <f>VLOOKUP($A97&amp;$C97&amp;$B97,Mapping!$C:$G,4,0)</f>
        <v>CLEAN &amp; CLEAR</v>
      </c>
      <c r="J97" t="str">
        <f t="shared" si="1"/>
        <v>CLEAN &amp; CLEAR</v>
      </c>
      <c r="K97" t="str">
        <f>VLOOKUP($A97&amp;$C97&amp;$B97,Mapping!$C:$G,5,0)</f>
        <v>Adult Skin Care</v>
      </c>
      <c r="L97" t="str">
        <f>VLOOKUP(J97&amp;H97,Mapping!J:K,2,0)</f>
        <v>Clean &amp; Clear Mass</v>
      </c>
      <c r="M97" t="str">
        <f>IF(OR(I97="PIZ BUIN",I97="LISTERINE"),VLOOKUP(E97,MAPEO!C:D,2,0)&amp;" "&amp;H97,VLOOKUP(E97,MAPEO!C:D,2,0))</f>
        <v>Clean &amp; Clear</v>
      </c>
      <c r="N97" t="str">
        <f>VLOOKUP(F97,MD!A:B,2,0)</f>
        <v>YTD 2015</v>
      </c>
    </row>
    <row r="98" spans="1:14">
      <c r="A98" t="s">
        <v>133</v>
      </c>
      <c r="B98" t="s">
        <v>1</v>
      </c>
      <c r="C98" t="s">
        <v>154</v>
      </c>
      <c r="D98" t="s">
        <v>154</v>
      </c>
      <c r="E98" t="s">
        <v>560</v>
      </c>
      <c r="F98" t="s">
        <v>101</v>
      </c>
      <c r="G98" s="3">
        <v>43415.86</v>
      </c>
      <c r="H98" s="3" t="str">
        <f>VLOOKUP($A98&amp;$C98&amp;$B98,Mapping!$C:$G,3,0)</f>
        <v>Mass</v>
      </c>
      <c r="I98" t="str">
        <f>VLOOKUP($A98&amp;$C98&amp;$B98,Mapping!$C:$G,4,0)</f>
        <v>CLEAN &amp; CLEAR</v>
      </c>
      <c r="J98" t="str">
        <f t="shared" si="1"/>
        <v>CLEAN &amp; CLEAR</v>
      </c>
      <c r="K98" t="str">
        <f>VLOOKUP($A98&amp;$C98&amp;$B98,Mapping!$C:$G,5,0)</f>
        <v>Adult Skin Care</v>
      </c>
      <c r="L98" t="str">
        <f>VLOOKUP(J98&amp;H98,Mapping!J:K,2,0)</f>
        <v>Clean &amp; Clear Mass</v>
      </c>
      <c r="M98" t="str">
        <f>IF(OR(I98="PIZ BUIN",I98="LISTERINE"),VLOOKUP(E98,MAPEO!C:D,2,0)&amp;" "&amp;H98,VLOOKUP(E98,MAPEO!C:D,2,0))</f>
        <v>Clean &amp; Clear</v>
      </c>
      <c r="N98" t="str">
        <f>VLOOKUP(F98,MD!A:B,2,0)</f>
        <v>YTD 2015</v>
      </c>
    </row>
    <row r="99" spans="1:14">
      <c r="A99" t="s">
        <v>133</v>
      </c>
      <c r="B99" t="s">
        <v>1</v>
      </c>
      <c r="C99" t="s">
        <v>154</v>
      </c>
      <c r="D99" t="s">
        <v>154</v>
      </c>
      <c r="E99" t="s">
        <v>560</v>
      </c>
      <c r="F99" t="s">
        <v>104</v>
      </c>
      <c r="G99" s="3">
        <v>55448.82</v>
      </c>
      <c r="H99" s="3" t="str">
        <f>VLOOKUP($A99&amp;$C99&amp;$B99,Mapping!$C:$G,3,0)</f>
        <v>Mass</v>
      </c>
      <c r="I99" t="str">
        <f>VLOOKUP($A99&amp;$C99&amp;$B99,Mapping!$C:$G,4,0)</f>
        <v>CLEAN &amp; CLEAR</v>
      </c>
      <c r="J99" t="str">
        <f t="shared" si="1"/>
        <v>CLEAN &amp; CLEAR</v>
      </c>
      <c r="K99" t="str">
        <f>VLOOKUP($A99&amp;$C99&amp;$B99,Mapping!$C:$G,5,0)</f>
        <v>Adult Skin Care</v>
      </c>
      <c r="L99" t="str">
        <f>VLOOKUP(J99&amp;H99,Mapping!J:K,2,0)</f>
        <v>Clean &amp; Clear Mass</v>
      </c>
      <c r="M99" t="str">
        <f>IF(OR(I99="PIZ BUIN",I99="LISTERINE"),VLOOKUP(E99,MAPEO!C:D,2,0)&amp;" "&amp;H99,VLOOKUP(E99,MAPEO!C:D,2,0))</f>
        <v>Clean &amp; Clear</v>
      </c>
      <c r="N99" t="str">
        <f>VLOOKUP(F99,MD!A:B,2,0)</f>
        <v>YTD 2015</v>
      </c>
    </row>
    <row r="100" spans="1:14">
      <c r="A100" t="s">
        <v>133</v>
      </c>
      <c r="B100" t="s">
        <v>1</v>
      </c>
      <c r="C100" t="s">
        <v>154</v>
      </c>
      <c r="D100" t="s">
        <v>154</v>
      </c>
      <c r="E100" t="s">
        <v>560</v>
      </c>
      <c r="F100" t="s">
        <v>105</v>
      </c>
      <c r="G100" s="3">
        <v>127962.9</v>
      </c>
      <c r="H100" s="3" t="str">
        <f>VLOOKUP($A100&amp;$C100&amp;$B100,Mapping!$C:$G,3,0)</f>
        <v>Mass</v>
      </c>
      <c r="I100" t="str">
        <f>VLOOKUP($A100&amp;$C100&amp;$B100,Mapping!$C:$G,4,0)</f>
        <v>CLEAN &amp; CLEAR</v>
      </c>
      <c r="J100" t="str">
        <f t="shared" si="1"/>
        <v>CLEAN &amp; CLEAR</v>
      </c>
      <c r="K100" t="str">
        <f>VLOOKUP($A100&amp;$C100&amp;$B100,Mapping!$C:$G,5,0)</f>
        <v>Adult Skin Care</v>
      </c>
      <c r="L100" t="str">
        <f>VLOOKUP(J100&amp;H100,Mapping!J:K,2,0)</f>
        <v>Clean &amp; Clear Mass</v>
      </c>
      <c r="M100" t="str">
        <f>IF(OR(I100="PIZ BUIN",I100="LISTERINE"),VLOOKUP(E100,MAPEO!C:D,2,0)&amp;" "&amp;H100,VLOOKUP(E100,MAPEO!C:D,2,0))</f>
        <v>Clean &amp; Clear</v>
      </c>
      <c r="N100" t="str">
        <f>VLOOKUP(F100,MD!A:B,2,0)</f>
        <v>YTD 2015</v>
      </c>
    </row>
    <row r="101" spans="1:14">
      <c r="A101" t="s">
        <v>133</v>
      </c>
      <c r="B101" t="s">
        <v>1</v>
      </c>
      <c r="C101" t="s">
        <v>154</v>
      </c>
      <c r="D101" t="s">
        <v>154</v>
      </c>
      <c r="E101" t="s">
        <v>560</v>
      </c>
      <c r="F101" t="s">
        <v>106</v>
      </c>
      <c r="G101" s="3">
        <v>33940.910000000003</v>
      </c>
      <c r="H101" s="3" t="str">
        <f>VLOOKUP($A101&amp;$C101&amp;$B101,Mapping!$C:$G,3,0)</f>
        <v>Mass</v>
      </c>
      <c r="I101" t="str">
        <f>VLOOKUP($A101&amp;$C101&amp;$B101,Mapping!$C:$G,4,0)</f>
        <v>CLEAN &amp; CLEAR</v>
      </c>
      <c r="J101" t="str">
        <f t="shared" si="1"/>
        <v>CLEAN &amp; CLEAR</v>
      </c>
      <c r="K101" t="str">
        <f>VLOOKUP($A101&amp;$C101&amp;$B101,Mapping!$C:$G,5,0)</f>
        <v>Adult Skin Care</v>
      </c>
      <c r="L101" t="str">
        <f>VLOOKUP(J101&amp;H101,Mapping!J:K,2,0)</f>
        <v>Clean &amp; Clear Mass</v>
      </c>
      <c r="M101" t="str">
        <f>IF(OR(I101="PIZ BUIN",I101="LISTERINE"),VLOOKUP(E101,MAPEO!C:D,2,0)&amp;" "&amp;H101,VLOOKUP(E101,MAPEO!C:D,2,0))</f>
        <v>Clean &amp; Clear</v>
      </c>
      <c r="N101" t="str">
        <f>VLOOKUP(F101,MD!A:B,2,0)</f>
        <v>YTD 2015</v>
      </c>
    </row>
    <row r="102" spans="1:14">
      <c r="A102" t="s">
        <v>133</v>
      </c>
      <c r="B102" t="s">
        <v>1</v>
      </c>
      <c r="C102" t="s">
        <v>154</v>
      </c>
      <c r="D102" t="s">
        <v>154</v>
      </c>
      <c r="E102" t="s">
        <v>560</v>
      </c>
      <c r="F102" t="s">
        <v>108</v>
      </c>
      <c r="G102" s="3">
        <v>31848.76</v>
      </c>
      <c r="H102" s="3" t="str">
        <f>VLOOKUP($A102&amp;$C102&amp;$B102,Mapping!$C:$G,3,0)</f>
        <v>Mass</v>
      </c>
      <c r="I102" t="str">
        <f>VLOOKUP($A102&amp;$C102&amp;$B102,Mapping!$C:$G,4,0)</f>
        <v>CLEAN &amp; CLEAR</v>
      </c>
      <c r="J102" t="str">
        <f t="shared" si="1"/>
        <v>CLEAN &amp; CLEAR</v>
      </c>
      <c r="K102" t="str">
        <f>VLOOKUP($A102&amp;$C102&amp;$B102,Mapping!$C:$G,5,0)</f>
        <v>Adult Skin Care</v>
      </c>
      <c r="L102" t="str">
        <f>VLOOKUP(J102&amp;H102,Mapping!J:K,2,0)</f>
        <v>Clean &amp; Clear Mass</v>
      </c>
      <c r="M102" t="str">
        <f>IF(OR(I102="PIZ BUIN",I102="LISTERINE"),VLOOKUP(E102,MAPEO!C:D,2,0)&amp;" "&amp;H102,VLOOKUP(E102,MAPEO!C:D,2,0))</f>
        <v>Clean &amp; Clear</v>
      </c>
      <c r="N102">
        <f>VLOOKUP(F102,MD!A:B,2,0)</f>
        <v>0</v>
      </c>
    </row>
    <row r="103" spans="1:14">
      <c r="A103" t="s">
        <v>133</v>
      </c>
      <c r="B103" t="s">
        <v>1</v>
      </c>
      <c r="C103" t="s">
        <v>154</v>
      </c>
      <c r="D103" t="s">
        <v>154</v>
      </c>
      <c r="E103" t="s">
        <v>560</v>
      </c>
      <c r="F103" t="s">
        <v>109</v>
      </c>
      <c r="G103" s="3">
        <v>40254.75</v>
      </c>
      <c r="H103" s="3" t="str">
        <f>VLOOKUP($A103&amp;$C103&amp;$B103,Mapping!$C:$G,3,0)</f>
        <v>Mass</v>
      </c>
      <c r="I103" t="str">
        <f>VLOOKUP($A103&amp;$C103&amp;$B103,Mapping!$C:$G,4,0)</f>
        <v>CLEAN &amp; CLEAR</v>
      </c>
      <c r="J103" t="str">
        <f t="shared" si="1"/>
        <v>CLEAN &amp; CLEAR</v>
      </c>
      <c r="K103" t="str">
        <f>VLOOKUP($A103&amp;$C103&amp;$B103,Mapping!$C:$G,5,0)</f>
        <v>Adult Skin Care</v>
      </c>
      <c r="L103" t="str">
        <f>VLOOKUP(J103&amp;H103,Mapping!J:K,2,0)</f>
        <v>Clean &amp; Clear Mass</v>
      </c>
      <c r="M103" t="str">
        <f>IF(OR(I103="PIZ BUIN",I103="LISTERINE"),VLOOKUP(E103,MAPEO!C:D,2,0)&amp;" "&amp;H103,VLOOKUP(E103,MAPEO!C:D,2,0))</f>
        <v>Clean &amp; Clear</v>
      </c>
      <c r="N103">
        <f>VLOOKUP(F103,MD!A:B,2,0)</f>
        <v>0</v>
      </c>
    </row>
    <row r="104" spans="1:14">
      <c r="A104" t="s">
        <v>133</v>
      </c>
      <c r="B104" t="s">
        <v>1</v>
      </c>
      <c r="C104" t="s">
        <v>154</v>
      </c>
      <c r="D104" t="s">
        <v>154</v>
      </c>
      <c r="E104" t="s">
        <v>560</v>
      </c>
      <c r="F104" t="s">
        <v>110</v>
      </c>
      <c r="G104" s="3">
        <v>23565.360000000001</v>
      </c>
      <c r="H104" s="3" t="str">
        <f>VLOOKUP($A104&amp;$C104&amp;$B104,Mapping!$C:$G,3,0)</f>
        <v>Mass</v>
      </c>
      <c r="I104" t="str">
        <f>VLOOKUP($A104&amp;$C104&amp;$B104,Mapping!$C:$G,4,0)</f>
        <v>CLEAN &amp; CLEAR</v>
      </c>
      <c r="J104" t="str">
        <f t="shared" si="1"/>
        <v>CLEAN &amp; CLEAR</v>
      </c>
      <c r="K104" t="str">
        <f>VLOOKUP($A104&amp;$C104&amp;$B104,Mapping!$C:$G,5,0)</f>
        <v>Adult Skin Care</v>
      </c>
      <c r="L104" t="str">
        <f>VLOOKUP(J104&amp;H104,Mapping!J:K,2,0)</f>
        <v>Clean &amp; Clear Mass</v>
      </c>
      <c r="M104" t="str">
        <f>IF(OR(I104="PIZ BUIN",I104="LISTERINE"),VLOOKUP(E104,MAPEO!C:D,2,0)&amp;" "&amp;H104,VLOOKUP(E104,MAPEO!C:D,2,0))</f>
        <v>Clean &amp; Clear</v>
      </c>
      <c r="N104">
        <f>VLOOKUP(F104,MD!A:B,2,0)</f>
        <v>0</v>
      </c>
    </row>
    <row r="105" spans="1:14">
      <c r="A105" t="s">
        <v>133</v>
      </c>
      <c r="B105" t="s">
        <v>1</v>
      </c>
      <c r="C105" t="s">
        <v>154</v>
      </c>
      <c r="D105" t="s">
        <v>154</v>
      </c>
      <c r="E105" t="s">
        <v>560</v>
      </c>
      <c r="F105" t="s">
        <v>111</v>
      </c>
      <c r="G105" s="3">
        <v>34935.599999999999</v>
      </c>
      <c r="H105" s="3" t="str">
        <f>VLOOKUP($A105&amp;$C105&amp;$B105,Mapping!$C:$G,3,0)</f>
        <v>Mass</v>
      </c>
      <c r="I105" t="str">
        <f>VLOOKUP($A105&amp;$C105&amp;$B105,Mapping!$C:$G,4,0)</f>
        <v>CLEAN &amp; CLEAR</v>
      </c>
      <c r="J105" t="str">
        <f t="shared" si="1"/>
        <v>CLEAN &amp; CLEAR</v>
      </c>
      <c r="K105" t="str">
        <f>VLOOKUP($A105&amp;$C105&amp;$B105,Mapping!$C:$G,5,0)</f>
        <v>Adult Skin Care</v>
      </c>
      <c r="L105" t="str">
        <f>VLOOKUP(J105&amp;H105,Mapping!J:K,2,0)</f>
        <v>Clean &amp; Clear Mass</v>
      </c>
      <c r="M105" t="str">
        <f>IF(OR(I105="PIZ BUIN",I105="LISTERINE"),VLOOKUP(E105,MAPEO!C:D,2,0)&amp;" "&amp;H105,VLOOKUP(E105,MAPEO!C:D,2,0))</f>
        <v>Clean &amp; Clear</v>
      </c>
      <c r="N105">
        <f>VLOOKUP(F105,MD!A:B,2,0)</f>
        <v>0</v>
      </c>
    </row>
    <row r="106" spans="1:14">
      <c r="A106" t="s">
        <v>133</v>
      </c>
      <c r="B106" t="s">
        <v>1</v>
      </c>
      <c r="C106" t="s">
        <v>154</v>
      </c>
      <c r="D106" t="s">
        <v>154</v>
      </c>
      <c r="E106" t="s">
        <v>560</v>
      </c>
      <c r="F106" t="s">
        <v>114</v>
      </c>
      <c r="G106" s="3">
        <v>37123.83</v>
      </c>
      <c r="H106" s="3" t="str">
        <f>VLOOKUP($A106&amp;$C106&amp;$B106,Mapping!$C:$G,3,0)</f>
        <v>Mass</v>
      </c>
      <c r="I106" t="str">
        <f>VLOOKUP($A106&amp;$C106&amp;$B106,Mapping!$C:$G,4,0)</f>
        <v>CLEAN &amp; CLEAR</v>
      </c>
      <c r="J106" t="str">
        <f t="shared" si="1"/>
        <v>CLEAN &amp; CLEAR</v>
      </c>
      <c r="K106" t="str">
        <f>VLOOKUP($A106&amp;$C106&amp;$B106,Mapping!$C:$G,5,0)</f>
        <v>Adult Skin Care</v>
      </c>
      <c r="L106" t="str">
        <f>VLOOKUP(J106&amp;H106,Mapping!J:K,2,0)</f>
        <v>Clean &amp; Clear Mass</v>
      </c>
      <c r="M106" t="str">
        <f>IF(OR(I106="PIZ BUIN",I106="LISTERINE"),VLOOKUP(E106,MAPEO!C:D,2,0)&amp;" "&amp;H106,VLOOKUP(E106,MAPEO!C:D,2,0))</f>
        <v>Clean &amp; Clear</v>
      </c>
      <c r="N106">
        <f>VLOOKUP(F106,MD!A:B,2,0)</f>
        <v>0</v>
      </c>
    </row>
    <row r="107" spans="1:14">
      <c r="A107" t="s">
        <v>133</v>
      </c>
      <c r="B107" t="s">
        <v>1</v>
      </c>
      <c r="C107" t="s">
        <v>154</v>
      </c>
      <c r="D107" t="s">
        <v>154</v>
      </c>
      <c r="E107" t="s">
        <v>560</v>
      </c>
      <c r="F107" t="s">
        <v>115</v>
      </c>
      <c r="G107" s="3">
        <v>36737.269999999997</v>
      </c>
      <c r="H107" s="3" t="str">
        <f>VLOOKUP($A107&amp;$C107&amp;$B107,Mapping!$C:$G,3,0)</f>
        <v>Mass</v>
      </c>
      <c r="I107" t="str">
        <f>VLOOKUP($A107&amp;$C107&amp;$B107,Mapping!$C:$G,4,0)</f>
        <v>CLEAN &amp; CLEAR</v>
      </c>
      <c r="J107" t="str">
        <f t="shared" si="1"/>
        <v>CLEAN &amp; CLEAR</v>
      </c>
      <c r="K107" t="str">
        <f>VLOOKUP($A107&amp;$C107&amp;$B107,Mapping!$C:$G,5,0)</f>
        <v>Adult Skin Care</v>
      </c>
      <c r="L107" t="str">
        <f>VLOOKUP(J107&amp;H107,Mapping!J:K,2,0)</f>
        <v>Clean &amp; Clear Mass</v>
      </c>
      <c r="M107" t="str">
        <f>IF(OR(I107="PIZ BUIN",I107="LISTERINE"),VLOOKUP(E107,MAPEO!C:D,2,0)&amp;" "&amp;H107,VLOOKUP(E107,MAPEO!C:D,2,0))</f>
        <v>Clean &amp; Clear</v>
      </c>
      <c r="N107" t="str">
        <f>VLOOKUP(F107,MD!A:B,2,0)</f>
        <v>YTD 2016</v>
      </c>
    </row>
    <row r="108" spans="1:14">
      <c r="A108" t="s">
        <v>133</v>
      </c>
      <c r="B108" t="s">
        <v>1</v>
      </c>
      <c r="C108" t="s">
        <v>154</v>
      </c>
      <c r="D108" t="s">
        <v>154</v>
      </c>
      <c r="E108" t="s">
        <v>560</v>
      </c>
      <c r="F108" t="s">
        <v>117</v>
      </c>
      <c r="G108" s="3">
        <v>40882.21</v>
      </c>
      <c r="H108" s="3" t="str">
        <f>VLOOKUP($A108&amp;$C108&amp;$B108,Mapping!$C:$G,3,0)</f>
        <v>Mass</v>
      </c>
      <c r="I108" t="str">
        <f>VLOOKUP($A108&amp;$C108&amp;$B108,Mapping!$C:$G,4,0)</f>
        <v>CLEAN &amp; CLEAR</v>
      </c>
      <c r="J108" t="str">
        <f t="shared" si="1"/>
        <v>CLEAN &amp; CLEAR</v>
      </c>
      <c r="K108" t="str">
        <f>VLOOKUP($A108&amp;$C108&amp;$B108,Mapping!$C:$G,5,0)</f>
        <v>Adult Skin Care</v>
      </c>
      <c r="L108" t="str">
        <f>VLOOKUP(J108&amp;H108,Mapping!J:K,2,0)</f>
        <v>Clean &amp; Clear Mass</v>
      </c>
      <c r="M108" t="str">
        <f>IF(OR(I108="PIZ BUIN",I108="LISTERINE"),VLOOKUP(E108,MAPEO!C:D,2,0)&amp;" "&amp;H108,VLOOKUP(E108,MAPEO!C:D,2,0))</f>
        <v>Clean &amp; Clear</v>
      </c>
      <c r="N108" t="str">
        <f>VLOOKUP(F108,MD!A:B,2,0)</f>
        <v>YTD 2016</v>
      </c>
    </row>
    <row r="109" spans="1:14">
      <c r="A109" t="s">
        <v>133</v>
      </c>
      <c r="B109" t="s">
        <v>1</v>
      </c>
      <c r="C109" t="s">
        <v>154</v>
      </c>
      <c r="D109" t="s">
        <v>154</v>
      </c>
      <c r="E109" t="s">
        <v>560</v>
      </c>
      <c r="F109" t="s">
        <v>118</v>
      </c>
      <c r="G109" s="3">
        <v>102641.51</v>
      </c>
      <c r="H109" s="3" t="str">
        <f>VLOOKUP($A109&amp;$C109&amp;$B109,Mapping!$C:$G,3,0)</f>
        <v>Mass</v>
      </c>
      <c r="I109" t="str">
        <f>VLOOKUP($A109&amp;$C109&amp;$B109,Mapping!$C:$G,4,0)</f>
        <v>CLEAN &amp; CLEAR</v>
      </c>
      <c r="J109" t="str">
        <f t="shared" si="1"/>
        <v>CLEAN &amp; CLEAR</v>
      </c>
      <c r="K109" t="str">
        <f>VLOOKUP($A109&amp;$C109&amp;$B109,Mapping!$C:$G,5,0)</f>
        <v>Adult Skin Care</v>
      </c>
      <c r="L109" t="str">
        <f>VLOOKUP(J109&amp;H109,Mapping!J:K,2,0)</f>
        <v>Clean &amp; Clear Mass</v>
      </c>
      <c r="M109" t="str">
        <f>IF(OR(I109="PIZ BUIN",I109="LISTERINE"),VLOOKUP(E109,MAPEO!C:D,2,0)&amp;" "&amp;H109,VLOOKUP(E109,MAPEO!C:D,2,0))</f>
        <v>Clean &amp; Clear</v>
      </c>
      <c r="N109" t="str">
        <f>VLOOKUP(F109,MD!A:B,2,0)</f>
        <v>YTD 2016</v>
      </c>
    </row>
    <row r="110" spans="1:14">
      <c r="A110" t="s">
        <v>133</v>
      </c>
      <c r="B110" t="s">
        <v>1</v>
      </c>
      <c r="C110" t="s">
        <v>154</v>
      </c>
      <c r="D110" t="s">
        <v>154</v>
      </c>
      <c r="E110" t="s">
        <v>561</v>
      </c>
      <c r="F110" t="s">
        <v>482</v>
      </c>
      <c r="G110" s="3">
        <v>5488.43</v>
      </c>
      <c r="H110" s="3" t="str">
        <f>VLOOKUP($A110&amp;$C110&amp;$B110,Mapping!$C:$G,3,0)</f>
        <v>Mass</v>
      </c>
      <c r="I110" t="str">
        <f>VLOOKUP($A110&amp;$C110&amp;$B110,Mapping!$C:$G,4,0)</f>
        <v>CLEAN &amp; CLEAR</v>
      </c>
      <c r="J110" t="str">
        <f t="shared" si="1"/>
        <v>CLEAN &amp; CLEAR</v>
      </c>
      <c r="K110" t="str">
        <f>VLOOKUP($A110&amp;$C110&amp;$B110,Mapping!$C:$G,5,0)</f>
        <v>Adult Skin Care</v>
      </c>
      <c r="L110" t="str">
        <f>VLOOKUP(J110&amp;H110,Mapping!J:K,2,0)</f>
        <v>Clean &amp; Clear Mass</v>
      </c>
      <c r="M110" t="str">
        <f>IF(OR(I110="PIZ BUIN",I110="LISTERINE"),VLOOKUP(E110,MAPEO!C:D,2,0)&amp;" "&amp;H110,VLOOKUP(E110,MAPEO!C:D,2,0))</f>
        <v>Clean &amp; Clear</v>
      </c>
      <c r="N110">
        <f>VLOOKUP(F110,MD!A:B,2,0)</f>
        <v>0</v>
      </c>
    </row>
    <row r="111" spans="1:14">
      <c r="A111" t="s">
        <v>133</v>
      </c>
      <c r="B111" t="s">
        <v>1</v>
      </c>
      <c r="C111" t="s">
        <v>154</v>
      </c>
      <c r="D111" t="s">
        <v>154</v>
      </c>
      <c r="E111" t="s">
        <v>561</v>
      </c>
      <c r="F111" t="s">
        <v>483</v>
      </c>
      <c r="G111" s="3">
        <v>1963.97</v>
      </c>
      <c r="H111" s="3" t="str">
        <f>VLOOKUP($A111&amp;$C111&amp;$B111,Mapping!$C:$G,3,0)</f>
        <v>Mass</v>
      </c>
      <c r="I111" t="str">
        <f>VLOOKUP($A111&amp;$C111&amp;$B111,Mapping!$C:$G,4,0)</f>
        <v>CLEAN &amp; CLEAR</v>
      </c>
      <c r="J111" t="str">
        <f t="shared" si="1"/>
        <v>CLEAN &amp; CLEAR</v>
      </c>
      <c r="K111" t="str">
        <f>VLOOKUP($A111&amp;$C111&amp;$B111,Mapping!$C:$G,5,0)</f>
        <v>Adult Skin Care</v>
      </c>
      <c r="L111" t="str">
        <f>VLOOKUP(J111&amp;H111,Mapping!J:K,2,0)</f>
        <v>Clean &amp; Clear Mass</v>
      </c>
      <c r="M111" t="str">
        <f>IF(OR(I111="PIZ BUIN",I111="LISTERINE"),VLOOKUP(E111,MAPEO!C:D,2,0)&amp;" "&amp;H111,VLOOKUP(E111,MAPEO!C:D,2,0))</f>
        <v>Clean &amp; Clear</v>
      </c>
      <c r="N111">
        <f>VLOOKUP(F111,MD!A:B,2,0)</f>
        <v>0</v>
      </c>
    </row>
    <row r="112" spans="1:14">
      <c r="A112" t="s">
        <v>133</v>
      </c>
      <c r="B112" t="s">
        <v>1</v>
      </c>
      <c r="C112" t="s">
        <v>154</v>
      </c>
      <c r="D112" t="s">
        <v>154</v>
      </c>
      <c r="E112" t="s">
        <v>561</v>
      </c>
      <c r="F112" t="s">
        <v>484</v>
      </c>
      <c r="G112" s="3">
        <v>14238.24</v>
      </c>
      <c r="H112" s="3" t="str">
        <f>VLOOKUP($A112&amp;$C112&amp;$B112,Mapping!$C:$G,3,0)</f>
        <v>Mass</v>
      </c>
      <c r="I112" t="str">
        <f>VLOOKUP($A112&amp;$C112&amp;$B112,Mapping!$C:$G,4,0)</f>
        <v>CLEAN &amp; CLEAR</v>
      </c>
      <c r="J112" t="str">
        <f t="shared" si="1"/>
        <v>CLEAN &amp; CLEAR</v>
      </c>
      <c r="K112" t="str">
        <f>VLOOKUP($A112&amp;$C112&amp;$B112,Mapping!$C:$G,5,0)</f>
        <v>Adult Skin Care</v>
      </c>
      <c r="L112" t="str">
        <f>VLOOKUP(J112&amp;H112,Mapping!J:K,2,0)</f>
        <v>Clean &amp; Clear Mass</v>
      </c>
      <c r="M112" t="str">
        <f>IF(OR(I112="PIZ BUIN",I112="LISTERINE"),VLOOKUP(E112,MAPEO!C:D,2,0)&amp;" "&amp;H112,VLOOKUP(E112,MAPEO!C:D,2,0))</f>
        <v>Clean &amp; Clear</v>
      </c>
      <c r="N112">
        <f>VLOOKUP(F112,MD!A:B,2,0)</f>
        <v>0</v>
      </c>
    </row>
    <row r="113" spans="1:14">
      <c r="A113" t="s">
        <v>133</v>
      </c>
      <c r="B113" t="s">
        <v>1</v>
      </c>
      <c r="C113" t="s">
        <v>154</v>
      </c>
      <c r="D113" t="s">
        <v>154</v>
      </c>
      <c r="E113" t="s">
        <v>561</v>
      </c>
      <c r="F113" t="s">
        <v>485</v>
      </c>
      <c r="G113" s="3">
        <v>2751.75</v>
      </c>
      <c r="H113" s="3" t="str">
        <f>VLOOKUP($A113&amp;$C113&amp;$B113,Mapping!$C:$G,3,0)</f>
        <v>Mass</v>
      </c>
      <c r="I113" t="str">
        <f>VLOOKUP($A113&amp;$C113&amp;$B113,Mapping!$C:$G,4,0)</f>
        <v>CLEAN &amp; CLEAR</v>
      </c>
      <c r="J113" t="str">
        <f t="shared" si="1"/>
        <v>CLEAN &amp; CLEAR</v>
      </c>
      <c r="K113" t="str">
        <f>VLOOKUP($A113&amp;$C113&amp;$B113,Mapping!$C:$G,5,0)</f>
        <v>Adult Skin Care</v>
      </c>
      <c r="L113" t="str">
        <f>VLOOKUP(J113&amp;H113,Mapping!J:K,2,0)</f>
        <v>Clean &amp; Clear Mass</v>
      </c>
      <c r="M113" t="str">
        <f>IF(OR(I113="PIZ BUIN",I113="LISTERINE"),VLOOKUP(E113,MAPEO!C:D,2,0)&amp;" "&amp;H113,VLOOKUP(E113,MAPEO!C:D,2,0))</f>
        <v>Clean &amp; Clear</v>
      </c>
      <c r="N113">
        <f>VLOOKUP(F113,MD!A:B,2,0)</f>
        <v>0</v>
      </c>
    </row>
    <row r="114" spans="1:14">
      <c r="A114" t="s">
        <v>133</v>
      </c>
      <c r="B114" t="s">
        <v>1</v>
      </c>
      <c r="C114" t="s">
        <v>154</v>
      </c>
      <c r="D114" t="s">
        <v>154</v>
      </c>
      <c r="E114" t="s">
        <v>561</v>
      </c>
      <c r="F114" t="s">
        <v>486</v>
      </c>
      <c r="G114" s="3">
        <v>6811.03</v>
      </c>
      <c r="H114" s="3" t="str">
        <f>VLOOKUP($A114&amp;$C114&amp;$B114,Mapping!$C:$G,3,0)</f>
        <v>Mass</v>
      </c>
      <c r="I114" t="str">
        <f>VLOOKUP($A114&amp;$C114&amp;$B114,Mapping!$C:$G,4,0)</f>
        <v>CLEAN &amp; CLEAR</v>
      </c>
      <c r="J114" t="str">
        <f t="shared" si="1"/>
        <v>CLEAN &amp; CLEAR</v>
      </c>
      <c r="K114" t="str">
        <f>VLOOKUP($A114&amp;$C114&amp;$B114,Mapping!$C:$G,5,0)</f>
        <v>Adult Skin Care</v>
      </c>
      <c r="L114" t="str">
        <f>VLOOKUP(J114&amp;H114,Mapping!J:K,2,0)</f>
        <v>Clean &amp; Clear Mass</v>
      </c>
      <c r="M114" t="str">
        <f>IF(OR(I114="PIZ BUIN",I114="LISTERINE"),VLOOKUP(E114,MAPEO!C:D,2,0)&amp;" "&amp;H114,VLOOKUP(E114,MAPEO!C:D,2,0))</f>
        <v>Clean &amp; Clear</v>
      </c>
      <c r="N114">
        <f>VLOOKUP(F114,MD!A:B,2,0)</f>
        <v>0</v>
      </c>
    </row>
    <row r="115" spans="1:14">
      <c r="A115" t="s">
        <v>133</v>
      </c>
      <c r="B115" t="s">
        <v>1</v>
      </c>
      <c r="C115" t="s">
        <v>154</v>
      </c>
      <c r="D115" t="s">
        <v>154</v>
      </c>
      <c r="E115" t="s">
        <v>561</v>
      </c>
      <c r="F115" t="s">
        <v>487</v>
      </c>
      <c r="G115" s="3">
        <v>6822.95</v>
      </c>
      <c r="H115" s="3" t="str">
        <f>VLOOKUP($A115&amp;$C115&amp;$B115,Mapping!$C:$G,3,0)</f>
        <v>Mass</v>
      </c>
      <c r="I115" t="str">
        <f>VLOOKUP($A115&amp;$C115&amp;$B115,Mapping!$C:$G,4,0)</f>
        <v>CLEAN &amp; CLEAR</v>
      </c>
      <c r="J115" t="str">
        <f t="shared" si="1"/>
        <v>CLEAN &amp; CLEAR</v>
      </c>
      <c r="K115" t="str">
        <f>VLOOKUP($A115&amp;$C115&amp;$B115,Mapping!$C:$G,5,0)</f>
        <v>Adult Skin Care</v>
      </c>
      <c r="L115" t="str">
        <f>VLOOKUP(J115&amp;H115,Mapping!J:K,2,0)</f>
        <v>Clean &amp; Clear Mass</v>
      </c>
      <c r="M115" t="str">
        <f>IF(OR(I115="PIZ BUIN",I115="LISTERINE"),VLOOKUP(E115,MAPEO!C:D,2,0)&amp;" "&amp;H115,VLOOKUP(E115,MAPEO!C:D,2,0))</f>
        <v>Clean &amp; Clear</v>
      </c>
      <c r="N115">
        <f>VLOOKUP(F115,MD!A:B,2,0)</f>
        <v>0</v>
      </c>
    </row>
    <row r="116" spans="1:14">
      <c r="A116" t="s">
        <v>133</v>
      </c>
      <c r="B116" t="s">
        <v>1</v>
      </c>
      <c r="C116" t="s">
        <v>154</v>
      </c>
      <c r="D116" t="s">
        <v>154</v>
      </c>
      <c r="E116" t="s">
        <v>561</v>
      </c>
      <c r="F116" t="s">
        <v>488</v>
      </c>
      <c r="G116" s="3">
        <v>5576.05</v>
      </c>
      <c r="H116" s="3" t="str">
        <f>VLOOKUP($A116&amp;$C116&amp;$B116,Mapping!$C:$G,3,0)</f>
        <v>Mass</v>
      </c>
      <c r="I116" t="str">
        <f>VLOOKUP($A116&amp;$C116&amp;$B116,Mapping!$C:$G,4,0)</f>
        <v>CLEAN &amp; CLEAR</v>
      </c>
      <c r="J116" t="str">
        <f t="shared" si="1"/>
        <v>CLEAN &amp; CLEAR</v>
      </c>
      <c r="K116" t="str">
        <f>VLOOKUP($A116&amp;$C116&amp;$B116,Mapping!$C:$G,5,0)</f>
        <v>Adult Skin Care</v>
      </c>
      <c r="L116" t="str">
        <f>VLOOKUP(J116&amp;H116,Mapping!J:K,2,0)</f>
        <v>Clean &amp; Clear Mass</v>
      </c>
      <c r="M116" t="str">
        <f>IF(OR(I116="PIZ BUIN",I116="LISTERINE"),VLOOKUP(E116,MAPEO!C:D,2,0)&amp;" "&amp;H116,VLOOKUP(E116,MAPEO!C:D,2,0))</f>
        <v>Clean &amp; Clear</v>
      </c>
      <c r="N116">
        <f>VLOOKUP(F116,MD!A:B,2,0)</f>
        <v>0</v>
      </c>
    </row>
    <row r="117" spans="1:14">
      <c r="A117" t="s">
        <v>133</v>
      </c>
      <c r="B117" t="s">
        <v>1</v>
      </c>
      <c r="C117" t="s">
        <v>154</v>
      </c>
      <c r="D117" t="s">
        <v>154</v>
      </c>
      <c r="E117" t="s">
        <v>561</v>
      </c>
      <c r="F117" t="s">
        <v>489</v>
      </c>
      <c r="G117" s="3">
        <v>5348.01</v>
      </c>
      <c r="H117" s="3" t="str">
        <f>VLOOKUP($A117&amp;$C117&amp;$B117,Mapping!$C:$G,3,0)</f>
        <v>Mass</v>
      </c>
      <c r="I117" t="str">
        <f>VLOOKUP($A117&amp;$C117&amp;$B117,Mapping!$C:$G,4,0)</f>
        <v>CLEAN &amp; CLEAR</v>
      </c>
      <c r="J117" t="str">
        <f t="shared" si="1"/>
        <v>CLEAN &amp; CLEAR</v>
      </c>
      <c r="K117" t="str">
        <f>VLOOKUP($A117&amp;$C117&amp;$B117,Mapping!$C:$G,5,0)</f>
        <v>Adult Skin Care</v>
      </c>
      <c r="L117" t="str">
        <f>VLOOKUP(J117&amp;H117,Mapping!J:K,2,0)</f>
        <v>Clean &amp; Clear Mass</v>
      </c>
      <c r="M117" t="str">
        <f>IF(OR(I117="PIZ BUIN",I117="LISTERINE"),VLOOKUP(E117,MAPEO!C:D,2,0)&amp;" "&amp;H117,VLOOKUP(E117,MAPEO!C:D,2,0))</f>
        <v>Clean &amp; Clear</v>
      </c>
      <c r="N117">
        <f>VLOOKUP(F117,MD!A:B,2,0)</f>
        <v>0</v>
      </c>
    </row>
    <row r="118" spans="1:14">
      <c r="A118" t="s">
        <v>133</v>
      </c>
      <c r="B118" t="s">
        <v>1</v>
      </c>
      <c r="C118" t="s">
        <v>154</v>
      </c>
      <c r="D118" t="s">
        <v>154</v>
      </c>
      <c r="E118" t="s">
        <v>561</v>
      </c>
      <c r="F118" t="s">
        <v>490</v>
      </c>
      <c r="G118" s="3">
        <v>7415.05</v>
      </c>
      <c r="H118" s="3" t="str">
        <f>VLOOKUP($A118&amp;$C118&amp;$B118,Mapping!$C:$G,3,0)</f>
        <v>Mass</v>
      </c>
      <c r="I118" t="str">
        <f>VLOOKUP($A118&amp;$C118&amp;$B118,Mapping!$C:$G,4,0)</f>
        <v>CLEAN &amp; CLEAR</v>
      </c>
      <c r="J118" t="str">
        <f t="shared" si="1"/>
        <v>CLEAN &amp; CLEAR</v>
      </c>
      <c r="K118" t="str">
        <f>VLOOKUP($A118&amp;$C118&amp;$B118,Mapping!$C:$G,5,0)</f>
        <v>Adult Skin Care</v>
      </c>
      <c r="L118" t="str">
        <f>VLOOKUP(J118&amp;H118,Mapping!J:K,2,0)</f>
        <v>Clean &amp; Clear Mass</v>
      </c>
      <c r="M118" t="str">
        <f>IF(OR(I118="PIZ BUIN",I118="LISTERINE"),VLOOKUP(E118,MAPEO!C:D,2,0)&amp;" "&amp;H118,VLOOKUP(E118,MAPEO!C:D,2,0))</f>
        <v>Clean &amp; Clear</v>
      </c>
      <c r="N118">
        <f>VLOOKUP(F118,MD!A:B,2,0)</f>
        <v>0</v>
      </c>
    </row>
    <row r="119" spans="1:14">
      <c r="A119" t="s">
        <v>133</v>
      </c>
      <c r="B119" t="s">
        <v>1</v>
      </c>
      <c r="C119" t="s">
        <v>154</v>
      </c>
      <c r="D119" t="s">
        <v>154</v>
      </c>
      <c r="E119" t="s">
        <v>561</v>
      </c>
      <c r="F119" t="s">
        <v>491</v>
      </c>
      <c r="G119" s="3">
        <v>4136.9399999999996</v>
      </c>
      <c r="H119" s="3" t="str">
        <f>VLOOKUP($A119&amp;$C119&amp;$B119,Mapping!$C:$G,3,0)</f>
        <v>Mass</v>
      </c>
      <c r="I119" t="str">
        <f>VLOOKUP($A119&amp;$C119&amp;$B119,Mapping!$C:$G,4,0)</f>
        <v>CLEAN &amp; CLEAR</v>
      </c>
      <c r="J119" t="str">
        <f t="shared" si="1"/>
        <v>CLEAN &amp; CLEAR</v>
      </c>
      <c r="K119" t="str">
        <f>VLOOKUP($A119&amp;$C119&amp;$B119,Mapping!$C:$G,5,0)</f>
        <v>Adult Skin Care</v>
      </c>
      <c r="L119" t="str">
        <f>VLOOKUP(J119&amp;H119,Mapping!J:K,2,0)</f>
        <v>Clean &amp; Clear Mass</v>
      </c>
      <c r="M119" t="str">
        <f>IF(OR(I119="PIZ BUIN",I119="LISTERINE"),VLOOKUP(E119,MAPEO!C:D,2,0)&amp;" "&amp;H119,VLOOKUP(E119,MAPEO!C:D,2,0))</f>
        <v>Clean &amp; Clear</v>
      </c>
      <c r="N119">
        <f>VLOOKUP(F119,MD!A:B,2,0)</f>
        <v>0</v>
      </c>
    </row>
    <row r="120" spans="1:14">
      <c r="A120" t="s">
        <v>133</v>
      </c>
      <c r="B120" t="s">
        <v>1</v>
      </c>
      <c r="C120" t="s">
        <v>154</v>
      </c>
      <c r="D120" t="s">
        <v>154</v>
      </c>
      <c r="E120" t="s">
        <v>561</v>
      </c>
      <c r="F120" t="s">
        <v>492</v>
      </c>
      <c r="G120" s="3">
        <v>7070.76</v>
      </c>
      <c r="H120" s="3" t="str">
        <f>VLOOKUP($A120&amp;$C120&amp;$B120,Mapping!$C:$G,3,0)</f>
        <v>Mass</v>
      </c>
      <c r="I120" t="str">
        <f>VLOOKUP($A120&amp;$C120&amp;$B120,Mapping!$C:$G,4,0)</f>
        <v>CLEAN &amp; CLEAR</v>
      </c>
      <c r="J120" t="str">
        <f t="shared" si="1"/>
        <v>CLEAN &amp; CLEAR</v>
      </c>
      <c r="K120" t="str">
        <f>VLOOKUP($A120&amp;$C120&amp;$B120,Mapping!$C:$G,5,0)</f>
        <v>Adult Skin Care</v>
      </c>
      <c r="L120" t="str">
        <f>VLOOKUP(J120&amp;H120,Mapping!J:K,2,0)</f>
        <v>Clean &amp; Clear Mass</v>
      </c>
      <c r="M120" t="str">
        <f>IF(OR(I120="PIZ BUIN",I120="LISTERINE"),VLOOKUP(E120,MAPEO!C:D,2,0)&amp;" "&amp;H120,VLOOKUP(E120,MAPEO!C:D,2,0))</f>
        <v>Clean &amp; Clear</v>
      </c>
      <c r="N120">
        <f>VLOOKUP(F120,MD!A:B,2,0)</f>
        <v>0</v>
      </c>
    </row>
    <row r="121" spans="1:14">
      <c r="A121" t="s">
        <v>133</v>
      </c>
      <c r="B121" t="s">
        <v>1</v>
      </c>
      <c r="C121" t="s">
        <v>154</v>
      </c>
      <c r="D121" t="s">
        <v>154</v>
      </c>
      <c r="E121" t="s">
        <v>561</v>
      </c>
      <c r="F121" t="s">
        <v>493</v>
      </c>
      <c r="G121" s="3">
        <v>6730.66</v>
      </c>
      <c r="H121" s="3" t="str">
        <f>VLOOKUP($A121&amp;$C121&amp;$B121,Mapping!$C:$G,3,0)</f>
        <v>Mass</v>
      </c>
      <c r="I121" t="str">
        <f>VLOOKUP($A121&amp;$C121&amp;$B121,Mapping!$C:$G,4,0)</f>
        <v>CLEAN &amp; CLEAR</v>
      </c>
      <c r="J121" t="str">
        <f t="shared" si="1"/>
        <v>CLEAN &amp; CLEAR</v>
      </c>
      <c r="K121" t="str">
        <f>VLOOKUP($A121&amp;$C121&amp;$B121,Mapping!$C:$G,5,0)</f>
        <v>Adult Skin Care</v>
      </c>
      <c r="L121" t="str">
        <f>VLOOKUP(J121&amp;H121,Mapping!J:K,2,0)</f>
        <v>Clean &amp; Clear Mass</v>
      </c>
      <c r="M121" t="str">
        <f>IF(OR(I121="PIZ BUIN",I121="LISTERINE"),VLOOKUP(E121,MAPEO!C:D,2,0)&amp;" "&amp;H121,VLOOKUP(E121,MAPEO!C:D,2,0))</f>
        <v>Clean &amp; Clear</v>
      </c>
      <c r="N121">
        <f>VLOOKUP(F121,MD!A:B,2,0)</f>
        <v>0</v>
      </c>
    </row>
    <row r="122" spans="1:14">
      <c r="A122" t="s">
        <v>133</v>
      </c>
      <c r="B122" t="s">
        <v>1</v>
      </c>
      <c r="C122" t="s">
        <v>154</v>
      </c>
      <c r="D122" t="s">
        <v>154</v>
      </c>
      <c r="E122" t="s">
        <v>561</v>
      </c>
      <c r="F122" t="s">
        <v>95</v>
      </c>
      <c r="G122" s="3">
        <v>5397.7</v>
      </c>
      <c r="H122" s="3" t="str">
        <f>VLOOKUP($A122&amp;$C122&amp;$B122,Mapping!$C:$G,3,0)</f>
        <v>Mass</v>
      </c>
      <c r="I122" t="str">
        <f>VLOOKUP($A122&amp;$C122&amp;$B122,Mapping!$C:$G,4,0)</f>
        <v>CLEAN &amp; CLEAR</v>
      </c>
      <c r="J122" t="str">
        <f t="shared" si="1"/>
        <v>CLEAN &amp; CLEAR</v>
      </c>
      <c r="K122" t="str">
        <f>VLOOKUP($A122&amp;$C122&amp;$B122,Mapping!$C:$G,5,0)</f>
        <v>Adult Skin Care</v>
      </c>
      <c r="L122" t="str">
        <f>VLOOKUP(J122&amp;H122,Mapping!J:K,2,0)</f>
        <v>Clean &amp; Clear Mass</v>
      </c>
      <c r="M122" t="str">
        <f>IF(OR(I122="PIZ BUIN",I122="LISTERINE"),VLOOKUP(E122,MAPEO!C:D,2,0)&amp;" "&amp;H122,VLOOKUP(E122,MAPEO!C:D,2,0))</f>
        <v>Clean &amp; Clear</v>
      </c>
      <c r="N122" t="str">
        <f>VLOOKUP(F122,MD!A:B,2,0)</f>
        <v>YTD 2015</v>
      </c>
    </row>
    <row r="123" spans="1:14">
      <c r="A123" t="s">
        <v>133</v>
      </c>
      <c r="B123" t="s">
        <v>1</v>
      </c>
      <c r="C123" t="s">
        <v>154</v>
      </c>
      <c r="D123" t="s">
        <v>154</v>
      </c>
      <c r="E123" t="s">
        <v>561</v>
      </c>
      <c r="F123" t="s">
        <v>96</v>
      </c>
      <c r="G123" s="3">
        <v>6359.95</v>
      </c>
      <c r="H123" s="3" t="str">
        <f>VLOOKUP($A123&amp;$C123&amp;$B123,Mapping!$C:$G,3,0)</f>
        <v>Mass</v>
      </c>
      <c r="I123" t="str">
        <f>VLOOKUP($A123&amp;$C123&amp;$B123,Mapping!$C:$G,4,0)</f>
        <v>CLEAN &amp; CLEAR</v>
      </c>
      <c r="J123" t="str">
        <f t="shared" si="1"/>
        <v>CLEAN &amp; CLEAR</v>
      </c>
      <c r="K123" t="str">
        <f>VLOOKUP($A123&amp;$C123&amp;$B123,Mapping!$C:$G,5,0)</f>
        <v>Adult Skin Care</v>
      </c>
      <c r="L123" t="str">
        <f>VLOOKUP(J123&amp;H123,Mapping!J:K,2,0)</f>
        <v>Clean &amp; Clear Mass</v>
      </c>
      <c r="M123" t="str">
        <f>IF(OR(I123="PIZ BUIN",I123="LISTERINE"),VLOOKUP(E123,MAPEO!C:D,2,0)&amp;" "&amp;H123,VLOOKUP(E123,MAPEO!C:D,2,0))</f>
        <v>Clean &amp; Clear</v>
      </c>
      <c r="N123" t="str">
        <f>VLOOKUP(F123,MD!A:B,2,0)</f>
        <v>YTD 2015</v>
      </c>
    </row>
    <row r="124" spans="1:14">
      <c r="A124" t="s">
        <v>133</v>
      </c>
      <c r="B124" t="s">
        <v>1</v>
      </c>
      <c r="C124" t="s">
        <v>154</v>
      </c>
      <c r="D124" t="s">
        <v>154</v>
      </c>
      <c r="E124" t="s">
        <v>561</v>
      </c>
      <c r="F124" t="s">
        <v>97</v>
      </c>
      <c r="G124" s="3">
        <v>3517.24</v>
      </c>
      <c r="H124" s="3" t="str">
        <f>VLOOKUP($A124&amp;$C124&amp;$B124,Mapping!$C:$G,3,0)</f>
        <v>Mass</v>
      </c>
      <c r="I124" t="str">
        <f>VLOOKUP($A124&amp;$C124&amp;$B124,Mapping!$C:$G,4,0)</f>
        <v>CLEAN &amp; CLEAR</v>
      </c>
      <c r="J124" t="str">
        <f t="shared" si="1"/>
        <v>CLEAN &amp; CLEAR</v>
      </c>
      <c r="K124" t="str">
        <f>VLOOKUP($A124&amp;$C124&amp;$B124,Mapping!$C:$G,5,0)</f>
        <v>Adult Skin Care</v>
      </c>
      <c r="L124" t="str">
        <f>VLOOKUP(J124&amp;H124,Mapping!J:K,2,0)</f>
        <v>Clean &amp; Clear Mass</v>
      </c>
      <c r="M124" t="str">
        <f>IF(OR(I124="PIZ BUIN",I124="LISTERINE"),VLOOKUP(E124,MAPEO!C:D,2,0)&amp;" "&amp;H124,VLOOKUP(E124,MAPEO!C:D,2,0))</f>
        <v>Clean &amp; Clear</v>
      </c>
      <c r="N124" t="str">
        <f>VLOOKUP(F124,MD!A:B,2,0)</f>
        <v>YTD 2015</v>
      </c>
    </row>
    <row r="125" spans="1:14">
      <c r="A125" t="s">
        <v>133</v>
      </c>
      <c r="B125" t="s">
        <v>1</v>
      </c>
      <c r="C125" t="s">
        <v>154</v>
      </c>
      <c r="D125" t="s">
        <v>154</v>
      </c>
      <c r="E125" t="s">
        <v>561</v>
      </c>
      <c r="F125" t="s">
        <v>101</v>
      </c>
      <c r="G125" s="3">
        <v>5889.12</v>
      </c>
      <c r="H125" s="3" t="str">
        <f>VLOOKUP($A125&amp;$C125&amp;$B125,Mapping!$C:$G,3,0)</f>
        <v>Mass</v>
      </c>
      <c r="I125" t="str">
        <f>VLOOKUP($A125&amp;$C125&amp;$B125,Mapping!$C:$G,4,0)</f>
        <v>CLEAN &amp; CLEAR</v>
      </c>
      <c r="J125" t="str">
        <f t="shared" si="1"/>
        <v>CLEAN &amp; CLEAR</v>
      </c>
      <c r="K125" t="str">
        <f>VLOOKUP($A125&amp;$C125&amp;$B125,Mapping!$C:$G,5,0)</f>
        <v>Adult Skin Care</v>
      </c>
      <c r="L125" t="str">
        <f>VLOOKUP(J125&amp;H125,Mapping!J:K,2,0)</f>
        <v>Clean &amp; Clear Mass</v>
      </c>
      <c r="M125" t="str">
        <f>IF(OR(I125="PIZ BUIN",I125="LISTERINE"),VLOOKUP(E125,MAPEO!C:D,2,0)&amp;" "&amp;H125,VLOOKUP(E125,MAPEO!C:D,2,0))</f>
        <v>Clean &amp; Clear</v>
      </c>
      <c r="N125" t="str">
        <f>VLOOKUP(F125,MD!A:B,2,0)</f>
        <v>YTD 2015</v>
      </c>
    </row>
    <row r="126" spans="1:14">
      <c r="A126" t="s">
        <v>133</v>
      </c>
      <c r="B126" t="s">
        <v>1</v>
      </c>
      <c r="C126" t="s">
        <v>154</v>
      </c>
      <c r="D126" t="s">
        <v>154</v>
      </c>
      <c r="E126" t="s">
        <v>561</v>
      </c>
      <c r="F126" t="s">
        <v>104</v>
      </c>
      <c r="G126" s="3">
        <v>4124.09</v>
      </c>
      <c r="H126" s="3" t="str">
        <f>VLOOKUP($A126&amp;$C126&amp;$B126,Mapping!$C:$G,3,0)</f>
        <v>Mass</v>
      </c>
      <c r="I126" t="str">
        <f>VLOOKUP($A126&amp;$C126&amp;$B126,Mapping!$C:$G,4,0)</f>
        <v>CLEAN &amp; CLEAR</v>
      </c>
      <c r="J126" t="str">
        <f t="shared" si="1"/>
        <v>CLEAN &amp; CLEAR</v>
      </c>
      <c r="K126" t="str">
        <f>VLOOKUP($A126&amp;$C126&amp;$B126,Mapping!$C:$G,5,0)</f>
        <v>Adult Skin Care</v>
      </c>
      <c r="L126" t="str">
        <f>VLOOKUP(J126&amp;H126,Mapping!J:K,2,0)</f>
        <v>Clean &amp; Clear Mass</v>
      </c>
      <c r="M126" t="str">
        <f>IF(OR(I126="PIZ BUIN",I126="LISTERINE"),VLOOKUP(E126,MAPEO!C:D,2,0)&amp;" "&amp;H126,VLOOKUP(E126,MAPEO!C:D,2,0))</f>
        <v>Clean &amp; Clear</v>
      </c>
      <c r="N126" t="str">
        <f>VLOOKUP(F126,MD!A:B,2,0)</f>
        <v>YTD 2015</v>
      </c>
    </row>
    <row r="127" spans="1:14">
      <c r="A127" t="s">
        <v>133</v>
      </c>
      <c r="B127" t="s">
        <v>1</v>
      </c>
      <c r="C127" t="s">
        <v>154</v>
      </c>
      <c r="D127" t="s">
        <v>154</v>
      </c>
      <c r="E127" t="s">
        <v>561</v>
      </c>
      <c r="F127" t="s">
        <v>105</v>
      </c>
      <c r="G127" s="3">
        <v>4588.22</v>
      </c>
      <c r="H127" s="3" t="str">
        <f>VLOOKUP($A127&amp;$C127&amp;$B127,Mapping!$C:$G,3,0)</f>
        <v>Mass</v>
      </c>
      <c r="I127" t="str">
        <f>VLOOKUP($A127&amp;$C127&amp;$B127,Mapping!$C:$G,4,0)</f>
        <v>CLEAN &amp; CLEAR</v>
      </c>
      <c r="J127" t="str">
        <f t="shared" si="1"/>
        <v>CLEAN &amp; CLEAR</v>
      </c>
      <c r="K127" t="str">
        <f>VLOOKUP($A127&amp;$C127&amp;$B127,Mapping!$C:$G,5,0)</f>
        <v>Adult Skin Care</v>
      </c>
      <c r="L127" t="str">
        <f>VLOOKUP(J127&amp;H127,Mapping!J:K,2,0)</f>
        <v>Clean &amp; Clear Mass</v>
      </c>
      <c r="M127" t="str">
        <f>IF(OR(I127="PIZ BUIN",I127="LISTERINE"),VLOOKUP(E127,MAPEO!C:D,2,0)&amp;" "&amp;H127,VLOOKUP(E127,MAPEO!C:D,2,0))</f>
        <v>Clean &amp; Clear</v>
      </c>
      <c r="N127" t="str">
        <f>VLOOKUP(F127,MD!A:B,2,0)</f>
        <v>YTD 2015</v>
      </c>
    </row>
    <row r="128" spans="1:14">
      <c r="A128" t="s">
        <v>133</v>
      </c>
      <c r="B128" t="s">
        <v>1</v>
      </c>
      <c r="C128" t="s">
        <v>154</v>
      </c>
      <c r="D128" t="s">
        <v>154</v>
      </c>
      <c r="E128" t="s">
        <v>561</v>
      </c>
      <c r="F128" t="s">
        <v>106</v>
      </c>
      <c r="G128" s="3">
        <v>3396.38</v>
      </c>
      <c r="H128" s="3" t="str">
        <f>VLOOKUP($A128&amp;$C128&amp;$B128,Mapping!$C:$G,3,0)</f>
        <v>Mass</v>
      </c>
      <c r="I128" t="str">
        <f>VLOOKUP($A128&amp;$C128&amp;$B128,Mapping!$C:$G,4,0)</f>
        <v>CLEAN &amp; CLEAR</v>
      </c>
      <c r="J128" t="str">
        <f t="shared" si="1"/>
        <v>CLEAN &amp; CLEAR</v>
      </c>
      <c r="K128" t="str">
        <f>VLOOKUP($A128&amp;$C128&amp;$B128,Mapping!$C:$G,5,0)</f>
        <v>Adult Skin Care</v>
      </c>
      <c r="L128" t="str">
        <f>VLOOKUP(J128&amp;H128,Mapping!J:K,2,0)</f>
        <v>Clean &amp; Clear Mass</v>
      </c>
      <c r="M128" t="str">
        <f>IF(OR(I128="PIZ BUIN",I128="LISTERINE"),VLOOKUP(E128,MAPEO!C:D,2,0)&amp;" "&amp;H128,VLOOKUP(E128,MAPEO!C:D,2,0))</f>
        <v>Clean &amp; Clear</v>
      </c>
      <c r="N128" t="str">
        <f>VLOOKUP(F128,MD!A:B,2,0)</f>
        <v>YTD 2015</v>
      </c>
    </row>
    <row r="129" spans="1:14">
      <c r="A129" t="s">
        <v>133</v>
      </c>
      <c r="B129" t="s">
        <v>1</v>
      </c>
      <c r="C129" t="s">
        <v>154</v>
      </c>
      <c r="D129" t="s">
        <v>154</v>
      </c>
      <c r="E129" t="s">
        <v>561</v>
      </c>
      <c r="F129" t="s">
        <v>108</v>
      </c>
      <c r="G129" s="3">
        <v>2515.37</v>
      </c>
      <c r="H129" s="3" t="str">
        <f>VLOOKUP($A129&amp;$C129&amp;$B129,Mapping!$C:$G,3,0)</f>
        <v>Mass</v>
      </c>
      <c r="I129" t="str">
        <f>VLOOKUP($A129&amp;$C129&amp;$B129,Mapping!$C:$G,4,0)</f>
        <v>CLEAN &amp; CLEAR</v>
      </c>
      <c r="J129" t="str">
        <f t="shared" si="1"/>
        <v>CLEAN &amp; CLEAR</v>
      </c>
      <c r="K129" t="str">
        <f>VLOOKUP($A129&amp;$C129&amp;$B129,Mapping!$C:$G,5,0)</f>
        <v>Adult Skin Care</v>
      </c>
      <c r="L129" t="str">
        <f>VLOOKUP(J129&amp;H129,Mapping!J:K,2,0)</f>
        <v>Clean &amp; Clear Mass</v>
      </c>
      <c r="M129" t="str">
        <f>IF(OR(I129="PIZ BUIN",I129="LISTERINE"),VLOOKUP(E129,MAPEO!C:D,2,0)&amp;" "&amp;H129,VLOOKUP(E129,MAPEO!C:D,2,0))</f>
        <v>Clean &amp; Clear</v>
      </c>
      <c r="N129">
        <f>VLOOKUP(F129,MD!A:B,2,0)</f>
        <v>0</v>
      </c>
    </row>
    <row r="130" spans="1:14">
      <c r="A130" t="s">
        <v>133</v>
      </c>
      <c r="B130" t="s">
        <v>1</v>
      </c>
      <c r="C130" t="s">
        <v>154</v>
      </c>
      <c r="D130" t="s">
        <v>154</v>
      </c>
      <c r="E130" t="s">
        <v>561</v>
      </c>
      <c r="F130" t="s">
        <v>109</v>
      </c>
      <c r="G130" s="3">
        <v>6444.78</v>
      </c>
      <c r="H130" s="3" t="str">
        <f>VLOOKUP($A130&amp;$C130&amp;$B130,Mapping!$C:$G,3,0)</f>
        <v>Mass</v>
      </c>
      <c r="I130" t="str">
        <f>VLOOKUP($A130&amp;$C130&amp;$B130,Mapping!$C:$G,4,0)</f>
        <v>CLEAN &amp; CLEAR</v>
      </c>
      <c r="J130" t="str">
        <f t="shared" si="1"/>
        <v>CLEAN &amp; CLEAR</v>
      </c>
      <c r="K130" t="str">
        <f>VLOOKUP($A130&amp;$C130&amp;$B130,Mapping!$C:$G,5,0)</f>
        <v>Adult Skin Care</v>
      </c>
      <c r="L130" t="str">
        <f>VLOOKUP(J130&amp;H130,Mapping!J:K,2,0)</f>
        <v>Clean &amp; Clear Mass</v>
      </c>
      <c r="M130" t="str">
        <f>IF(OR(I130="PIZ BUIN",I130="LISTERINE"),VLOOKUP(E130,MAPEO!C:D,2,0)&amp;" "&amp;H130,VLOOKUP(E130,MAPEO!C:D,2,0))</f>
        <v>Clean &amp; Clear</v>
      </c>
      <c r="N130">
        <f>VLOOKUP(F130,MD!A:B,2,0)</f>
        <v>0</v>
      </c>
    </row>
    <row r="131" spans="1:14">
      <c r="A131" t="s">
        <v>133</v>
      </c>
      <c r="B131" t="s">
        <v>1</v>
      </c>
      <c r="C131" t="s">
        <v>154</v>
      </c>
      <c r="D131" t="s">
        <v>154</v>
      </c>
      <c r="E131" t="s">
        <v>561</v>
      </c>
      <c r="F131" t="s">
        <v>110</v>
      </c>
      <c r="G131" s="3">
        <v>3110.14</v>
      </c>
      <c r="H131" s="3" t="str">
        <f>VLOOKUP($A131&amp;$C131&amp;$B131,Mapping!$C:$G,3,0)</f>
        <v>Mass</v>
      </c>
      <c r="I131" t="str">
        <f>VLOOKUP($A131&amp;$C131&amp;$B131,Mapping!$C:$G,4,0)</f>
        <v>CLEAN &amp; CLEAR</v>
      </c>
      <c r="J131" t="str">
        <f t="shared" ref="J131:J191" si="2">IF(OR(C131="ROC",C131="COMPEED"),E131,D131)</f>
        <v>CLEAN &amp; CLEAR</v>
      </c>
      <c r="K131" t="str">
        <f>VLOOKUP($A131&amp;$C131&amp;$B131,Mapping!$C:$G,5,0)</f>
        <v>Adult Skin Care</v>
      </c>
      <c r="L131" t="str">
        <f>VLOOKUP(J131&amp;H131,Mapping!J:K,2,0)</f>
        <v>Clean &amp; Clear Mass</v>
      </c>
      <c r="M131" t="str">
        <f>IF(OR(I131="PIZ BUIN",I131="LISTERINE"),VLOOKUP(E131,MAPEO!C:D,2,0)&amp;" "&amp;H131,VLOOKUP(E131,MAPEO!C:D,2,0))</f>
        <v>Clean &amp; Clear</v>
      </c>
      <c r="N131">
        <f>VLOOKUP(F131,MD!A:B,2,0)</f>
        <v>0</v>
      </c>
    </row>
    <row r="132" spans="1:14">
      <c r="A132" t="s">
        <v>133</v>
      </c>
      <c r="B132" t="s">
        <v>1</v>
      </c>
      <c r="C132" t="s">
        <v>154</v>
      </c>
      <c r="D132" t="s">
        <v>154</v>
      </c>
      <c r="E132" t="s">
        <v>561</v>
      </c>
      <c r="F132" t="s">
        <v>111</v>
      </c>
      <c r="G132" s="3">
        <v>4211.99</v>
      </c>
      <c r="H132" s="3" t="str">
        <f>VLOOKUP($A132&amp;$C132&amp;$B132,Mapping!$C:$G,3,0)</f>
        <v>Mass</v>
      </c>
      <c r="I132" t="str">
        <f>VLOOKUP($A132&amp;$C132&amp;$B132,Mapping!$C:$G,4,0)</f>
        <v>CLEAN &amp; CLEAR</v>
      </c>
      <c r="J132" t="str">
        <f t="shared" si="2"/>
        <v>CLEAN &amp; CLEAR</v>
      </c>
      <c r="K132" t="str">
        <f>VLOOKUP($A132&amp;$C132&amp;$B132,Mapping!$C:$G,5,0)</f>
        <v>Adult Skin Care</v>
      </c>
      <c r="L132" t="str">
        <f>VLOOKUP(J132&amp;H132,Mapping!J:K,2,0)</f>
        <v>Clean &amp; Clear Mass</v>
      </c>
      <c r="M132" t="str">
        <f>IF(OR(I132="PIZ BUIN",I132="LISTERINE"),VLOOKUP(E132,MAPEO!C:D,2,0)&amp;" "&amp;H132,VLOOKUP(E132,MAPEO!C:D,2,0))</f>
        <v>Clean &amp; Clear</v>
      </c>
      <c r="N132">
        <f>VLOOKUP(F132,MD!A:B,2,0)</f>
        <v>0</v>
      </c>
    </row>
    <row r="133" spans="1:14">
      <c r="A133" t="s">
        <v>133</v>
      </c>
      <c r="B133" t="s">
        <v>1</v>
      </c>
      <c r="C133" t="s">
        <v>154</v>
      </c>
      <c r="D133" t="s">
        <v>154</v>
      </c>
      <c r="E133" t="s">
        <v>561</v>
      </c>
      <c r="F133" t="s">
        <v>114</v>
      </c>
      <c r="G133" s="3">
        <v>5021.3</v>
      </c>
      <c r="H133" s="3" t="str">
        <f>VLOOKUP($A133&amp;$C133&amp;$B133,Mapping!$C:$G,3,0)</f>
        <v>Mass</v>
      </c>
      <c r="I133" t="str">
        <f>VLOOKUP($A133&amp;$C133&amp;$B133,Mapping!$C:$G,4,0)</f>
        <v>CLEAN &amp; CLEAR</v>
      </c>
      <c r="J133" t="str">
        <f t="shared" si="2"/>
        <v>CLEAN &amp; CLEAR</v>
      </c>
      <c r="K133" t="str">
        <f>VLOOKUP($A133&amp;$C133&amp;$B133,Mapping!$C:$G,5,0)</f>
        <v>Adult Skin Care</v>
      </c>
      <c r="L133" t="str">
        <f>VLOOKUP(J133&amp;H133,Mapping!J:K,2,0)</f>
        <v>Clean &amp; Clear Mass</v>
      </c>
      <c r="M133" t="str">
        <f>IF(OR(I133="PIZ BUIN",I133="LISTERINE"),VLOOKUP(E133,MAPEO!C:D,2,0)&amp;" "&amp;H133,VLOOKUP(E133,MAPEO!C:D,2,0))</f>
        <v>Clean &amp; Clear</v>
      </c>
      <c r="N133">
        <f>VLOOKUP(F133,MD!A:B,2,0)</f>
        <v>0</v>
      </c>
    </row>
    <row r="134" spans="1:14">
      <c r="A134" t="s">
        <v>133</v>
      </c>
      <c r="B134" t="s">
        <v>1</v>
      </c>
      <c r="C134" t="s">
        <v>154</v>
      </c>
      <c r="D134" t="s">
        <v>154</v>
      </c>
      <c r="E134" t="s">
        <v>561</v>
      </c>
      <c r="F134" t="s">
        <v>115</v>
      </c>
      <c r="G134" s="3">
        <v>2159.86</v>
      </c>
      <c r="H134" s="3" t="str">
        <f>VLOOKUP($A134&amp;$C134&amp;$B134,Mapping!$C:$G,3,0)</f>
        <v>Mass</v>
      </c>
      <c r="I134" t="str">
        <f>VLOOKUP($A134&amp;$C134&amp;$B134,Mapping!$C:$G,4,0)</f>
        <v>CLEAN &amp; CLEAR</v>
      </c>
      <c r="J134" t="str">
        <f t="shared" si="2"/>
        <v>CLEAN &amp; CLEAR</v>
      </c>
      <c r="K134" t="str">
        <f>VLOOKUP($A134&amp;$C134&amp;$B134,Mapping!$C:$G,5,0)</f>
        <v>Adult Skin Care</v>
      </c>
      <c r="L134" t="str">
        <f>VLOOKUP(J134&amp;H134,Mapping!J:K,2,0)</f>
        <v>Clean &amp; Clear Mass</v>
      </c>
      <c r="M134" t="str">
        <f>IF(OR(I134="PIZ BUIN",I134="LISTERINE"),VLOOKUP(E134,MAPEO!C:D,2,0)&amp;" "&amp;H134,VLOOKUP(E134,MAPEO!C:D,2,0))</f>
        <v>Clean &amp; Clear</v>
      </c>
      <c r="N134" t="str">
        <f>VLOOKUP(F134,MD!A:B,2,0)</f>
        <v>YTD 2016</v>
      </c>
    </row>
    <row r="135" spans="1:14">
      <c r="A135" t="s">
        <v>133</v>
      </c>
      <c r="B135" t="s">
        <v>1</v>
      </c>
      <c r="C135" t="s">
        <v>154</v>
      </c>
      <c r="D135" t="s">
        <v>154</v>
      </c>
      <c r="E135" t="s">
        <v>561</v>
      </c>
      <c r="F135" t="s">
        <v>117</v>
      </c>
      <c r="G135" s="3">
        <v>3274.98</v>
      </c>
      <c r="H135" s="3" t="str">
        <f>VLOOKUP($A135&amp;$C135&amp;$B135,Mapping!$C:$G,3,0)</f>
        <v>Mass</v>
      </c>
      <c r="I135" t="str">
        <f>VLOOKUP($A135&amp;$C135&amp;$B135,Mapping!$C:$G,4,0)</f>
        <v>CLEAN &amp; CLEAR</v>
      </c>
      <c r="J135" t="str">
        <f t="shared" si="2"/>
        <v>CLEAN &amp; CLEAR</v>
      </c>
      <c r="K135" t="str">
        <f>VLOOKUP($A135&amp;$C135&amp;$B135,Mapping!$C:$G,5,0)</f>
        <v>Adult Skin Care</v>
      </c>
      <c r="L135" t="str">
        <f>VLOOKUP(J135&amp;H135,Mapping!J:K,2,0)</f>
        <v>Clean &amp; Clear Mass</v>
      </c>
      <c r="M135" t="str">
        <f>IF(OR(I135="PIZ BUIN",I135="LISTERINE"),VLOOKUP(E135,MAPEO!C:D,2,0)&amp;" "&amp;H135,VLOOKUP(E135,MAPEO!C:D,2,0))</f>
        <v>Clean &amp; Clear</v>
      </c>
      <c r="N135" t="str">
        <f>VLOOKUP(F135,MD!A:B,2,0)</f>
        <v>YTD 2016</v>
      </c>
    </row>
    <row r="136" spans="1:14">
      <c r="A136" t="s">
        <v>133</v>
      </c>
      <c r="B136" t="s">
        <v>1</v>
      </c>
      <c r="C136" t="s">
        <v>154</v>
      </c>
      <c r="D136" t="s">
        <v>154</v>
      </c>
      <c r="E136" t="s">
        <v>561</v>
      </c>
      <c r="F136" t="s">
        <v>118</v>
      </c>
      <c r="G136" s="3">
        <v>5890.97</v>
      </c>
      <c r="H136" s="3" t="str">
        <f>VLOOKUP($A136&amp;$C136&amp;$B136,Mapping!$C:$G,3,0)</f>
        <v>Mass</v>
      </c>
      <c r="I136" t="str">
        <f>VLOOKUP($A136&amp;$C136&amp;$B136,Mapping!$C:$G,4,0)</f>
        <v>CLEAN &amp; CLEAR</v>
      </c>
      <c r="J136" t="str">
        <f t="shared" si="2"/>
        <v>CLEAN &amp; CLEAR</v>
      </c>
      <c r="K136" t="str">
        <f>VLOOKUP($A136&amp;$C136&amp;$B136,Mapping!$C:$G,5,0)</f>
        <v>Adult Skin Care</v>
      </c>
      <c r="L136" t="str">
        <f>VLOOKUP(J136&amp;H136,Mapping!J:K,2,0)</f>
        <v>Clean &amp; Clear Mass</v>
      </c>
      <c r="M136" t="str">
        <f>IF(OR(I136="PIZ BUIN",I136="LISTERINE"),VLOOKUP(E136,MAPEO!C:D,2,0)&amp;" "&amp;H136,VLOOKUP(E136,MAPEO!C:D,2,0))</f>
        <v>Clean &amp; Clear</v>
      </c>
      <c r="N136" t="str">
        <f>VLOOKUP(F136,MD!A:B,2,0)</f>
        <v>YTD 2016</v>
      </c>
    </row>
    <row r="137" spans="1:14">
      <c r="A137" t="s">
        <v>133</v>
      </c>
      <c r="B137" t="s">
        <v>1</v>
      </c>
      <c r="C137" t="s">
        <v>154</v>
      </c>
      <c r="D137" t="s">
        <v>154</v>
      </c>
      <c r="E137" t="s">
        <v>562</v>
      </c>
      <c r="F137" t="s">
        <v>482</v>
      </c>
      <c r="G137" s="3">
        <v>16416.580000000002</v>
      </c>
      <c r="H137" s="3" t="str">
        <f>VLOOKUP($A137&amp;$C137&amp;$B137,Mapping!$C:$G,3,0)</f>
        <v>Mass</v>
      </c>
      <c r="I137" t="str">
        <f>VLOOKUP($A137&amp;$C137&amp;$B137,Mapping!$C:$G,4,0)</f>
        <v>CLEAN &amp; CLEAR</v>
      </c>
      <c r="J137" t="str">
        <f t="shared" si="2"/>
        <v>CLEAN &amp; CLEAR</v>
      </c>
      <c r="K137" t="str">
        <f>VLOOKUP($A137&amp;$C137&amp;$B137,Mapping!$C:$G,5,0)</f>
        <v>Adult Skin Care</v>
      </c>
      <c r="L137" t="str">
        <f>VLOOKUP(J137&amp;H137,Mapping!J:K,2,0)</f>
        <v>Clean &amp; Clear Mass</v>
      </c>
      <c r="M137" t="str">
        <f>IF(OR(I137="PIZ BUIN",I137="LISTERINE"),VLOOKUP(E137,MAPEO!C:D,2,0)&amp;" "&amp;H137,VLOOKUP(E137,MAPEO!C:D,2,0))</f>
        <v>Clean &amp; Clear</v>
      </c>
      <c r="N137">
        <f>VLOOKUP(F137,MD!A:B,2,0)</f>
        <v>0</v>
      </c>
    </row>
    <row r="138" spans="1:14">
      <c r="A138" t="s">
        <v>133</v>
      </c>
      <c r="B138" t="s">
        <v>1</v>
      </c>
      <c r="C138" t="s">
        <v>154</v>
      </c>
      <c r="D138" t="s">
        <v>154</v>
      </c>
      <c r="E138" t="s">
        <v>562</v>
      </c>
      <c r="F138" t="s">
        <v>483</v>
      </c>
      <c r="G138" s="3">
        <v>19731.43</v>
      </c>
      <c r="H138" s="3" t="str">
        <f>VLOOKUP($A138&amp;$C138&amp;$B138,Mapping!$C:$G,3,0)</f>
        <v>Mass</v>
      </c>
      <c r="I138" t="str">
        <f>VLOOKUP($A138&amp;$C138&amp;$B138,Mapping!$C:$G,4,0)</f>
        <v>CLEAN &amp; CLEAR</v>
      </c>
      <c r="J138" t="str">
        <f t="shared" si="2"/>
        <v>CLEAN &amp; CLEAR</v>
      </c>
      <c r="K138" t="str">
        <f>VLOOKUP($A138&amp;$C138&amp;$B138,Mapping!$C:$G,5,0)</f>
        <v>Adult Skin Care</v>
      </c>
      <c r="L138" t="str">
        <f>VLOOKUP(J138&amp;H138,Mapping!J:K,2,0)</f>
        <v>Clean &amp; Clear Mass</v>
      </c>
      <c r="M138" t="str">
        <f>IF(OR(I138="PIZ BUIN",I138="LISTERINE"),VLOOKUP(E138,MAPEO!C:D,2,0)&amp;" "&amp;H138,VLOOKUP(E138,MAPEO!C:D,2,0))</f>
        <v>Clean &amp; Clear</v>
      </c>
      <c r="N138">
        <f>VLOOKUP(F138,MD!A:B,2,0)</f>
        <v>0</v>
      </c>
    </row>
    <row r="139" spans="1:14">
      <c r="A139" t="s">
        <v>133</v>
      </c>
      <c r="B139" t="s">
        <v>1</v>
      </c>
      <c r="C139" t="s">
        <v>154</v>
      </c>
      <c r="D139" t="s">
        <v>154</v>
      </c>
      <c r="E139" t="s">
        <v>562</v>
      </c>
      <c r="F139" t="s">
        <v>484</v>
      </c>
      <c r="G139" s="3">
        <v>25966.23</v>
      </c>
      <c r="H139" s="3" t="str">
        <f>VLOOKUP($A139&amp;$C139&amp;$B139,Mapping!$C:$G,3,0)</f>
        <v>Mass</v>
      </c>
      <c r="I139" t="str">
        <f>VLOOKUP($A139&amp;$C139&amp;$B139,Mapping!$C:$G,4,0)</f>
        <v>CLEAN &amp; CLEAR</v>
      </c>
      <c r="J139" t="str">
        <f t="shared" si="2"/>
        <v>CLEAN &amp; CLEAR</v>
      </c>
      <c r="K139" t="str">
        <f>VLOOKUP($A139&amp;$C139&amp;$B139,Mapping!$C:$G,5,0)</f>
        <v>Adult Skin Care</v>
      </c>
      <c r="L139" t="str">
        <f>VLOOKUP(J139&amp;H139,Mapping!J:K,2,0)</f>
        <v>Clean &amp; Clear Mass</v>
      </c>
      <c r="M139" t="str">
        <f>IF(OR(I139="PIZ BUIN",I139="LISTERINE"),VLOOKUP(E139,MAPEO!C:D,2,0)&amp;" "&amp;H139,VLOOKUP(E139,MAPEO!C:D,2,0))</f>
        <v>Clean &amp; Clear</v>
      </c>
      <c r="N139">
        <f>VLOOKUP(F139,MD!A:B,2,0)</f>
        <v>0</v>
      </c>
    </row>
    <row r="140" spans="1:14">
      <c r="A140" t="s">
        <v>133</v>
      </c>
      <c r="B140" t="s">
        <v>1</v>
      </c>
      <c r="C140" t="s">
        <v>154</v>
      </c>
      <c r="D140" t="s">
        <v>154</v>
      </c>
      <c r="E140" t="s">
        <v>562</v>
      </c>
      <c r="F140" t="s">
        <v>485</v>
      </c>
      <c r="G140" s="3">
        <v>14273.8</v>
      </c>
      <c r="H140" s="3" t="str">
        <f>VLOOKUP($A140&amp;$C140&amp;$B140,Mapping!$C:$G,3,0)</f>
        <v>Mass</v>
      </c>
      <c r="I140" t="str">
        <f>VLOOKUP($A140&amp;$C140&amp;$B140,Mapping!$C:$G,4,0)</f>
        <v>CLEAN &amp; CLEAR</v>
      </c>
      <c r="J140" t="str">
        <f t="shared" si="2"/>
        <v>CLEAN &amp; CLEAR</v>
      </c>
      <c r="K140" t="str">
        <f>VLOOKUP($A140&amp;$C140&amp;$B140,Mapping!$C:$G,5,0)</f>
        <v>Adult Skin Care</v>
      </c>
      <c r="L140" t="str">
        <f>VLOOKUP(J140&amp;H140,Mapping!J:K,2,0)</f>
        <v>Clean &amp; Clear Mass</v>
      </c>
      <c r="M140" t="str">
        <f>IF(OR(I140="PIZ BUIN",I140="LISTERINE"),VLOOKUP(E140,MAPEO!C:D,2,0)&amp;" "&amp;H140,VLOOKUP(E140,MAPEO!C:D,2,0))</f>
        <v>Clean &amp; Clear</v>
      </c>
      <c r="N140">
        <f>VLOOKUP(F140,MD!A:B,2,0)</f>
        <v>0</v>
      </c>
    </row>
    <row r="141" spans="1:14">
      <c r="A141" t="s">
        <v>133</v>
      </c>
      <c r="B141" t="s">
        <v>1</v>
      </c>
      <c r="C141" t="s">
        <v>154</v>
      </c>
      <c r="D141" t="s">
        <v>154</v>
      </c>
      <c r="E141" t="s">
        <v>562</v>
      </c>
      <c r="F141" t="s">
        <v>486</v>
      </c>
      <c r="G141" s="3">
        <v>4077.55</v>
      </c>
      <c r="H141" s="3" t="str">
        <f>VLOOKUP($A141&amp;$C141&amp;$B141,Mapping!$C:$G,3,0)</f>
        <v>Mass</v>
      </c>
      <c r="I141" t="str">
        <f>VLOOKUP($A141&amp;$C141&amp;$B141,Mapping!$C:$G,4,0)</f>
        <v>CLEAN &amp; CLEAR</v>
      </c>
      <c r="J141" t="str">
        <f t="shared" si="2"/>
        <v>CLEAN &amp; CLEAR</v>
      </c>
      <c r="K141" t="str">
        <f>VLOOKUP($A141&amp;$C141&amp;$B141,Mapping!$C:$G,5,0)</f>
        <v>Adult Skin Care</v>
      </c>
      <c r="L141" t="str">
        <f>VLOOKUP(J141&amp;H141,Mapping!J:K,2,0)</f>
        <v>Clean &amp; Clear Mass</v>
      </c>
      <c r="M141" t="str">
        <f>IF(OR(I141="PIZ BUIN",I141="LISTERINE"),VLOOKUP(E141,MAPEO!C:D,2,0)&amp;" "&amp;H141,VLOOKUP(E141,MAPEO!C:D,2,0))</f>
        <v>Clean &amp; Clear</v>
      </c>
      <c r="N141">
        <f>VLOOKUP(F141,MD!A:B,2,0)</f>
        <v>0</v>
      </c>
    </row>
    <row r="142" spans="1:14">
      <c r="A142" t="s">
        <v>133</v>
      </c>
      <c r="B142" t="s">
        <v>1</v>
      </c>
      <c r="C142" t="s">
        <v>154</v>
      </c>
      <c r="D142" t="s">
        <v>154</v>
      </c>
      <c r="E142" t="s">
        <v>562</v>
      </c>
      <c r="F142" t="s">
        <v>487</v>
      </c>
      <c r="G142" s="3">
        <v>22536.84</v>
      </c>
      <c r="H142" s="3" t="str">
        <f>VLOOKUP($A142&amp;$C142&amp;$B142,Mapping!$C:$G,3,0)</f>
        <v>Mass</v>
      </c>
      <c r="I142" t="str">
        <f>VLOOKUP($A142&amp;$C142&amp;$B142,Mapping!$C:$G,4,0)</f>
        <v>CLEAN &amp; CLEAR</v>
      </c>
      <c r="J142" t="str">
        <f t="shared" si="2"/>
        <v>CLEAN &amp; CLEAR</v>
      </c>
      <c r="K142" t="str">
        <f>VLOOKUP($A142&amp;$C142&amp;$B142,Mapping!$C:$G,5,0)</f>
        <v>Adult Skin Care</v>
      </c>
      <c r="L142" t="str">
        <f>VLOOKUP(J142&amp;H142,Mapping!J:K,2,0)</f>
        <v>Clean &amp; Clear Mass</v>
      </c>
      <c r="M142" t="str">
        <f>IF(OR(I142="PIZ BUIN",I142="LISTERINE"),VLOOKUP(E142,MAPEO!C:D,2,0)&amp;" "&amp;H142,VLOOKUP(E142,MAPEO!C:D,2,0))</f>
        <v>Clean &amp; Clear</v>
      </c>
      <c r="N142">
        <f>VLOOKUP(F142,MD!A:B,2,0)</f>
        <v>0</v>
      </c>
    </row>
    <row r="143" spans="1:14">
      <c r="A143" t="s">
        <v>133</v>
      </c>
      <c r="B143" t="s">
        <v>1</v>
      </c>
      <c r="C143" t="s">
        <v>154</v>
      </c>
      <c r="D143" t="s">
        <v>154</v>
      </c>
      <c r="E143" t="s">
        <v>562</v>
      </c>
      <c r="F143" t="s">
        <v>488</v>
      </c>
      <c r="G143" s="3">
        <v>14286.17</v>
      </c>
      <c r="H143" s="3" t="str">
        <f>VLOOKUP($A143&amp;$C143&amp;$B143,Mapping!$C:$G,3,0)</f>
        <v>Mass</v>
      </c>
      <c r="I143" t="str">
        <f>VLOOKUP($A143&amp;$C143&amp;$B143,Mapping!$C:$G,4,0)</f>
        <v>CLEAN &amp; CLEAR</v>
      </c>
      <c r="J143" t="str">
        <f t="shared" si="2"/>
        <v>CLEAN &amp; CLEAR</v>
      </c>
      <c r="K143" t="str">
        <f>VLOOKUP($A143&amp;$C143&amp;$B143,Mapping!$C:$G,5,0)</f>
        <v>Adult Skin Care</v>
      </c>
      <c r="L143" t="str">
        <f>VLOOKUP(J143&amp;H143,Mapping!J:K,2,0)</f>
        <v>Clean &amp; Clear Mass</v>
      </c>
      <c r="M143" t="str">
        <f>IF(OR(I143="PIZ BUIN",I143="LISTERINE"),VLOOKUP(E143,MAPEO!C:D,2,0)&amp;" "&amp;H143,VLOOKUP(E143,MAPEO!C:D,2,0))</f>
        <v>Clean &amp; Clear</v>
      </c>
      <c r="N143">
        <f>VLOOKUP(F143,MD!A:B,2,0)</f>
        <v>0</v>
      </c>
    </row>
    <row r="144" spans="1:14">
      <c r="A144" t="s">
        <v>133</v>
      </c>
      <c r="B144" t="s">
        <v>1</v>
      </c>
      <c r="C144" t="s">
        <v>154</v>
      </c>
      <c r="D144" t="s">
        <v>154</v>
      </c>
      <c r="E144" t="s">
        <v>562</v>
      </c>
      <c r="F144" t="s">
        <v>489</v>
      </c>
      <c r="G144" s="3">
        <v>14993.9</v>
      </c>
      <c r="H144" s="3" t="str">
        <f>VLOOKUP($A144&amp;$C144&amp;$B144,Mapping!$C:$G,3,0)</f>
        <v>Mass</v>
      </c>
      <c r="I144" t="str">
        <f>VLOOKUP($A144&amp;$C144&amp;$B144,Mapping!$C:$G,4,0)</f>
        <v>CLEAN &amp; CLEAR</v>
      </c>
      <c r="J144" t="str">
        <f t="shared" si="2"/>
        <v>CLEAN &amp; CLEAR</v>
      </c>
      <c r="K144" t="str">
        <f>VLOOKUP($A144&amp;$C144&amp;$B144,Mapping!$C:$G,5,0)</f>
        <v>Adult Skin Care</v>
      </c>
      <c r="L144" t="str">
        <f>VLOOKUP(J144&amp;H144,Mapping!J:K,2,0)</f>
        <v>Clean &amp; Clear Mass</v>
      </c>
      <c r="M144" t="str">
        <f>IF(OR(I144="PIZ BUIN",I144="LISTERINE"),VLOOKUP(E144,MAPEO!C:D,2,0)&amp;" "&amp;H144,VLOOKUP(E144,MAPEO!C:D,2,0))</f>
        <v>Clean &amp; Clear</v>
      </c>
      <c r="N144">
        <f>VLOOKUP(F144,MD!A:B,2,0)</f>
        <v>0</v>
      </c>
    </row>
    <row r="145" spans="1:14">
      <c r="A145" t="s">
        <v>133</v>
      </c>
      <c r="B145" t="s">
        <v>1</v>
      </c>
      <c r="C145" t="s">
        <v>154</v>
      </c>
      <c r="D145" t="s">
        <v>154</v>
      </c>
      <c r="E145" t="s">
        <v>562</v>
      </c>
      <c r="F145" t="s">
        <v>490</v>
      </c>
      <c r="G145" s="3">
        <v>24771.05</v>
      </c>
      <c r="H145" s="3" t="str">
        <f>VLOOKUP($A145&amp;$C145&amp;$B145,Mapping!$C:$G,3,0)</f>
        <v>Mass</v>
      </c>
      <c r="I145" t="str">
        <f>VLOOKUP($A145&amp;$C145&amp;$B145,Mapping!$C:$G,4,0)</f>
        <v>CLEAN &amp; CLEAR</v>
      </c>
      <c r="J145" t="str">
        <f t="shared" si="2"/>
        <v>CLEAN &amp; CLEAR</v>
      </c>
      <c r="K145" t="str">
        <f>VLOOKUP($A145&amp;$C145&amp;$B145,Mapping!$C:$G,5,0)</f>
        <v>Adult Skin Care</v>
      </c>
      <c r="L145" t="str">
        <f>VLOOKUP(J145&amp;H145,Mapping!J:K,2,0)</f>
        <v>Clean &amp; Clear Mass</v>
      </c>
      <c r="M145" t="str">
        <f>IF(OR(I145="PIZ BUIN",I145="LISTERINE"),VLOOKUP(E145,MAPEO!C:D,2,0)&amp;" "&amp;H145,VLOOKUP(E145,MAPEO!C:D,2,0))</f>
        <v>Clean &amp; Clear</v>
      </c>
      <c r="N145">
        <f>VLOOKUP(F145,MD!A:B,2,0)</f>
        <v>0</v>
      </c>
    </row>
    <row r="146" spans="1:14">
      <c r="A146" t="s">
        <v>133</v>
      </c>
      <c r="B146" t="s">
        <v>1</v>
      </c>
      <c r="C146" t="s">
        <v>154</v>
      </c>
      <c r="D146" t="s">
        <v>154</v>
      </c>
      <c r="E146" t="s">
        <v>562</v>
      </c>
      <c r="F146" t="s">
        <v>491</v>
      </c>
      <c r="G146" s="3">
        <v>15583.78</v>
      </c>
      <c r="H146" s="3" t="str">
        <f>VLOOKUP($A146&amp;$C146&amp;$B146,Mapping!$C:$G,3,0)</f>
        <v>Mass</v>
      </c>
      <c r="I146" t="str">
        <f>VLOOKUP($A146&amp;$C146&amp;$B146,Mapping!$C:$G,4,0)</f>
        <v>CLEAN &amp; CLEAR</v>
      </c>
      <c r="J146" t="str">
        <f t="shared" si="2"/>
        <v>CLEAN &amp; CLEAR</v>
      </c>
      <c r="K146" t="str">
        <f>VLOOKUP($A146&amp;$C146&amp;$B146,Mapping!$C:$G,5,0)</f>
        <v>Adult Skin Care</v>
      </c>
      <c r="L146" t="str">
        <f>VLOOKUP(J146&amp;H146,Mapping!J:K,2,0)</f>
        <v>Clean &amp; Clear Mass</v>
      </c>
      <c r="M146" t="str">
        <f>IF(OR(I146="PIZ BUIN",I146="LISTERINE"),VLOOKUP(E146,MAPEO!C:D,2,0)&amp;" "&amp;H146,VLOOKUP(E146,MAPEO!C:D,2,0))</f>
        <v>Clean &amp; Clear</v>
      </c>
      <c r="N146">
        <f>VLOOKUP(F146,MD!A:B,2,0)</f>
        <v>0</v>
      </c>
    </row>
    <row r="147" spans="1:14">
      <c r="A147" t="s">
        <v>133</v>
      </c>
      <c r="B147" t="s">
        <v>1</v>
      </c>
      <c r="C147" t="s">
        <v>154</v>
      </c>
      <c r="D147" t="s">
        <v>154</v>
      </c>
      <c r="E147" t="s">
        <v>562</v>
      </c>
      <c r="F147" t="s">
        <v>492</v>
      </c>
      <c r="G147" s="3">
        <v>17780.060000000001</v>
      </c>
      <c r="H147" s="3" t="str">
        <f>VLOOKUP($A147&amp;$C147&amp;$B147,Mapping!$C:$G,3,0)</f>
        <v>Mass</v>
      </c>
      <c r="I147" t="str">
        <f>VLOOKUP($A147&amp;$C147&amp;$B147,Mapping!$C:$G,4,0)</f>
        <v>CLEAN &amp; CLEAR</v>
      </c>
      <c r="J147" t="str">
        <f t="shared" si="2"/>
        <v>CLEAN &amp; CLEAR</v>
      </c>
      <c r="K147" t="str">
        <f>VLOOKUP($A147&amp;$C147&amp;$B147,Mapping!$C:$G,5,0)</f>
        <v>Adult Skin Care</v>
      </c>
      <c r="L147" t="str">
        <f>VLOOKUP(J147&amp;H147,Mapping!J:K,2,0)</f>
        <v>Clean &amp; Clear Mass</v>
      </c>
      <c r="M147" t="str">
        <f>IF(OR(I147="PIZ BUIN",I147="LISTERINE"),VLOOKUP(E147,MAPEO!C:D,2,0)&amp;" "&amp;H147,VLOOKUP(E147,MAPEO!C:D,2,0))</f>
        <v>Clean &amp; Clear</v>
      </c>
      <c r="N147">
        <f>VLOOKUP(F147,MD!A:B,2,0)</f>
        <v>0</v>
      </c>
    </row>
    <row r="148" spans="1:14">
      <c r="A148" t="s">
        <v>133</v>
      </c>
      <c r="B148" t="s">
        <v>1</v>
      </c>
      <c r="C148" t="s">
        <v>154</v>
      </c>
      <c r="D148" t="s">
        <v>154</v>
      </c>
      <c r="E148" t="s">
        <v>562</v>
      </c>
      <c r="F148" t="s">
        <v>493</v>
      </c>
      <c r="G148" s="3">
        <v>16849.57</v>
      </c>
      <c r="H148" s="3" t="str">
        <f>VLOOKUP($A148&amp;$C148&amp;$B148,Mapping!$C:$G,3,0)</f>
        <v>Mass</v>
      </c>
      <c r="I148" t="str">
        <f>VLOOKUP($A148&amp;$C148&amp;$B148,Mapping!$C:$G,4,0)</f>
        <v>CLEAN &amp; CLEAR</v>
      </c>
      <c r="J148" t="str">
        <f t="shared" si="2"/>
        <v>CLEAN &amp; CLEAR</v>
      </c>
      <c r="K148" t="str">
        <f>VLOOKUP($A148&amp;$C148&amp;$B148,Mapping!$C:$G,5,0)</f>
        <v>Adult Skin Care</v>
      </c>
      <c r="L148" t="str">
        <f>VLOOKUP(J148&amp;H148,Mapping!J:K,2,0)</f>
        <v>Clean &amp; Clear Mass</v>
      </c>
      <c r="M148" t="str">
        <f>IF(OR(I148="PIZ BUIN",I148="LISTERINE"),VLOOKUP(E148,MAPEO!C:D,2,0)&amp;" "&amp;H148,VLOOKUP(E148,MAPEO!C:D,2,0))</f>
        <v>Clean &amp; Clear</v>
      </c>
      <c r="N148">
        <f>VLOOKUP(F148,MD!A:B,2,0)</f>
        <v>0</v>
      </c>
    </row>
    <row r="149" spans="1:14">
      <c r="A149" t="s">
        <v>133</v>
      </c>
      <c r="B149" t="s">
        <v>1</v>
      </c>
      <c r="C149" t="s">
        <v>154</v>
      </c>
      <c r="D149" t="s">
        <v>154</v>
      </c>
      <c r="E149" t="s">
        <v>562</v>
      </c>
      <c r="F149" t="s">
        <v>95</v>
      </c>
      <c r="G149" s="3">
        <v>11140.89</v>
      </c>
      <c r="H149" s="3" t="str">
        <f>VLOOKUP($A149&amp;$C149&amp;$B149,Mapping!$C:$G,3,0)</f>
        <v>Mass</v>
      </c>
      <c r="I149" t="str">
        <f>VLOOKUP($A149&amp;$C149&amp;$B149,Mapping!$C:$G,4,0)</f>
        <v>CLEAN &amp; CLEAR</v>
      </c>
      <c r="J149" t="str">
        <f t="shared" si="2"/>
        <v>CLEAN &amp; CLEAR</v>
      </c>
      <c r="K149" t="str">
        <f>VLOOKUP($A149&amp;$C149&amp;$B149,Mapping!$C:$G,5,0)</f>
        <v>Adult Skin Care</v>
      </c>
      <c r="L149" t="str">
        <f>VLOOKUP(J149&amp;H149,Mapping!J:K,2,0)</f>
        <v>Clean &amp; Clear Mass</v>
      </c>
      <c r="M149" t="str">
        <f>IF(OR(I149="PIZ BUIN",I149="LISTERINE"),VLOOKUP(E149,MAPEO!C:D,2,0)&amp;" "&amp;H149,VLOOKUP(E149,MAPEO!C:D,2,0))</f>
        <v>Clean &amp; Clear</v>
      </c>
      <c r="N149" t="str">
        <f>VLOOKUP(F149,MD!A:B,2,0)</f>
        <v>YTD 2015</v>
      </c>
    </row>
    <row r="150" spans="1:14">
      <c r="A150" t="s">
        <v>133</v>
      </c>
      <c r="B150" t="s">
        <v>1</v>
      </c>
      <c r="C150" t="s">
        <v>154</v>
      </c>
      <c r="D150" t="s">
        <v>154</v>
      </c>
      <c r="E150" t="s">
        <v>562</v>
      </c>
      <c r="F150" t="s">
        <v>96</v>
      </c>
      <c r="G150" s="3">
        <v>24238.23</v>
      </c>
      <c r="H150" s="3" t="str">
        <f>VLOOKUP($A150&amp;$C150&amp;$B150,Mapping!$C:$G,3,0)</f>
        <v>Mass</v>
      </c>
      <c r="I150" t="str">
        <f>VLOOKUP($A150&amp;$C150&amp;$B150,Mapping!$C:$G,4,0)</f>
        <v>CLEAN &amp; CLEAR</v>
      </c>
      <c r="J150" t="str">
        <f t="shared" si="2"/>
        <v>CLEAN &amp; CLEAR</v>
      </c>
      <c r="K150" t="str">
        <f>VLOOKUP($A150&amp;$C150&amp;$B150,Mapping!$C:$G,5,0)</f>
        <v>Adult Skin Care</v>
      </c>
      <c r="L150" t="str">
        <f>VLOOKUP(J150&amp;H150,Mapping!J:K,2,0)</f>
        <v>Clean &amp; Clear Mass</v>
      </c>
      <c r="M150" t="str">
        <f>IF(OR(I150="PIZ BUIN",I150="LISTERINE"),VLOOKUP(E150,MAPEO!C:D,2,0)&amp;" "&amp;H150,VLOOKUP(E150,MAPEO!C:D,2,0))</f>
        <v>Clean &amp; Clear</v>
      </c>
      <c r="N150" t="str">
        <f>VLOOKUP(F150,MD!A:B,2,0)</f>
        <v>YTD 2015</v>
      </c>
    </row>
    <row r="151" spans="1:14">
      <c r="A151" t="s">
        <v>133</v>
      </c>
      <c r="B151" t="s">
        <v>1</v>
      </c>
      <c r="C151" t="s">
        <v>154</v>
      </c>
      <c r="D151" t="s">
        <v>154</v>
      </c>
      <c r="E151" t="s">
        <v>562</v>
      </c>
      <c r="F151" t="s">
        <v>97</v>
      </c>
      <c r="G151" s="3">
        <v>19599.009999999998</v>
      </c>
      <c r="H151" s="3" t="str">
        <f>VLOOKUP($A151&amp;$C151&amp;$B151,Mapping!$C:$G,3,0)</f>
        <v>Mass</v>
      </c>
      <c r="I151" t="str">
        <f>VLOOKUP($A151&amp;$C151&amp;$B151,Mapping!$C:$G,4,0)</f>
        <v>CLEAN &amp; CLEAR</v>
      </c>
      <c r="J151" t="str">
        <f t="shared" si="2"/>
        <v>CLEAN &amp; CLEAR</v>
      </c>
      <c r="K151" t="str">
        <f>VLOOKUP($A151&amp;$C151&amp;$B151,Mapping!$C:$G,5,0)</f>
        <v>Adult Skin Care</v>
      </c>
      <c r="L151" t="str">
        <f>VLOOKUP(J151&amp;H151,Mapping!J:K,2,0)</f>
        <v>Clean &amp; Clear Mass</v>
      </c>
      <c r="M151" t="str">
        <f>IF(OR(I151="PIZ BUIN",I151="LISTERINE"),VLOOKUP(E151,MAPEO!C:D,2,0)&amp;" "&amp;H151,VLOOKUP(E151,MAPEO!C:D,2,0))</f>
        <v>Clean &amp; Clear</v>
      </c>
      <c r="N151" t="str">
        <f>VLOOKUP(F151,MD!A:B,2,0)</f>
        <v>YTD 2015</v>
      </c>
    </row>
    <row r="152" spans="1:14">
      <c r="A152" t="s">
        <v>133</v>
      </c>
      <c r="B152" t="s">
        <v>1</v>
      </c>
      <c r="C152" t="s">
        <v>154</v>
      </c>
      <c r="D152" t="s">
        <v>154</v>
      </c>
      <c r="E152" t="s">
        <v>562</v>
      </c>
      <c r="F152" t="s">
        <v>101</v>
      </c>
      <c r="G152" s="3">
        <v>18293.8</v>
      </c>
      <c r="H152" s="3" t="str">
        <f>VLOOKUP($A152&amp;$C152&amp;$B152,Mapping!$C:$G,3,0)</f>
        <v>Mass</v>
      </c>
      <c r="I152" t="str">
        <f>VLOOKUP($A152&amp;$C152&amp;$B152,Mapping!$C:$G,4,0)</f>
        <v>CLEAN &amp; CLEAR</v>
      </c>
      <c r="J152" t="str">
        <f t="shared" si="2"/>
        <v>CLEAN &amp; CLEAR</v>
      </c>
      <c r="K152" t="str">
        <f>VLOOKUP($A152&amp;$C152&amp;$B152,Mapping!$C:$G,5,0)</f>
        <v>Adult Skin Care</v>
      </c>
      <c r="L152" t="str">
        <f>VLOOKUP(J152&amp;H152,Mapping!J:K,2,0)</f>
        <v>Clean &amp; Clear Mass</v>
      </c>
      <c r="M152" t="str">
        <f>IF(OR(I152="PIZ BUIN",I152="LISTERINE"),VLOOKUP(E152,MAPEO!C:D,2,0)&amp;" "&amp;H152,VLOOKUP(E152,MAPEO!C:D,2,0))</f>
        <v>Clean &amp; Clear</v>
      </c>
      <c r="N152" t="str">
        <f>VLOOKUP(F152,MD!A:B,2,0)</f>
        <v>YTD 2015</v>
      </c>
    </row>
    <row r="153" spans="1:14">
      <c r="A153" t="s">
        <v>133</v>
      </c>
      <c r="B153" t="s">
        <v>1</v>
      </c>
      <c r="C153" t="s">
        <v>154</v>
      </c>
      <c r="D153" t="s">
        <v>154</v>
      </c>
      <c r="E153" t="s">
        <v>562</v>
      </c>
      <c r="F153" t="s">
        <v>104</v>
      </c>
      <c r="G153" s="3">
        <v>18739.02</v>
      </c>
      <c r="H153" s="3" t="str">
        <f>VLOOKUP($A153&amp;$C153&amp;$B153,Mapping!$C:$G,3,0)</f>
        <v>Mass</v>
      </c>
      <c r="I153" t="str">
        <f>VLOOKUP($A153&amp;$C153&amp;$B153,Mapping!$C:$G,4,0)</f>
        <v>CLEAN &amp; CLEAR</v>
      </c>
      <c r="J153" t="str">
        <f t="shared" si="2"/>
        <v>CLEAN &amp; CLEAR</v>
      </c>
      <c r="K153" t="str">
        <f>VLOOKUP($A153&amp;$C153&amp;$B153,Mapping!$C:$G,5,0)</f>
        <v>Adult Skin Care</v>
      </c>
      <c r="L153" t="str">
        <f>VLOOKUP(J153&amp;H153,Mapping!J:K,2,0)</f>
        <v>Clean &amp; Clear Mass</v>
      </c>
      <c r="M153" t="str">
        <f>IF(OR(I153="PIZ BUIN",I153="LISTERINE"),VLOOKUP(E153,MAPEO!C:D,2,0)&amp;" "&amp;H153,VLOOKUP(E153,MAPEO!C:D,2,0))</f>
        <v>Clean &amp; Clear</v>
      </c>
      <c r="N153" t="str">
        <f>VLOOKUP(F153,MD!A:B,2,0)</f>
        <v>YTD 2015</v>
      </c>
    </row>
    <row r="154" spans="1:14">
      <c r="A154" t="s">
        <v>133</v>
      </c>
      <c r="B154" t="s">
        <v>1</v>
      </c>
      <c r="C154" t="s">
        <v>154</v>
      </c>
      <c r="D154" t="s">
        <v>154</v>
      </c>
      <c r="E154" t="s">
        <v>562</v>
      </c>
      <c r="F154" t="s">
        <v>105</v>
      </c>
      <c r="G154" s="3">
        <v>16144.27</v>
      </c>
      <c r="H154" s="3" t="str">
        <f>VLOOKUP($A154&amp;$C154&amp;$B154,Mapping!$C:$G,3,0)</f>
        <v>Mass</v>
      </c>
      <c r="I154" t="str">
        <f>VLOOKUP($A154&amp;$C154&amp;$B154,Mapping!$C:$G,4,0)</f>
        <v>CLEAN &amp; CLEAR</v>
      </c>
      <c r="J154" t="str">
        <f t="shared" si="2"/>
        <v>CLEAN &amp; CLEAR</v>
      </c>
      <c r="K154" t="str">
        <f>VLOOKUP($A154&amp;$C154&amp;$B154,Mapping!$C:$G,5,0)</f>
        <v>Adult Skin Care</v>
      </c>
      <c r="L154" t="str">
        <f>VLOOKUP(J154&amp;H154,Mapping!J:K,2,0)</f>
        <v>Clean &amp; Clear Mass</v>
      </c>
      <c r="M154" t="str">
        <f>IF(OR(I154="PIZ BUIN",I154="LISTERINE"),VLOOKUP(E154,MAPEO!C:D,2,0)&amp;" "&amp;H154,VLOOKUP(E154,MAPEO!C:D,2,0))</f>
        <v>Clean &amp; Clear</v>
      </c>
      <c r="N154" t="str">
        <f>VLOOKUP(F154,MD!A:B,2,0)</f>
        <v>YTD 2015</v>
      </c>
    </row>
    <row r="155" spans="1:14">
      <c r="A155" t="s">
        <v>133</v>
      </c>
      <c r="B155" t="s">
        <v>1</v>
      </c>
      <c r="C155" t="s">
        <v>154</v>
      </c>
      <c r="D155" t="s">
        <v>154</v>
      </c>
      <c r="E155" t="s">
        <v>562</v>
      </c>
      <c r="F155" t="s">
        <v>106</v>
      </c>
      <c r="G155" s="3">
        <v>11974.39</v>
      </c>
      <c r="H155" s="3" t="str">
        <f>VLOOKUP($A155&amp;$C155&amp;$B155,Mapping!$C:$G,3,0)</f>
        <v>Mass</v>
      </c>
      <c r="I155" t="str">
        <f>VLOOKUP($A155&amp;$C155&amp;$B155,Mapping!$C:$G,4,0)</f>
        <v>CLEAN &amp; CLEAR</v>
      </c>
      <c r="J155" t="str">
        <f t="shared" si="2"/>
        <v>CLEAN &amp; CLEAR</v>
      </c>
      <c r="K155" t="str">
        <f>VLOOKUP($A155&amp;$C155&amp;$B155,Mapping!$C:$G,5,0)</f>
        <v>Adult Skin Care</v>
      </c>
      <c r="L155" t="str">
        <f>VLOOKUP(J155&amp;H155,Mapping!J:K,2,0)</f>
        <v>Clean &amp; Clear Mass</v>
      </c>
      <c r="M155" t="str">
        <f>IF(OR(I155="PIZ BUIN",I155="LISTERINE"),VLOOKUP(E155,MAPEO!C:D,2,0)&amp;" "&amp;H155,VLOOKUP(E155,MAPEO!C:D,2,0))</f>
        <v>Clean &amp; Clear</v>
      </c>
      <c r="N155" t="str">
        <f>VLOOKUP(F155,MD!A:B,2,0)</f>
        <v>YTD 2015</v>
      </c>
    </row>
    <row r="156" spans="1:14">
      <c r="A156" t="s">
        <v>133</v>
      </c>
      <c r="B156" t="s">
        <v>1</v>
      </c>
      <c r="C156" t="s">
        <v>154</v>
      </c>
      <c r="D156" t="s">
        <v>154</v>
      </c>
      <c r="E156" t="s">
        <v>562</v>
      </c>
      <c r="F156" t="s">
        <v>108</v>
      </c>
      <c r="G156" s="3">
        <v>13833.63</v>
      </c>
      <c r="H156" s="3" t="str">
        <f>VLOOKUP($A156&amp;$C156&amp;$B156,Mapping!$C:$G,3,0)</f>
        <v>Mass</v>
      </c>
      <c r="I156" t="str">
        <f>VLOOKUP($A156&amp;$C156&amp;$B156,Mapping!$C:$G,4,0)</f>
        <v>CLEAN &amp; CLEAR</v>
      </c>
      <c r="J156" t="str">
        <f t="shared" si="2"/>
        <v>CLEAN &amp; CLEAR</v>
      </c>
      <c r="K156" t="str">
        <f>VLOOKUP($A156&amp;$C156&amp;$B156,Mapping!$C:$G,5,0)</f>
        <v>Adult Skin Care</v>
      </c>
      <c r="L156" t="str">
        <f>VLOOKUP(J156&amp;H156,Mapping!J:K,2,0)</f>
        <v>Clean &amp; Clear Mass</v>
      </c>
      <c r="M156" t="str">
        <f>IF(OR(I156="PIZ BUIN",I156="LISTERINE"),VLOOKUP(E156,MAPEO!C:D,2,0)&amp;" "&amp;H156,VLOOKUP(E156,MAPEO!C:D,2,0))</f>
        <v>Clean &amp; Clear</v>
      </c>
      <c r="N156">
        <f>VLOOKUP(F156,MD!A:B,2,0)</f>
        <v>0</v>
      </c>
    </row>
    <row r="157" spans="1:14">
      <c r="A157" t="s">
        <v>133</v>
      </c>
      <c r="B157" t="s">
        <v>1</v>
      </c>
      <c r="C157" t="s">
        <v>154</v>
      </c>
      <c r="D157" t="s">
        <v>154</v>
      </c>
      <c r="E157" t="s">
        <v>562</v>
      </c>
      <c r="F157" t="s">
        <v>109</v>
      </c>
      <c r="G157" s="3">
        <v>27129.45</v>
      </c>
      <c r="H157" s="3" t="str">
        <f>VLOOKUP($A157&amp;$C157&amp;$B157,Mapping!$C:$G,3,0)</f>
        <v>Mass</v>
      </c>
      <c r="I157" t="str">
        <f>VLOOKUP($A157&amp;$C157&amp;$B157,Mapping!$C:$G,4,0)</f>
        <v>CLEAN &amp; CLEAR</v>
      </c>
      <c r="J157" t="str">
        <f t="shared" si="2"/>
        <v>CLEAN &amp; CLEAR</v>
      </c>
      <c r="K157" t="str">
        <f>VLOOKUP($A157&amp;$C157&amp;$B157,Mapping!$C:$G,5,0)</f>
        <v>Adult Skin Care</v>
      </c>
      <c r="L157" t="str">
        <f>VLOOKUP(J157&amp;H157,Mapping!J:K,2,0)</f>
        <v>Clean &amp; Clear Mass</v>
      </c>
      <c r="M157" t="str">
        <f>IF(OR(I157="PIZ BUIN",I157="LISTERINE"),VLOOKUP(E157,MAPEO!C:D,2,0)&amp;" "&amp;H157,VLOOKUP(E157,MAPEO!C:D,2,0))</f>
        <v>Clean &amp; Clear</v>
      </c>
      <c r="N157">
        <f>VLOOKUP(F157,MD!A:B,2,0)</f>
        <v>0</v>
      </c>
    </row>
    <row r="158" spans="1:14">
      <c r="A158" t="s">
        <v>133</v>
      </c>
      <c r="B158" t="s">
        <v>1</v>
      </c>
      <c r="C158" t="s">
        <v>154</v>
      </c>
      <c r="D158" t="s">
        <v>154</v>
      </c>
      <c r="E158" t="s">
        <v>562</v>
      </c>
      <c r="F158" t="s">
        <v>110</v>
      </c>
      <c r="G158" s="3">
        <v>13298.66</v>
      </c>
      <c r="H158" s="3" t="str">
        <f>VLOOKUP($A158&amp;$C158&amp;$B158,Mapping!$C:$G,3,0)</f>
        <v>Mass</v>
      </c>
      <c r="I158" t="str">
        <f>VLOOKUP($A158&amp;$C158&amp;$B158,Mapping!$C:$G,4,0)</f>
        <v>CLEAN &amp; CLEAR</v>
      </c>
      <c r="J158" t="str">
        <f t="shared" si="2"/>
        <v>CLEAN &amp; CLEAR</v>
      </c>
      <c r="K158" t="str">
        <f>VLOOKUP($A158&amp;$C158&amp;$B158,Mapping!$C:$G,5,0)</f>
        <v>Adult Skin Care</v>
      </c>
      <c r="L158" t="str">
        <f>VLOOKUP(J158&amp;H158,Mapping!J:K,2,0)</f>
        <v>Clean &amp; Clear Mass</v>
      </c>
      <c r="M158" t="str">
        <f>IF(OR(I158="PIZ BUIN",I158="LISTERINE"),VLOOKUP(E158,MAPEO!C:D,2,0)&amp;" "&amp;H158,VLOOKUP(E158,MAPEO!C:D,2,0))</f>
        <v>Clean &amp; Clear</v>
      </c>
      <c r="N158">
        <f>VLOOKUP(F158,MD!A:B,2,0)</f>
        <v>0</v>
      </c>
    </row>
    <row r="159" spans="1:14">
      <c r="A159" t="s">
        <v>133</v>
      </c>
      <c r="B159" t="s">
        <v>1</v>
      </c>
      <c r="C159" t="s">
        <v>154</v>
      </c>
      <c r="D159" t="s">
        <v>154</v>
      </c>
      <c r="E159" t="s">
        <v>562</v>
      </c>
      <c r="F159" t="s">
        <v>111</v>
      </c>
      <c r="G159" s="3">
        <v>16277.24</v>
      </c>
      <c r="H159" s="3" t="str">
        <f>VLOOKUP($A159&amp;$C159&amp;$B159,Mapping!$C:$G,3,0)</f>
        <v>Mass</v>
      </c>
      <c r="I159" t="str">
        <f>VLOOKUP($A159&amp;$C159&amp;$B159,Mapping!$C:$G,4,0)</f>
        <v>CLEAN &amp; CLEAR</v>
      </c>
      <c r="J159" t="str">
        <f t="shared" si="2"/>
        <v>CLEAN &amp; CLEAR</v>
      </c>
      <c r="K159" t="str">
        <f>VLOOKUP($A159&amp;$C159&amp;$B159,Mapping!$C:$G,5,0)</f>
        <v>Adult Skin Care</v>
      </c>
      <c r="L159" t="str">
        <f>VLOOKUP(J159&amp;H159,Mapping!J:K,2,0)</f>
        <v>Clean &amp; Clear Mass</v>
      </c>
      <c r="M159" t="str">
        <f>IF(OR(I159="PIZ BUIN",I159="LISTERINE"),VLOOKUP(E159,MAPEO!C:D,2,0)&amp;" "&amp;H159,VLOOKUP(E159,MAPEO!C:D,2,0))</f>
        <v>Clean &amp; Clear</v>
      </c>
      <c r="N159">
        <f>VLOOKUP(F159,MD!A:B,2,0)</f>
        <v>0</v>
      </c>
    </row>
    <row r="160" spans="1:14">
      <c r="A160" t="s">
        <v>133</v>
      </c>
      <c r="B160" t="s">
        <v>1</v>
      </c>
      <c r="C160" t="s">
        <v>154</v>
      </c>
      <c r="D160" t="s">
        <v>154</v>
      </c>
      <c r="E160" t="s">
        <v>562</v>
      </c>
      <c r="F160" t="s">
        <v>114</v>
      </c>
      <c r="G160" s="3">
        <v>19183.39</v>
      </c>
      <c r="H160" s="3" t="str">
        <f>VLOOKUP($A160&amp;$C160&amp;$B160,Mapping!$C:$G,3,0)</f>
        <v>Mass</v>
      </c>
      <c r="I160" t="str">
        <f>VLOOKUP($A160&amp;$C160&amp;$B160,Mapping!$C:$G,4,0)</f>
        <v>CLEAN &amp; CLEAR</v>
      </c>
      <c r="J160" t="str">
        <f t="shared" si="2"/>
        <v>CLEAN &amp; CLEAR</v>
      </c>
      <c r="K160" t="str">
        <f>VLOOKUP($A160&amp;$C160&amp;$B160,Mapping!$C:$G,5,0)</f>
        <v>Adult Skin Care</v>
      </c>
      <c r="L160" t="str">
        <f>VLOOKUP(J160&amp;H160,Mapping!J:K,2,0)</f>
        <v>Clean &amp; Clear Mass</v>
      </c>
      <c r="M160" t="str">
        <f>IF(OR(I160="PIZ BUIN",I160="LISTERINE"),VLOOKUP(E160,MAPEO!C:D,2,0)&amp;" "&amp;H160,VLOOKUP(E160,MAPEO!C:D,2,0))</f>
        <v>Clean &amp; Clear</v>
      </c>
      <c r="N160">
        <f>VLOOKUP(F160,MD!A:B,2,0)</f>
        <v>0</v>
      </c>
    </row>
    <row r="161" spans="1:14">
      <c r="A161" t="s">
        <v>133</v>
      </c>
      <c r="B161" t="s">
        <v>1</v>
      </c>
      <c r="C161" t="s">
        <v>154</v>
      </c>
      <c r="D161" t="s">
        <v>154</v>
      </c>
      <c r="E161" t="s">
        <v>562</v>
      </c>
      <c r="F161" t="s">
        <v>115</v>
      </c>
      <c r="G161" s="3">
        <v>9959.06</v>
      </c>
      <c r="H161" s="3" t="str">
        <f>VLOOKUP($A161&amp;$C161&amp;$B161,Mapping!$C:$G,3,0)</f>
        <v>Mass</v>
      </c>
      <c r="I161" t="str">
        <f>VLOOKUP($A161&amp;$C161&amp;$B161,Mapping!$C:$G,4,0)</f>
        <v>CLEAN &amp; CLEAR</v>
      </c>
      <c r="J161" t="str">
        <f t="shared" si="2"/>
        <v>CLEAN &amp; CLEAR</v>
      </c>
      <c r="K161" t="str">
        <f>VLOOKUP($A161&amp;$C161&amp;$B161,Mapping!$C:$G,5,0)</f>
        <v>Adult Skin Care</v>
      </c>
      <c r="L161" t="str">
        <f>VLOOKUP(J161&amp;H161,Mapping!J:K,2,0)</f>
        <v>Clean &amp; Clear Mass</v>
      </c>
      <c r="M161" t="str">
        <f>IF(OR(I161="PIZ BUIN",I161="LISTERINE"),VLOOKUP(E161,MAPEO!C:D,2,0)&amp;" "&amp;H161,VLOOKUP(E161,MAPEO!C:D,2,0))</f>
        <v>Clean &amp; Clear</v>
      </c>
      <c r="N161" t="str">
        <f>VLOOKUP(F161,MD!A:B,2,0)</f>
        <v>YTD 2016</v>
      </c>
    </row>
    <row r="162" spans="1:14">
      <c r="A162" t="s">
        <v>133</v>
      </c>
      <c r="B162" t="s">
        <v>1</v>
      </c>
      <c r="C162" t="s">
        <v>154</v>
      </c>
      <c r="D162" t="s">
        <v>154</v>
      </c>
      <c r="E162" t="s">
        <v>562</v>
      </c>
      <c r="F162" t="s">
        <v>117</v>
      </c>
      <c r="G162" s="3">
        <v>14031.65</v>
      </c>
      <c r="H162" s="3" t="str">
        <f>VLOOKUP($A162&amp;$C162&amp;$B162,Mapping!$C:$G,3,0)</f>
        <v>Mass</v>
      </c>
      <c r="I162" t="str">
        <f>VLOOKUP($A162&amp;$C162&amp;$B162,Mapping!$C:$G,4,0)</f>
        <v>CLEAN &amp; CLEAR</v>
      </c>
      <c r="J162" t="str">
        <f t="shared" si="2"/>
        <v>CLEAN &amp; CLEAR</v>
      </c>
      <c r="K162" t="str">
        <f>VLOOKUP($A162&amp;$C162&amp;$B162,Mapping!$C:$G,5,0)</f>
        <v>Adult Skin Care</v>
      </c>
      <c r="L162" t="str">
        <f>VLOOKUP(J162&amp;H162,Mapping!J:K,2,0)</f>
        <v>Clean &amp; Clear Mass</v>
      </c>
      <c r="M162" t="str">
        <f>IF(OR(I162="PIZ BUIN",I162="LISTERINE"),VLOOKUP(E162,MAPEO!C:D,2,0)&amp;" "&amp;H162,VLOOKUP(E162,MAPEO!C:D,2,0))</f>
        <v>Clean &amp; Clear</v>
      </c>
      <c r="N162" t="str">
        <f>VLOOKUP(F162,MD!A:B,2,0)</f>
        <v>YTD 2016</v>
      </c>
    </row>
    <row r="163" spans="1:14">
      <c r="A163" t="s">
        <v>133</v>
      </c>
      <c r="B163" t="s">
        <v>1</v>
      </c>
      <c r="C163" t="s">
        <v>154</v>
      </c>
      <c r="D163" t="s">
        <v>154</v>
      </c>
      <c r="E163" t="s">
        <v>562</v>
      </c>
      <c r="F163" t="s">
        <v>118</v>
      </c>
      <c r="G163" s="3">
        <v>23954.77</v>
      </c>
      <c r="H163" s="3" t="str">
        <f>VLOOKUP($A163&amp;$C163&amp;$B163,Mapping!$C:$G,3,0)</f>
        <v>Mass</v>
      </c>
      <c r="I163" t="str">
        <f>VLOOKUP($A163&amp;$C163&amp;$B163,Mapping!$C:$G,4,0)</f>
        <v>CLEAN &amp; CLEAR</v>
      </c>
      <c r="J163" t="str">
        <f t="shared" si="2"/>
        <v>CLEAN &amp; CLEAR</v>
      </c>
      <c r="K163" t="str">
        <f>VLOOKUP($A163&amp;$C163&amp;$B163,Mapping!$C:$G,5,0)</f>
        <v>Adult Skin Care</v>
      </c>
      <c r="L163" t="str">
        <f>VLOOKUP(J163&amp;H163,Mapping!J:K,2,0)</f>
        <v>Clean &amp; Clear Mass</v>
      </c>
      <c r="M163" t="str">
        <f>IF(OR(I163="PIZ BUIN",I163="LISTERINE"),VLOOKUP(E163,MAPEO!C:D,2,0)&amp;" "&amp;H163,VLOOKUP(E163,MAPEO!C:D,2,0))</f>
        <v>Clean &amp; Clear</v>
      </c>
      <c r="N163" t="str">
        <f>VLOOKUP(F163,MD!A:B,2,0)</f>
        <v>YTD 2016</v>
      </c>
    </row>
    <row r="164" spans="1:14">
      <c r="A164" t="s">
        <v>133</v>
      </c>
      <c r="B164" t="s">
        <v>1</v>
      </c>
      <c r="C164" t="s">
        <v>166</v>
      </c>
      <c r="D164" t="s">
        <v>166</v>
      </c>
      <c r="E164" t="s">
        <v>166</v>
      </c>
      <c r="F164" t="s">
        <v>484</v>
      </c>
      <c r="G164" s="3">
        <v>207710.6</v>
      </c>
      <c r="H164" s="3" t="str">
        <f>VLOOKUP($A164&amp;$C164&amp;$B164,Mapping!$C:$G,3,0)</f>
        <v>Mass</v>
      </c>
      <c r="I164" t="str">
        <f>VLOOKUP($A164&amp;$C164&amp;$B164,Mapping!$C:$G,4,0)</f>
        <v>Other Consumer Prod.</v>
      </c>
      <c r="J164" t="str">
        <f t="shared" si="2"/>
        <v>EXPOSITOR MULTIMARCA</v>
      </c>
      <c r="K164" t="str">
        <f>VLOOKUP($A164&amp;$C164&amp;$B164,Mapping!$C:$G,5,0)</f>
        <v>Adult Skin Care</v>
      </c>
      <c r="L164" t="str">
        <f>VLOOKUP(J164&amp;H164,Mapping!J:K,2,0)</f>
        <v>Other Consumer Prod.</v>
      </c>
      <c r="M164" t="str">
        <f>IF(OR(I164="PIZ BUIN",I164="LISTERINE"),VLOOKUP(E164,MAPEO!C:D,2,0)&amp;" "&amp;H164,VLOOKUP(E164,MAPEO!C:D,2,0))</f>
        <v>N/A</v>
      </c>
      <c r="N164">
        <f>VLOOKUP(F164,MD!A:B,2,0)</f>
        <v>0</v>
      </c>
    </row>
    <row r="165" spans="1:14">
      <c r="A165" t="s">
        <v>133</v>
      </c>
      <c r="B165" t="s">
        <v>1</v>
      </c>
      <c r="C165" t="s">
        <v>166</v>
      </c>
      <c r="D165" t="s">
        <v>166</v>
      </c>
      <c r="E165" t="s">
        <v>166</v>
      </c>
      <c r="F165" t="s">
        <v>485</v>
      </c>
      <c r="G165" s="3">
        <v>-3044.94</v>
      </c>
      <c r="H165" s="3" t="str">
        <f>VLOOKUP($A165&amp;$C165&amp;$B165,Mapping!$C:$G,3,0)</f>
        <v>Mass</v>
      </c>
      <c r="I165" t="str">
        <f>VLOOKUP($A165&amp;$C165&amp;$B165,Mapping!$C:$G,4,0)</f>
        <v>Other Consumer Prod.</v>
      </c>
      <c r="J165" t="str">
        <f t="shared" si="2"/>
        <v>EXPOSITOR MULTIMARCA</v>
      </c>
      <c r="K165" t="str">
        <f>VLOOKUP($A165&amp;$C165&amp;$B165,Mapping!$C:$G,5,0)</f>
        <v>Adult Skin Care</v>
      </c>
      <c r="L165" t="str">
        <f>VLOOKUP(J165&amp;H165,Mapping!J:K,2,0)</f>
        <v>Other Consumer Prod.</v>
      </c>
      <c r="M165" t="str">
        <f>IF(OR(I165="PIZ BUIN",I165="LISTERINE"),VLOOKUP(E165,MAPEO!C:D,2,0)&amp;" "&amp;H165,VLOOKUP(E165,MAPEO!C:D,2,0))</f>
        <v>N/A</v>
      </c>
      <c r="N165">
        <f>VLOOKUP(F165,MD!A:B,2,0)</f>
        <v>0</v>
      </c>
    </row>
    <row r="166" spans="1:14">
      <c r="A166" t="s">
        <v>133</v>
      </c>
      <c r="B166" t="s">
        <v>1</v>
      </c>
      <c r="C166" t="s">
        <v>166</v>
      </c>
      <c r="D166" t="s">
        <v>166</v>
      </c>
      <c r="E166" t="s">
        <v>166</v>
      </c>
      <c r="F166" t="s">
        <v>486</v>
      </c>
      <c r="G166" s="3">
        <v>74634.789999999994</v>
      </c>
      <c r="H166" s="3" t="str">
        <f>VLOOKUP($A166&amp;$C166&amp;$B166,Mapping!$C:$G,3,0)</f>
        <v>Mass</v>
      </c>
      <c r="I166" t="str">
        <f>VLOOKUP($A166&amp;$C166&amp;$B166,Mapping!$C:$G,4,0)</f>
        <v>Other Consumer Prod.</v>
      </c>
      <c r="J166" t="str">
        <f t="shared" si="2"/>
        <v>EXPOSITOR MULTIMARCA</v>
      </c>
      <c r="K166" t="str">
        <f>VLOOKUP($A166&amp;$C166&amp;$B166,Mapping!$C:$G,5,0)</f>
        <v>Adult Skin Care</v>
      </c>
      <c r="L166" t="str">
        <f>VLOOKUP(J166&amp;H166,Mapping!J:K,2,0)</f>
        <v>Other Consumer Prod.</v>
      </c>
      <c r="M166" t="str">
        <f>IF(OR(I166="PIZ BUIN",I166="LISTERINE"),VLOOKUP(E166,MAPEO!C:D,2,0)&amp;" "&amp;H166,VLOOKUP(E166,MAPEO!C:D,2,0))</f>
        <v>N/A</v>
      </c>
      <c r="N166">
        <f>VLOOKUP(F166,MD!A:B,2,0)</f>
        <v>0</v>
      </c>
    </row>
    <row r="167" spans="1:14">
      <c r="A167" t="s">
        <v>133</v>
      </c>
      <c r="B167" t="s">
        <v>1</v>
      </c>
      <c r="C167" t="s">
        <v>166</v>
      </c>
      <c r="D167" t="s">
        <v>166</v>
      </c>
      <c r="E167" t="s">
        <v>166</v>
      </c>
      <c r="F167" t="s">
        <v>487</v>
      </c>
      <c r="G167" s="3">
        <v>34444.97</v>
      </c>
      <c r="H167" s="3" t="str">
        <f>VLOOKUP($A167&amp;$C167&amp;$B167,Mapping!$C:$G,3,0)</f>
        <v>Mass</v>
      </c>
      <c r="I167" t="str">
        <f>VLOOKUP($A167&amp;$C167&amp;$B167,Mapping!$C:$G,4,0)</f>
        <v>Other Consumer Prod.</v>
      </c>
      <c r="J167" t="str">
        <f t="shared" si="2"/>
        <v>EXPOSITOR MULTIMARCA</v>
      </c>
      <c r="K167" t="str">
        <f>VLOOKUP($A167&amp;$C167&amp;$B167,Mapping!$C:$G,5,0)</f>
        <v>Adult Skin Care</v>
      </c>
      <c r="L167" t="str">
        <f>VLOOKUP(J167&amp;H167,Mapping!J:K,2,0)</f>
        <v>Other Consumer Prod.</v>
      </c>
      <c r="M167" t="str">
        <f>IF(OR(I167="PIZ BUIN",I167="LISTERINE"),VLOOKUP(E167,MAPEO!C:D,2,0)&amp;" "&amp;H167,VLOOKUP(E167,MAPEO!C:D,2,0))</f>
        <v>N/A</v>
      </c>
      <c r="N167">
        <f>VLOOKUP(F167,MD!A:B,2,0)</f>
        <v>0</v>
      </c>
    </row>
    <row r="168" spans="1:14">
      <c r="A168" t="s">
        <v>133</v>
      </c>
      <c r="B168" t="s">
        <v>1</v>
      </c>
      <c r="C168" t="s">
        <v>166</v>
      </c>
      <c r="D168" t="s">
        <v>166</v>
      </c>
      <c r="E168" t="s">
        <v>166</v>
      </c>
      <c r="F168" t="s">
        <v>488</v>
      </c>
      <c r="G168" s="3">
        <v>10692.43</v>
      </c>
      <c r="H168" s="3" t="str">
        <f>VLOOKUP($A168&amp;$C168&amp;$B168,Mapping!$C:$G,3,0)</f>
        <v>Mass</v>
      </c>
      <c r="I168" t="str">
        <f>VLOOKUP($A168&amp;$C168&amp;$B168,Mapping!$C:$G,4,0)</f>
        <v>Other Consumer Prod.</v>
      </c>
      <c r="J168" t="str">
        <f t="shared" si="2"/>
        <v>EXPOSITOR MULTIMARCA</v>
      </c>
      <c r="K168" t="str">
        <f>VLOOKUP($A168&amp;$C168&amp;$B168,Mapping!$C:$G,5,0)</f>
        <v>Adult Skin Care</v>
      </c>
      <c r="L168" t="str">
        <f>VLOOKUP(J168&amp;H168,Mapping!J:K,2,0)</f>
        <v>Other Consumer Prod.</v>
      </c>
      <c r="M168" t="str">
        <f>IF(OR(I168="PIZ BUIN",I168="LISTERINE"),VLOOKUP(E168,MAPEO!C:D,2,0)&amp;" "&amp;H168,VLOOKUP(E168,MAPEO!C:D,2,0))</f>
        <v>N/A</v>
      </c>
      <c r="N168">
        <f>VLOOKUP(F168,MD!A:B,2,0)</f>
        <v>0</v>
      </c>
    </row>
    <row r="169" spans="1:14">
      <c r="A169" t="s">
        <v>133</v>
      </c>
      <c r="B169" t="s">
        <v>1</v>
      </c>
      <c r="C169" t="s">
        <v>166</v>
      </c>
      <c r="D169" t="s">
        <v>166</v>
      </c>
      <c r="E169" t="s">
        <v>166</v>
      </c>
      <c r="F169" t="s">
        <v>489</v>
      </c>
      <c r="G169" s="3">
        <v>-2540.0100000000002</v>
      </c>
      <c r="H169" s="3" t="str">
        <f>VLOOKUP($A169&amp;$C169&amp;$B169,Mapping!$C:$G,3,0)</f>
        <v>Mass</v>
      </c>
      <c r="I169" t="str">
        <f>VLOOKUP($A169&amp;$C169&amp;$B169,Mapping!$C:$G,4,0)</f>
        <v>Other Consumer Prod.</v>
      </c>
      <c r="J169" t="str">
        <f t="shared" si="2"/>
        <v>EXPOSITOR MULTIMARCA</v>
      </c>
      <c r="K169" t="str">
        <f>VLOOKUP($A169&amp;$C169&amp;$B169,Mapping!$C:$G,5,0)</f>
        <v>Adult Skin Care</v>
      </c>
      <c r="L169" t="str">
        <f>VLOOKUP(J169&amp;H169,Mapping!J:K,2,0)</f>
        <v>Other Consumer Prod.</v>
      </c>
      <c r="M169" t="str">
        <f>IF(OR(I169="PIZ BUIN",I169="LISTERINE"),VLOOKUP(E169,MAPEO!C:D,2,0)&amp;" "&amp;H169,VLOOKUP(E169,MAPEO!C:D,2,0))</f>
        <v>N/A</v>
      </c>
      <c r="N169">
        <f>VLOOKUP(F169,MD!A:B,2,0)</f>
        <v>0</v>
      </c>
    </row>
    <row r="170" spans="1:14">
      <c r="A170" t="s">
        <v>133</v>
      </c>
      <c r="B170" t="s">
        <v>1</v>
      </c>
      <c r="C170" t="s">
        <v>166</v>
      </c>
      <c r="D170" t="s">
        <v>166</v>
      </c>
      <c r="E170" t="s">
        <v>166</v>
      </c>
      <c r="F170" t="s">
        <v>490</v>
      </c>
      <c r="G170" s="3">
        <v>-45.08</v>
      </c>
      <c r="H170" s="3" t="str">
        <f>VLOOKUP($A170&amp;$C170&amp;$B170,Mapping!$C:$G,3,0)</f>
        <v>Mass</v>
      </c>
      <c r="I170" t="str">
        <f>VLOOKUP($A170&amp;$C170&amp;$B170,Mapping!$C:$G,4,0)</f>
        <v>Other Consumer Prod.</v>
      </c>
      <c r="J170" t="str">
        <f t="shared" si="2"/>
        <v>EXPOSITOR MULTIMARCA</v>
      </c>
      <c r="K170" t="str">
        <f>VLOOKUP($A170&amp;$C170&amp;$B170,Mapping!$C:$G,5,0)</f>
        <v>Adult Skin Care</v>
      </c>
      <c r="L170" t="str">
        <f>VLOOKUP(J170&amp;H170,Mapping!J:K,2,0)</f>
        <v>Other Consumer Prod.</v>
      </c>
      <c r="M170" t="str">
        <f>IF(OR(I170="PIZ BUIN",I170="LISTERINE"),VLOOKUP(E170,MAPEO!C:D,2,0)&amp;" "&amp;H170,VLOOKUP(E170,MAPEO!C:D,2,0))</f>
        <v>N/A</v>
      </c>
      <c r="N170">
        <f>VLOOKUP(F170,MD!A:B,2,0)</f>
        <v>0</v>
      </c>
    </row>
    <row r="171" spans="1:14">
      <c r="A171" t="s">
        <v>133</v>
      </c>
      <c r="B171" t="s">
        <v>1</v>
      </c>
      <c r="C171" t="s">
        <v>166</v>
      </c>
      <c r="D171" t="s">
        <v>166</v>
      </c>
      <c r="E171" t="s">
        <v>166</v>
      </c>
      <c r="F171" t="s">
        <v>491</v>
      </c>
      <c r="G171" s="3">
        <v>-2820.69</v>
      </c>
      <c r="H171" s="3" t="str">
        <f>VLOOKUP($A171&amp;$C171&amp;$B171,Mapping!$C:$G,3,0)</f>
        <v>Mass</v>
      </c>
      <c r="I171" t="str">
        <f>VLOOKUP($A171&amp;$C171&amp;$B171,Mapping!$C:$G,4,0)</f>
        <v>Other Consumer Prod.</v>
      </c>
      <c r="J171" t="str">
        <f t="shared" si="2"/>
        <v>EXPOSITOR MULTIMARCA</v>
      </c>
      <c r="K171" t="str">
        <f>VLOOKUP($A171&amp;$C171&amp;$B171,Mapping!$C:$G,5,0)</f>
        <v>Adult Skin Care</v>
      </c>
      <c r="L171" t="str">
        <f>VLOOKUP(J171&amp;H171,Mapping!J:K,2,0)</f>
        <v>Other Consumer Prod.</v>
      </c>
      <c r="M171" t="str">
        <f>IF(OR(I171="PIZ BUIN",I171="LISTERINE"),VLOOKUP(E171,MAPEO!C:D,2,0)&amp;" "&amp;H171,VLOOKUP(E171,MAPEO!C:D,2,0))</f>
        <v>N/A</v>
      </c>
      <c r="N171">
        <f>VLOOKUP(F171,MD!A:B,2,0)</f>
        <v>0</v>
      </c>
    </row>
    <row r="172" spans="1:14">
      <c r="A172" t="s">
        <v>133</v>
      </c>
      <c r="B172" t="s">
        <v>1</v>
      </c>
      <c r="C172" t="s">
        <v>166</v>
      </c>
      <c r="D172" t="s">
        <v>166</v>
      </c>
      <c r="E172" t="s">
        <v>166</v>
      </c>
      <c r="F172" t="s">
        <v>492</v>
      </c>
      <c r="G172" s="3">
        <v>3897.65</v>
      </c>
      <c r="H172" s="3" t="str">
        <f>VLOOKUP($A172&amp;$C172&amp;$B172,Mapping!$C:$G,3,0)</f>
        <v>Mass</v>
      </c>
      <c r="I172" t="str">
        <f>VLOOKUP($A172&amp;$C172&amp;$B172,Mapping!$C:$G,4,0)</f>
        <v>Other Consumer Prod.</v>
      </c>
      <c r="J172" t="str">
        <f t="shared" si="2"/>
        <v>EXPOSITOR MULTIMARCA</v>
      </c>
      <c r="K172" t="str">
        <f>VLOOKUP($A172&amp;$C172&amp;$B172,Mapping!$C:$G,5,0)</f>
        <v>Adult Skin Care</v>
      </c>
      <c r="L172" t="str">
        <f>VLOOKUP(J172&amp;H172,Mapping!J:K,2,0)</f>
        <v>Other Consumer Prod.</v>
      </c>
      <c r="M172" t="str">
        <f>IF(OR(I172="PIZ BUIN",I172="LISTERINE"),VLOOKUP(E172,MAPEO!C:D,2,0)&amp;" "&amp;H172,VLOOKUP(E172,MAPEO!C:D,2,0))</f>
        <v>N/A</v>
      </c>
      <c r="N172">
        <f>VLOOKUP(F172,MD!A:B,2,0)</f>
        <v>0</v>
      </c>
    </row>
    <row r="173" spans="1:14">
      <c r="A173" t="s">
        <v>133</v>
      </c>
      <c r="B173" t="s">
        <v>1</v>
      </c>
      <c r="C173" t="s">
        <v>166</v>
      </c>
      <c r="D173" t="s">
        <v>166</v>
      </c>
      <c r="E173" t="s">
        <v>166</v>
      </c>
      <c r="F173" t="s">
        <v>493</v>
      </c>
      <c r="G173" s="3">
        <v>-1331.84</v>
      </c>
      <c r="H173" s="3" t="str">
        <f>VLOOKUP($A173&amp;$C173&amp;$B173,Mapping!$C:$G,3,0)</f>
        <v>Mass</v>
      </c>
      <c r="I173" t="str">
        <f>VLOOKUP($A173&amp;$C173&amp;$B173,Mapping!$C:$G,4,0)</f>
        <v>Other Consumer Prod.</v>
      </c>
      <c r="J173" t="str">
        <f t="shared" si="2"/>
        <v>EXPOSITOR MULTIMARCA</v>
      </c>
      <c r="K173" t="str">
        <f>VLOOKUP($A173&amp;$C173&amp;$B173,Mapping!$C:$G,5,0)</f>
        <v>Adult Skin Care</v>
      </c>
      <c r="L173" t="str">
        <f>VLOOKUP(J173&amp;H173,Mapping!J:K,2,0)</f>
        <v>Other Consumer Prod.</v>
      </c>
      <c r="M173" t="str">
        <f>IF(OR(I173="PIZ BUIN",I173="LISTERINE"),VLOOKUP(E173,MAPEO!C:D,2,0)&amp;" "&amp;H173,VLOOKUP(E173,MAPEO!C:D,2,0))</f>
        <v>N/A</v>
      </c>
      <c r="N173">
        <f>VLOOKUP(F173,MD!A:B,2,0)</f>
        <v>0</v>
      </c>
    </row>
    <row r="174" spans="1:14">
      <c r="A174" t="s">
        <v>133</v>
      </c>
      <c r="B174" t="s">
        <v>1</v>
      </c>
      <c r="C174" t="s">
        <v>185</v>
      </c>
      <c r="D174" t="s">
        <v>383</v>
      </c>
      <c r="E174" t="s">
        <v>383</v>
      </c>
      <c r="F174" t="s">
        <v>482</v>
      </c>
      <c r="G174" s="3">
        <v>157206.39000000001</v>
      </c>
      <c r="H174" s="3" t="str">
        <f>VLOOKUP($A174&amp;$C174&amp;$B174,Mapping!$C:$G,3,0)</f>
        <v>Mass</v>
      </c>
      <c r="I174" t="str">
        <f>VLOOKUP($A174&amp;$C174&amp;$B174,Mapping!$C:$G,4,0)</f>
        <v>Johnson's</v>
      </c>
      <c r="J174" t="str">
        <f t="shared" si="2"/>
        <v>JOHNSON'S GEL</v>
      </c>
      <c r="K174" t="str">
        <f>VLOOKUP($A174&amp;$C174&amp;$B174,Mapping!$C:$G,5,0)</f>
        <v>Adult Skin Care</v>
      </c>
      <c r="L174" t="str">
        <f>VLOOKUP(J174&amp;H174,Mapping!J:K,2,0)</f>
        <v>J's Shower Gel</v>
      </c>
      <c r="M174" t="str">
        <f>IF(OR(I174="PIZ BUIN",I174="LISTERINE"),VLOOKUP(E174,MAPEO!C:D,2,0)&amp;" "&amp;H174,VLOOKUP(E174,MAPEO!C:D,2,0))</f>
        <v>J´s Adult Shower Gels</v>
      </c>
      <c r="N174">
        <f>VLOOKUP(F174,MD!A:B,2,0)</f>
        <v>0</v>
      </c>
    </row>
    <row r="175" spans="1:14">
      <c r="A175" t="s">
        <v>133</v>
      </c>
      <c r="B175" t="s">
        <v>1</v>
      </c>
      <c r="C175" t="s">
        <v>185</v>
      </c>
      <c r="D175" t="s">
        <v>383</v>
      </c>
      <c r="E175" t="s">
        <v>383</v>
      </c>
      <c r="F175" t="s">
        <v>483</v>
      </c>
      <c r="G175" s="3">
        <v>153280.54</v>
      </c>
      <c r="H175" s="3" t="str">
        <f>VLOOKUP($A175&amp;$C175&amp;$B175,Mapping!$C:$G,3,0)</f>
        <v>Mass</v>
      </c>
      <c r="I175" t="str">
        <f>VLOOKUP($A175&amp;$C175&amp;$B175,Mapping!$C:$G,4,0)</f>
        <v>Johnson's</v>
      </c>
      <c r="J175" t="str">
        <f t="shared" si="2"/>
        <v>JOHNSON'S GEL</v>
      </c>
      <c r="K175" t="str">
        <f>VLOOKUP($A175&amp;$C175&amp;$B175,Mapping!$C:$G,5,0)</f>
        <v>Adult Skin Care</v>
      </c>
      <c r="L175" t="str">
        <f>VLOOKUP(J175&amp;H175,Mapping!J:K,2,0)</f>
        <v>J's Shower Gel</v>
      </c>
      <c r="M175" t="str">
        <f>IF(OR(I175="PIZ BUIN",I175="LISTERINE"),VLOOKUP(E175,MAPEO!C:D,2,0)&amp;" "&amp;H175,VLOOKUP(E175,MAPEO!C:D,2,0))</f>
        <v>J´s Adult Shower Gels</v>
      </c>
      <c r="N175">
        <f>VLOOKUP(F175,MD!A:B,2,0)</f>
        <v>0</v>
      </c>
    </row>
    <row r="176" spans="1:14">
      <c r="A176" t="s">
        <v>133</v>
      </c>
      <c r="B176" t="s">
        <v>1</v>
      </c>
      <c r="C176" t="s">
        <v>185</v>
      </c>
      <c r="D176" t="s">
        <v>383</v>
      </c>
      <c r="E176" t="s">
        <v>383</v>
      </c>
      <c r="F176" t="s">
        <v>484</v>
      </c>
      <c r="G176" s="3">
        <v>281981.82</v>
      </c>
      <c r="H176" s="3" t="str">
        <f>VLOOKUP($A176&amp;$C176&amp;$B176,Mapping!$C:$G,3,0)</f>
        <v>Mass</v>
      </c>
      <c r="I176" t="str">
        <f>VLOOKUP($A176&amp;$C176&amp;$B176,Mapping!$C:$G,4,0)</f>
        <v>Johnson's</v>
      </c>
      <c r="J176" t="str">
        <f t="shared" si="2"/>
        <v>JOHNSON'S GEL</v>
      </c>
      <c r="K176" t="str">
        <f>VLOOKUP($A176&amp;$C176&amp;$B176,Mapping!$C:$G,5,0)</f>
        <v>Adult Skin Care</v>
      </c>
      <c r="L176" t="str">
        <f>VLOOKUP(J176&amp;H176,Mapping!J:K,2,0)</f>
        <v>J's Shower Gel</v>
      </c>
      <c r="M176" t="str">
        <f>IF(OR(I176="PIZ BUIN",I176="LISTERINE"),VLOOKUP(E176,MAPEO!C:D,2,0)&amp;" "&amp;H176,VLOOKUP(E176,MAPEO!C:D,2,0))</f>
        <v>J´s Adult Shower Gels</v>
      </c>
      <c r="N176">
        <f>VLOOKUP(F176,MD!A:B,2,0)</f>
        <v>0</v>
      </c>
    </row>
    <row r="177" spans="1:14">
      <c r="A177" t="s">
        <v>133</v>
      </c>
      <c r="B177" t="s">
        <v>1</v>
      </c>
      <c r="C177" t="s">
        <v>185</v>
      </c>
      <c r="D177" t="s">
        <v>383</v>
      </c>
      <c r="E177" t="s">
        <v>383</v>
      </c>
      <c r="F177" t="s">
        <v>485</v>
      </c>
      <c r="G177" s="3">
        <v>175249.21</v>
      </c>
      <c r="H177" s="3" t="str">
        <f>VLOOKUP($A177&amp;$C177&amp;$B177,Mapping!$C:$G,3,0)</f>
        <v>Mass</v>
      </c>
      <c r="I177" t="str">
        <f>VLOOKUP($A177&amp;$C177&amp;$B177,Mapping!$C:$G,4,0)</f>
        <v>Johnson's</v>
      </c>
      <c r="J177" t="str">
        <f t="shared" si="2"/>
        <v>JOHNSON'S GEL</v>
      </c>
      <c r="K177" t="str">
        <f>VLOOKUP($A177&amp;$C177&amp;$B177,Mapping!$C:$G,5,0)</f>
        <v>Adult Skin Care</v>
      </c>
      <c r="L177" t="str">
        <f>VLOOKUP(J177&amp;H177,Mapping!J:K,2,0)</f>
        <v>J's Shower Gel</v>
      </c>
      <c r="M177" t="str">
        <f>IF(OR(I177="PIZ BUIN",I177="LISTERINE"),VLOOKUP(E177,MAPEO!C:D,2,0)&amp;" "&amp;H177,VLOOKUP(E177,MAPEO!C:D,2,0))</f>
        <v>J´s Adult Shower Gels</v>
      </c>
      <c r="N177">
        <f>VLOOKUP(F177,MD!A:B,2,0)</f>
        <v>0</v>
      </c>
    </row>
    <row r="178" spans="1:14">
      <c r="A178" t="s">
        <v>133</v>
      </c>
      <c r="B178" t="s">
        <v>1</v>
      </c>
      <c r="C178" t="s">
        <v>185</v>
      </c>
      <c r="D178" t="s">
        <v>383</v>
      </c>
      <c r="E178" t="s">
        <v>383</v>
      </c>
      <c r="F178" t="s">
        <v>486</v>
      </c>
      <c r="G178" s="3">
        <v>145732.63</v>
      </c>
      <c r="H178" s="3" t="str">
        <f>VLOOKUP($A178&amp;$C178&amp;$B178,Mapping!$C:$G,3,0)</f>
        <v>Mass</v>
      </c>
      <c r="I178" t="str">
        <f>VLOOKUP($A178&amp;$C178&amp;$B178,Mapping!$C:$G,4,0)</f>
        <v>Johnson's</v>
      </c>
      <c r="J178" t="str">
        <f t="shared" si="2"/>
        <v>JOHNSON'S GEL</v>
      </c>
      <c r="K178" t="str">
        <f>VLOOKUP($A178&amp;$C178&amp;$B178,Mapping!$C:$G,5,0)</f>
        <v>Adult Skin Care</v>
      </c>
      <c r="L178" t="str">
        <f>VLOOKUP(J178&amp;H178,Mapping!J:K,2,0)</f>
        <v>J's Shower Gel</v>
      </c>
      <c r="M178" t="str">
        <f>IF(OR(I178="PIZ BUIN",I178="LISTERINE"),VLOOKUP(E178,MAPEO!C:D,2,0)&amp;" "&amp;H178,VLOOKUP(E178,MAPEO!C:D,2,0))</f>
        <v>J´s Adult Shower Gels</v>
      </c>
      <c r="N178">
        <f>VLOOKUP(F178,MD!A:B,2,0)</f>
        <v>0</v>
      </c>
    </row>
    <row r="179" spans="1:14">
      <c r="A179" t="s">
        <v>133</v>
      </c>
      <c r="B179" t="s">
        <v>1</v>
      </c>
      <c r="C179" t="s">
        <v>185</v>
      </c>
      <c r="D179" t="s">
        <v>383</v>
      </c>
      <c r="E179" t="s">
        <v>383</v>
      </c>
      <c r="F179" t="s">
        <v>487</v>
      </c>
      <c r="G179" s="3">
        <v>301549.84000000003</v>
      </c>
      <c r="H179" s="3" t="str">
        <f>VLOOKUP($A179&amp;$C179&amp;$B179,Mapping!$C:$G,3,0)</f>
        <v>Mass</v>
      </c>
      <c r="I179" t="str">
        <f>VLOOKUP($A179&amp;$C179&amp;$B179,Mapping!$C:$G,4,0)</f>
        <v>Johnson's</v>
      </c>
      <c r="J179" t="str">
        <f t="shared" si="2"/>
        <v>JOHNSON'S GEL</v>
      </c>
      <c r="K179" t="str">
        <f>VLOOKUP($A179&amp;$C179&amp;$B179,Mapping!$C:$G,5,0)</f>
        <v>Adult Skin Care</v>
      </c>
      <c r="L179" t="str">
        <f>VLOOKUP(J179&amp;H179,Mapping!J:K,2,0)</f>
        <v>J's Shower Gel</v>
      </c>
      <c r="M179" t="str">
        <f>IF(OR(I179="PIZ BUIN",I179="LISTERINE"),VLOOKUP(E179,MAPEO!C:D,2,0)&amp;" "&amp;H179,VLOOKUP(E179,MAPEO!C:D,2,0))</f>
        <v>J´s Adult Shower Gels</v>
      </c>
      <c r="N179">
        <f>VLOOKUP(F179,MD!A:B,2,0)</f>
        <v>0</v>
      </c>
    </row>
    <row r="180" spans="1:14">
      <c r="A180" t="s">
        <v>133</v>
      </c>
      <c r="B180" t="s">
        <v>1</v>
      </c>
      <c r="C180" t="s">
        <v>185</v>
      </c>
      <c r="D180" t="s">
        <v>383</v>
      </c>
      <c r="E180" t="s">
        <v>383</v>
      </c>
      <c r="F180" t="s">
        <v>488</v>
      </c>
      <c r="G180" s="3">
        <v>245806.52</v>
      </c>
      <c r="H180" s="3" t="str">
        <f>VLOOKUP($A180&amp;$C180&amp;$B180,Mapping!$C:$G,3,0)</f>
        <v>Mass</v>
      </c>
      <c r="I180" t="str">
        <f>VLOOKUP($A180&amp;$C180&amp;$B180,Mapping!$C:$G,4,0)</f>
        <v>Johnson's</v>
      </c>
      <c r="J180" t="str">
        <f t="shared" si="2"/>
        <v>JOHNSON'S GEL</v>
      </c>
      <c r="K180" t="str">
        <f>VLOOKUP($A180&amp;$C180&amp;$B180,Mapping!$C:$G,5,0)</f>
        <v>Adult Skin Care</v>
      </c>
      <c r="L180" t="str">
        <f>VLOOKUP(J180&amp;H180,Mapping!J:K,2,0)</f>
        <v>J's Shower Gel</v>
      </c>
      <c r="M180" t="str">
        <f>IF(OR(I180="PIZ BUIN",I180="LISTERINE"),VLOOKUP(E180,MAPEO!C:D,2,0)&amp;" "&amp;H180,VLOOKUP(E180,MAPEO!C:D,2,0))</f>
        <v>J´s Adult Shower Gels</v>
      </c>
      <c r="N180">
        <f>VLOOKUP(F180,MD!A:B,2,0)</f>
        <v>0</v>
      </c>
    </row>
    <row r="181" spans="1:14">
      <c r="A181" t="s">
        <v>133</v>
      </c>
      <c r="B181" t="s">
        <v>1</v>
      </c>
      <c r="C181" t="s">
        <v>185</v>
      </c>
      <c r="D181" t="s">
        <v>383</v>
      </c>
      <c r="E181" t="s">
        <v>383</v>
      </c>
      <c r="F181" t="s">
        <v>489</v>
      </c>
      <c r="G181" s="3">
        <v>144646.01999999999</v>
      </c>
      <c r="H181" s="3" t="str">
        <f>VLOOKUP($A181&amp;$C181&amp;$B181,Mapping!$C:$G,3,0)</f>
        <v>Mass</v>
      </c>
      <c r="I181" t="str">
        <f>VLOOKUP($A181&amp;$C181&amp;$B181,Mapping!$C:$G,4,0)</f>
        <v>Johnson's</v>
      </c>
      <c r="J181" t="str">
        <f t="shared" si="2"/>
        <v>JOHNSON'S GEL</v>
      </c>
      <c r="K181" t="str">
        <f>VLOOKUP($A181&amp;$C181&amp;$B181,Mapping!$C:$G,5,0)</f>
        <v>Adult Skin Care</v>
      </c>
      <c r="L181" t="str">
        <f>VLOOKUP(J181&amp;H181,Mapping!J:K,2,0)</f>
        <v>J's Shower Gel</v>
      </c>
      <c r="M181" t="str">
        <f>IF(OR(I181="PIZ BUIN",I181="LISTERINE"),VLOOKUP(E181,MAPEO!C:D,2,0)&amp;" "&amp;H181,VLOOKUP(E181,MAPEO!C:D,2,0))</f>
        <v>J´s Adult Shower Gels</v>
      </c>
      <c r="N181">
        <f>VLOOKUP(F181,MD!A:B,2,0)</f>
        <v>0</v>
      </c>
    </row>
    <row r="182" spans="1:14">
      <c r="A182" t="s">
        <v>133</v>
      </c>
      <c r="B182" t="s">
        <v>1</v>
      </c>
      <c r="C182" t="s">
        <v>185</v>
      </c>
      <c r="D182" t="s">
        <v>383</v>
      </c>
      <c r="E182" t="s">
        <v>383</v>
      </c>
      <c r="F182" t="s">
        <v>490</v>
      </c>
      <c r="G182" s="3">
        <v>273114.87</v>
      </c>
      <c r="H182" s="3" t="str">
        <f>VLOOKUP($A182&amp;$C182&amp;$B182,Mapping!$C:$G,3,0)</f>
        <v>Mass</v>
      </c>
      <c r="I182" t="str">
        <f>VLOOKUP($A182&amp;$C182&amp;$B182,Mapping!$C:$G,4,0)</f>
        <v>Johnson's</v>
      </c>
      <c r="J182" t="str">
        <f t="shared" si="2"/>
        <v>JOHNSON'S GEL</v>
      </c>
      <c r="K182" t="str">
        <f>VLOOKUP($A182&amp;$C182&amp;$B182,Mapping!$C:$G,5,0)</f>
        <v>Adult Skin Care</v>
      </c>
      <c r="L182" t="str">
        <f>VLOOKUP(J182&amp;H182,Mapping!J:K,2,0)</f>
        <v>J's Shower Gel</v>
      </c>
      <c r="M182" t="str">
        <f>IF(OR(I182="PIZ BUIN",I182="LISTERINE"),VLOOKUP(E182,MAPEO!C:D,2,0)&amp;" "&amp;H182,VLOOKUP(E182,MAPEO!C:D,2,0))</f>
        <v>J´s Adult Shower Gels</v>
      </c>
      <c r="N182">
        <f>VLOOKUP(F182,MD!A:B,2,0)</f>
        <v>0</v>
      </c>
    </row>
    <row r="183" spans="1:14">
      <c r="A183" t="s">
        <v>133</v>
      </c>
      <c r="B183" t="s">
        <v>1</v>
      </c>
      <c r="C183" t="s">
        <v>185</v>
      </c>
      <c r="D183" t="s">
        <v>383</v>
      </c>
      <c r="E183" t="s">
        <v>383</v>
      </c>
      <c r="F183" t="s">
        <v>491</v>
      </c>
      <c r="G183" s="3">
        <v>179699.99</v>
      </c>
      <c r="H183" s="3" t="str">
        <f>VLOOKUP($A183&amp;$C183&amp;$B183,Mapping!$C:$G,3,0)</f>
        <v>Mass</v>
      </c>
      <c r="I183" t="str">
        <f>VLOOKUP($A183&amp;$C183&amp;$B183,Mapping!$C:$G,4,0)</f>
        <v>Johnson's</v>
      </c>
      <c r="J183" t="str">
        <f t="shared" si="2"/>
        <v>JOHNSON'S GEL</v>
      </c>
      <c r="K183" t="str">
        <f>VLOOKUP($A183&amp;$C183&amp;$B183,Mapping!$C:$G,5,0)</f>
        <v>Adult Skin Care</v>
      </c>
      <c r="L183" t="str">
        <f>VLOOKUP(J183&amp;H183,Mapping!J:K,2,0)</f>
        <v>J's Shower Gel</v>
      </c>
      <c r="M183" t="str">
        <f>IF(OR(I183="PIZ BUIN",I183="LISTERINE"),VLOOKUP(E183,MAPEO!C:D,2,0)&amp;" "&amp;H183,VLOOKUP(E183,MAPEO!C:D,2,0))</f>
        <v>J´s Adult Shower Gels</v>
      </c>
      <c r="N183">
        <f>VLOOKUP(F183,MD!A:B,2,0)</f>
        <v>0</v>
      </c>
    </row>
    <row r="184" spans="1:14">
      <c r="A184" t="s">
        <v>133</v>
      </c>
      <c r="B184" t="s">
        <v>1</v>
      </c>
      <c r="C184" t="s">
        <v>185</v>
      </c>
      <c r="D184" t="s">
        <v>383</v>
      </c>
      <c r="E184" t="s">
        <v>383</v>
      </c>
      <c r="F184" t="s">
        <v>492</v>
      </c>
      <c r="G184" s="3">
        <v>264268.17</v>
      </c>
      <c r="H184" s="3" t="str">
        <f>VLOOKUP($A184&amp;$C184&amp;$B184,Mapping!$C:$G,3,0)</f>
        <v>Mass</v>
      </c>
      <c r="I184" t="str">
        <f>VLOOKUP($A184&amp;$C184&amp;$B184,Mapping!$C:$G,4,0)</f>
        <v>Johnson's</v>
      </c>
      <c r="J184" t="str">
        <f t="shared" si="2"/>
        <v>JOHNSON'S GEL</v>
      </c>
      <c r="K184" t="str">
        <f>VLOOKUP($A184&amp;$C184&amp;$B184,Mapping!$C:$G,5,0)</f>
        <v>Adult Skin Care</v>
      </c>
      <c r="L184" t="str">
        <f>VLOOKUP(J184&amp;H184,Mapping!J:K,2,0)</f>
        <v>J's Shower Gel</v>
      </c>
      <c r="M184" t="str">
        <f>IF(OR(I184="PIZ BUIN",I184="LISTERINE"),VLOOKUP(E184,MAPEO!C:D,2,0)&amp;" "&amp;H184,VLOOKUP(E184,MAPEO!C:D,2,0))</f>
        <v>J´s Adult Shower Gels</v>
      </c>
      <c r="N184">
        <f>VLOOKUP(F184,MD!A:B,2,0)</f>
        <v>0</v>
      </c>
    </row>
    <row r="185" spans="1:14">
      <c r="A185" t="s">
        <v>133</v>
      </c>
      <c r="B185" t="s">
        <v>1</v>
      </c>
      <c r="C185" t="s">
        <v>185</v>
      </c>
      <c r="D185" t="s">
        <v>383</v>
      </c>
      <c r="E185" t="s">
        <v>383</v>
      </c>
      <c r="F185" t="s">
        <v>493</v>
      </c>
      <c r="G185" s="3">
        <v>361110.5</v>
      </c>
      <c r="H185" s="3" t="str">
        <f>VLOOKUP($A185&amp;$C185&amp;$B185,Mapping!$C:$G,3,0)</f>
        <v>Mass</v>
      </c>
      <c r="I185" t="str">
        <f>VLOOKUP($A185&amp;$C185&amp;$B185,Mapping!$C:$G,4,0)</f>
        <v>Johnson's</v>
      </c>
      <c r="J185" t="str">
        <f t="shared" si="2"/>
        <v>JOHNSON'S GEL</v>
      </c>
      <c r="K185" t="str">
        <f>VLOOKUP($A185&amp;$C185&amp;$B185,Mapping!$C:$G,5,0)</f>
        <v>Adult Skin Care</v>
      </c>
      <c r="L185" t="str">
        <f>VLOOKUP(J185&amp;H185,Mapping!J:K,2,0)</f>
        <v>J's Shower Gel</v>
      </c>
      <c r="M185" t="str">
        <f>IF(OR(I185="PIZ BUIN",I185="LISTERINE"),VLOOKUP(E185,MAPEO!C:D,2,0)&amp;" "&amp;H185,VLOOKUP(E185,MAPEO!C:D,2,0))</f>
        <v>J´s Adult Shower Gels</v>
      </c>
      <c r="N185">
        <f>VLOOKUP(F185,MD!A:B,2,0)</f>
        <v>0</v>
      </c>
    </row>
    <row r="186" spans="1:14">
      <c r="A186" t="s">
        <v>133</v>
      </c>
      <c r="B186" t="s">
        <v>1</v>
      </c>
      <c r="C186" t="s">
        <v>185</v>
      </c>
      <c r="D186" t="s">
        <v>383</v>
      </c>
      <c r="E186" t="s">
        <v>383</v>
      </c>
      <c r="F186" t="s">
        <v>95</v>
      </c>
      <c r="G186" s="3">
        <v>145580.10999999999</v>
      </c>
      <c r="H186" s="3" t="str">
        <f>VLOOKUP($A186&amp;$C186&amp;$B186,Mapping!$C:$G,3,0)</f>
        <v>Mass</v>
      </c>
      <c r="I186" t="str">
        <f>VLOOKUP($A186&amp;$C186&amp;$B186,Mapping!$C:$G,4,0)</f>
        <v>Johnson's</v>
      </c>
      <c r="J186" t="str">
        <f t="shared" si="2"/>
        <v>JOHNSON'S GEL</v>
      </c>
      <c r="K186" t="str">
        <f>VLOOKUP($A186&amp;$C186&amp;$B186,Mapping!$C:$G,5,0)</f>
        <v>Adult Skin Care</v>
      </c>
      <c r="L186" t="str">
        <f>VLOOKUP(J186&amp;H186,Mapping!J:K,2,0)</f>
        <v>J's Shower Gel</v>
      </c>
      <c r="M186" t="str">
        <f>IF(OR(I186="PIZ BUIN",I186="LISTERINE"),VLOOKUP(E186,MAPEO!C:D,2,0)&amp;" "&amp;H186,VLOOKUP(E186,MAPEO!C:D,2,0))</f>
        <v>J´s Adult Shower Gels</v>
      </c>
      <c r="N186" t="str">
        <f>VLOOKUP(F186,MD!A:B,2,0)</f>
        <v>YTD 2015</v>
      </c>
    </row>
    <row r="187" spans="1:14">
      <c r="A187" t="s">
        <v>133</v>
      </c>
      <c r="B187" t="s">
        <v>1</v>
      </c>
      <c r="C187" t="s">
        <v>185</v>
      </c>
      <c r="D187" t="s">
        <v>383</v>
      </c>
      <c r="E187" t="s">
        <v>383</v>
      </c>
      <c r="F187" t="s">
        <v>96</v>
      </c>
      <c r="G187" s="3">
        <v>235859.8</v>
      </c>
      <c r="H187" s="3" t="str">
        <f>VLOOKUP($A187&amp;$C187&amp;$B187,Mapping!$C:$G,3,0)</f>
        <v>Mass</v>
      </c>
      <c r="I187" t="str">
        <f>VLOOKUP($A187&amp;$C187&amp;$B187,Mapping!$C:$G,4,0)</f>
        <v>Johnson's</v>
      </c>
      <c r="J187" t="str">
        <f t="shared" si="2"/>
        <v>JOHNSON'S GEL</v>
      </c>
      <c r="K187" t="str">
        <f>VLOOKUP($A187&amp;$C187&amp;$B187,Mapping!$C:$G,5,0)</f>
        <v>Adult Skin Care</v>
      </c>
      <c r="L187" t="str">
        <f>VLOOKUP(J187&amp;H187,Mapping!J:K,2,0)</f>
        <v>J's Shower Gel</v>
      </c>
      <c r="M187" t="str">
        <f>IF(OR(I187="PIZ BUIN",I187="LISTERINE"),VLOOKUP(E187,MAPEO!C:D,2,0)&amp;" "&amp;H187,VLOOKUP(E187,MAPEO!C:D,2,0))</f>
        <v>J´s Adult Shower Gels</v>
      </c>
      <c r="N187" t="str">
        <f>VLOOKUP(F187,MD!A:B,2,0)</f>
        <v>YTD 2015</v>
      </c>
    </row>
    <row r="188" spans="1:14">
      <c r="A188" t="s">
        <v>133</v>
      </c>
      <c r="B188" t="s">
        <v>1</v>
      </c>
      <c r="C188" t="s">
        <v>185</v>
      </c>
      <c r="D188" t="s">
        <v>383</v>
      </c>
      <c r="E188" t="s">
        <v>383</v>
      </c>
      <c r="F188" t="s">
        <v>97</v>
      </c>
      <c r="G188" s="3">
        <v>353397.35</v>
      </c>
      <c r="H188" s="3" t="str">
        <f>VLOOKUP($A188&amp;$C188&amp;$B188,Mapping!$C:$G,3,0)</f>
        <v>Mass</v>
      </c>
      <c r="I188" t="str">
        <f>VLOOKUP($A188&amp;$C188&amp;$B188,Mapping!$C:$G,4,0)</f>
        <v>Johnson's</v>
      </c>
      <c r="J188" t="str">
        <f t="shared" si="2"/>
        <v>JOHNSON'S GEL</v>
      </c>
      <c r="K188" t="str">
        <f>VLOOKUP($A188&amp;$C188&amp;$B188,Mapping!$C:$G,5,0)</f>
        <v>Adult Skin Care</v>
      </c>
      <c r="L188" t="str">
        <f>VLOOKUP(J188&amp;H188,Mapping!J:K,2,0)</f>
        <v>J's Shower Gel</v>
      </c>
      <c r="M188" t="str">
        <f>IF(OR(I188="PIZ BUIN",I188="LISTERINE"),VLOOKUP(E188,MAPEO!C:D,2,0)&amp;" "&amp;H188,VLOOKUP(E188,MAPEO!C:D,2,0))</f>
        <v>J´s Adult Shower Gels</v>
      </c>
      <c r="N188" t="str">
        <f>VLOOKUP(F188,MD!A:B,2,0)</f>
        <v>YTD 2015</v>
      </c>
    </row>
    <row r="189" spans="1:14">
      <c r="A189" t="s">
        <v>133</v>
      </c>
      <c r="B189" t="s">
        <v>1</v>
      </c>
      <c r="C189" t="s">
        <v>185</v>
      </c>
      <c r="D189" t="s">
        <v>383</v>
      </c>
      <c r="E189" t="s">
        <v>383</v>
      </c>
      <c r="F189" t="s">
        <v>101</v>
      </c>
      <c r="G189" s="3">
        <v>209459.93</v>
      </c>
      <c r="H189" s="3" t="str">
        <f>VLOOKUP($A189&amp;$C189&amp;$B189,Mapping!$C:$G,3,0)</f>
        <v>Mass</v>
      </c>
      <c r="I189" t="str">
        <f>VLOOKUP($A189&amp;$C189&amp;$B189,Mapping!$C:$G,4,0)</f>
        <v>Johnson's</v>
      </c>
      <c r="J189" t="str">
        <f t="shared" si="2"/>
        <v>JOHNSON'S GEL</v>
      </c>
      <c r="K189" t="str">
        <f>VLOOKUP($A189&amp;$C189&amp;$B189,Mapping!$C:$G,5,0)</f>
        <v>Adult Skin Care</v>
      </c>
      <c r="L189" t="str">
        <f>VLOOKUP(J189&amp;H189,Mapping!J:K,2,0)</f>
        <v>J's Shower Gel</v>
      </c>
      <c r="M189" t="str">
        <f>IF(OR(I189="PIZ BUIN",I189="LISTERINE"),VLOOKUP(E189,MAPEO!C:D,2,0)&amp;" "&amp;H189,VLOOKUP(E189,MAPEO!C:D,2,0))</f>
        <v>J´s Adult Shower Gels</v>
      </c>
      <c r="N189" t="str">
        <f>VLOOKUP(F189,MD!A:B,2,0)</f>
        <v>YTD 2015</v>
      </c>
    </row>
    <row r="190" spans="1:14">
      <c r="A190" t="s">
        <v>133</v>
      </c>
      <c r="B190" t="s">
        <v>1</v>
      </c>
      <c r="C190" t="s">
        <v>185</v>
      </c>
      <c r="D190" t="s">
        <v>383</v>
      </c>
      <c r="E190" t="s">
        <v>383</v>
      </c>
      <c r="F190" t="s">
        <v>104</v>
      </c>
      <c r="G190" s="3">
        <v>235378.48</v>
      </c>
      <c r="H190" s="3" t="str">
        <f>VLOOKUP($A190&amp;$C190&amp;$B190,Mapping!$C:$G,3,0)</f>
        <v>Mass</v>
      </c>
      <c r="I190" t="str">
        <f>VLOOKUP($A190&amp;$C190&amp;$B190,Mapping!$C:$G,4,0)</f>
        <v>Johnson's</v>
      </c>
      <c r="J190" t="str">
        <f t="shared" si="2"/>
        <v>JOHNSON'S GEL</v>
      </c>
      <c r="K190" t="str">
        <f>VLOOKUP($A190&amp;$C190&amp;$B190,Mapping!$C:$G,5,0)</f>
        <v>Adult Skin Care</v>
      </c>
      <c r="L190" t="str">
        <f>VLOOKUP(J190&amp;H190,Mapping!J:K,2,0)</f>
        <v>J's Shower Gel</v>
      </c>
      <c r="M190" t="str">
        <f>IF(OR(I190="PIZ BUIN",I190="LISTERINE"),VLOOKUP(E190,MAPEO!C:D,2,0)&amp;" "&amp;H190,VLOOKUP(E190,MAPEO!C:D,2,0))</f>
        <v>J´s Adult Shower Gels</v>
      </c>
      <c r="N190" t="str">
        <f>VLOOKUP(F190,MD!A:B,2,0)</f>
        <v>YTD 2015</v>
      </c>
    </row>
    <row r="191" spans="1:14">
      <c r="A191" t="s">
        <v>133</v>
      </c>
      <c r="B191" t="s">
        <v>1</v>
      </c>
      <c r="C191" t="s">
        <v>185</v>
      </c>
      <c r="D191" t="s">
        <v>383</v>
      </c>
      <c r="E191" t="s">
        <v>383</v>
      </c>
      <c r="F191" t="s">
        <v>105</v>
      </c>
      <c r="G191" s="3">
        <v>410802.01</v>
      </c>
      <c r="H191" s="3" t="str">
        <f>VLOOKUP($A191&amp;$C191&amp;$B191,Mapping!$C:$G,3,0)</f>
        <v>Mass</v>
      </c>
      <c r="I191" t="str">
        <f>VLOOKUP($A191&amp;$C191&amp;$B191,Mapping!$C:$G,4,0)</f>
        <v>Johnson's</v>
      </c>
      <c r="J191" t="str">
        <f t="shared" si="2"/>
        <v>JOHNSON'S GEL</v>
      </c>
      <c r="K191" t="str">
        <f>VLOOKUP($A191&amp;$C191&amp;$B191,Mapping!$C:$G,5,0)</f>
        <v>Adult Skin Care</v>
      </c>
      <c r="L191" t="str">
        <f>VLOOKUP(J191&amp;H191,Mapping!J:K,2,0)</f>
        <v>J's Shower Gel</v>
      </c>
      <c r="M191" t="str">
        <f>IF(OR(I191="PIZ BUIN",I191="LISTERINE"),VLOOKUP(E191,MAPEO!C:D,2,0)&amp;" "&amp;H191,VLOOKUP(E191,MAPEO!C:D,2,0))</f>
        <v>J´s Adult Shower Gels</v>
      </c>
      <c r="N191" t="str">
        <f>VLOOKUP(F191,MD!A:B,2,0)</f>
        <v>YTD 2015</v>
      </c>
    </row>
    <row r="192" spans="1:14">
      <c r="A192" t="s">
        <v>133</v>
      </c>
      <c r="B192" t="s">
        <v>1</v>
      </c>
      <c r="C192" t="s">
        <v>185</v>
      </c>
      <c r="D192" t="s">
        <v>383</v>
      </c>
      <c r="E192" t="s">
        <v>383</v>
      </c>
      <c r="F192" t="s">
        <v>106</v>
      </c>
      <c r="G192" s="3">
        <v>190959.58</v>
      </c>
      <c r="H192" s="3" t="str">
        <f>VLOOKUP($A192&amp;$C192&amp;$B192,Mapping!$C:$G,3,0)</f>
        <v>Mass</v>
      </c>
      <c r="I192" t="str">
        <f>VLOOKUP($A192&amp;$C192&amp;$B192,Mapping!$C:$G,4,0)</f>
        <v>Johnson's</v>
      </c>
      <c r="J192" t="str">
        <f t="shared" ref="J192:J255" si="3">IF(OR(C192="ROC",C192="COMPEED"),E192,D192)</f>
        <v>JOHNSON'S GEL</v>
      </c>
      <c r="K192" t="str">
        <f>VLOOKUP($A192&amp;$C192&amp;$B192,Mapping!$C:$G,5,0)</f>
        <v>Adult Skin Care</v>
      </c>
      <c r="L192" t="str">
        <f>VLOOKUP(J192&amp;H192,Mapping!J:K,2,0)</f>
        <v>J's Shower Gel</v>
      </c>
      <c r="M192" t="str">
        <f>IF(OR(I192="PIZ BUIN",I192="LISTERINE"),VLOOKUP(E192,MAPEO!C:D,2,0)&amp;" "&amp;H192,VLOOKUP(E192,MAPEO!C:D,2,0))</f>
        <v>J´s Adult Shower Gels</v>
      </c>
      <c r="N192" t="str">
        <f>VLOOKUP(F192,MD!A:B,2,0)</f>
        <v>YTD 2015</v>
      </c>
    </row>
    <row r="193" spans="1:14">
      <c r="A193" t="s">
        <v>133</v>
      </c>
      <c r="B193" t="s">
        <v>1</v>
      </c>
      <c r="C193" t="s">
        <v>185</v>
      </c>
      <c r="D193" t="s">
        <v>383</v>
      </c>
      <c r="E193" t="s">
        <v>383</v>
      </c>
      <c r="F193" t="s">
        <v>108</v>
      </c>
      <c r="G193" s="3">
        <v>221620.3</v>
      </c>
      <c r="H193" s="3" t="str">
        <f>VLOOKUP($A193&amp;$C193&amp;$B193,Mapping!$C:$G,3,0)</f>
        <v>Mass</v>
      </c>
      <c r="I193" t="str">
        <f>VLOOKUP($A193&amp;$C193&amp;$B193,Mapping!$C:$G,4,0)</f>
        <v>Johnson's</v>
      </c>
      <c r="J193" t="str">
        <f t="shared" si="3"/>
        <v>JOHNSON'S GEL</v>
      </c>
      <c r="K193" t="str">
        <f>VLOOKUP($A193&amp;$C193&amp;$B193,Mapping!$C:$G,5,0)</f>
        <v>Adult Skin Care</v>
      </c>
      <c r="L193" t="str">
        <f>VLOOKUP(J193&amp;H193,Mapping!J:K,2,0)</f>
        <v>J's Shower Gel</v>
      </c>
      <c r="M193" t="str">
        <f>IF(OR(I193="PIZ BUIN",I193="LISTERINE"),VLOOKUP(E193,MAPEO!C:D,2,0)&amp;" "&amp;H193,VLOOKUP(E193,MAPEO!C:D,2,0))</f>
        <v>J´s Adult Shower Gels</v>
      </c>
      <c r="N193">
        <f>VLOOKUP(F193,MD!A:B,2,0)</f>
        <v>0</v>
      </c>
    </row>
    <row r="194" spans="1:14">
      <c r="A194" t="s">
        <v>133</v>
      </c>
      <c r="B194" t="s">
        <v>1</v>
      </c>
      <c r="C194" t="s">
        <v>185</v>
      </c>
      <c r="D194" t="s">
        <v>383</v>
      </c>
      <c r="E194" t="s">
        <v>383</v>
      </c>
      <c r="F194" t="s">
        <v>109</v>
      </c>
      <c r="G194" s="3">
        <v>523900.53</v>
      </c>
      <c r="H194" s="3" t="str">
        <f>VLOOKUP($A194&amp;$C194&amp;$B194,Mapping!$C:$G,3,0)</f>
        <v>Mass</v>
      </c>
      <c r="I194" t="str">
        <f>VLOOKUP($A194&amp;$C194&amp;$B194,Mapping!$C:$G,4,0)</f>
        <v>Johnson's</v>
      </c>
      <c r="J194" t="str">
        <f t="shared" si="3"/>
        <v>JOHNSON'S GEL</v>
      </c>
      <c r="K194" t="str">
        <f>VLOOKUP($A194&amp;$C194&amp;$B194,Mapping!$C:$G,5,0)</f>
        <v>Adult Skin Care</v>
      </c>
      <c r="L194" t="str">
        <f>VLOOKUP(J194&amp;H194,Mapping!J:K,2,0)</f>
        <v>J's Shower Gel</v>
      </c>
      <c r="M194" t="str">
        <f>IF(OR(I194="PIZ BUIN",I194="LISTERINE"),VLOOKUP(E194,MAPEO!C:D,2,0)&amp;" "&amp;H194,VLOOKUP(E194,MAPEO!C:D,2,0))</f>
        <v>J´s Adult Shower Gels</v>
      </c>
      <c r="N194">
        <f>VLOOKUP(F194,MD!A:B,2,0)</f>
        <v>0</v>
      </c>
    </row>
    <row r="195" spans="1:14">
      <c r="A195" t="s">
        <v>133</v>
      </c>
      <c r="B195" t="s">
        <v>1</v>
      </c>
      <c r="C195" t="s">
        <v>185</v>
      </c>
      <c r="D195" t="s">
        <v>383</v>
      </c>
      <c r="E195" t="s">
        <v>383</v>
      </c>
      <c r="F195" t="s">
        <v>110</v>
      </c>
      <c r="G195" s="3">
        <v>201412.23</v>
      </c>
      <c r="H195" s="3" t="str">
        <f>VLOOKUP($A195&amp;$C195&amp;$B195,Mapping!$C:$G,3,0)</f>
        <v>Mass</v>
      </c>
      <c r="I195" t="str">
        <f>VLOOKUP($A195&amp;$C195&amp;$B195,Mapping!$C:$G,4,0)</f>
        <v>Johnson's</v>
      </c>
      <c r="J195" t="str">
        <f t="shared" si="3"/>
        <v>JOHNSON'S GEL</v>
      </c>
      <c r="K195" t="str">
        <f>VLOOKUP($A195&amp;$C195&amp;$B195,Mapping!$C:$G,5,0)</f>
        <v>Adult Skin Care</v>
      </c>
      <c r="L195" t="str">
        <f>VLOOKUP(J195&amp;H195,Mapping!J:K,2,0)</f>
        <v>J's Shower Gel</v>
      </c>
      <c r="M195" t="str">
        <f>IF(OR(I195="PIZ BUIN",I195="LISTERINE"),VLOOKUP(E195,MAPEO!C:D,2,0)&amp;" "&amp;H195,VLOOKUP(E195,MAPEO!C:D,2,0))</f>
        <v>J´s Adult Shower Gels</v>
      </c>
      <c r="N195">
        <f>VLOOKUP(F195,MD!A:B,2,0)</f>
        <v>0</v>
      </c>
    </row>
    <row r="196" spans="1:14">
      <c r="A196" t="s">
        <v>133</v>
      </c>
      <c r="B196" t="s">
        <v>1</v>
      </c>
      <c r="C196" t="s">
        <v>185</v>
      </c>
      <c r="D196" t="s">
        <v>383</v>
      </c>
      <c r="E196" t="s">
        <v>383</v>
      </c>
      <c r="F196" t="s">
        <v>111</v>
      </c>
      <c r="G196" s="3">
        <v>262311.19</v>
      </c>
      <c r="H196" s="3" t="str">
        <f>VLOOKUP($A196&amp;$C196&amp;$B196,Mapping!$C:$G,3,0)</f>
        <v>Mass</v>
      </c>
      <c r="I196" t="str">
        <f>VLOOKUP($A196&amp;$C196&amp;$B196,Mapping!$C:$G,4,0)</f>
        <v>Johnson's</v>
      </c>
      <c r="J196" t="str">
        <f t="shared" si="3"/>
        <v>JOHNSON'S GEL</v>
      </c>
      <c r="K196" t="str">
        <f>VLOOKUP($A196&amp;$C196&amp;$B196,Mapping!$C:$G,5,0)</f>
        <v>Adult Skin Care</v>
      </c>
      <c r="L196" t="str">
        <f>VLOOKUP(J196&amp;H196,Mapping!J:K,2,0)</f>
        <v>J's Shower Gel</v>
      </c>
      <c r="M196" t="str">
        <f>IF(OR(I196="PIZ BUIN",I196="LISTERINE"),VLOOKUP(E196,MAPEO!C:D,2,0)&amp;" "&amp;H196,VLOOKUP(E196,MAPEO!C:D,2,0))</f>
        <v>J´s Adult Shower Gels</v>
      </c>
      <c r="N196">
        <f>VLOOKUP(F196,MD!A:B,2,0)</f>
        <v>0</v>
      </c>
    </row>
    <row r="197" spans="1:14">
      <c r="A197" t="s">
        <v>133</v>
      </c>
      <c r="B197" t="s">
        <v>1</v>
      </c>
      <c r="C197" t="s">
        <v>185</v>
      </c>
      <c r="D197" t="s">
        <v>383</v>
      </c>
      <c r="E197" t="s">
        <v>383</v>
      </c>
      <c r="F197" t="s">
        <v>114</v>
      </c>
      <c r="G197" s="3">
        <v>281370.71000000002</v>
      </c>
      <c r="H197" s="3" t="str">
        <f>VLOOKUP($A197&amp;$C197&amp;$B197,Mapping!$C:$G,3,0)</f>
        <v>Mass</v>
      </c>
      <c r="I197" t="str">
        <f>VLOOKUP($A197&amp;$C197&amp;$B197,Mapping!$C:$G,4,0)</f>
        <v>Johnson's</v>
      </c>
      <c r="J197" t="str">
        <f t="shared" si="3"/>
        <v>JOHNSON'S GEL</v>
      </c>
      <c r="K197" t="str">
        <f>VLOOKUP($A197&amp;$C197&amp;$B197,Mapping!$C:$G,5,0)</f>
        <v>Adult Skin Care</v>
      </c>
      <c r="L197" t="str">
        <f>VLOOKUP(J197&amp;H197,Mapping!J:K,2,0)</f>
        <v>J's Shower Gel</v>
      </c>
      <c r="M197" t="str">
        <f>IF(OR(I197="PIZ BUIN",I197="LISTERINE"),VLOOKUP(E197,MAPEO!C:D,2,0)&amp;" "&amp;H197,VLOOKUP(E197,MAPEO!C:D,2,0))</f>
        <v>J´s Adult Shower Gels</v>
      </c>
      <c r="N197">
        <f>VLOOKUP(F197,MD!A:B,2,0)</f>
        <v>0</v>
      </c>
    </row>
    <row r="198" spans="1:14">
      <c r="A198" t="s">
        <v>133</v>
      </c>
      <c r="B198" t="s">
        <v>1</v>
      </c>
      <c r="C198" t="s">
        <v>185</v>
      </c>
      <c r="D198" t="s">
        <v>383</v>
      </c>
      <c r="E198" t="s">
        <v>383</v>
      </c>
      <c r="F198" t="s">
        <v>115</v>
      </c>
      <c r="G198" s="3">
        <v>226105.83</v>
      </c>
      <c r="H198" s="3" t="str">
        <f>VLOOKUP($A198&amp;$C198&amp;$B198,Mapping!$C:$G,3,0)</f>
        <v>Mass</v>
      </c>
      <c r="I198" t="str">
        <f>VLOOKUP($A198&amp;$C198&amp;$B198,Mapping!$C:$G,4,0)</f>
        <v>Johnson's</v>
      </c>
      <c r="J198" t="str">
        <f t="shared" si="3"/>
        <v>JOHNSON'S GEL</v>
      </c>
      <c r="K198" t="str">
        <f>VLOOKUP($A198&amp;$C198&amp;$B198,Mapping!$C:$G,5,0)</f>
        <v>Adult Skin Care</v>
      </c>
      <c r="L198" t="str">
        <f>VLOOKUP(J198&amp;H198,Mapping!J:K,2,0)</f>
        <v>J's Shower Gel</v>
      </c>
      <c r="M198" t="str">
        <f>IF(OR(I198="PIZ BUIN",I198="LISTERINE"),VLOOKUP(E198,MAPEO!C:D,2,0)&amp;" "&amp;H198,VLOOKUP(E198,MAPEO!C:D,2,0))</f>
        <v>J´s Adult Shower Gels</v>
      </c>
      <c r="N198" t="str">
        <f>VLOOKUP(F198,MD!A:B,2,0)</f>
        <v>YTD 2016</v>
      </c>
    </row>
    <row r="199" spans="1:14">
      <c r="A199" t="s">
        <v>133</v>
      </c>
      <c r="B199" t="s">
        <v>1</v>
      </c>
      <c r="C199" t="s">
        <v>185</v>
      </c>
      <c r="D199" t="s">
        <v>383</v>
      </c>
      <c r="E199" t="s">
        <v>383</v>
      </c>
      <c r="F199" t="s">
        <v>117</v>
      </c>
      <c r="G199" s="3">
        <v>209998.48</v>
      </c>
      <c r="H199" s="3" t="str">
        <f>VLOOKUP($A199&amp;$C199&amp;$B199,Mapping!$C:$G,3,0)</f>
        <v>Mass</v>
      </c>
      <c r="I199" t="str">
        <f>VLOOKUP($A199&amp;$C199&amp;$B199,Mapping!$C:$G,4,0)</f>
        <v>Johnson's</v>
      </c>
      <c r="J199" t="str">
        <f t="shared" si="3"/>
        <v>JOHNSON'S GEL</v>
      </c>
      <c r="K199" t="str">
        <f>VLOOKUP($A199&amp;$C199&amp;$B199,Mapping!$C:$G,5,0)</f>
        <v>Adult Skin Care</v>
      </c>
      <c r="L199" t="str">
        <f>VLOOKUP(J199&amp;H199,Mapping!J:K,2,0)</f>
        <v>J's Shower Gel</v>
      </c>
      <c r="M199" t="str">
        <f>IF(OR(I199="PIZ BUIN",I199="LISTERINE"),VLOOKUP(E199,MAPEO!C:D,2,0)&amp;" "&amp;H199,VLOOKUP(E199,MAPEO!C:D,2,0))</f>
        <v>J´s Adult Shower Gels</v>
      </c>
      <c r="N199" t="str">
        <f>VLOOKUP(F199,MD!A:B,2,0)</f>
        <v>YTD 2016</v>
      </c>
    </row>
    <row r="200" spans="1:14">
      <c r="A200" t="s">
        <v>133</v>
      </c>
      <c r="B200" t="s">
        <v>1</v>
      </c>
      <c r="C200" t="s">
        <v>185</v>
      </c>
      <c r="D200" t="s">
        <v>383</v>
      </c>
      <c r="E200" t="s">
        <v>383</v>
      </c>
      <c r="F200" t="s">
        <v>118</v>
      </c>
      <c r="G200" s="3">
        <v>428401.99</v>
      </c>
      <c r="H200" s="3" t="str">
        <f>VLOOKUP($A200&amp;$C200&amp;$B200,Mapping!$C:$G,3,0)</f>
        <v>Mass</v>
      </c>
      <c r="I200" t="str">
        <f>VLOOKUP($A200&amp;$C200&amp;$B200,Mapping!$C:$G,4,0)</f>
        <v>Johnson's</v>
      </c>
      <c r="J200" t="str">
        <f t="shared" si="3"/>
        <v>JOHNSON'S GEL</v>
      </c>
      <c r="K200" t="str">
        <f>VLOOKUP($A200&amp;$C200&amp;$B200,Mapping!$C:$G,5,0)</f>
        <v>Adult Skin Care</v>
      </c>
      <c r="L200" t="str">
        <f>VLOOKUP(J200&amp;H200,Mapping!J:K,2,0)</f>
        <v>J's Shower Gel</v>
      </c>
      <c r="M200" t="str">
        <f>IF(OR(I200="PIZ BUIN",I200="LISTERINE"),VLOOKUP(E200,MAPEO!C:D,2,0)&amp;" "&amp;H200,VLOOKUP(E200,MAPEO!C:D,2,0))</f>
        <v>J´s Adult Shower Gels</v>
      </c>
      <c r="N200" t="str">
        <f>VLOOKUP(F200,MD!A:B,2,0)</f>
        <v>YTD 2016</v>
      </c>
    </row>
    <row r="201" spans="1:14">
      <c r="A201" t="s">
        <v>133</v>
      </c>
      <c r="B201" t="s">
        <v>1</v>
      </c>
      <c r="C201" t="s">
        <v>185</v>
      </c>
      <c r="D201" t="s">
        <v>384</v>
      </c>
      <c r="E201" t="s">
        <v>563</v>
      </c>
      <c r="F201" t="s">
        <v>482</v>
      </c>
      <c r="G201" s="3">
        <v>-367.42</v>
      </c>
      <c r="H201" s="3" t="str">
        <f>VLOOKUP($A201&amp;$C201&amp;$B201,Mapping!$C:$G,3,0)</f>
        <v>Mass</v>
      </c>
      <c r="I201" t="str">
        <f>VLOOKUP($A201&amp;$C201&amp;$B201,Mapping!$C:$G,4,0)</f>
        <v>Johnson's</v>
      </c>
      <c r="J201" t="str">
        <f t="shared" si="3"/>
        <v>JOHNSON'S MOISTURISING</v>
      </c>
      <c r="K201" t="str">
        <f>VLOOKUP($A201&amp;$C201&amp;$B201,Mapping!$C:$G,5,0)</f>
        <v>Adult Skin Care</v>
      </c>
      <c r="L201" t="str">
        <f>VLOOKUP(J201&amp;H201,Mapping!J:K,2,0)</f>
        <v>J's Shower Gel</v>
      </c>
      <c r="M201" t="str">
        <f>IF(OR(I201="PIZ BUIN",I201="LISTERINE"),VLOOKUP(E201,MAPEO!C:D,2,0)&amp;" "&amp;H201,VLOOKUP(E201,MAPEO!C:D,2,0))</f>
        <v>JOHNSON'S BODY</v>
      </c>
      <c r="N201">
        <f>VLOOKUP(F201,MD!A:B,2,0)</f>
        <v>0</v>
      </c>
    </row>
    <row r="202" spans="1:14">
      <c r="A202" t="s">
        <v>133</v>
      </c>
      <c r="B202" t="s">
        <v>1</v>
      </c>
      <c r="C202" t="s">
        <v>185</v>
      </c>
      <c r="D202" t="s">
        <v>384</v>
      </c>
      <c r="E202" t="s">
        <v>563</v>
      </c>
      <c r="F202" t="s">
        <v>483</v>
      </c>
      <c r="G202" s="3">
        <v>-39.54</v>
      </c>
      <c r="H202" s="3" t="str">
        <f>VLOOKUP($A202&amp;$C202&amp;$B202,Mapping!$C:$G,3,0)</f>
        <v>Mass</v>
      </c>
      <c r="I202" t="str">
        <f>VLOOKUP($A202&amp;$C202&amp;$B202,Mapping!$C:$G,4,0)</f>
        <v>Johnson's</v>
      </c>
      <c r="J202" t="str">
        <f t="shared" si="3"/>
        <v>JOHNSON'S MOISTURISING</v>
      </c>
      <c r="K202" t="str">
        <f>VLOOKUP($A202&amp;$C202&amp;$B202,Mapping!$C:$G,5,0)</f>
        <v>Adult Skin Care</v>
      </c>
      <c r="L202" t="str">
        <f>VLOOKUP(J202&amp;H202,Mapping!J:K,2,0)</f>
        <v>J's Shower Gel</v>
      </c>
      <c r="M202" t="str">
        <f>IF(OR(I202="PIZ BUIN",I202="LISTERINE"),VLOOKUP(E202,MAPEO!C:D,2,0)&amp;" "&amp;H202,VLOOKUP(E202,MAPEO!C:D,2,0))</f>
        <v>JOHNSON'S BODY</v>
      </c>
      <c r="N202">
        <f>VLOOKUP(F202,MD!A:B,2,0)</f>
        <v>0</v>
      </c>
    </row>
    <row r="203" spans="1:14">
      <c r="A203" t="s">
        <v>133</v>
      </c>
      <c r="B203" t="s">
        <v>1</v>
      </c>
      <c r="C203" t="s">
        <v>185</v>
      </c>
      <c r="D203" t="s">
        <v>384</v>
      </c>
      <c r="E203" t="s">
        <v>563</v>
      </c>
      <c r="F203" t="s">
        <v>485</v>
      </c>
      <c r="G203" s="3">
        <v>-15.2</v>
      </c>
      <c r="H203" s="3" t="str">
        <f>VLOOKUP($A203&amp;$C203&amp;$B203,Mapping!$C:$G,3,0)</f>
        <v>Mass</v>
      </c>
      <c r="I203" t="str">
        <f>VLOOKUP($A203&amp;$C203&amp;$B203,Mapping!$C:$G,4,0)</f>
        <v>Johnson's</v>
      </c>
      <c r="J203" t="str">
        <f t="shared" si="3"/>
        <v>JOHNSON'S MOISTURISING</v>
      </c>
      <c r="K203" t="str">
        <f>VLOOKUP($A203&amp;$C203&amp;$B203,Mapping!$C:$G,5,0)</f>
        <v>Adult Skin Care</v>
      </c>
      <c r="L203" t="str">
        <f>VLOOKUP(J203&amp;H203,Mapping!J:K,2,0)</f>
        <v>J's Shower Gel</v>
      </c>
      <c r="M203" t="str">
        <f>IF(OR(I203="PIZ BUIN",I203="LISTERINE"),VLOOKUP(E203,MAPEO!C:D,2,0)&amp;" "&amp;H203,VLOOKUP(E203,MAPEO!C:D,2,0))</f>
        <v>JOHNSON'S BODY</v>
      </c>
      <c r="N203">
        <f>VLOOKUP(F203,MD!A:B,2,0)</f>
        <v>0</v>
      </c>
    </row>
    <row r="204" spans="1:14">
      <c r="A204" t="s">
        <v>133</v>
      </c>
      <c r="B204" t="s">
        <v>1</v>
      </c>
      <c r="C204" t="s">
        <v>185</v>
      </c>
      <c r="D204" t="s">
        <v>384</v>
      </c>
      <c r="E204" t="s">
        <v>563</v>
      </c>
      <c r="F204" t="s">
        <v>486</v>
      </c>
      <c r="G204" s="3">
        <v>-16.5</v>
      </c>
      <c r="H204" s="3" t="str">
        <f>VLOOKUP($A204&amp;$C204&amp;$B204,Mapping!$C:$G,3,0)</f>
        <v>Mass</v>
      </c>
      <c r="I204" t="str">
        <f>VLOOKUP($A204&amp;$C204&amp;$B204,Mapping!$C:$G,4,0)</f>
        <v>Johnson's</v>
      </c>
      <c r="J204" t="str">
        <f t="shared" si="3"/>
        <v>JOHNSON'S MOISTURISING</v>
      </c>
      <c r="K204" t="str">
        <f>VLOOKUP($A204&amp;$C204&amp;$B204,Mapping!$C:$G,5,0)</f>
        <v>Adult Skin Care</v>
      </c>
      <c r="L204" t="str">
        <f>VLOOKUP(J204&amp;H204,Mapping!J:K,2,0)</f>
        <v>J's Shower Gel</v>
      </c>
      <c r="M204" t="str">
        <f>IF(OR(I204="PIZ BUIN",I204="LISTERINE"),VLOOKUP(E204,MAPEO!C:D,2,0)&amp;" "&amp;H204,VLOOKUP(E204,MAPEO!C:D,2,0))</f>
        <v>JOHNSON'S BODY</v>
      </c>
      <c r="N204">
        <f>VLOOKUP(F204,MD!A:B,2,0)</f>
        <v>0</v>
      </c>
    </row>
    <row r="205" spans="1:14">
      <c r="A205" t="s">
        <v>133</v>
      </c>
      <c r="B205" t="s">
        <v>1</v>
      </c>
      <c r="C205" t="s">
        <v>185</v>
      </c>
      <c r="D205" t="s">
        <v>384</v>
      </c>
      <c r="E205" t="s">
        <v>563</v>
      </c>
      <c r="F205" t="s">
        <v>490</v>
      </c>
      <c r="G205" s="3">
        <v>-0.09</v>
      </c>
      <c r="H205" s="3" t="str">
        <f>VLOOKUP($A205&amp;$C205&amp;$B205,Mapping!$C:$G,3,0)</f>
        <v>Mass</v>
      </c>
      <c r="I205" t="str">
        <f>VLOOKUP($A205&amp;$C205&amp;$B205,Mapping!$C:$G,4,0)</f>
        <v>Johnson's</v>
      </c>
      <c r="J205" t="str">
        <f t="shared" si="3"/>
        <v>JOHNSON'S MOISTURISING</v>
      </c>
      <c r="K205" t="str">
        <f>VLOOKUP($A205&amp;$C205&amp;$B205,Mapping!$C:$G,5,0)</f>
        <v>Adult Skin Care</v>
      </c>
      <c r="L205" t="str">
        <f>VLOOKUP(J205&amp;H205,Mapping!J:K,2,0)</f>
        <v>J's Shower Gel</v>
      </c>
      <c r="M205" t="str">
        <f>IF(OR(I205="PIZ BUIN",I205="LISTERINE"),VLOOKUP(E205,MAPEO!C:D,2,0)&amp;" "&amp;H205,VLOOKUP(E205,MAPEO!C:D,2,0))</f>
        <v>JOHNSON'S BODY</v>
      </c>
      <c r="N205">
        <f>VLOOKUP(F205,MD!A:B,2,0)</f>
        <v>0</v>
      </c>
    </row>
    <row r="206" spans="1:14">
      <c r="A206" t="s">
        <v>133</v>
      </c>
      <c r="B206" t="s">
        <v>1</v>
      </c>
      <c r="C206" t="s">
        <v>185</v>
      </c>
      <c r="D206" t="s">
        <v>384</v>
      </c>
      <c r="E206" t="s">
        <v>563</v>
      </c>
      <c r="F206" t="s">
        <v>105</v>
      </c>
      <c r="G206" s="3">
        <v>-5544</v>
      </c>
      <c r="H206" s="3" t="str">
        <f>VLOOKUP($A206&amp;$C206&amp;$B206,Mapping!$C:$G,3,0)</f>
        <v>Mass</v>
      </c>
      <c r="I206" t="str">
        <f>VLOOKUP($A206&amp;$C206&amp;$B206,Mapping!$C:$G,4,0)</f>
        <v>Johnson's</v>
      </c>
      <c r="J206" t="str">
        <f t="shared" si="3"/>
        <v>JOHNSON'S MOISTURISING</v>
      </c>
      <c r="K206" t="str">
        <f>VLOOKUP($A206&amp;$C206&amp;$B206,Mapping!$C:$G,5,0)</f>
        <v>Adult Skin Care</v>
      </c>
      <c r="L206" t="str">
        <f>VLOOKUP(J206&amp;H206,Mapping!J:K,2,0)</f>
        <v>J's Shower Gel</v>
      </c>
      <c r="M206" t="str">
        <f>IF(OR(I206="PIZ BUIN",I206="LISTERINE"),VLOOKUP(E206,MAPEO!C:D,2,0)&amp;" "&amp;H206,VLOOKUP(E206,MAPEO!C:D,2,0))</f>
        <v>JOHNSON'S BODY</v>
      </c>
      <c r="N206" t="str">
        <f>VLOOKUP(F206,MD!A:B,2,0)</f>
        <v>YTD 2015</v>
      </c>
    </row>
    <row r="207" spans="1:14">
      <c r="A207" t="s">
        <v>133</v>
      </c>
      <c r="B207" t="s">
        <v>1</v>
      </c>
      <c r="C207" t="s">
        <v>185</v>
      </c>
      <c r="D207" t="s">
        <v>384</v>
      </c>
      <c r="E207" t="s">
        <v>563</v>
      </c>
      <c r="F207" t="s">
        <v>109</v>
      </c>
      <c r="G207" s="3">
        <v>-98.2</v>
      </c>
      <c r="H207" s="3" t="str">
        <f>VLOOKUP($A207&amp;$C207&amp;$B207,Mapping!$C:$G,3,0)</f>
        <v>Mass</v>
      </c>
      <c r="I207" t="str">
        <f>VLOOKUP($A207&amp;$C207&amp;$B207,Mapping!$C:$G,4,0)</f>
        <v>Johnson's</v>
      </c>
      <c r="J207" t="str">
        <f t="shared" si="3"/>
        <v>JOHNSON'S MOISTURISING</v>
      </c>
      <c r="K207" t="str">
        <f>VLOOKUP($A207&amp;$C207&amp;$B207,Mapping!$C:$G,5,0)</f>
        <v>Adult Skin Care</v>
      </c>
      <c r="L207" t="str">
        <f>VLOOKUP(J207&amp;H207,Mapping!J:K,2,0)</f>
        <v>J's Shower Gel</v>
      </c>
      <c r="M207" t="str">
        <f>IF(OR(I207="PIZ BUIN",I207="LISTERINE"),VLOOKUP(E207,MAPEO!C:D,2,0)&amp;" "&amp;H207,VLOOKUP(E207,MAPEO!C:D,2,0))</f>
        <v>JOHNSON'S BODY</v>
      </c>
      <c r="N207">
        <f>VLOOKUP(F207,MD!A:B,2,0)</f>
        <v>0</v>
      </c>
    </row>
    <row r="208" spans="1:14">
      <c r="A208" t="s">
        <v>133</v>
      </c>
      <c r="B208" t="s">
        <v>1</v>
      </c>
      <c r="C208" t="s">
        <v>189</v>
      </c>
      <c r="D208" t="s">
        <v>385</v>
      </c>
      <c r="E208" t="s">
        <v>564</v>
      </c>
      <c r="F208" t="s">
        <v>482</v>
      </c>
      <c r="G208" s="3">
        <v>15406.53</v>
      </c>
      <c r="H208" s="3" t="str">
        <f>VLOOKUP($A208&amp;$C208&amp;$B208,Mapping!$C:$G,3,0)</f>
        <v>Mass</v>
      </c>
      <c r="I208" t="str">
        <f>VLOOKUP($A208&amp;$C208&amp;$B208,Mapping!$C:$G,4,0)</f>
        <v>JOHNSON'S BABY</v>
      </c>
      <c r="J208" t="str">
        <f t="shared" si="3"/>
        <v>BABY CLEANSERS EX SOFT</v>
      </c>
      <c r="K208" t="str">
        <f>VLOOKUP($A208&amp;$C208&amp;$B208,Mapping!$C:$G,5,0)</f>
        <v>Baby Care</v>
      </c>
      <c r="L208" t="str">
        <f>VLOOKUP(J208&amp;H208,Mapping!J:K,2,0)</f>
        <v>Baby Bath</v>
      </c>
      <c r="M208" t="str">
        <f>IF(OR(I208="PIZ BUIN",I208="LISTERINE"),VLOOKUP(E208,MAPEO!C:D,2,0)&amp;" "&amp;H208,VLOOKUP(E208,MAPEO!C:D,2,0))</f>
        <v>J´s Baby Bath</v>
      </c>
      <c r="N208">
        <f>VLOOKUP(F208,MD!A:B,2,0)</f>
        <v>0</v>
      </c>
    </row>
    <row r="209" spans="1:14">
      <c r="A209" t="s">
        <v>133</v>
      </c>
      <c r="B209" t="s">
        <v>1</v>
      </c>
      <c r="C209" t="s">
        <v>189</v>
      </c>
      <c r="D209" t="s">
        <v>385</v>
      </c>
      <c r="E209" t="s">
        <v>564</v>
      </c>
      <c r="F209" t="s">
        <v>483</v>
      </c>
      <c r="G209" s="3">
        <v>28297.18</v>
      </c>
      <c r="H209" s="3" t="str">
        <f>VLOOKUP($A209&amp;$C209&amp;$B209,Mapping!$C:$G,3,0)</f>
        <v>Mass</v>
      </c>
      <c r="I209" t="str">
        <f>VLOOKUP($A209&amp;$C209&amp;$B209,Mapping!$C:$G,4,0)</f>
        <v>JOHNSON'S BABY</v>
      </c>
      <c r="J209" t="str">
        <f t="shared" si="3"/>
        <v>BABY CLEANSERS EX SOFT</v>
      </c>
      <c r="K209" t="str">
        <f>VLOOKUP($A209&amp;$C209&amp;$B209,Mapping!$C:$G,5,0)</f>
        <v>Baby Care</v>
      </c>
      <c r="L209" t="str">
        <f>VLOOKUP(J209&amp;H209,Mapping!J:K,2,0)</f>
        <v>Baby Bath</v>
      </c>
      <c r="M209" t="str">
        <f>IF(OR(I209="PIZ BUIN",I209="LISTERINE"),VLOOKUP(E209,MAPEO!C:D,2,0)&amp;" "&amp;H209,VLOOKUP(E209,MAPEO!C:D,2,0))</f>
        <v>J´s Baby Bath</v>
      </c>
      <c r="N209">
        <f>VLOOKUP(F209,MD!A:B,2,0)</f>
        <v>0</v>
      </c>
    </row>
    <row r="210" spans="1:14">
      <c r="A210" t="s">
        <v>133</v>
      </c>
      <c r="B210" t="s">
        <v>1</v>
      </c>
      <c r="C210" t="s">
        <v>189</v>
      </c>
      <c r="D210" t="s">
        <v>385</v>
      </c>
      <c r="E210" t="s">
        <v>564</v>
      </c>
      <c r="F210" t="s">
        <v>484</v>
      </c>
      <c r="G210" s="3">
        <v>15285.51</v>
      </c>
      <c r="H210" s="3" t="str">
        <f>VLOOKUP($A210&amp;$C210&amp;$B210,Mapping!$C:$G,3,0)</f>
        <v>Mass</v>
      </c>
      <c r="I210" t="str">
        <f>VLOOKUP($A210&amp;$C210&amp;$B210,Mapping!$C:$G,4,0)</f>
        <v>JOHNSON'S BABY</v>
      </c>
      <c r="J210" t="str">
        <f t="shared" si="3"/>
        <v>BABY CLEANSERS EX SOFT</v>
      </c>
      <c r="K210" t="str">
        <f>VLOOKUP($A210&amp;$C210&amp;$B210,Mapping!$C:$G,5,0)</f>
        <v>Baby Care</v>
      </c>
      <c r="L210" t="str">
        <f>VLOOKUP(J210&amp;H210,Mapping!J:K,2,0)</f>
        <v>Baby Bath</v>
      </c>
      <c r="M210" t="str">
        <f>IF(OR(I210="PIZ BUIN",I210="LISTERINE"),VLOOKUP(E210,MAPEO!C:D,2,0)&amp;" "&amp;H210,VLOOKUP(E210,MAPEO!C:D,2,0))</f>
        <v>J´s Baby Bath</v>
      </c>
      <c r="N210">
        <f>VLOOKUP(F210,MD!A:B,2,0)</f>
        <v>0</v>
      </c>
    </row>
    <row r="211" spans="1:14">
      <c r="A211" t="s">
        <v>133</v>
      </c>
      <c r="B211" t="s">
        <v>1</v>
      </c>
      <c r="C211" t="s">
        <v>189</v>
      </c>
      <c r="D211" t="s">
        <v>385</v>
      </c>
      <c r="E211" t="s">
        <v>564</v>
      </c>
      <c r="F211" t="s">
        <v>485</v>
      </c>
      <c r="G211" s="3">
        <v>15779.96</v>
      </c>
      <c r="H211" s="3" t="str">
        <f>VLOOKUP($A211&amp;$C211&amp;$B211,Mapping!$C:$G,3,0)</f>
        <v>Mass</v>
      </c>
      <c r="I211" t="str">
        <f>VLOOKUP($A211&amp;$C211&amp;$B211,Mapping!$C:$G,4,0)</f>
        <v>JOHNSON'S BABY</v>
      </c>
      <c r="J211" t="str">
        <f t="shared" si="3"/>
        <v>BABY CLEANSERS EX SOFT</v>
      </c>
      <c r="K211" t="str">
        <f>VLOOKUP($A211&amp;$C211&amp;$B211,Mapping!$C:$G,5,0)</f>
        <v>Baby Care</v>
      </c>
      <c r="L211" t="str">
        <f>VLOOKUP(J211&amp;H211,Mapping!J:K,2,0)</f>
        <v>Baby Bath</v>
      </c>
      <c r="M211" t="str">
        <f>IF(OR(I211="PIZ BUIN",I211="LISTERINE"),VLOOKUP(E211,MAPEO!C:D,2,0)&amp;" "&amp;H211,VLOOKUP(E211,MAPEO!C:D,2,0))</f>
        <v>J´s Baby Bath</v>
      </c>
      <c r="N211">
        <f>VLOOKUP(F211,MD!A:B,2,0)</f>
        <v>0</v>
      </c>
    </row>
    <row r="212" spans="1:14">
      <c r="A212" t="s">
        <v>133</v>
      </c>
      <c r="B212" t="s">
        <v>1</v>
      </c>
      <c r="C212" t="s">
        <v>189</v>
      </c>
      <c r="D212" t="s">
        <v>385</v>
      </c>
      <c r="E212" t="s">
        <v>564</v>
      </c>
      <c r="F212" t="s">
        <v>486</v>
      </c>
      <c r="G212" s="3">
        <v>11998.19</v>
      </c>
      <c r="H212" s="3" t="str">
        <f>VLOOKUP($A212&amp;$C212&amp;$B212,Mapping!$C:$G,3,0)</f>
        <v>Mass</v>
      </c>
      <c r="I212" t="str">
        <f>VLOOKUP($A212&amp;$C212&amp;$B212,Mapping!$C:$G,4,0)</f>
        <v>JOHNSON'S BABY</v>
      </c>
      <c r="J212" t="str">
        <f t="shared" si="3"/>
        <v>BABY CLEANSERS EX SOFT</v>
      </c>
      <c r="K212" t="str">
        <f>VLOOKUP($A212&amp;$C212&amp;$B212,Mapping!$C:$G,5,0)</f>
        <v>Baby Care</v>
      </c>
      <c r="L212" t="str">
        <f>VLOOKUP(J212&amp;H212,Mapping!J:K,2,0)</f>
        <v>Baby Bath</v>
      </c>
      <c r="M212" t="str">
        <f>IF(OR(I212="PIZ BUIN",I212="LISTERINE"),VLOOKUP(E212,MAPEO!C:D,2,0)&amp;" "&amp;H212,VLOOKUP(E212,MAPEO!C:D,2,0))</f>
        <v>J´s Baby Bath</v>
      </c>
      <c r="N212">
        <f>VLOOKUP(F212,MD!A:B,2,0)</f>
        <v>0</v>
      </c>
    </row>
    <row r="213" spans="1:14">
      <c r="A213" t="s">
        <v>133</v>
      </c>
      <c r="B213" t="s">
        <v>1</v>
      </c>
      <c r="C213" t="s">
        <v>189</v>
      </c>
      <c r="D213" t="s">
        <v>385</v>
      </c>
      <c r="E213" t="s">
        <v>564</v>
      </c>
      <c r="F213" t="s">
        <v>487</v>
      </c>
      <c r="G213" s="3">
        <v>27138.98</v>
      </c>
      <c r="H213" s="3" t="str">
        <f>VLOOKUP($A213&amp;$C213&amp;$B213,Mapping!$C:$G,3,0)</f>
        <v>Mass</v>
      </c>
      <c r="I213" t="str">
        <f>VLOOKUP($A213&amp;$C213&amp;$B213,Mapping!$C:$G,4,0)</f>
        <v>JOHNSON'S BABY</v>
      </c>
      <c r="J213" t="str">
        <f t="shared" si="3"/>
        <v>BABY CLEANSERS EX SOFT</v>
      </c>
      <c r="K213" t="str">
        <f>VLOOKUP($A213&amp;$C213&amp;$B213,Mapping!$C:$G,5,0)</f>
        <v>Baby Care</v>
      </c>
      <c r="L213" t="str">
        <f>VLOOKUP(J213&amp;H213,Mapping!J:K,2,0)</f>
        <v>Baby Bath</v>
      </c>
      <c r="M213" t="str">
        <f>IF(OR(I213="PIZ BUIN",I213="LISTERINE"),VLOOKUP(E213,MAPEO!C:D,2,0)&amp;" "&amp;H213,VLOOKUP(E213,MAPEO!C:D,2,0))</f>
        <v>J´s Baby Bath</v>
      </c>
      <c r="N213">
        <f>VLOOKUP(F213,MD!A:B,2,0)</f>
        <v>0</v>
      </c>
    </row>
    <row r="214" spans="1:14">
      <c r="A214" t="s">
        <v>133</v>
      </c>
      <c r="B214" t="s">
        <v>1</v>
      </c>
      <c r="C214" t="s">
        <v>189</v>
      </c>
      <c r="D214" t="s">
        <v>385</v>
      </c>
      <c r="E214" t="s">
        <v>564</v>
      </c>
      <c r="F214" t="s">
        <v>488</v>
      </c>
      <c r="G214" s="3">
        <v>20432.060000000001</v>
      </c>
      <c r="H214" s="3" t="str">
        <f>VLOOKUP($A214&amp;$C214&amp;$B214,Mapping!$C:$G,3,0)</f>
        <v>Mass</v>
      </c>
      <c r="I214" t="str">
        <f>VLOOKUP($A214&amp;$C214&amp;$B214,Mapping!$C:$G,4,0)</f>
        <v>JOHNSON'S BABY</v>
      </c>
      <c r="J214" t="str">
        <f t="shared" si="3"/>
        <v>BABY CLEANSERS EX SOFT</v>
      </c>
      <c r="K214" t="str">
        <f>VLOOKUP($A214&amp;$C214&amp;$B214,Mapping!$C:$G,5,0)</f>
        <v>Baby Care</v>
      </c>
      <c r="L214" t="str">
        <f>VLOOKUP(J214&amp;H214,Mapping!J:K,2,0)</f>
        <v>Baby Bath</v>
      </c>
      <c r="M214" t="str">
        <f>IF(OR(I214="PIZ BUIN",I214="LISTERINE"),VLOOKUP(E214,MAPEO!C:D,2,0)&amp;" "&amp;H214,VLOOKUP(E214,MAPEO!C:D,2,0))</f>
        <v>J´s Baby Bath</v>
      </c>
      <c r="N214">
        <f>VLOOKUP(F214,MD!A:B,2,0)</f>
        <v>0</v>
      </c>
    </row>
    <row r="215" spans="1:14">
      <c r="A215" t="s">
        <v>133</v>
      </c>
      <c r="B215" t="s">
        <v>1</v>
      </c>
      <c r="C215" t="s">
        <v>189</v>
      </c>
      <c r="D215" t="s">
        <v>385</v>
      </c>
      <c r="E215" t="s">
        <v>564</v>
      </c>
      <c r="F215" t="s">
        <v>489</v>
      </c>
      <c r="G215" s="3">
        <v>22842.71</v>
      </c>
      <c r="H215" s="3" t="str">
        <f>VLOOKUP($A215&amp;$C215&amp;$B215,Mapping!$C:$G,3,0)</f>
        <v>Mass</v>
      </c>
      <c r="I215" t="str">
        <f>VLOOKUP($A215&amp;$C215&amp;$B215,Mapping!$C:$G,4,0)</f>
        <v>JOHNSON'S BABY</v>
      </c>
      <c r="J215" t="str">
        <f t="shared" si="3"/>
        <v>BABY CLEANSERS EX SOFT</v>
      </c>
      <c r="K215" t="str">
        <f>VLOOKUP($A215&amp;$C215&amp;$B215,Mapping!$C:$G,5,0)</f>
        <v>Baby Care</v>
      </c>
      <c r="L215" t="str">
        <f>VLOOKUP(J215&amp;H215,Mapping!J:K,2,0)</f>
        <v>Baby Bath</v>
      </c>
      <c r="M215" t="str">
        <f>IF(OR(I215="PIZ BUIN",I215="LISTERINE"),VLOOKUP(E215,MAPEO!C:D,2,0)&amp;" "&amp;H215,VLOOKUP(E215,MAPEO!C:D,2,0))</f>
        <v>J´s Baby Bath</v>
      </c>
      <c r="N215">
        <f>VLOOKUP(F215,MD!A:B,2,0)</f>
        <v>0</v>
      </c>
    </row>
    <row r="216" spans="1:14">
      <c r="A216" t="s">
        <v>133</v>
      </c>
      <c r="B216" t="s">
        <v>1</v>
      </c>
      <c r="C216" t="s">
        <v>189</v>
      </c>
      <c r="D216" t="s">
        <v>385</v>
      </c>
      <c r="E216" t="s">
        <v>564</v>
      </c>
      <c r="F216" t="s">
        <v>490</v>
      </c>
      <c r="G216" s="3">
        <v>34898.67</v>
      </c>
      <c r="H216" s="3" t="str">
        <f>VLOOKUP($A216&amp;$C216&amp;$B216,Mapping!$C:$G,3,0)</f>
        <v>Mass</v>
      </c>
      <c r="I216" t="str">
        <f>VLOOKUP($A216&amp;$C216&amp;$B216,Mapping!$C:$G,4,0)</f>
        <v>JOHNSON'S BABY</v>
      </c>
      <c r="J216" t="str">
        <f t="shared" si="3"/>
        <v>BABY CLEANSERS EX SOFT</v>
      </c>
      <c r="K216" t="str">
        <f>VLOOKUP($A216&amp;$C216&amp;$B216,Mapping!$C:$G,5,0)</f>
        <v>Baby Care</v>
      </c>
      <c r="L216" t="str">
        <f>VLOOKUP(J216&amp;H216,Mapping!J:K,2,0)</f>
        <v>Baby Bath</v>
      </c>
      <c r="M216" t="str">
        <f>IF(OR(I216="PIZ BUIN",I216="LISTERINE"),VLOOKUP(E216,MAPEO!C:D,2,0)&amp;" "&amp;H216,VLOOKUP(E216,MAPEO!C:D,2,0))</f>
        <v>J´s Baby Bath</v>
      </c>
      <c r="N216">
        <f>VLOOKUP(F216,MD!A:B,2,0)</f>
        <v>0</v>
      </c>
    </row>
    <row r="217" spans="1:14">
      <c r="A217" t="s">
        <v>133</v>
      </c>
      <c r="B217" t="s">
        <v>1</v>
      </c>
      <c r="C217" t="s">
        <v>189</v>
      </c>
      <c r="D217" t="s">
        <v>385</v>
      </c>
      <c r="E217" t="s">
        <v>564</v>
      </c>
      <c r="F217" t="s">
        <v>491</v>
      </c>
      <c r="G217" s="3">
        <v>22152.39</v>
      </c>
      <c r="H217" s="3" t="str">
        <f>VLOOKUP($A217&amp;$C217&amp;$B217,Mapping!$C:$G,3,0)</f>
        <v>Mass</v>
      </c>
      <c r="I217" t="str">
        <f>VLOOKUP($A217&amp;$C217&amp;$B217,Mapping!$C:$G,4,0)</f>
        <v>JOHNSON'S BABY</v>
      </c>
      <c r="J217" t="str">
        <f t="shared" si="3"/>
        <v>BABY CLEANSERS EX SOFT</v>
      </c>
      <c r="K217" t="str">
        <f>VLOOKUP($A217&amp;$C217&amp;$B217,Mapping!$C:$G,5,0)</f>
        <v>Baby Care</v>
      </c>
      <c r="L217" t="str">
        <f>VLOOKUP(J217&amp;H217,Mapping!J:K,2,0)</f>
        <v>Baby Bath</v>
      </c>
      <c r="M217" t="str">
        <f>IF(OR(I217="PIZ BUIN",I217="LISTERINE"),VLOOKUP(E217,MAPEO!C:D,2,0)&amp;" "&amp;H217,VLOOKUP(E217,MAPEO!C:D,2,0))</f>
        <v>J´s Baby Bath</v>
      </c>
      <c r="N217">
        <f>VLOOKUP(F217,MD!A:B,2,0)</f>
        <v>0</v>
      </c>
    </row>
    <row r="218" spans="1:14">
      <c r="A218" t="s">
        <v>133</v>
      </c>
      <c r="B218" t="s">
        <v>1</v>
      </c>
      <c r="C218" t="s">
        <v>189</v>
      </c>
      <c r="D218" t="s">
        <v>385</v>
      </c>
      <c r="E218" t="s">
        <v>564</v>
      </c>
      <c r="F218" t="s">
        <v>492</v>
      </c>
      <c r="G218" s="3">
        <v>17125.11</v>
      </c>
      <c r="H218" s="3" t="str">
        <f>VLOOKUP($A218&amp;$C218&amp;$B218,Mapping!$C:$G,3,0)</f>
        <v>Mass</v>
      </c>
      <c r="I218" t="str">
        <f>VLOOKUP($A218&amp;$C218&amp;$B218,Mapping!$C:$G,4,0)</f>
        <v>JOHNSON'S BABY</v>
      </c>
      <c r="J218" t="str">
        <f t="shared" si="3"/>
        <v>BABY CLEANSERS EX SOFT</v>
      </c>
      <c r="K218" t="str">
        <f>VLOOKUP($A218&amp;$C218&amp;$B218,Mapping!$C:$G,5,0)</f>
        <v>Baby Care</v>
      </c>
      <c r="L218" t="str">
        <f>VLOOKUP(J218&amp;H218,Mapping!J:K,2,0)</f>
        <v>Baby Bath</v>
      </c>
      <c r="M218" t="str">
        <f>IF(OR(I218="PIZ BUIN",I218="LISTERINE"),VLOOKUP(E218,MAPEO!C:D,2,0)&amp;" "&amp;H218,VLOOKUP(E218,MAPEO!C:D,2,0))</f>
        <v>J´s Baby Bath</v>
      </c>
      <c r="N218">
        <f>VLOOKUP(F218,MD!A:B,2,0)</f>
        <v>0</v>
      </c>
    </row>
    <row r="219" spans="1:14">
      <c r="A219" t="s">
        <v>133</v>
      </c>
      <c r="B219" t="s">
        <v>1</v>
      </c>
      <c r="C219" t="s">
        <v>189</v>
      </c>
      <c r="D219" t="s">
        <v>385</v>
      </c>
      <c r="E219" t="s">
        <v>564</v>
      </c>
      <c r="F219" t="s">
        <v>493</v>
      </c>
      <c r="G219" s="3">
        <v>25121.83</v>
      </c>
      <c r="H219" s="3" t="str">
        <f>VLOOKUP($A219&amp;$C219&amp;$B219,Mapping!$C:$G,3,0)</f>
        <v>Mass</v>
      </c>
      <c r="I219" t="str">
        <f>VLOOKUP($A219&amp;$C219&amp;$B219,Mapping!$C:$G,4,0)</f>
        <v>JOHNSON'S BABY</v>
      </c>
      <c r="J219" t="str">
        <f t="shared" si="3"/>
        <v>BABY CLEANSERS EX SOFT</v>
      </c>
      <c r="K219" t="str">
        <f>VLOOKUP($A219&amp;$C219&amp;$B219,Mapping!$C:$G,5,0)</f>
        <v>Baby Care</v>
      </c>
      <c r="L219" t="str">
        <f>VLOOKUP(J219&amp;H219,Mapping!J:K,2,0)</f>
        <v>Baby Bath</v>
      </c>
      <c r="M219" t="str">
        <f>IF(OR(I219="PIZ BUIN",I219="LISTERINE"),VLOOKUP(E219,MAPEO!C:D,2,0)&amp;" "&amp;H219,VLOOKUP(E219,MAPEO!C:D,2,0))</f>
        <v>J´s Baby Bath</v>
      </c>
      <c r="N219">
        <f>VLOOKUP(F219,MD!A:B,2,0)</f>
        <v>0</v>
      </c>
    </row>
    <row r="220" spans="1:14">
      <c r="A220" t="s">
        <v>133</v>
      </c>
      <c r="B220" t="s">
        <v>1</v>
      </c>
      <c r="C220" t="s">
        <v>189</v>
      </c>
      <c r="D220" t="s">
        <v>385</v>
      </c>
      <c r="E220" t="s">
        <v>564</v>
      </c>
      <c r="F220" t="s">
        <v>95</v>
      </c>
      <c r="G220" s="3">
        <v>29483.3</v>
      </c>
      <c r="H220" s="3" t="str">
        <f>VLOOKUP($A220&amp;$C220&amp;$B220,Mapping!$C:$G,3,0)</f>
        <v>Mass</v>
      </c>
      <c r="I220" t="str">
        <f>VLOOKUP($A220&amp;$C220&amp;$B220,Mapping!$C:$G,4,0)</f>
        <v>JOHNSON'S BABY</v>
      </c>
      <c r="J220" t="str">
        <f t="shared" si="3"/>
        <v>BABY CLEANSERS EX SOFT</v>
      </c>
      <c r="K220" t="str">
        <f>VLOOKUP($A220&amp;$C220&amp;$B220,Mapping!$C:$G,5,0)</f>
        <v>Baby Care</v>
      </c>
      <c r="L220" t="str">
        <f>VLOOKUP(J220&amp;H220,Mapping!J:K,2,0)</f>
        <v>Baby Bath</v>
      </c>
      <c r="M220" t="str">
        <f>IF(OR(I220="PIZ BUIN",I220="LISTERINE"),VLOOKUP(E220,MAPEO!C:D,2,0)&amp;" "&amp;H220,VLOOKUP(E220,MAPEO!C:D,2,0))</f>
        <v>J´s Baby Bath</v>
      </c>
      <c r="N220" t="str">
        <f>VLOOKUP(F220,MD!A:B,2,0)</f>
        <v>YTD 2015</v>
      </c>
    </row>
    <row r="221" spans="1:14">
      <c r="A221" t="s">
        <v>133</v>
      </c>
      <c r="B221" t="s">
        <v>1</v>
      </c>
      <c r="C221" t="s">
        <v>189</v>
      </c>
      <c r="D221" t="s">
        <v>385</v>
      </c>
      <c r="E221" t="s">
        <v>564</v>
      </c>
      <c r="F221" t="s">
        <v>96</v>
      </c>
      <c r="G221" s="3">
        <v>35640.89</v>
      </c>
      <c r="H221" s="3" t="str">
        <f>VLOOKUP($A221&amp;$C221&amp;$B221,Mapping!$C:$G,3,0)</f>
        <v>Mass</v>
      </c>
      <c r="I221" t="str">
        <f>VLOOKUP($A221&amp;$C221&amp;$B221,Mapping!$C:$G,4,0)</f>
        <v>JOHNSON'S BABY</v>
      </c>
      <c r="J221" t="str">
        <f t="shared" si="3"/>
        <v>BABY CLEANSERS EX SOFT</v>
      </c>
      <c r="K221" t="str">
        <f>VLOOKUP($A221&amp;$C221&amp;$B221,Mapping!$C:$G,5,0)</f>
        <v>Baby Care</v>
      </c>
      <c r="L221" t="str">
        <f>VLOOKUP(J221&amp;H221,Mapping!J:K,2,0)</f>
        <v>Baby Bath</v>
      </c>
      <c r="M221" t="str">
        <f>IF(OR(I221="PIZ BUIN",I221="LISTERINE"),VLOOKUP(E221,MAPEO!C:D,2,0)&amp;" "&amp;H221,VLOOKUP(E221,MAPEO!C:D,2,0))</f>
        <v>J´s Baby Bath</v>
      </c>
      <c r="N221" t="str">
        <f>VLOOKUP(F221,MD!A:B,2,0)</f>
        <v>YTD 2015</v>
      </c>
    </row>
    <row r="222" spans="1:14">
      <c r="A222" t="s">
        <v>133</v>
      </c>
      <c r="B222" t="s">
        <v>1</v>
      </c>
      <c r="C222" t="s">
        <v>189</v>
      </c>
      <c r="D222" t="s">
        <v>385</v>
      </c>
      <c r="E222" t="s">
        <v>564</v>
      </c>
      <c r="F222" t="s">
        <v>97</v>
      </c>
      <c r="G222" s="3">
        <v>22147.1</v>
      </c>
      <c r="H222" s="3" t="str">
        <f>VLOOKUP($A222&amp;$C222&amp;$B222,Mapping!$C:$G,3,0)</f>
        <v>Mass</v>
      </c>
      <c r="I222" t="str">
        <f>VLOOKUP($A222&amp;$C222&amp;$B222,Mapping!$C:$G,4,0)</f>
        <v>JOHNSON'S BABY</v>
      </c>
      <c r="J222" t="str">
        <f t="shared" si="3"/>
        <v>BABY CLEANSERS EX SOFT</v>
      </c>
      <c r="K222" t="str">
        <f>VLOOKUP($A222&amp;$C222&amp;$B222,Mapping!$C:$G,5,0)</f>
        <v>Baby Care</v>
      </c>
      <c r="L222" t="str">
        <f>VLOOKUP(J222&amp;H222,Mapping!J:K,2,0)</f>
        <v>Baby Bath</v>
      </c>
      <c r="M222" t="str">
        <f>IF(OR(I222="PIZ BUIN",I222="LISTERINE"),VLOOKUP(E222,MAPEO!C:D,2,0)&amp;" "&amp;H222,VLOOKUP(E222,MAPEO!C:D,2,0))</f>
        <v>J´s Baby Bath</v>
      </c>
      <c r="N222" t="str">
        <f>VLOOKUP(F222,MD!A:B,2,0)</f>
        <v>YTD 2015</v>
      </c>
    </row>
    <row r="223" spans="1:14">
      <c r="A223" t="s">
        <v>133</v>
      </c>
      <c r="B223" t="s">
        <v>1</v>
      </c>
      <c r="C223" t="s">
        <v>189</v>
      </c>
      <c r="D223" t="s">
        <v>385</v>
      </c>
      <c r="E223" t="s">
        <v>564</v>
      </c>
      <c r="F223" t="s">
        <v>101</v>
      </c>
      <c r="G223" s="3">
        <v>12783.05</v>
      </c>
      <c r="H223" s="3" t="str">
        <f>VLOOKUP($A223&amp;$C223&amp;$B223,Mapping!$C:$G,3,0)</f>
        <v>Mass</v>
      </c>
      <c r="I223" t="str">
        <f>VLOOKUP($A223&amp;$C223&amp;$B223,Mapping!$C:$G,4,0)</f>
        <v>JOHNSON'S BABY</v>
      </c>
      <c r="J223" t="str">
        <f t="shared" si="3"/>
        <v>BABY CLEANSERS EX SOFT</v>
      </c>
      <c r="K223" t="str">
        <f>VLOOKUP($A223&amp;$C223&amp;$B223,Mapping!$C:$G,5,0)</f>
        <v>Baby Care</v>
      </c>
      <c r="L223" t="str">
        <f>VLOOKUP(J223&amp;H223,Mapping!J:K,2,0)</f>
        <v>Baby Bath</v>
      </c>
      <c r="M223" t="str">
        <f>IF(OR(I223="PIZ BUIN",I223="LISTERINE"),VLOOKUP(E223,MAPEO!C:D,2,0)&amp;" "&amp;H223,VLOOKUP(E223,MAPEO!C:D,2,0))</f>
        <v>J´s Baby Bath</v>
      </c>
      <c r="N223" t="str">
        <f>VLOOKUP(F223,MD!A:B,2,0)</f>
        <v>YTD 2015</v>
      </c>
    </row>
    <row r="224" spans="1:14">
      <c r="A224" t="s">
        <v>133</v>
      </c>
      <c r="B224" t="s">
        <v>1</v>
      </c>
      <c r="C224" t="s">
        <v>189</v>
      </c>
      <c r="D224" t="s">
        <v>385</v>
      </c>
      <c r="E224" t="s">
        <v>564</v>
      </c>
      <c r="F224" t="s">
        <v>104</v>
      </c>
      <c r="G224" s="3">
        <v>18876.650000000001</v>
      </c>
      <c r="H224" s="3" t="str">
        <f>VLOOKUP($A224&amp;$C224&amp;$B224,Mapping!$C:$G,3,0)</f>
        <v>Mass</v>
      </c>
      <c r="I224" t="str">
        <f>VLOOKUP($A224&amp;$C224&amp;$B224,Mapping!$C:$G,4,0)</f>
        <v>JOHNSON'S BABY</v>
      </c>
      <c r="J224" t="str">
        <f t="shared" si="3"/>
        <v>BABY CLEANSERS EX SOFT</v>
      </c>
      <c r="K224" t="str">
        <f>VLOOKUP($A224&amp;$C224&amp;$B224,Mapping!$C:$G,5,0)</f>
        <v>Baby Care</v>
      </c>
      <c r="L224" t="str">
        <f>VLOOKUP(J224&amp;H224,Mapping!J:K,2,0)</f>
        <v>Baby Bath</v>
      </c>
      <c r="M224" t="str">
        <f>IF(OR(I224="PIZ BUIN",I224="LISTERINE"),VLOOKUP(E224,MAPEO!C:D,2,0)&amp;" "&amp;H224,VLOOKUP(E224,MAPEO!C:D,2,0))</f>
        <v>J´s Baby Bath</v>
      </c>
      <c r="N224" t="str">
        <f>VLOOKUP(F224,MD!A:B,2,0)</f>
        <v>YTD 2015</v>
      </c>
    </row>
    <row r="225" spans="1:14">
      <c r="A225" t="s">
        <v>133</v>
      </c>
      <c r="B225" t="s">
        <v>1</v>
      </c>
      <c r="C225" t="s">
        <v>189</v>
      </c>
      <c r="D225" t="s">
        <v>385</v>
      </c>
      <c r="E225" t="s">
        <v>564</v>
      </c>
      <c r="F225" t="s">
        <v>105</v>
      </c>
      <c r="G225" s="3">
        <v>40445.800000000003</v>
      </c>
      <c r="H225" s="3" t="str">
        <f>VLOOKUP($A225&amp;$C225&amp;$B225,Mapping!$C:$G,3,0)</f>
        <v>Mass</v>
      </c>
      <c r="I225" t="str">
        <f>VLOOKUP($A225&amp;$C225&amp;$B225,Mapping!$C:$G,4,0)</f>
        <v>JOHNSON'S BABY</v>
      </c>
      <c r="J225" t="str">
        <f t="shared" si="3"/>
        <v>BABY CLEANSERS EX SOFT</v>
      </c>
      <c r="K225" t="str">
        <f>VLOOKUP($A225&amp;$C225&amp;$B225,Mapping!$C:$G,5,0)</f>
        <v>Baby Care</v>
      </c>
      <c r="L225" t="str">
        <f>VLOOKUP(J225&amp;H225,Mapping!J:K,2,0)</f>
        <v>Baby Bath</v>
      </c>
      <c r="M225" t="str">
        <f>IF(OR(I225="PIZ BUIN",I225="LISTERINE"),VLOOKUP(E225,MAPEO!C:D,2,0)&amp;" "&amp;H225,VLOOKUP(E225,MAPEO!C:D,2,0))</f>
        <v>J´s Baby Bath</v>
      </c>
      <c r="N225" t="str">
        <f>VLOOKUP(F225,MD!A:B,2,0)</f>
        <v>YTD 2015</v>
      </c>
    </row>
    <row r="226" spans="1:14">
      <c r="A226" t="s">
        <v>133</v>
      </c>
      <c r="B226" t="s">
        <v>1</v>
      </c>
      <c r="C226" t="s">
        <v>189</v>
      </c>
      <c r="D226" t="s">
        <v>385</v>
      </c>
      <c r="E226" t="s">
        <v>564</v>
      </c>
      <c r="F226" t="s">
        <v>106</v>
      </c>
      <c r="G226" s="3">
        <v>27405.63</v>
      </c>
      <c r="H226" s="3" t="str">
        <f>VLOOKUP($A226&amp;$C226&amp;$B226,Mapping!$C:$G,3,0)</f>
        <v>Mass</v>
      </c>
      <c r="I226" t="str">
        <f>VLOOKUP($A226&amp;$C226&amp;$B226,Mapping!$C:$G,4,0)</f>
        <v>JOHNSON'S BABY</v>
      </c>
      <c r="J226" t="str">
        <f t="shared" si="3"/>
        <v>BABY CLEANSERS EX SOFT</v>
      </c>
      <c r="K226" t="str">
        <f>VLOOKUP($A226&amp;$C226&amp;$B226,Mapping!$C:$G,5,0)</f>
        <v>Baby Care</v>
      </c>
      <c r="L226" t="str">
        <f>VLOOKUP(J226&amp;H226,Mapping!J:K,2,0)</f>
        <v>Baby Bath</v>
      </c>
      <c r="M226" t="str">
        <f>IF(OR(I226="PIZ BUIN",I226="LISTERINE"),VLOOKUP(E226,MAPEO!C:D,2,0)&amp;" "&amp;H226,VLOOKUP(E226,MAPEO!C:D,2,0))</f>
        <v>J´s Baby Bath</v>
      </c>
      <c r="N226" t="str">
        <f>VLOOKUP(F226,MD!A:B,2,0)</f>
        <v>YTD 2015</v>
      </c>
    </row>
    <row r="227" spans="1:14">
      <c r="A227" t="s">
        <v>133</v>
      </c>
      <c r="B227" t="s">
        <v>1</v>
      </c>
      <c r="C227" t="s">
        <v>189</v>
      </c>
      <c r="D227" t="s">
        <v>385</v>
      </c>
      <c r="E227" t="s">
        <v>564</v>
      </c>
      <c r="F227" t="s">
        <v>108</v>
      </c>
      <c r="G227" s="3">
        <v>48065.65</v>
      </c>
      <c r="H227" s="3" t="str">
        <f>VLOOKUP($A227&amp;$C227&amp;$B227,Mapping!$C:$G,3,0)</f>
        <v>Mass</v>
      </c>
      <c r="I227" t="str">
        <f>VLOOKUP($A227&amp;$C227&amp;$B227,Mapping!$C:$G,4,0)</f>
        <v>JOHNSON'S BABY</v>
      </c>
      <c r="J227" t="str">
        <f t="shared" si="3"/>
        <v>BABY CLEANSERS EX SOFT</v>
      </c>
      <c r="K227" t="str">
        <f>VLOOKUP($A227&amp;$C227&amp;$B227,Mapping!$C:$G,5,0)</f>
        <v>Baby Care</v>
      </c>
      <c r="L227" t="str">
        <f>VLOOKUP(J227&amp;H227,Mapping!J:K,2,0)</f>
        <v>Baby Bath</v>
      </c>
      <c r="M227" t="str">
        <f>IF(OR(I227="PIZ BUIN",I227="LISTERINE"),VLOOKUP(E227,MAPEO!C:D,2,0)&amp;" "&amp;H227,VLOOKUP(E227,MAPEO!C:D,2,0))</f>
        <v>J´s Baby Bath</v>
      </c>
      <c r="N227">
        <f>VLOOKUP(F227,MD!A:B,2,0)</f>
        <v>0</v>
      </c>
    </row>
    <row r="228" spans="1:14">
      <c r="A228" t="s">
        <v>133</v>
      </c>
      <c r="B228" t="s">
        <v>1</v>
      </c>
      <c r="C228" t="s">
        <v>189</v>
      </c>
      <c r="D228" t="s">
        <v>385</v>
      </c>
      <c r="E228" t="s">
        <v>564</v>
      </c>
      <c r="F228" t="s">
        <v>109</v>
      </c>
      <c r="G228" s="3">
        <v>67899.7</v>
      </c>
      <c r="H228" s="3" t="str">
        <f>VLOOKUP($A228&amp;$C228&amp;$B228,Mapping!$C:$G,3,0)</f>
        <v>Mass</v>
      </c>
      <c r="I228" t="str">
        <f>VLOOKUP($A228&amp;$C228&amp;$B228,Mapping!$C:$G,4,0)</f>
        <v>JOHNSON'S BABY</v>
      </c>
      <c r="J228" t="str">
        <f t="shared" si="3"/>
        <v>BABY CLEANSERS EX SOFT</v>
      </c>
      <c r="K228" t="str">
        <f>VLOOKUP($A228&amp;$C228&amp;$B228,Mapping!$C:$G,5,0)</f>
        <v>Baby Care</v>
      </c>
      <c r="L228" t="str">
        <f>VLOOKUP(J228&amp;H228,Mapping!J:K,2,0)</f>
        <v>Baby Bath</v>
      </c>
      <c r="M228" t="str">
        <f>IF(OR(I228="PIZ BUIN",I228="LISTERINE"),VLOOKUP(E228,MAPEO!C:D,2,0)&amp;" "&amp;H228,VLOOKUP(E228,MAPEO!C:D,2,0))</f>
        <v>J´s Baby Bath</v>
      </c>
      <c r="N228">
        <f>VLOOKUP(F228,MD!A:B,2,0)</f>
        <v>0</v>
      </c>
    </row>
    <row r="229" spans="1:14">
      <c r="A229" t="s">
        <v>133</v>
      </c>
      <c r="B229" t="s">
        <v>1</v>
      </c>
      <c r="C229" t="s">
        <v>189</v>
      </c>
      <c r="D229" t="s">
        <v>385</v>
      </c>
      <c r="E229" t="s">
        <v>564</v>
      </c>
      <c r="F229" t="s">
        <v>110</v>
      </c>
      <c r="G229" s="3">
        <v>46538.6</v>
      </c>
      <c r="H229" s="3" t="str">
        <f>VLOOKUP($A229&amp;$C229&amp;$B229,Mapping!$C:$G,3,0)</f>
        <v>Mass</v>
      </c>
      <c r="I229" t="str">
        <f>VLOOKUP($A229&amp;$C229&amp;$B229,Mapping!$C:$G,4,0)</f>
        <v>JOHNSON'S BABY</v>
      </c>
      <c r="J229" t="str">
        <f t="shared" si="3"/>
        <v>BABY CLEANSERS EX SOFT</v>
      </c>
      <c r="K229" t="str">
        <f>VLOOKUP($A229&amp;$C229&amp;$B229,Mapping!$C:$G,5,0)</f>
        <v>Baby Care</v>
      </c>
      <c r="L229" t="str">
        <f>VLOOKUP(J229&amp;H229,Mapping!J:K,2,0)</f>
        <v>Baby Bath</v>
      </c>
      <c r="M229" t="str">
        <f>IF(OR(I229="PIZ BUIN",I229="LISTERINE"),VLOOKUP(E229,MAPEO!C:D,2,0)&amp;" "&amp;H229,VLOOKUP(E229,MAPEO!C:D,2,0))</f>
        <v>J´s Baby Bath</v>
      </c>
      <c r="N229">
        <f>VLOOKUP(F229,MD!A:B,2,0)</f>
        <v>0</v>
      </c>
    </row>
    <row r="230" spans="1:14">
      <c r="A230" t="s">
        <v>133</v>
      </c>
      <c r="B230" t="s">
        <v>1</v>
      </c>
      <c r="C230" t="s">
        <v>189</v>
      </c>
      <c r="D230" t="s">
        <v>385</v>
      </c>
      <c r="E230" t="s">
        <v>564</v>
      </c>
      <c r="F230" t="s">
        <v>111</v>
      </c>
      <c r="G230" s="3">
        <v>28962.1</v>
      </c>
      <c r="H230" s="3" t="str">
        <f>VLOOKUP($A230&amp;$C230&amp;$B230,Mapping!$C:$G,3,0)</f>
        <v>Mass</v>
      </c>
      <c r="I230" t="str">
        <f>VLOOKUP($A230&amp;$C230&amp;$B230,Mapping!$C:$G,4,0)</f>
        <v>JOHNSON'S BABY</v>
      </c>
      <c r="J230" t="str">
        <f t="shared" si="3"/>
        <v>BABY CLEANSERS EX SOFT</v>
      </c>
      <c r="K230" t="str">
        <f>VLOOKUP($A230&amp;$C230&amp;$B230,Mapping!$C:$G,5,0)</f>
        <v>Baby Care</v>
      </c>
      <c r="L230" t="str">
        <f>VLOOKUP(J230&amp;H230,Mapping!J:K,2,0)</f>
        <v>Baby Bath</v>
      </c>
      <c r="M230" t="str">
        <f>IF(OR(I230="PIZ BUIN",I230="LISTERINE"),VLOOKUP(E230,MAPEO!C:D,2,0)&amp;" "&amp;H230,VLOOKUP(E230,MAPEO!C:D,2,0))</f>
        <v>J´s Baby Bath</v>
      </c>
      <c r="N230">
        <f>VLOOKUP(F230,MD!A:B,2,0)</f>
        <v>0</v>
      </c>
    </row>
    <row r="231" spans="1:14">
      <c r="A231" t="s">
        <v>133</v>
      </c>
      <c r="B231" t="s">
        <v>1</v>
      </c>
      <c r="C231" t="s">
        <v>189</v>
      </c>
      <c r="D231" t="s">
        <v>385</v>
      </c>
      <c r="E231" t="s">
        <v>564</v>
      </c>
      <c r="F231" t="s">
        <v>114</v>
      </c>
      <c r="G231" s="3">
        <v>42195.54</v>
      </c>
      <c r="H231" s="3" t="str">
        <f>VLOOKUP($A231&amp;$C231&amp;$B231,Mapping!$C:$G,3,0)</f>
        <v>Mass</v>
      </c>
      <c r="I231" t="str">
        <f>VLOOKUP($A231&amp;$C231&amp;$B231,Mapping!$C:$G,4,0)</f>
        <v>JOHNSON'S BABY</v>
      </c>
      <c r="J231" t="str">
        <f t="shared" si="3"/>
        <v>BABY CLEANSERS EX SOFT</v>
      </c>
      <c r="K231" t="str">
        <f>VLOOKUP($A231&amp;$C231&amp;$B231,Mapping!$C:$G,5,0)</f>
        <v>Baby Care</v>
      </c>
      <c r="L231" t="str">
        <f>VLOOKUP(J231&amp;H231,Mapping!J:K,2,0)</f>
        <v>Baby Bath</v>
      </c>
      <c r="M231" t="str">
        <f>IF(OR(I231="PIZ BUIN",I231="LISTERINE"),VLOOKUP(E231,MAPEO!C:D,2,0)&amp;" "&amp;H231,VLOOKUP(E231,MAPEO!C:D,2,0))</f>
        <v>J´s Baby Bath</v>
      </c>
      <c r="N231">
        <f>VLOOKUP(F231,MD!A:B,2,0)</f>
        <v>0</v>
      </c>
    </row>
    <row r="232" spans="1:14">
      <c r="A232" t="s">
        <v>133</v>
      </c>
      <c r="B232" t="s">
        <v>1</v>
      </c>
      <c r="C232" t="s">
        <v>189</v>
      </c>
      <c r="D232" t="s">
        <v>385</v>
      </c>
      <c r="E232" t="s">
        <v>564</v>
      </c>
      <c r="F232" t="s">
        <v>115</v>
      </c>
      <c r="G232" s="3">
        <v>46767.42</v>
      </c>
      <c r="H232" s="3" t="str">
        <f>VLOOKUP($A232&amp;$C232&amp;$B232,Mapping!$C:$G,3,0)</f>
        <v>Mass</v>
      </c>
      <c r="I232" t="str">
        <f>VLOOKUP($A232&amp;$C232&amp;$B232,Mapping!$C:$G,4,0)</f>
        <v>JOHNSON'S BABY</v>
      </c>
      <c r="J232" t="str">
        <f t="shared" si="3"/>
        <v>BABY CLEANSERS EX SOFT</v>
      </c>
      <c r="K232" t="str">
        <f>VLOOKUP($A232&amp;$C232&amp;$B232,Mapping!$C:$G,5,0)</f>
        <v>Baby Care</v>
      </c>
      <c r="L232" t="str">
        <f>VLOOKUP(J232&amp;H232,Mapping!J:K,2,0)</f>
        <v>Baby Bath</v>
      </c>
      <c r="M232" t="str">
        <f>IF(OR(I232="PIZ BUIN",I232="LISTERINE"),VLOOKUP(E232,MAPEO!C:D,2,0)&amp;" "&amp;H232,VLOOKUP(E232,MAPEO!C:D,2,0))</f>
        <v>J´s Baby Bath</v>
      </c>
      <c r="N232" t="str">
        <f>VLOOKUP(F232,MD!A:B,2,0)</f>
        <v>YTD 2016</v>
      </c>
    </row>
    <row r="233" spans="1:14">
      <c r="A233" t="s">
        <v>133</v>
      </c>
      <c r="B233" t="s">
        <v>1</v>
      </c>
      <c r="C233" t="s">
        <v>189</v>
      </c>
      <c r="D233" t="s">
        <v>385</v>
      </c>
      <c r="E233" t="s">
        <v>564</v>
      </c>
      <c r="F233" t="s">
        <v>117</v>
      </c>
      <c r="G233" s="3">
        <v>35204.199999999997</v>
      </c>
      <c r="H233" s="3" t="str">
        <f>VLOOKUP($A233&amp;$C233&amp;$B233,Mapping!$C:$G,3,0)</f>
        <v>Mass</v>
      </c>
      <c r="I233" t="str">
        <f>VLOOKUP($A233&amp;$C233&amp;$B233,Mapping!$C:$G,4,0)</f>
        <v>JOHNSON'S BABY</v>
      </c>
      <c r="J233" t="str">
        <f t="shared" si="3"/>
        <v>BABY CLEANSERS EX SOFT</v>
      </c>
      <c r="K233" t="str">
        <f>VLOOKUP($A233&amp;$C233&amp;$B233,Mapping!$C:$G,5,0)</f>
        <v>Baby Care</v>
      </c>
      <c r="L233" t="str">
        <f>VLOOKUP(J233&amp;H233,Mapping!J:K,2,0)</f>
        <v>Baby Bath</v>
      </c>
      <c r="M233" t="str">
        <f>IF(OR(I233="PIZ BUIN",I233="LISTERINE"),VLOOKUP(E233,MAPEO!C:D,2,0)&amp;" "&amp;H233,VLOOKUP(E233,MAPEO!C:D,2,0))</f>
        <v>J´s Baby Bath</v>
      </c>
      <c r="N233" t="str">
        <f>VLOOKUP(F233,MD!A:B,2,0)</f>
        <v>YTD 2016</v>
      </c>
    </row>
    <row r="234" spans="1:14">
      <c r="A234" t="s">
        <v>133</v>
      </c>
      <c r="B234" t="s">
        <v>1</v>
      </c>
      <c r="C234" t="s">
        <v>189</v>
      </c>
      <c r="D234" t="s">
        <v>385</v>
      </c>
      <c r="E234" t="s">
        <v>564</v>
      </c>
      <c r="F234" t="s">
        <v>118</v>
      </c>
      <c r="G234" s="3">
        <v>35233.800000000003</v>
      </c>
      <c r="H234" s="3" t="str">
        <f>VLOOKUP($A234&amp;$C234&amp;$B234,Mapping!$C:$G,3,0)</f>
        <v>Mass</v>
      </c>
      <c r="I234" t="str">
        <f>VLOOKUP($A234&amp;$C234&amp;$B234,Mapping!$C:$G,4,0)</f>
        <v>JOHNSON'S BABY</v>
      </c>
      <c r="J234" t="str">
        <f t="shared" si="3"/>
        <v>BABY CLEANSERS EX SOFT</v>
      </c>
      <c r="K234" t="str">
        <f>VLOOKUP($A234&amp;$C234&amp;$B234,Mapping!$C:$G,5,0)</f>
        <v>Baby Care</v>
      </c>
      <c r="L234" t="str">
        <f>VLOOKUP(J234&amp;H234,Mapping!J:K,2,0)</f>
        <v>Baby Bath</v>
      </c>
      <c r="M234" t="str">
        <f>IF(OR(I234="PIZ BUIN",I234="LISTERINE"),VLOOKUP(E234,MAPEO!C:D,2,0)&amp;" "&amp;H234,VLOOKUP(E234,MAPEO!C:D,2,0))</f>
        <v>J´s Baby Bath</v>
      </c>
      <c r="N234" t="str">
        <f>VLOOKUP(F234,MD!A:B,2,0)</f>
        <v>YTD 2016</v>
      </c>
    </row>
    <row r="235" spans="1:14">
      <c r="A235" t="s">
        <v>133</v>
      </c>
      <c r="B235" t="s">
        <v>1</v>
      </c>
      <c r="C235" t="s">
        <v>189</v>
      </c>
      <c r="D235" t="s">
        <v>385</v>
      </c>
      <c r="E235" t="s">
        <v>565</v>
      </c>
      <c r="F235" t="s">
        <v>482</v>
      </c>
      <c r="G235" s="3">
        <v>6483.19</v>
      </c>
      <c r="H235" s="3" t="str">
        <f>VLOOKUP($A235&amp;$C235&amp;$B235,Mapping!$C:$G,3,0)</f>
        <v>Mass</v>
      </c>
      <c r="I235" t="str">
        <f>VLOOKUP($A235&amp;$C235&amp;$B235,Mapping!$C:$G,4,0)</f>
        <v>JOHNSON'S BABY</v>
      </c>
      <c r="J235" t="str">
        <f t="shared" si="3"/>
        <v>BABY CLEANSERS EX SOFT</v>
      </c>
      <c r="K235" t="str">
        <f>VLOOKUP($A235&amp;$C235&amp;$B235,Mapping!$C:$G,5,0)</f>
        <v>Baby Care</v>
      </c>
      <c r="L235" t="str">
        <f>VLOOKUP(J235&amp;H235,Mapping!J:K,2,0)</f>
        <v>Baby Bath</v>
      </c>
      <c r="M235" t="str">
        <f>IF(OR(I235="PIZ BUIN",I235="LISTERINE"),VLOOKUP(E235,MAPEO!C:D,2,0)&amp;" "&amp;H235,VLOOKUP(E235,MAPEO!C:D,2,0))</f>
        <v>J´s Baby Bath</v>
      </c>
      <c r="N235">
        <f>VLOOKUP(F235,MD!A:B,2,0)</f>
        <v>0</v>
      </c>
    </row>
    <row r="236" spans="1:14">
      <c r="A236" t="s">
        <v>133</v>
      </c>
      <c r="B236" t="s">
        <v>1</v>
      </c>
      <c r="C236" t="s">
        <v>189</v>
      </c>
      <c r="D236" t="s">
        <v>385</v>
      </c>
      <c r="E236" t="s">
        <v>565</v>
      </c>
      <c r="F236" t="s">
        <v>483</v>
      </c>
      <c r="G236" s="3">
        <v>13636.23</v>
      </c>
      <c r="H236" s="3" t="str">
        <f>VLOOKUP($A236&amp;$C236&amp;$B236,Mapping!$C:$G,3,0)</f>
        <v>Mass</v>
      </c>
      <c r="I236" t="str">
        <f>VLOOKUP($A236&amp;$C236&amp;$B236,Mapping!$C:$G,4,0)</f>
        <v>JOHNSON'S BABY</v>
      </c>
      <c r="J236" t="str">
        <f t="shared" si="3"/>
        <v>BABY CLEANSERS EX SOFT</v>
      </c>
      <c r="K236" t="str">
        <f>VLOOKUP($A236&amp;$C236&amp;$B236,Mapping!$C:$G,5,0)</f>
        <v>Baby Care</v>
      </c>
      <c r="L236" t="str">
        <f>VLOOKUP(J236&amp;H236,Mapping!J:K,2,0)</f>
        <v>Baby Bath</v>
      </c>
      <c r="M236" t="str">
        <f>IF(OR(I236="PIZ BUIN",I236="LISTERINE"),VLOOKUP(E236,MAPEO!C:D,2,0)&amp;" "&amp;H236,VLOOKUP(E236,MAPEO!C:D,2,0))</f>
        <v>J´s Baby Bath</v>
      </c>
      <c r="N236">
        <f>VLOOKUP(F236,MD!A:B,2,0)</f>
        <v>0</v>
      </c>
    </row>
    <row r="237" spans="1:14">
      <c r="A237" t="s">
        <v>133</v>
      </c>
      <c r="B237" t="s">
        <v>1</v>
      </c>
      <c r="C237" t="s">
        <v>189</v>
      </c>
      <c r="D237" t="s">
        <v>385</v>
      </c>
      <c r="E237" t="s">
        <v>565</v>
      </c>
      <c r="F237" t="s">
        <v>484</v>
      </c>
      <c r="G237" s="3">
        <v>4810</v>
      </c>
      <c r="H237" s="3" t="str">
        <f>VLOOKUP($A237&amp;$C237&amp;$B237,Mapping!$C:$G,3,0)</f>
        <v>Mass</v>
      </c>
      <c r="I237" t="str">
        <f>VLOOKUP($A237&amp;$C237&amp;$B237,Mapping!$C:$G,4,0)</f>
        <v>JOHNSON'S BABY</v>
      </c>
      <c r="J237" t="str">
        <f t="shared" si="3"/>
        <v>BABY CLEANSERS EX SOFT</v>
      </c>
      <c r="K237" t="str">
        <f>VLOOKUP($A237&amp;$C237&amp;$B237,Mapping!$C:$G,5,0)</f>
        <v>Baby Care</v>
      </c>
      <c r="L237" t="str">
        <f>VLOOKUP(J237&amp;H237,Mapping!J:K,2,0)</f>
        <v>Baby Bath</v>
      </c>
      <c r="M237" t="str">
        <f>IF(OR(I237="PIZ BUIN",I237="LISTERINE"),VLOOKUP(E237,MAPEO!C:D,2,0)&amp;" "&amp;H237,VLOOKUP(E237,MAPEO!C:D,2,0))</f>
        <v>J´s Baby Bath</v>
      </c>
      <c r="N237">
        <f>VLOOKUP(F237,MD!A:B,2,0)</f>
        <v>0</v>
      </c>
    </row>
    <row r="238" spans="1:14">
      <c r="A238" t="s">
        <v>133</v>
      </c>
      <c r="B238" t="s">
        <v>1</v>
      </c>
      <c r="C238" t="s">
        <v>189</v>
      </c>
      <c r="D238" t="s">
        <v>385</v>
      </c>
      <c r="E238" t="s">
        <v>565</v>
      </c>
      <c r="F238" t="s">
        <v>485</v>
      </c>
      <c r="G238" s="3">
        <v>6219.03</v>
      </c>
      <c r="H238" s="3" t="str">
        <f>VLOOKUP($A238&amp;$C238&amp;$B238,Mapping!$C:$G,3,0)</f>
        <v>Mass</v>
      </c>
      <c r="I238" t="str">
        <f>VLOOKUP($A238&amp;$C238&amp;$B238,Mapping!$C:$G,4,0)</f>
        <v>JOHNSON'S BABY</v>
      </c>
      <c r="J238" t="str">
        <f t="shared" si="3"/>
        <v>BABY CLEANSERS EX SOFT</v>
      </c>
      <c r="K238" t="str">
        <f>VLOOKUP($A238&amp;$C238&amp;$B238,Mapping!$C:$G,5,0)</f>
        <v>Baby Care</v>
      </c>
      <c r="L238" t="str">
        <f>VLOOKUP(J238&amp;H238,Mapping!J:K,2,0)</f>
        <v>Baby Bath</v>
      </c>
      <c r="M238" t="str">
        <f>IF(OR(I238="PIZ BUIN",I238="LISTERINE"),VLOOKUP(E238,MAPEO!C:D,2,0)&amp;" "&amp;H238,VLOOKUP(E238,MAPEO!C:D,2,0))</f>
        <v>J´s Baby Bath</v>
      </c>
      <c r="N238">
        <f>VLOOKUP(F238,MD!A:B,2,0)</f>
        <v>0</v>
      </c>
    </row>
    <row r="239" spans="1:14">
      <c r="A239" t="s">
        <v>133</v>
      </c>
      <c r="B239" t="s">
        <v>1</v>
      </c>
      <c r="C239" t="s">
        <v>189</v>
      </c>
      <c r="D239" t="s">
        <v>385</v>
      </c>
      <c r="E239" t="s">
        <v>565</v>
      </c>
      <c r="F239" t="s">
        <v>486</v>
      </c>
      <c r="G239" s="3">
        <v>5855.36</v>
      </c>
      <c r="H239" s="3" t="str">
        <f>VLOOKUP($A239&amp;$C239&amp;$B239,Mapping!$C:$G,3,0)</f>
        <v>Mass</v>
      </c>
      <c r="I239" t="str">
        <f>VLOOKUP($A239&amp;$C239&amp;$B239,Mapping!$C:$G,4,0)</f>
        <v>JOHNSON'S BABY</v>
      </c>
      <c r="J239" t="str">
        <f t="shared" si="3"/>
        <v>BABY CLEANSERS EX SOFT</v>
      </c>
      <c r="K239" t="str">
        <f>VLOOKUP($A239&amp;$C239&amp;$B239,Mapping!$C:$G,5,0)</f>
        <v>Baby Care</v>
      </c>
      <c r="L239" t="str">
        <f>VLOOKUP(J239&amp;H239,Mapping!J:K,2,0)</f>
        <v>Baby Bath</v>
      </c>
      <c r="M239" t="str">
        <f>IF(OR(I239="PIZ BUIN",I239="LISTERINE"),VLOOKUP(E239,MAPEO!C:D,2,0)&amp;" "&amp;H239,VLOOKUP(E239,MAPEO!C:D,2,0))</f>
        <v>J´s Baby Bath</v>
      </c>
      <c r="N239">
        <f>VLOOKUP(F239,MD!A:B,2,0)</f>
        <v>0</v>
      </c>
    </row>
    <row r="240" spans="1:14">
      <c r="A240" t="s">
        <v>133</v>
      </c>
      <c r="B240" t="s">
        <v>1</v>
      </c>
      <c r="C240" t="s">
        <v>189</v>
      </c>
      <c r="D240" t="s">
        <v>385</v>
      </c>
      <c r="E240" t="s">
        <v>565</v>
      </c>
      <c r="F240" t="s">
        <v>487</v>
      </c>
      <c r="G240" s="3">
        <v>11645.9</v>
      </c>
      <c r="H240" s="3" t="str">
        <f>VLOOKUP($A240&amp;$C240&amp;$B240,Mapping!$C:$G,3,0)</f>
        <v>Mass</v>
      </c>
      <c r="I240" t="str">
        <f>VLOOKUP($A240&amp;$C240&amp;$B240,Mapping!$C:$G,4,0)</f>
        <v>JOHNSON'S BABY</v>
      </c>
      <c r="J240" t="str">
        <f t="shared" si="3"/>
        <v>BABY CLEANSERS EX SOFT</v>
      </c>
      <c r="K240" t="str">
        <f>VLOOKUP($A240&amp;$C240&amp;$B240,Mapping!$C:$G,5,0)</f>
        <v>Baby Care</v>
      </c>
      <c r="L240" t="str">
        <f>VLOOKUP(J240&amp;H240,Mapping!J:K,2,0)</f>
        <v>Baby Bath</v>
      </c>
      <c r="M240" t="str">
        <f>IF(OR(I240="PIZ BUIN",I240="LISTERINE"),VLOOKUP(E240,MAPEO!C:D,2,0)&amp;" "&amp;H240,VLOOKUP(E240,MAPEO!C:D,2,0))</f>
        <v>J´s Baby Bath</v>
      </c>
      <c r="N240">
        <f>VLOOKUP(F240,MD!A:B,2,0)</f>
        <v>0</v>
      </c>
    </row>
    <row r="241" spans="1:14">
      <c r="A241" t="s">
        <v>133</v>
      </c>
      <c r="B241" t="s">
        <v>1</v>
      </c>
      <c r="C241" t="s">
        <v>189</v>
      </c>
      <c r="D241" t="s">
        <v>385</v>
      </c>
      <c r="E241" t="s">
        <v>565</v>
      </c>
      <c r="F241" t="s">
        <v>488</v>
      </c>
      <c r="G241" s="3">
        <v>6120.79</v>
      </c>
      <c r="H241" s="3" t="str">
        <f>VLOOKUP($A241&amp;$C241&amp;$B241,Mapping!$C:$G,3,0)</f>
        <v>Mass</v>
      </c>
      <c r="I241" t="str">
        <f>VLOOKUP($A241&amp;$C241&amp;$B241,Mapping!$C:$G,4,0)</f>
        <v>JOHNSON'S BABY</v>
      </c>
      <c r="J241" t="str">
        <f t="shared" si="3"/>
        <v>BABY CLEANSERS EX SOFT</v>
      </c>
      <c r="K241" t="str">
        <f>VLOOKUP($A241&amp;$C241&amp;$B241,Mapping!$C:$G,5,0)</f>
        <v>Baby Care</v>
      </c>
      <c r="L241" t="str">
        <f>VLOOKUP(J241&amp;H241,Mapping!J:K,2,0)</f>
        <v>Baby Bath</v>
      </c>
      <c r="M241" t="str">
        <f>IF(OR(I241="PIZ BUIN",I241="LISTERINE"),VLOOKUP(E241,MAPEO!C:D,2,0)&amp;" "&amp;H241,VLOOKUP(E241,MAPEO!C:D,2,0))</f>
        <v>J´s Baby Bath</v>
      </c>
      <c r="N241">
        <f>VLOOKUP(F241,MD!A:B,2,0)</f>
        <v>0</v>
      </c>
    </row>
    <row r="242" spans="1:14">
      <c r="A242" t="s">
        <v>133</v>
      </c>
      <c r="B242" t="s">
        <v>1</v>
      </c>
      <c r="C242" t="s">
        <v>189</v>
      </c>
      <c r="D242" t="s">
        <v>385</v>
      </c>
      <c r="E242" t="s">
        <v>565</v>
      </c>
      <c r="F242" t="s">
        <v>489</v>
      </c>
      <c r="G242" s="3">
        <v>7015.6</v>
      </c>
      <c r="H242" s="3" t="str">
        <f>VLOOKUP($A242&amp;$C242&amp;$B242,Mapping!$C:$G,3,0)</f>
        <v>Mass</v>
      </c>
      <c r="I242" t="str">
        <f>VLOOKUP($A242&amp;$C242&amp;$B242,Mapping!$C:$G,4,0)</f>
        <v>JOHNSON'S BABY</v>
      </c>
      <c r="J242" t="str">
        <f t="shared" si="3"/>
        <v>BABY CLEANSERS EX SOFT</v>
      </c>
      <c r="K242" t="str">
        <f>VLOOKUP($A242&amp;$C242&amp;$B242,Mapping!$C:$G,5,0)</f>
        <v>Baby Care</v>
      </c>
      <c r="L242" t="str">
        <f>VLOOKUP(J242&amp;H242,Mapping!J:K,2,0)</f>
        <v>Baby Bath</v>
      </c>
      <c r="M242" t="str">
        <f>IF(OR(I242="PIZ BUIN",I242="LISTERINE"),VLOOKUP(E242,MAPEO!C:D,2,0)&amp;" "&amp;H242,VLOOKUP(E242,MAPEO!C:D,2,0))</f>
        <v>J´s Baby Bath</v>
      </c>
      <c r="N242">
        <f>VLOOKUP(F242,MD!A:B,2,0)</f>
        <v>0</v>
      </c>
    </row>
    <row r="243" spans="1:14">
      <c r="A243" t="s">
        <v>133</v>
      </c>
      <c r="B243" t="s">
        <v>1</v>
      </c>
      <c r="C243" t="s">
        <v>189</v>
      </c>
      <c r="D243" t="s">
        <v>385</v>
      </c>
      <c r="E243" t="s">
        <v>565</v>
      </c>
      <c r="F243" t="s">
        <v>490</v>
      </c>
      <c r="G243" s="3">
        <v>14610.9</v>
      </c>
      <c r="H243" s="3" t="str">
        <f>VLOOKUP($A243&amp;$C243&amp;$B243,Mapping!$C:$G,3,0)</f>
        <v>Mass</v>
      </c>
      <c r="I243" t="str">
        <f>VLOOKUP($A243&amp;$C243&amp;$B243,Mapping!$C:$G,4,0)</f>
        <v>JOHNSON'S BABY</v>
      </c>
      <c r="J243" t="str">
        <f t="shared" si="3"/>
        <v>BABY CLEANSERS EX SOFT</v>
      </c>
      <c r="K243" t="str">
        <f>VLOOKUP($A243&amp;$C243&amp;$B243,Mapping!$C:$G,5,0)</f>
        <v>Baby Care</v>
      </c>
      <c r="L243" t="str">
        <f>VLOOKUP(J243&amp;H243,Mapping!J:K,2,0)</f>
        <v>Baby Bath</v>
      </c>
      <c r="M243" t="str">
        <f>IF(OR(I243="PIZ BUIN",I243="LISTERINE"),VLOOKUP(E243,MAPEO!C:D,2,0)&amp;" "&amp;H243,VLOOKUP(E243,MAPEO!C:D,2,0))</f>
        <v>J´s Baby Bath</v>
      </c>
      <c r="N243">
        <f>VLOOKUP(F243,MD!A:B,2,0)</f>
        <v>0</v>
      </c>
    </row>
    <row r="244" spans="1:14">
      <c r="A244" t="s">
        <v>133</v>
      </c>
      <c r="B244" t="s">
        <v>1</v>
      </c>
      <c r="C244" t="s">
        <v>189</v>
      </c>
      <c r="D244" t="s">
        <v>385</v>
      </c>
      <c r="E244" t="s">
        <v>565</v>
      </c>
      <c r="F244" t="s">
        <v>491</v>
      </c>
      <c r="G244" s="3">
        <v>7346.54</v>
      </c>
      <c r="H244" s="3" t="str">
        <f>VLOOKUP($A244&amp;$C244&amp;$B244,Mapping!$C:$G,3,0)</f>
        <v>Mass</v>
      </c>
      <c r="I244" t="str">
        <f>VLOOKUP($A244&amp;$C244&amp;$B244,Mapping!$C:$G,4,0)</f>
        <v>JOHNSON'S BABY</v>
      </c>
      <c r="J244" t="str">
        <f t="shared" si="3"/>
        <v>BABY CLEANSERS EX SOFT</v>
      </c>
      <c r="K244" t="str">
        <f>VLOOKUP($A244&amp;$C244&amp;$B244,Mapping!$C:$G,5,0)</f>
        <v>Baby Care</v>
      </c>
      <c r="L244" t="str">
        <f>VLOOKUP(J244&amp;H244,Mapping!J:K,2,0)</f>
        <v>Baby Bath</v>
      </c>
      <c r="M244" t="str">
        <f>IF(OR(I244="PIZ BUIN",I244="LISTERINE"),VLOOKUP(E244,MAPEO!C:D,2,0)&amp;" "&amp;H244,VLOOKUP(E244,MAPEO!C:D,2,0))</f>
        <v>J´s Baby Bath</v>
      </c>
      <c r="N244">
        <f>VLOOKUP(F244,MD!A:B,2,0)</f>
        <v>0</v>
      </c>
    </row>
    <row r="245" spans="1:14">
      <c r="A245" t="s">
        <v>133</v>
      </c>
      <c r="B245" t="s">
        <v>1</v>
      </c>
      <c r="C245" t="s">
        <v>189</v>
      </c>
      <c r="D245" t="s">
        <v>385</v>
      </c>
      <c r="E245" t="s">
        <v>565</v>
      </c>
      <c r="F245" t="s">
        <v>492</v>
      </c>
      <c r="G245" s="3">
        <v>5019.6000000000004</v>
      </c>
      <c r="H245" s="3" t="str">
        <f>VLOOKUP($A245&amp;$C245&amp;$B245,Mapping!$C:$G,3,0)</f>
        <v>Mass</v>
      </c>
      <c r="I245" t="str">
        <f>VLOOKUP($A245&amp;$C245&amp;$B245,Mapping!$C:$G,4,0)</f>
        <v>JOHNSON'S BABY</v>
      </c>
      <c r="J245" t="str">
        <f t="shared" si="3"/>
        <v>BABY CLEANSERS EX SOFT</v>
      </c>
      <c r="K245" t="str">
        <f>VLOOKUP($A245&amp;$C245&amp;$B245,Mapping!$C:$G,5,0)</f>
        <v>Baby Care</v>
      </c>
      <c r="L245" t="str">
        <f>VLOOKUP(J245&amp;H245,Mapping!J:K,2,0)</f>
        <v>Baby Bath</v>
      </c>
      <c r="M245" t="str">
        <f>IF(OR(I245="PIZ BUIN",I245="LISTERINE"),VLOOKUP(E245,MAPEO!C:D,2,0)&amp;" "&amp;H245,VLOOKUP(E245,MAPEO!C:D,2,0))</f>
        <v>J´s Baby Bath</v>
      </c>
      <c r="N245">
        <f>VLOOKUP(F245,MD!A:B,2,0)</f>
        <v>0</v>
      </c>
    </row>
    <row r="246" spans="1:14">
      <c r="A246" t="s">
        <v>133</v>
      </c>
      <c r="B246" t="s">
        <v>1</v>
      </c>
      <c r="C246" t="s">
        <v>189</v>
      </c>
      <c r="D246" t="s">
        <v>385</v>
      </c>
      <c r="E246" t="s">
        <v>565</v>
      </c>
      <c r="F246" t="s">
        <v>493</v>
      </c>
      <c r="G246" s="3">
        <v>10427.469999999999</v>
      </c>
      <c r="H246" s="3" t="str">
        <f>VLOOKUP($A246&amp;$C246&amp;$B246,Mapping!$C:$G,3,0)</f>
        <v>Mass</v>
      </c>
      <c r="I246" t="str">
        <f>VLOOKUP($A246&amp;$C246&amp;$B246,Mapping!$C:$G,4,0)</f>
        <v>JOHNSON'S BABY</v>
      </c>
      <c r="J246" t="str">
        <f t="shared" si="3"/>
        <v>BABY CLEANSERS EX SOFT</v>
      </c>
      <c r="K246" t="str">
        <f>VLOOKUP($A246&amp;$C246&amp;$B246,Mapping!$C:$G,5,0)</f>
        <v>Baby Care</v>
      </c>
      <c r="L246" t="str">
        <f>VLOOKUP(J246&amp;H246,Mapping!J:K,2,0)</f>
        <v>Baby Bath</v>
      </c>
      <c r="M246" t="str">
        <f>IF(OR(I246="PIZ BUIN",I246="LISTERINE"),VLOOKUP(E246,MAPEO!C:D,2,0)&amp;" "&amp;H246,VLOOKUP(E246,MAPEO!C:D,2,0))</f>
        <v>J´s Baby Bath</v>
      </c>
      <c r="N246">
        <f>VLOOKUP(F246,MD!A:B,2,0)</f>
        <v>0</v>
      </c>
    </row>
    <row r="247" spans="1:14">
      <c r="A247" t="s">
        <v>133</v>
      </c>
      <c r="B247" t="s">
        <v>1</v>
      </c>
      <c r="C247" t="s">
        <v>189</v>
      </c>
      <c r="D247" t="s">
        <v>385</v>
      </c>
      <c r="E247" t="s">
        <v>565</v>
      </c>
      <c r="F247" t="s">
        <v>95</v>
      </c>
      <c r="G247" s="3">
        <v>10776.81</v>
      </c>
      <c r="H247" s="3" t="str">
        <f>VLOOKUP($A247&amp;$C247&amp;$B247,Mapping!$C:$G,3,0)</f>
        <v>Mass</v>
      </c>
      <c r="I247" t="str">
        <f>VLOOKUP($A247&amp;$C247&amp;$B247,Mapping!$C:$G,4,0)</f>
        <v>JOHNSON'S BABY</v>
      </c>
      <c r="J247" t="str">
        <f t="shared" si="3"/>
        <v>BABY CLEANSERS EX SOFT</v>
      </c>
      <c r="K247" t="str">
        <f>VLOOKUP($A247&amp;$C247&amp;$B247,Mapping!$C:$G,5,0)</f>
        <v>Baby Care</v>
      </c>
      <c r="L247" t="str">
        <f>VLOOKUP(J247&amp;H247,Mapping!J:K,2,0)</f>
        <v>Baby Bath</v>
      </c>
      <c r="M247" t="str">
        <f>IF(OR(I247="PIZ BUIN",I247="LISTERINE"),VLOOKUP(E247,MAPEO!C:D,2,0)&amp;" "&amp;H247,VLOOKUP(E247,MAPEO!C:D,2,0))</f>
        <v>J´s Baby Bath</v>
      </c>
      <c r="N247" t="str">
        <f>VLOOKUP(F247,MD!A:B,2,0)</f>
        <v>YTD 2015</v>
      </c>
    </row>
    <row r="248" spans="1:14">
      <c r="A248" t="s">
        <v>133</v>
      </c>
      <c r="B248" t="s">
        <v>1</v>
      </c>
      <c r="C248" t="s">
        <v>189</v>
      </c>
      <c r="D248" t="s">
        <v>385</v>
      </c>
      <c r="E248" t="s">
        <v>565</v>
      </c>
      <c r="F248" t="s">
        <v>96</v>
      </c>
      <c r="G248" s="3">
        <v>17529.91</v>
      </c>
      <c r="H248" s="3" t="str">
        <f>VLOOKUP($A248&amp;$C248&amp;$B248,Mapping!$C:$G,3,0)</f>
        <v>Mass</v>
      </c>
      <c r="I248" t="str">
        <f>VLOOKUP($A248&amp;$C248&amp;$B248,Mapping!$C:$G,4,0)</f>
        <v>JOHNSON'S BABY</v>
      </c>
      <c r="J248" t="str">
        <f t="shared" si="3"/>
        <v>BABY CLEANSERS EX SOFT</v>
      </c>
      <c r="K248" t="str">
        <f>VLOOKUP($A248&amp;$C248&amp;$B248,Mapping!$C:$G,5,0)</f>
        <v>Baby Care</v>
      </c>
      <c r="L248" t="str">
        <f>VLOOKUP(J248&amp;H248,Mapping!J:K,2,0)</f>
        <v>Baby Bath</v>
      </c>
      <c r="M248" t="str">
        <f>IF(OR(I248="PIZ BUIN",I248="LISTERINE"),VLOOKUP(E248,MAPEO!C:D,2,0)&amp;" "&amp;H248,VLOOKUP(E248,MAPEO!C:D,2,0))</f>
        <v>J´s Baby Bath</v>
      </c>
      <c r="N248" t="str">
        <f>VLOOKUP(F248,MD!A:B,2,0)</f>
        <v>YTD 2015</v>
      </c>
    </row>
    <row r="249" spans="1:14">
      <c r="A249" t="s">
        <v>133</v>
      </c>
      <c r="B249" t="s">
        <v>1</v>
      </c>
      <c r="C249" t="s">
        <v>189</v>
      </c>
      <c r="D249" t="s">
        <v>385</v>
      </c>
      <c r="E249" t="s">
        <v>565</v>
      </c>
      <c r="F249" t="s">
        <v>97</v>
      </c>
      <c r="G249" s="3">
        <v>8917.27</v>
      </c>
      <c r="H249" s="3" t="str">
        <f>VLOOKUP($A249&amp;$C249&amp;$B249,Mapping!$C:$G,3,0)</f>
        <v>Mass</v>
      </c>
      <c r="I249" t="str">
        <f>VLOOKUP($A249&amp;$C249&amp;$B249,Mapping!$C:$G,4,0)</f>
        <v>JOHNSON'S BABY</v>
      </c>
      <c r="J249" t="str">
        <f t="shared" si="3"/>
        <v>BABY CLEANSERS EX SOFT</v>
      </c>
      <c r="K249" t="str">
        <f>VLOOKUP($A249&amp;$C249&amp;$B249,Mapping!$C:$G,5,0)</f>
        <v>Baby Care</v>
      </c>
      <c r="L249" t="str">
        <f>VLOOKUP(J249&amp;H249,Mapping!J:K,2,0)</f>
        <v>Baby Bath</v>
      </c>
      <c r="M249" t="str">
        <f>IF(OR(I249="PIZ BUIN",I249="LISTERINE"),VLOOKUP(E249,MAPEO!C:D,2,0)&amp;" "&amp;H249,VLOOKUP(E249,MAPEO!C:D,2,0))</f>
        <v>J´s Baby Bath</v>
      </c>
      <c r="N249" t="str">
        <f>VLOOKUP(F249,MD!A:B,2,0)</f>
        <v>YTD 2015</v>
      </c>
    </row>
    <row r="250" spans="1:14">
      <c r="A250" t="s">
        <v>133</v>
      </c>
      <c r="B250" t="s">
        <v>1</v>
      </c>
      <c r="C250" t="s">
        <v>189</v>
      </c>
      <c r="D250" t="s">
        <v>385</v>
      </c>
      <c r="E250" t="s">
        <v>565</v>
      </c>
      <c r="F250" t="s">
        <v>101</v>
      </c>
      <c r="G250" s="3">
        <v>4141.8999999999996</v>
      </c>
      <c r="H250" s="3" t="str">
        <f>VLOOKUP($A250&amp;$C250&amp;$B250,Mapping!$C:$G,3,0)</f>
        <v>Mass</v>
      </c>
      <c r="I250" t="str">
        <f>VLOOKUP($A250&amp;$C250&amp;$B250,Mapping!$C:$G,4,0)</f>
        <v>JOHNSON'S BABY</v>
      </c>
      <c r="J250" t="str">
        <f t="shared" si="3"/>
        <v>BABY CLEANSERS EX SOFT</v>
      </c>
      <c r="K250" t="str">
        <f>VLOOKUP($A250&amp;$C250&amp;$B250,Mapping!$C:$G,5,0)</f>
        <v>Baby Care</v>
      </c>
      <c r="L250" t="str">
        <f>VLOOKUP(J250&amp;H250,Mapping!J:K,2,0)</f>
        <v>Baby Bath</v>
      </c>
      <c r="M250" t="str">
        <f>IF(OR(I250="PIZ BUIN",I250="LISTERINE"),VLOOKUP(E250,MAPEO!C:D,2,0)&amp;" "&amp;H250,VLOOKUP(E250,MAPEO!C:D,2,0))</f>
        <v>J´s Baby Bath</v>
      </c>
      <c r="N250" t="str">
        <f>VLOOKUP(F250,MD!A:B,2,0)</f>
        <v>YTD 2015</v>
      </c>
    </row>
    <row r="251" spans="1:14">
      <c r="A251" t="s">
        <v>133</v>
      </c>
      <c r="B251" t="s">
        <v>1</v>
      </c>
      <c r="C251" t="s">
        <v>189</v>
      </c>
      <c r="D251" t="s">
        <v>385</v>
      </c>
      <c r="E251" t="s">
        <v>565</v>
      </c>
      <c r="F251" t="s">
        <v>104</v>
      </c>
      <c r="G251" s="3">
        <v>6908.89</v>
      </c>
      <c r="H251" s="3" t="str">
        <f>VLOOKUP($A251&amp;$C251&amp;$B251,Mapping!$C:$G,3,0)</f>
        <v>Mass</v>
      </c>
      <c r="I251" t="str">
        <f>VLOOKUP($A251&amp;$C251&amp;$B251,Mapping!$C:$G,4,0)</f>
        <v>JOHNSON'S BABY</v>
      </c>
      <c r="J251" t="str">
        <f t="shared" si="3"/>
        <v>BABY CLEANSERS EX SOFT</v>
      </c>
      <c r="K251" t="str">
        <f>VLOOKUP($A251&amp;$C251&amp;$B251,Mapping!$C:$G,5,0)</f>
        <v>Baby Care</v>
      </c>
      <c r="L251" t="str">
        <f>VLOOKUP(J251&amp;H251,Mapping!J:K,2,0)</f>
        <v>Baby Bath</v>
      </c>
      <c r="M251" t="str">
        <f>IF(OR(I251="PIZ BUIN",I251="LISTERINE"),VLOOKUP(E251,MAPEO!C:D,2,0)&amp;" "&amp;H251,VLOOKUP(E251,MAPEO!C:D,2,0))</f>
        <v>J´s Baby Bath</v>
      </c>
      <c r="N251" t="str">
        <f>VLOOKUP(F251,MD!A:B,2,0)</f>
        <v>YTD 2015</v>
      </c>
    </row>
    <row r="252" spans="1:14">
      <c r="A252" t="s">
        <v>133</v>
      </c>
      <c r="B252" t="s">
        <v>1</v>
      </c>
      <c r="C252" t="s">
        <v>189</v>
      </c>
      <c r="D252" t="s">
        <v>385</v>
      </c>
      <c r="E252" t="s">
        <v>565</v>
      </c>
      <c r="F252" t="s">
        <v>105</v>
      </c>
      <c r="G252" s="3">
        <v>9136.2000000000007</v>
      </c>
      <c r="H252" s="3" t="str">
        <f>VLOOKUP($A252&amp;$C252&amp;$B252,Mapping!$C:$G,3,0)</f>
        <v>Mass</v>
      </c>
      <c r="I252" t="str">
        <f>VLOOKUP($A252&amp;$C252&amp;$B252,Mapping!$C:$G,4,0)</f>
        <v>JOHNSON'S BABY</v>
      </c>
      <c r="J252" t="str">
        <f t="shared" si="3"/>
        <v>BABY CLEANSERS EX SOFT</v>
      </c>
      <c r="K252" t="str">
        <f>VLOOKUP($A252&amp;$C252&amp;$B252,Mapping!$C:$G,5,0)</f>
        <v>Baby Care</v>
      </c>
      <c r="L252" t="str">
        <f>VLOOKUP(J252&amp;H252,Mapping!J:K,2,0)</f>
        <v>Baby Bath</v>
      </c>
      <c r="M252" t="str">
        <f>IF(OR(I252="PIZ BUIN",I252="LISTERINE"),VLOOKUP(E252,MAPEO!C:D,2,0)&amp;" "&amp;H252,VLOOKUP(E252,MAPEO!C:D,2,0))</f>
        <v>J´s Baby Bath</v>
      </c>
      <c r="N252" t="str">
        <f>VLOOKUP(F252,MD!A:B,2,0)</f>
        <v>YTD 2015</v>
      </c>
    </row>
    <row r="253" spans="1:14">
      <c r="A253" t="s">
        <v>133</v>
      </c>
      <c r="B253" t="s">
        <v>1</v>
      </c>
      <c r="C253" t="s">
        <v>189</v>
      </c>
      <c r="D253" t="s">
        <v>385</v>
      </c>
      <c r="E253" t="s">
        <v>565</v>
      </c>
      <c r="F253" t="s">
        <v>106</v>
      </c>
      <c r="G253" s="3">
        <v>7641.54</v>
      </c>
      <c r="H253" s="3" t="str">
        <f>VLOOKUP($A253&amp;$C253&amp;$B253,Mapping!$C:$G,3,0)</f>
        <v>Mass</v>
      </c>
      <c r="I253" t="str">
        <f>VLOOKUP($A253&amp;$C253&amp;$B253,Mapping!$C:$G,4,0)</f>
        <v>JOHNSON'S BABY</v>
      </c>
      <c r="J253" t="str">
        <f t="shared" si="3"/>
        <v>BABY CLEANSERS EX SOFT</v>
      </c>
      <c r="K253" t="str">
        <f>VLOOKUP($A253&amp;$C253&amp;$B253,Mapping!$C:$G,5,0)</f>
        <v>Baby Care</v>
      </c>
      <c r="L253" t="str">
        <f>VLOOKUP(J253&amp;H253,Mapping!J:K,2,0)</f>
        <v>Baby Bath</v>
      </c>
      <c r="M253" t="str">
        <f>IF(OR(I253="PIZ BUIN",I253="LISTERINE"),VLOOKUP(E253,MAPEO!C:D,2,0)&amp;" "&amp;H253,VLOOKUP(E253,MAPEO!C:D,2,0))</f>
        <v>J´s Baby Bath</v>
      </c>
      <c r="N253" t="str">
        <f>VLOOKUP(F253,MD!A:B,2,0)</f>
        <v>YTD 2015</v>
      </c>
    </row>
    <row r="254" spans="1:14">
      <c r="A254" t="s">
        <v>133</v>
      </c>
      <c r="B254" t="s">
        <v>1</v>
      </c>
      <c r="C254" t="s">
        <v>189</v>
      </c>
      <c r="D254" t="s">
        <v>385</v>
      </c>
      <c r="E254" t="s">
        <v>565</v>
      </c>
      <c r="F254" t="s">
        <v>108</v>
      </c>
      <c r="G254" s="3">
        <v>8402.92</v>
      </c>
      <c r="H254" s="3" t="str">
        <f>VLOOKUP($A254&amp;$C254&amp;$B254,Mapping!$C:$G,3,0)</f>
        <v>Mass</v>
      </c>
      <c r="I254" t="str">
        <f>VLOOKUP($A254&amp;$C254&amp;$B254,Mapping!$C:$G,4,0)</f>
        <v>JOHNSON'S BABY</v>
      </c>
      <c r="J254" t="str">
        <f t="shared" si="3"/>
        <v>BABY CLEANSERS EX SOFT</v>
      </c>
      <c r="K254" t="str">
        <f>VLOOKUP($A254&amp;$C254&amp;$B254,Mapping!$C:$G,5,0)</f>
        <v>Baby Care</v>
      </c>
      <c r="L254" t="str">
        <f>VLOOKUP(J254&amp;H254,Mapping!J:K,2,0)</f>
        <v>Baby Bath</v>
      </c>
      <c r="M254" t="str">
        <f>IF(OR(I254="PIZ BUIN",I254="LISTERINE"),VLOOKUP(E254,MAPEO!C:D,2,0)&amp;" "&amp;H254,VLOOKUP(E254,MAPEO!C:D,2,0))</f>
        <v>J´s Baby Bath</v>
      </c>
      <c r="N254">
        <f>VLOOKUP(F254,MD!A:B,2,0)</f>
        <v>0</v>
      </c>
    </row>
    <row r="255" spans="1:14">
      <c r="A255" t="s">
        <v>133</v>
      </c>
      <c r="B255" t="s">
        <v>1</v>
      </c>
      <c r="C255" t="s">
        <v>189</v>
      </c>
      <c r="D255" t="s">
        <v>385</v>
      </c>
      <c r="E255" t="s">
        <v>565</v>
      </c>
      <c r="F255" t="s">
        <v>109</v>
      </c>
      <c r="G255" s="3">
        <v>13423.97</v>
      </c>
      <c r="H255" s="3" t="str">
        <f>VLOOKUP($A255&amp;$C255&amp;$B255,Mapping!$C:$G,3,0)</f>
        <v>Mass</v>
      </c>
      <c r="I255" t="str">
        <f>VLOOKUP($A255&amp;$C255&amp;$B255,Mapping!$C:$G,4,0)</f>
        <v>JOHNSON'S BABY</v>
      </c>
      <c r="J255" t="str">
        <f t="shared" si="3"/>
        <v>BABY CLEANSERS EX SOFT</v>
      </c>
      <c r="K255" t="str">
        <f>VLOOKUP($A255&amp;$C255&amp;$B255,Mapping!$C:$G,5,0)</f>
        <v>Baby Care</v>
      </c>
      <c r="L255" t="str">
        <f>VLOOKUP(J255&amp;H255,Mapping!J:K,2,0)</f>
        <v>Baby Bath</v>
      </c>
      <c r="M255" t="str">
        <f>IF(OR(I255="PIZ BUIN",I255="LISTERINE"),VLOOKUP(E255,MAPEO!C:D,2,0)&amp;" "&amp;H255,VLOOKUP(E255,MAPEO!C:D,2,0))</f>
        <v>J´s Baby Bath</v>
      </c>
      <c r="N255">
        <f>VLOOKUP(F255,MD!A:B,2,0)</f>
        <v>0</v>
      </c>
    </row>
    <row r="256" spans="1:14">
      <c r="A256" t="s">
        <v>133</v>
      </c>
      <c r="B256" t="s">
        <v>1</v>
      </c>
      <c r="C256" t="s">
        <v>189</v>
      </c>
      <c r="D256" t="s">
        <v>385</v>
      </c>
      <c r="E256" t="s">
        <v>565</v>
      </c>
      <c r="F256" t="s">
        <v>110</v>
      </c>
      <c r="G256" s="3">
        <v>4741.91</v>
      </c>
      <c r="H256" s="3" t="str">
        <f>VLOOKUP($A256&amp;$C256&amp;$B256,Mapping!$C:$G,3,0)</f>
        <v>Mass</v>
      </c>
      <c r="I256" t="str">
        <f>VLOOKUP($A256&amp;$C256&amp;$B256,Mapping!$C:$G,4,0)</f>
        <v>JOHNSON'S BABY</v>
      </c>
      <c r="J256" t="str">
        <f t="shared" ref="J256:J319" si="4">IF(OR(C256="ROC",C256="COMPEED"),E256,D256)</f>
        <v>BABY CLEANSERS EX SOFT</v>
      </c>
      <c r="K256" t="str">
        <f>VLOOKUP($A256&amp;$C256&amp;$B256,Mapping!$C:$G,5,0)</f>
        <v>Baby Care</v>
      </c>
      <c r="L256" t="str">
        <f>VLOOKUP(J256&amp;H256,Mapping!J:K,2,0)</f>
        <v>Baby Bath</v>
      </c>
      <c r="M256" t="str">
        <f>IF(OR(I256="PIZ BUIN",I256="LISTERINE"),VLOOKUP(E256,MAPEO!C:D,2,0)&amp;" "&amp;H256,VLOOKUP(E256,MAPEO!C:D,2,0))</f>
        <v>J´s Baby Bath</v>
      </c>
      <c r="N256">
        <f>VLOOKUP(F256,MD!A:B,2,0)</f>
        <v>0</v>
      </c>
    </row>
    <row r="257" spans="1:14">
      <c r="A257" t="s">
        <v>133</v>
      </c>
      <c r="B257" t="s">
        <v>1</v>
      </c>
      <c r="C257" t="s">
        <v>189</v>
      </c>
      <c r="D257" t="s">
        <v>385</v>
      </c>
      <c r="E257" t="s">
        <v>565</v>
      </c>
      <c r="F257" t="s">
        <v>111</v>
      </c>
      <c r="G257" s="3">
        <v>4024.81</v>
      </c>
      <c r="H257" s="3" t="str">
        <f>VLOOKUP($A257&amp;$C257&amp;$B257,Mapping!$C:$G,3,0)</f>
        <v>Mass</v>
      </c>
      <c r="I257" t="str">
        <f>VLOOKUP($A257&amp;$C257&amp;$B257,Mapping!$C:$G,4,0)</f>
        <v>JOHNSON'S BABY</v>
      </c>
      <c r="J257" t="str">
        <f t="shared" si="4"/>
        <v>BABY CLEANSERS EX SOFT</v>
      </c>
      <c r="K257" t="str">
        <f>VLOOKUP($A257&amp;$C257&amp;$B257,Mapping!$C:$G,5,0)</f>
        <v>Baby Care</v>
      </c>
      <c r="L257" t="str">
        <f>VLOOKUP(J257&amp;H257,Mapping!J:K,2,0)</f>
        <v>Baby Bath</v>
      </c>
      <c r="M257" t="str">
        <f>IF(OR(I257="PIZ BUIN",I257="LISTERINE"),VLOOKUP(E257,MAPEO!C:D,2,0)&amp;" "&amp;H257,VLOOKUP(E257,MAPEO!C:D,2,0))</f>
        <v>J´s Baby Bath</v>
      </c>
      <c r="N257">
        <f>VLOOKUP(F257,MD!A:B,2,0)</f>
        <v>0</v>
      </c>
    </row>
    <row r="258" spans="1:14">
      <c r="A258" t="s">
        <v>133</v>
      </c>
      <c r="B258" t="s">
        <v>1</v>
      </c>
      <c r="C258" t="s">
        <v>189</v>
      </c>
      <c r="D258" t="s">
        <v>385</v>
      </c>
      <c r="E258" t="s">
        <v>565</v>
      </c>
      <c r="F258" t="s">
        <v>114</v>
      </c>
      <c r="G258" s="3">
        <v>6300.4</v>
      </c>
      <c r="H258" s="3" t="str">
        <f>VLOOKUP($A258&amp;$C258&amp;$B258,Mapping!$C:$G,3,0)</f>
        <v>Mass</v>
      </c>
      <c r="I258" t="str">
        <f>VLOOKUP($A258&amp;$C258&amp;$B258,Mapping!$C:$G,4,0)</f>
        <v>JOHNSON'S BABY</v>
      </c>
      <c r="J258" t="str">
        <f t="shared" si="4"/>
        <v>BABY CLEANSERS EX SOFT</v>
      </c>
      <c r="K258" t="str">
        <f>VLOOKUP($A258&amp;$C258&amp;$B258,Mapping!$C:$G,5,0)</f>
        <v>Baby Care</v>
      </c>
      <c r="L258" t="str">
        <f>VLOOKUP(J258&amp;H258,Mapping!J:K,2,0)</f>
        <v>Baby Bath</v>
      </c>
      <c r="M258" t="str">
        <f>IF(OR(I258="PIZ BUIN",I258="LISTERINE"),VLOOKUP(E258,MAPEO!C:D,2,0)&amp;" "&amp;H258,VLOOKUP(E258,MAPEO!C:D,2,0))</f>
        <v>J´s Baby Bath</v>
      </c>
      <c r="N258">
        <f>VLOOKUP(F258,MD!A:B,2,0)</f>
        <v>0</v>
      </c>
    </row>
    <row r="259" spans="1:14">
      <c r="A259" t="s">
        <v>133</v>
      </c>
      <c r="B259" t="s">
        <v>1</v>
      </c>
      <c r="C259" t="s">
        <v>189</v>
      </c>
      <c r="D259" t="s">
        <v>385</v>
      </c>
      <c r="E259" t="s">
        <v>565</v>
      </c>
      <c r="F259" t="s">
        <v>115</v>
      </c>
      <c r="G259" s="3">
        <v>7846</v>
      </c>
      <c r="H259" s="3" t="str">
        <f>VLOOKUP($A259&amp;$C259&amp;$B259,Mapping!$C:$G,3,0)</f>
        <v>Mass</v>
      </c>
      <c r="I259" t="str">
        <f>VLOOKUP($A259&amp;$C259&amp;$B259,Mapping!$C:$G,4,0)</f>
        <v>JOHNSON'S BABY</v>
      </c>
      <c r="J259" t="str">
        <f t="shared" si="4"/>
        <v>BABY CLEANSERS EX SOFT</v>
      </c>
      <c r="K259" t="str">
        <f>VLOOKUP($A259&amp;$C259&amp;$B259,Mapping!$C:$G,5,0)</f>
        <v>Baby Care</v>
      </c>
      <c r="L259" t="str">
        <f>VLOOKUP(J259&amp;H259,Mapping!J:K,2,0)</f>
        <v>Baby Bath</v>
      </c>
      <c r="M259" t="str">
        <f>IF(OR(I259="PIZ BUIN",I259="LISTERINE"),VLOOKUP(E259,MAPEO!C:D,2,0)&amp;" "&amp;H259,VLOOKUP(E259,MAPEO!C:D,2,0))</f>
        <v>J´s Baby Bath</v>
      </c>
      <c r="N259" t="str">
        <f>VLOOKUP(F259,MD!A:B,2,0)</f>
        <v>YTD 2016</v>
      </c>
    </row>
    <row r="260" spans="1:14">
      <c r="A260" t="s">
        <v>133</v>
      </c>
      <c r="B260" t="s">
        <v>1</v>
      </c>
      <c r="C260" t="s">
        <v>189</v>
      </c>
      <c r="D260" t="s">
        <v>385</v>
      </c>
      <c r="E260" t="s">
        <v>565</v>
      </c>
      <c r="F260" t="s">
        <v>117</v>
      </c>
      <c r="G260" s="3">
        <v>11783.77</v>
      </c>
      <c r="H260" s="3" t="str">
        <f>VLOOKUP($A260&amp;$C260&amp;$B260,Mapping!$C:$G,3,0)</f>
        <v>Mass</v>
      </c>
      <c r="I260" t="str">
        <f>VLOOKUP($A260&amp;$C260&amp;$B260,Mapping!$C:$G,4,0)</f>
        <v>JOHNSON'S BABY</v>
      </c>
      <c r="J260" t="str">
        <f t="shared" si="4"/>
        <v>BABY CLEANSERS EX SOFT</v>
      </c>
      <c r="K260" t="str">
        <f>VLOOKUP($A260&amp;$C260&amp;$B260,Mapping!$C:$G,5,0)</f>
        <v>Baby Care</v>
      </c>
      <c r="L260" t="str">
        <f>VLOOKUP(J260&amp;H260,Mapping!J:K,2,0)</f>
        <v>Baby Bath</v>
      </c>
      <c r="M260" t="str">
        <f>IF(OR(I260="PIZ BUIN",I260="LISTERINE"),VLOOKUP(E260,MAPEO!C:D,2,0)&amp;" "&amp;H260,VLOOKUP(E260,MAPEO!C:D,2,0))</f>
        <v>J´s Baby Bath</v>
      </c>
      <c r="N260" t="str">
        <f>VLOOKUP(F260,MD!A:B,2,0)</f>
        <v>YTD 2016</v>
      </c>
    </row>
    <row r="261" spans="1:14">
      <c r="A261" t="s">
        <v>133</v>
      </c>
      <c r="B261" t="s">
        <v>1</v>
      </c>
      <c r="C261" t="s">
        <v>189</v>
      </c>
      <c r="D261" t="s">
        <v>385</v>
      </c>
      <c r="E261" t="s">
        <v>565</v>
      </c>
      <c r="F261" t="s">
        <v>118</v>
      </c>
      <c r="G261" s="3">
        <v>4574.54</v>
      </c>
      <c r="H261" s="3" t="str">
        <f>VLOOKUP($A261&amp;$C261&amp;$B261,Mapping!$C:$G,3,0)</f>
        <v>Mass</v>
      </c>
      <c r="I261" t="str">
        <f>VLOOKUP($A261&amp;$C261&amp;$B261,Mapping!$C:$G,4,0)</f>
        <v>JOHNSON'S BABY</v>
      </c>
      <c r="J261" t="str">
        <f t="shared" si="4"/>
        <v>BABY CLEANSERS EX SOFT</v>
      </c>
      <c r="K261" t="str">
        <f>VLOOKUP($A261&amp;$C261&amp;$B261,Mapping!$C:$G,5,0)</f>
        <v>Baby Care</v>
      </c>
      <c r="L261" t="str">
        <f>VLOOKUP(J261&amp;H261,Mapping!J:K,2,0)</f>
        <v>Baby Bath</v>
      </c>
      <c r="M261" t="str">
        <f>IF(OR(I261="PIZ BUIN",I261="LISTERINE"),VLOOKUP(E261,MAPEO!C:D,2,0)&amp;" "&amp;H261,VLOOKUP(E261,MAPEO!C:D,2,0))</f>
        <v>J´s Baby Bath</v>
      </c>
      <c r="N261" t="str">
        <f>VLOOKUP(F261,MD!A:B,2,0)</f>
        <v>YTD 2016</v>
      </c>
    </row>
    <row r="262" spans="1:14">
      <c r="A262" t="s">
        <v>133</v>
      </c>
      <c r="B262" t="s">
        <v>1</v>
      </c>
      <c r="C262" t="s">
        <v>189</v>
      </c>
      <c r="D262" t="s">
        <v>385</v>
      </c>
      <c r="E262" t="s">
        <v>566</v>
      </c>
      <c r="F262" t="s">
        <v>482</v>
      </c>
      <c r="G262" s="3">
        <v>70438.67</v>
      </c>
      <c r="H262" s="3" t="str">
        <f>VLOOKUP($A262&amp;$C262&amp;$B262,Mapping!$C:$G,3,0)</f>
        <v>Mass</v>
      </c>
      <c r="I262" t="str">
        <f>VLOOKUP($A262&amp;$C262&amp;$B262,Mapping!$C:$G,4,0)</f>
        <v>JOHNSON'S BABY</v>
      </c>
      <c r="J262" t="str">
        <f t="shared" si="4"/>
        <v>BABY CLEANSERS EX SOFT</v>
      </c>
      <c r="K262" t="str">
        <f>VLOOKUP($A262&amp;$C262&amp;$B262,Mapping!$C:$G,5,0)</f>
        <v>Baby Care</v>
      </c>
      <c r="L262" t="str">
        <f>VLOOKUP(J262&amp;H262,Mapping!J:K,2,0)</f>
        <v>Baby Bath</v>
      </c>
      <c r="M262" t="str">
        <f>IF(OR(I262="PIZ BUIN",I262="LISTERINE"),VLOOKUP(E262,MAPEO!C:D,2,0)&amp;" "&amp;H262,VLOOKUP(E262,MAPEO!C:D,2,0))</f>
        <v>J´s Baby Bath</v>
      </c>
      <c r="N262">
        <f>VLOOKUP(F262,MD!A:B,2,0)</f>
        <v>0</v>
      </c>
    </row>
    <row r="263" spans="1:14">
      <c r="A263" t="s">
        <v>133</v>
      </c>
      <c r="B263" t="s">
        <v>1</v>
      </c>
      <c r="C263" t="s">
        <v>189</v>
      </c>
      <c r="D263" t="s">
        <v>385</v>
      </c>
      <c r="E263" t="s">
        <v>566</v>
      </c>
      <c r="F263" t="s">
        <v>483</v>
      </c>
      <c r="G263" s="3">
        <v>73414.59</v>
      </c>
      <c r="H263" s="3" t="str">
        <f>VLOOKUP($A263&amp;$C263&amp;$B263,Mapping!$C:$G,3,0)</f>
        <v>Mass</v>
      </c>
      <c r="I263" t="str">
        <f>VLOOKUP($A263&amp;$C263&amp;$B263,Mapping!$C:$G,4,0)</f>
        <v>JOHNSON'S BABY</v>
      </c>
      <c r="J263" t="str">
        <f t="shared" si="4"/>
        <v>BABY CLEANSERS EX SOFT</v>
      </c>
      <c r="K263" t="str">
        <f>VLOOKUP($A263&amp;$C263&amp;$B263,Mapping!$C:$G,5,0)</f>
        <v>Baby Care</v>
      </c>
      <c r="L263" t="str">
        <f>VLOOKUP(J263&amp;H263,Mapping!J:K,2,0)</f>
        <v>Baby Bath</v>
      </c>
      <c r="M263" t="str">
        <f>IF(OR(I263="PIZ BUIN",I263="LISTERINE"),VLOOKUP(E263,MAPEO!C:D,2,0)&amp;" "&amp;H263,VLOOKUP(E263,MAPEO!C:D,2,0))</f>
        <v>J´s Baby Bath</v>
      </c>
      <c r="N263">
        <f>VLOOKUP(F263,MD!A:B,2,0)</f>
        <v>0</v>
      </c>
    </row>
    <row r="264" spans="1:14">
      <c r="A264" t="s">
        <v>133</v>
      </c>
      <c r="B264" t="s">
        <v>1</v>
      </c>
      <c r="C264" t="s">
        <v>189</v>
      </c>
      <c r="D264" t="s">
        <v>385</v>
      </c>
      <c r="E264" t="s">
        <v>566</v>
      </c>
      <c r="F264" t="s">
        <v>484</v>
      </c>
      <c r="G264" s="3">
        <v>58763.93</v>
      </c>
      <c r="H264" s="3" t="str">
        <f>VLOOKUP($A264&amp;$C264&amp;$B264,Mapping!$C:$G,3,0)</f>
        <v>Mass</v>
      </c>
      <c r="I264" t="str">
        <f>VLOOKUP($A264&amp;$C264&amp;$B264,Mapping!$C:$G,4,0)</f>
        <v>JOHNSON'S BABY</v>
      </c>
      <c r="J264" t="str">
        <f t="shared" si="4"/>
        <v>BABY CLEANSERS EX SOFT</v>
      </c>
      <c r="K264" t="str">
        <f>VLOOKUP($A264&amp;$C264&amp;$B264,Mapping!$C:$G,5,0)</f>
        <v>Baby Care</v>
      </c>
      <c r="L264" t="str">
        <f>VLOOKUP(J264&amp;H264,Mapping!J:K,2,0)</f>
        <v>Baby Bath</v>
      </c>
      <c r="M264" t="str">
        <f>IF(OR(I264="PIZ BUIN",I264="LISTERINE"),VLOOKUP(E264,MAPEO!C:D,2,0)&amp;" "&amp;H264,VLOOKUP(E264,MAPEO!C:D,2,0))</f>
        <v>J´s Baby Bath</v>
      </c>
      <c r="N264">
        <f>VLOOKUP(F264,MD!A:B,2,0)</f>
        <v>0</v>
      </c>
    </row>
    <row r="265" spans="1:14">
      <c r="A265" t="s">
        <v>133</v>
      </c>
      <c r="B265" t="s">
        <v>1</v>
      </c>
      <c r="C265" t="s">
        <v>189</v>
      </c>
      <c r="D265" t="s">
        <v>385</v>
      </c>
      <c r="E265" t="s">
        <v>566</v>
      </c>
      <c r="F265" t="s">
        <v>485</v>
      </c>
      <c r="G265" s="3">
        <v>33592.25</v>
      </c>
      <c r="H265" s="3" t="str">
        <f>VLOOKUP($A265&amp;$C265&amp;$B265,Mapping!$C:$G,3,0)</f>
        <v>Mass</v>
      </c>
      <c r="I265" t="str">
        <f>VLOOKUP($A265&amp;$C265&amp;$B265,Mapping!$C:$G,4,0)</f>
        <v>JOHNSON'S BABY</v>
      </c>
      <c r="J265" t="str">
        <f t="shared" si="4"/>
        <v>BABY CLEANSERS EX SOFT</v>
      </c>
      <c r="K265" t="str">
        <f>VLOOKUP($A265&amp;$C265&amp;$B265,Mapping!$C:$G,5,0)</f>
        <v>Baby Care</v>
      </c>
      <c r="L265" t="str">
        <f>VLOOKUP(J265&amp;H265,Mapping!J:K,2,0)</f>
        <v>Baby Bath</v>
      </c>
      <c r="M265" t="str">
        <f>IF(OR(I265="PIZ BUIN",I265="LISTERINE"),VLOOKUP(E265,MAPEO!C:D,2,0)&amp;" "&amp;H265,VLOOKUP(E265,MAPEO!C:D,2,0))</f>
        <v>J´s Baby Bath</v>
      </c>
      <c r="N265">
        <f>VLOOKUP(F265,MD!A:B,2,0)</f>
        <v>0</v>
      </c>
    </row>
    <row r="266" spans="1:14">
      <c r="A266" t="s">
        <v>133</v>
      </c>
      <c r="B266" t="s">
        <v>1</v>
      </c>
      <c r="C266" t="s">
        <v>189</v>
      </c>
      <c r="D266" t="s">
        <v>385</v>
      </c>
      <c r="E266" t="s">
        <v>566</v>
      </c>
      <c r="F266" t="s">
        <v>486</v>
      </c>
      <c r="G266" s="3">
        <v>42396.73</v>
      </c>
      <c r="H266" s="3" t="str">
        <f>VLOOKUP($A266&amp;$C266&amp;$B266,Mapping!$C:$G,3,0)</f>
        <v>Mass</v>
      </c>
      <c r="I266" t="str">
        <f>VLOOKUP($A266&amp;$C266&amp;$B266,Mapping!$C:$G,4,0)</f>
        <v>JOHNSON'S BABY</v>
      </c>
      <c r="J266" t="str">
        <f t="shared" si="4"/>
        <v>BABY CLEANSERS EX SOFT</v>
      </c>
      <c r="K266" t="str">
        <f>VLOOKUP($A266&amp;$C266&amp;$B266,Mapping!$C:$G,5,0)</f>
        <v>Baby Care</v>
      </c>
      <c r="L266" t="str">
        <f>VLOOKUP(J266&amp;H266,Mapping!J:K,2,0)</f>
        <v>Baby Bath</v>
      </c>
      <c r="M266" t="str">
        <f>IF(OR(I266="PIZ BUIN",I266="LISTERINE"),VLOOKUP(E266,MAPEO!C:D,2,0)&amp;" "&amp;H266,VLOOKUP(E266,MAPEO!C:D,2,0))</f>
        <v>J´s Baby Bath</v>
      </c>
      <c r="N266">
        <f>VLOOKUP(F266,MD!A:B,2,0)</f>
        <v>0</v>
      </c>
    </row>
    <row r="267" spans="1:14">
      <c r="A267" t="s">
        <v>133</v>
      </c>
      <c r="B267" t="s">
        <v>1</v>
      </c>
      <c r="C267" t="s">
        <v>189</v>
      </c>
      <c r="D267" t="s">
        <v>385</v>
      </c>
      <c r="E267" t="s">
        <v>566</v>
      </c>
      <c r="F267" t="s">
        <v>487</v>
      </c>
      <c r="G267" s="3">
        <v>91888.88</v>
      </c>
      <c r="H267" s="3" t="str">
        <f>VLOOKUP($A267&amp;$C267&amp;$B267,Mapping!$C:$G,3,0)</f>
        <v>Mass</v>
      </c>
      <c r="I267" t="str">
        <f>VLOOKUP($A267&amp;$C267&amp;$B267,Mapping!$C:$G,4,0)</f>
        <v>JOHNSON'S BABY</v>
      </c>
      <c r="J267" t="str">
        <f t="shared" si="4"/>
        <v>BABY CLEANSERS EX SOFT</v>
      </c>
      <c r="K267" t="str">
        <f>VLOOKUP($A267&amp;$C267&amp;$B267,Mapping!$C:$G,5,0)</f>
        <v>Baby Care</v>
      </c>
      <c r="L267" t="str">
        <f>VLOOKUP(J267&amp;H267,Mapping!J:K,2,0)</f>
        <v>Baby Bath</v>
      </c>
      <c r="M267" t="str">
        <f>IF(OR(I267="PIZ BUIN",I267="LISTERINE"),VLOOKUP(E267,MAPEO!C:D,2,0)&amp;" "&amp;H267,VLOOKUP(E267,MAPEO!C:D,2,0))</f>
        <v>J´s Baby Bath</v>
      </c>
      <c r="N267">
        <f>VLOOKUP(F267,MD!A:B,2,0)</f>
        <v>0</v>
      </c>
    </row>
    <row r="268" spans="1:14">
      <c r="A268" t="s">
        <v>133</v>
      </c>
      <c r="B268" t="s">
        <v>1</v>
      </c>
      <c r="C268" t="s">
        <v>189</v>
      </c>
      <c r="D268" t="s">
        <v>385</v>
      </c>
      <c r="E268" t="s">
        <v>566</v>
      </c>
      <c r="F268" t="s">
        <v>488</v>
      </c>
      <c r="G268" s="3">
        <v>49232.88</v>
      </c>
      <c r="H268" s="3" t="str">
        <f>VLOOKUP($A268&amp;$C268&amp;$B268,Mapping!$C:$G,3,0)</f>
        <v>Mass</v>
      </c>
      <c r="I268" t="str">
        <f>VLOOKUP($A268&amp;$C268&amp;$B268,Mapping!$C:$G,4,0)</f>
        <v>JOHNSON'S BABY</v>
      </c>
      <c r="J268" t="str">
        <f t="shared" si="4"/>
        <v>BABY CLEANSERS EX SOFT</v>
      </c>
      <c r="K268" t="str">
        <f>VLOOKUP($A268&amp;$C268&amp;$B268,Mapping!$C:$G,5,0)</f>
        <v>Baby Care</v>
      </c>
      <c r="L268" t="str">
        <f>VLOOKUP(J268&amp;H268,Mapping!J:K,2,0)</f>
        <v>Baby Bath</v>
      </c>
      <c r="M268" t="str">
        <f>IF(OR(I268="PIZ BUIN",I268="LISTERINE"),VLOOKUP(E268,MAPEO!C:D,2,0)&amp;" "&amp;H268,VLOOKUP(E268,MAPEO!C:D,2,0))</f>
        <v>J´s Baby Bath</v>
      </c>
      <c r="N268">
        <f>VLOOKUP(F268,MD!A:B,2,0)</f>
        <v>0</v>
      </c>
    </row>
    <row r="269" spans="1:14">
      <c r="A269" t="s">
        <v>133</v>
      </c>
      <c r="B269" t="s">
        <v>1</v>
      </c>
      <c r="C269" t="s">
        <v>189</v>
      </c>
      <c r="D269" t="s">
        <v>385</v>
      </c>
      <c r="E269" t="s">
        <v>566</v>
      </c>
      <c r="F269" t="s">
        <v>489</v>
      </c>
      <c r="G269" s="3">
        <v>51608.84</v>
      </c>
      <c r="H269" s="3" t="str">
        <f>VLOOKUP($A269&amp;$C269&amp;$B269,Mapping!$C:$G,3,0)</f>
        <v>Mass</v>
      </c>
      <c r="I269" t="str">
        <f>VLOOKUP($A269&amp;$C269&amp;$B269,Mapping!$C:$G,4,0)</f>
        <v>JOHNSON'S BABY</v>
      </c>
      <c r="J269" t="str">
        <f t="shared" si="4"/>
        <v>BABY CLEANSERS EX SOFT</v>
      </c>
      <c r="K269" t="str">
        <f>VLOOKUP($A269&amp;$C269&amp;$B269,Mapping!$C:$G,5,0)</f>
        <v>Baby Care</v>
      </c>
      <c r="L269" t="str">
        <f>VLOOKUP(J269&amp;H269,Mapping!J:K,2,0)</f>
        <v>Baby Bath</v>
      </c>
      <c r="M269" t="str">
        <f>IF(OR(I269="PIZ BUIN",I269="LISTERINE"),VLOOKUP(E269,MAPEO!C:D,2,0)&amp;" "&amp;H269,VLOOKUP(E269,MAPEO!C:D,2,0))</f>
        <v>J´s Baby Bath</v>
      </c>
      <c r="N269">
        <f>VLOOKUP(F269,MD!A:B,2,0)</f>
        <v>0</v>
      </c>
    </row>
    <row r="270" spans="1:14">
      <c r="A270" t="s">
        <v>133</v>
      </c>
      <c r="B270" t="s">
        <v>1</v>
      </c>
      <c r="C270" t="s">
        <v>189</v>
      </c>
      <c r="D270" t="s">
        <v>385</v>
      </c>
      <c r="E270" t="s">
        <v>566</v>
      </c>
      <c r="F270" t="s">
        <v>490</v>
      </c>
      <c r="G270" s="3">
        <v>85595.37</v>
      </c>
      <c r="H270" s="3" t="str">
        <f>VLOOKUP($A270&amp;$C270&amp;$B270,Mapping!$C:$G,3,0)</f>
        <v>Mass</v>
      </c>
      <c r="I270" t="str">
        <f>VLOOKUP($A270&amp;$C270&amp;$B270,Mapping!$C:$G,4,0)</f>
        <v>JOHNSON'S BABY</v>
      </c>
      <c r="J270" t="str">
        <f t="shared" si="4"/>
        <v>BABY CLEANSERS EX SOFT</v>
      </c>
      <c r="K270" t="str">
        <f>VLOOKUP($A270&amp;$C270&amp;$B270,Mapping!$C:$G,5,0)</f>
        <v>Baby Care</v>
      </c>
      <c r="L270" t="str">
        <f>VLOOKUP(J270&amp;H270,Mapping!J:K,2,0)</f>
        <v>Baby Bath</v>
      </c>
      <c r="M270" t="str">
        <f>IF(OR(I270="PIZ BUIN",I270="LISTERINE"),VLOOKUP(E270,MAPEO!C:D,2,0)&amp;" "&amp;H270,VLOOKUP(E270,MAPEO!C:D,2,0))</f>
        <v>J´s Baby Bath</v>
      </c>
      <c r="N270">
        <f>VLOOKUP(F270,MD!A:B,2,0)</f>
        <v>0</v>
      </c>
    </row>
    <row r="271" spans="1:14">
      <c r="A271" t="s">
        <v>133</v>
      </c>
      <c r="B271" t="s">
        <v>1</v>
      </c>
      <c r="C271" t="s">
        <v>189</v>
      </c>
      <c r="D271" t="s">
        <v>385</v>
      </c>
      <c r="E271" t="s">
        <v>566</v>
      </c>
      <c r="F271" t="s">
        <v>491</v>
      </c>
      <c r="G271" s="3">
        <v>54632.800000000003</v>
      </c>
      <c r="H271" s="3" t="str">
        <f>VLOOKUP($A271&amp;$C271&amp;$B271,Mapping!$C:$G,3,0)</f>
        <v>Mass</v>
      </c>
      <c r="I271" t="str">
        <f>VLOOKUP($A271&amp;$C271&amp;$B271,Mapping!$C:$G,4,0)</f>
        <v>JOHNSON'S BABY</v>
      </c>
      <c r="J271" t="str">
        <f t="shared" si="4"/>
        <v>BABY CLEANSERS EX SOFT</v>
      </c>
      <c r="K271" t="str">
        <f>VLOOKUP($A271&amp;$C271&amp;$B271,Mapping!$C:$G,5,0)</f>
        <v>Baby Care</v>
      </c>
      <c r="L271" t="str">
        <f>VLOOKUP(J271&amp;H271,Mapping!J:K,2,0)</f>
        <v>Baby Bath</v>
      </c>
      <c r="M271" t="str">
        <f>IF(OR(I271="PIZ BUIN",I271="LISTERINE"),VLOOKUP(E271,MAPEO!C:D,2,0)&amp;" "&amp;H271,VLOOKUP(E271,MAPEO!C:D,2,0))</f>
        <v>J´s Baby Bath</v>
      </c>
      <c r="N271">
        <f>VLOOKUP(F271,MD!A:B,2,0)</f>
        <v>0</v>
      </c>
    </row>
    <row r="272" spans="1:14">
      <c r="A272" t="s">
        <v>133</v>
      </c>
      <c r="B272" t="s">
        <v>1</v>
      </c>
      <c r="C272" t="s">
        <v>189</v>
      </c>
      <c r="D272" t="s">
        <v>385</v>
      </c>
      <c r="E272" t="s">
        <v>566</v>
      </c>
      <c r="F272" t="s">
        <v>492</v>
      </c>
      <c r="G272" s="3">
        <v>59058.71</v>
      </c>
      <c r="H272" s="3" t="str">
        <f>VLOOKUP($A272&amp;$C272&amp;$B272,Mapping!$C:$G,3,0)</f>
        <v>Mass</v>
      </c>
      <c r="I272" t="str">
        <f>VLOOKUP($A272&amp;$C272&amp;$B272,Mapping!$C:$G,4,0)</f>
        <v>JOHNSON'S BABY</v>
      </c>
      <c r="J272" t="str">
        <f t="shared" si="4"/>
        <v>BABY CLEANSERS EX SOFT</v>
      </c>
      <c r="K272" t="str">
        <f>VLOOKUP($A272&amp;$C272&amp;$B272,Mapping!$C:$G,5,0)</f>
        <v>Baby Care</v>
      </c>
      <c r="L272" t="str">
        <f>VLOOKUP(J272&amp;H272,Mapping!J:K,2,0)</f>
        <v>Baby Bath</v>
      </c>
      <c r="M272" t="str">
        <f>IF(OR(I272="PIZ BUIN",I272="LISTERINE"),VLOOKUP(E272,MAPEO!C:D,2,0)&amp;" "&amp;H272,VLOOKUP(E272,MAPEO!C:D,2,0))</f>
        <v>J´s Baby Bath</v>
      </c>
      <c r="N272">
        <f>VLOOKUP(F272,MD!A:B,2,0)</f>
        <v>0</v>
      </c>
    </row>
    <row r="273" spans="1:14">
      <c r="A273" t="s">
        <v>133</v>
      </c>
      <c r="B273" t="s">
        <v>1</v>
      </c>
      <c r="C273" t="s">
        <v>189</v>
      </c>
      <c r="D273" t="s">
        <v>385</v>
      </c>
      <c r="E273" t="s">
        <v>566</v>
      </c>
      <c r="F273" t="s">
        <v>493</v>
      </c>
      <c r="G273" s="3">
        <v>63933.94</v>
      </c>
      <c r="H273" s="3" t="str">
        <f>VLOOKUP($A273&amp;$C273&amp;$B273,Mapping!$C:$G,3,0)</f>
        <v>Mass</v>
      </c>
      <c r="I273" t="str">
        <f>VLOOKUP($A273&amp;$C273&amp;$B273,Mapping!$C:$G,4,0)</f>
        <v>JOHNSON'S BABY</v>
      </c>
      <c r="J273" t="str">
        <f t="shared" si="4"/>
        <v>BABY CLEANSERS EX SOFT</v>
      </c>
      <c r="K273" t="str">
        <f>VLOOKUP($A273&amp;$C273&amp;$B273,Mapping!$C:$G,5,0)</f>
        <v>Baby Care</v>
      </c>
      <c r="L273" t="str">
        <f>VLOOKUP(J273&amp;H273,Mapping!J:K,2,0)</f>
        <v>Baby Bath</v>
      </c>
      <c r="M273" t="str">
        <f>IF(OR(I273="PIZ BUIN",I273="LISTERINE"),VLOOKUP(E273,MAPEO!C:D,2,0)&amp;" "&amp;H273,VLOOKUP(E273,MAPEO!C:D,2,0))</f>
        <v>J´s Baby Bath</v>
      </c>
      <c r="N273">
        <f>VLOOKUP(F273,MD!A:B,2,0)</f>
        <v>0</v>
      </c>
    </row>
    <row r="274" spans="1:14">
      <c r="A274" t="s">
        <v>133</v>
      </c>
      <c r="B274" t="s">
        <v>1</v>
      </c>
      <c r="C274" t="s">
        <v>189</v>
      </c>
      <c r="D274" t="s">
        <v>385</v>
      </c>
      <c r="E274" t="s">
        <v>566</v>
      </c>
      <c r="F274" t="s">
        <v>95</v>
      </c>
      <c r="G274" s="3">
        <v>61577.03</v>
      </c>
      <c r="H274" s="3" t="str">
        <f>VLOOKUP($A274&amp;$C274&amp;$B274,Mapping!$C:$G,3,0)</f>
        <v>Mass</v>
      </c>
      <c r="I274" t="str">
        <f>VLOOKUP($A274&amp;$C274&amp;$B274,Mapping!$C:$G,4,0)</f>
        <v>JOHNSON'S BABY</v>
      </c>
      <c r="J274" t="str">
        <f t="shared" si="4"/>
        <v>BABY CLEANSERS EX SOFT</v>
      </c>
      <c r="K274" t="str">
        <f>VLOOKUP($A274&amp;$C274&amp;$B274,Mapping!$C:$G,5,0)</f>
        <v>Baby Care</v>
      </c>
      <c r="L274" t="str">
        <f>VLOOKUP(J274&amp;H274,Mapping!J:K,2,0)</f>
        <v>Baby Bath</v>
      </c>
      <c r="M274" t="str">
        <f>IF(OR(I274="PIZ BUIN",I274="LISTERINE"),VLOOKUP(E274,MAPEO!C:D,2,0)&amp;" "&amp;H274,VLOOKUP(E274,MAPEO!C:D,2,0))</f>
        <v>J´s Baby Bath</v>
      </c>
      <c r="N274" t="str">
        <f>VLOOKUP(F274,MD!A:B,2,0)</f>
        <v>YTD 2015</v>
      </c>
    </row>
    <row r="275" spans="1:14">
      <c r="A275" t="s">
        <v>133</v>
      </c>
      <c r="B275" t="s">
        <v>1</v>
      </c>
      <c r="C275" t="s">
        <v>189</v>
      </c>
      <c r="D275" t="s">
        <v>385</v>
      </c>
      <c r="E275" t="s">
        <v>566</v>
      </c>
      <c r="F275" t="s">
        <v>96</v>
      </c>
      <c r="G275" s="3">
        <v>80380.06</v>
      </c>
      <c r="H275" s="3" t="str">
        <f>VLOOKUP($A275&amp;$C275&amp;$B275,Mapping!$C:$G,3,0)</f>
        <v>Mass</v>
      </c>
      <c r="I275" t="str">
        <f>VLOOKUP($A275&amp;$C275&amp;$B275,Mapping!$C:$G,4,0)</f>
        <v>JOHNSON'S BABY</v>
      </c>
      <c r="J275" t="str">
        <f t="shared" si="4"/>
        <v>BABY CLEANSERS EX SOFT</v>
      </c>
      <c r="K275" t="str">
        <f>VLOOKUP($A275&amp;$C275&amp;$B275,Mapping!$C:$G,5,0)</f>
        <v>Baby Care</v>
      </c>
      <c r="L275" t="str">
        <f>VLOOKUP(J275&amp;H275,Mapping!J:K,2,0)</f>
        <v>Baby Bath</v>
      </c>
      <c r="M275" t="str">
        <f>IF(OR(I275="PIZ BUIN",I275="LISTERINE"),VLOOKUP(E275,MAPEO!C:D,2,0)&amp;" "&amp;H275,VLOOKUP(E275,MAPEO!C:D,2,0))</f>
        <v>J´s Baby Bath</v>
      </c>
      <c r="N275" t="str">
        <f>VLOOKUP(F275,MD!A:B,2,0)</f>
        <v>YTD 2015</v>
      </c>
    </row>
    <row r="276" spans="1:14">
      <c r="A276" t="s">
        <v>133</v>
      </c>
      <c r="B276" t="s">
        <v>1</v>
      </c>
      <c r="C276" t="s">
        <v>189</v>
      </c>
      <c r="D276" t="s">
        <v>385</v>
      </c>
      <c r="E276" t="s">
        <v>566</v>
      </c>
      <c r="F276" t="s">
        <v>97</v>
      </c>
      <c r="G276" s="3">
        <v>70653.72</v>
      </c>
      <c r="H276" s="3" t="str">
        <f>VLOOKUP($A276&amp;$C276&amp;$B276,Mapping!$C:$G,3,0)</f>
        <v>Mass</v>
      </c>
      <c r="I276" t="str">
        <f>VLOOKUP($A276&amp;$C276&amp;$B276,Mapping!$C:$G,4,0)</f>
        <v>JOHNSON'S BABY</v>
      </c>
      <c r="J276" t="str">
        <f t="shared" si="4"/>
        <v>BABY CLEANSERS EX SOFT</v>
      </c>
      <c r="K276" t="str">
        <f>VLOOKUP($A276&amp;$C276&amp;$B276,Mapping!$C:$G,5,0)</f>
        <v>Baby Care</v>
      </c>
      <c r="L276" t="str">
        <f>VLOOKUP(J276&amp;H276,Mapping!J:K,2,0)</f>
        <v>Baby Bath</v>
      </c>
      <c r="M276" t="str">
        <f>IF(OR(I276="PIZ BUIN",I276="LISTERINE"),VLOOKUP(E276,MAPEO!C:D,2,0)&amp;" "&amp;H276,VLOOKUP(E276,MAPEO!C:D,2,0))</f>
        <v>J´s Baby Bath</v>
      </c>
      <c r="N276" t="str">
        <f>VLOOKUP(F276,MD!A:B,2,0)</f>
        <v>YTD 2015</v>
      </c>
    </row>
    <row r="277" spans="1:14">
      <c r="A277" t="s">
        <v>133</v>
      </c>
      <c r="B277" t="s">
        <v>1</v>
      </c>
      <c r="C277" t="s">
        <v>189</v>
      </c>
      <c r="D277" t="s">
        <v>385</v>
      </c>
      <c r="E277" t="s">
        <v>566</v>
      </c>
      <c r="F277" t="s">
        <v>101</v>
      </c>
      <c r="G277" s="3">
        <v>32169.79</v>
      </c>
      <c r="H277" s="3" t="str">
        <f>VLOOKUP($A277&amp;$C277&amp;$B277,Mapping!$C:$G,3,0)</f>
        <v>Mass</v>
      </c>
      <c r="I277" t="str">
        <f>VLOOKUP($A277&amp;$C277&amp;$B277,Mapping!$C:$G,4,0)</f>
        <v>JOHNSON'S BABY</v>
      </c>
      <c r="J277" t="str">
        <f t="shared" si="4"/>
        <v>BABY CLEANSERS EX SOFT</v>
      </c>
      <c r="K277" t="str">
        <f>VLOOKUP($A277&amp;$C277&amp;$B277,Mapping!$C:$G,5,0)</f>
        <v>Baby Care</v>
      </c>
      <c r="L277" t="str">
        <f>VLOOKUP(J277&amp;H277,Mapping!J:K,2,0)</f>
        <v>Baby Bath</v>
      </c>
      <c r="M277" t="str">
        <f>IF(OR(I277="PIZ BUIN",I277="LISTERINE"),VLOOKUP(E277,MAPEO!C:D,2,0)&amp;" "&amp;H277,VLOOKUP(E277,MAPEO!C:D,2,0))</f>
        <v>J´s Baby Bath</v>
      </c>
      <c r="N277" t="str">
        <f>VLOOKUP(F277,MD!A:B,2,0)</f>
        <v>YTD 2015</v>
      </c>
    </row>
    <row r="278" spans="1:14">
      <c r="A278" t="s">
        <v>133</v>
      </c>
      <c r="B278" t="s">
        <v>1</v>
      </c>
      <c r="C278" t="s">
        <v>189</v>
      </c>
      <c r="D278" t="s">
        <v>385</v>
      </c>
      <c r="E278" t="s">
        <v>566</v>
      </c>
      <c r="F278" t="s">
        <v>104</v>
      </c>
      <c r="G278" s="3">
        <v>52848</v>
      </c>
      <c r="H278" s="3" t="str">
        <f>VLOOKUP($A278&amp;$C278&amp;$B278,Mapping!$C:$G,3,0)</f>
        <v>Mass</v>
      </c>
      <c r="I278" t="str">
        <f>VLOOKUP($A278&amp;$C278&amp;$B278,Mapping!$C:$G,4,0)</f>
        <v>JOHNSON'S BABY</v>
      </c>
      <c r="J278" t="str">
        <f t="shared" si="4"/>
        <v>BABY CLEANSERS EX SOFT</v>
      </c>
      <c r="K278" t="str">
        <f>VLOOKUP($A278&amp;$C278&amp;$B278,Mapping!$C:$G,5,0)</f>
        <v>Baby Care</v>
      </c>
      <c r="L278" t="str">
        <f>VLOOKUP(J278&amp;H278,Mapping!J:K,2,0)</f>
        <v>Baby Bath</v>
      </c>
      <c r="M278" t="str">
        <f>IF(OR(I278="PIZ BUIN",I278="LISTERINE"),VLOOKUP(E278,MAPEO!C:D,2,0)&amp;" "&amp;H278,VLOOKUP(E278,MAPEO!C:D,2,0))</f>
        <v>J´s Baby Bath</v>
      </c>
      <c r="N278" t="str">
        <f>VLOOKUP(F278,MD!A:B,2,0)</f>
        <v>YTD 2015</v>
      </c>
    </row>
    <row r="279" spans="1:14">
      <c r="A279" t="s">
        <v>133</v>
      </c>
      <c r="B279" t="s">
        <v>1</v>
      </c>
      <c r="C279" t="s">
        <v>189</v>
      </c>
      <c r="D279" t="s">
        <v>385</v>
      </c>
      <c r="E279" t="s">
        <v>566</v>
      </c>
      <c r="F279" t="s">
        <v>105</v>
      </c>
      <c r="G279" s="3">
        <v>66877.19</v>
      </c>
      <c r="H279" s="3" t="str">
        <f>VLOOKUP($A279&amp;$C279&amp;$B279,Mapping!$C:$G,3,0)</f>
        <v>Mass</v>
      </c>
      <c r="I279" t="str">
        <f>VLOOKUP($A279&amp;$C279&amp;$B279,Mapping!$C:$G,4,0)</f>
        <v>JOHNSON'S BABY</v>
      </c>
      <c r="J279" t="str">
        <f t="shared" si="4"/>
        <v>BABY CLEANSERS EX SOFT</v>
      </c>
      <c r="K279" t="str">
        <f>VLOOKUP($A279&amp;$C279&amp;$B279,Mapping!$C:$G,5,0)</f>
        <v>Baby Care</v>
      </c>
      <c r="L279" t="str">
        <f>VLOOKUP(J279&amp;H279,Mapping!J:K,2,0)</f>
        <v>Baby Bath</v>
      </c>
      <c r="M279" t="str">
        <f>IF(OR(I279="PIZ BUIN",I279="LISTERINE"),VLOOKUP(E279,MAPEO!C:D,2,0)&amp;" "&amp;H279,VLOOKUP(E279,MAPEO!C:D,2,0))</f>
        <v>J´s Baby Bath</v>
      </c>
      <c r="N279" t="str">
        <f>VLOOKUP(F279,MD!A:B,2,0)</f>
        <v>YTD 2015</v>
      </c>
    </row>
    <row r="280" spans="1:14">
      <c r="A280" t="s">
        <v>133</v>
      </c>
      <c r="B280" t="s">
        <v>1</v>
      </c>
      <c r="C280" t="s">
        <v>189</v>
      </c>
      <c r="D280" t="s">
        <v>385</v>
      </c>
      <c r="E280" t="s">
        <v>566</v>
      </c>
      <c r="F280" t="s">
        <v>106</v>
      </c>
      <c r="G280" s="3">
        <v>58297.21</v>
      </c>
      <c r="H280" s="3" t="str">
        <f>VLOOKUP($A280&amp;$C280&amp;$B280,Mapping!$C:$G,3,0)</f>
        <v>Mass</v>
      </c>
      <c r="I280" t="str">
        <f>VLOOKUP($A280&amp;$C280&amp;$B280,Mapping!$C:$G,4,0)</f>
        <v>JOHNSON'S BABY</v>
      </c>
      <c r="J280" t="str">
        <f t="shared" si="4"/>
        <v>BABY CLEANSERS EX SOFT</v>
      </c>
      <c r="K280" t="str">
        <f>VLOOKUP($A280&amp;$C280&amp;$B280,Mapping!$C:$G,5,0)</f>
        <v>Baby Care</v>
      </c>
      <c r="L280" t="str">
        <f>VLOOKUP(J280&amp;H280,Mapping!J:K,2,0)</f>
        <v>Baby Bath</v>
      </c>
      <c r="M280" t="str">
        <f>IF(OR(I280="PIZ BUIN",I280="LISTERINE"),VLOOKUP(E280,MAPEO!C:D,2,0)&amp;" "&amp;H280,VLOOKUP(E280,MAPEO!C:D,2,0))</f>
        <v>J´s Baby Bath</v>
      </c>
      <c r="N280" t="str">
        <f>VLOOKUP(F280,MD!A:B,2,0)</f>
        <v>YTD 2015</v>
      </c>
    </row>
    <row r="281" spans="1:14">
      <c r="A281" t="s">
        <v>133</v>
      </c>
      <c r="B281" t="s">
        <v>1</v>
      </c>
      <c r="C281" t="s">
        <v>189</v>
      </c>
      <c r="D281" t="s">
        <v>385</v>
      </c>
      <c r="E281" t="s">
        <v>566</v>
      </c>
      <c r="F281" t="s">
        <v>108</v>
      </c>
      <c r="G281" s="3">
        <v>65281.99</v>
      </c>
      <c r="H281" s="3" t="str">
        <f>VLOOKUP($A281&amp;$C281&amp;$B281,Mapping!$C:$G,3,0)</f>
        <v>Mass</v>
      </c>
      <c r="I281" t="str">
        <f>VLOOKUP($A281&amp;$C281&amp;$B281,Mapping!$C:$G,4,0)</f>
        <v>JOHNSON'S BABY</v>
      </c>
      <c r="J281" t="str">
        <f t="shared" si="4"/>
        <v>BABY CLEANSERS EX SOFT</v>
      </c>
      <c r="K281" t="str">
        <f>VLOOKUP($A281&amp;$C281&amp;$B281,Mapping!$C:$G,5,0)</f>
        <v>Baby Care</v>
      </c>
      <c r="L281" t="str">
        <f>VLOOKUP(J281&amp;H281,Mapping!J:K,2,0)</f>
        <v>Baby Bath</v>
      </c>
      <c r="M281" t="str">
        <f>IF(OR(I281="PIZ BUIN",I281="LISTERINE"),VLOOKUP(E281,MAPEO!C:D,2,0)&amp;" "&amp;H281,VLOOKUP(E281,MAPEO!C:D,2,0))</f>
        <v>J´s Baby Bath</v>
      </c>
      <c r="N281">
        <f>VLOOKUP(F281,MD!A:B,2,0)</f>
        <v>0</v>
      </c>
    </row>
    <row r="282" spans="1:14">
      <c r="A282" t="s">
        <v>133</v>
      </c>
      <c r="B282" t="s">
        <v>1</v>
      </c>
      <c r="C282" t="s">
        <v>189</v>
      </c>
      <c r="D282" t="s">
        <v>385</v>
      </c>
      <c r="E282" t="s">
        <v>566</v>
      </c>
      <c r="F282" t="s">
        <v>109</v>
      </c>
      <c r="G282" s="3">
        <v>102026.4</v>
      </c>
      <c r="H282" s="3" t="str">
        <f>VLOOKUP($A282&amp;$C282&amp;$B282,Mapping!$C:$G,3,0)</f>
        <v>Mass</v>
      </c>
      <c r="I282" t="str">
        <f>VLOOKUP($A282&amp;$C282&amp;$B282,Mapping!$C:$G,4,0)</f>
        <v>JOHNSON'S BABY</v>
      </c>
      <c r="J282" t="str">
        <f t="shared" si="4"/>
        <v>BABY CLEANSERS EX SOFT</v>
      </c>
      <c r="K282" t="str">
        <f>VLOOKUP($A282&amp;$C282&amp;$B282,Mapping!$C:$G,5,0)</f>
        <v>Baby Care</v>
      </c>
      <c r="L282" t="str">
        <f>VLOOKUP(J282&amp;H282,Mapping!J:K,2,0)</f>
        <v>Baby Bath</v>
      </c>
      <c r="M282" t="str">
        <f>IF(OR(I282="PIZ BUIN",I282="LISTERINE"),VLOOKUP(E282,MAPEO!C:D,2,0)&amp;" "&amp;H282,VLOOKUP(E282,MAPEO!C:D,2,0))</f>
        <v>J´s Baby Bath</v>
      </c>
      <c r="N282">
        <f>VLOOKUP(F282,MD!A:B,2,0)</f>
        <v>0</v>
      </c>
    </row>
    <row r="283" spans="1:14">
      <c r="A283" t="s">
        <v>133</v>
      </c>
      <c r="B283" t="s">
        <v>1</v>
      </c>
      <c r="C283" t="s">
        <v>189</v>
      </c>
      <c r="D283" t="s">
        <v>385</v>
      </c>
      <c r="E283" t="s">
        <v>566</v>
      </c>
      <c r="F283" t="s">
        <v>110</v>
      </c>
      <c r="G283" s="3">
        <v>48903.360000000001</v>
      </c>
      <c r="H283" s="3" t="str">
        <f>VLOOKUP($A283&amp;$C283&amp;$B283,Mapping!$C:$G,3,0)</f>
        <v>Mass</v>
      </c>
      <c r="I283" t="str">
        <f>VLOOKUP($A283&amp;$C283&amp;$B283,Mapping!$C:$G,4,0)</f>
        <v>JOHNSON'S BABY</v>
      </c>
      <c r="J283" t="str">
        <f t="shared" si="4"/>
        <v>BABY CLEANSERS EX SOFT</v>
      </c>
      <c r="K283" t="str">
        <f>VLOOKUP($A283&amp;$C283&amp;$B283,Mapping!$C:$G,5,0)</f>
        <v>Baby Care</v>
      </c>
      <c r="L283" t="str">
        <f>VLOOKUP(J283&amp;H283,Mapping!J:K,2,0)</f>
        <v>Baby Bath</v>
      </c>
      <c r="M283" t="str">
        <f>IF(OR(I283="PIZ BUIN",I283="LISTERINE"),VLOOKUP(E283,MAPEO!C:D,2,0)&amp;" "&amp;H283,VLOOKUP(E283,MAPEO!C:D,2,0))</f>
        <v>J´s Baby Bath</v>
      </c>
      <c r="N283">
        <f>VLOOKUP(F283,MD!A:B,2,0)</f>
        <v>0</v>
      </c>
    </row>
    <row r="284" spans="1:14">
      <c r="A284" t="s">
        <v>133</v>
      </c>
      <c r="B284" t="s">
        <v>1</v>
      </c>
      <c r="C284" t="s">
        <v>189</v>
      </c>
      <c r="D284" t="s">
        <v>385</v>
      </c>
      <c r="E284" t="s">
        <v>566</v>
      </c>
      <c r="F284" t="s">
        <v>111</v>
      </c>
      <c r="G284" s="3">
        <v>45113.440000000002</v>
      </c>
      <c r="H284" s="3" t="str">
        <f>VLOOKUP($A284&amp;$C284&amp;$B284,Mapping!$C:$G,3,0)</f>
        <v>Mass</v>
      </c>
      <c r="I284" t="str">
        <f>VLOOKUP($A284&amp;$C284&amp;$B284,Mapping!$C:$G,4,0)</f>
        <v>JOHNSON'S BABY</v>
      </c>
      <c r="J284" t="str">
        <f t="shared" si="4"/>
        <v>BABY CLEANSERS EX SOFT</v>
      </c>
      <c r="K284" t="str">
        <f>VLOOKUP($A284&amp;$C284&amp;$B284,Mapping!$C:$G,5,0)</f>
        <v>Baby Care</v>
      </c>
      <c r="L284" t="str">
        <f>VLOOKUP(J284&amp;H284,Mapping!J:K,2,0)</f>
        <v>Baby Bath</v>
      </c>
      <c r="M284" t="str">
        <f>IF(OR(I284="PIZ BUIN",I284="LISTERINE"),VLOOKUP(E284,MAPEO!C:D,2,0)&amp;" "&amp;H284,VLOOKUP(E284,MAPEO!C:D,2,0))</f>
        <v>J´s Baby Bath</v>
      </c>
      <c r="N284">
        <f>VLOOKUP(F284,MD!A:B,2,0)</f>
        <v>0</v>
      </c>
    </row>
    <row r="285" spans="1:14">
      <c r="A285" t="s">
        <v>133</v>
      </c>
      <c r="B285" t="s">
        <v>1</v>
      </c>
      <c r="C285" t="s">
        <v>189</v>
      </c>
      <c r="D285" t="s">
        <v>385</v>
      </c>
      <c r="E285" t="s">
        <v>566</v>
      </c>
      <c r="F285" t="s">
        <v>114</v>
      </c>
      <c r="G285" s="3">
        <v>48041.07</v>
      </c>
      <c r="H285" s="3" t="str">
        <f>VLOOKUP($A285&amp;$C285&amp;$B285,Mapping!$C:$G,3,0)</f>
        <v>Mass</v>
      </c>
      <c r="I285" t="str">
        <f>VLOOKUP($A285&amp;$C285&amp;$B285,Mapping!$C:$G,4,0)</f>
        <v>JOHNSON'S BABY</v>
      </c>
      <c r="J285" t="str">
        <f t="shared" si="4"/>
        <v>BABY CLEANSERS EX SOFT</v>
      </c>
      <c r="K285" t="str">
        <f>VLOOKUP($A285&amp;$C285&amp;$B285,Mapping!$C:$G,5,0)</f>
        <v>Baby Care</v>
      </c>
      <c r="L285" t="str">
        <f>VLOOKUP(J285&amp;H285,Mapping!J:K,2,0)</f>
        <v>Baby Bath</v>
      </c>
      <c r="M285" t="str">
        <f>IF(OR(I285="PIZ BUIN",I285="LISTERINE"),VLOOKUP(E285,MAPEO!C:D,2,0)&amp;" "&amp;H285,VLOOKUP(E285,MAPEO!C:D,2,0))</f>
        <v>J´s Baby Bath</v>
      </c>
      <c r="N285">
        <f>VLOOKUP(F285,MD!A:B,2,0)</f>
        <v>0</v>
      </c>
    </row>
    <row r="286" spans="1:14">
      <c r="A286" t="s">
        <v>133</v>
      </c>
      <c r="B286" t="s">
        <v>1</v>
      </c>
      <c r="C286" t="s">
        <v>189</v>
      </c>
      <c r="D286" t="s">
        <v>385</v>
      </c>
      <c r="E286" t="s">
        <v>566</v>
      </c>
      <c r="F286" t="s">
        <v>115</v>
      </c>
      <c r="G286" s="3">
        <v>80669.91</v>
      </c>
      <c r="H286" s="3" t="str">
        <f>VLOOKUP($A286&amp;$C286&amp;$B286,Mapping!$C:$G,3,0)</f>
        <v>Mass</v>
      </c>
      <c r="I286" t="str">
        <f>VLOOKUP($A286&amp;$C286&amp;$B286,Mapping!$C:$G,4,0)</f>
        <v>JOHNSON'S BABY</v>
      </c>
      <c r="J286" t="str">
        <f t="shared" si="4"/>
        <v>BABY CLEANSERS EX SOFT</v>
      </c>
      <c r="K286" t="str">
        <f>VLOOKUP($A286&amp;$C286&amp;$B286,Mapping!$C:$G,5,0)</f>
        <v>Baby Care</v>
      </c>
      <c r="L286" t="str">
        <f>VLOOKUP(J286&amp;H286,Mapping!J:K,2,0)</f>
        <v>Baby Bath</v>
      </c>
      <c r="M286" t="str">
        <f>IF(OR(I286="PIZ BUIN",I286="LISTERINE"),VLOOKUP(E286,MAPEO!C:D,2,0)&amp;" "&amp;H286,VLOOKUP(E286,MAPEO!C:D,2,0))</f>
        <v>J´s Baby Bath</v>
      </c>
      <c r="N286" t="str">
        <f>VLOOKUP(F286,MD!A:B,2,0)</f>
        <v>YTD 2016</v>
      </c>
    </row>
    <row r="287" spans="1:14">
      <c r="A287" t="s">
        <v>133</v>
      </c>
      <c r="B287" t="s">
        <v>1</v>
      </c>
      <c r="C287" t="s">
        <v>189</v>
      </c>
      <c r="D287" t="s">
        <v>385</v>
      </c>
      <c r="E287" t="s">
        <v>566</v>
      </c>
      <c r="F287" t="s">
        <v>117</v>
      </c>
      <c r="G287" s="3">
        <v>54090.76</v>
      </c>
      <c r="H287" s="3" t="str">
        <f>VLOOKUP($A287&amp;$C287&amp;$B287,Mapping!$C:$G,3,0)</f>
        <v>Mass</v>
      </c>
      <c r="I287" t="str">
        <f>VLOOKUP($A287&amp;$C287&amp;$B287,Mapping!$C:$G,4,0)</f>
        <v>JOHNSON'S BABY</v>
      </c>
      <c r="J287" t="str">
        <f t="shared" si="4"/>
        <v>BABY CLEANSERS EX SOFT</v>
      </c>
      <c r="K287" t="str">
        <f>VLOOKUP($A287&amp;$C287&amp;$B287,Mapping!$C:$G,5,0)</f>
        <v>Baby Care</v>
      </c>
      <c r="L287" t="str">
        <f>VLOOKUP(J287&amp;H287,Mapping!J:K,2,0)</f>
        <v>Baby Bath</v>
      </c>
      <c r="M287" t="str">
        <f>IF(OR(I287="PIZ BUIN",I287="LISTERINE"),VLOOKUP(E287,MAPEO!C:D,2,0)&amp;" "&amp;H287,VLOOKUP(E287,MAPEO!C:D,2,0))</f>
        <v>J´s Baby Bath</v>
      </c>
      <c r="N287" t="str">
        <f>VLOOKUP(F287,MD!A:B,2,0)</f>
        <v>YTD 2016</v>
      </c>
    </row>
    <row r="288" spans="1:14">
      <c r="A288" t="s">
        <v>133</v>
      </c>
      <c r="B288" t="s">
        <v>1</v>
      </c>
      <c r="C288" t="s">
        <v>189</v>
      </c>
      <c r="D288" t="s">
        <v>385</v>
      </c>
      <c r="E288" t="s">
        <v>566</v>
      </c>
      <c r="F288" t="s">
        <v>118</v>
      </c>
      <c r="G288" s="3">
        <v>79395.34</v>
      </c>
      <c r="H288" s="3" t="str">
        <f>VLOOKUP($A288&amp;$C288&amp;$B288,Mapping!$C:$G,3,0)</f>
        <v>Mass</v>
      </c>
      <c r="I288" t="str">
        <f>VLOOKUP($A288&amp;$C288&amp;$B288,Mapping!$C:$G,4,0)</f>
        <v>JOHNSON'S BABY</v>
      </c>
      <c r="J288" t="str">
        <f t="shared" si="4"/>
        <v>BABY CLEANSERS EX SOFT</v>
      </c>
      <c r="K288" t="str">
        <f>VLOOKUP($A288&amp;$C288&amp;$B288,Mapping!$C:$G,5,0)</f>
        <v>Baby Care</v>
      </c>
      <c r="L288" t="str">
        <f>VLOOKUP(J288&amp;H288,Mapping!J:K,2,0)</f>
        <v>Baby Bath</v>
      </c>
      <c r="M288" t="str">
        <f>IF(OR(I288="PIZ BUIN",I288="LISTERINE"),VLOOKUP(E288,MAPEO!C:D,2,0)&amp;" "&amp;H288,VLOOKUP(E288,MAPEO!C:D,2,0))</f>
        <v>J´s Baby Bath</v>
      </c>
      <c r="N288" t="str">
        <f>VLOOKUP(F288,MD!A:B,2,0)</f>
        <v>YTD 2016</v>
      </c>
    </row>
    <row r="289" spans="1:14">
      <c r="A289" t="s">
        <v>133</v>
      </c>
      <c r="B289" t="s">
        <v>1</v>
      </c>
      <c r="C289" t="s">
        <v>189</v>
      </c>
      <c r="D289" t="s">
        <v>385</v>
      </c>
      <c r="E289" t="s">
        <v>567</v>
      </c>
      <c r="F289" t="s">
        <v>482</v>
      </c>
      <c r="G289" s="3">
        <v>3775.84</v>
      </c>
      <c r="H289" s="3" t="str">
        <f>VLOOKUP($A289&amp;$C289&amp;$B289,Mapping!$C:$G,3,0)</f>
        <v>Mass</v>
      </c>
      <c r="I289" t="str">
        <f>VLOOKUP($A289&amp;$C289&amp;$B289,Mapping!$C:$G,4,0)</f>
        <v>JOHNSON'S BABY</v>
      </c>
      <c r="J289" t="str">
        <f t="shared" si="4"/>
        <v>BABY CLEANSERS EX SOFT</v>
      </c>
      <c r="K289" t="str">
        <f>VLOOKUP($A289&amp;$C289&amp;$B289,Mapping!$C:$G,5,0)</f>
        <v>Baby Care</v>
      </c>
      <c r="L289" t="str">
        <f>VLOOKUP(J289&amp;H289,Mapping!J:K,2,0)</f>
        <v>Baby Bath</v>
      </c>
      <c r="M289" t="str">
        <f>IF(OR(I289="PIZ BUIN",I289="LISTERINE"),VLOOKUP(E289,MAPEO!C:D,2,0)&amp;" "&amp;H289,VLOOKUP(E289,MAPEO!C:D,2,0))</f>
        <v>J´s Baby Bath</v>
      </c>
      <c r="N289">
        <f>VLOOKUP(F289,MD!A:B,2,0)</f>
        <v>0</v>
      </c>
    </row>
    <row r="290" spans="1:14">
      <c r="A290" t="s">
        <v>133</v>
      </c>
      <c r="B290" t="s">
        <v>1</v>
      </c>
      <c r="C290" t="s">
        <v>189</v>
      </c>
      <c r="D290" t="s">
        <v>385</v>
      </c>
      <c r="E290" t="s">
        <v>567</v>
      </c>
      <c r="F290" t="s">
        <v>483</v>
      </c>
      <c r="G290" s="3">
        <v>9357.7900000000009</v>
      </c>
      <c r="H290" s="3" t="str">
        <f>VLOOKUP($A290&amp;$C290&amp;$B290,Mapping!$C:$G,3,0)</f>
        <v>Mass</v>
      </c>
      <c r="I290" t="str">
        <f>VLOOKUP($A290&amp;$C290&amp;$B290,Mapping!$C:$G,4,0)</f>
        <v>JOHNSON'S BABY</v>
      </c>
      <c r="J290" t="str">
        <f t="shared" si="4"/>
        <v>BABY CLEANSERS EX SOFT</v>
      </c>
      <c r="K290" t="str">
        <f>VLOOKUP($A290&amp;$C290&amp;$B290,Mapping!$C:$G,5,0)</f>
        <v>Baby Care</v>
      </c>
      <c r="L290" t="str">
        <f>VLOOKUP(J290&amp;H290,Mapping!J:K,2,0)</f>
        <v>Baby Bath</v>
      </c>
      <c r="M290" t="str">
        <f>IF(OR(I290="PIZ BUIN",I290="LISTERINE"),VLOOKUP(E290,MAPEO!C:D,2,0)&amp;" "&amp;H290,VLOOKUP(E290,MAPEO!C:D,2,0))</f>
        <v>J´s Baby Bath</v>
      </c>
      <c r="N290">
        <f>VLOOKUP(F290,MD!A:B,2,0)</f>
        <v>0</v>
      </c>
    </row>
    <row r="291" spans="1:14">
      <c r="A291" t="s">
        <v>133</v>
      </c>
      <c r="B291" t="s">
        <v>1</v>
      </c>
      <c r="C291" t="s">
        <v>189</v>
      </c>
      <c r="D291" t="s">
        <v>385</v>
      </c>
      <c r="E291" t="s">
        <v>567</v>
      </c>
      <c r="F291" t="s">
        <v>484</v>
      </c>
      <c r="G291" s="3">
        <v>5963.53</v>
      </c>
      <c r="H291" s="3" t="str">
        <f>VLOOKUP($A291&amp;$C291&amp;$B291,Mapping!$C:$G,3,0)</f>
        <v>Mass</v>
      </c>
      <c r="I291" t="str">
        <f>VLOOKUP($A291&amp;$C291&amp;$B291,Mapping!$C:$G,4,0)</f>
        <v>JOHNSON'S BABY</v>
      </c>
      <c r="J291" t="str">
        <f t="shared" si="4"/>
        <v>BABY CLEANSERS EX SOFT</v>
      </c>
      <c r="K291" t="str">
        <f>VLOOKUP($A291&amp;$C291&amp;$B291,Mapping!$C:$G,5,0)</f>
        <v>Baby Care</v>
      </c>
      <c r="L291" t="str">
        <f>VLOOKUP(J291&amp;H291,Mapping!J:K,2,0)</f>
        <v>Baby Bath</v>
      </c>
      <c r="M291" t="str">
        <f>IF(OR(I291="PIZ BUIN",I291="LISTERINE"),VLOOKUP(E291,MAPEO!C:D,2,0)&amp;" "&amp;H291,VLOOKUP(E291,MAPEO!C:D,2,0))</f>
        <v>J´s Baby Bath</v>
      </c>
      <c r="N291">
        <f>VLOOKUP(F291,MD!A:B,2,0)</f>
        <v>0</v>
      </c>
    </row>
    <row r="292" spans="1:14">
      <c r="A292" t="s">
        <v>133</v>
      </c>
      <c r="B292" t="s">
        <v>1</v>
      </c>
      <c r="C292" t="s">
        <v>189</v>
      </c>
      <c r="D292" t="s">
        <v>385</v>
      </c>
      <c r="E292" t="s">
        <v>567</v>
      </c>
      <c r="F292" t="s">
        <v>485</v>
      </c>
      <c r="G292" s="3">
        <v>2868.45</v>
      </c>
      <c r="H292" s="3" t="str">
        <f>VLOOKUP($A292&amp;$C292&amp;$B292,Mapping!$C:$G,3,0)</f>
        <v>Mass</v>
      </c>
      <c r="I292" t="str">
        <f>VLOOKUP($A292&amp;$C292&amp;$B292,Mapping!$C:$G,4,0)</f>
        <v>JOHNSON'S BABY</v>
      </c>
      <c r="J292" t="str">
        <f t="shared" si="4"/>
        <v>BABY CLEANSERS EX SOFT</v>
      </c>
      <c r="K292" t="str">
        <f>VLOOKUP($A292&amp;$C292&amp;$B292,Mapping!$C:$G,5,0)</f>
        <v>Baby Care</v>
      </c>
      <c r="L292" t="str">
        <f>VLOOKUP(J292&amp;H292,Mapping!J:K,2,0)</f>
        <v>Baby Bath</v>
      </c>
      <c r="M292" t="str">
        <f>IF(OR(I292="PIZ BUIN",I292="LISTERINE"),VLOOKUP(E292,MAPEO!C:D,2,0)&amp;" "&amp;H292,VLOOKUP(E292,MAPEO!C:D,2,0))</f>
        <v>J´s Baby Bath</v>
      </c>
      <c r="N292">
        <f>VLOOKUP(F292,MD!A:B,2,0)</f>
        <v>0</v>
      </c>
    </row>
    <row r="293" spans="1:14">
      <c r="A293" t="s">
        <v>133</v>
      </c>
      <c r="B293" t="s">
        <v>1</v>
      </c>
      <c r="C293" t="s">
        <v>189</v>
      </c>
      <c r="D293" t="s">
        <v>385</v>
      </c>
      <c r="E293" t="s">
        <v>567</v>
      </c>
      <c r="F293" t="s">
        <v>486</v>
      </c>
      <c r="G293" s="3">
        <v>5384.51</v>
      </c>
      <c r="H293" s="3" t="str">
        <f>VLOOKUP($A293&amp;$C293&amp;$B293,Mapping!$C:$G,3,0)</f>
        <v>Mass</v>
      </c>
      <c r="I293" t="str">
        <f>VLOOKUP($A293&amp;$C293&amp;$B293,Mapping!$C:$G,4,0)</f>
        <v>JOHNSON'S BABY</v>
      </c>
      <c r="J293" t="str">
        <f t="shared" si="4"/>
        <v>BABY CLEANSERS EX SOFT</v>
      </c>
      <c r="K293" t="str">
        <f>VLOOKUP($A293&amp;$C293&amp;$B293,Mapping!$C:$G,5,0)</f>
        <v>Baby Care</v>
      </c>
      <c r="L293" t="str">
        <f>VLOOKUP(J293&amp;H293,Mapping!J:K,2,0)</f>
        <v>Baby Bath</v>
      </c>
      <c r="M293" t="str">
        <f>IF(OR(I293="PIZ BUIN",I293="LISTERINE"),VLOOKUP(E293,MAPEO!C:D,2,0)&amp;" "&amp;H293,VLOOKUP(E293,MAPEO!C:D,2,0))</f>
        <v>J´s Baby Bath</v>
      </c>
      <c r="N293">
        <f>VLOOKUP(F293,MD!A:B,2,0)</f>
        <v>0</v>
      </c>
    </row>
    <row r="294" spans="1:14">
      <c r="A294" t="s">
        <v>133</v>
      </c>
      <c r="B294" t="s">
        <v>1</v>
      </c>
      <c r="C294" t="s">
        <v>189</v>
      </c>
      <c r="D294" t="s">
        <v>385</v>
      </c>
      <c r="E294" t="s">
        <v>567</v>
      </c>
      <c r="F294" t="s">
        <v>487</v>
      </c>
      <c r="G294" s="3">
        <v>9488.69</v>
      </c>
      <c r="H294" s="3" t="str">
        <f>VLOOKUP($A294&amp;$C294&amp;$B294,Mapping!$C:$G,3,0)</f>
        <v>Mass</v>
      </c>
      <c r="I294" t="str">
        <f>VLOOKUP($A294&amp;$C294&amp;$B294,Mapping!$C:$G,4,0)</f>
        <v>JOHNSON'S BABY</v>
      </c>
      <c r="J294" t="str">
        <f t="shared" si="4"/>
        <v>BABY CLEANSERS EX SOFT</v>
      </c>
      <c r="K294" t="str">
        <f>VLOOKUP($A294&amp;$C294&amp;$B294,Mapping!$C:$G,5,0)</f>
        <v>Baby Care</v>
      </c>
      <c r="L294" t="str">
        <f>VLOOKUP(J294&amp;H294,Mapping!J:K,2,0)</f>
        <v>Baby Bath</v>
      </c>
      <c r="M294" t="str">
        <f>IF(OR(I294="PIZ BUIN",I294="LISTERINE"),VLOOKUP(E294,MAPEO!C:D,2,0)&amp;" "&amp;H294,VLOOKUP(E294,MAPEO!C:D,2,0))</f>
        <v>J´s Baby Bath</v>
      </c>
      <c r="N294">
        <f>VLOOKUP(F294,MD!A:B,2,0)</f>
        <v>0</v>
      </c>
    </row>
    <row r="295" spans="1:14">
      <c r="A295" t="s">
        <v>133</v>
      </c>
      <c r="B295" t="s">
        <v>1</v>
      </c>
      <c r="C295" t="s">
        <v>189</v>
      </c>
      <c r="D295" t="s">
        <v>385</v>
      </c>
      <c r="E295" t="s">
        <v>567</v>
      </c>
      <c r="F295" t="s">
        <v>488</v>
      </c>
      <c r="G295" s="3">
        <v>9087.4</v>
      </c>
      <c r="H295" s="3" t="str">
        <f>VLOOKUP($A295&amp;$C295&amp;$B295,Mapping!$C:$G,3,0)</f>
        <v>Mass</v>
      </c>
      <c r="I295" t="str">
        <f>VLOOKUP($A295&amp;$C295&amp;$B295,Mapping!$C:$G,4,0)</f>
        <v>JOHNSON'S BABY</v>
      </c>
      <c r="J295" t="str">
        <f t="shared" si="4"/>
        <v>BABY CLEANSERS EX SOFT</v>
      </c>
      <c r="K295" t="str">
        <f>VLOOKUP($A295&amp;$C295&amp;$B295,Mapping!$C:$G,5,0)</f>
        <v>Baby Care</v>
      </c>
      <c r="L295" t="str">
        <f>VLOOKUP(J295&amp;H295,Mapping!J:K,2,0)</f>
        <v>Baby Bath</v>
      </c>
      <c r="M295" t="str">
        <f>IF(OR(I295="PIZ BUIN",I295="LISTERINE"),VLOOKUP(E295,MAPEO!C:D,2,0)&amp;" "&amp;H295,VLOOKUP(E295,MAPEO!C:D,2,0))</f>
        <v>J´s Baby Bath</v>
      </c>
      <c r="N295">
        <f>VLOOKUP(F295,MD!A:B,2,0)</f>
        <v>0</v>
      </c>
    </row>
    <row r="296" spans="1:14">
      <c r="A296" t="s">
        <v>133</v>
      </c>
      <c r="B296" t="s">
        <v>1</v>
      </c>
      <c r="C296" t="s">
        <v>189</v>
      </c>
      <c r="D296" t="s">
        <v>385</v>
      </c>
      <c r="E296" t="s">
        <v>567</v>
      </c>
      <c r="F296" t="s">
        <v>489</v>
      </c>
      <c r="G296" s="3">
        <v>7937.71</v>
      </c>
      <c r="H296" s="3" t="str">
        <f>VLOOKUP($A296&amp;$C296&amp;$B296,Mapping!$C:$G,3,0)</f>
        <v>Mass</v>
      </c>
      <c r="I296" t="str">
        <f>VLOOKUP($A296&amp;$C296&amp;$B296,Mapping!$C:$G,4,0)</f>
        <v>JOHNSON'S BABY</v>
      </c>
      <c r="J296" t="str">
        <f t="shared" si="4"/>
        <v>BABY CLEANSERS EX SOFT</v>
      </c>
      <c r="K296" t="str">
        <f>VLOOKUP($A296&amp;$C296&amp;$B296,Mapping!$C:$G,5,0)</f>
        <v>Baby Care</v>
      </c>
      <c r="L296" t="str">
        <f>VLOOKUP(J296&amp;H296,Mapping!J:K,2,0)</f>
        <v>Baby Bath</v>
      </c>
      <c r="M296" t="str">
        <f>IF(OR(I296="PIZ BUIN",I296="LISTERINE"),VLOOKUP(E296,MAPEO!C:D,2,0)&amp;" "&amp;H296,VLOOKUP(E296,MAPEO!C:D,2,0))</f>
        <v>J´s Baby Bath</v>
      </c>
      <c r="N296">
        <f>VLOOKUP(F296,MD!A:B,2,0)</f>
        <v>0</v>
      </c>
    </row>
    <row r="297" spans="1:14">
      <c r="A297" t="s">
        <v>133</v>
      </c>
      <c r="B297" t="s">
        <v>1</v>
      </c>
      <c r="C297" t="s">
        <v>189</v>
      </c>
      <c r="D297" t="s">
        <v>385</v>
      </c>
      <c r="E297" t="s">
        <v>567</v>
      </c>
      <c r="F297" t="s">
        <v>490</v>
      </c>
      <c r="G297" s="3">
        <v>10926.34</v>
      </c>
      <c r="H297" s="3" t="str">
        <f>VLOOKUP($A297&amp;$C297&amp;$B297,Mapping!$C:$G,3,0)</f>
        <v>Mass</v>
      </c>
      <c r="I297" t="str">
        <f>VLOOKUP($A297&amp;$C297&amp;$B297,Mapping!$C:$G,4,0)</f>
        <v>JOHNSON'S BABY</v>
      </c>
      <c r="J297" t="str">
        <f t="shared" si="4"/>
        <v>BABY CLEANSERS EX SOFT</v>
      </c>
      <c r="K297" t="str">
        <f>VLOOKUP($A297&amp;$C297&amp;$B297,Mapping!$C:$G,5,0)</f>
        <v>Baby Care</v>
      </c>
      <c r="L297" t="str">
        <f>VLOOKUP(J297&amp;H297,Mapping!J:K,2,0)</f>
        <v>Baby Bath</v>
      </c>
      <c r="M297" t="str">
        <f>IF(OR(I297="PIZ BUIN",I297="LISTERINE"),VLOOKUP(E297,MAPEO!C:D,2,0)&amp;" "&amp;H297,VLOOKUP(E297,MAPEO!C:D,2,0))</f>
        <v>J´s Baby Bath</v>
      </c>
      <c r="N297">
        <f>VLOOKUP(F297,MD!A:B,2,0)</f>
        <v>0</v>
      </c>
    </row>
    <row r="298" spans="1:14">
      <c r="A298" t="s">
        <v>133</v>
      </c>
      <c r="B298" t="s">
        <v>1</v>
      </c>
      <c r="C298" t="s">
        <v>189</v>
      </c>
      <c r="D298" t="s">
        <v>385</v>
      </c>
      <c r="E298" t="s">
        <v>567</v>
      </c>
      <c r="F298" t="s">
        <v>491</v>
      </c>
      <c r="G298" s="3">
        <v>4943.68</v>
      </c>
      <c r="H298" s="3" t="str">
        <f>VLOOKUP($A298&amp;$C298&amp;$B298,Mapping!$C:$G,3,0)</f>
        <v>Mass</v>
      </c>
      <c r="I298" t="str">
        <f>VLOOKUP($A298&amp;$C298&amp;$B298,Mapping!$C:$G,4,0)</f>
        <v>JOHNSON'S BABY</v>
      </c>
      <c r="J298" t="str">
        <f t="shared" si="4"/>
        <v>BABY CLEANSERS EX SOFT</v>
      </c>
      <c r="K298" t="str">
        <f>VLOOKUP($A298&amp;$C298&amp;$B298,Mapping!$C:$G,5,0)</f>
        <v>Baby Care</v>
      </c>
      <c r="L298" t="str">
        <f>VLOOKUP(J298&amp;H298,Mapping!J:K,2,0)</f>
        <v>Baby Bath</v>
      </c>
      <c r="M298" t="str">
        <f>IF(OR(I298="PIZ BUIN",I298="LISTERINE"),VLOOKUP(E298,MAPEO!C:D,2,0)&amp;" "&amp;H298,VLOOKUP(E298,MAPEO!C:D,2,0))</f>
        <v>J´s Baby Bath</v>
      </c>
      <c r="N298">
        <f>VLOOKUP(F298,MD!A:B,2,0)</f>
        <v>0</v>
      </c>
    </row>
    <row r="299" spans="1:14">
      <c r="A299" t="s">
        <v>133</v>
      </c>
      <c r="B299" t="s">
        <v>1</v>
      </c>
      <c r="C299" t="s">
        <v>189</v>
      </c>
      <c r="D299" t="s">
        <v>385</v>
      </c>
      <c r="E299" t="s">
        <v>567</v>
      </c>
      <c r="F299" t="s">
        <v>492</v>
      </c>
      <c r="G299" s="3">
        <v>6443.25</v>
      </c>
      <c r="H299" s="3" t="str">
        <f>VLOOKUP($A299&amp;$C299&amp;$B299,Mapping!$C:$G,3,0)</f>
        <v>Mass</v>
      </c>
      <c r="I299" t="str">
        <f>VLOOKUP($A299&amp;$C299&amp;$B299,Mapping!$C:$G,4,0)</f>
        <v>JOHNSON'S BABY</v>
      </c>
      <c r="J299" t="str">
        <f t="shared" si="4"/>
        <v>BABY CLEANSERS EX SOFT</v>
      </c>
      <c r="K299" t="str">
        <f>VLOOKUP($A299&amp;$C299&amp;$B299,Mapping!$C:$G,5,0)</f>
        <v>Baby Care</v>
      </c>
      <c r="L299" t="str">
        <f>VLOOKUP(J299&amp;H299,Mapping!J:K,2,0)</f>
        <v>Baby Bath</v>
      </c>
      <c r="M299" t="str">
        <f>IF(OR(I299="PIZ BUIN",I299="LISTERINE"),VLOOKUP(E299,MAPEO!C:D,2,0)&amp;" "&amp;H299,VLOOKUP(E299,MAPEO!C:D,2,0))</f>
        <v>J´s Baby Bath</v>
      </c>
      <c r="N299">
        <f>VLOOKUP(F299,MD!A:B,2,0)</f>
        <v>0</v>
      </c>
    </row>
    <row r="300" spans="1:14">
      <c r="A300" t="s">
        <v>133</v>
      </c>
      <c r="B300" t="s">
        <v>1</v>
      </c>
      <c r="C300" t="s">
        <v>189</v>
      </c>
      <c r="D300" t="s">
        <v>385</v>
      </c>
      <c r="E300" t="s">
        <v>567</v>
      </c>
      <c r="F300" t="s">
        <v>493</v>
      </c>
      <c r="G300" s="3">
        <v>6831.85</v>
      </c>
      <c r="H300" s="3" t="str">
        <f>VLOOKUP($A300&amp;$C300&amp;$B300,Mapping!$C:$G,3,0)</f>
        <v>Mass</v>
      </c>
      <c r="I300" t="str">
        <f>VLOOKUP($A300&amp;$C300&amp;$B300,Mapping!$C:$G,4,0)</f>
        <v>JOHNSON'S BABY</v>
      </c>
      <c r="J300" t="str">
        <f t="shared" si="4"/>
        <v>BABY CLEANSERS EX SOFT</v>
      </c>
      <c r="K300" t="str">
        <f>VLOOKUP($A300&amp;$C300&amp;$B300,Mapping!$C:$G,5,0)</f>
        <v>Baby Care</v>
      </c>
      <c r="L300" t="str">
        <f>VLOOKUP(J300&amp;H300,Mapping!J:K,2,0)</f>
        <v>Baby Bath</v>
      </c>
      <c r="M300" t="str">
        <f>IF(OR(I300="PIZ BUIN",I300="LISTERINE"),VLOOKUP(E300,MAPEO!C:D,2,0)&amp;" "&amp;H300,VLOOKUP(E300,MAPEO!C:D,2,0))</f>
        <v>J´s Baby Bath</v>
      </c>
      <c r="N300">
        <f>VLOOKUP(F300,MD!A:B,2,0)</f>
        <v>0</v>
      </c>
    </row>
    <row r="301" spans="1:14">
      <c r="A301" t="s">
        <v>133</v>
      </c>
      <c r="B301" t="s">
        <v>1</v>
      </c>
      <c r="C301" t="s">
        <v>189</v>
      </c>
      <c r="D301" t="s">
        <v>385</v>
      </c>
      <c r="E301" t="s">
        <v>567</v>
      </c>
      <c r="F301" t="s">
        <v>95</v>
      </c>
      <c r="G301" s="3">
        <v>7523.55</v>
      </c>
      <c r="H301" s="3" t="str">
        <f>VLOOKUP($A301&amp;$C301&amp;$B301,Mapping!$C:$G,3,0)</f>
        <v>Mass</v>
      </c>
      <c r="I301" t="str">
        <f>VLOOKUP($A301&amp;$C301&amp;$B301,Mapping!$C:$G,4,0)</f>
        <v>JOHNSON'S BABY</v>
      </c>
      <c r="J301" t="str">
        <f t="shared" si="4"/>
        <v>BABY CLEANSERS EX SOFT</v>
      </c>
      <c r="K301" t="str">
        <f>VLOOKUP($A301&amp;$C301&amp;$B301,Mapping!$C:$G,5,0)</f>
        <v>Baby Care</v>
      </c>
      <c r="L301" t="str">
        <f>VLOOKUP(J301&amp;H301,Mapping!J:K,2,0)</f>
        <v>Baby Bath</v>
      </c>
      <c r="M301" t="str">
        <f>IF(OR(I301="PIZ BUIN",I301="LISTERINE"),VLOOKUP(E301,MAPEO!C:D,2,0)&amp;" "&amp;H301,VLOOKUP(E301,MAPEO!C:D,2,0))</f>
        <v>J´s Baby Bath</v>
      </c>
      <c r="N301" t="str">
        <f>VLOOKUP(F301,MD!A:B,2,0)</f>
        <v>YTD 2015</v>
      </c>
    </row>
    <row r="302" spans="1:14">
      <c r="A302" t="s">
        <v>133</v>
      </c>
      <c r="B302" t="s">
        <v>1</v>
      </c>
      <c r="C302" t="s">
        <v>189</v>
      </c>
      <c r="D302" t="s">
        <v>385</v>
      </c>
      <c r="E302" t="s">
        <v>567</v>
      </c>
      <c r="F302" t="s">
        <v>96</v>
      </c>
      <c r="G302" s="3">
        <v>6819.29</v>
      </c>
      <c r="H302" s="3" t="str">
        <f>VLOOKUP($A302&amp;$C302&amp;$B302,Mapping!$C:$G,3,0)</f>
        <v>Mass</v>
      </c>
      <c r="I302" t="str">
        <f>VLOOKUP($A302&amp;$C302&amp;$B302,Mapping!$C:$G,4,0)</f>
        <v>JOHNSON'S BABY</v>
      </c>
      <c r="J302" t="str">
        <f t="shared" si="4"/>
        <v>BABY CLEANSERS EX SOFT</v>
      </c>
      <c r="K302" t="str">
        <f>VLOOKUP($A302&amp;$C302&amp;$B302,Mapping!$C:$G,5,0)</f>
        <v>Baby Care</v>
      </c>
      <c r="L302" t="str">
        <f>VLOOKUP(J302&amp;H302,Mapping!J:K,2,0)</f>
        <v>Baby Bath</v>
      </c>
      <c r="M302" t="str">
        <f>IF(OR(I302="PIZ BUIN",I302="LISTERINE"),VLOOKUP(E302,MAPEO!C:D,2,0)&amp;" "&amp;H302,VLOOKUP(E302,MAPEO!C:D,2,0))</f>
        <v>J´s Baby Bath</v>
      </c>
      <c r="N302" t="str">
        <f>VLOOKUP(F302,MD!A:B,2,0)</f>
        <v>YTD 2015</v>
      </c>
    </row>
    <row r="303" spans="1:14">
      <c r="A303" t="s">
        <v>133</v>
      </c>
      <c r="B303" t="s">
        <v>1</v>
      </c>
      <c r="C303" t="s">
        <v>189</v>
      </c>
      <c r="D303" t="s">
        <v>385</v>
      </c>
      <c r="E303" t="s">
        <v>567</v>
      </c>
      <c r="F303" t="s">
        <v>97</v>
      </c>
      <c r="G303" s="3">
        <v>6211.88</v>
      </c>
      <c r="H303" s="3" t="str">
        <f>VLOOKUP($A303&amp;$C303&amp;$B303,Mapping!$C:$G,3,0)</f>
        <v>Mass</v>
      </c>
      <c r="I303" t="str">
        <f>VLOOKUP($A303&amp;$C303&amp;$B303,Mapping!$C:$G,4,0)</f>
        <v>JOHNSON'S BABY</v>
      </c>
      <c r="J303" t="str">
        <f t="shared" si="4"/>
        <v>BABY CLEANSERS EX SOFT</v>
      </c>
      <c r="K303" t="str">
        <f>VLOOKUP($A303&amp;$C303&amp;$B303,Mapping!$C:$G,5,0)</f>
        <v>Baby Care</v>
      </c>
      <c r="L303" t="str">
        <f>VLOOKUP(J303&amp;H303,Mapping!J:K,2,0)</f>
        <v>Baby Bath</v>
      </c>
      <c r="M303" t="str">
        <f>IF(OR(I303="PIZ BUIN",I303="LISTERINE"),VLOOKUP(E303,MAPEO!C:D,2,0)&amp;" "&amp;H303,VLOOKUP(E303,MAPEO!C:D,2,0))</f>
        <v>J´s Baby Bath</v>
      </c>
      <c r="N303" t="str">
        <f>VLOOKUP(F303,MD!A:B,2,0)</f>
        <v>YTD 2015</v>
      </c>
    </row>
    <row r="304" spans="1:14">
      <c r="A304" t="s">
        <v>133</v>
      </c>
      <c r="B304" t="s">
        <v>1</v>
      </c>
      <c r="C304" t="s">
        <v>189</v>
      </c>
      <c r="D304" t="s">
        <v>385</v>
      </c>
      <c r="E304" t="s">
        <v>567</v>
      </c>
      <c r="F304" t="s">
        <v>101</v>
      </c>
      <c r="G304" s="3">
        <v>3989.54</v>
      </c>
      <c r="H304" s="3" t="str">
        <f>VLOOKUP($A304&amp;$C304&amp;$B304,Mapping!$C:$G,3,0)</f>
        <v>Mass</v>
      </c>
      <c r="I304" t="str">
        <f>VLOOKUP($A304&amp;$C304&amp;$B304,Mapping!$C:$G,4,0)</f>
        <v>JOHNSON'S BABY</v>
      </c>
      <c r="J304" t="str">
        <f t="shared" si="4"/>
        <v>BABY CLEANSERS EX SOFT</v>
      </c>
      <c r="K304" t="str">
        <f>VLOOKUP($A304&amp;$C304&amp;$B304,Mapping!$C:$G,5,0)</f>
        <v>Baby Care</v>
      </c>
      <c r="L304" t="str">
        <f>VLOOKUP(J304&amp;H304,Mapping!J:K,2,0)</f>
        <v>Baby Bath</v>
      </c>
      <c r="M304" t="str">
        <f>IF(OR(I304="PIZ BUIN",I304="LISTERINE"),VLOOKUP(E304,MAPEO!C:D,2,0)&amp;" "&amp;H304,VLOOKUP(E304,MAPEO!C:D,2,0))</f>
        <v>J´s Baby Bath</v>
      </c>
      <c r="N304" t="str">
        <f>VLOOKUP(F304,MD!A:B,2,0)</f>
        <v>YTD 2015</v>
      </c>
    </row>
    <row r="305" spans="1:14">
      <c r="A305" t="s">
        <v>133</v>
      </c>
      <c r="B305" t="s">
        <v>1</v>
      </c>
      <c r="C305" t="s">
        <v>189</v>
      </c>
      <c r="D305" t="s">
        <v>385</v>
      </c>
      <c r="E305" t="s">
        <v>567</v>
      </c>
      <c r="F305" t="s">
        <v>104</v>
      </c>
      <c r="G305" s="3">
        <v>5920.92</v>
      </c>
      <c r="H305" s="3" t="str">
        <f>VLOOKUP($A305&amp;$C305&amp;$B305,Mapping!$C:$G,3,0)</f>
        <v>Mass</v>
      </c>
      <c r="I305" t="str">
        <f>VLOOKUP($A305&amp;$C305&amp;$B305,Mapping!$C:$G,4,0)</f>
        <v>JOHNSON'S BABY</v>
      </c>
      <c r="J305" t="str">
        <f t="shared" si="4"/>
        <v>BABY CLEANSERS EX SOFT</v>
      </c>
      <c r="K305" t="str">
        <f>VLOOKUP($A305&amp;$C305&amp;$B305,Mapping!$C:$G,5,0)</f>
        <v>Baby Care</v>
      </c>
      <c r="L305" t="str">
        <f>VLOOKUP(J305&amp;H305,Mapping!J:K,2,0)</f>
        <v>Baby Bath</v>
      </c>
      <c r="M305" t="str">
        <f>IF(OR(I305="PIZ BUIN",I305="LISTERINE"),VLOOKUP(E305,MAPEO!C:D,2,0)&amp;" "&amp;H305,VLOOKUP(E305,MAPEO!C:D,2,0))</f>
        <v>J´s Baby Bath</v>
      </c>
      <c r="N305" t="str">
        <f>VLOOKUP(F305,MD!A:B,2,0)</f>
        <v>YTD 2015</v>
      </c>
    </row>
    <row r="306" spans="1:14">
      <c r="A306" t="s">
        <v>133</v>
      </c>
      <c r="B306" t="s">
        <v>1</v>
      </c>
      <c r="C306" t="s">
        <v>189</v>
      </c>
      <c r="D306" t="s">
        <v>385</v>
      </c>
      <c r="E306" t="s">
        <v>567</v>
      </c>
      <c r="F306" t="s">
        <v>105</v>
      </c>
      <c r="G306" s="3">
        <v>7457.55</v>
      </c>
      <c r="H306" s="3" t="str">
        <f>VLOOKUP($A306&amp;$C306&amp;$B306,Mapping!$C:$G,3,0)</f>
        <v>Mass</v>
      </c>
      <c r="I306" t="str">
        <f>VLOOKUP($A306&amp;$C306&amp;$B306,Mapping!$C:$G,4,0)</f>
        <v>JOHNSON'S BABY</v>
      </c>
      <c r="J306" t="str">
        <f t="shared" si="4"/>
        <v>BABY CLEANSERS EX SOFT</v>
      </c>
      <c r="K306" t="str">
        <f>VLOOKUP($A306&amp;$C306&amp;$B306,Mapping!$C:$G,5,0)</f>
        <v>Baby Care</v>
      </c>
      <c r="L306" t="str">
        <f>VLOOKUP(J306&amp;H306,Mapping!J:K,2,0)</f>
        <v>Baby Bath</v>
      </c>
      <c r="M306" t="str">
        <f>IF(OR(I306="PIZ BUIN",I306="LISTERINE"),VLOOKUP(E306,MAPEO!C:D,2,0)&amp;" "&amp;H306,VLOOKUP(E306,MAPEO!C:D,2,0))</f>
        <v>J´s Baby Bath</v>
      </c>
      <c r="N306" t="str">
        <f>VLOOKUP(F306,MD!A:B,2,0)</f>
        <v>YTD 2015</v>
      </c>
    </row>
    <row r="307" spans="1:14">
      <c r="A307" t="s">
        <v>133</v>
      </c>
      <c r="B307" t="s">
        <v>1</v>
      </c>
      <c r="C307" t="s">
        <v>189</v>
      </c>
      <c r="D307" t="s">
        <v>385</v>
      </c>
      <c r="E307" t="s">
        <v>567</v>
      </c>
      <c r="F307" t="s">
        <v>106</v>
      </c>
      <c r="G307" s="3">
        <v>4072.96</v>
      </c>
      <c r="H307" s="3" t="str">
        <f>VLOOKUP($A307&amp;$C307&amp;$B307,Mapping!$C:$G,3,0)</f>
        <v>Mass</v>
      </c>
      <c r="I307" t="str">
        <f>VLOOKUP($A307&amp;$C307&amp;$B307,Mapping!$C:$G,4,0)</f>
        <v>JOHNSON'S BABY</v>
      </c>
      <c r="J307" t="str">
        <f t="shared" si="4"/>
        <v>BABY CLEANSERS EX SOFT</v>
      </c>
      <c r="K307" t="str">
        <f>VLOOKUP($A307&amp;$C307&amp;$B307,Mapping!$C:$G,5,0)</f>
        <v>Baby Care</v>
      </c>
      <c r="L307" t="str">
        <f>VLOOKUP(J307&amp;H307,Mapping!J:K,2,0)</f>
        <v>Baby Bath</v>
      </c>
      <c r="M307" t="str">
        <f>IF(OR(I307="PIZ BUIN",I307="LISTERINE"),VLOOKUP(E307,MAPEO!C:D,2,0)&amp;" "&amp;H307,VLOOKUP(E307,MAPEO!C:D,2,0))</f>
        <v>J´s Baby Bath</v>
      </c>
      <c r="N307" t="str">
        <f>VLOOKUP(F307,MD!A:B,2,0)</f>
        <v>YTD 2015</v>
      </c>
    </row>
    <row r="308" spans="1:14">
      <c r="A308" t="s">
        <v>133</v>
      </c>
      <c r="B308" t="s">
        <v>1</v>
      </c>
      <c r="C308" t="s">
        <v>189</v>
      </c>
      <c r="D308" t="s">
        <v>385</v>
      </c>
      <c r="E308" t="s">
        <v>567</v>
      </c>
      <c r="F308" t="s">
        <v>108</v>
      </c>
      <c r="G308" s="3">
        <v>8699.5400000000009</v>
      </c>
      <c r="H308" s="3" t="str">
        <f>VLOOKUP($A308&amp;$C308&amp;$B308,Mapping!$C:$G,3,0)</f>
        <v>Mass</v>
      </c>
      <c r="I308" t="str">
        <f>VLOOKUP($A308&amp;$C308&amp;$B308,Mapping!$C:$G,4,0)</f>
        <v>JOHNSON'S BABY</v>
      </c>
      <c r="J308" t="str">
        <f t="shared" si="4"/>
        <v>BABY CLEANSERS EX SOFT</v>
      </c>
      <c r="K308" t="str">
        <f>VLOOKUP($A308&amp;$C308&amp;$B308,Mapping!$C:$G,5,0)</f>
        <v>Baby Care</v>
      </c>
      <c r="L308" t="str">
        <f>VLOOKUP(J308&amp;H308,Mapping!J:K,2,0)</f>
        <v>Baby Bath</v>
      </c>
      <c r="M308" t="str">
        <f>IF(OR(I308="PIZ BUIN",I308="LISTERINE"),VLOOKUP(E308,MAPEO!C:D,2,0)&amp;" "&amp;H308,VLOOKUP(E308,MAPEO!C:D,2,0))</f>
        <v>J´s Baby Bath</v>
      </c>
      <c r="N308">
        <f>VLOOKUP(F308,MD!A:B,2,0)</f>
        <v>0</v>
      </c>
    </row>
    <row r="309" spans="1:14">
      <c r="A309" t="s">
        <v>133</v>
      </c>
      <c r="B309" t="s">
        <v>1</v>
      </c>
      <c r="C309" t="s">
        <v>189</v>
      </c>
      <c r="D309" t="s">
        <v>385</v>
      </c>
      <c r="E309" t="s">
        <v>567</v>
      </c>
      <c r="F309" t="s">
        <v>109</v>
      </c>
      <c r="G309" s="3">
        <v>10422.19</v>
      </c>
      <c r="H309" s="3" t="str">
        <f>VLOOKUP($A309&amp;$C309&amp;$B309,Mapping!$C:$G,3,0)</f>
        <v>Mass</v>
      </c>
      <c r="I309" t="str">
        <f>VLOOKUP($A309&amp;$C309&amp;$B309,Mapping!$C:$G,4,0)</f>
        <v>JOHNSON'S BABY</v>
      </c>
      <c r="J309" t="str">
        <f t="shared" si="4"/>
        <v>BABY CLEANSERS EX SOFT</v>
      </c>
      <c r="K309" t="str">
        <f>VLOOKUP($A309&amp;$C309&amp;$B309,Mapping!$C:$G,5,0)</f>
        <v>Baby Care</v>
      </c>
      <c r="L309" t="str">
        <f>VLOOKUP(J309&amp;H309,Mapping!J:K,2,0)</f>
        <v>Baby Bath</v>
      </c>
      <c r="M309" t="str">
        <f>IF(OR(I309="PIZ BUIN",I309="LISTERINE"),VLOOKUP(E309,MAPEO!C:D,2,0)&amp;" "&amp;H309,VLOOKUP(E309,MAPEO!C:D,2,0))</f>
        <v>J´s Baby Bath</v>
      </c>
      <c r="N309">
        <f>VLOOKUP(F309,MD!A:B,2,0)</f>
        <v>0</v>
      </c>
    </row>
    <row r="310" spans="1:14">
      <c r="A310" t="s">
        <v>133</v>
      </c>
      <c r="B310" t="s">
        <v>1</v>
      </c>
      <c r="C310" t="s">
        <v>189</v>
      </c>
      <c r="D310" t="s">
        <v>385</v>
      </c>
      <c r="E310" t="s">
        <v>567</v>
      </c>
      <c r="F310" t="s">
        <v>110</v>
      </c>
      <c r="G310" s="3">
        <v>2910.53</v>
      </c>
      <c r="H310" s="3" t="str">
        <f>VLOOKUP($A310&amp;$C310&amp;$B310,Mapping!$C:$G,3,0)</f>
        <v>Mass</v>
      </c>
      <c r="I310" t="str">
        <f>VLOOKUP($A310&amp;$C310&amp;$B310,Mapping!$C:$G,4,0)</f>
        <v>JOHNSON'S BABY</v>
      </c>
      <c r="J310" t="str">
        <f t="shared" si="4"/>
        <v>BABY CLEANSERS EX SOFT</v>
      </c>
      <c r="K310" t="str">
        <f>VLOOKUP($A310&amp;$C310&amp;$B310,Mapping!$C:$G,5,0)</f>
        <v>Baby Care</v>
      </c>
      <c r="L310" t="str">
        <f>VLOOKUP(J310&amp;H310,Mapping!J:K,2,0)</f>
        <v>Baby Bath</v>
      </c>
      <c r="M310" t="str">
        <f>IF(OR(I310="PIZ BUIN",I310="LISTERINE"),VLOOKUP(E310,MAPEO!C:D,2,0)&amp;" "&amp;H310,VLOOKUP(E310,MAPEO!C:D,2,0))</f>
        <v>J´s Baby Bath</v>
      </c>
      <c r="N310">
        <f>VLOOKUP(F310,MD!A:B,2,0)</f>
        <v>0</v>
      </c>
    </row>
    <row r="311" spans="1:14">
      <c r="A311" t="s">
        <v>133</v>
      </c>
      <c r="B311" t="s">
        <v>1</v>
      </c>
      <c r="C311" t="s">
        <v>189</v>
      </c>
      <c r="D311" t="s">
        <v>385</v>
      </c>
      <c r="E311" t="s">
        <v>567</v>
      </c>
      <c r="F311" t="s">
        <v>111</v>
      </c>
      <c r="G311" s="3">
        <v>3604.35</v>
      </c>
      <c r="H311" s="3" t="str">
        <f>VLOOKUP($A311&amp;$C311&amp;$B311,Mapping!$C:$G,3,0)</f>
        <v>Mass</v>
      </c>
      <c r="I311" t="str">
        <f>VLOOKUP($A311&amp;$C311&amp;$B311,Mapping!$C:$G,4,0)</f>
        <v>JOHNSON'S BABY</v>
      </c>
      <c r="J311" t="str">
        <f t="shared" si="4"/>
        <v>BABY CLEANSERS EX SOFT</v>
      </c>
      <c r="K311" t="str">
        <f>VLOOKUP($A311&amp;$C311&amp;$B311,Mapping!$C:$G,5,0)</f>
        <v>Baby Care</v>
      </c>
      <c r="L311" t="str">
        <f>VLOOKUP(J311&amp;H311,Mapping!J:K,2,0)</f>
        <v>Baby Bath</v>
      </c>
      <c r="M311" t="str">
        <f>IF(OR(I311="PIZ BUIN",I311="LISTERINE"),VLOOKUP(E311,MAPEO!C:D,2,0)&amp;" "&amp;H311,VLOOKUP(E311,MAPEO!C:D,2,0))</f>
        <v>J´s Baby Bath</v>
      </c>
      <c r="N311">
        <f>VLOOKUP(F311,MD!A:B,2,0)</f>
        <v>0</v>
      </c>
    </row>
    <row r="312" spans="1:14">
      <c r="A312" t="s">
        <v>133</v>
      </c>
      <c r="B312" t="s">
        <v>1</v>
      </c>
      <c r="C312" t="s">
        <v>189</v>
      </c>
      <c r="D312" t="s">
        <v>385</v>
      </c>
      <c r="E312" t="s">
        <v>567</v>
      </c>
      <c r="F312" t="s">
        <v>114</v>
      </c>
      <c r="G312" s="3">
        <v>4877.72</v>
      </c>
      <c r="H312" s="3" t="str">
        <f>VLOOKUP($A312&amp;$C312&amp;$B312,Mapping!$C:$G,3,0)</f>
        <v>Mass</v>
      </c>
      <c r="I312" t="str">
        <f>VLOOKUP($A312&amp;$C312&amp;$B312,Mapping!$C:$G,4,0)</f>
        <v>JOHNSON'S BABY</v>
      </c>
      <c r="J312" t="str">
        <f t="shared" si="4"/>
        <v>BABY CLEANSERS EX SOFT</v>
      </c>
      <c r="K312" t="str">
        <f>VLOOKUP($A312&amp;$C312&amp;$B312,Mapping!$C:$G,5,0)</f>
        <v>Baby Care</v>
      </c>
      <c r="L312" t="str">
        <f>VLOOKUP(J312&amp;H312,Mapping!J:K,2,0)</f>
        <v>Baby Bath</v>
      </c>
      <c r="M312" t="str">
        <f>IF(OR(I312="PIZ BUIN",I312="LISTERINE"),VLOOKUP(E312,MAPEO!C:D,2,0)&amp;" "&amp;H312,VLOOKUP(E312,MAPEO!C:D,2,0))</f>
        <v>J´s Baby Bath</v>
      </c>
      <c r="N312">
        <f>VLOOKUP(F312,MD!A:B,2,0)</f>
        <v>0</v>
      </c>
    </row>
    <row r="313" spans="1:14">
      <c r="A313" t="s">
        <v>133</v>
      </c>
      <c r="B313" t="s">
        <v>1</v>
      </c>
      <c r="C313" t="s">
        <v>189</v>
      </c>
      <c r="D313" t="s">
        <v>385</v>
      </c>
      <c r="E313" t="s">
        <v>567</v>
      </c>
      <c r="F313" t="s">
        <v>115</v>
      </c>
      <c r="G313" s="3">
        <v>4150.09</v>
      </c>
      <c r="H313" s="3" t="str">
        <f>VLOOKUP($A313&amp;$C313&amp;$B313,Mapping!$C:$G,3,0)</f>
        <v>Mass</v>
      </c>
      <c r="I313" t="str">
        <f>VLOOKUP($A313&amp;$C313&amp;$B313,Mapping!$C:$G,4,0)</f>
        <v>JOHNSON'S BABY</v>
      </c>
      <c r="J313" t="str">
        <f t="shared" si="4"/>
        <v>BABY CLEANSERS EX SOFT</v>
      </c>
      <c r="K313" t="str">
        <f>VLOOKUP($A313&amp;$C313&amp;$B313,Mapping!$C:$G,5,0)</f>
        <v>Baby Care</v>
      </c>
      <c r="L313" t="str">
        <f>VLOOKUP(J313&amp;H313,Mapping!J:K,2,0)</f>
        <v>Baby Bath</v>
      </c>
      <c r="M313" t="str">
        <f>IF(OR(I313="PIZ BUIN",I313="LISTERINE"),VLOOKUP(E313,MAPEO!C:D,2,0)&amp;" "&amp;H313,VLOOKUP(E313,MAPEO!C:D,2,0))</f>
        <v>J´s Baby Bath</v>
      </c>
      <c r="N313" t="str">
        <f>VLOOKUP(F313,MD!A:B,2,0)</f>
        <v>YTD 2016</v>
      </c>
    </row>
    <row r="314" spans="1:14">
      <c r="A314" t="s">
        <v>133</v>
      </c>
      <c r="B314" t="s">
        <v>1</v>
      </c>
      <c r="C314" t="s">
        <v>189</v>
      </c>
      <c r="D314" t="s">
        <v>385</v>
      </c>
      <c r="E314" t="s">
        <v>567</v>
      </c>
      <c r="F314" t="s">
        <v>117</v>
      </c>
      <c r="G314" s="3">
        <v>6049.09</v>
      </c>
      <c r="H314" s="3" t="str">
        <f>VLOOKUP($A314&amp;$C314&amp;$B314,Mapping!$C:$G,3,0)</f>
        <v>Mass</v>
      </c>
      <c r="I314" t="str">
        <f>VLOOKUP($A314&amp;$C314&amp;$B314,Mapping!$C:$G,4,0)</f>
        <v>JOHNSON'S BABY</v>
      </c>
      <c r="J314" t="str">
        <f t="shared" si="4"/>
        <v>BABY CLEANSERS EX SOFT</v>
      </c>
      <c r="K314" t="str">
        <f>VLOOKUP($A314&amp;$C314&amp;$B314,Mapping!$C:$G,5,0)</f>
        <v>Baby Care</v>
      </c>
      <c r="L314" t="str">
        <f>VLOOKUP(J314&amp;H314,Mapping!J:K,2,0)</f>
        <v>Baby Bath</v>
      </c>
      <c r="M314" t="str">
        <f>IF(OR(I314="PIZ BUIN",I314="LISTERINE"),VLOOKUP(E314,MAPEO!C:D,2,0)&amp;" "&amp;H314,VLOOKUP(E314,MAPEO!C:D,2,0))</f>
        <v>J´s Baby Bath</v>
      </c>
      <c r="N314" t="str">
        <f>VLOOKUP(F314,MD!A:B,2,0)</f>
        <v>YTD 2016</v>
      </c>
    </row>
    <row r="315" spans="1:14">
      <c r="A315" t="s">
        <v>133</v>
      </c>
      <c r="B315" t="s">
        <v>1</v>
      </c>
      <c r="C315" t="s">
        <v>189</v>
      </c>
      <c r="D315" t="s">
        <v>385</v>
      </c>
      <c r="E315" t="s">
        <v>567</v>
      </c>
      <c r="F315" t="s">
        <v>118</v>
      </c>
      <c r="G315" s="3">
        <v>6487.21</v>
      </c>
      <c r="H315" s="3" t="str">
        <f>VLOOKUP($A315&amp;$C315&amp;$B315,Mapping!$C:$G,3,0)</f>
        <v>Mass</v>
      </c>
      <c r="I315" t="str">
        <f>VLOOKUP($A315&amp;$C315&amp;$B315,Mapping!$C:$G,4,0)</f>
        <v>JOHNSON'S BABY</v>
      </c>
      <c r="J315" t="str">
        <f t="shared" si="4"/>
        <v>BABY CLEANSERS EX SOFT</v>
      </c>
      <c r="K315" t="str">
        <f>VLOOKUP($A315&amp;$C315&amp;$B315,Mapping!$C:$G,5,0)</f>
        <v>Baby Care</v>
      </c>
      <c r="L315" t="str">
        <f>VLOOKUP(J315&amp;H315,Mapping!J:K,2,0)</f>
        <v>Baby Bath</v>
      </c>
      <c r="M315" t="str">
        <f>IF(OR(I315="PIZ BUIN",I315="LISTERINE"),VLOOKUP(E315,MAPEO!C:D,2,0)&amp;" "&amp;H315,VLOOKUP(E315,MAPEO!C:D,2,0))</f>
        <v>J´s Baby Bath</v>
      </c>
      <c r="N315" t="str">
        <f>VLOOKUP(F315,MD!A:B,2,0)</f>
        <v>YTD 2016</v>
      </c>
    </row>
    <row r="316" spans="1:14">
      <c r="A316" t="s">
        <v>133</v>
      </c>
      <c r="B316" t="s">
        <v>1</v>
      </c>
      <c r="C316" t="s">
        <v>189</v>
      </c>
      <c r="D316" t="s">
        <v>386</v>
      </c>
      <c r="E316" t="s">
        <v>568</v>
      </c>
      <c r="F316" t="s">
        <v>482</v>
      </c>
      <c r="G316" s="3">
        <v>2618.96</v>
      </c>
      <c r="H316" s="3" t="str">
        <f>VLOOKUP($A316&amp;$C316&amp;$B316,Mapping!$C:$G,3,0)</f>
        <v>Mass</v>
      </c>
      <c r="I316" t="str">
        <f>VLOOKUP($A316&amp;$C316&amp;$B316,Mapping!$C:$G,4,0)</f>
        <v>JOHNSON'S BABY</v>
      </c>
      <c r="J316" t="str">
        <f t="shared" si="4"/>
        <v>BABY COLOGNE</v>
      </c>
      <c r="K316" t="str">
        <f>VLOOKUP($A316&amp;$C316&amp;$B316,Mapping!$C:$G,5,0)</f>
        <v>Baby Care</v>
      </c>
      <c r="L316" t="str">
        <f>VLOOKUP(J316&amp;H316,Mapping!J:K,2,0)</f>
        <v>Baby Cologne</v>
      </c>
      <c r="M316" t="str">
        <f>IF(OR(I316="PIZ BUIN",I316="LISTERINE"),VLOOKUP(E316,MAPEO!C:D,2,0)&amp;" "&amp;H316,VLOOKUP(E316,MAPEO!C:D,2,0))</f>
        <v>J´s Baby Cologne</v>
      </c>
      <c r="N316">
        <f>VLOOKUP(F316,MD!A:B,2,0)</f>
        <v>0</v>
      </c>
    </row>
    <row r="317" spans="1:14">
      <c r="A317" t="s">
        <v>133</v>
      </c>
      <c r="B317" t="s">
        <v>1</v>
      </c>
      <c r="C317" t="s">
        <v>189</v>
      </c>
      <c r="D317" t="s">
        <v>386</v>
      </c>
      <c r="E317" t="s">
        <v>568</v>
      </c>
      <c r="F317" t="s">
        <v>483</v>
      </c>
      <c r="G317" s="3">
        <v>2381.6</v>
      </c>
      <c r="H317" s="3" t="str">
        <f>VLOOKUP($A317&amp;$C317&amp;$B317,Mapping!$C:$G,3,0)</f>
        <v>Mass</v>
      </c>
      <c r="I317" t="str">
        <f>VLOOKUP($A317&amp;$C317&amp;$B317,Mapping!$C:$G,4,0)</f>
        <v>JOHNSON'S BABY</v>
      </c>
      <c r="J317" t="str">
        <f t="shared" si="4"/>
        <v>BABY COLOGNE</v>
      </c>
      <c r="K317" t="str">
        <f>VLOOKUP($A317&amp;$C317&amp;$B317,Mapping!$C:$G,5,0)</f>
        <v>Baby Care</v>
      </c>
      <c r="L317" t="str">
        <f>VLOOKUP(J317&amp;H317,Mapping!J:K,2,0)</f>
        <v>Baby Cologne</v>
      </c>
      <c r="M317" t="str">
        <f>IF(OR(I317="PIZ BUIN",I317="LISTERINE"),VLOOKUP(E317,MAPEO!C:D,2,0)&amp;" "&amp;H317,VLOOKUP(E317,MAPEO!C:D,2,0))</f>
        <v>J´s Baby Cologne</v>
      </c>
      <c r="N317">
        <f>VLOOKUP(F317,MD!A:B,2,0)</f>
        <v>0</v>
      </c>
    </row>
    <row r="318" spans="1:14">
      <c r="A318" t="s">
        <v>133</v>
      </c>
      <c r="B318" t="s">
        <v>1</v>
      </c>
      <c r="C318" t="s">
        <v>189</v>
      </c>
      <c r="D318" t="s">
        <v>386</v>
      </c>
      <c r="E318" t="s">
        <v>568</v>
      </c>
      <c r="F318" t="s">
        <v>484</v>
      </c>
      <c r="G318" s="3">
        <v>-94.38</v>
      </c>
      <c r="H318" s="3" t="str">
        <f>VLOOKUP($A318&amp;$C318&amp;$B318,Mapping!$C:$G,3,0)</f>
        <v>Mass</v>
      </c>
      <c r="I318" t="str">
        <f>VLOOKUP($A318&amp;$C318&amp;$B318,Mapping!$C:$G,4,0)</f>
        <v>JOHNSON'S BABY</v>
      </c>
      <c r="J318" t="str">
        <f t="shared" si="4"/>
        <v>BABY COLOGNE</v>
      </c>
      <c r="K318" t="str">
        <f>VLOOKUP($A318&amp;$C318&amp;$B318,Mapping!$C:$G,5,0)</f>
        <v>Baby Care</v>
      </c>
      <c r="L318" t="str">
        <f>VLOOKUP(J318&amp;H318,Mapping!J:K,2,0)</f>
        <v>Baby Cologne</v>
      </c>
      <c r="M318" t="str">
        <f>IF(OR(I318="PIZ BUIN",I318="LISTERINE"),VLOOKUP(E318,MAPEO!C:D,2,0)&amp;" "&amp;H318,VLOOKUP(E318,MAPEO!C:D,2,0))</f>
        <v>J´s Baby Cologne</v>
      </c>
      <c r="N318">
        <f>VLOOKUP(F318,MD!A:B,2,0)</f>
        <v>0</v>
      </c>
    </row>
    <row r="319" spans="1:14">
      <c r="A319" t="s">
        <v>133</v>
      </c>
      <c r="B319" t="s">
        <v>1</v>
      </c>
      <c r="C319" t="s">
        <v>189</v>
      </c>
      <c r="D319" t="s">
        <v>386</v>
      </c>
      <c r="E319" t="s">
        <v>568</v>
      </c>
      <c r="F319" t="s">
        <v>485</v>
      </c>
      <c r="G319" s="3">
        <v>2591.5500000000002</v>
      </c>
      <c r="H319" s="3" t="str">
        <f>VLOOKUP($A319&amp;$C319&amp;$B319,Mapping!$C:$G,3,0)</f>
        <v>Mass</v>
      </c>
      <c r="I319" t="str">
        <f>VLOOKUP($A319&amp;$C319&amp;$B319,Mapping!$C:$G,4,0)</f>
        <v>JOHNSON'S BABY</v>
      </c>
      <c r="J319" t="str">
        <f t="shared" si="4"/>
        <v>BABY COLOGNE</v>
      </c>
      <c r="K319" t="str">
        <f>VLOOKUP($A319&amp;$C319&amp;$B319,Mapping!$C:$G,5,0)</f>
        <v>Baby Care</v>
      </c>
      <c r="L319" t="str">
        <f>VLOOKUP(J319&amp;H319,Mapping!J:K,2,0)</f>
        <v>Baby Cologne</v>
      </c>
      <c r="M319" t="str">
        <f>IF(OR(I319="PIZ BUIN",I319="LISTERINE"),VLOOKUP(E319,MAPEO!C:D,2,0)&amp;" "&amp;H319,VLOOKUP(E319,MAPEO!C:D,2,0))</f>
        <v>J´s Baby Cologne</v>
      </c>
      <c r="N319">
        <f>VLOOKUP(F319,MD!A:B,2,0)</f>
        <v>0</v>
      </c>
    </row>
    <row r="320" spans="1:14">
      <c r="A320" t="s">
        <v>133</v>
      </c>
      <c r="B320" t="s">
        <v>1</v>
      </c>
      <c r="C320" t="s">
        <v>189</v>
      </c>
      <c r="D320" t="s">
        <v>386</v>
      </c>
      <c r="E320" t="s">
        <v>568</v>
      </c>
      <c r="F320" t="s">
        <v>486</v>
      </c>
      <c r="G320" s="3">
        <v>833.69</v>
      </c>
      <c r="H320" s="3" t="str">
        <f>VLOOKUP($A320&amp;$C320&amp;$B320,Mapping!$C:$G,3,0)</f>
        <v>Mass</v>
      </c>
      <c r="I320" t="str">
        <f>VLOOKUP($A320&amp;$C320&amp;$B320,Mapping!$C:$G,4,0)</f>
        <v>JOHNSON'S BABY</v>
      </c>
      <c r="J320" t="str">
        <f t="shared" ref="J320:J383" si="5">IF(OR(C320="ROC",C320="COMPEED"),E320,D320)</f>
        <v>BABY COLOGNE</v>
      </c>
      <c r="K320" t="str">
        <f>VLOOKUP($A320&amp;$C320&amp;$B320,Mapping!$C:$G,5,0)</f>
        <v>Baby Care</v>
      </c>
      <c r="L320" t="str">
        <f>VLOOKUP(J320&amp;H320,Mapping!J:K,2,0)</f>
        <v>Baby Cologne</v>
      </c>
      <c r="M320" t="str">
        <f>IF(OR(I320="PIZ BUIN",I320="LISTERINE"),VLOOKUP(E320,MAPEO!C:D,2,0)&amp;" "&amp;H320,VLOOKUP(E320,MAPEO!C:D,2,0))</f>
        <v>J´s Baby Cologne</v>
      </c>
      <c r="N320">
        <f>VLOOKUP(F320,MD!A:B,2,0)</f>
        <v>0</v>
      </c>
    </row>
    <row r="321" spans="1:14">
      <c r="A321" t="s">
        <v>133</v>
      </c>
      <c r="B321" t="s">
        <v>1</v>
      </c>
      <c r="C321" t="s">
        <v>189</v>
      </c>
      <c r="D321" t="s">
        <v>386</v>
      </c>
      <c r="E321" t="s">
        <v>568</v>
      </c>
      <c r="F321" t="s">
        <v>487</v>
      </c>
      <c r="G321" s="3">
        <v>3645.54</v>
      </c>
      <c r="H321" s="3" t="str">
        <f>VLOOKUP($A321&amp;$C321&amp;$B321,Mapping!$C:$G,3,0)</f>
        <v>Mass</v>
      </c>
      <c r="I321" t="str">
        <f>VLOOKUP($A321&amp;$C321&amp;$B321,Mapping!$C:$G,4,0)</f>
        <v>JOHNSON'S BABY</v>
      </c>
      <c r="J321" t="str">
        <f t="shared" si="5"/>
        <v>BABY COLOGNE</v>
      </c>
      <c r="K321" t="str">
        <f>VLOOKUP($A321&amp;$C321&amp;$B321,Mapping!$C:$G,5,0)</f>
        <v>Baby Care</v>
      </c>
      <c r="L321" t="str">
        <f>VLOOKUP(J321&amp;H321,Mapping!J:K,2,0)</f>
        <v>Baby Cologne</v>
      </c>
      <c r="M321" t="str">
        <f>IF(OR(I321="PIZ BUIN",I321="LISTERINE"),VLOOKUP(E321,MAPEO!C:D,2,0)&amp;" "&amp;H321,VLOOKUP(E321,MAPEO!C:D,2,0))</f>
        <v>J´s Baby Cologne</v>
      </c>
      <c r="N321">
        <f>VLOOKUP(F321,MD!A:B,2,0)</f>
        <v>0</v>
      </c>
    </row>
    <row r="322" spans="1:14">
      <c r="A322" t="s">
        <v>133</v>
      </c>
      <c r="B322" t="s">
        <v>1</v>
      </c>
      <c r="C322" t="s">
        <v>189</v>
      </c>
      <c r="D322" t="s">
        <v>386</v>
      </c>
      <c r="E322" t="s">
        <v>568</v>
      </c>
      <c r="F322" t="s">
        <v>488</v>
      </c>
      <c r="G322" s="3">
        <v>3085.9</v>
      </c>
      <c r="H322" s="3" t="str">
        <f>VLOOKUP($A322&amp;$C322&amp;$B322,Mapping!$C:$G,3,0)</f>
        <v>Mass</v>
      </c>
      <c r="I322" t="str">
        <f>VLOOKUP($A322&amp;$C322&amp;$B322,Mapping!$C:$G,4,0)</f>
        <v>JOHNSON'S BABY</v>
      </c>
      <c r="J322" t="str">
        <f t="shared" si="5"/>
        <v>BABY COLOGNE</v>
      </c>
      <c r="K322" t="str">
        <f>VLOOKUP($A322&amp;$C322&amp;$B322,Mapping!$C:$G,5,0)</f>
        <v>Baby Care</v>
      </c>
      <c r="L322" t="str">
        <f>VLOOKUP(J322&amp;H322,Mapping!J:K,2,0)</f>
        <v>Baby Cologne</v>
      </c>
      <c r="M322" t="str">
        <f>IF(OR(I322="PIZ BUIN",I322="LISTERINE"),VLOOKUP(E322,MAPEO!C:D,2,0)&amp;" "&amp;H322,VLOOKUP(E322,MAPEO!C:D,2,0))</f>
        <v>J´s Baby Cologne</v>
      </c>
      <c r="N322">
        <f>VLOOKUP(F322,MD!A:B,2,0)</f>
        <v>0</v>
      </c>
    </row>
    <row r="323" spans="1:14">
      <c r="A323" t="s">
        <v>133</v>
      </c>
      <c r="B323" t="s">
        <v>1</v>
      </c>
      <c r="C323" t="s">
        <v>189</v>
      </c>
      <c r="D323" t="s">
        <v>386</v>
      </c>
      <c r="E323" t="s">
        <v>568</v>
      </c>
      <c r="F323" t="s">
        <v>489</v>
      </c>
      <c r="G323" s="3">
        <v>1172.3800000000001</v>
      </c>
      <c r="H323" s="3" t="str">
        <f>VLOOKUP($A323&amp;$C323&amp;$B323,Mapping!$C:$G,3,0)</f>
        <v>Mass</v>
      </c>
      <c r="I323" t="str">
        <f>VLOOKUP($A323&amp;$C323&amp;$B323,Mapping!$C:$G,4,0)</f>
        <v>JOHNSON'S BABY</v>
      </c>
      <c r="J323" t="str">
        <f t="shared" si="5"/>
        <v>BABY COLOGNE</v>
      </c>
      <c r="K323" t="str">
        <f>VLOOKUP($A323&amp;$C323&amp;$B323,Mapping!$C:$G,5,0)</f>
        <v>Baby Care</v>
      </c>
      <c r="L323" t="str">
        <f>VLOOKUP(J323&amp;H323,Mapping!J:K,2,0)</f>
        <v>Baby Cologne</v>
      </c>
      <c r="M323" t="str">
        <f>IF(OR(I323="PIZ BUIN",I323="LISTERINE"),VLOOKUP(E323,MAPEO!C:D,2,0)&amp;" "&amp;H323,VLOOKUP(E323,MAPEO!C:D,2,0))</f>
        <v>J´s Baby Cologne</v>
      </c>
      <c r="N323">
        <f>VLOOKUP(F323,MD!A:B,2,0)</f>
        <v>0</v>
      </c>
    </row>
    <row r="324" spans="1:14">
      <c r="A324" t="s">
        <v>133</v>
      </c>
      <c r="B324" t="s">
        <v>1</v>
      </c>
      <c r="C324" t="s">
        <v>189</v>
      </c>
      <c r="D324" t="s">
        <v>386</v>
      </c>
      <c r="E324" t="s">
        <v>568</v>
      </c>
      <c r="F324" t="s">
        <v>490</v>
      </c>
      <c r="G324" s="3">
        <v>3915.59</v>
      </c>
      <c r="H324" s="3" t="str">
        <f>VLOOKUP($A324&amp;$C324&amp;$B324,Mapping!$C:$G,3,0)</f>
        <v>Mass</v>
      </c>
      <c r="I324" t="str">
        <f>VLOOKUP($A324&amp;$C324&amp;$B324,Mapping!$C:$G,4,0)</f>
        <v>JOHNSON'S BABY</v>
      </c>
      <c r="J324" t="str">
        <f t="shared" si="5"/>
        <v>BABY COLOGNE</v>
      </c>
      <c r="K324" t="str">
        <f>VLOOKUP($A324&amp;$C324&amp;$B324,Mapping!$C:$G,5,0)</f>
        <v>Baby Care</v>
      </c>
      <c r="L324" t="str">
        <f>VLOOKUP(J324&amp;H324,Mapping!J:K,2,0)</f>
        <v>Baby Cologne</v>
      </c>
      <c r="M324" t="str">
        <f>IF(OR(I324="PIZ BUIN",I324="LISTERINE"),VLOOKUP(E324,MAPEO!C:D,2,0)&amp;" "&amp;H324,VLOOKUP(E324,MAPEO!C:D,2,0))</f>
        <v>J´s Baby Cologne</v>
      </c>
      <c r="N324">
        <f>VLOOKUP(F324,MD!A:B,2,0)</f>
        <v>0</v>
      </c>
    </row>
    <row r="325" spans="1:14">
      <c r="A325" t="s">
        <v>133</v>
      </c>
      <c r="B325" t="s">
        <v>1</v>
      </c>
      <c r="C325" t="s">
        <v>189</v>
      </c>
      <c r="D325" t="s">
        <v>386</v>
      </c>
      <c r="E325" t="s">
        <v>568</v>
      </c>
      <c r="F325" t="s">
        <v>491</v>
      </c>
      <c r="G325" s="3">
        <v>1215.19</v>
      </c>
      <c r="H325" s="3" t="str">
        <f>VLOOKUP($A325&amp;$C325&amp;$B325,Mapping!$C:$G,3,0)</f>
        <v>Mass</v>
      </c>
      <c r="I325" t="str">
        <f>VLOOKUP($A325&amp;$C325&amp;$B325,Mapping!$C:$G,4,0)</f>
        <v>JOHNSON'S BABY</v>
      </c>
      <c r="J325" t="str">
        <f t="shared" si="5"/>
        <v>BABY COLOGNE</v>
      </c>
      <c r="K325" t="str">
        <f>VLOOKUP($A325&amp;$C325&amp;$B325,Mapping!$C:$G,5,0)</f>
        <v>Baby Care</v>
      </c>
      <c r="L325" t="str">
        <f>VLOOKUP(J325&amp;H325,Mapping!J:K,2,0)</f>
        <v>Baby Cologne</v>
      </c>
      <c r="M325" t="str">
        <f>IF(OR(I325="PIZ BUIN",I325="LISTERINE"),VLOOKUP(E325,MAPEO!C:D,2,0)&amp;" "&amp;H325,VLOOKUP(E325,MAPEO!C:D,2,0))</f>
        <v>J´s Baby Cologne</v>
      </c>
      <c r="N325">
        <f>VLOOKUP(F325,MD!A:B,2,0)</f>
        <v>0</v>
      </c>
    </row>
    <row r="326" spans="1:14">
      <c r="A326" t="s">
        <v>133</v>
      </c>
      <c r="B326" t="s">
        <v>1</v>
      </c>
      <c r="C326" t="s">
        <v>189</v>
      </c>
      <c r="D326" t="s">
        <v>386</v>
      </c>
      <c r="E326" t="s">
        <v>568</v>
      </c>
      <c r="F326" t="s">
        <v>492</v>
      </c>
      <c r="G326" s="3">
        <v>1822.78</v>
      </c>
      <c r="H326" s="3" t="str">
        <f>VLOOKUP($A326&amp;$C326&amp;$B326,Mapping!$C:$G,3,0)</f>
        <v>Mass</v>
      </c>
      <c r="I326" t="str">
        <f>VLOOKUP($A326&amp;$C326&amp;$B326,Mapping!$C:$G,4,0)</f>
        <v>JOHNSON'S BABY</v>
      </c>
      <c r="J326" t="str">
        <f t="shared" si="5"/>
        <v>BABY COLOGNE</v>
      </c>
      <c r="K326" t="str">
        <f>VLOOKUP($A326&amp;$C326&amp;$B326,Mapping!$C:$G,5,0)</f>
        <v>Baby Care</v>
      </c>
      <c r="L326" t="str">
        <f>VLOOKUP(J326&amp;H326,Mapping!J:K,2,0)</f>
        <v>Baby Cologne</v>
      </c>
      <c r="M326" t="str">
        <f>IF(OR(I326="PIZ BUIN",I326="LISTERINE"),VLOOKUP(E326,MAPEO!C:D,2,0)&amp;" "&amp;H326,VLOOKUP(E326,MAPEO!C:D,2,0))</f>
        <v>J´s Baby Cologne</v>
      </c>
      <c r="N326">
        <f>VLOOKUP(F326,MD!A:B,2,0)</f>
        <v>0</v>
      </c>
    </row>
    <row r="327" spans="1:14">
      <c r="A327" t="s">
        <v>133</v>
      </c>
      <c r="B327" t="s">
        <v>1</v>
      </c>
      <c r="C327" t="s">
        <v>189</v>
      </c>
      <c r="D327" t="s">
        <v>386</v>
      </c>
      <c r="E327" t="s">
        <v>568</v>
      </c>
      <c r="F327" t="s">
        <v>493</v>
      </c>
      <c r="G327" s="3">
        <v>10226.719999999999</v>
      </c>
      <c r="H327" s="3" t="str">
        <f>VLOOKUP($A327&amp;$C327&amp;$B327,Mapping!$C:$G,3,0)</f>
        <v>Mass</v>
      </c>
      <c r="I327" t="str">
        <f>VLOOKUP($A327&amp;$C327&amp;$B327,Mapping!$C:$G,4,0)</f>
        <v>JOHNSON'S BABY</v>
      </c>
      <c r="J327" t="str">
        <f t="shared" si="5"/>
        <v>BABY COLOGNE</v>
      </c>
      <c r="K327" t="str">
        <f>VLOOKUP($A327&amp;$C327&amp;$B327,Mapping!$C:$G,5,0)</f>
        <v>Baby Care</v>
      </c>
      <c r="L327" t="str">
        <f>VLOOKUP(J327&amp;H327,Mapping!J:K,2,0)</f>
        <v>Baby Cologne</v>
      </c>
      <c r="M327" t="str">
        <f>IF(OR(I327="PIZ BUIN",I327="LISTERINE"),VLOOKUP(E327,MAPEO!C:D,2,0)&amp;" "&amp;H327,VLOOKUP(E327,MAPEO!C:D,2,0))</f>
        <v>J´s Baby Cologne</v>
      </c>
      <c r="N327">
        <f>VLOOKUP(F327,MD!A:B,2,0)</f>
        <v>0</v>
      </c>
    </row>
    <row r="328" spans="1:14">
      <c r="A328" t="s">
        <v>133</v>
      </c>
      <c r="B328" t="s">
        <v>1</v>
      </c>
      <c r="C328" t="s">
        <v>189</v>
      </c>
      <c r="D328" t="s">
        <v>386</v>
      </c>
      <c r="E328" t="s">
        <v>568</v>
      </c>
      <c r="F328" t="s">
        <v>95</v>
      </c>
      <c r="G328" s="3">
        <v>-1525.37</v>
      </c>
      <c r="H328" s="3" t="str">
        <f>VLOOKUP($A328&amp;$C328&amp;$B328,Mapping!$C:$G,3,0)</f>
        <v>Mass</v>
      </c>
      <c r="I328" t="str">
        <f>VLOOKUP($A328&amp;$C328&amp;$B328,Mapping!$C:$G,4,0)</f>
        <v>JOHNSON'S BABY</v>
      </c>
      <c r="J328" t="str">
        <f t="shared" si="5"/>
        <v>BABY COLOGNE</v>
      </c>
      <c r="K328" t="str">
        <f>VLOOKUP($A328&amp;$C328&amp;$B328,Mapping!$C:$G,5,0)</f>
        <v>Baby Care</v>
      </c>
      <c r="L328" t="str">
        <f>VLOOKUP(J328&amp;H328,Mapping!J:K,2,0)</f>
        <v>Baby Cologne</v>
      </c>
      <c r="M328" t="str">
        <f>IF(OR(I328="PIZ BUIN",I328="LISTERINE"),VLOOKUP(E328,MAPEO!C:D,2,0)&amp;" "&amp;H328,VLOOKUP(E328,MAPEO!C:D,2,0))</f>
        <v>J´s Baby Cologne</v>
      </c>
      <c r="N328" t="str">
        <f>VLOOKUP(F328,MD!A:B,2,0)</f>
        <v>YTD 2015</v>
      </c>
    </row>
    <row r="329" spans="1:14">
      <c r="A329" t="s">
        <v>133</v>
      </c>
      <c r="B329" t="s">
        <v>1</v>
      </c>
      <c r="C329" t="s">
        <v>189</v>
      </c>
      <c r="D329" t="s">
        <v>386</v>
      </c>
      <c r="E329" t="s">
        <v>568</v>
      </c>
      <c r="F329" t="s">
        <v>96</v>
      </c>
      <c r="G329" s="3">
        <v>1792.16</v>
      </c>
      <c r="H329" s="3" t="str">
        <f>VLOOKUP($A329&amp;$C329&amp;$B329,Mapping!$C:$G,3,0)</f>
        <v>Mass</v>
      </c>
      <c r="I329" t="str">
        <f>VLOOKUP($A329&amp;$C329&amp;$B329,Mapping!$C:$G,4,0)</f>
        <v>JOHNSON'S BABY</v>
      </c>
      <c r="J329" t="str">
        <f t="shared" si="5"/>
        <v>BABY COLOGNE</v>
      </c>
      <c r="K329" t="str">
        <f>VLOOKUP($A329&amp;$C329&amp;$B329,Mapping!$C:$G,5,0)</f>
        <v>Baby Care</v>
      </c>
      <c r="L329" t="str">
        <f>VLOOKUP(J329&amp;H329,Mapping!J:K,2,0)</f>
        <v>Baby Cologne</v>
      </c>
      <c r="M329" t="str">
        <f>IF(OR(I329="PIZ BUIN",I329="LISTERINE"),VLOOKUP(E329,MAPEO!C:D,2,0)&amp;" "&amp;H329,VLOOKUP(E329,MAPEO!C:D,2,0))</f>
        <v>J´s Baby Cologne</v>
      </c>
      <c r="N329" t="str">
        <f>VLOOKUP(F329,MD!A:B,2,0)</f>
        <v>YTD 2015</v>
      </c>
    </row>
    <row r="330" spans="1:14">
      <c r="A330" t="s">
        <v>133</v>
      </c>
      <c r="B330" t="s">
        <v>1</v>
      </c>
      <c r="C330" t="s">
        <v>189</v>
      </c>
      <c r="D330" t="s">
        <v>386</v>
      </c>
      <c r="E330" t="s">
        <v>568</v>
      </c>
      <c r="F330" t="s">
        <v>97</v>
      </c>
      <c r="G330" s="3">
        <v>894.48</v>
      </c>
      <c r="H330" s="3" t="str">
        <f>VLOOKUP($A330&amp;$C330&amp;$B330,Mapping!$C:$G,3,0)</f>
        <v>Mass</v>
      </c>
      <c r="I330" t="str">
        <f>VLOOKUP($A330&amp;$C330&amp;$B330,Mapping!$C:$G,4,0)</f>
        <v>JOHNSON'S BABY</v>
      </c>
      <c r="J330" t="str">
        <f t="shared" si="5"/>
        <v>BABY COLOGNE</v>
      </c>
      <c r="K330" t="str">
        <f>VLOOKUP($A330&amp;$C330&amp;$B330,Mapping!$C:$G,5,0)</f>
        <v>Baby Care</v>
      </c>
      <c r="L330" t="str">
        <f>VLOOKUP(J330&amp;H330,Mapping!J:K,2,0)</f>
        <v>Baby Cologne</v>
      </c>
      <c r="M330" t="str">
        <f>IF(OR(I330="PIZ BUIN",I330="LISTERINE"),VLOOKUP(E330,MAPEO!C:D,2,0)&amp;" "&amp;H330,VLOOKUP(E330,MAPEO!C:D,2,0))</f>
        <v>J´s Baby Cologne</v>
      </c>
      <c r="N330" t="str">
        <f>VLOOKUP(F330,MD!A:B,2,0)</f>
        <v>YTD 2015</v>
      </c>
    </row>
    <row r="331" spans="1:14">
      <c r="A331" t="s">
        <v>133</v>
      </c>
      <c r="B331" t="s">
        <v>1</v>
      </c>
      <c r="C331" t="s">
        <v>189</v>
      </c>
      <c r="D331" t="s">
        <v>386</v>
      </c>
      <c r="E331" t="s">
        <v>568</v>
      </c>
      <c r="F331" t="s">
        <v>101</v>
      </c>
      <c r="G331" s="3">
        <v>1181.0999999999999</v>
      </c>
      <c r="H331" s="3" t="str">
        <f>VLOOKUP($A331&amp;$C331&amp;$B331,Mapping!$C:$G,3,0)</f>
        <v>Mass</v>
      </c>
      <c r="I331" t="str">
        <f>VLOOKUP($A331&amp;$C331&amp;$B331,Mapping!$C:$G,4,0)</f>
        <v>JOHNSON'S BABY</v>
      </c>
      <c r="J331" t="str">
        <f t="shared" si="5"/>
        <v>BABY COLOGNE</v>
      </c>
      <c r="K331" t="str">
        <f>VLOOKUP($A331&amp;$C331&amp;$B331,Mapping!$C:$G,5,0)</f>
        <v>Baby Care</v>
      </c>
      <c r="L331" t="str">
        <f>VLOOKUP(J331&amp;H331,Mapping!J:K,2,0)</f>
        <v>Baby Cologne</v>
      </c>
      <c r="M331" t="str">
        <f>IF(OR(I331="PIZ BUIN",I331="LISTERINE"),VLOOKUP(E331,MAPEO!C:D,2,0)&amp;" "&amp;H331,VLOOKUP(E331,MAPEO!C:D,2,0))</f>
        <v>J´s Baby Cologne</v>
      </c>
      <c r="N331" t="str">
        <f>VLOOKUP(F331,MD!A:B,2,0)</f>
        <v>YTD 2015</v>
      </c>
    </row>
    <row r="332" spans="1:14">
      <c r="A332" t="s">
        <v>133</v>
      </c>
      <c r="B332" t="s">
        <v>1</v>
      </c>
      <c r="C332" t="s">
        <v>189</v>
      </c>
      <c r="D332" t="s">
        <v>386</v>
      </c>
      <c r="E332" t="s">
        <v>568</v>
      </c>
      <c r="F332" t="s">
        <v>104</v>
      </c>
      <c r="G332" s="3">
        <v>2662.86</v>
      </c>
      <c r="H332" s="3" t="str">
        <f>VLOOKUP($A332&amp;$C332&amp;$B332,Mapping!$C:$G,3,0)</f>
        <v>Mass</v>
      </c>
      <c r="I332" t="str">
        <f>VLOOKUP($A332&amp;$C332&amp;$B332,Mapping!$C:$G,4,0)</f>
        <v>JOHNSON'S BABY</v>
      </c>
      <c r="J332" t="str">
        <f t="shared" si="5"/>
        <v>BABY COLOGNE</v>
      </c>
      <c r="K332" t="str">
        <f>VLOOKUP($A332&amp;$C332&amp;$B332,Mapping!$C:$G,5,0)</f>
        <v>Baby Care</v>
      </c>
      <c r="L332" t="str">
        <f>VLOOKUP(J332&amp;H332,Mapping!J:K,2,0)</f>
        <v>Baby Cologne</v>
      </c>
      <c r="M332" t="str">
        <f>IF(OR(I332="PIZ BUIN",I332="LISTERINE"),VLOOKUP(E332,MAPEO!C:D,2,0)&amp;" "&amp;H332,VLOOKUP(E332,MAPEO!C:D,2,0))</f>
        <v>J´s Baby Cologne</v>
      </c>
      <c r="N332" t="str">
        <f>VLOOKUP(F332,MD!A:B,2,0)</f>
        <v>YTD 2015</v>
      </c>
    </row>
    <row r="333" spans="1:14">
      <c r="A333" t="s">
        <v>133</v>
      </c>
      <c r="B333" t="s">
        <v>1</v>
      </c>
      <c r="C333" t="s">
        <v>189</v>
      </c>
      <c r="D333" t="s">
        <v>386</v>
      </c>
      <c r="E333" t="s">
        <v>568</v>
      </c>
      <c r="F333" t="s">
        <v>105</v>
      </c>
      <c r="G333" s="3">
        <v>5714.62</v>
      </c>
      <c r="H333" s="3" t="str">
        <f>VLOOKUP($A333&amp;$C333&amp;$B333,Mapping!$C:$G,3,0)</f>
        <v>Mass</v>
      </c>
      <c r="I333" t="str">
        <f>VLOOKUP($A333&amp;$C333&amp;$B333,Mapping!$C:$G,4,0)</f>
        <v>JOHNSON'S BABY</v>
      </c>
      <c r="J333" t="str">
        <f t="shared" si="5"/>
        <v>BABY COLOGNE</v>
      </c>
      <c r="K333" t="str">
        <f>VLOOKUP($A333&amp;$C333&amp;$B333,Mapping!$C:$G,5,0)</f>
        <v>Baby Care</v>
      </c>
      <c r="L333" t="str">
        <f>VLOOKUP(J333&amp;H333,Mapping!J:K,2,0)</f>
        <v>Baby Cologne</v>
      </c>
      <c r="M333" t="str">
        <f>IF(OR(I333="PIZ BUIN",I333="LISTERINE"),VLOOKUP(E333,MAPEO!C:D,2,0)&amp;" "&amp;H333,VLOOKUP(E333,MAPEO!C:D,2,0))</f>
        <v>J´s Baby Cologne</v>
      </c>
      <c r="N333" t="str">
        <f>VLOOKUP(F333,MD!A:B,2,0)</f>
        <v>YTD 2015</v>
      </c>
    </row>
    <row r="334" spans="1:14">
      <c r="A334" t="s">
        <v>133</v>
      </c>
      <c r="B334" t="s">
        <v>1</v>
      </c>
      <c r="C334" t="s">
        <v>189</v>
      </c>
      <c r="D334" t="s">
        <v>386</v>
      </c>
      <c r="E334" t="s">
        <v>568</v>
      </c>
      <c r="F334" t="s">
        <v>106</v>
      </c>
      <c r="G334" s="3">
        <v>2824.62</v>
      </c>
      <c r="H334" s="3" t="str">
        <f>VLOOKUP($A334&amp;$C334&amp;$B334,Mapping!$C:$G,3,0)</f>
        <v>Mass</v>
      </c>
      <c r="I334" t="str">
        <f>VLOOKUP($A334&amp;$C334&amp;$B334,Mapping!$C:$G,4,0)</f>
        <v>JOHNSON'S BABY</v>
      </c>
      <c r="J334" t="str">
        <f t="shared" si="5"/>
        <v>BABY COLOGNE</v>
      </c>
      <c r="K334" t="str">
        <f>VLOOKUP($A334&amp;$C334&amp;$B334,Mapping!$C:$G,5,0)</f>
        <v>Baby Care</v>
      </c>
      <c r="L334" t="str">
        <f>VLOOKUP(J334&amp;H334,Mapping!J:K,2,0)</f>
        <v>Baby Cologne</v>
      </c>
      <c r="M334" t="str">
        <f>IF(OR(I334="PIZ BUIN",I334="LISTERINE"),VLOOKUP(E334,MAPEO!C:D,2,0)&amp;" "&amp;H334,VLOOKUP(E334,MAPEO!C:D,2,0))</f>
        <v>J´s Baby Cologne</v>
      </c>
      <c r="N334" t="str">
        <f>VLOOKUP(F334,MD!A:B,2,0)</f>
        <v>YTD 2015</v>
      </c>
    </row>
    <row r="335" spans="1:14">
      <c r="A335" t="s">
        <v>133</v>
      </c>
      <c r="B335" t="s">
        <v>1</v>
      </c>
      <c r="C335" t="s">
        <v>189</v>
      </c>
      <c r="D335" t="s">
        <v>386</v>
      </c>
      <c r="E335" t="s">
        <v>568</v>
      </c>
      <c r="F335" t="s">
        <v>108</v>
      </c>
      <c r="G335" s="3">
        <v>4158.29</v>
      </c>
      <c r="H335" s="3" t="str">
        <f>VLOOKUP($A335&amp;$C335&amp;$B335,Mapping!$C:$G,3,0)</f>
        <v>Mass</v>
      </c>
      <c r="I335" t="str">
        <f>VLOOKUP($A335&amp;$C335&amp;$B335,Mapping!$C:$G,4,0)</f>
        <v>JOHNSON'S BABY</v>
      </c>
      <c r="J335" t="str">
        <f t="shared" si="5"/>
        <v>BABY COLOGNE</v>
      </c>
      <c r="K335" t="str">
        <f>VLOOKUP($A335&amp;$C335&amp;$B335,Mapping!$C:$G,5,0)</f>
        <v>Baby Care</v>
      </c>
      <c r="L335" t="str">
        <f>VLOOKUP(J335&amp;H335,Mapping!J:K,2,0)</f>
        <v>Baby Cologne</v>
      </c>
      <c r="M335" t="str">
        <f>IF(OR(I335="PIZ BUIN",I335="LISTERINE"),VLOOKUP(E335,MAPEO!C:D,2,0)&amp;" "&amp;H335,VLOOKUP(E335,MAPEO!C:D,2,0))</f>
        <v>J´s Baby Cologne</v>
      </c>
      <c r="N335">
        <f>VLOOKUP(F335,MD!A:B,2,0)</f>
        <v>0</v>
      </c>
    </row>
    <row r="336" spans="1:14">
      <c r="A336" t="s">
        <v>133</v>
      </c>
      <c r="B336" t="s">
        <v>1</v>
      </c>
      <c r="C336" t="s">
        <v>189</v>
      </c>
      <c r="D336" t="s">
        <v>386</v>
      </c>
      <c r="E336" t="s">
        <v>568</v>
      </c>
      <c r="F336" t="s">
        <v>109</v>
      </c>
      <c r="G336" s="3">
        <v>5813.33</v>
      </c>
      <c r="H336" s="3" t="str">
        <f>VLOOKUP($A336&amp;$C336&amp;$B336,Mapping!$C:$G,3,0)</f>
        <v>Mass</v>
      </c>
      <c r="I336" t="str">
        <f>VLOOKUP($A336&amp;$C336&amp;$B336,Mapping!$C:$G,4,0)</f>
        <v>JOHNSON'S BABY</v>
      </c>
      <c r="J336" t="str">
        <f t="shared" si="5"/>
        <v>BABY COLOGNE</v>
      </c>
      <c r="K336" t="str">
        <f>VLOOKUP($A336&amp;$C336&amp;$B336,Mapping!$C:$G,5,0)</f>
        <v>Baby Care</v>
      </c>
      <c r="L336" t="str">
        <f>VLOOKUP(J336&amp;H336,Mapping!J:K,2,0)</f>
        <v>Baby Cologne</v>
      </c>
      <c r="M336" t="str">
        <f>IF(OR(I336="PIZ BUIN",I336="LISTERINE"),VLOOKUP(E336,MAPEO!C:D,2,0)&amp;" "&amp;H336,VLOOKUP(E336,MAPEO!C:D,2,0))</f>
        <v>J´s Baby Cologne</v>
      </c>
      <c r="N336">
        <f>VLOOKUP(F336,MD!A:B,2,0)</f>
        <v>0</v>
      </c>
    </row>
    <row r="337" spans="1:14">
      <c r="A337" t="s">
        <v>133</v>
      </c>
      <c r="B337" t="s">
        <v>1</v>
      </c>
      <c r="C337" t="s">
        <v>189</v>
      </c>
      <c r="D337" t="s">
        <v>386</v>
      </c>
      <c r="E337" t="s">
        <v>568</v>
      </c>
      <c r="F337" t="s">
        <v>110</v>
      </c>
      <c r="G337" s="3">
        <v>1951.57</v>
      </c>
      <c r="H337" s="3" t="str">
        <f>VLOOKUP($A337&amp;$C337&amp;$B337,Mapping!$C:$G,3,0)</f>
        <v>Mass</v>
      </c>
      <c r="I337" t="str">
        <f>VLOOKUP($A337&amp;$C337&amp;$B337,Mapping!$C:$G,4,0)</f>
        <v>JOHNSON'S BABY</v>
      </c>
      <c r="J337" t="str">
        <f t="shared" si="5"/>
        <v>BABY COLOGNE</v>
      </c>
      <c r="K337" t="str">
        <f>VLOOKUP($A337&amp;$C337&amp;$B337,Mapping!$C:$G,5,0)</f>
        <v>Baby Care</v>
      </c>
      <c r="L337" t="str">
        <f>VLOOKUP(J337&amp;H337,Mapping!J:K,2,0)</f>
        <v>Baby Cologne</v>
      </c>
      <c r="M337" t="str">
        <f>IF(OR(I337="PIZ BUIN",I337="LISTERINE"),VLOOKUP(E337,MAPEO!C:D,2,0)&amp;" "&amp;H337,VLOOKUP(E337,MAPEO!C:D,2,0))</f>
        <v>J´s Baby Cologne</v>
      </c>
      <c r="N337">
        <f>VLOOKUP(F337,MD!A:B,2,0)</f>
        <v>0</v>
      </c>
    </row>
    <row r="338" spans="1:14">
      <c r="A338" t="s">
        <v>133</v>
      </c>
      <c r="B338" t="s">
        <v>1</v>
      </c>
      <c r="C338" t="s">
        <v>189</v>
      </c>
      <c r="D338" t="s">
        <v>386</v>
      </c>
      <c r="E338" t="s">
        <v>568</v>
      </c>
      <c r="F338" t="s">
        <v>111</v>
      </c>
      <c r="G338" s="3">
        <v>3019.15</v>
      </c>
      <c r="H338" s="3" t="str">
        <f>VLOOKUP($A338&amp;$C338&amp;$B338,Mapping!$C:$G,3,0)</f>
        <v>Mass</v>
      </c>
      <c r="I338" t="str">
        <f>VLOOKUP($A338&amp;$C338&amp;$B338,Mapping!$C:$G,4,0)</f>
        <v>JOHNSON'S BABY</v>
      </c>
      <c r="J338" t="str">
        <f t="shared" si="5"/>
        <v>BABY COLOGNE</v>
      </c>
      <c r="K338" t="str">
        <f>VLOOKUP($A338&amp;$C338&amp;$B338,Mapping!$C:$G,5,0)</f>
        <v>Baby Care</v>
      </c>
      <c r="L338" t="str">
        <f>VLOOKUP(J338&amp;H338,Mapping!J:K,2,0)</f>
        <v>Baby Cologne</v>
      </c>
      <c r="M338" t="str">
        <f>IF(OR(I338="PIZ BUIN",I338="LISTERINE"),VLOOKUP(E338,MAPEO!C:D,2,0)&amp;" "&amp;H338,VLOOKUP(E338,MAPEO!C:D,2,0))</f>
        <v>J´s Baby Cologne</v>
      </c>
      <c r="N338">
        <f>VLOOKUP(F338,MD!A:B,2,0)</f>
        <v>0</v>
      </c>
    </row>
    <row r="339" spans="1:14">
      <c r="A339" t="s">
        <v>133</v>
      </c>
      <c r="B339" t="s">
        <v>1</v>
      </c>
      <c r="C339" t="s">
        <v>189</v>
      </c>
      <c r="D339" t="s">
        <v>386</v>
      </c>
      <c r="E339" t="s">
        <v>568</v>
      </c>
      <c r="F339" t="s">
        <v>114</v>
      </c>
      <c r="G339" s="3">
        <v>68.37</v>
      </c>
      <c r="H339" s="3" t="str">
        <f>VLOOKUP($A339&amp;$C339&amp;$B339,Mapping!$C:$G,3,0)</f>
        <v>Mass</v>
      </c>
      <c r="I339" t="str">
        <f>VLOOKUP($A339&amp;$C339&amp;$B339,Mapping!$C:$G,4,0)</f>
        <v>JOHNSON'S BABY</v>
      </c>
      <c r="J339" t="str">
        <f t="shared" si="5"/>
        <v>BABY COLOGNE</v>
      </c>
      <c r="K339" t="str">
        <f>VLOOKUP($A339&amp;$C339&amp;$B339,Mapping!$C:$G,5,0)</f>
        <v>Baby Care</v>
      </c>
      <c r="L339" t="str">
        <f>VLOOKUP(J339&amp;H339,Mapping!J:K,2,0)</f>
        <v>Baby Cologne</v>
      </c>
      <c r="M339" t="str">
        <f>IF(OR(I339="PIZ BUIN",I339="LISTERINE"),VLOOKUP(E339,MAPEO!C:D,2,0)&amp;" "&amp;H339,VLOOKUP(E339,MAPEO!C:D,2,0))</f>
        <v>J´s Baby Cologne</v>
      </c>
      <c r="N339">
        <f>VLOOKUP(F339,MD!A:B,2,0)</f>
        <v>0</v>
      </c>
    </row>
    <row r="340" spans="1:14">
      <c r="A340" t="s">
        <v>133</v>
      </c>
      <c r="B340" t="s">
        <v>1</v>
      </c>
      <c r="C340" t="s">
        <v>189</v>
      </c>
      <c r="D340" t="s">
        <v>386</v>
      </c>
      <c r="E340" t="s">
        <v>568</v>
      </c>
      <c r="F340" t="s">
        <v>115</v>
      </c>
      <c r="G340" s="3">
        <v>267.74</v>
      </c>
      <c r="H340" s="3" t="str">
        <f>VLOOKUP($A340&amp;$C340&amp;$B340,Mapping!$C:$G,3,0)</f>
        <v>Mass</v>
      </c>
      <c r="I340" t="str">
        <f>VLOOKUP($A340&amp;$C340&amp;$B340,Mapping!$C:$G,4,0)</f>
        <v>JOHNSON'S BABY</v>
      </c>
      <c r="J340" t="str">
        <f t="shared" si="5"/>
        <v>BABY COLOGNE</v>
      </c>
      <c r="K340" t="str">
        <f>VLOOKUP($A340&amp;$C340&amp;$B340,Mapping!$C:$G,5,0)</f>
        <v>Baby Care</v>
      </c>
      <c r="L340" t="str">
        <f>VLOOKUP(J340&amp;H340,Mapping!J:K,2,0)</f>
        <v>Baby Cologne</v>
      </c>
      <c r="M340" t="str">
        <f>IF(OR(I340="PIZ BUIN",I340="LISTERINE"),VLOOKUP(E340,MAPEO!C:D,2,0)&amp;" "&amp;H340,VLOOKUP(E340,MAPEO!C:D,2,0))</f>
        <v>J´s Baby Cologne</v>
      </c>
      <c r="N340" t="str">
        <f>VLOOKUP(F340,MD!A:B,2,0)</f>
        <v>YTD 2016</v>
      </c>
    </row>
    <row r="341" spans="1:14">
      <c r="A341" t="s">
        <v>133</v>
      </c>
      <c r="B341" t="s">
        <v>1</v>
      </c>
      <c r="C341" t="s">
        <v>189</v>
      </c>
      <c r="D341" t="s">
        <v>386</v>
      </c>
      <c r="E341" t="s">
        <v>568</v>
      </c>
      <c r="F341" t="s">
        <v>117</v>
      </c>
      <c r="G341" s="3">
        <v>1.65</v>
      </c>
      <c r="H341" s="3" t="str">
        <f>VLOOKUP($A341&amp;$C341&amp;$B341,Mapping!$C:$G,3,0)</f>
        <v>Mass</v>
      </c>
      <c r="I341" t="str">
        <f>VLOOKUP($A341&amp;$C341&amp;$B341,Mapping!$C:$G,4,0)</f>
        <v>JOHNSON'S BABY</v>
      </c>
      <c r="J341" t="str">
        <f t="shared" si="5"/>
        <v>BABY COLOGNE</v>
      </c>
      <c r="K341" t="str">
        <f>VLOOKUP($A341&amp;$C341&amp;$B341,Mapping!$C:$G,5,0)</f>
        <v>Baby Care</v>
      </c>
      <c r="L341" t="str">
        <f>VLOOKUP(J341&amp;H341,Mapping!J:K,2,0)</f>
        <v>Baby Cologne</v>
      </c>
      <c r="M341" t="str">
        <f>IF(OR(I341="PIZ BUIN",I341="LISTERINE"),VLOOKUP(E341,MAPEO!C:D,2,0)&amp;" "&amp;H341,VLOOKUP(E341,MAPEO!C:D,2,0))</f>
        <v>J´s Baby Cologne</v>
      </c>
      <c r="N341" t="str">
        <f>VLOOKUP(F341,MD!A:B,2,0)</f>
        <v>YTD 2016</v>
      </c>
    </row>
    <row r="342" spans="1:14">
      <c r="A342" t="s">
        <v>133</v>
      </c>
      <c r="B342" t="s">
        <v>1</v>
      </c>
      <c r="C342" t="s">
        <v>189</v>
      </c>
      <c r="D342" t="s">
        <v>386</v>
      </c>
      <c r="E342" t="s">
        <v>568</v>
      </c>
      <c r="F342" t="s">
        <v>118</v>
      </c>
      <c r="G342" s="3">
        <v>-19.07</v>
      </c>
      <c r="H342" s="3" t="str">
        <f>VLOOKUP($A342&amp;$C342&amp;$B342,Mapping!$C:$G,3,0)</f>
        <v>Mass</v>
      </c>
      <c r="I342" t="str">
        <f>VLOOKUP($A342&amp;$C342&amp;$B342,Mapping!$C:$G,4,0)</f>
        <v>JOHNSON'S BABY</v>
      </c>
      <c r="J342" t="str">
        <f t="shared" si="5"/>
        <v>BABY COLOGNE</v>
      </c>
      <c r="K342" t="str">
        <f>VLOOKUP($A342&amp;$C342&amp;$B342,Mapping!$C:$G,5,0)</f>
        <v>Baby Care</v>
      </c>
      <c r="L342" t="str">
        <f>VLOOKUP(J342&amp;H342,Mapping!J:K,2,0)</f>
        <v>Baby Cologne</v>
      </c>
      <c r="M342" t="str">
        <f>IF(OR(I342="PIZ BUIN",I342="LISTERINE"),VLOOKUP(E342,MAPEO!C:D,2,0)&amp;" "&amp;H342,VLOOKUP(E342,MAPEO!C:D,2,0))</f>
        <v>J´s Baby Cologne</v>
      </c>
      <c r="N342" t="str">
        <f>VLOOKUP(F342,MD!A:B,2,0)</f>
        <v>YTD 2016</v>
      </c>
    </row>
    <row r="343" spans="1:14">
      <c r="A343" t="s">
        <v>133</v>
      </c>
      <c r="B343" t="s">
        <v>1</v>
      </c>
      <c r="C343" t="s">
        <v>189</v>
      </c>
      <c r="D343" t="s">
        <v>386</v>
      </c>
      <c r="E343" t="s">
        <v>569</v>
      </c>
      <c r="F343" t="s">
        <v>486</v>
      </c>
      <c r="G343" s="3">
        <v>-213.05</v>
      </c>
      <c r="H343" s="3" t="str">
        <f>VLOOKUP($A343&amp;$C343&amp;$B343,Mapping!$C:$G,3,0)</f>
        <v>Mass</v>
      </c>
      <c r="I343" t="str">
        <f>VLOOKUP($A343&amp;$C343&amp;$B343,Mapping!$C:$G,4,0)</f>
        <v>JOHNSON'S BABY</v>
      </c>
      <c r="J343" t="str">
        <f t="shared" si="5"/>
        <v>BABY COLOGNE</v>
      </c>
      <c r="K343" t="str">
        <f>VLOOKUP($A343&amp;$C343&amp;$B343,Mapping!$C:$G,5,0)</f>
        <v>Baby Care</v>
      </c>
      <c r="L343" t="str">
        <f>VLOOKUP(J343&amp;H343,Mapping!J:K,2,0)</f>
        <v>Baby Cologne</v>
      </c>
      <c r="M343" t="str">
        <f>IF(OR(I343="PIZ BUIN",I343="LISTERINE"),VLOOKUP(E343,MAPEO!C:D,2,0)&amp;" "&amp;H343,VLOOKUP(E343,MAPEO!C:D,2,0))</f>
        <v>J´s Baby Cologne</v>
      </c>
      <c r="N343">
        <f>VLOOKUP(F343,MD!A:B,2,0)</f>
        <v>0</v>
      </c>
    </row>
    <row r="344" spans="1:14">
      <c r="A344" t="s">
        <v>133</v>
      </c>
      <c r="B344" t="s">
        <v>1</v>
      </c>
      <c r="C344" t="s">
        <v>189</v>
      </c>
      <c r="D344" t="s">
        <v>386</v>
      </c>
      <c r="E344" t="s">
        <v>569</v>
      </c>
      <c r="F344" t="s">
        <v>490</v>
      </c>
      <c r="G344" s="3">
        <v>-3.56</v>
      </c>
      <c r="H344" s="3" t="str">
        <f>VLOOKUP($A344&amp;$C344&amp;$B344,Mapping!$C:$G,3,0)</f>
        <v>Mass</v>
      </c>
      <c r="I344" t="str">
        <f>VLOOKUP($A344&amp;$C344&amp;$B344,Mapping!$C:$G,4,0)</f>
        <v>JOHNSON'S BABY</v>
      </c>
      <c r="J344" t="str">
        <f t="shared" si="5"/>
        <v>BABY COLOGNE</v>
      </c>
      <c r="K344" t="str">
        <f>VLOOKUP($A344&amp;$C344&amp;$B344,Mapping!$C:$G,5,0)</f>
        <v>Baby Care</v>
      </c>
      <c r="L344" t="str">
        <f>VLOOKUP(J344&amp;H344,Mapping!J:K,2,0)</f>
        <v>Baby Cologne</v>
      </c>
      <c r="M344" t="str">
        <f>IF(OR(I344="PIZ BUIN",I344="LISTERINE"),VLOOKUP(E344,MAPEO!C:D,2,0)&amp;" "&amp;H344,VLOOKUP(E344,MAPEO!C:D,2,0))</f>
        <v>J´s Baby Cologne</v>
      </c>
      <c r="N344">
        <f>VLOOKUP(F344,MD!A:B,2,0)</f>
        <v>0</v>
      </c>
    </row>
    <row r="345" spans="1:14">
      <c r="A345" t="s">
        <v>133</v>
      </c>
      <c r="B345" t="s">
        <v>1</v>
      </c>
      <c r="C345" t="s">
        <v>189</v>
      </c>
      <c r="D345" t="s">
        <v>386</v>
      </c>
      <c r="E345" t="s">
        <v>569</v>
      </c>
      <c r="F345" t="s">
        <v>95</v>
      </c>
      <c r="G345" s="3">
        <v>-4.58</v>
      </c>
      <c r="H345" s="3" t="str">
        <f>VLOOKUP($A345&amp;$C345&amp;$B345,Mapping!$C:$G,3,0)</f>
        <v>Mass</v>
      </c>
      <c r="I345" t="str">
        <f>VLOOKUP($A345&amp;$C345&amp;$B345,Mapping!$C:$G,4,0)</f>
        <v>JOHNSON'S BABY</v>
      </c>
      <c r="J345" t="str">
        <f t="shared" si="5"/>
        <v>BABY COLOGNE</v>
      </c>
      <c r="K345" t="str">
        <f>VLOOKUP($A345&amp;$C345&amp;$B345,Mapping!$C:$G,5,0)</f>
        <v>Baby Care</v>
      </c>
      <c r="L345" t="str">
        <f>VLOOKUP(J345&amp;H345,Mapping!J:K,2,0)</f>
        <v>Baby Cologne</v>
      </c>
      <c r="M345" t="str">
        <f>IF(OR(I345="PIZ BUIN",I345="LISTERINE"),VLOOKUP(E345,MAPEO!C:D,2,0)&amp;" "&amp;H345,VLOOKUP(E345,MAPEO!C:D,2,0))</f>
        <v>J´s Baby Cologne</v>
      </c>
      <c r="N345" t="str">
        <f>VLOOKUP(F345,MD!A:B,2,0)</f>
        <v>YTD 2015</v>
      </c>
    </row>
    <row r="346" spans="1:14">
      <c r="A346" t="s">
        <v>133</v>
      </c>
      <c r="B346" t="s">
        <v>1</v>
      </c>
      <c r="C346" t="s">
        <v>189</v>
      </c>
      <c r="D346" t="s">
        <v>386</v>
      </c>
      <c r="E346" t="s">
        <v>569</v>
      </c>
      <c r="F346" t="s">
        <v>104</v>
      </c>
      <c r="G346" s="3">
        <v>-0.02</v>
      </c>
      <c r="H346" s="3" t="str">
        <f>VLOOKUP($A346&amp;$C346&amp;$B346,Mapping!$C:$G,3,0)</f>
        <v>Mass</v>
      </c>
      <c r="I346" t="str">
        <f>VLOOKUP($A346&amp;$C346&amp;$B346,Mapping!$C:$G,4,0)</f>
        <v>JOHNSON'S BABY</v>
      </c>
      <c r="J346" t="str">
        <f t="shared" si="5"/>
        <v>BABY COLOGNE</v>
      </c>
      <c r="K346" t="str">
        <f>VLOOKUP($A346&amp;$C346&amp;$B346,Mapping!$C:$G,5,0)</f>
        <v>Baby Care</v>
      </c>
      <c r="L346" t="str">
        <f>VLOOKUP(J346&amp;H346,Mapping!J:K,2,0)</f>
        <v>Baby Cologne</v>
      </c>
      <c r="M346" t="str">
        <f>IF(OR(I346="PIZ BUIN",I346="LISTERINE"),VLOOKUP(E346,MAPEO!C:D,2,0)&amp;" "&amp;H346,VLOOKUP(E346,MAPEO!C:D,2,0))</f>
        <v>J´s Baby Cologne</v>
      </c>
      <c r="N346" t="str">
        <f>VLOOKUP(F346,MD!A:B,2,0)</f>
        <v>YTD 2015</v>
      </c>
    </row>
    <row r="347" spans="1:14">
      <c r="A347" t="s">
        <v>133</v>
      </c>
      <c r="B347" t="s">
        <v>1</v>
      </c>
      <c r="C347" t="s">
        <v>189</v>
      </c>
      <c r="D347" t="s">
        <v>386</v>
      </c>
      <c r="E347" t="s">
        <v>569</v>
      </c>
      <c r="F347" t="s">
        <v>105</v>
      </c>
      <c r="G347" s="3">
        <v>-125.95</v>
      </c>
      <c r="H347" s="3" t="str">
        <f>VLOOKUP($A347&amp;$C347&amp;$B347,Mapping!$C:$G,3,0)</f>
        <v>Mass</v>
      </c>
      <c r="I347" t="str">
        <f>VLOOKUP($A347&amp;$C347&amp;$B347,Mapping!$C:$G,4,0)</f>
        <v>JOHNSON'S BABY</v>
      </c>
      <c r="J347" t="str">
        <f t="shared" si="5"/>
        <v>BABY COLOGNE</v>
      </c>
      <c r="K347" t="str">
        <f>VLOOKUP($A347&amp;$C347&amp;$B347,Mapping!$C:$G,5,0)</f>
        <v>Baby Care</v>
      </c>
      <c r="L347" t="str">
        <f>VLOOKUP(J347&amp;H347,Mapping!J:K,2,0)</f>
        <v>Baby Cologne</v>
      </c>
      <c r="M347" t="str">
        <f>IF(OR(I347="PIZ BUIN",I347="LISTERINE"),VLOOKUP(E347,MAPEO!C:D,2,0)&amp;" "&amp;H347,VLOOKUP(E347,MAPEO!C:D,2,0))</f>
        <v>J´s Baby Cologne</v>
      </c>
      <c r="N347" t="str">
        <f>VLOOKUP(F347,MD!A:B,2,0)</f>
        <v>YTD 2015</v>
      </c>
    </row>
    <row r="348" spans="1:14">
      <c r="A348" t="s">
        <v>133</v>
      </c>
      <c r="B348" t="s">
        <v>1</v>
      </c>
      <c r="C348" t="s">
        <v>189</v>
      </c>
      <c r="D348" t="s">
        <v>386</v>
      </c>
      <c r="E348" t="s">
        <v>569</v>
      </c>
      <c r="F348" t="s">
        <v>118</v>
      </c>
      <c r="G348" s="3">
        <v>-103.05</v>
      </c>
      <c r="H348" s="3" t="str">
        <f>VLOOKUP($A348&amp;$C348&amp;$B348,Mapping!$C:$G,3,0)</f>
        <v>Mass</v>
      </c>
      <c r="I348" t="str">
        <f>VLOOKUP($A348&amp;$C348&amp;$B348,Mapping!$C:$G,4,0)</f>
        <v>JOHNSON'S BABY</v>
      </c>
      <c r="J348" t="str">
        <f t="shared" si="5"/>
        <v>BABY COLOGNE</v>
      </c>
      <c r="K348" t="str">
        <f>VLOOKUP($A348&amp;$C348&amp;$B348,Mapping!$C:$G,5,0)</f>
        <v>Baby Care</v>
      </c>
      <c r="L348" t="str">
        <f>VLOOKUP(J348&amp;H348,Mapping!J:K,2,0)</f>
        <v>Baby Cologne</v>
      </c>
      <c r="M348" t="str">
        <f>IF(OR(I348="PIZ BUIN",I348="LISTERINE"),VLOOKUP(E348,MAPEO!C:D,2,0)&amp;" "&amp;H348,VLOOKUP(E348,MAPEO!C:D,2,0))</f>
        <v>J´s Baby Cologne</v>
      </c>
      <c r="N348" t="str">
        <f>VLOOKUP(F348,MD!A:B,2,0)</f>
        <v>YTD 2016</v>
      </c>
    </row>
    <row r="349" spans="1:14">
      <c r="A349" t="s">
        <v>133</v>
      </c>
      <c r="B349" t="s">
        <v>1</v>
      </c>
      <c r="C349" t="s">
        <v>189</v>
      </c>
      <c r="D349" t="s">
        <v>386</v>
      </c>
      <c r="E349" t="s">
        <v>570</v>
      </c>
      <c r="F349" t="s">
        <v>483</v>
      </c>
      <c r="G349" s="3">
        <v>-34.47</v>
      </c>
      <c r="H349" s="3" t="str">
        <f>VLOOKUP($A349&amp;$C349&amp;$B349,Mapping!$C:$G,3,0)</f>
        <v>Mass</v>
      </c>
      <c r="I349" t="str">
        <f>VLOOKUP($A349&amp;$C349&amp;$B349,Mapping!$C:$G,4,0)</f>
        <v>JOHNSON'S BABY</v>
      </c>
      <c r="J349" t="str">
        <f t="shared" si="5"/>
        <v>BABY COLOGNE</v>
      </c>
      <c r="K349" t="str">
        <f>VLOOKUP($A349&amp;$C349&amp;$B349,Mapping!$C:$G,5,0)</f>
        <v>Baby Care</v>
      </c>
      <c r="L349" t="str">
        <f>VLOOKUP(J349&amp;H349,Mapping!J:K,2,0)</f>
        <v>Baby Cologne</v>
      </c>
      <c r="M349" t="str">
        <f>IF(OR(I349="PIZ BUIN",I349="LISTERINE"),VLOOKUP(E349,MAPEO!C:D,2,0)&amp;" "&amp;H349,VLOOKUP(E349,MAPEO!C:D,2,0))</f>
        <v>J´s Baby Cologne</v>
      </c>
      <c r="N349">
        <f>VLOOKUP(F349,MD!A:B,2,0)</f>
        <v>0</v>
      </c>
    </row>
    <row r="350" spans="1:14">
      <c r="A350" t="s">
        <v>133</v>
      </c>
      <c r="B350" t="s">
        <v>1</v>
      </c>
      <c r="C350" t="s">
        <v>189</v>
      </c>
      <c r="D350" t="s">
        <v>386</v>
      </c>
      <c r="E350" t="s">
        <v>570</v>
      </c>
      <c r="F350" t="s">
        <v>484</v>
      </c>
      <c r="G350" s="3">
        <v>-28.06</v>
      </c>
      <c r="H350" s="3" t="str">
        <f>VLOOKUP($A350&amp;$C350&amp;$B350,Mapping!$C:$G,3,0)</f>
        <v>Mass</v>
      </c>
      <c r="I350" t="str">
        <f>VLOOKUP($A350&amp;$C350&amp;$B350,Mapping!$C:$G,4,0)</f>
        <v>JOHNSON'S BABY</v>
      </c>
      <c r="J350" t="str">
        <f t="shared" si="5"/>
        <v>BABY COLOGNE</v>
      </c>
      <c r="K350" t="str">
        <f>VLOOKUP($A350&amp;$C350&amp;$B350,Mapping!$C:$G,5,0)</f>
        <v>Baby Care</v>
      </c>
      <c r="L350" t="str">
        <f>VLOOKUP(J350&amp;H350,Mapping!J:K,2,0)</f>
        <v>Baby Cologne</v>
      </c>
      <c r="M350" t="str">
        <f>IF(OR(I350="PIZ BUIN",I350="LISTERINE"),VLOOKUP(E350,MAPEO!C:D,2,0)&amp;" "&amp;H350,VLOOKUP(E350,MAPEO!C:D,2,0))</f>
        <v>J´s Baby Cologne</v>
      </c>
      <c r="N350">
        <f>VLOOKUP(F350,MD!A:B,2,0)</f>
        <v>0</v>
      </c>
    </row>
    <row r="351" spans="1:14">
      <c r="A351" t="s">
        <v>133</v>
      </c>
      <c r="B351" t="s">
        <v>1</v>
      </c>
      <c r="C351" t="s">
        <v>189</v>
      </c>
      <c r="D351" t="s">
        <v>386</v>
      </c>
      <c r="E351" t="s">
        <v>570</v>
      </c>
      <c r="F351" t="s">
        <v>486</v>
      </c>
      <c r="G351" s="3">
        <v>-2.29</v>
      </c>
      <c r="H351" s="3" t="str">
        <f>VLOOKUP($A351&amp;$C351&amp;$B351,Mapping!$C:$G,3,0)</f>
        <v>Mass</v>
      </c>
      <c r="I351" t="str">
        <f>VLOOKUP($A351&amp;$C351&amp;$B351,Mapping!$C:$G,4,0)</f>
        <v>JOHNSON'S BABY</v>
      </c>
      <c r="J351" t="str">
        <f t="shared" si="5"/>
        <v>BABY COLOGNE</v>
      </c>
      <c r="K351" t="str">
        <f>VLOOKUP($A351&amp;$C351&amp;$B351,Mapping!$C:$G,5,0)</f>
        <v>Baby Care</v>
      </c>
      <c r="L351" t="str">
        <f>VLOOKUP(J351&amp;H351,Mapping!J:K,2,0)</f>
        <v>Baby Cologne</v>
      </c>
      <c r="M351" t="str">
        <f>IF(OR(I351="PIZ BUIN",I351="LISTERINE"),VLOOKUP(E351,MAPEO!C:D,2,0)&amp;" "&amp;H351,VLOOKUP(E351,MAPEO!C:D,2,0))</f>
        <v>J´s Baby Cologne</v>
      </c>
      <c r="N351">
        <f>VLOOKUP(F351,MD!A:B,2,0)</f>
        <v>0</v>
      </c>
    </row>
    <row r="352" spans="1:14">
      <c r="A352" t="s">
        <v>133</v>
      </c>
      <c r="B352" t="s">
        <v>1</v>
      </c>
      <c r="C352" t="s">
        <v>189</v>
      </c>
      <c r="D352" t="s">
        <v>386</v>
      </c>
      <c r="E352" t="s">
        <v>570</v>
      </c>
      <c r="F352" t="s">
        <v>487</v>
      </c>
      <c r="G352" s="3">
        <v>-59.52</v>
      </c>
      <c r="H352" s="3" t="str">
        <f>VLOOKUP($A352&amp;$C352&amp;$B352,Mapping!$C:$G,3,0)</f>
        <v>Mass</v>
      </c>
      <c r="I352" t="str">
        <f>VLOOKUP($A352&amp;$C352&amp;$B352,Mapping!$C:$G,4,0)</f>
        <v>JOHNSON'S BABY</v>
      </c>
      <c r="J352" t="str">
        <f t="shared" si="5"/>
        <v>BABY COLOGNE</v>
      </c>
      <c r="K352" t="str">
        <f>VLOOKUP($A352&amp;$C352&amp;$B352,Mapping!$C:$G,5,0)</f>
        <v>Baby Care</v>
      </c>
      <c r="L352" t="str">
        <f>VLOOKUP(J352&amp;H352,Mapping!J:K,2,0)</f>
        <v>Baby Cologne</v>
      </c>
      <c r="M352" t="str">
        <f>IF(OR(I352="PIZ BUIN",I352="LISTERINE"),VLOOKUP(E352,MAPEO!C:D,2,0)&amp;" "&amp;H352,VLOOKUP(E352,MAPEO!C:D,2,0))</f>
        <v>J´s Baby Cologne</v>
      </c>
      <c r="N352">
        <f>VLOOKUP(F352,MD!A:B,2,0)</f>
        <v>0</v>
      </c>
    </row>
    <row r="353" spans="1:14">
      <c r="A353" t="s">
        <v>133</v>
      </c>
      <c r="B353" t="s">
        <v>1</v>
      </c>
      <c r="C353" t="s">
        <v>189</v>
      </c>
      <c r="D353" t="s">
        <v>386</v>
      </c>
      <c r="E353" t="s">
        <v>570</v>
      </c>
      <c r="F353" t="s">
        <v>490</v>
      </c>
      <c r="G353" s="3">
        <v>-7.0000000000000007E-2</v>
      </c>
      <c r="H353" s="3" t="str">
        <f>VLOOKUP($A353&amp;$C353&amp;$B353,Mapping!$C:$G,3,0)</f>
        <v>Mass</v>
      </c>
      <c r="I353" t="str">
        <f>VLOOKUP($A353&amp;$C353&amp;$B353,Mapping!$C:$G,4,0)</f>
        <v>JOHNSON'S BABY</v>
      </c>
      <c r="J353" t="str">
        <f t="shared" si="5"/>
        <v>BABY COLOGNE</v>
      </c>
      <c r="K353" t="str">
        <f>VLOOKUP($A353&amp;$C353&amp;$B353,Mapping!$C:$G,5,0)</f>
        <v>Baby Care</v>
      </c>
      <c r="L353" t="str">
        <f>VLOOKUP(J353&amp;H353,Mapping!J:K,2,0)</f>
        <v>Baby Cologne</v>
      </c>
      <c r="M353" t="str">
        <f>IF(OR(I353="PIZ BUIN",I353="LISTERINE"),VLOOKUP(E353,MAPEO!C:D,2,0)&amp;" "&amp;H353,VLOOKUP(E353,MAPEO!C:D,2,0))</f>
        <v>J´s Baby Cologne</v>
      </c>
      <c r="N353">
        <f>VLOOKUP(F353,MD!A:B,2,0)</f>
        <v>0</v>
      </c>
    </row>
    <row r="354" spans="1:14">
      <c r="A354" t="s">
        <v>133</v>
      </c>
      <c r="B354" t="s">
        <v>1</v>
      </c>
      <c r="C354" t="s">
        <v>189</v>
      </c>
      <c r="D354" t="s">
        <v>386</v>
      </c>
      <c r="E354" t="s">
        <v>570</v>
      </c>
      <c r="F354" t="s">
        <v>493</v>
      </c>
      <c r="G354" s="3">
        <v>-38.520000000000003</v>
      </c>
      <c r="H354" s="3" t="str">
        <f>VLOOKUP($A354&amp;$C354&amp;$B354,Mapping!$C:$G,3,0)</f>
        <v>Mass</v>
      </c>
      <c r="I354" t="str">
        <f>VLOOKUP($A354&amp;$C354&amp;$B354,Mapping!$C:$G,4,0)</f>
        <v>JOHNSON'S BABY</v>
      </c>
      <c r="J354" t="str">
        <f t="shared" si="5"/>
        <v>BABY COLOGNE</v>
      </c>
      <c r="K354" t="str">
        <f>VLOOKUP($A354&amp;$C354&amp;$B354,Mapping!$C:$G,5,0)</f>
        <v>Baby Care</v>
      </c>
      <c r="L354" t="str">
        <f>VLOOKUP(J354&amp;H354,Mapping!J:K,2,0)</f>
        <v>Baby Cologne</v>
      </c>
      <c r="M354" t="str">
        <f>IF(OR(I354="PIZ BUIN",I354="LISTERINE"),VLOOKUP(E354,MAPEO!C:D,2,0)&amp;" "&amp;H354,VLOOKUP(E354,MAPEO!C:D,2,0))</f>
        <v>J´s Baby Cologne</v>
      </c>
      <c r="N354">
        <f>VLOOKUP(F354,MD!A:B,2,0)</f>
        <v>0</v>
      </c>
    </row>
    <row r="355" spans="1:14">
      <c r="A355" t="s">
        <v>133</v>
      </c>
      <c r="B355" t="s">
        <v>1</v>
      </c>
      <c r="C355" t="s">
        <v>189</v>
      </c>
      <c r="D355" t="s">
        <v>386</v>
      </c>
      <c r="E355" t="s">
        <v>570</v>
      </c>
      <c r="F355" t="s">
        <v>95</v>
      </c>
      <c r="G355" s="3">
        <v>-2.29</v>
      </c>
      <c r="H355" s="3" t="str">
        <f>VLOOKUP($A355&amp;$C355&amp;$B355,Mapping!$C:$G,3,0)</f>
        <v>Mass</v>
      </c>
      <c r="I355" t="str">
        <f>VLOOKUP($A355&amp;$C355&amp;$B355,Mapping!$C:$G,4,0)</f>
        <v>JOHNSON'S BABY</v>
      </c>
      <c r="J355" t="str">
        <f t="shared" si="5"/>
        <v>BABY COLOGNE</v>
      </c>
      <c r="K355" t="str">
        <f>VLOOKUP($A355&amp;$C355&amp;$B355,Mapping!$C:$G,5,0)</f>
        <v>Baby Care</v>
      </c>
      <c r="L355" t="str">
        <f>VLOOKUP(J355&amp;H355,Mapping!J:K,2,0)</f>
        <v>Baby Cologne</v>
      </c>
      <c r="M355" t="str">
        <f>IF(OR(I355="PIZ BUIN",I355="LISTERINE"),VLOOKUP(E355,MAPEO!C:D,2,0)&amp;" "&amp;H355,VLOOKUP(E355,MAPEO!C:D,2,0))</f>
        <v>J´s Baby Cologne</v>
      </c>
      <c r="N355" t="str">
        <f>VLOOKUP(F355,MD!A:B,2,0)</f>
        <v>YTD 2015</v>
      </c>
    </row>
    <row r="356" spans="1:14">
      <c r="A356" t="s">
        <v>133</v>
      </c>
      <c r="B356" t="s">
        <v>1</v>
      </c>
      <c r="C356" t="s">
        <v>189</v>
      </c>
      <c r="D356" t="s">
        <v>386</v>
      </c>
      <c r="E356" t="s">
        <v>570</v>
      </c>
      <c r="F356" t="s">
        <v>104</v>
      </c>
      <c r="G356" s="3">
        <v>-0.01</v>
      </c>
      <c r="H356" s="3" t="str">
        <f>VLOOKUP($A356&amp;$C356&amp;$B356,Mapping!$C:$G,3,0)</f>
        <v>Mass</v>
      </c>
      <c r="I356" t="str">
        <f>VLOOKUP($A356&amp;$C356&amp;$B356,Mapping!$C:$G,4,0)</f>
        <v>JOHNSON'S BABY</v>
      </c>
      <c r="J356" t="str">
        <f t="shared" si="5"/>
        <v>BABY COLOGNE</v>
      </c>
      <c r="K356" t="str">
        <f>VLOOKUP($A356&amp;$C356&amp;$B356,Mapping!$C:$G,5,0)</f>
        <v>Baby Care</v>
      </c>
      <c r="L356" t="str">
        <f>VLOOKUP(J356&amp;H356,Mapping!J:K,2,0)</f>
        <v>Baby Cologne</v>
      </c>
      <c r="M356" t="str">
        <f>IF(OR(I356="PIZ BUIN",I356="LISTERINE"),VLOOKUP(E356,MAPEO!C:D,2,0)&amp;" "&amp;H356,VLOOKUP(E356,MAPEO!C:D,2,0))</f>
        <v>J´s Baby Cologne</v>
      </c>
      <c r="N356" t="str">
        <f>VLOOKUP(F356,MD!A:B,2,0)</f>
        <v>YTD 2015</v>
      </c>
    </row>
    <row r="357" spans="1:14">
      <c r="A357" t="s">
        <v>133</v>
      </c>
      <c r="B357" t="s">
        <v>1</v>
      </c>
      <c r="C357" t="s">
        <v>189</v>
      </c>
      <c r="D357" t="s">
        <v>386</v>
      </c>
      <c r="E357" t="s">
        <v>571</v>
      </c>
      <c r="F357" t="s">
        <v>482</v>
      </c>
      <c r="G357" s="3">
        <v>26143.11</v>
      </c>
      <c r="H357" s="3" t="str">
        <f>VLOOKUP($A357&amp;$C357&amp;$B357,Mapping!$C:$G,3,0)</f>
        <v>Mass</v>
      </c>
      <c r="I357" t="str">
        <f>VLOOKUP($A357&amp;$C357&amp;$B357,Mapping!$C:$G,4,0)</f>
        <v>JOHNSON'S BABY</v>
      </c>
      <c r="J357" t="str">
        <f t="shared" si="5"/>
        <v>BABY COLOGNE</v>
      </c>
      <c r="K357" t="str">
        <f>VLOOKUP($A357&amp;$C357&amp;$B357,Mapping!$C:$G,5,0)</f>
        <v>Baby Care</v>
      </c>
      <c r="L357" t="str">
        <f>VLOOKUP(J357&amp;H357,Mapping!J:K,2,0)</f>
        <v>Baby Cologne</v>
      </c>
      <c r="M357" t="str">
        <f>IF(OR(I357="PIZ BUIN",I357="LISTERINE"),VLOOKUP(E357,MAPEO!C:D,2,0)&amp;" "&amp;H357,VLOOKUP(E357,MAPEO!C:D,2,0))</f>
        <v>J´s Baby Cologne</v>
      </c>
      <c r="N357">
        <f>VLOOKUP(F357,MD!A:B,2,0)</f>
        <v>0</v>
      </c>
    </row>
    <row r="358" spans="1:14">
      <c r="A358" t="s">
        <v>133</v>
      </c>
      <c r="B358" t="s">
        <v>1</v>
      </c>
      <c r="C358" t="s">
        <v>189</v>
      </c>
      <c r="D358" t="s">
        <v>386</v>
      </c>
      <c r="E358" t="s">
        <v>571</v>
      </c>
      <c r="F358" t="s">
        <v>483</v>
      </c>
      <c r="G358" s="3">
        <v>48749.06</v>
      </c>
      <c r="H358" s="3" t="str">
        <f>VLOOKUP($A358&amp;$C358&amp;$B358,Mapping!$C:$G,3,0)</f>
        <v>Mass</v>
      </c>
      <c r="I358" t="str">
        <f>VLOOKUP($A358&amp;$C358&amp;$B358,Mapping!$C:$G,4,0)</f>
        <v>JOHNSON'S BABY</v>
      </c>
      <c r="J358" t="str">
        <f t="shared" si="5"/>
        <v>BABY COLOGNE</v>
      </c>
      <c r="K358" t="str">
        <f>VLOOKUP($A358&amp;$C358&amp;$B358,Mapping!$C:$G,5,0)</f>
        <v>Baby Care</v>
      </c>
      <c r="L358" t="str">
        <f>VLOOKUP(J358&amp;H358,Mapping!J:K,2,0)</f>
        <v>Baby Cologne</v>
      </c>
      <c r="M358" t="str">
        <f>IF(OR(I358="PIZ BUIN",I358="LISTERINE"),VLOOKUP(E358,MAPEO!C:D,2,0)&amp;" "&amp;H358,VLOOKUP(E358,MAPEO!C:D,2,0))</f>
        <v>J´s Baby Cologne</v>
      </c>
      <c r="N358">
        <f>VLOOKUP(F358,MD!A:B,2,0)</f>
        <v>0</v>
      </c>
    </row>
    <row r="359" spans="1:14">
      <c r="A359" t="s">
        <v>133</v>
      </c>
      <c r="B359" t="s">
        <v>1</v>
      </c>
      <c r="C359" t="s">
        <v>189</v>
      </c>
      <c r="D359" t="s">
        <v>386</v>
      </c>
      <c r="E359" t="s">
        <v>571</v>
      </c>
      <c r="F359" t="s">
        <v>484</v>
      </c>
      <c r="G359" s="3">
        <v>43554.87</v>
      </c>
      <c r="H359" s="3" t="str">
        <f>VLOOKUP($A359&amp;$C359&amp;$B359,Mapping!$C:$G,3,0)</f>
        <v>Mass</v>
      </c>
      <c r="I359" t="str">
        <f>VLOOKUP($A359&amp;$C359&amp;$B359,Mapping!$C:$G,4,0)</f>
        <v>JOHNSON'S BABY</v>
      </c>
      <c r="J359" t="str">
        <f t="shared" si="5"/>
        <v>BABY COLOGNE</v>
      </c>
      <c r="K359" t="str">
        <f>VLOOKUP($A359&amp;$C359&amp;$B359,Mapping!$C:$G,5,0)</f>
        <v>Baby Care</v>
      </c>
      <c r="L359" t="str">
        <f>VLOOKUP(J359&amp;H359,Mapping!J:K,2,0)</f>
        <v>Baby Cologne</v>
      </c>
      <c r="M359" t="str">
        <f>IF(OR(I359="PIZ BUIN",I359="LISTERINE"),VLOOKUP(E359,MAPEO!C:D,2,0)&amp;" "&amp;H359,VLOOKUP(E359,MAPEO!C:D,2,0))</f>
        <v>J´s Baby Cologne</v>
      </c>
      <c r="N359">
        <f>VLOOKUP(F359,MD!A:B,2,0)</f>
        <v>0</v>
      </c>
    </row>
    <row r="360" spans="1:14">
      <c r="A360" t="s">
        <v>133</v>
      </c>
      <c r="B360" t="s">
        <v>1</v>
      </c>
      <c r="C360" t="s">
        <v>189</v>
      </c>
      <c r="D360" t="s">
        <v>386</v>
      </c>
      <c r="E360" t="s">
        <v>571</v>
      </c>
      <c r="F360" t="s">
        <v>485</v>
      </c>
      <c r="G360" s="3">
        <v>25245.16</v>
      </c>
      <c r="H360" s="3" t="str">
        <f>VLOOKUP($A360&amp;$C360&amp;$B360,Mapping!$C:$G,3,0)</f>
        <v>Mass</v>
      </c>
      <c r="I360" t="str">
        <f>VLOOKUP($A360&amp;$C360&amp;$B360,Mapping!$C:$G,4,0)</f>
        <v>JOHNSON'S BABY</v>
      </c>
      <c r="J360" t="str">
        <f t="shared" si="5"/>
        <v>BABY COLOGNE</v>
      </c>
      <c r="K360" t="str">
        <f>VLOOKUP($A360&amp;$C360&amp;$B360,Mapping!$C:$G,5,0)</f>
        <v>Baby Care</v>
      </c>
      <c r="L360" t="str">
        <f>VLOOKUP(J360&amp;H360,Mapping!J:K,2,0)</f>
        <v>Baby Cologne</v>
      </c>
      <c r="M360" t="str">
        <f>IF(OR(I360="PIZ BUIN",I360="LISTERINE"),VLOOKUP(E360,MAPEO!C:D,2,0)&amp;" "&amp;H360,VLOOKUP(E360,MAPEO!C:D,2,0))</f>
        <v>J´s Baby Cologne</v>
      </c>
      <c r="N360">
        <f>VLOOKUP(F360,MD!A:B,2,0)</f>
        <v>0</v>
      </c>
    </row>
    <row r="361" spans="1:14">
      <c r="A361" t="s">
        <v>133</v>
      </c>
      <c r="B361" t="s">
        <v>1</v>
      </c>
      <c r="C361" t="s">
        <v>189</v>
      </c>
      <c r="D361" t="s">
        <v>386</v>
      </c>
      <c r="E361" t="s">
        <v>571</v>
      </c>
      <c r="F361" t="s">
        <v>486</v>
      </c>
      <c r="G361" s="3">
        <v>22033.41</v>
      </c>
      <c r="H361" s="3" t="str">
        <f>VLOOKUP($A361&amp;$C361&amp;$B361,Mapping!$C:$G,3,0)</f>
        <v>Mass</v>
      </c>
      <c r="I361" t="str">
        <f>VLOOKUP($A361&amp;$C361&amp;$B361,Mapping!$C:$G,4,0)</f>
        <v>JOHNSON'S BABY</v>
      </c>
      <c r="J361" t="str">
        <f t="shared" si="5"/>
        <v>BABY COLOGNE</v>
      </c>
      <c r="K361" t="str">
        <f>VLOOKUP($A361&amp;$C361&amp;$B361,Mapping!$C:$G,5,0)</f>
        <v>Baby Care</v>
      </c>
      <c r="L361" t="str">
        <f>VLOOKUP(J361&amp;H361,Mapping!J:K,2,0)</f>
        <v>Baby Cologne</v>
      </c>
      <c r="M361" t="str">
        <f>IF(OR(I361="PIZ BUIN",I361="LISTERINE"),VLOOKUP(E361,MAPEO!C:D,2,0)&amp;" "&amp;H361,VLOOKUP(E361,MAPEO!C:D,2,0))</f>
        <v>J´s Baby Cologne</v>
      </c>
      <c r="N361">
        <f>VLOOKUP(F361,MD!A:B,2,0)</f>
        <v>0</v>
      </c>
    </row>
    <row r="362" spans="1:14">
      <c r="A362" t="s">
        <v>133</v>
      </c>
      <c r="B362" t="s">
        <v>1</v>
      </c>
      <c r="C362" t="s">
        <v>189</v>
      </c>
      <c r="D362" t="s">
        <v>386</v>
      </c>
      <c r="E362" t="s">
        <v>571</v>
      </c>
      <c r="F362" t="s">
        <v>487</v>
      </c>
      <c r="G362" s="3">
        <v>58052.08</v>
      </c>
      <c r="H362" s="3" t="str">
        <f>VLOOKUP($A362&amp;$C362&amp;$B362,Mapping!$C:$G,3,0)</f>
        <v>Mass</v>
      </c>
      <c r="I362" t="str">
        <f>VLOOKUP($A362&amp;$C362&amp;$B362,Mapping!$C:$G,4,0)</f>
        <v>JOHNSON'S BABY</v>
      </c>
      <c r="J362" t="str">
        <f t="shared" si="5"/>
        <v>BABY COLOGNE</v>
      </c>
      <c r="K362" t="str">
        <f>VLOOKUP($A362&amp;$C362&amp;$B362,Mapping!$C:$G,5,0)</f>
        <v>Baby Care</v>
      </c>
      <c r="L362" t="str">
        <f>VLOOKUP(J362&amp;H362,Mapping!J:K,2,0)</f>
        <v>Baby Cologne</v>
      </c>
      <c r="M362" t="str">
        <f>IF(OR(I362="PIZ BUIN",I362="LISTERINE"),VLOOKUP(E362,MAPEO!C:D,2,0)&amp;" "&amp;H362,VLOOKUP(E362,MAPEO!C:D,2,0))</f>
        <v>J´s Baby Cologne</v>
      </c>
      <c r="N362">
        <f>VLOOKUP(F362,MD!A:B,2,0)</f>
        <v>0</v>
      </c>
    </row>
    <row r="363" spans="1:14">
      <c r="A363" t="s">
        <v>133</v>
      </c>
      <c r="B363" t="s">
        <v>1</v>
      </c>
      <c r="C363" t="s">
        <v>189</v>
      </c>
      <c r="D363" t="s">
        <v>386</v>
      </c>
      <c r="E363" t="s">
        <v>571</v>
      </c>
      <c r="F363" t="s">
        <v>488</v>
      </c>
      <c r="G363" s="3">
        <v>43289.08</v>
      </c>
      <c r="H363" s="3" t="str">
        <f>VLOOKUP($A363&amp;$C363&amp;$B363,Mapping!$C:$G,3,0)</f>
        <v>Mass</v>
      </c>
      <c r="I363" t="str">
        <f>VLOOKUP($A363&amp;$C363&amp;$B363,Mapping!$C:$G,4,0)</f>
        <v>JOHNSON'S BABY</v>
      </c>
      <c r="J363" t="str">
        <f t="shared" si="5"/>
        <v>BABY COLOGNE</v>
      </c>
      <c r="K363" t="str">
        <f>VLOOKUP($A363&amp;$C363&amp;$B363,Mapping!$C:$G,5,0)</f>
        <v>Baby Care</v>
      </c>
      <c r="L363" t="str">
        <f>VLOOKUP(J363&amp;H363,Mapping!J:K,2,0)</f>
        <v>Baby Cologne</v>
      </c>
      <c r="M363" t="str">
        <f>IF(OR(I363="PIZ BUIN",I363="LISTERINE"),VLOOKUP(E363,MAPEO!C:D,2,0)&amp;" "&amp;H363,VLOOKUP(E363,MAPEO!C:D,2,0))</f>
        <v>J´s Baby Cologne</v>
      </c>
      <c r="N363">
        <f>VLOOKUP(F363,MD!A:B,2,0)</f>
        <v>0</v>
      </c>
    </row>
    <row r="364" spans="1:14">
      <c r="A364" t="s">
        <v>133</v>
      </c>
      <c r="B364" t="s">
        <v>1</v>
      </c>
      <c r="C364" t="s">
        <v>189</v>
      </c>
      <c r="D364" t="s">
        <v>386</v>
      </c>
      <c r="E364" t="s">
        <v>571</v>
      </c>
      <c r="F364" t="s">
        <v>489</v>
      </c>
      <c r="G364" s="3">
        <v>27983.72</v>
      </c>
      <c r="H364" s="3" t="str">
        <f>VLOOKUP($A364&amp;$C364&amp;$B364,Mapping!$C:$G,3,0)</f>
        <v>Mass</v>
      </c>
      <c r="I364" t="str">
        <f>VLOOKUP($A364&amp;$C364&amp;$B364,Mapping!$C:$G,4,0)</f>
        <v>JOHNSON'S BABY</v>
      </c>
      <c r="J364" t="str">
        <f t="shared" si="5"/>
        <v>BABY COLOGNE</v>
      </c>
      <c r="K364" t="str">
        <f>VLOOKUP($A364&amp;$C364&amp;$B364,Mapping!$C:$G,5,0)</f>
        <v>Baby Care</v>
      </c>
      <c r="L364" t="str">
        <f>VLOOKUP(J364&amp;H364,Mapping!J:K,2,0)</f>
        <v>Baby Cologne</v>
      </c>
      <c r="M364" t="str">
        <f>IF(OR(I364="PIZ BUIN",I364="LISTERINE"),VLOOKUP(E364,MAPEO!C:D,2,0)&amp;" "&amp;H364,VLOOKUP(E364,MAPEO!C:D,2,0))</f>
        <v>J´s Baby Cologne</v>
      </c>
      <c r="N364">
        <f>VLOOKUP(F364,MD!A:B,2,0)</f>
        <v>0</v>
      </c>
    </row>
    <row r="365" spans="1:14">
      <c r="A365" t="s">
        <v>133</v>
      </c>
      <c r="B365" t="s">
        <v>1</v>
      </c>
      <c r="C365" t="s">
        <v>189</v>
      </c>
      <c r="D365" t="s">
        <v>386</v>
      </c>
      <c r="E365" t="s">
        <v>571</v>
      </c>
      <c r="F365" t="s">
        <v>490</v>
      </c>
      <c r="G365" s="3">
        <v>66627.77</v>
      </c>
      <c r="H365" s="3" t="str">
        <f>VLOOKUP($A365&amp;$C365&amp;$B365,Mapping!$C:$G,3,0)</f>
        <v>Mass</v>
      </c>
      <c r="I365" t="str">
        <f>VLOOKUP($A365&amp;$C365&amp;$B365,Mapping!$C:$G,4,0)</f>
        <v>JOHNSON'S BABY</v>
      </c>
      <c r="J365" t="str">
        <f t="shared" si="5"/>
        <v>BABY COLOGNE</v>
      </c>
      <c r="K365" t="str">
        <f>VLOOKUP($A365&amp;$C365&amp;$B365,Mapping!$C:$G,5,0)</f>
        <v>Baby Care</v>
      </c>
      <c r="L365" t="str">
        <f>VLOOKUP(J365&amp;H365,Mapping!J:K,2,0)</f>
        <v>Baby Cologne</v>
      </c>
      <c r="M365" t="str">
        <f>IF(OR(I365="PIZ BUIN",I365="LISTERINE"),VLOOKUP(E365,MAPEO!C:D,2,0)&amp;" "&amp;H365,VLOOKUP(E365,MAPEO!C:D,2,0))</f>
        <v>J´s Baby Cologne</v>
      </c>
      <c r="N365">
        <f>VLOOKUP(F365,MD!A:B,2,0)</f>
        <v>0</v>
      </c>
    </row>
    <row r="366" spans="1:14">
      <c r="A366" t="s">
        <v>133</v>
      </c>
      <c r="B366" t="s">
        <v>1</v>
      </c>
      <c r="C366" t="s">
        <v>189</v>
      </c>
      <c r="D366" t="s">
        <v>386</v>
      </c>
      <c r="E366" t="s">
        <v>571</v>
      </c>
      <c r="F366" t="s">
        <v>491</v>
      </c>
      <c r="G366" s="3">
        <v>27298.91</v>
      </c>
      <c r="H366" s="3" t="str">
        <f>VLOOKUP($A366&amp;$C366&amp;$B366,Mapping!$C:$G,3,0)</f>
        <v>Mass</v>
      </c>
      <c r="I366" t="str">
        <f>VLOOKUP($A366&amp;$C366&amp;$B366,Mapping!$C:$G,4,0)</f>
        <v>JOHNSON'S BABY</v>
      </c>
      <c r="J366" t="str">
        <f t="shared" si="5"/>
        <v>BABY COLOGNE</v>
      </c>
      <c r="K366" t="str">
        <f>VLOOKUP($A366&amp;$C366&amp;$B366,Mapping!$C:$G,5,0)</f>
        <v>Baby Care</v>
      </c>
      <c r="L366" t="str">
        <f>VLOOKUP(J366&amp;H366,Mapping!J:K,2,0)</f>
        <v>Baby Cologne</v>
      </c>
      <c r="M366" t="str">
        <f>IF(OR(I366="PIZ BUIN",I366="LISTERINE"),VLOOKUP(E366,MAPEO!C:D,2,0)&amp;" "&amp;H366,VLOOKUP(E366,MAPEO!C:D,2,0))</f>
        <v>J´s Baby Cologne</v>
      </c>
      <c r="N366">
        <f>VLOOKUP(F366,MD!A:B,2,0)</f>
        <v>0</v>
      </c>
    </row>
    <row r="367" spans="1:14">
      <c r="A367" t="s">
        <v>133</v>
      </c>
      <c r="B367" t="s">
        <v>1</v>
      </c>
      <c r="C367" t="s">
        <v>189</v>
      </c>
      <c r="D367" t="s">
        <v>386</v>
      </c>
      <c r="E367" t="s">
        <v>571</v>
      </c>
      <c r="F367" t="s">
        <v>492</v>
      </c>
      <c r="G367" s="3">
        <v>30254.37</v>
      </c>
      <c r="H367" s="3" t="str">
        <f>VLOOKUP($A367&amp;$C367&amp;$B367,Mapping!$C:$G,3,0)</f>
        <v>Mass</v>
      </c>
      <c r="I367" t="str">
        <f>VLOOKUP($A367&amp;$C367&amp;$B367,Mapping!$C:$G,4,0)</f>
        <v>JOHNSON'S BABY</v>
      </c>
      <c r="J367" t="str">
        <f t="shared" si="5"/>
        <v>BABY COLOGNE</v>
      </c>
      <c r="K367" t="str">
        <f>VLOOKUP($A367&amp;$C367&amp;$B367,Mapping!$C:$G,5,0)</f>
        <v>Baby Care</v>
      </c>
      <c r="L367" t="str">
        <f>VLOOKUP(J367&amp;H367,Mapping!J:K,2,0)</f>
        <v>Baby Cologne</v>
      </c>
      <c r="M367" t="str">
        <f>IF(OR(I367="PIZ BUIN",I367="LISTERINE"),VLOOKUP(E367,MAPEO!C:D,2,0)&amp;" "&amp;H367,VLOOKUP(E367,MAPEO!C:D,2,0))</f>
        <v>J´s Baby Cologne</v>
      </c>
      <c r="N367">
        <f>VLOOKUP(F367,MD!A:B,2,0)</f>
        <v>0</v>
      </c>
    </row>
    <row r="368" spans="1:14">
      <c r="A368" t="s">
        <v>133</v>
      </c>
      <c r="B368" t="s">
        <v>1</v>
      </c>
      <c r="C368" t="s">
        <v>189</v>
      </c>
      <c r="D368" t="s">
        <v>386</v>
      </c>
      <c r="E368" t="s">
        <v>571</v>
      </c>
      <c r="F368" t="s">
        <v>493</v>
      </c>
      <c r="G368" s="3">
        <v>41040.879999999997</v>
      </c>
      <c r="H368" s="3" t="str">
        <f>VLOOKUP($A368&amp;$C368&amp;$B368,Mapping!$C:$G,3,0)</f>
        <v>Mass</v>
      </c>
      <c r="I368" t="str">
        <f>VLOOKUP($A368&amp;$C368&amp;$B368,Mapping!$C:$G,4,0)</f>
        <v>JOHNSON'S BABY</v>
      </c>
      <c r="J368" t="str">
        <f t="shared" si="5"/>
        <v>BABY COLOGNE</v>
      </c>
      <c r="K368" t="str">
        <f>VLOOKUP($A368&amp;$C368&amp;$B368,Mapping!$C:$G,5,0)</f>
        <v>Baby Care</v>
      </c>
      <c r="L368" t="str">
        <f>VLOOKUP(J368&amp;H368,Mapping!J:K,2,0)</f>
        <v>Baby Cologne</v>
      </c>
      <c r="M368" t="str">
        <f>IF(OR(I368="PIZ BUIN",I368="LISTERINE"),VLOOKUP(E368,MAPEO!C:D,2,0)&amp;" "&amp;H368,VLOOKUP(E368,MAPEO!C:D,2,0))</f>
        <v>J´s Baby Cologne</v>
      </c>
      <c r="N368">
        <f>VLOOKUP(F368,MD!A:B,2,0)</f>
        <v>0</v>
      </c>
    </row>
    <row r="369" spans="1:14">
      <c r="A369" t="s">
        <v>133</v>
      </c>
      <c r="B369" t="s">
        <v>1</v>
      </c>
      <c r="C369" t="s">
        <v>189</v>
      </c>
      <c r="D369" t="s">
        <v>386</v>
      </c>
      <c r="E369" t="s">
        <v>571</v>
      </c>
      <c r="F369" t="s">
        <v>95</v>
      </c>
      <c r="G369" s="3">
        <v>58688.12</v>
      </c>
      <c r="H369" s="3" t="str">
        <f>VLOOKUP($A369&amp;$C369&amp;$B369,Mapping!$C:$G,3,0)</f>
        <v>Mass</v>
      </c>
      <c r="I369" t="str">
        <f>VLOOKUP($A369&amp;$C369&amp;$B369,Mapping!$C:$G,4,0)</f>
        <v>JOHNSON'S BABY</v>
      </c>
      <c r="J369" t="str">
        <f t="shared" si="5"/>
        <v>BABY COLOGNE</v>
      </c>
      <c r="K369" t="str">
        <f>VLOOKUP($A369&amp;$C369&amp;$B369,Mapping!$C:$G,5,0)</f>
        <v>Baby Care</v>
      </c>
      <c r="L369" t="str">
        <f>VLOOKUP(J369&amp;H369,Mapping!J:K,2,0)</f>
        <v>Baby Cologne</v>
      </c>
      <c r="M369" t="str">
        <f>IF(OR(I369="PIZ BUIN",I369="LISTERINE"),VLOOKUP(E369,MAPEO!C:D,2,0)&amp;" "&amp;H369,VLOOKUP(E369,MAPEO!C:D,2,0))</f>
        <v>J´s Baby Cologne</v>
      </c>
      <c r="N369" t="str">
        <f>VLOOKUP(F369,MD!A:B,2,0)</f>
        <v>YTD 2015</v>
      </c>
    </row>
    <row r="370" spans="1:14">
      <c r="A370" t="s">
        <v>133</v>
      </c>
      <c r="B370" t="s">
        <v>1</v>
      </c>
      <c r="C370" t="s">
        <v>189</v>
      </c>
      <c r="D370" t="s">
        <v>386</v>
      </c>
      <c r="E370" t="s">
        <v>571</v>
      </c>
      <c r="F370" t="s">
        <v>96</v>
      </c>
      <c r="G370" s="3">
        <v>58139.5</v>
      </c>
      <c r="H370" s="3" t="str">
        <f>VLOOKUP($A370&amp;$C370&amp;$B370,Mapping!$C:$G,3,0)</f>
        <v>Mass</v>
      </c>
      <c r="I370" t="str">
        <f>VLOOKUP($A370&amp;$C370&amp;$B370,Mapping!$C:$G,4,0)</f>
        <v>JOHNSON'S BABY</v>
      </c>
      <c r="J370" t="str">
        <f t="shared" si="5"/>
        <v>BABY COLOGNE</v>
      </c>
      <c r="K370" t="str">
        <f>VLOOKUP($A370&amp;$C370&amp;$B370,Mapping!$C:$G,5,0)</f>
        <v>Baby Care</v>
      </c>
      <c r="L370" t="str">
        <f>VLOOKUP(J370&amp;H370,Mapping!J:K,2,0)</f>
        <v>Baby Cologne</v>
      </c>
      <c r="M370" t="str">
        <f>IF(OR(I370="PIZ BUIN",I370="LISTERINE"),VLOOKUP(E370,MAPEO!C:D,2,0)&amp;" "&amp;H370,VLOOKUP(E370,MAPEO!C:D,2,0))</f>
        <v>J´s Baby Cologne</v>
      </c>
      <c r="N370" t="str">
        <f>VLOOKUP(F370,MD!A:B,2,0)</f>
        <v>YTD 2015</v>
      </c>
    </row>
    <row r="371" spans="1:14">
      <c r="A371" t="s">
        <v>133</v>
      </c>
      <c r="B371" t="s">
        <v>1</v>
      </c>
      <c r="C371" t="s">
        <v>189</v>
      </c>
      <c r="D371" t="s">
        <v>386</v>
      </c>
      <c r="E371" t="s">
        <v>571</v>
      </c>
      <c r="F371" t="s">
        <v>97</v>
      </c>
      <c r="G371" s="3">
        <v>42734.73</v>
      </c>
      <c r="H371" s="3" t="str">
        <f>VLOOKUP($A371&amp;$C371&amp;$B371,Mapping!$C:$G,3,0)</f>
        <v>Mass</v>
      </c>
      <c r="I371" t="str">
        <f>VLOOKUP($A371&amp;$C371&amp;$B371,Mapping!$C:$G,4,0)</f>
        <v>JOHNSON'S BABY</v>
      </c>
      <c r="J371" t="str">
        <f t="shared" si="5"/>
        <v>BABY COLOGNE</v>
      </c>
      <c r="K371" t="str">
        <f>VLOOKUP($A371&amp;$C371&amp;$B371,Mapping!$C:$G,5,0)</f>
        <v>Baby Care</v>
      </c>
      <c r="L371" t="str">
        <f>VLOOKUP(J371&amp;H371,Mapping!J:K,2,0)</f>
        <v>Baby Cologne</v>
      </c>
      <c r="M371" t="str">
        <f>IF(OR(I371="PIZ BUIN",I371="LISTERINE"),VLOOKUP(E371,MAPEO!C:D,2,0)&amp;" "&amp;H371,VLOOKUP(E371,MAPEO!C:D,2,0))</f>
        <v>J´s Baby Cologne</v>
      </c>
      <c r="N371" t="str">
        <f>VLOOKUP(F371,MD!A:B,2,0)</f>
        <v>YTD 2015</v>
      </c>
    </row>
    <row r="372" spans="1:14">
      <c r="A372" t="s">
        <v>133</v>
      </c>
      <c r="B372" t="s">
        <v>1</v>
      </c>
      <c r="C372" t="s">
        <v>189</v>
      </c>
      <c r="D372" t="s">
        <v>386</v>
      </c>
      <c r="E372" t="s">
        <v>571</v>
      </c>
      <c r="F372" t="s">
        <v>101</v>
      </c>
      <c r="G372" s="3">
        <v>534.28</v>
      </c>
      <c r="H372" s="3" t="str">
        <f>VLOOKUP($A372&amp;$C372&amp;$B372,Mapping!$C:$G,3,0)</f>
        <v>Mass</v>
      </c>
      <c r="I372" t="str">
        <f>VLOOKUP($A372&amp;$C372&amp;$B372,Mapping!$C:$G,4,0)</f>
        <v>JOHNSON'S BABY</v>
      </c>
      <c r="J372" t="str">
        <f t="shared" si="5"/>
        <v>BABY COLOGNE</v>
      </c>
      <c r="K372" t="str">
        <f>VLOOKUP($A372&amp;$C372&amp;$B372,Mapping!$C:$G,5,0)</f>
        <v>Baby Care</v>
      </c>
      <c r="L372" t="str">
        <f>VLOOKUP(J372&amp;H372,Mapping!J:K,2,0)</f>
        <v>Baby Cologne</v>
      </c>
      <c r="M372" t="str">
        <f>IF(OR(I372="PIZ BUIN",I372="LISTERINE"),VLOOKUP(E372,MAPEO!C:D,2,0)&amp;" "&amp;H372,VLOOKUP(E372,MAPEO!C:D,2,0))</f>
        <v>J´s Baby Cologne</v>
      </c>
      <c r="N372" t="str">
        <f>VLOOKUP(F372,MD!A:B,2,0)</f>
        <v>YTD 2015</v>
      </c>
    </row>
    <row r="373" spans="1:14">
      <c r="A373" t="s">
        <v>133</v>
      </c>
      <c r="B373" t="s">
        <v>1</v>
      </c>
      <c r="C373" t="s">
        <v>189</v>
      </c>
      <c r="D373" t="s">
        <v>386</v>
      </c>
      <c r="E373" t="s">
        <v>571</v>
      </c>
      <c r="F373" t="s">
        <v>104</v>
      </c>
      <c r="G373" s="3">
        <v>6356.26</v>
      </c>
      <c r="H373" s="3" t="str">
        <f>VLOOKUP($A373&amp;$C373&amp;$B373,Mapping!$C:$G,3,0)</f>
        <v>Mass</v>
      </c>
      <c r="I373" t="str">
        <f>VLOOKUP($A373&amp;$C373&amp;$B373,Mapping!$C:$G,4,0)</f>
        <v>JOHNSON'S BABY</v>
      </c>
      <c r="J373" t="str">
        <f t="shared" si="5"/>
        <v>BABY COLOGNE</v>
      </c>
      <c r="K373" t="str">
        <f>VLOOKUP($A373&amp;$C373&amp;$B373,Mapping!$C:$G,5,0)</f>
        <v>Baby Care</v>
      </c>
      <c r="L373" t="str">
        <f>VLOOKUP(J373&amp;H373,Mapping!J:K,2,0)</f>
        <v>Baby Cologne</v>
      </c>
      <c r="M373" t="str">
        <f>IF(OR(I373="PIZ BUIN",I373="LISTERINE"),VLOOKUP(E373,MAPEO!C:D,2,0)&amp;" "&amp;H373,VLOOKUP(E373,MAPEO!C:D,2,0))</f>
        <v>J´s Baby Cologne</v>
      </c>
      <c r="N373" t="str">
        <f>VLOOKUP(F373,MD!A:B,2,0)</f>
        <v>YTD 2015</v>
      </c>
    </row>
    <row r="374" spans="1:14">
      <c r="A374" t="s">
        <v>133</v>
      </c>
      <c r="B374" t="s">
        <v>1</v>
      </c>
      <c r="C374" t="s">
        <v>189</v>
      </c>
      <c r="D374" t="s">
        <v>386</v>
      </c>
      <c r="E374" t="s">
        <v>571</v>
      </c>
      <c r="F374" t="s">
        <v>105</v>
      </c>
      <c r="G374" s="3">
        <v>17512.25</v>
      </c>
      <c r="H374" s="3" t="str">
        <f>VLOOKUP($A374&amp;$C374&amp;$B374,Mapping!$C:$G,3,0)</f>
        <v>Mass</v>
      </c>
      <c r="I374" t="str">
        <f>VLOOKUP($A374&amp;$C374&amp;$B374,Mapping!$C:$G,4,0)</f>
        <v>JOHNSON'S BABY</v>
      </c>
      <c r="J374" t="str">
        <f t="shared" si="5"/>
        <v>BABY COLOGNE</v>
      </c>
      <c r="K374" t="str">
        <f>VLOOKUP($A374&amp;$C374&amp;$B374,Mapping!$C:$G,5,0)</f>
        <v>Baby Care</v>
      </c>
      <c r="L374" t="str">
        <f>VLOOKUP(J374&amp;H374,Mapping!J:K,2,0)</f>
        <v>Baby Cologne</v>
      </c>
      <c r="M374" t="str">
        <f>IF(OR(I374="PIZ BUIN",I374="LISTERINE"),VLOOKUP(E374,MAPEO!C:D,2,0)&amp;" "&amp;H374,VLOOKUP(E374,MAPEO!C:D,2,0))</f>
        <v>J´s Baby Cologne</v>
      </c>
      <c r="N374" t="str">
        <f>VLOOKUP(F374,MD!A:B,2,0)</f>
        <v>YTD 2015</v>
      </c>
    </row>
    <row r="375" spans="1:14">
      <c r="A375" t="s">
        <v>133</v>
      </c>
      <c r="B375" t="s">
        <v>1</v>
      </c>
      <c r="C375" t="s">
        <v>189</v>
      </c>
      <c r="D375" t="s">
        <v>386</v>
      </c>
      <c r="E375" t="s">
        <v>571</v>
      </c>
      <c r="F375" t="s">
        <v>106</v>
      </c>
      <c r="G375" s="3">
        <v>8144.43</v>
      </c>
      <c r="H375" s="3" t="str">
        <f>VLOOKUP($A375&amp;$C375&amp;$B375,Mapping!$C:$G,3,0)</f>
        <v>Mass</v>
      </c>
      <c r="I375" t="str">
        <f>VLOOKUP($A375&amp;$C375&amp;$B375,Mapping!$C:$G,4,0)</f>
        <v>JOHNSON'S BABY</v>
      </c>
      <c r="J375" t="str">
        <f t="shared" si="5"/>
        <v>BABY COLOGNE</v>
      </c>
      <c r="K375" t="str">
        <f>VLOOKUP($A375&amp;$C375&amp;$B375,Mapping!$C:$G,5,0)</f>
        <v>Baby Care</v>
      </c>
      <c r="L375" t="str">
        <f>VLOOKUP(J375&amp;H375,Mapping!J:K,2,0)</f>
        <v>Baby Cologne</v>
      </c>
      <c r="M375" t="str">
        <f>IF(OR(I375="PIZ BUIN",I375="LISTERINE"),VLOOKUP(E375,MAPEO!C:D,2,0)&amp;" "&amp;H375,VLOOKUP(E375,MAPEO!C:D,2,0))</f>
        <v>J´s Baby Cologne</v>
      </c>
      <c r="N375" t="str">
        <f>VLOOKUP(F375,MD!A:B,2,0)</f>
        <v>YTD 2015</v>
      </c>
    </row>
    <row r="376" spans="1:14">
      <c r="A376" t="s">
        <v>133</v>
      </c>
      <c r="B376" t="s">
        <v>1</v>
      </c>
      <c r="C376" t="s">
        <v>189</v>
      </c>
      <c r="D376" t="s">
        <v>386</v>
      </c>
      <c r="E376" t="s">
        <v>571</v>
      </c>
      <c r="F376" t="s">
        <v>108</v>
      </c>
      <c r="G376" s="3">
        <v>23862.13</v>
      </c>
      <c r="H376" s="3" t="str">
        <f>VLOOKUP($A376&amp;$C376&amp;$B376,Mapping!$C:$G,3,0)</f>
        <v>Mass</v>
      </c>
      <c r="I376" t="str">
        <f>VLOOKUP($A376&amp;$C376&amp;$B376,Mapping!$C:$G,4,0)</f>
        <v>JOHNSON'S BABY</v>
      </c>
      <c r="J376" t="str">
        <f t="shared" si="5"/>
        <v>BABY COLOGNE</v>
      </c>
      <c r="K376" t="str">
        <f>VLOOKUP($A376&amp;$C376&amp;$B376,Mapping!$C:$G,5,0)</f>
        <v>Baby Care</v>
      </c>
      <c r="L376" t="str">
        <f>VLOOKUP(J376&amp;H376,Mapping!J:K,2,0)</f>
        <v>Baby Cologne</v>
      </c>
      <c r="M376" t="str">
        <f>IF(OR(I376="PIZ BUIN",I376="LISTERINE"),VLOOKUP(E376,MAPEO!C:D,2,0)&amp;" "&amp;H376,VLOOKUP(E376,MAPEO!C:D,2,0))</f>
        <v>J´s Baby Cologne</v>
      </c>
      <c r="N376">
        <f>VLOOKUP(F376,MD!A:B,2,0)</f>
        <v>0</v>
      </c>
    </row>
    <row r="377" spans="1:14">
      <c r="A377" t="s">
        <v>133</v>
      </c>
      <c r="B377" t="s">
        <v>1</v>
      </c>
      <c r="C377" t="s">
        <v>189</v>
      </c>
      <c r="D377" t="s">
        <v>386</v>
      </c>
      <c r="E377" t="s">
        <v>571</v>
      </c>
      <c r="F377" t="s">
        <v>109</v>
      </c>
      <c r="G377" s="3">
        <v>19550.63</v>
      </c>
      <c r="H377" s="3" t="str">
        <f>VLOOKUP($A377&amp;$C377&amp;$B377,Mapping!$C:$G,3,0)</f>
        <v>Mass</v>
      </c>
      <c r="I377" t="str">
        <f>VLOOKUP($A377&amp;$C377&amp;$B377,Mapping!$C:$G,4,0)</f>
        <v>JOHNSON'S BABY</v>
      </c>
      <c r="J377" t="str">
        <f t="shared" si="5"/>
        <v>BABY COLOGNE</v>
      </c>
      <c r="K377" t="str">
        <f>VLOOKUP($A377&amp;$C377&amp;$B377,Mapping!$C:$G,5,0)</f>
        <v>Baby Care</v>
      </c>
      <c r="L377" t="str">
        <f>VLOOKUP(J377&amp;H377,Mapping!J:K,2,0)</f>
        <v>Baby Cologne</v>
      </c>
      <c r="M377" t="str">
        <f>IF(OR(I377="PIZ BUIN",I377="LISTERINE"),VLOOKUP(E377,MAPEO!C:D,2,0)&amp;" "&amp;H377,VLOOKUP(E377,MAPEO!C:D,2,0))</f>
        <v>J´s Baby Cologne</v>
      </c>
      <c r="N377">
        <f>VLOOKUP(F377,MD!A:B,2,0)</f>
        <v>0</v>
      </c>
    </row>
    <row r="378" spans="1:14">
      <c r="A378" t="s">
        <v>133</v>
      </c>
      <c r="B378" t="s">
        <v>1</v>
      </c>
      <c r="C378" t="s">
        <v>189</v>
      </c>
      <c r="D378" t="s">
        <v>386</v>
      </c>
      <c r="E378" t="s">
        <v>571</v>
      </c>
      <c r="F378" t="s">
        <v>110</v>
      </c>
      <c r="G378" s="3">
        <v>22210.560000000001</v>
      </c>
      <c r="H378" s="3" t="str">
        <f>VLOOKUP($A378&amp;$C378&amp;$B378,Mapping!$C:$G,3,0)</f>
        <v>Mass</v>
      </c>
      <c r="I378" t="str">
        <f>VLOOKUP($A378&amp;$C378&amp;$B378,Mapping!$C:$G,4,0)</f>
        <v>JOHNSON'S BABY</v>
      </c>
      <c r="J378" t="str">
        <f t="shared" si="5"/>
        <v>BABY COLOGNE</v>
      </c>
      <c r="K378" t="str">
        <f>VLOOKUP($A378&amp;$C378&amp;$B378,Mapping!$C:$G,5,0)</f>
        <v>Baby Care</v>
      </c>
      <c r="L378" t="str">
        <f>VLOOKUP(J378&amp;H378,Mapping!J:K,2,0)</f>
        <v>Baby Cologne</v>
      </c>
      <c r="M378" t="str">
        <f>IF(OR(I378="PIZ BUIN",I378="LISTERINE"),VLOOKUP(E378,MAPEO!C:D,2,0)&amp;" "&amp;H378,VLOOKUP(E378,MAPEO!C:D,2,0))</f>
        <v>J´s Baby Cologne</v>
      </c>
      <c r="N378">
        <f>VLOOKUP(F378,MD!A:B,2,0)</f>
        <v>0</v>
      </c>
    </row>
    <row r="379" spans="1:14">
      <c r="A379" t="s">
        <v>133</v>
      </c>
      <c r="B379" t="s">
        <v>1</v>
      </c>
      <c r="C379" t="s">
        <v>189</v>
      </c>
      <c r="D379" t="s">
        <v>386</v>
      </c>
      <c r="E379" t="s">
        <v>571</v>
      </c>
      <c r="F379" t="s">
        <v>111</v>
      </c>
      <c r="G379" s="3">
        <v>11259.15</v>
      </c>
      <c r="H379" s="3" t="str">
        <f>VLOOKUP($A379&amp;$C379&amp;$B379,Mapping!$C:$G,3,0)</f>
        <v>Mass</v>
      </c>
      <c r="I379" t="str">
        <f>VLOOKUP($A379&amp;$C379&amp;$B379,Mapping!$C:$G,4,0)</f>
        <v>JOHNSON'S BABY</v>
      </c>
      <c r="J379" t="str">
        <f t="shared" si="5"/>
        <v>BABY COLOGNE</v>
      </c>
      <c r="K379" t="str">
        <f>VLOOKUP($A379&amp;$C379&amp;$B379,Mapping!$C:$G,5,0)</f>
        <v>Baby Care</v>
      </c>
      <c r="L379" t="str">
        <f>VLOOKUP(J379&amp;H379,Mapping!J:K,2,0)</f>
        <v>Baby Cologne</v>
      </c>
      <c r="M379" t="str">
        <f>IF(OR(I379="PIZ BUIN",I379="LISTERINE"),VLOOKUP(E379,MAPEO!C:D,2,0)&amp;" "&amp;H379,VLOOKUP(E379,MAPEO!C:D,2,0))</f>
        <v>J´s Baby Cologne</v>
      </c>
      <c r="N379">
        <f>VLOOKUP(F379,MD!A:B,2,0)</f>
        <v>0</v>
      </c>
    </row>
    <row r="380" spans="1:14">
      <c r="A380" t="s">
        <v>133</v>
      </c>
      <c r="B380" t="s">
        <v>1</v>
      </c>
      <c r="C380" t="s">
        <v>189</v>
      </c>
      <c r="D380" t="s">
        <v>386</v>
      </c>
      <c r="E380" t="s">
        <v>571</v>
      </c>
      <c r="F380" t="s">
        <v>114</v>
      </c>
      <c r="G380" s="3">
        <v>3864.73</v>
      </c>
      <c r="H380" s="3" t="str">
        <f>VLOOKUP($A380&amp;$C380&amp;$B380,Mapping!$C:$G,3,0)</f>
        <v>Mass</v>
      </c>
      <c r="I380" t="str">
        <f>VLOOKUP($A380&amp;$C380&amp;$B380,Mapping!$C:$G,4,0)</f>
        <v>JOHNSON'S BABY</v>
      </c>
      <c r="J380" t="str">
        <f t="shared" si="5"/>
        <v>BABY COLOGNE</v>
      </c>
      <c r="K380" t="str">
        <f>VLOOKUP($A380&amp;$C380&amp;$B380,Mapping!$C:$G,5,0)</f>
        <v>Baby Care</v>
      </c>
      <c r="L380" t="str">
        <f>VLOOKUP(J380&amp;H380,Mapping!J:K,2,0)</f>
        <v>Baby Cologne</v>
      </c>
      <c r="M380" t="str">
        <f>IF(OR(I380="PIZ BUIN",I380="LISTERINE"),VLOOKUP(E380,MAPEO!C:D,2,0)&amp;" "&amp;H380,VLOOKUP(E380,MAPEO!C:D,2,0))</f>
        <v>J´s Baby Cologne</v>
      </c>
      <c r="N380">
        <f>VLOOKUP(F380,MD!A:B,2,0)</f>
        <v>0</v>
      </c>
    </row>
    <row r="381" spans="1:14">
      <c r="A381" t="s">
        <v>133</v>
      </c>
      <c r="B381" t="s">
        <v>1</v>
      </c>
      <c r="C381" t="s">
        <v>189</v>
      </c>
      <c r="D381" t="s">
        <v>386</v>
      </c>
      <c r="E381" t="s">
        <v>571</v>
      </c>
      <c r="F381" t="s">
        <v>115</v>
      </c>
      <c r="G381" s="3">
        <v>81291.539999999994</v>
      </c>
      <c r="H381" s="3" t="str">
        <f>VLOOKUP($A381&amp;$C381&amp;$B381,Mapping!$C:$G,3,0)</f>
        <v>Mass</v>
      </c>
      <c r="I381" t="str">
        <f>VLOOKUP($A381&amp;$C381&amp;$B381,Mapping!$C:$G,4,0)</f>
        <v>JOHNSON'S BABY</v>
      </c>
      <c r="J381" t="str">
        <f t="shared" si="5"/>
        <v>BABY COLOGNE</v>
      </c>
      <c r="K381" t="str">
        <f>VLOOKUP($A381&amp;$C381&amp;$B381,Mapping!$C:$G,5,0)</f>
        <v>Baby Care</v>
      </c>
      <c r="L381" t="str">
        <f>VLOOKUP(J381&amp;H381,Mapping!J:K,2,0)</f>
        <v>Baby Cologne</v>
      </c>
      <c r="M381" t="str">
        <f>IF(OR(I381="PIZ BUIN",I381="LISTERINE"),VLOOKUP(E381,MAPEO!C:D,2,0)&amp;" "&amp;H381,VLOOKUP(E381,MAPEO!C:D,2,0))</f>
        <v>J´s Baby Cologne</v>
      </c>
      <c r="N381" t="str">
        <f>VLOOKUP(F381,MD!A:B,2,0)</f>
        <v>YTD 2016</v>
      </c>
    </row>
    <row r="382" spans="1:14">
      <c r="A382" t="s">
        <v>133</v>
      </c>
      <c r="B382" t="s">
        <v>1</v>
      </c>
      <c r="C382" t="s">
        <v>189</v>
      </c>
      <c r="D382" t="s">
        <v>386</v>
      </c>
      <c r="E382" t="s">
        <v>571</v>
      </c>
      <c r="F382" t="s">
        <v>117</v>
      </c>
      <c r="G382" s="3">
        <v>57681.68</v>
      </c>
      <c r="H382" s="3" t="str">
        <f>VLOOKUP($A382&amp;$C382&amp;$B382,Mapping!$C:$G,3,0)</f>
        <v>Mass</v>
      </c>
      <c r="I382" t="str">
        <f>VLOOKUP($A382&amp;$C382&amp;$B382,Mapping!$C:$G,4,0)</f>
        <v>JOHNSON'S BABY</v>
      </c>
      <c r="J382" t="str">
        <f t="shared" si="5"/>
        <v>BABY COLOGNE</v>
      </c>
      <c r="K382" t="str">
        <f>VLOOKUP($A382&amp;$C382&amp;$B382,Mapping!$C:$G,5,0)</f>
        <v>Baby Care</v>
      </c>
      <c r="L382" t="str">
        <f>VLOOKUP(J382&amp;H382,Mapping!J:K,2,0)</f>
        <v>Baby Cologne</v>
      </c>
      <c r="M382" t="str">
        <f>IF(OR(I382="PIZ BUIN",I382="LISTERINE"),VLOOKUP(E382,MAPEO!C:D,2,0)&amp;" "&amp;H382,VLOOKUP(E382,MAPEO!C:D,2,0))</f>
        <v>J´s Baby Cologne</v>
      </c>
      <c r="N382" t="str">
        <f>VLOOKUP(F382,MD!A:B,2,0)</f>
        <v>YTD 2016</v>
      </c>
    </row>
    <row r="383" spans="1:14">
      <c r="A383" t="s">
        <v>133</v>
      </c>
      <c r="B383" t="s">
        <v>1</v>
      </c>
      <c r="C383" t="s">
        <v>189</v>
      </c>
      <c r="D383" t="s">
        <v>386</v>
      </c>
      <c r="E383" t="s">
        <v>571</v>
      </c>
      <c r="F383" t="s">
        <v>118</v>
      </c>
      <c r="G383" s="3">
        <v>75912.710000000006</v>
      </c>
      <c r="H383" s="3" t="str">
        <f>VLOOKUP($A383&amp;$C383&amp;$B383,Mapping!$C:$G,3,0)</f>
        <v>Mass</v>
      </c>
      <c r="I383" t="str">
        <f>VLOOKUP($A383&amp;$C383&amp;$B383,Mapping!$C:$G,4,0)</f>
        <v>JOHNSON'S BABY</v>
      </c>
      <c r="J383" t="str">
        <f t="shared" si="5"/>
        <v>BABY COLOGNE</v>
      </c>
      <c r="K383" t="str">
        <f>VLOOKUP($A383&amp;$C383&amp;$B383,Mapping!$C:$G,5,0)</f>
        <v>Baby Care</v>
      </c>
      <c r="L383" t="str">
        <f>VLOOKUP(J383&amp;H383,Mapping!J:K,2,0)</f>
        <v>Baby Cologne</v>
      </c>
      <c r="M383" t="str">
        <f>IF(OR(I383="PIZ BUIN",I383="LISTERINE"),VLOOKUP(E383,MAPEO!C:D,2,0)&amp;" "&amp;H383,VLOOKUP(E383,MAPEO!C:D,2,0))</f>
        <v>J´s Baby Cologne</v>
      </c>
      <c r="N383" t="str">
        <f>VLOOKUP(F383,MD!A:B,2,0)</f>
        <v>YTD 2016</v>
      </c>
    </row>
    <row r="384" spans="1:14">
      <c r="A384" t="s">
        <v>133</v>
      </c>
      <c r="B384" t="s">
        <v>1</v>
      </c>
      <c r="C384" t="s">
        <v>189</v>
      </c>
      <c r="D384" t="s">
        <v>387</v>
      </c>
      <c r="E384" t="s">
        <v>572</v>
      </c>
      <c r="F384" t="s">
        <v>482</v>
      </c>
      <c r="G384" s="3">
        <v>59914.2</v>
      </c>
      <c r="H384" s="3" t="str">
        <f>VLOOKUP($A384&amp;$C384&amp;$B384,Mapping!$C:$G,3,0)</f>
        <v>Mass</v>
      </c>
      <c r="I384" t="str">
        <f>VLOOKUP($A384&amp;$C384&amp;$B384,Mapping!$C:$G,4,0)</f>
        <v>JOHNSON'S BABY</v>
      </c>
      <c r="J384" t="str">
        <f t="shared" ref="J384:J447" si="6">IF(OR(C384="ROC",C384="COMPEED"),E384,D384)</f>
        <v>BABY DISPLAY</v>
      </c>
      <c r="K384" t="str">
        <f>VLOOKUP($A384&amp;$C384&amp;$B384,Mapping!$C:$G,5,0)</f>
        <v>Baby Care</v>
      </c>
      <c r="L384" t="str">
        <f>VLOOKUP(J384&amp;H384,Mapping!J:K,2,0)</f>
        <v>Mix Display</v>
      </c>
      <c r="M384" t="str">
        <f>IF(OR(I384="PIZ BUIN",I384="LISTERINE"),VLOOKUP(E384,MAPEO!C:D,2,0)&amp;" "&amp;H384,VLOOKUP(E384,MAPEO!C:D,2,0))</f>
        <v>J´s Baby Milk &amp; Lotions</v>
      </c>
      <c r="N384">
        <f>VLOOKUP(F384,MD!A:B,2,0)</f>
        <v>0</v>
      </c>
    </row>
    <row r="385" spans="1:14">
      <c r="A385" t="s">
        <v>133</v>
      </c>
      <c r="B385" t="s">
        <v>1</v>
      </c>
      <c r="C385" t="s">
        <v>189</v>
      </c>
      <c r="D385" t="s">
        <v>387</v>
      </c>
      <c r="E385" t="s">
        <v>572</v>
      </c>
      <c r="F385" t="s">
        <v>483</v>
      </c>
      <c r="G385" s="3">
        <v>57451.66</v>
      </c>
      <c r="H385" s="3" t="str">
        <f>VLOOKUP($A385&amp;$C385&amp;$B385,Mapping!$C:$G,3,0)</f>
        <v>Mass</v>
      </c>
      <c r="I385" t="str">
        <f>VLOOKUP($A385&amp;$C385&amp;$B385,Mapping!$C:$G,4,0)</f>
        <v>JOHNSON'S BABY</v>
      </c>
      <c r="J385" t="str">
        <f t="shared" si="6"/>
        <v>BABY DISPLAY</v>
      </c>
      <c r="K385" t="str">
        <f>VLOOKUP($A385&amp;$C385&amp;$B385,Mapping!$C:$G,5,0)</f>
        <v>Baby Care</v>
      </c>
      <c r="L385" t="str">
        <f>VLOOKUP(J385&amp;H385,Mapping!J:K,2,0)</f>
        <v>Mix Display</v>
      </c>
      <c r="M385" t="str">
        <f>IF(OR(I385="PIZ BUIN",I385="LISTERINE"),VLOOKUP(E385,MAPEO!C:D,2,0)&amp;" "&amp;H385,VLOOKUP(E385,MAPEO!C:D,2,0))</f>
        <v>J´s Baby Milk &amp; Lotions</v>
      </c>
      <c r="N385">
        <f>VLOOKUP(F385,MD!A:B,2,0)</f>
        <v>0</v>
      </c>
    </row>
    <row r="386" spans="1:14">
      <c r="A386" t="s">
        <v>133</v>
      </c>
      <c r="B386" t="s">
        <v>1</v>
      </c>
      <c r="C386" t="s">
        <v>189</v>
      </c>
      <c r="D386" t="s">
        <v>387</v>
      </c>
      <c r="E386" t="s">
        <v>572</v>
      </c>
      <c r="F386" t="s">
        <v>484</v>
      </c>
      <c r="G386" s="3">
        <v>66453.710000000006</v>
      </c>
      <c r="H386" s="3" t="str">
        <f>VLOOKUP($A386&amp;$C386&amp;$B386,Mapping!$C:$G,3,0)</f>
        <v>Mass</v>
      </c>
      <c r="I386" t="str">
        <f>VLOOKUP($A386&amp;$C386&amp;$B386,Mapping!$C:$G,4,0)</f>
        <v>JOHNSON'S BABY</v>
      </c>
      <c r="J386" t="str">
        <f t="shared" si="6"/>
        <v>BABY DISPLAY</v>
      </c>
      <c r="K386" t="str">
        <f>VLOOKUP($A386&amp;$C386&amp;$B386,Mapping!$C:$G,5,0)</f>
        <v>Baby Care</v>
      </c>
      <c r="L386" t="str">
        <f>VLOOKUP(J386&amp;H386,Mapping!J:K,2,0)</f>
        <v>Mix Display</v>
      </c>
      <c r="M386" t="str">
        <f>IF(OR(I386="PIZ BUIN",I386="LISTERINE"),VLOOKUP(E386,MAPEO!C:D,2,0)&amp;" "&amp;H386,VLOOKUP(E386,MAPEO!C:D,2,0))</f>
        <v>J´s Baby Milk &amp; Lotions</v>
      </c>
      <c r="N386">
        <f>VLOOKUP(F386,MD!A:B,2,0)</f>
        <v>0</v>
      </c>
    </row>
    <row r="387" spans="1:14">
      <c r="A387" t="s">
        <v>133</v>
      </c>
      <c r="B387" t="s">
        <v>1</v>
      </c>
      <c r="C387" t="s">
        <v>189</v>
      </c>
      <c r="D387" t="s">
        <v>387</v>
      </c>
      <c r="E387" t="s">
        <v>572</v>
      </c>
      <c r="F387" t="s">
        <v>485</v>
      </c>
      <c r="G387" s="3">
        <v>38540.86</v>
      </c>
      <c r="H387" s="3" t="str">
        <f>VLOOKUP($A387&amp;$C387&amp;$B387,Mapping!$C:$G,3,0)</f>
        <v>Mass</v>
      </c>
      <c r="I387" t="str">
        <f>VLOOKUP($A387&amp;$C387&amp;$B387,Mapping!$C:$G,4,0)</f>
        <v>JOHNSON'S BABY</v>
      </c>
      <c r="J387" t="str">
        <f t="shared" si="6"/>
        <v>BABY DISPLAY</v>
      </c>
      <c r="K387" t="str">
        <f>VLOOKUP($A387&amp;$C387&amp;$B387,Mapping!$C:$G,5,0)</f>
        <v>Baby Care</v>
      </c>
      <c r="L387" t="str">
        <f>VLOOKUP(J387&amp;H387,Mapping!J:K,2,0)</f>
        <v>Mix Display</v>
      </c>
      <c r="M387" t="str">
        <f>IF(OR(I387="PIZ BUIN",I387="LISTERINE"),VLOOKUP(E387,MAPEO!C:D,2,0)&amp;" "&amp;H387,VLOOKUP(E387,MAPEO!C:D,2,0))</f>
        <v>J´s Baby Milk &amp; Lotions</v>
      </c>
      <c r="N387">
        <f>VLOOKUP(F387,MD!A:B,2,0)</f>
        <v>0</v>
      </c>
    </row>
    <row r="388" spans="1:14">
      <c r="A388" t="s">
        <v>133</v>
      </c>
      <c r="B388" t="s">
        <v>1</v>
      </c>
      <c r="C388" t="s">
        <v>189</v>
      </c>
      <c r="D388" t="s">
        <v>387</v>
      </c>
      <c r="E388" t="s">
        <v>572</v>
      </c>
      <c r="F388" t="s">
        <v>486</v>
      </c>
      <c r="G388" s="3">
        <v>27745.9</v>
      </c>
      <c r="H388" s="3" t="str">
        <f>VLOOKUP($A388&amp;$C388&amp;$B388,Mapping!$C:$G,3,0)</f>
        <v>Mass</v>
      </c>
      <c r="I388" t="str">
        <f>VLOOKUP($A388&amp;$C388&amp;$B388,Mapping!$C:$G,4,0)</f>
        <v>JOHNSON'S BABY</v>
      </c>
      <c r="J388" t="str">
        <f t="shared" si="6"/>
        <v>BABY DISPLAY</v>
      </c>
      <c r="K388" t="str">
        <f>VLOOKUP($A388&amp;$C388&amp;$B388,Mapping!$C:$G,5,0)</f>
        <v>Baby Care</v>
      </c>
      <c r="L388" t="str">
        <f>VLOOKUP(J388&amp;H388,Mapping!J:K,2,0)</f>
        <v>Mix Display</v>
      </c>
      <c r="M388" t="str">
        <f>IF(OR(I388="PIZ BUIN",I388="LISTERINE"),VLOOKUP(E388,MAPEO!C:D,2,0)&amp;" "&amp;H388,VLOOKUP(E388,MAPEO!C:D,2,0))</f>
        <v>J´s Baby Milk &amp; Lotions</v>
      </c>
      <c r="N388">
        <f>VLOOKUP(F388,MD!A:B,2,0)</f>
        <v>0</v>
      </c>
    </row>
    <row r="389" spans="1:14">
      <c r="A389" t="s">
        <v>133</v>
      </c>
      <c r="B389" t="s">
        <v>1</v>
      </c>
      <c r="C389" t="s">
        <v>189</v>
      </c>
      <c r="D389" t="s">
        <v>387</v>
      </c>
      <c r="E389" t="s">
        <v>572</v>
      </c>
      <c r="F389" t="s">
        <v>487</v>
      </c>
      <c r="G389" s="3">
        <v>83274.16</v>
      </c>
      <c r="H389" s="3" t="str">
        <f>VLOOKUP($A389&amp;$C389&amp;$B389,Mapping!$C:$G,3,0)</f>
        <v>Mass</v>
      </c>
      <c r="I389" t="str">
        <f>VLOOKUP($A389&amp;$C389&amp;$B389,Mapping!$C:$G,4,0)</f>
        <v>JOHNSON'S BABY</v>
      </c>
      <c r="J389" t="str">
        <f t="shared" si="6"/>
        <v>BABY DISPLAY</v>
      </c>
      <c r="K389" t="str">
        <f>VLOOKUP($A389&amp;$C389&amp;$B389,Mapping!$C:$G,5,0)</f>
        <v>Baby Care</v>
      </c>
      <c r="L389" t="str">
        <f>VLOOKUP(J389&amp;H389,Mapping!J:K,2,0)</f>
        <v>Mix Display</v>
      </c>
      <c r="M389" t="str">
        <f>IF(OR(I389="PIZ BUIN",I389="LISTERINE"),VLOOKUP(E389,MAPEO!C:D,2,0)&amp;" "&amp;H389,VLOOKUP(E389,MAPEO!C:D,2,0))</f>
        <v>J´s Baby Milk &amp; Lotions</v>
      </c>
      <c r="N389">
        <f>VLOOKUP(F389,MD!A:B,2,0)</f>
        <v>0</v>
      </c>
    </row>
    <row r="390" spans="1:14">
      <c r="A390" t="s">
        <v>133</v>
      </c>
      <c r="B390" t="s">
        <v>1</v>
      </c>
      <c r="C390" t="s">
        <v>189</v>
      </c>
      <c r="D390" t="s">
        <v>387</v>
      </c>
      <c r="E390" t="s">
        <v>572</v>
      </c>
      <c r="F390" t="s">
        <v>488</v>
      </c>
      <c r="G390" s="3">
        <v>54788.81</v>
      </c>
      <c r="H390" s="3" t="str">
        <f>VLOOKUP($A390&amp;$C390&amp;$B390,Mapping!$C:$G,3,0)</f>
        <v>Mass</v>
      </c>
      <c r="I390" t="str">
        <f>VLOOKUP($A390&amp;$C390&amp;$B390,Mapping!$C:$G,4,0)</f>
        <v>JOHNSON'S BABY</v>
      </c>
      <c r="J390" t="str">
        <f t="shared" si="6"/>
        <v>BABY DISPLAY</v>
      </c>
      <c r="K390" t="str">
        <f>VLOOKUP($A390&amp;$C390&amp;$B390,Mapping!$C:$G,5,0)</f>
        <v>Baby Care</v>
      </c>
      <c r="L390" t="str">
        <f>VLOOKUP(J390&amp;H390,Mapping!J:K,2,0)</f>
        <v>Mix Display</v>
      </c>
      <c r="M390" t="str">
        <f>IF(OR(I390="PIZ BUIN",I390="LISTERINE"),VLOOKUP(E390,MAPEO!C:D,2,0)&amp;" "&amp;H390,VLOOKUP(E390,MAPEO!C:D,2,0))</f>
        <v>J´s Baby Milk &amp; Lotions</v>
      </c>
      <c r="N390">
        <f>VLOOKUP(F390,MD!A:B,2,0)</f>
        <v>0</v>
      </c>
    </row>
    <row r="391" spans="1:14">
      <c r="A391" t="s">
        <v>133</v>
      </c>
      <c r="B391" t="s">
        <v>1</v>
      </c>
      <c r="C391" t="s">
        <v>189</v>
      </c>
      <c r="D391" t="s">
        <v>387</v>
      </c>
      <c r="E391" t="s">
        <v>572</v>
      </c>
      <c r="F391" t="s">
        <v>489</v>
      </c>
      <c r="G391" s="3">
        <v>67450.850000000006</v>
      </c>
      <c r="H391" s="3" t="str">
        <f>VLOOKUP($A391&amp;$C391&amp;$B391,Mapping!$C:$G,3,0)</f>
        <v>Mass</v>
      </c>
      <c r="I391" t="str">
        <f>VLOOKUP($A391&amp;$C391&amp;$B391,Mapping!$C:$G,4,0)</f>
        <v>JOHNSON'S BABY</v>
      </c>
      <c r="J391" t="str">
        <f t="shared" si="6"/>
        <v>BABY DISPLAY</v>
      </c>
      <c r="K391" t="str">
        <f>VLOOKUP($A391&amp;$C391&amp;$B391,Mapping!$C:$G,5,0)</f>
        <v>Baby Care</v>
      </c>
      <c r="L391" t="str">
        <f>VLOOKUP(J391&amp;H391,Mapping!J:K,2,0)</f>
        <v>Mix Display</v>
      </c>
      <c r="M391" t="str">
        <f>IF(OR(I391="PIZ BUIN",I391="LISTERINE"),VLOOKUP(E391,MAPEO!C:D,2,0)&amp;" "&amp;H391,VLOOKUP(E391,MAPEO!C:D,2,0))</f>
        <v>J´s Baby Milk &amp; Lotions</v>
      </c>
      <c r="N391">
        <f>VLOOKUP(F391,MD!A:B,2,0)</f>
        <v>0</v>
      </c>
    </row>
    <row r="392" spans="1:14">
      <c r="A392" t="s">
        <v>133</v>
      </c>
      <c r="B392" t="s">
        <v>1</v>
      </c>
      <c r="C392" t="s">
        <v>189</v>
      </c>
      <c r="D392" t="s">
        <v>387</v>
      </c>
      <c r="E392" t="s">
        <v>572</v>
      </c>
      <c r="F392" t="s">
        <v>490</v>
      </c>
      <c r="G392" s="3">
        <v>77882.559999999998</v>
      </c>
      <c r="H392" s="3" t="str">
        <f>VLOOKUP($A392&amp;$C392&amp;$B392,Mapping!$C:$G,3,0)</f>
        <v>Mass</v>
      </c>
      <c r="I392" t="str">
        <f>VLOOKUP($A392&amp;$C392&amp;$B392,Mapping!$C:$G,4,0)</f>
        <v>JOHNSON'S BABY</v>
      </c>
      <c r="J392" t="str">
        <f t="shared" si="6"/>
        <v>BABY DISPLAY</v>
      </c>
      <c r="K392" t="str">
        <f>VLOOKUP($A392&amp;$C392&amp;$B392,Mapping!$C:$G,5,0)</f>
        <v>Baby Care</v>
      </c>
      <c r="L392" t="str">
        <f>VLOOKUP(J392&amp;H392,Mapping!J:K,2,0)</f>
        <v>Mix Display</v>
      </c>
      <c r="M392" t="str">
        <f>IF(OR(I392="PIZ BUIN",I392="LISTERINE"),VLOOKUP(E392,MAPEO!C:D,2,0)&amp;" "&amp;H392,VLOOKUP(E392,MAPEO!C:D,2,0))</f>
        <v>J´s Baby Milk &amp; Lotions</v>
      </c>
      <c r="N392">
        <f>VLOOKUP(F392,MD!A:B,2,0)</f>
        <v>0</v>
      </c>
    </row>
    <row r="393" spans="1:14">
      <c r="A393" t="s">
        <v>133</v>
      </c>
      <c r="B393" t="s">
        <v>1</v>
      </c>
      <c r="C393" t="s">
        <v>189</v>
      </c>
      <c r="D393" t="s">
        <v>387</v>
      </c>
      <c r="E393" t="s">
        <v>572</v>
      </c>
      <c r="F393" t="s">
        <v>491</v>
      </c>
      <c r="G393" s="3">
        <v>40196.870000000003</v>
      </c>
      <c r="H393" s="3" t="str">
        <f>VLOOKUP($A393&amp;$C393&amp;$B393,Mapping!$C:$G,3,0)</f>
        <v>Mass</v>
      </c>
      <c r="I393" t="str">
        <f>VLOOKUP($A393&amp;$C393&amp;$B393,Mapping!$C:$G,4,0)</f>
        <v>JOHNSON'S BABY</v>
      </c>
      <c r="J393" t="str">
        <f t="shared" si="6"/>
        <v>BABY DISPLAY</v>
      </c>
      <c r="K393" t="str">
        <f>VLOOKUP($A393&amp;$C393&amp;$B393,Mapping!$C:$G,5,0)</f>
        <v>Baby Care</v>
      </c>
      <c r="L393" t="str">
        <f>VLOOKUP(J393&amp;H393,Mapping!J:K,2,0)</f>
        <v>Mix Display</v>
      </c>
      <c r="M393" t="str">
        <f>IF(OR(I393="PIZ BUIN",I393="LISTERINE"),VLOOKUP(E393,MAPEO!C:D,2,0)&amp;" "&amp;H393,VLOOKUP(E393,MAPEO!C:D,2,0))</f>
        <v>J´s Baby Milk &amp; Lotions</v>
      </c>
      <c r="N393">
        <f>VLOOKUP(F393,MD!A:B,2,0)</f>
        <v>0</v>
      </c>
    </row>
    <row r="394" spans="1:14">
      <c r="A394" t="s">
        <v>133</v>
      </c>
      <c r="B394" t="s">
        <v>1</v>
      </c>
      <c r="C394" t="s">
        <v>189</v>
      </c>
      <c r="D394" t="s">
        <v>387</v>
      </c>
      <c r="E394" t="s">
        <v>572</v>
      </c>
      <c r="F394" t="s">
        <v>492</v>
      </c>
      <c r="G394" s="3">
        <v>35827.86</v>
      </c>
      <c r="H394" s="3" t="str">
        <f>VLOOKUP($A394&amp;$C394&amp;$B394,Mapping!$C:$G,3,0)</f>
        <v>Mass</v>
      </c>
      <c r="I394" t="str">
        <f>VLOOKUP($A394&amp;$C394&amp;$B394,Mapping!$C:$G,4,0)</f>
        <v>JOHNSON'S BABY</v>
      </c>
      <c r="J394" t="str">
        <f t="shared" si="6"/>
        <v>BABY DISPLAY</v>
      </c>
      <c r="K394" t="str">
        <f>VLOOKUP($A394&amp;$C394&amp;$B394,Mapping!$C:$G,5,0)</f>
        <v>Baby Care</v>
      </c>
      <c r="L394" t="str">
        <f>VLOOKUP(J394&amp;H394,Mapping!J:K,2,0)</f>
        <v>Mix Display</v>
      </c>
      <c r="M394" t="str">
        <f>IF(OR(I394="PIZ BUIN",I394="LISTERINE"),VLOOKUP(E394,MAPEO!C:D,2,0)&amp;" "&amp;H394,VLOOKUP(E394,MAPEO!C:D,2,0))</f>
        <v>J´s Baby Milk &amp; Lotions</v>
      </c>
      <c r="N394">
        <f>VLOOKUP(F394,MD!A:B,2,0)</f>
        <v>0</v>
      </c>
    </row>
    <row r="395" spans="1:14">
      <c r="A395" t="s">
        <v>133</v>
      </c>
      <c r="B395" t="s">
        <v>1</v>
      </c>
      <c r="C395" t="s">
        <v>189</v>
      </c>
      <c r="D395" t="s">
        <v>387</v>
      </c>
      <c r="E395" t="s">
        <v>572</v>
      </c>
      <c r="F395" t="s">
        <v>493</v>
      </c>
      <c r="G395" s="3">
        <v>29256.68</v>
      </c>
      <c r="H395" s="3" t="str">
        <f>VLOOKUP($A395&amp;$C395&amp;$B395,Mapping!$C:$G,3,0)</f>
        <v>Mass</v>
      </c>
      <c r="I395" t="str">
        <f>VLOOKUP($A395&amp;$C395&amp;$B395,Mapping!$C:$G,4,0)</f>
        <v>JOHNSON'S BABY</v>
      </c>
      <c r="J395" t="str">
        <f t="shared" si="6"/>
        <v>BABY DISPLAY</v>
      </c>
      <c r="K395" t="str">
        <f>VLOOKUP($A395&amp;$C395&amp;$B395,Mapping!$C:$G,5,0)</f>
        <v>Baby Care</v>
      </c>
      <c r="L395" t="str">
        <f>VLOOKUP(J395&amp;H395,Mapping!J:K,2,0)</f>
        <v>Mix Display</v>
      </c>
      <c r="M395" t="str">
        <f>IF(OR(I395="PIZ BUIN",I395="LISTERINE"),VLOOKUP(E395,MAPEO!C:D,2,0)&amp;" "&amp;H395,VLOOKUP(E395,MAPEO!C:D,2,0))</f>
        <v>J´s Baby Milk &amp; Lotions</v>
      </c>
      <c r="N395">
        <f>VLOOKUP(F395,MD!A:B,2,0)</f>
        <v>0</v>
      </c>
    </row>
    <row r="396" spans="1:14">
      <c r="A396" t="s">
        <v>133</v>
      </c>
      <c r="B396" t="s">
        <v>1</v>
      </c>
      <c r="C396" t="s">
        <v>189</v>
      </c>
      <c r="D396" t="s">
        <v>388</v>
      </c>
      <c r="E396" t="s">
        <v>388</v>
      </c>
      <c r="F396" t="s">
        <v>482</v>
      </c>
      <c r="G396" s="3">
        <v>81274.27</v>
      </c>
      <c r="H396" s="3" t="str">
        <f>VLOOKUP($A396&amp;$C396&amp;$B396,Mapping!$C:$G,3,0)</f>
        <v>Mass</v>
      </c>
      <c r="I396" t="str">
        <f>VLOOKUP($A396&amp;$C396&amp;$B396,Mapping!$C:$G,4,0)</f>
        <v>JOHNSON'S BABY</v>
      </c>
      <c r="J396" t="str">
        <f t="shared" si="6"/>
        <v>BABY GIFT SETS</v>
      </c>
      <c r="K396" t="str">
        <f>VLOOKUP($A396&amp;$C396&amp;$B396,Mapping!$C:$G,5,0)</f>
        <v>Baby Care</v>
      </c>
      <c r="L396" t="str">
        <f>VLOOKUP(J396&amp;H396,Mapping!J:K,2,0)</f>
        <v>Tesoros</v>
      </c>
      <c r="M396" t="str">
        <f>IF(OR(I396="PIZ BUIN",I396="LISTERINE"),VLOOKUP(E396,MAPEO!C:D,2,0)&amp;" "&amp;H396,VLOOKUP(E396,MAPEO!C:D,2,0))</f>
        <v>J´s Baby Mixed Packs</v>
      </c>
      <c r="N396">
        <f>VLOOKUP(F396,MD!A:B,2,0)</f>
        <v>0</v>
      </c>
    </row>
    <row r="397" spans="1:14">
      <c r="A397" t="s">
        <v>133</v>
      </c>
      <c r="B397" t="s">
        <v>1</v>
      </c>
      <c r="C397" t="s">
        <v>189</v>
      </c>
      <c r="D397" t="s">
        <v>388</v>
      </c>
      <c r="E397" t="s">
        <v>388</v>
      </c>
      <c r="F397" t="s">
        <v>483</v>
      </c>
      <c r="G397" s="3">
        <v>72972.070000000007</v>
      </c>
      <c r="H397" s="3" t="str">
        <f>VLOOKUP($A397&amp;$C397&amp;$B397,Mapping!$C:$G,3,0)</f>
        <v>Mass</v>
      </c>
      <c r="I397" t="str">
        <f>VLOOKUP($A397&amp;$C397&amp;$B397,Mapping!$C:$G,4,0)</f>
        <v>JOHNSON'S BABY</v>
      </c>
      <c r="J397" t="str">
        <f t="shared" si="6"/>
        <v>BABY GIFT SETS</v>
      </c>
      <c r="K397" t="str">
        <f>VLOOKUP($A397&amp;$C397&amp;$B397,Mapping!$C:$G,5,0)</f>
        <v>Baby Care</v>
      </c>
      <c r="L397" t="str">
        <f>VLOOKUP(J397&amp;H397,Mapping!J:K,2,0)</f>
        <v>Tesoros</v>
      </c>
      <c r="M397" t="str">
        <f>IF(OR(I397="PIZ BUIN",I397="LISTERINE"),VLOOKUP(E397,MAPEO!C:D,2,0)&amp;" "&amp;H397,VLOOKUP(E397,MAPEO!C:D,2,0))</f>
        <v>J´s Baby Mixed Packs</v>
      </c>
      <c r="N397">
        <f>VLOOKUP(F397,MD!A:B,2,0)</f>
        <v>0</v>
      </c>
    </row>
    <row r="398" spans="1:14">
      <c r="A398" t="s">
        <v>133</v>
      </c>
      <c r="B398" t="s">
        <v>1</v>
      </c>
      <c r="C398" t="s">
        <v>189</v>
      </c>
      <c r="D398" t="s">
        <v>388</v>
      </c>
      <c r="E398" t="s">
        <v>388</v>
      </c>
      <c r="F398" t="s">
        <v>484</v>
      </c>
      <c r="G398" s="3">
        <v>-18717.59</v>
      </c>
      <c r="H398" s="3" t="str">
        <f>VLOOKUP($A398&amp;$C398&amp;$B398,Mapping!$C:$G,3,0)</f>
        <v>Mass</v>
      </c>
      <c r="I398" t="str">
        <f>VLOOKUP($A398&amp;$C398&amp;$B398,Mapping!$C:$G,4,0)</f>
        <v>JOHNSON'S BABY</v>
      </c>
      <c r="J398" t="str">
        <f t="shared" si="6"/>
        <v>BABY GIFT SETS</v>
      </c>
      <c r="K398" t="str">
        <f>VLOOKUP($A398&amp;$C398&amp;$B398,Mapping!$C:$G,5,0)</f>
        <v>Baby Care</v>
      </c>
      <c r="L398" t="str">
        <f>VLOOKUP(J398&amp;H398,Mapping!J:K,2,0)</f>
        <v>Tesoros</v>
      </c>
      <c r="M398" t="str">
        <f>IF(OR(I398="PIZ BUIN",I398="LISTERINE"),VLOOKUP(E398,MAPEO!C:D,2,0)&amp;" "&amp;H398,VLOOKUP(E398,MAPEO!C:D,2,0))</f>
        <v>J´s Baby Mixed Packs</v>
      </c>
      <c r="N398">
        <f>VLOOKUP(F398,MD!A:B,2,0)</f>
        <v>0</v>
      </c>
    </row>
    <row r="399" spans="1:14">
      <c r="A399" t="s">
        <v>133</v>
      </c>
      <c r="B399" t="s">
        <v>1</v>
      </c>
      <c r="C399" t="s">
        <v>189</v>
      </c>
      <c r="D399" t="s">
        <v>388</v>
      </c>
      <c r="E399" t="s">
        <v>388</v>
      </c>
      <c r="F399" t="s">
        <v>485</v>
      </c>
      <c r="G399" s="3">
        <v>43117.38</v>
      </c>
      <c r="H399" s="3" t="str">
        <f>VLOOKUP($A399&amp;$C399&amp;$B399,Mapping!$C:$G,3,0)</f>
        <v>Mass</v>
      </c>
      <c r="I399" t="str">
        <f>VLOOKUP($A399&amp;$C399&amp;$B399,Mapping!$C:$G,4,0)</f>
        <v>JOHNSON'S BABY</v>
      </c>
      <c r="J399" t="str">
        <f t="shared" si="6"/>
        <v>BABY GIFT SETS</v>
      </c>
      <c r="K399" t="str">
        <f>VLOOKUP($A399&amp;$C399&amp;$B399,Mapping!$C:$G,5,0)</f>
        <v>Baby Care</v>
      </c>
      <c r="L399" t="str">
        <f>VLOOKUP(J399&amp;H399,Mapping!J:K,2,0)</f>
        <v>Tesoros</v>
      </c>
      <c r="M399" t="str">
        <f>IF(OR(I399="PIZ BUIN",I399="LISTERINE"),VLOOKUP(E399,MAPEO!C:D,2,0)&amp;" "&amp;H399,VLOOKUP(E399,MAPEO!C:D,2,0))</f>
        <v>J´s Baby Mixed Packs</v>
      </c>
      <c r="N399">
        <f>VLOOKUP(F399,MD!A:B,2,0)</f>
        <v>0</v>
      </c>
    </row>
    <row r="400" spans="1:14">
      <c r="A400" t="s">
        <v>133</v>
      </c>
      <c r="B400" t="s">
        <v>1</v>
      </c>
      <c r="C400" t="s">
        <v>189</v>
      </c>
      <c r="D400" t="s">
        <v>388</v>
      </c>
      <c r="E400" t="s">
        <v>388</v>
      </c>
      <c r="F400" t="s">
        <v>486</v>
      </c>
      <c r="G400" s="3">
        <v>40797.82</v>
      </c>
      <c r="H400" s="3" t="str">
        <f>VLOOKUP($A400&amp;$C400&amp;$B400,Mapping!$C:$G,3,0)</f>
        <v>Mass</v>
      </c>
      <c r="I400" t="str">
        <f>VLOOKUP($A400&amp;$C400&amp;$B400,Mapping!$C:$G,4,0)</f>
        <v>JOHNSON'S BABY</v>
      </c>
      <c r="J400" t="str">
        <f t="shared" si="6"/>
        <v>BABY GIFT SETS</v>
      </c>
      <c r="K400" t="str">
        <f>VLOOKUP($A400&amp;$C400&amp;$B400,Mapping!$C:$G,5,0)</f>
        <v>Baby Care</v>
      </c>
      <c r="L400" t="str">
        <f>VLOOKUP(J400&amp;H400,Mapping!J:K,2,0)</f>
        <v>Tesoros</v>
      </c>
      <c r="M400" t="str">
        <f>IF(OR(I400="PIZ BUIN",I400="LISTERINE"),VLOOKUP(E400,MAPEO!C:D,2,0)&amp;" "&amp;H400,VLOOKUP(E400,MAPEO!C:D,2,0))</f>
        <v>J´s Baby Mixed Packs</v>
      </c>
      <c r="N400">
        <f>VLOOKUP(F400,MD!A:B,2,0)</f>
        <v>0</v>
      </c>
    </row>
    <row r="401" spans="1:14">
      <c r="A401" t="s">
        <v>133</v>
      </c>
      <c r="B401" t="s">
        <v>1</v>
      </c>
      <c r="C401" t="s">
        <v>189</v>
      </c>
      <c r="D401" t="s">
        <v>388</v>
      </c>
      <c r="E401" t="s">
        <v>388</v>
      </c>
      <c r="F401" t="s">
        <v>487</v>
      </c>
      <c r="G401" s="3">
        <v>105187.6</v>
      </c>
      <c r="H401" s="3" t="str">
        <f>VLOOKUP($A401&amp;$C401&amp;$B401,Mapping!$C:$G,3,0)</f>
        <v>Mass</v>
      </c>
      <c r="I401" t="str">
        <f>VLOOKUP($A401&amp;$C401&amp;$B401,Mapping!$C:$G,4,0)</f>
        <v>JOHNSON'S BABY</v>
      </c>
      <c r="J401" t="str">
        <f t="shared" si="6"/>
        <v>BABY GIFT SETS</v>
      </c>
      <c r="K401" t="str">
        <f>VLOOKUP($A401&amp;$C401&amp;$B401,Mapping!$C:$G,5,0)</f>
        <v>Baby Care</v>
      </c>
      <c r="L401" t="str">
        <f>VLOOKUP(J401&amp;H401,Mapping!J:K,2,0)</f>
        <v>Tesoros</v>
      </c>
      <c r="M401" t="str">
        <f>IF(OR(I401="PIZ BUIN",I401="LISTERINE"),VLOOKUP(E401,MAPEO!C:D,2,0)&amp;" "&amp;H401,VLOOKUP(E401,MAPEO!C:D,2,0))</f>
        <v>J´s Baby Mixed Packs</v>
      </c>
      <c r="N401">
        <f>VLOOKUP(F401,MD!A:B,2,0)</f>
        <v>0</v>
      </c>
    </row>
    <row r="402" spans="1:14">
      <c r="A402" t="s">
        <v>133</v>
      </c>
      <c r="B402" t="s">
        <v>1</v>
      </c>
      <c r="C402" t="s">
        <v>189</v>
      </c>
      <c r="D402" t="s">
        <v>388</v>
      </c>
      <c r="E402" t="s">
        <v>388</v>
      </c>
      <c r="F402" t="s">
        <v>488</v>
      </c>
      <c r="G402" s="3">
        <v>54886.67</v>
      </c>
      <c r="H402" s="3" t="str">
        <f>VLOOKUP($A402&amp;$C402&amp;$B402,Mapping!$C:$G,3,0)</f>
        <v>Mass</v>
      </c>
      <c r="I402" t="str">
        <f>VLOOKUP($A402&amp;$C402&amp;$B402,Mapping!$C:$G,4,0)</f>
        <v>JOHNSON'S BABY</v>
      </c>
      <c r="J402" t="str">
        <f t="shared" si="6"/>
        <v>BABY GIFT SETS</v>
      </c>
      <c r="K402" t="str">
        <f>VLOOKUP($A402&amp;$C402&amp;$B402,Mapping!$C:$G,5,0)</f>
        <v>Baby Care</v>
      </c>
      <c r="L402" t="str">
        <f>VLOOKUP(J402&amp;H402,Mapping!J:K,2,0)</f>
        <v>Tesoros</v>
      </c>
      <c r="M402" t="str">
        <f>IF(OR(I402="PIZ BUIN",I402="LISTERINE"),VLOOKUP(E402,MAPEO!C:D,2,0)&amp;" "&amp;H402,VLOOKUP(E402,MAPEO!C:D,2,0))</f>
        <v>J´s Baby Mixed Packs</v>
      </c>
      <c r="N402">
        <f>VLOOKUP(F402,MD!A:B,2,0)</f>
        <v>0</v>
      </c>
    </row>
    <row r="403" spans="1:14">
      <c r="A403" t="s">
        <v>133</v>
      </c>
      <c r="B403" t="s">
        <v>1</v>
      </c>
      <c r="C403" t="s">
        <v>189</v>
      </c>
      <c r="D403" t="s">
        <v>388</v>
      </c>
      <c r="E403" t="s">
        <v>388</v>
      </c>
      <c r="F403" t="s">
        <v>489</v>
      </c>
      <c r="G403" s="3">
        <v>55819.91</v>
      </c>
      <c r="H403" s="3" t="str">
        <f>VLOOKUP($A403&amp;$C403&amp;$B403,Mapping!$C:$G,3,0)</f>
        <v>Mass</v>
      </c>
      <c r="I403" t="str">
        <f>VLOOKUP($A403&amp;$C403&amp;$B403,Mapping!$C:$G,4,0)</f>
        <v>JOHNSON'S BABY</v>
      </c>
      <c r="J403" t="str">
        <f t="shared" si="6"/>
        <v>BABY GIFT SETS</v>
      </c>
      <c r="K403" t="str">
        <f>VLOOKUP($A403&amp;$C403&amp;$B403,Mapping!$C:$G,5,0)</f>
        <v>Baby Care</v>
      </c>
      <c r="L403" t="str">
        <f>VLOOKUP(J403&amp;H403,Mapping!J:K,2,0)</f>
        <v>Tesoros</v>
      </c>
      <c r="M403" t="str">
        <f>IF(OR(I403="PIZ BUIN",I403="LISTERINE"),VLOOKUP(E403,MAPEO!C:D,2,0)&amp;" "&amp;H403,VLOOKUP(E403,MAPEO!C:D,2,0))</f>
        <v>J´s Baby Mixed Packs</v>
      </c>
      <c r="N403">
        <f>VLOOKUP(F403,MD!A:B,2,0)</f>
        <v>0</v>
      </c>
    </row>
    <row r="404" spans="1:14">
      <c r="A404" t="s">
        <v>133</v>
      </c>
      <c r="B404" t="s">
        <v>1</v>
      </c>
      <c r="C404" t="s">
        <v>189</v>
      </c>
      <c r="D404" t="s">
        <v>388</v>
      </c>
      <c r="E404" t="s">
        <v>388</v>
      </c>
      <c r="F404" t="s">
        <v>490</v>
      </c>
      <c r="G404" s="3">
        <v>202717.95</v>
      </c>
      <c r="H404" s="3" t="str">
        <f>VLOOKUP($A404&amp;$C404&amp;$B404,Mapping!$C:$G,3,0)</f>
        <v>Mass</v>
      </c>
      <c r="I404" t="str">
        <f>VLOOKUP($A404&amp;$C404&amp;$B404,Mapping!$C:$G,4,0)</f>
        <v>JOHNSON'S BABY</v>
      </c>
      <c r="J404" t="str">
        <f t="shared" si="6"/>
        <v>BABY GIFT SETS</v>
      </c>
      <c r="K404" t="str">
        <f>VLOOKUP($A404&amp;$C404&amp;$B404,Mapping!$C:$G,5,0)</f>
        <v>Baby Care</v>
      </c>
      <c r="L404" t="str">
        <f>VLOOKUP(J404&amp;H404,Mapping!J:K,2,0)</f>
        <v>Tesoros</v>
      </c>
      <c r="M404" t="str">
        <f>IF(OR(I404="PIZ BUIN",I404="LISTERINE"),VLOOKUP(E404,MAPEO!C:D,2,0)&amp;" "&amp;H404,VLOOKUP(E404,MAPEO!C:D,2,0))</f>
        <v>J´s Baby Mixed Packs</v>
      </c>
      <c r="N404">
        <f>VLOOKUP(F404,MD!A:B,2,0)</f>
        <v>0</v>
      </c>
    </row>
    <row r="405" spans="1:14">
      <c r="A405" t="s">
        <v>133</v>
      </c>
      <c r="B405" t="s">
        <v>1</v>
      </c>
      <c r="C405" t="s">
        <v>189</v>
      </c>
      <c r="D405" t="s">
        <v>388</v>
      </c>
      <c r="E405" t="s">
        <v>388</v>
      </c>
      <c r="F405" t="s">
        <v>491</v>
      </c>
      <c r="G405" s="3">
        <v>80119.06</v>
      </c>
      <c r="H405" s="3" t="str">
        <f>VLOOKUP($A405&amp;$C405&amp;$B405,Mapping!$C:$G,3,0)</f>
        <v>Mass</v>
      </c>
      <c r="I405" t="str">
        <f>VLOOKUP($A405&amp;$C405&amp;$B405,Mapping!$C:$G,4,0)</f>
        <v>JOHNSON'S BABY</v>
      </c>
      <c r="J405" t="str">
        <f t="shared" si="6"/>
        <v>BABY GIFT SETS</v>
      </c>
      <c r="K405" t="str">
        <f>VLOOKUP($A405&amp;$C405&amp;$B405,Mapping!$C:$G,5,0)</f>
        <v>Baby Care</v>
      </c>
      <c r="L405" t="str">
        <f>VLOOKUP(J405&amp;H405,Mapping!J:K,2,0)</f>
        <v>Tesoros</v>
      </c>
      <c r="M405" t="str">
        <f>IF(OR(I405="PIZ BUIN",I405="LISTERINE"),VLOOKUP(E405,MAPEO!C:D,2,0)&amp;" "&amp;H405,VLOOKUP(E405,MAPEO!C:D,2,0))</f>
        <v>J´s Baby Mixed Packs</v>
      </c>
      <c r="N405">
        <f>VLOOKUP(F405,MD!A:B,2,0)</f>
        <v>0</v>
      </c>
    </row>
    <row r="406" spans="1:14">
      <c r="A406" t="s">
        <v>133</v>
      </c>
      <c r="B406" t="s">
        <v>1</v>
      </c>
      <c r="C406" t="s">
        <v>189</v>
      </c>
      <c r="D406" t="s">
        <v>388</v>
      </c>
      <c r="E406" t="s">
        <v>388</v>
      </c>
      <c r="F406" t="s">
        <v>492</v>
      </c>
      <c r="G406" s="3">
        <v>82644.899999999994</v>
      </c>
      <c r="H406" s="3" t="str">
        <f>VLOOKUP($A406&amp;$C406&amp;$B406,Mapping!$C:$G,3,0)</f>
        <v>Mass</v>
      </c>
      <c r="I406" t="str">
        <f>VLOOKUP($A406&amp;$C406&amp;$B406,Mapping!$C:$G,4,0)</f>
        <v>JOHNSON'S BABY</v>
      </c>
      <c r="J406" t="str">
        <f t="shared" si="6"/>
        <v>BABY GIFT SETS</v>
      </c>
      <c r="K406" t="str">
        <f>VLOOKUP($A406&amp;$C406&amp;$B406,Mapping!$C:$G,5,0)</f>
        <v>Baby Care</v>
      </c>
      <c r="L406" t="str">
        <f>VLOOKUP(J406&amp;H406,Mapping!J:K,2,0)</f>
        <v>Tesoros</v>
      </c>
      <c r="M406" t="str">
        <f>IF(OR(I406="PIZ BUIN",I406="LISTERINE"),VLOOKUP(E406,MAPEO!C:D,2,0)&amp;" "&amp;H406,VLOOKUP(E406,MAPEO!C:D,2,0))</f>
        <v>J´s Baby Mixed Packs</v>
      </c>
      <c r="N406">
        <f>VLOOKUP(F406,MD!A:B,2,0)</f>
        <v>0</v>
      </c>
    </row>
    <row r="407" spans="1:14">
      <c r="A407" t="s">
        <v>133</v>
      </c>
      <c r="B407" t="s">
        <v>1</v>
      </c>
      <c r="C407" t="s">
        <v>189</v>
      </c>
      <c r="D407" t="s">
        <v>388</v>
      </c>
      <c r="E407" t="s">
        <v>388</v>
      </c>
      <c r="F407" t="s">
        <v>493</v>
      </c>
      <c r="G407" s="3">
        <v>157750.29999999999</v>
      </c>
      <c r="H407" s="3" t="str">
        <f>VLOOKUP($A407&amp;$C407&amp;$B407,Mapping!$C:$G,3,0)</f>
        <v>Mass</v>
      </c>
      <c r="I407" t="str">
        <f>VLOOKUP($A407&amp;$C407&amp;$B407,Mapping!$C:$G,4,0)</f>
        <v>JOHNSON'S BABY</v>
      </c>
      <c r="J407" t="str">
        <f t="shared" si="6"/>
        <v>BABY GIFT SETS</v>
      </c>
      <c r="K407" t="str">
        <f>VLOOKUP($A407&amp;$C407&amp;$B407,Mapping!$C:$G,5,0)</f>
        <v>Baby Care</v>
      </c>
      <c r="L407" t="str">
        <f>VLOOKUP(J407&amp;H407,Mapping!J:K,2,0)</f>
        <v>Tesoros</v>
      </c>
      <c r="M407" t="str">
        <f>IF(OR(I407="PIZ BUIN",I407="LISTERINE"),VLOOKUP(E407,MAPEO!C:D,2,0)&amp;" "&amp;H407,VLOOKUP(E407,MAPEO!C:D,2,0))</f>
        <v>J´s Baby Mixed Packs</v>
      </c>
      <c r="N407">
        <f>VLOOKUP(F407,MD!A:B,2,0)</f>
        <v>0</v>
      </c>
    </row>
    <row r="408" spans="1:14">
      <c r="A408" t="s">
        <v>133</v>
      </c>
      <c r="B408" t="s">
        <v>1</v>
      </c>
      <c r="C408" t="s">
        <v>189</v>
      </c>
      <c r="D408" t="s">
        <v>388</v>
      </c>
      <c r="E408" t="s">
        <v>388</v>
      </c>
      <c r="F408" t="s">
        <v>95</v>
      </c>
      <c r="G408" s="3">
        <v>5627.45</v>
      </c>
      <c r="H408" s="3" t="str">
        <f>VLOOKUP($A408&amp;$C408&amp;$B408,Mapping!$C:$G,3,0)</f>
        <v>Mass</v>
      </c>
      <c r="I408" t="str">
        <f>VLOOKUP($A408&amp;$C408&amp;$B408,Mapping!$C:$G,4,0)</f>
        <v>JOHNSON'S BABY</v>
      </c>
      <c r="J408" t="str">
        <f t="shared" si="6"/>
        <v>BABY GIFT SETS</v>
      </c>
      <c r="K408" t="str">
        <f>VLOOKUP($A408&amp;$C408&amp;$B408,Mapping!$C:$G,5,0)</f>
        <v>Baby Care</v>
      </c>
      <c r="L408" t="str">
        <f>VLOOKUP(J408&amp;H408,Mapping!J:K,2,0)</f>
        <v>Tesoros</v>
      </c>
      <c r="M408" t="str">
        <f>IF(OR(I408="PIZ BUIN",I408="LISTERINE"),VLOOKUP(E408,MAPEO!C:D,2,0)&amp;" "&amp;H408,VLOOKUP(E408,MAPEO!C:D,2,0))</f>
        <v>J´s Baby Mixed Packs</v>
      </c>
      <c r="N408" t="str">
        <f>VLOOKUP(F408,MD!A:B,2,0)</f>
        <v>YTD 2015</v>
      </c>
    </row>
    <row r="409" spans="1:14">
      <c r="A409" t="s">
        <v>133</v>
      </c>
      <c r="B409" t="s">
        <v>1</v>
      </c>
      <c r="C409" t="s">
        <v>189</v>
      </c>
      <c r="D409" t="s">
        <v>388</v>
      </c>
      <c r="E409" t="s">
        <v>388</v>
      </c>
      <c r="F409" t="s">
        <v>96</v>
      </c>
      <c r="G409" s="3">
        <v>10359.58</v>
      </c>
      <c r="H409" s="3" t="str">
        <f>VLOOKUP($A409&amp;$C409&amp;$B409,Mapping!$C:$G,3,0)</f>
        <v>Mass</v>
      </c>
      <c r="I409" t="str">
        <f>VLOOKUP($A409&amp;$C409&amp;$B409,Mapping!$C:$G,4,0)</f>
        <v>JOHNSON'S BABY</v>
      </c>
      <c r="J409" t="str">
        <f t="shared" si="6"/>
        <v>BABY GIFT SETS</v>
      </c>
      <c r="K409" t="str">
        <f>VLOOKUP($A409&amp;$C409&amp;$B409,Mapping!$C:$G,5,0)</f>
        <v>Baby Care</v>
      </c>
      <c r="L409" t="str">
        <f>VLOOKUP(J409&amp;H409,Mapping!J:K,2,0)</f>
        <v>Tesoros</v>
      </c>
      <c r="M409" t="str">
        <f>IF(OR(I409="PIZ BUIN",I409="LISTERINE"),VLOOKUP(E409,MAPEO!C:D,2,0)&amp;" "&amp;H409,VLOOKUP(E409,MAPEO!C:D,2,0))</f>
        <v>J´s Baby Mixed Packs</v>
      </c>
      <c r="N409" t="str">
        <f>VLOOKUP(F409,MD!A:B,2,0)</f>
        <v>YTD 2015</v>
      </c>
    </row>
    <row r="410" spans="1:14">
      <c r="A410" t="s">
        <v>133</v>
      </c>
      <c r="B410" t="s">
        <v>1</v>
      </c>
      <c r="C410" t="s">
        <v>189</v>
      </c>
      <c r="D410" t="s">
        <v>388</v>
      </c>
      <c r="E410" t="s">
        <v>388</v>
      </c>
      <c r="F410" t="s">
        <v>97</v>
      </c>
      <c r="G410" s="3">
        <v>7532.43</v>
      </c>
      <c r="H410" s="3" t="str">
        <f>VLOOKUP($A410&amp;$C410&amp;$B410,Mapping!$C:$G,3,0)</f>
        <v>Mass</v>
      </c>
      <c r="I410" t="str">
        <f>VLOOKUP($A410&amp;$C410&amp;$B410,Mapping!$C:$G,4,0)</f>
        <v>JOHNSON'S BABY</v>
      </c>
      <c r="J410" t="str">
        <f t="shared" si="6"/>
        <v>BABY GIFT SETS</v>
      </c>
      <c r="K410" t="str">
        <f>VLOOKUP($A410&amp;$C410&amp;$B410,Mapping!$C:$G,5,0)</f>
        <v>Baby Care</v>
      </c>
      <c r="L410" t="str">
        <f>VLOOKUP(J410&amp;H410,Mapping!J:K,2,0)</f>
        <v>Tesoros</v>
      </c>
      <c r="M410" t="str">
        <f>IF(OR(I410="PIZ BUIN",I410="LISTERINE"),VLOOKUP(E410,MAPEO!C:D,2,0)&amp;" "&amp;H410,VLOOKUP(E410,MAPEO!C:D,2,0))</f>
        <v>J´s Baby Mixed Packs</v>
      </c>
      <c r="N410" t="str">
        <f>VLOOKUP(F410,MD!A:B,2,0)</f>
        <v>YTD 2015</v>
      </c>
    </row>
    <row r="411" spans="1:14">
      <c r="A411" t="s">
        <v>133</v>
      </c>
      <c r="B411" t="s">
        <v>1</v>
      </c>
      <c r="C411" t="s">
        <v>189</v>
      </c>
      <c r="D411" t="s">
        <v>388</v>
      </c>
      <c r="E411" t="s">
        <v>388</v>
      </c>
      <c r="F411" t="s">
        <v>101</v>
      </c>
      <c r="G411" s="3">
        <v>5160.6099999999997</v>
      </c>
      <c r="H411" s="3" t="str">
        <f>VLOOKUP($A411&amp;$C411&amp;$B411,Mapping!$C:$G,3,0)</f>
        <v>Mass</v>
      </c>
      <c r="I411" t="str">
        <f>VLOOKUP($A411&amp;$C411&amp;$B411,Mapping!$C:$G,4,0)</f>
        <v>JOHNSON'S BABY</v>
      </c>
      <c r="J411" t="str">
        <f t="shared" si="6"/>
        <v>BABY GIFT SETS</v>
      </c>
      <c r="K411" t="str">
        <f>VLOOKUP($A411&amp;$C411&amp;$B411,Mapping!$C:$G,5,0)</f>
        <v>Baby Care</v>
      </c>
      <c r="L411" t="str">
        <f>VLOOKUP(J411&amp;H411,Mapping!J:K,2,0)</f>
        <v>Tesoros</v>
      </c>
      <c r="M411" t="str">
        <f>IF(OR(I411="PIZ BUIN",I411="LISTERINE"),VLOOKUP(E411,MAPEO!C:D,2,0)&amp;" "&amp;H411,VLOOKUP(E411,MAPEO!C:D,2,0))</f>
        <v>J´s Baby Mixed Packs</v>
      </c>
      <c r="N411" t="str">
        <f>VLOOKUP(F411,MD!A:B,2,0)</f>
        <v>YTD 2015</v>
      </c>
    </row>
    <row r="412" spans="1:14">
      <c r="A412" t="s">
        <v>133</v>
      </c>
      <c r="B412" t="s">
        <v>1</v>
      </c>
      <c r="C412" t="s">
        <v>189</v>
      </c>
      <c r="D412" t="s">
        <v>388</v>
      </c>
      <c r="E412" t="s">
        <v>388</v>
      </c>
      <c r="F412" t="s">
        <v>104</v>
      </c>
      <c r="G412" s="3">
        <v>7923</v>
      </c>
      <c r="H412" s="3" t="str">
        <f>VLOOKUP($A412&amp;$C412&amp;$B412,Mapping!$C:$G,3,0)</f>
        <v>Mass</v>
      </c>
      <c r="I412" t="str">
        <f>VLOOKUP($A412&amp;$C412&amp;$B412,Mapping!$C:$G,4,0)</f>
        <v>JOHNSON'S BABY</v>
      </c>
      <c r="J412" t="str">
        <f t="shared" si="6"/>
        <v>BABY GIFT SETS</v>
      </c>
      <c r="K412" t="str">
        <f>VLOOKUP($A412&amp;$C412&amp;$B412,Mapping!$C:$G,5,0)</f>
        <v>Baby Care</v>
      </c>
      <c r="L412" t="str">
        <f>VLOOKUP(J412&amp;H412,Mapping!J:K,2,0)</f>
        <v>Tesoros</v>
      </c>
      <c r="M412" t="str">
        <f>IF(OR(I412="PIZ BUIN",I412="LISTERINE"),VLOOKUP(E412,MAPEO!C:D,2,0)&amp;" "&amp;H412,VLOOKUP(E412,MAPEO!C:D,2,0))</f>
        <v>J´s Baby Mixed Packs</v>
      </c>
      <c r="N412" t="str">
        <f>VLOOKUP(F412,MD!A:B,2,0)</f>
        <v>YTD 2015</v>
      </c>
    </row>
    <row r="413" spans="1:14">
      <c r="A413" t="s">
        <v>133</v>
      </c>
      <c r="B413" t="s">
        <v>1</v>
      </c>
      <c r="C413" t="s">
        <v>189</v>
      </c>
      <c r="D413" t="s">
        <v>388</v>
      </c>
      <c r="E413" t="s">
        <v>388</v>
      </c>
      <c r="F413" t="s">
        <v>105</v>
      </c>
      <c r="G413" s="3">
        <v>12932.5</v>
      </c>
      <c r="H413" s="3" t="str">
        <f>VLOOKUP($A413&amp;$C413&amp;$B413,Mapping!$C:$G,3,0)</f>
        <v>Mass</v>
      </c>
      <c r="I413" t="str">
        <f>VLOOKUP($A413&amp;$C413&amp;$B413,Mapping!$C:$G,4,0)</f>
        <v>JOHNSON'S BABY</v>
      </c>
      <c r="J413" t="str">
        <f t="shared" si="6"/>
        <v>BABY GIFT SETS</v>
      </c>
      <c r="K413" t="str">
        <f>VLOOKUP($A413&amp;$C413&amp;$B413,Mapping!$C:$G,5,0)</f>
        <v>Baby Care</v>
      </c>
      <c r="L413" t="str">
        <f>VLOOKUP(J413&amp;H413,Mapping!J:K,2,0)</f>
        <v>Tesoros</v>
      </c>
      <c r="M413" t="str">
        <f>IF(OR(I413="PIZ BUIN",I413="LISTERINE"),VLOOKUP(E413,MAPEO!C:D,2,0)&amp;" "&amp;H413,VLOOKUP(E413,MAPEO!C:D,2,0))</f>
        <v>J´s Baby Mixed Packs</v>
      </c>
      <c r="N413" t="str">
        <f>VLOOKUP(F413,MD!A:B,2,0)</f>
        <v>YTD 2015</v>
      </c>
    </row>
    <row r="414" spans="1:14">
      <c r="A414" t="s">
        <v>133</v>
      </c>
      <c r="B414" t="s">
        <v>1</v>
      </c>
      <c r="C414" t="s">
        <v>189</v>
      </c>
      <c r="D414" t="s">
        <v>388</v>
      </c>
      <c r="E414" t="s">
        <v>388</v>
      </c>
      <c r="F414" t="s">
        <v>106</v>
      </c>
      <c r="G414" s="3">
        <v>9169.59</v>
      </c>
      <c r="H414" s="3" t="str">
        <f>VLOOKUP($A414&amp;$C414&amp;$B414,Mapping!$C:$G,3,0)</f>
        <v>Mass</v>
      </c>
      <c r="I414" t="str">
        <f>VLOOKUP($A414&amp;$C414&amp;$B414,Mapping!$C:$G,4,0)</f>
        <v>JOHNSON'S BABY</v>
      </c>
      <c r="J414" t="str">
        <f t="shared" si="6"/>
        <v>BABY GIFT SETS</v>
      </c>
      <c r="K414" t="str">
        <f>VLOOKUP($A414&amp;$C414&amp;$B414,Mapping!$C:$G,5,0)</f>
        <v>Baby Care</v>
      </c>
      <c r="L414" t="str">
        <f>VLOOKUP(J414&amp;H414,Mapping!J:K,2,0)</f>
        <v>Tesoros</v>
      </c>
      <c r="M414" t="str">
        <f>IF(OR(I414="PIZ BUIN",I414="LISTERINE"),VLOOKUP(E414,MAPEO!C:D,2,0)&amp;" "&amp;H414,VLOOKUP(E414,MAPEO!C:D,2,0))</f>
        <v>J´s Baby Mixed Packs</v>
      </c>
      <c r="N414" t="str">
        <f>VLOOKUP(F414,MD!A:B,2,0)</f>
        <v>YTD 2015</v>
      </c>
    </row>
    <row r="415" spans="1:14">
      <c r="A415" t="s">
        <v>133</v>
      </c>
      <c r="B415" t="s">
        <v>1</v>
      </c>
      <c r="C415" t="s">
        <v>189</v>
      </c>
      <c r="D415" t="s">
        <v>388</v>
      </c>
      <c r="E415" t="s">
        <v>388</v>
      </c>
      <c r="F415" t="s">
        <v>108</v>
      </c>
      <c r="G415" s="3">
        <v>8581.18</v>
      </c>
      <c r="H415" s="3" t="str">
        <f>VLOOKUP($A415&amp;$C415&amp;$B415,Mapping!$C:$G,3,0)</f>
        <v>Mass</v>
      </c>
      <c r="I415" t="str">
        <f>VLOOKUP($A415&amp;$C415&amp;$B415,Mapping!$C:$G,4,0)</f>
        <v>JOHNSON'S BABY</v>
      </c>
      <c r="J415" t="str">
        <f t="shared" si="6"/>
        <v>BABY GIFT SETS</v>
      </c>
      <c r="K415" t="str">
        <f>VLOOKUP($A415&amp;$C415&amp;$B415,Mapping!$C:$G,5,0)</f>
        <v>Baby Care</v>
      </c>
      <c r="L415" t="str">
        <f>VLOOKUP(J415&amp;H415,Mapping!J:K,2,0)</f>
        <v>Tesoros</v>
      </c>
      <c r="M415" t="str">
        <f>IF(OR(I415="PIZ BUIN",I415="LISTERINE"),VLOOKUP(E415,MAPEO!C:D,2,0)&amp;" "&amp;H415,VLOOKUP(E415,MAPEO!C:D,2,0))</f>
        <v>J´s Baby Mixed Packs</v>
      </c>
      <c r="N415">
        <f>VLOOKUP(F415,MD!A:B,2,0)</f>
        <v>0</v>
      </c>
    </row>
    <row r="416" spans="1:14">
      <c r="A416" t="s">
        <v>133</v>
      </c>
      <c r="B416" t="s">
        <v>1</v>
      </c>
      <c r="C416" t="s">
        <v>189</v>
      </c>
      <c r="D416" t="s">
        <v>388</v>
      </c>
      <c r="E416" t="s">
        <v>388</v>
      </c>
      <c r="F416" t="s">
        <v>109</v>
      </c>
      <c r="G416" s="3">
        <v>13283.12</v>
      </c>
      <c r="H416" s="3" t="str">
        <f>VLOOKUP($A416&amp;$C416&amp;$B416,Mapping!$C:$G,3,0)</f>
        <v>Mass</v>
      </c>
      <c r="I416" t="str">
        <f>VLOOKUP($A416&amp;$C416&amp;$B416,Mapping!$C:$G,4,0)</f>
        <v>JOHNSON'S BABY</v>
      </c>
      <c r="J416" t="str">
        <f t="shared" si="6"/>
        <v>BABY GIFT SETS</v>
      </c>
      <c r="K416" t="str">
        <f>VLOOKUP($A416&amp;$C416&amp;$B416,Mapping!$C:$G,5,0)</f>
        <v>Baby Care</v>
      </c>
      <c r="L416" t="str">
        <f>VLOOKUP(J416&amp;H416,Mapping!J:K,2,0)</f>
        <v>Tesoros</v>
      </c>
      <c r="M416" t="str">
        <f>IF(OR(I416="PIZ BUIN",I416="LISTERINE"),VLOOKUP(E416,MAPEO!C:D,2,0)&amp;" "&amp;H416,VLOOKUP(E416,MAPEO!C:D,2,0))</f>
        <v>J´s Baby Mixed Packs</v>
      </c>
      <c r="N416">
        <f>VLOOKUP(F416,MD!A:B,2,0)</f>
        <v>0</v>
      </c>
    </row>
    <row r="417" spans="1:14">
      <c r="A417" t="s">
        <v>133</v>
      </c>
      <c r="B417" t="s">
        <v>1</v>
      </c>
      <c r="C417" t="s">
        <v>189</v>
      </c>
      <c r="D417" t="s">
        <v>388</v>
      </c>
      <c r="E417" t="s">
        <v>388</v>
      </c>
      <c r="F417" t="s">
        <v>110</v>
      </c>
      <c r="G417" s="3">
        <v>13037.33</v>
      </c>
      <c r="H417" s="3" t="str">
        <f>VLOOKUP($A417&amp;$C417&amp;$B417,Mapping!$C:$G,3,0)</f>
        <v>Mass</v>
      </c>
      <c r="I417" t="str">
        <f>VLOOKUP($A417&amp;$C417&amp;$B417,Mapping!$C:$G,4,0)</f>
        <v>JOHNSON'S BABY</v>
      </c>
      <c r="J417" t="str">
        <f t="shared" si="6"/>
        <v>BABY GIFT SETS</v>
      </c>
      <c r="K417" t="str">
        <f>VLOOKUP($A417&amp;$C417&amp;$B417,Mapping!$C:$G,5,0)</f>
        <v>Baby Care</v>
      </c>
      <c r="L417" t="str">
        <f>VLOOKUP(J417&amp;H417,Mapping!J:K,2,0)</f>
        <v>Tesoros</v>
      </c>
      <c r="M417" t="str">
        <f>IF(OR(I417="PIZ BUIN",I417="LISTERINE"),VLOOKUP(E417,MAPEO!C:D,2,0)&amp;" "&amp;H417,VLOOKUP(E417,MAPEO!C:D,2,0))</f>
        <v>J´s Baby Mixed Packs</v>
      </c>
      <c r="N417">
        <f>VLOOKUP(F417,MD!A:B,2,0)</f>
        <v>0</v>
      </c>
    </row>
    <row r="418" spans="1:14">
      <c r="A418" t="s">
        <v>133</v>
      </c>
      <c r="B418" t="s">
        <v>1</v>
      </c>
      <c r="C418" t="s">
        <v>189</v>
      </c>
      <c r="D418" t="s">
        <v>388</v>
      </c>
      <c r="E418" t="s">
        <v>388</v>
      </c>
      <c r="F418" t="s">
        <v>111</v>
      </c>
      <c r="G418" s="3">
        <v>9921.57</v>
      </c>
      <c r="H418" s="3" t="str">
        <f>VLOOKUP($A418&amp;$C418&amp;$B418,Mapping!$C:$G,3,0)</f>
        <v>Mass</v>
      </c>
      <c r="I418" t="str">
        <f>VLOOKUP($A418&amp;$C418&amp;$B418,Mapping!$C:$G,4,0)</f>
        <v>JOHNSON'S BABY</v>
      </c>
      <c r="J418" t="str">
        <f t="shared" si="6"/>
        <v>BABY GIFT SETS</v>
      </c>
      <c r="K418" t="str">
        <f>VLOOKUP($A418&amp;$C418&amp;$B418,Mapping!$C:$G,5,0)</f>
        <v>Baby Care</v>
      </c>
      <c r="L418" t="str">
        <f>VLOOKUP(J418&amp;H418,Mapping!J:K,2,0)</f>
        <v>Tesoros</v>
      </c>
      <c r="M418" t="str">
        <f>IF(OR(I418="PIZ BUIN",I418="LISTERINE"),VLOOKUP(E418,MAPEO!C:D,2,0)&amp;" "&amp;H418,VLOOKUP(E418,MAPEO!C:D,2,0))</f>
        <v>J´s Baby Mixed Packs</v>
      </c>
      <c r="N418">
        <f>VLOOKUP(F418,MD!A:B,2,0)</f>
        <v>0</v>
      </c>
    </row>
    <row r="419" spans="1:14">
      <c r="A419" t="s">
        <v>133</v>
      </c>
      <c r="B419" t="s">
        <v>1</v>
      </c>
      <c r="C419" t="s">
        <v>189</v>
      </c>
      <c r="D419" t="s">
        <v>388</v>
      </c>
      <c r="E419" t="s">
        <v>388</v>
      </c>
      <c r="F419" t="s">
        <v>114</v>
      </c>
      <c r="G419" s="3">
        <v>9764.9500000000007</v>
      </c>
      <c r="H419" s="3" t="str">
        <f>VLOOKUP($A419&amp;$C419&amp;$B419,Mapping!$C:$G,3,0)</f>
        <v>Mass</v>
      </c>
      <c r="I419" t="str">
        <f>VLOOKUP($A419&amp;$C419&amp;$B419,Mapping!$C:$G,4,0)</f>
        <v>JOHNSON'S BABY</v>
      </c>
      <c r="J419" t="str">
        <f t="shared" si="6"/>
        <v>BABY GIFT SETS</v>
      </c>
      <c r="K419" t="str">
        <f>VLOOKUP($A419&amp;$C419&amp;$B419,Mapping!$C:$G,5,0)</f>
        <v>Baby Care</v>
      </c>
      <c r="L419" t="str">
        <f>VLOOKUP(J419&amp;H419,Mapping!J:K,2,0)</f>
        <v>Tesoros</v>
      </c>
      <c r="M419" t="str">
        <f>IF(OR(I419="PIZ BUIN",I419="LISTERINE"),VLOOKUP(E419,MAPEO!C:D,2,0)&amp;" "&amp;H419,VLOOKUP(E419,MAPEO!C:D,2,0))</f>
        <v>J´s Baby Mixed Packs</v>
      </c>
      <c r="N419">
        <f>VLOOKUP(F419,MD!A:B,2,0)</f>
        <v>0</v>
      </c>
    </row>
    <row r="420" spans="1:14">
      <c r="A420" t="s">
        <v>133</v>
      </c>
      <c r="B420" t="s">
        <v>1</v>
      </c>
      <c r="C420" t="s">
        <v>189</v>
      </c>
      <c r="D420" t="s">
        <v>388</v>
      </c>
      <c r="E420" t="s">
        <v>388</v>
      </c>
      <c r="F420" t="s">
        <v>115</v>
      </c>
      <c r="G420" s="3">
        <v>5558.66</v>
      </c>
      <c r="H420" s="3" t="str">
        <f>VLOOKUP($A420&amp;$C420&amp;$B420,Mapping!$C:$G,3,0)</f>
        <v>Mass</v>
      </c>
      <c r="I420" t="str">
        <f>VLOOKUP($A420&amp;$C420&amp;$B420,Mapping!$C:$G,4,0)</f>
        <v>JOHNSON'S BABY</v>
      </c>
      <c r="J420" t="str">
        <f t="shared" si="6"/>
        <v>BABY GIFT SETS</v>
      </c>
      <c r="K420" t="str">
        <f>VLOOKUP($A420&amp;$C420&amp;$B420,Mapping!$C:$G,5,0)</f>
        <v>Baby Care</v>
      </c>
      <c r="L420" t="str">
        <f>VLOOKUP(J420&amp;H420,Mapping!J:K,2,0)</f>
        <v>Tesoros</v>
      </c>
      <c r="M420" t="str">
        <f>IF(OR(I420="PIZ BUIN",I420="LISTERINE"),VLOOKUP(E420,MAPEO!C:D,2,0)&amp;" "&amp;H420,VLOOKUP(E420,MAPEO!C:D,2,0))</f>
        <v>J´s Baby Mixed Packs</v>
      </c>
      <c r="N420" t="str">
        <f>VLOOKUP(F420,MD!A:B,2,0)</f>
        <v>YTD 2016</v>
      </c>
    </row>
    <row r="421" spans="1:14">
      <c r="A421" t="s">
        <v>133</v>
      </c>
      <c r="B421" t="s">
        <v>1</v>
      </c>
      <c r="C421" t="s">
        <v>189</v>
      </c>
      <c r="D421" t="s">
        <v>388</v>
      </c>
      <c r="E421" t="s">
        <v>388</v>
      </c>
      <c r="F421" t="s">
        <v>117</v>
      </c>
      <c r="G421" s="3">
        <v>4381.6400000000003</v>
      </c>
      <c r="H421" s="3" t="str">
        <f>VLOOKUP($A421&amp;$C421&amp;$B421,Mapping!$C:$G,3,0)</f>
        <v>Mass</v>
      </c>
      <c r="I421" t="str">
        <f>VLOOKUP($A421&amp;$C421&amp;$B421,Mapping!$C:$G,4,0)</f>
        <v>JOHNSON'S BABY</v>
      </c>
      <c r="J421" t="str">
        <f t="shared" si="6"/>
        <v>BABY GIFT SETS</v>
      </c>
      <c r="K421" t="str">
        <f>VLOOKUP($A421&amp;$C421&amp;$B421,Mapping!$C:$G,5,0)</f>
        <v>Baby Care</v>
      </c>
      <c r="L421" t="str">
        <f>VLOOKUP(J421&amp;H421,Mapping!J:K,2,0)</f>
        <v>Tesoros</v>
      </c>
      <c r="M421" t="str">
        <f>IF(OR(I421="PIZ BUIN",I421="LISTERINE"),VLOOKUP(E421,MAPEO!C:D,2,0)&amp;" "&amp;H421,VLOOKUP(E421,MAPEO!C:D,2,0))</f>
        <v>J´s Baby Mixed Packs</v>
      </c>
      <c r="N421" t="str">
        <f>VLOOKUP(F421,MD!A:B,2,0)</f>
        <v>YTD 2016</v>
      </c>
    </row>
    <row r="422" spans="1:14">
      <c r="A422" t="s">
        <v>133</v>
      </c>
      <c r="B422" t="s">
        <v>1</v>
      </c>
      <c r="C422" t="s">
        <v>189</v>
      </c>
      <c r="D422" t="s">
        <v>388</v>
      </c>
      <c r="E422" t="s">
        <v>388</v>
      </c>
      <c r="F422" t="s">
        <v>118</v>
      </c>
      <c r="G422" s="3">
        <v>7552.25</v>
      </c>
      <c r="H422" s="3" t="str">
        <f>VLOOKUP($A422&amp;$C422&amp;$B422,Mapping!$C:$G,3,0)</f>
        <v>Mass</v>
      </c>
      <c r="I422" t="str">
        <f>VLOOKUP($A422&amp;$C422&amp;$B422,Mapping!$C:$G,4,0)</f>
        <v>JOHNSON'S BABY</v>
      </c>
      <c r="J422" t="str">
        <f t="shared" si="6"/>
        <v>BABY GIFT SETS</v>
      </c>
      <c r="K422" t="str">
        <f>VLOOKUP($A422&amp;$C422&amp;$B422,Mapping!$C:$G,5,0)</f>
        <v>Baby Care</v>
      </c>
      <c r="L422" t="str">
        <f>VLOOKUP(J422&amp;H422,Mapping!J:K,2,0)</f>
        <v>Tesoros</v>
      </c>
      <c r="M422" t="str">
        <f>IF(OR(I422="PIZ BUIN",I422="LISTERINE"),VLOOKUP(E422,MAPEO!C:D,2,0)&amp;" "&amp;H422,VLOOKUP(E422,MAPEO!C:D,2,0))</f>
        <v>J´s Baby Mixed Packs</v>
      </c>
      <c r="N422" t="str">
        <f>VLOOKUP(F422,MD!A:B,2,0)</f>
        <v>YTD 2016</v>
      </c>
    </row>
    <row r="423" spans="1:14">
      <c r="A423" t="s">
        <v>133</v>
      </c>
      <c r="B423" t="s">
        <v>1</v>
      </c>
      <c r="C423" t="s">
        <v>189</v>
      </c>
      <c r="D423" t="s">
        <v>389</v>
      </c>
      <c r="E423" t="s">
        <v>573</v>
      </c>
      <c r="F423" t="s">
        <v>482</v>
      </c>
      <c r="G423" s="3">
        <v>17977.830000000002</v>
      </c>
      <c r="H423" s="3" t="str">
        <f>VLOOKUP($A423&amp;$C423&amp;$B423,Mapping!$C:$G,3,0)</f>
        <v>Mass</v>
      </c>
      <c r="I423" t="str">
        <f>VLOOKUP($A423&amp;$C423&amp;$B423,Mapping!$C:$G,4,0)</f>
        <v>JOHNSON'S BABY</v>
      </c>
      <c r="J423" t="str">
        <f t="shared" si="6"/>
        <v>BABY HAIR CARE</v>
      </c>
      <c r="K423" t="str">
        <f>VLOOKUP($A423&amp;$C423&amp;$B423,Mapping!$C:$G,5,0)</f>
        <v>Baby Care</v>
      </c>
      <c r="L423" t="str">
        <f>VLOOKUP(J423&amp;H423,Mapping!J:K,2,0)</f>
        <v>Baby Hair Care</v>
      </c>
      <c r="M423" t="str">
        <f>IF(OR(I423="PIZ BUIN",I423="LISTERINE"),VLOOKUP(E423,MAPEO!C:D,2,0)&amp;" "&amp;H423,VLOOKUP(E423,MAPEO!C:D,2,0))</f>
        <v>J´s Baby Shampoo</v>
      </c>
      <c r="N423">
        <f>VLOOKUP(F423,MD!A:B,2,0)</f>
        <v>0</v>
      </c>
    </row>
    <row r="424" spans="1:14">
      <c r="A424" t="s">
        <v>133</v>
      </c>
      <c r="B424" t="s">
        <v>1</v>
      </c>
      <c r="C424" t="s">
        <v>189</v>
      </c>
      <c r="D424" t="s">
        <v>389</v>
      </c>
      <c r="E424" t="s">
        <v>573</v>
      </c>
      <c r="F424" t="s">
        <v>483</v>
      </c>
      <c r="G424" s="3">
        <v>30837.48</v>
      </c>
      <c r="H424" s="3" t="str">
        <f>VLOOKUP($A424&amp;$C424&amp;$B424,Mapping!$C:$G,3,0)</f>
        <v>Mass</v>
      </c>
      <c r="I424" t="str">
        <f>VLOOKUP($A424&amp;$C424&amp;$B424,Mapping!$C:$G,4,0)</f>
        <v>JOHNSON'S BABY</v>
      </c>
      <c r="J424" t="str">
        <f t="shared" si="6"/>
        <v>BABY HAIR CARE</v>
      </c>
      <c r="K424" t="str">
        <f>VLOOKUP($A424&amp;$C424&amp;$B424,Mapping!$C:$G,5,0)</f>
        <v>Baby Care</v>
      </c>
      <c r="L424" t="str">
        <f>VLOOKUP(J424&amp;H424,Mapping!J:K,2,0)</f>
        <v>Baby Hair Care</v>
      </c>
      <c r="M424" t="str">
        <f>IF(OR(I424="PIZ BUIN",I424="LISTERINE"),VLOOKUP(E424,MAPEO!C:D,2,0)&amp;" "&amp;H424,VLOOKUP(E424,MAPEO!C:D,2,0))</f>
        <v>J´s Baby Shampoo</v>
      </c>
      <c r="N424">
        <f>VLOOKUP(F424,MD!A:B,2,0)</f>
        <v>0</v>
      </c>
    </row>
    <row r="425" spans="1:14">
      <c r="A425" t="s">
        <v>133</v>
      </c>
      <c r="B425" t="s">
        <v>1</v>
      </c>
      <c r="C425" t="s">
        <v>189</v>
      </c>
      <c r="D425" t="s">
        <v>389</v>
      </c>
      <c r="E425" t="s">
        <v>573</v>
      </c>
      <c r="F425" t="s">
        <v>484</v>
      </c>
      <c r="G425" s="3">
        <v>24193.14</v>
      </c>
      <c r="H425" s="3" t="str">
        <f>VLOOKUP($A425&amp;$C425&amp;$B425,Mapping!$C:$G,3,0)</f>
        <v>Mass</v>
      </c>
      <c r="I425" t="str">
        <f>VLOOKUP($A425&amp;$C425&amp;$B425,Mapping!$C:$G,4,0)</f>
        <v>JOHNSON'S BABY</v>
      </c>
      <c r="J425" t="str">
        <f t="shared" si="6"/>
        <v>BABY HAIR CARE</v>
      </c>
      <c r="K425" t="str">
        <f>VLOOKUP($A425&amp;$C425&amp;$B425,Mapping!$C:$G,5,0)</f>
        <v>Baby Care</v>
      </c>
      <c r="L425" t="str">
        <f>VLOOKUP(J425&amp;H425,Mapping!J:K,2,0)</f>
        <v>Baby Hair Care</v>
      </c>
      <c r="M425" t="str">
        <f>IF(OR(I425="PIZ BUIN",I425="LISTERINE"),VLOOKUP(E425,MAPEO!C:D,2,0)&amp;" "&amp;H425,VLOOKUP(E425,MAPEO!C:D,2,0))</f>
        <v>J´s Baby Shampoo</v>
      </c>
      <c r="N425">
        <f>VLOOKUP(F425,MD!A:B,2,0)</f>
        <v>0</v>
      </c>
    </row>
    <row r="426" spans="1:14">
      <c r="A426" t="s">
        <v>133</v>
      </c>
      <c r="B426" t="s">
        <v>1</v>
      </c>
      <c r="C426" t="s">
        <v>189</v>
      </c>
      <c r="D426" t="s">
        <v>389</v>
      </c>
      <c r="E426" t="s">
        <v>573</v>
      </c>
      <c r="F426" t="s">
        <v>485</v>
      </c>
      <c r="G426" s="3">
        <v>21588.13</v>
      </c>
      <c r="H426" s="3" t="str">
        <f>VLOOKUP($A426&amp;$C426&amp;$B426,Mapping!$C:$G,3,0)</f>
        <v>Mass</v>
      </c>
      <c r="I426" t="str">
        <f>VLOOKUP($A426&amp;$C426&amp;$B426,Mapping!$C:$G,4,0)</f>
        <v>JOHNSON'S BABY</v>
      </c>
      <c r="J426" t="str">
        <f t="shared" si="6"/>
        <v>BABY HAIR CARE</v>
      </c>
      <c r="K426" t="str">
        <f>VLOOKUP($A426&amp;$C426&amp;$B426,Mapping!$C:$G,5,0)</f>
        <v>Baby Care</v>
      </c>
      <c r="L426" t="str">
        <f>VLOOKUP(J426&amp;H426,Mapping!J:K,2,0)</f>
        <v>Baby Hair Care</v>
      </c>
      <c r="M426" t="str">
        <f>IF(OR(I426="PIZ BUIN",I426="LISTERINE"),VLOOKUP(E426,MAPEO!C:D,2,0)&amp;" "&amp;H426,VLOOKUP(E426,MAPEO!C:D,2,0))</f>
        <v>J´s Baby Shampoo</v>
      </c>
      <c r="N426">
        <f>VLOOKUP(F426,MD!A:B,2,0)</f>
        <v>0</v>
      </c>
    </row>
    <row r="427" spans="1:14">
      <c r="A427" t="s">
        <v>133</v>
      </c>
      <c r="B427" t="s">
        <v>1</v>
      </c>
      <c r="C427" t="s">
        <v>189</v>
      </c>
      <c r="D427" t="s">
        <v>389</v>
      </c>
      <c r="E427" t="s">
        <v>573</v>
      </c>
      <c r="F427" t="s">
        <v>486</v>
      </c>
      <c r="G427" s="3">
        <v>19550.79</v>
      </c>
      <c r="H427" s="3" t="str">
        <f>VLOOKUP($A427&amp;$C427&amp;$B427,Mapping!$C:$G,3,0)</f>
        <v>Mass</v>
      </c>
      <c r="I427" t="str">
        <f>VLOOKUP($A427&amp;$C427&amp;$B427,Mapping!$C:$G,4,0)</f>
        <v>JOHNSON'S BABY</v>
      </c>
      <c r="J427" t="str">
        <f t="shared" si="6"/>
        <v>BABY HAIR CARE</v>
      </c>
      <c r="K427" t="str">
        <f>VLOOKUP($A427&amp;$C427&amp;$B427,Mapping!$C:$G,5,0)</f>
        <v>Baby Care</v>
      </c>
      <c r="L427" t="str">
        <f>VLOOKUP(J427&amp;H427,Mapping!J:K,2,0)</f>
        <v>Baby Hair Care</v>
      </c>
      <c r="M427" t="str">
        <f>IF(OR(I427="PIZ BUIN",I427="LISTERINE"),VLOOKUP(E427,MAPEO!C:D,2,0)&amp;" "&amp;H427,VLOOKUP(E427,MAPEO!C:D,2,0))</f>
        <v>J´s Baby Shampoo</v>
      </c>
      <c r="N427">
        <f>VLOOKUP(F427,MD!A:B,2,0)</f>
        <v>0</v>
      </c>
    </row>
    <row r="428" spans="1:14">
      <c r="A428" t="s">
        <v>133</v>
      </c>
      <c r="B428" t="s">
        <v>1</v>
      </c>
      <c r="C428" t="s">
        <v>189</v>
      </c>
      <c r="D428" t="s">
        <v>389</v>
      </c>
      <c r="E428" t="s">
        <v>573</v>
      </c>
      <c r="F428" t="s">
        <v>487</v>
      </c>
      <c r="G428" s="3">
        <v>33596.14</v>
      </c>
      <c r="H428" s="3" t="str">
        <f>VLOOKUP($A428&amp;$C428&amp;$B428,Mapping!$C:$G,3,0)</f>
        <v>Mass</v>
      </c>
      <c r="I428" t="str">
        <f>VLOOKUP($A428&amp;$C428&amp;$B428,Mapping!$C:$G,4,0)</f>
        <v>JOHNSON'S BABY</v>
      </c>
      <c r="J428" t="str">
        <f t="shared" si="6"/>
        <v>BABY HAIR CARE</v>
      </c>
      <c r="K428" t="str">
        <f>VLOOKUP($A428&amp;$C428&amp;$B428,Mapping!$C:$G,5,0)</f>
        <v>Baby Care</v>
      </c>
      <c r="L428" t="str">
        <f>VLOOKUP(J428&amp;H428,Mapping!J:K,2,0)</f>
        <v>Baby Hair Care</v>
      </c>
      <c r="M428" t="str">
        <f>IF(OR(I428="PIZ BUIN",I428="LISTERINE"),VLOOKUP(E428,MAPEO!C:D,2,0)&amp;" "&amp;H428,VLOOKUP(E428,MAPEO!C:D,2,0))</f>
        <v>J´s Baby Shampoo</v>
      </c>
      <c r="N428">
        <f>VLOOKUP(F428,MD!A:B,2,0)</f>
        <v>0</v>
      </c>
    </row>
    <row r="429" spans="1:14">
      <c r="A429" t="s">
        <v>133</v>
      </c>
      <c r="B429" t="s">
        <v>1</v>
      </c>
      <c r="C429" t="s">
        <v>189</v>
      </c>
      <c r="D429" t="s">
        <v>389</v>
      </c>
      <c r="E429" t="s">
        <v>573</v>
      </c>
      <c r="F429" t="s">
        <v>488</v>
      </c>
      <c r="G429" s="3">
        <v>25780.28</v>
      </c>
      <c r="H429" s="3" t="str">
        <f>VLOOKUP($A429&amp;$C429&amp;$B429,Mapping!$C:$G,3,0)</f>
        <v>Mass</v>
      </c>
      <c r="I429" t="str">
        <f>VLOOKUP($A429&amp;$C429&amp;$B429,Mapping!$C:$G,4,0)</f>
        <v>JOHNSON'S BABY</v>
      </c>
      <c r="J429" t="str">
        <f t="shared" si="6"/>
        <v>BABY HAIR CARE</v>
      </c>
      <c r="K429" t="str">
        <f>VLOOKUP($A429&amp;$C429&amp;$B429,Mapping!$C:$G,5,0)</f>
        <v>Baby Care</v>
      </c>
      <c r="L429" t="str">
        <f>VLOOKUP(J429&amp;H429,Mapping!J:K,2,0)</f>
        <v>Baby Hair Care</v>
      </c>
      <c r="M429" t="str">
        <f>IF(OR(I429="PIZ BUIN",I429="LISTERINE"),VLOOKUP(E429,MAPEO!C:D,2,0)&amp;" "&amp;H429,VLOOKUP(E429,MAPEO!C:D,2,0))</f>
        <v>J´s Baby Shampoo</v>
      </c>
      <c r="N429">
        <f>VLOOKUP(F429,MD!A:B,2,0)</f>
        <v>0</v>
      </c>
    </row>
    <row r="430" spans="1:14">
      <c r="A430" t="s">
        <v>133</v>
      </c>
      <c r="B430" t="s">
        <v>1</v>
      </c>
      <c r="C430" t="s">
        <v>189</v>
      </c>
      <c r="D430" t="s">
        <v>389</v>
      </c>
      <c r="E430" t="s">
        <v>573</v>
      </c>
      <c r="F430" t="s">
        <v>489</v>
      </c>
      <c r="G430" s="3">
        <v>22599.45</v>
      </c>
      <c r="H430" s="3" t="str">
        <f>VLOOKUP($A430&amp;$C430&amp;$B430,Mapping!$C:$G,3,0)</f>
        <v>Mass</v>
      </c>
      <c r="I430" t="str">
        <f>VLOOKUP($A430&amp;$C430&amp;$B430,Mapping!$C:$G,4,0)</f>
        <v>JOHNSON'S BABY</v>
      </c>
      <c r="J430" t="str">
        <f t="shared" si="6"/>
        <v>BABY HAIR CARE</v>
      </c>
      <c r="K430" t="str">
        <f>VLOOKUP($A430&amp;$C430&amp;$B430,Mapping!$C:$G,5,0)</f>
        <v>Baby Care</v>
      </c>
      <c r="L430" t="str">
        <f>VLOOKUP(J430&amp;H430,Mapping!J:K,2,0)</f>
        <v>Baby Hair Care</v>
      </c>
      <c r="M430" t="str">
        <f>IF(OR(I430="PIZ BUIN",I430="LISTERINE"),VLOOKUP(E430,MAPEO!C:D,2,0)&amp;" "&amp;H430,VLOOKUP(E430,MAPEO!C:D,2,0))</f>
        <v>J´s Baby Shampoo</v>
      </c>
      <c r="N430">
        <f>VLOOKUP(F430,MD!A:B,2,0)</f>
        <v>0</v>
      </c>
    </row>
    <row r="431" spans="1:14">
      <c r="A431" t="s">
        <v>133</v>
      </c>
      <c r="B431" t="s">
        <v>1</v>
      </c>
      <c r="C431" t="s">
        <v>189</v>
      </c>
      <c r="D431" t="s">
        <v>389</v>
      </c>
      <c r="E431" t="s">
        <v>573</v>
      </c>
      <c r="F431" t="s">
        <v>490</v>
      </c>
      <c r="G431" s="3">
        <v>38471.79</v>
      </c>
      <c r="H431" s="3" t="str">
        <f>VLOOKUP($A431&amp;$C431&amp;$B431,Mapping!$C:$G,3,0)</f>
        <v>Mass</v>
      </c>
      <c r="I431" t="str">
        <f>VLOOKUP($A431&amp;$C431&amp;$B431,Mapping!$C:$G,4,0)</f>
        <v>JOHNSON'S BABY</v>
      </c>
      <c r="J431" t="str">
        <f t="shared" si="6"/>
        <v>BABY HAIR CARE</v>
      </c>
      <c r="K431" t="str">
        <f>VLOOKUP($A431&amp;$C431&amp;$B431,Mapping!$C:$G,5,0)</f>
        <v>Baby Care</v>
      </c>
      <c r="L431" t="str">
        <f>VLOOKUP(J431&amp;H431,Mapping!J:K,2,0)</f>
        <v>Baby Hair Care</v>
      </c>
      <c r="M431" t="str">
        <f>IF(OR(I431="PIZ BUIN",I431="LISTERINE"),VLOOKUP(E431,MAPEO!C:D,2,0)&amp;" "&amp;H431,VLOOKUP(E431,MAPEO!C:D,2,0))</f>
        <v>J´s Baby Shampoo</v>
      </c>
      <c r="N431">
        <f>VLOOKUP(F431,MD!A:B,2,0)</f>
        <v>0</v>
      </c>
    </row>
    <row r="432" spans="1:14">
      <c r="A432" t="s">
        <v>133</v>
      </c>
      <c r="B432" t="s">
        <v>1</v>
      </c>
      <c r="C432" t="s">
        <v>189</v>
      </c>
      <c r="D432" t="s">
        <v>389</v>
      </c>
      <c r="E432" t="s">
        <v>573</v>
      </c>
      <c r="F432" t="s">
        <v>491</v>
      </c>
      <c r="G432" s="3">
        <v>20972.76</v>
      </c>
      <c r="H432" s="3" t="str">
        <f>VLOOKUP($A432&amp;$C432&amp;$B432,Mapping!$C:$G,3,0)</f>
        <v>Mass</v>
      </c>
      <c r="I432" t="str">
        <f>VLOOKUP($A432&amp;$C432&amp;$B432,Mapping!$C:$G,4,0)</f>
        <v>JOHNSON'S BABY</v>
      </c>
      <c r="J432" t="str">
        <f t="shared" si="6"/>
        <v>BABY HAIR CARE</v>
      </c>
      <c r="K432" t="str">
        <f>VLOOKUP($A432&amp;$C432&amp;$B432,Mapping!$C:$G,5,0)</f>
        <v>Baby Care</v>
      </c>
      <c r="L432" t="str">
        <f>VLOOKUP(J432&amp;H432,Mapping!J:K,2,0)</f>
        <v>Baby Hair Care</v>
      </c>
      <c r="M432" t="str">
        <f>IF(OR(I432="PIZ BUIN",I432="LISTERINE"),VLOOKUP(E432,MAPEO!C:D,2,0)&amp;" "&amp;H432,VLOOKUP(E432,MAPEO!C:D,2,0))</f>
        <v>J´s Baby Shampoo</v>
      </c>
      <c r="N432">
        <f>VLOOKUP(F432,MD!A:B,2,0)</f>
        <v>0</v>
      </c>
    </row>
    <row r="433" spans="1:14">
      <c r="A433" t="s">
        <v>133</v>
      </c>
      <c r="B433" t="s">
        <v>1</v>
      </c>
      <c r="C433" t="s">
        <v>189</v>
      </c>
      <c r="D433" t="s">
        <v>389</v>
      </c>
      <c r="E433" t="s">
        <v>573</v>
      </c>
      <c r="F433" t="s">
        <v>492</v>
      </c>
      <c r="G433" s="3">
        <v>18981.84</v>
      </c>
      <c r="H433" s="3" t="str">
        <f>VLOOKUP($A433&amp;$C433&amp;$B433,Mapping!$C:$G,3,0)</f>
        <v>Mass</v>
      </c>
      <c r="I433" t="str">
        <f>VLOOKUP($A433&amp;$C433&amp;$B433,Mapping!$C:$G,4,0)</f>
        <v>JOHNSON'S BABY</v>
      </c>
      <c r="J433" t="str">
        <f t="shared" si="6"/>
        <v>BABY HAIR CARE</v>
      </c>
      <c r="K433" t="str">
        <f>VLOOKUP($A433&amp;$C433&amp;$B433,Mapping!$C:$G,5,0)</f>
        <v>Baby Care</v>
      </c>
      <c r="L433" t="str">
        <f>VLOOKUP(J433&amp;H433,Mapping!J:K,2,0)</f>
        <v>Baby Hair Care</v>
      </c>
      <c r="M433" t="str">
        <f>IF(OR(I433="PIZ BUIN",I433="LISTERINE"),VLOOKUP(E433,MAPEO!C:D,2,0)&amp;" "&amp;H433,VLOOKUP(E433,MAPEO!C:D,2,0))</f>
        <v>J´s Baby Shampoo</v>
      </c>
      <c r="N433">
        <f>VLOOKUP(F433,MD!A:B,2,0)</f>
        <v>0</v>
      </c>
    </row>
    <row r="434" spans="1:14">
      <c r="A434" t="s">
        <v>133</v>
      </c>
      <c r="B434" t="s">
        <v>1</v>
      </c>
      <c r="C434" t="s">
        <v>189</v>
      </c>
      <c r="D434" t="s">
        <v>389</v>
      </c>
      <c r="E434" t="s">
        <v>573</v>
      </c>
      <c r="F434" t="s">
        <v>493</v>
      </c>
      <c r="G434" s="3">
        <v>25564.19</v>
      </c>
      <c r="H434" s="3" t="str">
        <f>VLOOKUP($A434&amp;$C434&amp;$B434,Mapping!$C:$G,3,0)</f>
        <v>Mass</v>
      </c>
      <c r="I434" t="str">
        <f>VLOOKUP($A434&amp;$C434&amp;$B434,Mapping!$C:$G,4,0)</f>
        <v>JOHNSON'S BABY</v>
      </c>
      <c r="J434" t="str">
        <f t="shared" si="6"/>
        <v>BABY HAIR CARE</v>
      </c>
      <c r="K434" t="str">
        <f>VLOOKUP($A434&amp;$C434&amp;$B434,Mapping!$C:$G,5,0)</f>
        <v>Baby Care</v>
      </c>
      <c r="L434" t="str">
        <f>VLOOKUP(J434&amp;H434,Mapping!J:K,2,0)</f>
        <v>Baby Hair Care</v>
      </c>
      <c r="M434" t="str">
        <f>IF(OR(I434="PIZ BUIN",I434="LISTERINE"),VLOOKUP(E434,MAPEO!C:D,2,0)&amp;" "&amp;H434,VLOOKUP(E434,MAPEO!C:D,2,0))</f>
        <v>J´s Baby Shampoo</v>
      </c>
      <c r="N434">
        <f>VLOOKUP(F434,MD!A:B,2,0)</f>
        <v>0</v>
      </c>
    </row>
    <row r="435" spans="1:14">
      <c r="A435" t="s">
        <v>133</v>
      </c>
      <c r="B435" t="s">
        <v>1</v>
      </c>
      <c r="C435" t="s">
        <v>189</v>
      </c>
      <c r="D435" t="s">
        <v>389</v>
      </c>
      <c r="E435" t="s">
        <v>573</v>
      </c>
      <c r="F435" t="s">
        <v>95</v>
      </c>
      <c r="G435" s="3">
        <v>28052.74</v>
      </c>
      <c r="H435" s="3" t="str">
        <f>VLOOKUP($A435&amp;$C435&amp;$B435,Mapping!$C:$G,3,0)</f>
        <v>Mass</v>
      </c>
      <c r="I435" t="str">
        <f>VLOOKUP($A435&amp;$C435&amp;$B435,Mapping!$C:$G,4,0)</f>
        <v>JOHNSON'S BABY</v>
      </c>
      <c r="J435" t="str">
        <f t="shared" si="6"/>
        <v>BABY HAIR CARE</v>
      </c>
      <c r="K435" t="str">
        <f>VLOOKUP($A435&amp;$C435&amp;$B435,Mapping!$C:$G,5,0)</f>
        <v>Baby Care</v>
      </c>
      <c r="L435" t="str">
        <f>VLOOKUP(J435&amp;H435,Mapping!J:K,2,0)</f>
        <v>Baby Hair Care</v>
      </c>
      <c r="M435" t="str">
        <f>IF(OR(I435="PIZ BUIN",I435="LISTERINE"),VLOOKUP(E435,MAPEO!C:D,2,0)&amp;" "&amp;H435,VLOOKUP(E435,MAPEO!C:D,2,0))</f>
        <v>J´s Baby Shampoo</v>
      </c>
      <c r="N435" t="str">
        <f>VLOOKUP(F435,MD!A:B,2,0)</f>
        <v>YTD 2015</v>
      </c>
    </row>
    <row r="436" spans="1:14">
      <c r="A436" t="s">
        <v>133</v>
      </c>
      <c r="B436" t="s">
        <v>1</v>
      </c>
      <c r="C436" t="s">
        <v>189</v>
      </c>
      <c r="D436" t="s">
        <v>389</v>
      </c>
      <c r="E436" t="s">
        <v>573</v>
      </c>
      <c r="F436" t="s">
        <v>96</v>
      </c>
      <c r="G436" s="3">
        <v>23907.08</v>
      </c>
      <c r="H436" s="3" t="str">
        <f>VLOOKUP($A436&amp;$C436&amp;$B436,Mapping!$C:$G,3,0)</f>
        <v>Mass</v>
      </c>
      <c r="I436" t="str">
        <f>VLOOKUP($A436&amp;$C436&amp;$B436,Mapping!$C:$G,4,0)</f>
        <v>JOHNSON'S BABY</v>
      </c>
      <c r="J436" t="str">
        <f t="shared" si="6"/>
        <v>BABY HAIR CARE</v>
      </c>
      <c r="K436" t="str">
        <f>VLOOKUP($A436&amp;$C436&amp;$B436,Mapping!$C:$G,5,0)</f>
        <v>Baby Care</v>
      </c>
      <c r="L436" t="str">
        <f>VLOOKUP(J436&amp;H436,Mapping!J:K,2,0)</f>
        <v>Baby Hair Care</v>
      </c>
      <c r="M436" t="str">
        <f>IF(OR(I436="PIZ BUIN",I436="LISTERINE"),VLOOKUP(E436,MAPEO!C:D,2,0)&amp;" "&amp;H436,VLOOKUP(E436,MAPEO!C:D,2,0))</f>
        <v>J´s Baby Shampoo</v>
      </c>
      <c r="N436" t="str">
        <f>VLOOKUP(F436,MD!A:B,2,0)</f>
        <v>YTD 2015</v>
      </c>
    </row>
    <row r="437" spans="1:14">
      <c r="A437" t="s">
        <v>133</v>
      </c>
      <c r="B437" t="s">
        <v>1</v>
      </c>
      <c r="C437" t="s">
        <v>189</v>
      </c>
      <c r="D437" t="s">
        <v>389</v>
      </c>
      <c r="E437" t="s">
        <v>573</v>
      </c>
      <c r="F437" t="s">
        <v>97</v>
      </c>
      <c r="G437" s="3">
        <v>24299.439999999999</v>
      </c>
      <c r="H437" s="3" t="str">
        <f>VLOOKUP($A437&amp;$C437&amp;$B437,Mapping!$C:$G,3,0)</f>
        <v>Mass</v>
      </c>
      <c r="I437" t="str">
        <f>VLOOKUP($A437&amp;$C437&amp;$B437,Mapping!$C:$G,4,0)</f>
        <v>JOHNSON'S BABY</v>
      </c>
      <c r="J437" t="str">
        <f t="shared" si="6"/>
        <v>BABY HAIR CARE</v>
      </c>
      <c r="K437" t="str">
        <f>VLOOKUP($A437&amp;$C437&amp;$B437,Mapping!$C:$G,5,0)</f>
        <v>Baby Care</v>
      </c>
      <c r="L437" t="str">
        <f>VLOOKUP(J437&amp;H437,Mapping!J:K,2,0)</f>
        <v>Baby Hair Care</v>
      </c>
      <c r="M437" t="str">
        <f>IF(OR(I437="PIZ BUIN",I437="LISTERINE"),VLOOKUP(E437,MAPEO!C:D,2,0)&amp;" "&amp;H437,VLOOKUP(E437,MAPEO!C:D,2,0))</f>
        <v>J´s Baby Shampoo</v>
      </c>
      <c r="N437" t="str">
        <f>VLOOKUP(F437,MD!A:B,2,0)</f>
        <v>YTD 2015</v>
      </c>
    </row>
    <row r="438" spans="1:14">
      <c r="A438" t="s">
        <v>133</v>
      </c>
      <c r="B438" t="s">
        <v>1</v>
      </c>
      <c r="C438" t="s">
        <v>189</v>
      </c>
      <c r="D438" t="s">
        <v>389</v>
      </c>
      <c r="E438" t="s">
        <v>573</v>
      </c>
      <c r="F438" t="s">
        <v>101</v>
      </c>
      <c r="G438" s="3">
        <v>16625.599999999999</v>
      </c>
      <c r="H438" s="3" t="str">
        <f>VLOOKUP($A438&amp;$C438&amp;$B438,Mapping!$C:$G,3,0)</f>
        <v>Mass</v>
      </c>
      <c r="I438" t="str">
        <f>VLOOKUP($A438&amp;$C438&amp;$B438,Mapping!$C:$G,4,0)</f>
        <v>JOHNSON'S BABY</v>
      </c>
      <c r="J438" t="str">
        <f t="shared" si="6"/>
        <v>BABY HAIR CARE</v>
      </c>
      <c r="K438" t="str">
        <f>VLOOKUP($A438&amp;$C438&amp;$B438,Mapping!$C:$G,5,0)</f>
        <v>Baby Care</v>
      </c>
      <c r="L438" t="str">
        <f>VLOOKUP(J438&amp;H438,Mapping!J:K,2,0)</f>
        <v>Baby Hair Care</v>
      </c>
      <c r="M438" t="str">
        <f>IF(OR(I438="PIZ BUIN",I438="LISTERINE"),VLOOKUP(E438,MAPEO!C:D,2,0)&amp;" "&amp;H438,VLOOKUP(E438,MAPEO!C:D,2,0))</f>
        <v>J´s Baby Shampoo</v>
      </c>
      <c r="N438" t="str">
        <f>VLOOKUP(F438,MD!A:B,2,0)</f>
        <v>YTD 2015</v>
      </c>
    </row>
    <row r="439" spans="1:14">
      <c r="A439" t="s">
        <v>133</v>
      </c>
      <c r="B439" t="s">
        <v>1</v>
      </c>
      <c r="C439" t="s">
        <v>189</v>
      </c>
      <c r="D439" t="s">
        <v>389</v>
      </c>
      <c r="E439" t="s">
        <v>573</v>
      </c>
      <c r="F439" t="s">
        <v>104</v>
      </c>
      <c r="G439" s="3">
        <v>26314.959999999999</v>
      </c>
      <c r="H439" s="3" t="str">
        <f>VLOOKUP($A439&amp;$C439&amp;$B439,Mapping!$C:$G,3,0)</f>
        <v>Mass</v>
      </c>
      <c r="I439" t="str">
        <f>VLOOKUP($A439&amp;$C439&amp;$B439,Mapping!$C:$G,4,0)</f>
        <v>JOHNSON'S BABY</v>
      </c>
      <c r="J439" t="str">
        <f t="shared" si="6"/>
        <v>BABY HAIR CARE</v>
      </c>
      <c r="K439" t="str">
        <f>VLOOKUP($A439&amp;$C439&amp;$B439,Mapping!$C:$G,5,0)</f>
        <v>Baby Care</v>
      </c>
      <c r="L439" t="str">
        <f>VLOOKUP(J439&amp;H439,Mapping!J:K,2,0)</f>
        <v>Baby Hair Care</v>
      </c>
      <c r="M439" t="str">
        <f>IF(OR(I439="PIZ BUIN",I439="LISTERINE"),VLOOKUP(E439,MAPEO!C:D,2,0)&amp;" "&amp;H439,VLOOKUP(E439,MAPEO!C:D,2,0))</f>
        <v>J´s Baby Shampoo</v>
      </c>
      <c r="N439" t="str">
        <f>VLOOKUP(F439,MD!A:B,2,0)</f>
        <v>YTD 2015</v>
      </c>
    </row>
    <row r="440" spans="1:14">
      <c r="A440" t="s">
        <v>133</v>
      </c>
      <c r="B440" t="s">
        <v>1</v>
      </c>
      <c r="C440" t="s">
        <v>189</v>
      </c>
      <c r="D440" t="s">
        <v>389</v>
      </c>
      <c r="E440" t="s">
        <v>573</v>
      </c>
      <c r="F440" t="s">
        <v>105</v>
      </c>
      <c r="G440" s="3">
        <v>25149.54</v>
      </c>
      <c r="H440" s="3" t="str">
        <f>VLOOKUP($A440&amp;$C440&amp;$B440,Mapping!$C:$G,3,0)</f>
        <v>Mass</v>
      </c>
      <c r="I440" t="str">
        <f>VLOOKUP($A440&amp;$C440&amp;$B440,Mapping!$C:$G,4,0)</f>
        <v>JOHNSON'S BABY</v>
      </c>
      <c r="J440" t="str">
        <f t="shared" si="6"/>
        <v>BABY HAIR CARE</v>
      </c>
      <c r="K440" t="str">
        <f>VLOOKUP($A440&amp;$C440&amp;$B440,Mapping!$C:$G,5,0)</f>
        <v>Baby Care</v>
      </c>
      <c r="L440" t="str">
        <f>VLOOKUP(J440&amp;H440,Mapping!J:K,2,0)</f>
        <v>Baby Hair Care</v>
      </c>
      <c r="M440" t="str">
        <f>IF(OR(I440="PIZ BUIN",I440="LISTERINE"),VLOOKUP(E440,MAPEO!C:D,2,0)&amp;" "&amp;H440,VLOOKUP(E440,MAPEO!C:D,2,0))</f>
        <v>J´s Baby Shampoo</v>
      </c>
      <c r="N440" t="str">
        <f>VLOOKUP(F440,MD!A:B,2,0)</f>
        <v>YTD 2015</v>
      </c>
    </row>
    <row r="441" spans="1:14">
      <c r="A441" t="s">
        <v>133</v>
      </c>
      <c r="B441" t="s">
        <v>1</v>
      </c>
      <c r="C441" t="s">
        <v>189</v>
      </c>
      <c r="D441" t="s">
        <v>389</v>
      </c>
      <c r="E441" t="s">
        <v>573</v>
      </c>
      <c r="F441" t="s">
        <v>106</v>
      </c>
      <c r="G441" s="3">
        <v>19216.16</v>
      </c>
      <c r="H441" s="3" t="str">
        <f>VLOOKUP($A441&amp;$C441&amp;$B441,Mapping!$C:$G,3,0)</f>
        <v>Mass</v>
      </c>
      <c r="I441" t="str">
        <f>VLOOKUP($A441&amp;$C441&amp;$B441,Mapping!$C:$G,4,0)</f>
        <v>JOHNSON'S BABY</v>
      </c>
      <c r="J441" t="str">
        <f t="shared" si="6"/>
        <v>BABY HAIR CARE</v>
      </c>
      <c r="K441" t="str">
        <f>VLOOKUP($A441&amp;$C441&amp;$B441,Mapping!$C:$G,5,0)</f>
        <v>Baby Care</v>
      </c>
      <c r="L441" t="str">
        <f>VLOOKUP(J441&amp;H441,Mapping!J:K,2,0)</f>
        <v>Baby Hair Care</v>
      </c>
      <c r="M441" t="str">
        <f>IF(OR(I441="PIZ BUIN",I441="LISTERINE"),VLOOKUP(E441,MAPEO!C:D,2,0)&amp;" "&amp;H441,VLOOKUP(E441,MAPEO!C:D,2,0))</f>
        <v>J´s Baby Shampoo</v>
      </c>
      <c r="N441" t="str">
        <f>VLOOKUP(F441,MD!A:B,2,0)</f>
        <v>YTD 2015</v>
      </c>
    </row>
    <row r="442" spans="1:14">
      <c r="A442" t="s">
        <v>133</v>
      </c>
      <c r="B442" t="s">
        <v>1</v>
      </c>
      <c r="C442" t="s">
        <v>189</v>
      </c>
      <c r="D442" t="s">
        <v>389</v>
      </c>
      <c r="E442" t="s">
        <v>573</v>
      </c>
      <c r="F442" t="s">
        <v>108</v>
      </c>
      <c r="G442" s="3">
        <v>25958.55</v>
      </c>
      <c r="H442" s="3" t="str">
        <f>VLOOKUP($A442&amp;$C442&amp;$B442,Mapping!$C:$G,3,0)</f>
        <v>Mass</v>
      </c>
      <c r="I442" t="str">
        <f>VLOOKUP($A442&amp;$C442&amp;$B442,Mapping!$C:$G,4,0)</f>
        <v>JOHNSON'S BABY</v>
      </c>
      <c r="J442" t="str">
        <f t="shared" si="6"/>
        <v>BABY HAIR CARE</v>
      </c>
      <c r="K442" t="str">
        <f>VLOOKUP($A442&amp;$C442&amp;$B442,Mapping!$C:$G,5,0)</f>
        <v>Baby Care</v>
      </c>
      <c r="L442" t="str">
        <f>VLOOKUP(J442&amp;H442,Mapping!J:K,2,0)</f>
        <v>Baby Hair Care</v>
      </c>
      <c r="M442" t="str">
        <f>IF(OR(I442="PIZ BUIN",I442="LISTERINE"),VLOOKUP(E442,MAPEO!C:D,2,0)&amp;" "&amp;H442,VLOOKUP(E442,MAPEO!C:D,2,0))</f>
        <v>J´s Baby Shampoo</v>
      </c>
      <c r="N442">
        <f>VLOOKUP(F442,MD!A:B,2,0)</f>
        <v>0</v>
      </c>
    </row>
    <row r="443" spans="1:14">
      <c r="A443" t="s">
        <v>133</v>
      </c>
      <c r="B443" t="s">
        <v>1</v>
      </c>
      <c r="C443" t="s">
        <v>189</v>
      </c>
      <c r="D443" t="s">
        <v>389</v>
      </c>
      <c r="E443" t="s">
        <v>573</v>
      </c>
      <c r="F443" t="s">
        <v>109</v>
      </c>
      <c r="G443" s="3">
        <v>27827.4</v>
      </c>
      <c r="H443" s="3" t="str">
        <f>VLOOKUP($A443&amp;$C443&amp;$B443,Mapping!$C:$G,3,0)</f>
        <v>Mass</v>
      </c>
      <c r="I443" t="str">
        <f>VLOOKUP($A443&amp;$C443&amp;$B443,Mapping!$C:$G,4,0)</f>
        <v>JOHNSON'S BABY</v>
      </c>
      <c r="J443" t="str">
        <f t="shared" si="6"/>
        <v>BABY HAIR CARE</v>
      </c>
      <c r="K443" t="str">
        <f>VLOOKUP($A443&amp;$C443&amp;$B443,Mapping!$C:$G,5,0)</f>
        <v>Baby Care</v>
      </c>
      <c r="L443" t="str">
        <f>VLOOKUP(J443&amp;H443,Mapping!J:K,2,0)</f>
        <v>Baby Hair Care</v>
      </c>
      <c r="M443" t="str">
        <f>IF(OR(I443="PIZ BUIN",I443="LISTERINE"),VLOOKUP(E443,MAPEO!C:D,2,0)&amp;" "&amp;H443,VLOOKUP(E443,MAPEO!C:D,2,0))</f>
        <v>J´s Baby Shampoo</v>
      </c>
      <c r="N443">
        <f>VLOOKUP(F443,MD!A:B,2,0)</f>
        <v>0</v>
      </c>
    </row>
    <row r="444" spans="1:14">
      <c r="A444" t="s">
        <v>133</v>
      </c>
      <c r="B444" t="s">
        <v>1</v>
      </c>
      <c r="C444" t="s">
        <v>189</v>
      </c>
      <c r="D444" t="s">
        <v>389</v>
      </c>
      <c r="E444" t="s">
        <v>573</v>
      </c>
      <c r="F444" t="s">
        <v>110</v>
      </c>
      <c r="G444" s="3">
        <v>11385.17</v>
      </c>
      <c r="H444" s="3" t="str">
        <f>VLOOKUP($A444&amp;$C444&amp;$B444,Mapping!$C:$G,3,0)</f>
        <v>Mass</v>
      </c>
      <c r="I444" t="str">
        <f>VLOOKUP($A444&amp;$C444&amp;$B444,Mapping!$C:$G,4,0)</f>
        <v>JOHNSON'S BABY</v>
      </c>
      <c r="J444" t="str">
        <f t="shared" si="6"/>
        <v>BABY HAIR CARE</v>
      </c>
      <c r="K444" t="str">
        <f>VLOOKUP($A444&amp;$C444&amp;$B444,Mapping!$C:$G,5,0)</f>
        <v>Baby Care</v>
      </c>
      <c r="L444" t="str">
        <f>VLOOKUP(J444&amp;H444,Mapping!J:K,2,0)</f>
        <v>Baby Hair Care</v>
      </c>
      <c r="M444" t="str">
        <f>IF(OR(I444="PIZ BUIN",I444="LISTERINE"),VLOOKUP(E444,MAPEO!C:D,2,0)&amp;" "&amp;H444,VLOOKUP(E444,MAPEO!C:D,2,0))</f>
        <v>J´s Baby Shampoo</v>
      </c>
      <c r="N444">
        <f>VLOOKUP(F444,MD!A:B,2,0)</f>
        <v>0</v>
      </c>
    </row>
    <row r="445" spans="1:14">
      <c r="A445" t="s">
        <v>133</v>
      </c>
      <c r="B445" t="s">
        <v>1</v>
      </c>
      <c r="C445" t="s">
        <v>189</v>
      </c>
      <c r="D445" t="s">
        <v>389</v>
      </c>
      <c r="E445" t="s">
        <v>573</v>
      </c>
      <c r="F445" t="s">
        <v>111</v>
      </c>
      <c r="G445" s="3">
        <v>11671.39</v>
      </c>
      <c r="H445" s="3" t="str">
        <f>VLOOKUP($A445&amp;$C445&amp;$B445,Mapping!$C:$G,3,0)</f>
        <v>Mass</v>
      </c>
      <c r="I445" t="str">
        <f>VLOOKUP($A445&amp;$C445&amp;$B445,Mapping!$C:$G,4,0)</f>
        <v>JOHNSON'S BABY</v>
      </c>
      <c r="J445" t="str">
        <f t="shared" si="6"/>
        <v>BABY HAIR CARE</v>
      </c>
      <c r="K445" t="str">
        <f>VLOOKUP($A445&amp;$C445&amp;$B445,Mapping!$C:$G,5,0)</f>
        <v>Baby Care</v>
      </c>
      <c r="L445" t="str">
        <f>VLOOKUP(J445&amp;H445,Mapping!J:K,2,0)</f>
        <v>Baby Hair Care</v>
      </c>
      <c r="M445" t="str">
        <f>IF(OR(I445="PIZ BUIN",I445="LISTERINE"),VLOOKUP(E445,MAPEO!C:D,2,0)&amp;" "&amp;H445,VLOOKUP(E445,MAPEO!C:D,2,0))</f>
        <v>J´s Baby Shampoo</v>
      </c>
      <c r="N445">
        <f>VLOOKUP(F445,MD!A:B,2,0)</f>
        <v>0</v>
      </c>
    </row>
    <row r="446" spans="1:14">
      <c r="A446" t="s">
        <v>133</v>
      </c>
      <c r="B446" t="s">
        <v>1</v>
      </c>
      <c r="C446" t="s">
        <v>189</v>
      </c>
      <c r="D446" t="s">
        <v>389</v>
      </c>
      <c r="E446" t="s">
        <v>573</v>
      </c>
      <c r="F446" t="s">
        <v>114</v>
      </c>
      <c r="G446" s="3">
        <v>25310.46</v>
      </c>
      <c r="H446" s="3" t="str">
        <f>VLOOKUP($A446&amp;$C446&amp;$B446,Mapping!$C:$G,3,0)</f>
        <v>Mass</v>
      </c>
      <c r="I446" t="str">
        <f>VLOOKUP($A446&amp;$C446&amp;$B446,Mapping!$C:$G,4,0)</f>
        <v>JOHNSON'S BABY</v>
      </c>
      <c r="J446" t="str">
        <f t="shared" si="6"/>
        <v>BABY HAIR CARE</v>
      </c>
      <c r="K446" t="str">
        <f>VLOOKUP($A446&amp;$C446&amp;$B446,Mapping!$C:$G,5,0)</f>
        <v>Baby Care</v>
      </c>
      <c r="L446" t="str">
        <f>VLOOKUP(J446&amp;H446,Mapping!J:K,2,0)</f>
        <v>Baby Hair Care</v>
      </c>
      <c r="M446" t="str">
        <f>IF(OR(I446="PIZ BUIN",I446="LISTERINE"),VLOOKUP(E446,MAPEO!C:D,2,0)&amp;" "&amp;H446,VLOOKUP(E446,MAPEO!C:D,2,0))</f>
        <v>J´s Baby Shampoo</v>
      </c>
      <c r="N446">
        <f>VLOOKUP(F446,MD!A:B,2,0)</f>
        <v>0</v>
      </c>
    </row>
    <row r="447" spans="1:14">
      <c r="A447" t="s">
        <v>133</v>
      </c>
      <c r="B447" t="s">
        <v>1</v>
      </c>
      <c r="C447" t="s">
        <v>189</v>
      </c>
      <c r="D447" t="s">
        <v>389</v>
      </c>
      <c r="E447" t="s">
        <v>573</v>
      </c>
      <c r="F447" t="s">
        <v>115</v>
      </c>
      <c r="G447" s="3">
        <v>21687.88</v>
      </c>
      <c r="H447" s="3" t="str">
        <f>VLOOKUP($A447&amp;$C447&amp;$B447,Mapping!$C:$G,3,0)</f>
        <v>Mass</v>
      </c>
      <c r="I447" t="str">
        <f>VLOOKUP($A447&amp;$C447&amp;$B447,Mapping!$C:$G,4,0)</f>
        <v>JOHNSON'S BABY</v>
      </c>
      <c r="J447" t="str">
        <f t="shared" si="6"/>
        <v>BABY HAIR CARE</v>
      </c>
      <c r="K447" t="str">
        <f>VLOOKUP($A447&amp;$C447&amp;$B447,Mapping!$C:$G,5,0)</f>
        <v>Baby Care</v>
      </c>
      <c r="L447" t="str">
        <f>VLOOKUP(J447&amp;H447,Mapping!J:K,2,0)</f>
        <v>Baby Hair Care</v>
      </c>
      <c r="M447" t="str">
        <f>IF(OR(I447="PIZ BUIN",I447="LISTERINE"),VLOOKUP(E447,MAPEO!C:D,2,0)&amp;" "&amp;H447,VLOOKUP(E447,MAPEO!C:D,2,0))</f>
        <v>J´s Baby Shampoo</v>
      </c>
      <c r="N447" t="str">
        <f>VLOOKUP(F447,MD!A:B,2,0)</f>
        <v>YTD 2016</v>
      </c>
    </row>
    <row r="448" spans="1:14">
      <c r="A448" t="s">
        <v>133</v>
      </c>
      <c r="B448" t="s">
        <v>1</v>
      </c>
      <c r="C448" t="s">
        <v>189</v>
      </c>
      <c r="D448" t="s">
        <v>389</v>
      </c>
      <c r="E448" t="s">
        <v>573</v>
      </c>
      <c r="F448" t="s">
        <v>117</v>
      </c>
      <c r="G448" s="3">
        <v>19061.87</v>
      </c>
      <c r="H448" s="3" t="str">
        <f>VLOOKUP($A448&amp;$C448&amp;$B448,Mapping!$C:$G,3,0)</f>
        <v>Mass</v>
      </c>
      <c r="I448" t="str">
        <f>VLOOKUP($A448&amp;$C448&amp;$B448,Mapping!$C:$G,4,0)</f>
        <v>JOHNSON'S BABY</v>
      </c>
      <c r="J448" t="str">
        <f t="shared" ref="J448:J511" si="7">IF(OR(C448="ROC",C448="COMPEED"),E448,D448)</f>
        <v>BABY HAIR CARE</v>
      </c>
      <c r="K448" t="str">
        <f>VLOOKUP($A448&amp;$C448&amp;$B448,Mapping!$C:$G,5,0)</f>
        <v>Baby Care</v>
      </c>
      <c r="L448" t="str">
        <f>VLOOKUP(J448&amp;H448,Mapping!J:K,2,0)</f>
        <v>Baby Hair Care</v>
      </c>
      <c r="M448" t="str">
        <f>IF(OR(I448="PIZ BUIN",I448="LISTERINE"),VLOOKUP(E448,MAPEO!C:D,2,0)&amp;" "&amp;H448,VLOOKUP(E448,MAPEO!C:D,2,0))</f>
        <v>J´s Baby Shampoo</v>
      </c>
      <c r="N448" t="str">
        <f>VLOOKUP(F448,MD!A:B,2,0)</f>
        <v>YTD 2016</v>
      </c>
    </row>
    <row r="449" spans="1:14">
      <c r="A449" t="s">
        <v>133</v>
      </c>
      <c r="B449" t="s">
        <v>1</v>
      </c>
      <c r="C449" t="s">
        <v>189</v>
      </c>
      <c r="D449" t="s">
        <v>389</v>
      </c>
      <c r="E449" t="s">
        <v>573</v>
      </c>
      <c r="F449" t="s">
        <v>118</v>
      </c>
      <c r="G449" s="3">
        <v>28074.26</v>
      </c>
      <c r="H449" s="3" t="str">
        <f>VLOOKUP($A449&amp;$C449&amp;$B449,Mapping!$C:$G,3,0)</f>
        <v>Mass</v>
      </c>
      <c r="I449" t="str">
        <f>VLOOKUP($A449&amp;$C449&amp;$B449,Mapping!$C:$G,4,0)</f>
        <v>JOHNSON'S BABY</v>
      </c>
      <c r="J449" t="str">
        <f t="shared" si="7"/>
        <v>BABY HAIR CARE</v>
      </c>
      <c r="K449" t="str">
        <f>VLOOKUP($A449&amp;$C449&amp;$B449,Mapping!$C:$G,5,0)</f>
        <v>Baby Care</v>
      </c>
      <c r="L449" t="str">
        <f>VLOOKUP(J449&amp;H449,Mapping!J:K,2,0)</f>
        <v>Baby Hair Care</v>
      </c>
      <c r="M449" t="str">
        <f>IF(OR(I449="PIZ BUIN",I449="LISTERINE"),VLOOKUP(E449,MAPEO!C:D,2,0)&amp;" "&amp;H449,VLOOKUP(E449,MAPEO!C:D,2,0))</f>
        <v>J´s Baby Shampoo</v>
      </c>
      <c r="N449" t="str">
        <f>VLOOKUP(F449,MD!A:B,2,0)</f>
        <v>YTD 2016</v>
      </c>
    </row>
    <row r="450" spans="1:14">
      <c r="A450" t="s">
        <v>133</v>
      </c>
      <c r="B450" t="s">
        <v>1</v>
      </c>
      <c r="C450" t="s">
        <v>189</v>
      </c>
      <c r="D450" t="s">
        <v>389</v>
      </c>
      <c r="E450" t="s">
        <v>574</v>
      </c>
      <c r="F450" t="s">
        <v>118</v>
      </c>
      <c r="G450" s="3">
        <v>6979.18</v>
      </c>
      <c r="H450" s="3" t="str">
        <f>VLOOKUP($A450&amp;$C450&amp;$B450,Mapping!$C:$G,3,0)</f>
        <v>Mass</v>
      </c>
      <c r="I450" t="str">
        <f>VLOOKUP($A450&amp;$C450&amp;$B450,Mapping!$C:$G,4,0)</f>
        <v>JOHNSON'S BABY</v>
      </c>
      <c r="J450" t="str">
        <f t="shared" si="7"/>
        <v>BABY HAIR CARE</v>
      </c>
      <c r="K450" t="str">
        <f>VLOOKUP($A450&amp;$C450&amp;$B450,Mapping!$C:$G,5,0)</f>
        <v>Baby Care</v>
      </c>
      <c r="L450" t="str">
        <f>VLOOKUP(J450&amp;H450,Mapping!J:K,2,0)</f>
        <v>Baby Hair Care</v>
      </c>
      <c r="M450" t="str">
        <f>IF(OR(I450="PIZ BUIN",I450="LISTERINE"),VLOOKUP(E450,MAPEO!C:D,2,0)&amp;" "&amp;H450,VLOOKUP(E450,MAPEO!C:D,2,0))</f>
        <v>J´s Baby Shampoo</v>
      </c>
      <c r="N450" t="str">
        <f>VLOOKUP(F450,MD!A:B,2,0)</f>
        <v>YTD 2016</v>
      </c>
    </row>
    <row r="451" spans="1:14">
      <c r="A451" t="s">
        <v>133</v>
      </c>
      <c r="B451" t="s">
        <v>1</v>
      </c>
      <c r="C451" t="s">
        <v>189</v>
      </c>
      <c r="D451" t="s">
        <v>389</v>
      </c>
      <c r="E451" t="s">
        <v>575</v>
      </c>
      <c r="F451" t="s">
        <v>482</v>
      </c>
      <c r="G451" s="3">
        <v>112386.92</v>
      </c>
      <c r="H451" s="3" t="str">
        <f>VLOOKUP($A451&amp;$C451&amp;$B451,Mapping!$C:$G,3,0)</f>
        <v>Mass</v>
      </c>
      <c r="I451" t="str">
        <f>VLOOKUP($A451&amp;$C451&amp;$B451,Mapping!$C:$G,4,0)</f>
        <v>JOHNSON'S BABY</v>
      </c>
      <c r="J451" t="str">
        <f t="shared" si="7"/>
        <v>BABY HAIR CARE</v>
      </c>
      <c r="K451" t="str">
        <f>VLOOKUP($A451&amp;$C451&amp;$B451,Mapping!$C:$G,5,0)</f>
        <v>Baby Care</v>
      </c>
      <c r="L451" t="str">
        <f>VLOOKUP(J451&amp;H451,Mapping!J:K,2,0)</f>
        <v>Baby Hair Care</v>
      </c>
      <c r="M451" t="str">
        <f>IF(OR(I451="PIZ BUIN",I451="LISTERINE"),VLOOKUP(E451,MAPEO!C:D,2,0)&amp;" "&amp;H451,VLOOKUP(E451,MAPEO!C:D,2,0))</f>
        <v>J´s Baby Shampoo</v>
      </c>
      <c r="N451">
        <f>VLOOKUP(F451,MD!A:B,2,0)</f>
        <v>0</v>
      </c>
    </row>
    <row r="452" spans="1:14">
      <c r="A452" t="s">
        <v>133</v>
      </c>
      <c r="B452" t="s">
        <v>1</v>
      </c>
      <c r="C452" t="s">
        <v>189</v>
      </c>
      <c r="D452" t="s">
        <v>389</v>
      </c>
      <c r="E452" t="s">
        <v>575</v>
      </c>
      <c r="F452" t="s">
        <v>483</v>
      </c>
      <c r="G452" s="3">
        <v>151433.97</v>
      </c>
      <c r="H452" s="3" t="str">
        <f>VLOOKUP($A452&amp;$C452&amp;$B452,Mapping!$C:$G,3,0)</f>
        <v>Mass</v>
      </c>
      <c r="I452" t="str">
        <f>VLOOKUP($A452&amp;$C452&amp;$B452,Mapping!$C:$G,4,0)</f>
        <v>JOHNSON'S BABY</v>
      </c>
      <c r="J452" t="str">
        <f t="shared" si="7"/>
        <v>BABY HAIR CARE</v>
      </c>
      <c r="K452" t="str">
        <f>VLOOKUP($A452&amp;$C452&amp;$B452,Mapping!$C:$G,5,0)</f>
        <v>Baby Care</v>
      </c>
      <c r="L452" t="str">
        <f>VLOOKUP(J452&amp;H452,Mapping!J:K,2,0)</f>
        <v>Baby Hair Care</v>
      </c>
      <c r="M452" t="str">
        <f>IF(OR(I452="PIZ BUIN",I452="LISTERINE"),VLOOKUP(E452,MAPEO!C:D,2,0)&amp;" "&amp;H452,VLOOKUP(E452,MAPEO!C:D,2,0))</f>
        <v>J´s Baby Shampoo</v>
      </c>
      <c r="N452">
        <f>VLOOKUP(F452,MD!A:B,2,0)</f>
        <v>0</v>
      </c>
    </row>
    <row r="453" spans="1:14">
      <c r="A453" t="s">
        <v>133</v>
      </c>
      <c r="B453" t="s">
        <v>1</v>
      </c>
      <c r="C453" t="s">
        <v>189</v>
      </c>
      <c r="D453" t="s">
        <v>389</v>
      </c>
      <c r="E453" t="s">
        <v>575</v>
      </c>
      <c r="F453" t="s">
        <v>484</v>
      </c>
      <c r="G453" s="3">
        <v>172416.25</v>
      </c>
      <c r="H453" s="3" t="str">
        <f>VLOOKUP($A453&amp;$C453&amp;$B453,Mapping!$C:$G,3,0)</f>
        <v>Mass</v>
      </c>
      <c r="I453" t="str">
        <f>VLOOKUP($A453&amp;$C453&amp;$B453,Mapping!$C:$G,4,0)</f>
        <v>JOHNSON'S BABY</v>
      </c>
      <c r="J453" t="str">
        <f t="shared" si="7"/>
        <v>BABY HAIR CARE</v>
      </c>
      <c r="K453" t="str">
        <f>VLOOKUP($A453&amp;$C453&amp;$B453,Mapping!$C:$G,5,0)</f>
        <v>Baby Care</v>
      </c>
      <c r="L453" t="str">
        <f>VLOOKUP(J453&amp;H453,Mapping!J:K,2,0)</f>
        <v>Baby Hair Care</v>
      </c>
      <c r="M453" t="str">
        <f>IF(OR(I453="PIZ BUIN",I453="LISTERINE"),VLOOKUP(E453,MAPEO!C:D,2,0)&amp;" "&amp;H453,VLOOKUP(E453,MAPEO!C:D,2,0))</f>
        <v>J´s Baby Shampoo</v>
      </c>
      <c r="N453">
        <f>VLOOKUP(F453,MD!A:B,2,0)</f>
        <v>0</v>
      </c>
    </row>
    <row r="454" spans="1:14">
      <c r="A454" t="s">
        <v>133</v>
      </c>
      <c r="B454" t="s">
        <v>1</v>
      </c>
      <c r="C454" t="s">
        <v>189</v>
      </c>
      <c r="D454" t="s">
        <v>389</v>
      </c>
      <c r="E454" t="s">
        <v>575</v>
      </c>
      <c r="F454" t="s">
        <v>485</v>
      </c>
      <c r="G454" s="3">
        <v>96623.16</v>
      </c>
      <c r="H454" s="3" t="str">
        <f>VLOOKUP($A454&amp;$C454&amp;$B454,Mapping!$C:$G,3,0)</f>
        <v>Mass</v>
      </c>
      <c r="I454" t="str">
        <f>VLOOKUP($A454&amp;$C454&amp;$B454,Mapping!$C:$G,4,0)</f>
        <v>JOHNSON'S BABY</v>
      </c>
      <c r="J454" t="str">
        <f t="shared" si="7"/>
        <v>BABY HAIR CARE</v>
      </c>
      <c r="K454" t="str">
        <f>VLOOKUP($A454&amp;$C454&amp;$B454,Mapping!$C:$G,5,0)</f>
        <v>Baby Care</v>
      </c>
      <c r="L454" t="str">
        <f>VLOOKUP(J454&amp;H454,Mapping!J:K,2,0)</f>
        <v>Baby Hair Care</v>
      </c>
      <c r="M454" t="str">
        <f>IF(OR(I454="PIZ BUIN",I454="LISTERINE"),VLOOKUP(E454,MAPEO!C:D,2,0)&amp;" "&amp;H454,VLOOKUP(E454,MAPEO!C:D,2,0))</f>
        <v>J´s Baby Shampoo</v>
      </c>
      <c r="N454">
        <f>VLOOKUP(F454,MD!A:B,2,0)</f>
        <v>0</v>
      </c>
    </row>
    <row r="455" spans="1:14">
      <c r="A455" t="s">
        <v>133</v>
      </c>
      <c r="B455" t="s">
        <v>1</v>
      </c>
      <c r="C455" t="s">
        <v>189</v>
      </c>
      <c r="D455" t="s">
        <v>389</v>
      </c>
      <c r="E455" t="s">
        <v>575</v>
      </c>
      <c r="F455" t="s">
        <v>486</v>
      </c>
      <c r="G455" s="3">
        <v>111854.94</v>
      </c>
      <c r="H455" s="3" t="str">
        <f>VLOOKUP($A455&amp;$C455&amp;$B455,Mapping!$C:$G,3,0)</f>
        <v>Mass</v>
      </c>
      <c r="I455" t="str">
        <f>VLOOKUP($A455&amp;$C455&amp;$B455,Mapping!$C:$G,4,0)</f>
        <v>JOHNSON'S BABY</v>
      </c>
      <c r="J455" t="str">
        <f t="shared" si="7"/>
        <v>BABY HAIR CARE</v>
      </c>
      <c r="K455" t="str">
        <f>VLOOKUP($A455&amp;$C455&amp;$B455,Mapping!$C:$G,5,0)</f>
        <v>Baby Care</v>
      </c>
      <c r="L455" t="str">
        <f>VLOOKUP(J455&amp;H455,Mapping!J:K,2,0)</f>
        <v>Baby Hair Care</v>
      </c>
      <c r="M455" t="str">
        <f>IF(OR(I455="PIZ BUIN",I455="LISTERINE"),VLOOKUP(E455,MAPEO!C:D,2,0)&amp;" "&amp;H455,VLOOKUP(E455,MAPEO!C:D,2,0))</f>
        <v>J´s Baby Shampoo</v>
      </c>
      <c r="N455">
        <f>VLOOKUP(F455,MD!A:B,2,0)</f>
        <v>0</v>
      </c>
    </row>
    <row r="456" spans="1:14">
      <c r="A456" t="s">
        <v>133</v>
      </c>
      <c r="B456" t="s">
        <v>1</v>
      </c>
      <c r="C456" t="s">
        <v>189</v>
      </c>
      <c r="D456" t="s">
        <v>389</v>
      </c>
      <c r="E456" t="s">
        <v>575</v>
      </c>
      <c r="F456" t="s">
        <v>487</v>
      </c>
      <c r="G456" s="3">
        <v>186613.95</v>
      </c>
      <c r="H456" s="3" t="str">
        <f>VLOOKUP($A456&amp;$C456&amp;$B456,Mapping!$C:$G,3,0)</f>
        <v>Mass</v>
      </c>
      <c r="I456" t="str">
        <f>VLOOKUP($A456&amp;$C456&amp;$B456,Mapping!$C:$G,4,0)</f>
        <v>JOHNSON'S BABY</v>
      </c>
      <c r="J456" t="str">
        <f t="shared" si="7"/>
        <v>BABY HAIR CARE</v>
      </c>
      <c r="K456" t="str">
        <f>VLOOKUP($A456&amp;$C456&amp;$B456,Mapping!$C:$G,5,0)</f>
        <v>Baby Care</v>
      </c>
      <c r="L456" t="str">
        <f>VLOOKUP(J456&amp;H456,Mapping!J:K,2,0)</f>
        <v>Baby Hair Care</v>
      </c>
      <c r="M456" t="str">
        <f>IF(OR(I456="PIZ BUIN",I456="LISTERINE"),VLOOKUP(E456,MAPEO!C:D,2,0)&amp;" "&amp;H456,VLOOKUP(E456,MAPEO!C:D,2,0))</f>
        <v>J´s Baby Shampoo</v>
      </c>
      <c r="N456">
        <f>VLOOKUP(F456,MD!A:B,2,0)</f>
        <v>0</v>
      </c>
    </row>
    <row r="457" spans="1:14">
      <c r="A457" t="s">
        <v>133</v>
      </c>
      <c r="B457" t="s">
        <v>1</v>
      </c>
      <c r="C457" t="s">
        <v>189</v>
      </c>
      <c r="D457" t="s">
        <v>389</v>
      </c>
      <c r="E457" t="s">
        <v>575</v>
      </c>
      <c r="F457" t="s">
        <v>488</v>
      </c>
      <c r="G457" s="3">
        <v>154265.41</v>
      </c>
      <c r="H457" s="3" t="str">
        <f>VLOOKUP($A457&amp;$C457&amp;$B457,Mapping!$C:$G,3,0)</f>
        <v>Mass</v>
      </c>
      <c r="I457" t="str">
        <f>VLOOKUP($A457&amp;$C457&amp;$B457,Mapping!$C:$G,4,0)</f>
        <v>JOHNSON'S BABY</v>
      </c>
      <c r="J457" t="str">
        <f t="shared" si="7"/>
        <v>BABY HAIR CARE</v>
      </c>
      <c r="K457" t="str">
        <f>VLOOKUP($A457&amp;$C457&amp;$B457,Mapping!$C:$G,5,0)</f>
        <v>Baby Care</v>
      </c>
      <c r="L457" t="str">
        <f>VLOOKUP(J457&amp;H457,Mapping!J:K,2,0)</f>
        <v>Baby Hair Care</v>
      </c>
      <c r="M457" t="str">
        <f>IF(OR(I457="PIZ BUIN",I457="LISTERINE"),VLOOKUP(E457,MAPEO!C:D,2,0)&amp;" "&amp;H457,VLOOKUP(E457,MAPEO!C:D,2,0))</f>
        <v>J´s Baby Shampoo</v>
      </c>
      <c r="N457">
        <f>VLOOKUP(F457,MD!A:B,2,0)</f>
        <v>0</v>
      </c>
    </row>
    <row r="458" spans="1:14">
      <c r="A458" t="s">
        <v>133</v>
      </c>
      <c r="B458" t="s">
        <v>1</v>
      </c>
      <c r="C458" t="s">
        <v>189</v>
      </c>
      <c r="D458" t="s">
        <v>389</v>
      </c>
      <c r="E458" t="s">
        <v>575</v>
      </c>
      <c r="F458" t="s">
        <v>489</v>
      </c>
      <c r="G458" s="3">
        <v>135068.1</v>
      </c>
      <c r="H458" s="3" t="str">
        <f>VLOOKUP($A458&amp;$C458&amp;$B458,Mapping!$C:$G,3,0)</f>
        <v>Mass</v>
      </c>
      <c r="I458" t="str">
        <f>VLOOKUP($A458&amp;$C458&amp;$B458,Mapping!$C:$G,4,0)</f>
        <v>JOHNSON'S BABY</v>
      </c>
      <c r="J458" t="str">
        <f t="shared" si="7"/>
        <v>BABY HAIR CARE</v>
      </c>
      <c r="K458" t="str">
        <f>VLOOKUP($A458&amp;$C458&amp;$B458,Mapping!$C:$G,5,0)</f>
        <v>Baby Care</v>
      </c>
      <c r="L458" t="str">
        <f>VLOOKUP(J458&amp;H458,Mapping!J:K,2,0)</f>
        <v>Baby Hair Care</v>
      </c>
      <c r="M458" t="str">
        <f>IF(OR(I458="PIZ BUIN",I458="LISTERINE"),VLOOKUP(E458,MAPEO!C:D,2,0)&amp;" "&amp;H458,VLOOKUP(E458,MAPEO!C:D,2,0))</f>
        <v>J´s Baby Shampoo</v>
      </c>
      <c r="N458">
        <f>VLOOKUP(F458,MD!A:B,2,0)</f>
        <v>0</v>
      </c>
    </row>
    <row r="459" spans="1:14">
      <c r="A459" t="s">
        <v>133</v>
      </c>
      <c r="B459" t="s">
        <v>1</v>
      </c>
      <c r="C459" t="s">
        <v>189</v>
      </c>
      <c r="D459" t="s">
        <v>389</v>
      </c>
      <c r="E459" t="s">
        <v>575</v>
      </c>
      <c r="F459" t="s">
        <v>490</v>
      </c>
      <c r="G459" s="3">
        <v>218856.2</v>
      </c>
      <c r="H459" s="3" t="str">
        <f>VLOOKUP($A459&amp;$C459&amp;$B459,Mapping!$C:$G,3,0)</f>
        <v>Mass</v>
      </c>
      <c r="I459" t="str">
        <f>VLOOKUP($A459&amp;$C459&amp;$B459,Mapping!$C:$G,4,0)</f>
        <v>JOHNSON'S BABY</v>
      </c>
      <c r="J459" t="str">
        <f t="shared" si="7"/>
        <v>BABY HAIR CARE</v>
      </c>
      <c r="K459" t="str">
        <f>VLOOKUP($A459&amp;$C459&amp;$B459,Mapping!$C:$G,5,0)</f>
        <v>Baby Care</v>
      </c>
      <c r="L459" t="str">
        <f>VLOOKUP(J459&amp;H459,Mapping!J:K,2,0)</f>
        <v>Baby Hair Care</v>
      </c>
      <c r="M459" t="str">
        <f>IF(OR(I459="PIZ BUIN",I459="LISTERINE"),VLOOKUP(E459,MAPEO!C:D,2,0)&amp;" "&amp;H459,VLOOKUP(E459,MAPEO!C:D,2,0))</f>
        <v>J´s Baby Shampoo</v>
      </c>
      <c r="N459">
        <f>VLOOKUP(F459,MD!A:B,2,0)</f>
        <v>0</v>
      </c>
    </row>
    <row r="460" spans="1:14">
      <c r="A460" t="s">
        <v>133</v>
      </c>
      <c r="B460" t="s">
        <v>1</v>
      </c>
      <c r="C460" t="s">
        <v>189</v>
      </c>
      <c r="D460" t="s">
        <v>389</v>
      </c>
      <c r="E460" t="s">
        <v>575</v>
      </c>
      <c r="F460" t="s">
        <v>491</v>
      </c>
      <c r="G460" s="3">
        <v>102335.75</v>
      </c>
      <c r="H460" s="3" t="str">
        <f>VLOOKUP($A460&amp;$C460&amp;$B460,Mapping!$C:$G,3,0)</f>
        <v>Mass</v>
      </c>
      <c r="I460" t="str">
        <f>VLOOKUP($A460&amp;$C460&amp;$B460,Mapping!$C:$G,4,0)</f>
        <v>JOHNSON'S BABY</v>
      </c>
      <c r="J460" t="str">
        <f t="shared" si="7"/>
        <v>BABY HAIR CARE</v>
      </c>
      <c r="K460" t="str">
        <f>VLOOKUP($A460&amp;$C460&amp;$B460,Mapping!$C:$G,5,0)</f>
        <v>Baby Care</v>
      </c>
      <c r="L460" t="str">
        <f>VLOOKUP(J460&amp;H460,Mapping!J:K,2,0)</f>
        <v>Baby Hair Care</v>
      </c>
      <c r="M460" t="str">
        <f>IF(OR(I460="PIZ BUIN",I460="LISTERINE"),VLOOKUP(E460,MAPEO!C:D,2,0)&amp;" "&amp;H460,VLOOKUP(E460,MAPEO!C:D,2,0))</f>
        <v>J´s Baby Shampoo</v>
      </c>
      <c r="N460">
        <f>VLOOKUP(F460,MD!A:B,2,0)</f>
        <v>0</v>
      </c>
    </row>
    <row r="461" spans="1:14">
      <c r="A461" t="s">
        <v>133</v>
      </c>
      <c r="B461" t="s">
        <v>1</v>
      </c>
      <c r="C461" t="s">
        <v>189</v>
      </c>
      <c r="D461" t="s">
        <v>389</v>
      </c>
      <c r="E461" t="s">
        <v>575</v>
      </c>
      <c r="F461" t="s">
        <v>492</v>
      </c>
      <c r="G461" s="3">
        <v>99099.54</v>
      </c>
      <c r="H461" s="3" t="str">
        <f>VLOOKUP($A461&amp;$C461&amp;$B461,Mapping!$C:$G,3,0)</f>
        <v>Mass</v>
      </c>
      <c r="I461" t="str">
        <f>VLOOKUP($A461&amp;$C461&amp;$B461,Mapping!$C:$G,4,0)</f>
        <v>JOHNSON'S BABY</v>
      </c>
      <c r="J461" t="str">
        <f t="shared" si="7"/>
        <v>BABY HAIR CARE</v>
      </c>
      <c r="K461" t="str">
        <f>VLOOKUP($A461&amp;$C461&amp;$B461,Mapping!$C:$G,5,0)</f>
        <v>Baby Care</v>
      </c>
      <c r="L461" t="str">
        <f>VLOOKUP(J461&amp;H461,Mapping!J:K,2,0)</f>
        <v>Baby Hair Care</v>
      </c>
      <c r="M461" t="str">
        <f>IF(OR(I461="PIZ BUIN",I461="LISTERINE"),VLOOKUP(E461,MAPEO!C:D,2,0)&amp;" "&amp;H461,VLOOKUP(E461,MAPEO!C:D,2,0))</f>
        <v>J´s Baby Shampoo</v>
      </c>
      <c r="N461">
        <f>VLOOKUP(F461,MD!A:B,2,0)</f>
        <v>0</v>
      </c>
    </row>
    <row r="462" spans="1:14">
      <c r="A462" t="s">
        <v>133</v>
      </c>
      <c r="B462" t="s">
        <v>1</v>
      </c>
      <c r="C462" t="s">
        <v>189</v>
      </c>
      <c r="D462" t="s">
        <v>389</v>
      </c>
      <c r="E462" t="s">
        <v>575</v>
      </c>
      <c r="F462" t="s">
        <v>493</v>
      </c>
      <c r="G462" s="3">
        <v>141726.89000000001</v>
      </c>
      <c r="H462" s="3" t="str">
        <f>VLOOKUP($A462&amp;$C462&amp;$B462,Mapping!$C:$G,3,0)</f>
        <v>Mass</v>
      </c>
      <c r="I462" t="str">
        <f>VLOOKUP($A462&amp;$C462&amp;$B462,Mapping!$C:$G,4,0)</f>
        <v>JOHNSON'S BABY</v>
      </c>
      <c r="J462" t="str">
        <f t="shared" si="7"/>
        <v>BABY HAIR CARE</v>
      </c>
      <c r="K462" t="str">
        <f>VLOOKUP($A462&amp;$C462&amp;$B462,Mapping!$C:$G,5,0)</f>
        <v>Baby Care</v>
      </c>
      <c r="L462" t="str">
        <f>VLOOKUP(J462&amp;H462,Mapping!J:K,2,0)</f>
        <v>Baby Hair Care</v>
      </c>
      <c r="M462" t="str">
        <f>IF(OR(I462="PIZ BUIN",I462="LISTERINE"),VLOOKUP(E462,MAPEO!C:D,2,0)&amp;" "&amp;H462,VLOOKUP(E462,MAPEO!C:D,2,0))</f>
        <v>J´s Baby Shampoo</v>
      </c>
      <c r="N462">
        <f>VLOOKUP(F462,MD!A:B,2,0)</f>
        <v>0</v>
      </c>
    </row>
    <row r="463" spans="1:14">
      <c r="A463" t="s">
        <v>133</v>
      </c>
      <c r="B463" t="s">
        <v>1</v>
      </c>
      <c r="C463" t="s">
        <v>189</v>
      </c>
      <c r="D463" t="s">
        <v>389</v>
      </c>
      <c r="E463" t="s">
        <v>575</v>
      </c>
      <c r="F463" t="s">
        <v>95</v>
      </c>
      <c r="G463" s="3">
        <v>125528.85</v>
      </c>
      <c r="H463" s="3" t="str">
        <f>VLOOKUP($A463&amp;$C463&amp;$B463,Mapping!$C:$G,3,0)</f>
        <v>Mass</v>
      </c>
      <c r="I463" t="str">
        <f>VLOOKUP($A463&amp;$C463&amp;$B463,Mapping!$C:$G,4,0)</f>
        <v>JOHNSON'S BABY</v>
      </c>
      <c r="J463" t="str">
        <f t="shared" si="7"/>
        <v>BABY HAIR CARE</v>
      </c>
      <c r="K463" t="str">
        <f>VLOOKUP($A463&amp;$C463&amp;$B463,Mapping!$C:$G,5,0)</f>
        <v>Baby Care</v>
      </c>
      <c r="L463" t="str">
        <f>VLOOKUP(J463&amp;H463,Mapping!J:K,2,0)</f>
        <v>Baby Hair Care</v>
      </c>
      <c r="M463" t="str">
        <f>IF(OR(I463="PIZ BUIN",I463="LISTERINE"),VLOOKUP(E463,MAPEO!C:D,2,0)&amp;" "&amp;H463,VLOOKUP(E463,MAPEO!C:D,2,0))</f>
        <v>J´s Baby Shampoo</v>
      </c>
      <c r="N463" t="str">
        <f>VLOOKUP(F463,MD!A:B,2,0)</f>
        <v>YTD 2015</v>
      </c>
    </row>
    <row r="464" spans="1:14">
      <c r="A464" t="s">
        <v>133</v>
      </c>
      <c r="B464" t="s">
        <v>1</v>
      </c>
      <c r="C464" t="s">
        <v>189</v>
      </c>
      <c r="D464" t="s">
        <v>389</v>
      </c>
      <c r="E464" t="s">
        <v>575</v>
      </c>
      <c r="F464" t="s">
        <v>96</v>
      </c>
      <c r="G464" s="3">
        <v>150719.15</v>
      </c>
      <c r="H464" s="3" t="str">
        <f>VLOOKUP($A464&amp;$C464&amp;$B464,Mapping!$C:$G,3,0)</f>
        <v>Mass</v>
      </c>
      <c r="I464" t="str">
        <f>VLOOKUP($A464&amp;$C464&amp;$B464,Mapping!$C:$G,4,0)</f>
        <v>JOHNSON'S BABY</v>
      </c>
      <c r="J464" t="str">
        <f t="shared" si="7"/>
        <v>BABY HAIR CARE</v>
      </c>
      <c r="K464" t="str">
        <f>VLOOKUP($A464&amp;$C464&amp;$B464,Mapping!$C:$G,5,0)</f>
        <v>Baby Care</v>
      </c>
      <c r="L464" t="str">
        <f>VLOOKUP(J464&amp;H464,Mapping!J:K,2,0)</f>
        <v>Baby Hair Care</v>
      </c>
      <c r="M464" t="str">
        <f>IF(OR(I464="PIZ BUIN",I464="LISTERINE"),VLOOKUP(E464,MAPEO!C:D,2,0)&amp;" "&amp;H464,VLOOKUP(E464,MAPEO!C:D,2,0))</f>
        <v>J´s Baby Shampoo</v>
      </c>
      <c r="N464" t="str">
        <f>VLOOKUP(F464,MD!A:B,2,0)</f>
        <v>YTD 2015</v>
      </c>
    </row>
    <row r="465" spans="1:14">
      <c r="A465" t="s">
        <v>133</v>
      </c>
      <c r="B465" t="s">
        <v>1</v>
      </c>
      <c r="C465" t="s">
        <v>189</v>
      </c>
      <c r="D465" t="s">
        <v>389</v>
      </c>
      <c r="E465" t="s">
        <v>575</v>
      </c>
      <c r="F465" t="s">
        <v>97</v>
      </c>
      <c r="G465" s="3">
        <v>208196.8</v>
      </c>
      <c r="H465" s="3" t="str">
        <f>VLOOKUP($A465&amp;$C465&amp;$B465,Mapping!$C:$G,3,0)</f>
        <v>Mass</v>
      </c>
      <c r="I465" t="str">
        <f>VLOOKUP($A465&amp;$C465&amp;$B465,Mapping!$C:$G,4,0)</f>
        <v>JOHNSON'S BABY</v>
      </c>
      <c r="J465" t="str">
        <f t="shared" si="7"/>
        <v>BABY HAIR CARE</v>
      </c>
      <c r="K465" t="str">
        <f>VLOOKUP($A465&amp;$C465&amp;$B465,Mapping!$C:$G,5,0)</f>
        <v>Baby Care</v>
      </c>
      <c r="L465" t="str">
        <f>VLOOKUP(J465&amp;H465,Mapping!J:K,2,0)</f>
        <v>Baby Hair Care</v>
      </c>
      <c r="M465" t="str">
        <f>IF(OR(I465="PIZ BUIN",I465="LISTERINE"),VLOOKUP(E465,MAPEO!C:D,2,0)&amp;" "&amp;H465,VLOOKUP(E465,MAPEO!C:D,2,0))</f>
        <v>J´s Baby Shampoo</v>
      </c>
      <c r="N465" t="str">
        <f>VLOOKUP(F465,MD!A:B,2,0)</f>
        <v>YTD 2015</v>
      </c>
    </row>
    <row r="466" spans="1:14">
      <c r="A466" t="s">
        <v>133</v>
      </c>
      <c r="B466" t="s">
        <v>1</v>
      </c>
      <c r="C466" t="s">
        <v>189</v>
      </c>
      <c r="D466" t="s">
        <v>389</v>
      </c>
      <c r="E466" t="s">
        <v>575</v>
      </c>
      <c r="F466" t="s">
        <v>101</v>
      </c>
      <c r="G466" s="3">
        <v>96309.07</v>
      </c>
      <c r="H466" s="3" t="str">
        <f>VLOOKUP($A466&amp;$C466&amp;$B466,Mapping!$C:$G,3,0)</f>
        <v>Mass</v>
      </c>
      <c r="I466" t="str">
        <f>VLOOKUP($A466&amp;$C466&amp;$B466,Mapping!$C:$G,4,0)</f>
        <v>JOHNSON'S BABY</v>
      </c>
      <c r="J466" t="str">
        <f t="shared" si="7"/>
        <v>BABY HAIR CARE</v>
      </c>
      <c r="K466" t="str">
        <f>VLOOKUP($A466&amp;$C466&amp;$B466,Mapping!$C:$G,5,0)</f>
        <v>Baby Care</v>
      </c>
      <c r="L466" t="str">
        <f>VLOOKUP(J466&amp;H466,Mapping!J:K,2,0)</f>
        <v>Baby Hair Care</v>
      </c>
      <c r="M466" t="str">
        <f>IF(OR(I466="PIZ BUIN",I466="LISTERINE"),VLOOKUP(E466,MAPEO!C:D,2,0)&amp;" "&amp;H466,VLOOKUP(E466,MAPEO!C:D,2,0))</f>
        <v>J´s Baby Shampoo</v>
      </c>
      <c r="N466" t="str">
        <f>VLOOKUP(F466,MD!A:B,2,0)</f>
        <v>YTD 2015</v>
      </c>
    </row>
    <row r="467" spans="1:14">
      <c r="A467" t="s">
        <v>133</v>
      </c>
      <c r="B467" t="s">
        <v>1</v>
      </c>
      <c r="C467" t="s">
        <v>189</v>
      </c>
      <c r="D467" t="s">
        <v>389</v>
      </c>
      <c r="E467" t="s">
        <v>575</v>
      </c>
      <c r="F467" t="s">
        <v>104</v>
      </c>
      <c r="G467" s="3">
        <v>129282.38</v>
      </c>
      <c r="H467" s="3" t="str">
        <f>VLOOKUP($A467&amp;$C467&amp;$B467,Mapping!$C:$G,3,0)</f>
        <v>Mass</v>
      </c>
      <c r="I467" t="str">
        <f>VLOOKUP($A467&amp;$C467&amp;$B467,Mapping!$C:$G,4,0)</f>
        <v>JOHNSON'S BABY</v>
      </c>
      <c r="J467" t="str">
        <f t="shared" si="7"/>
        <v>BABY HAIR CARE</v>
      </c>
      <c r="K467" t="str">
        <f>VLOOKUP($A467&amp;$C467&amp;$B467,Mapping!$C:$G,5,0)</f>
        <v>Baby Care</v>
      </c>
      <c r="L467" t="str">
        <f>VLOOKUP(J467&amp;H467,Mapping!J:K,2,0)</f>
        <v>Baby Hair Care</v>
      </c>
      <c r="M467" t="str">
        <f>IF(OR(I467="PIZ BUIN",I467="LISTERINE"),VLOOKUP(E467,MAPEO!C:D,2,0)&amp;" "&amp;H467,VLOOKUP(E467,MAPEO!C:D,2,0))</f>
        <v>J´s Baby Shampoo</v>
      </c>
      <c r="N467" t="str">
        <f>VLOOKUP(F467,MD!A:B,2,0)</f>
        <v>YTD 2015</v>
      </c>
    </row>
    <row r="468" spans="1:14">
      <c r="A468" t="s">
        <v>133</v>
      </c>
      <c r="B468" t="s">
        <v>1</v>
      </c>
      <c r="C468" t="s">
        <v>189</v>
      </c>
      <c r="D468" t="s">
        <v>389</v>
      </c>
      <c r="E468" t="s">
        <v>575</v>
      </c>
      <c r="F468" t="s">
        <v>105</v>
      </c>
      <c r="G468" s="3">
        <v>180592.56</v>
      </c>
      <c r="H468" s="3" t="str">
        <f>VLOOKUP($A468&amp;$C468&amp;$B468,Mapping!$C:$G,3,0)</f>
        <v>Mass</v>
      </c>
      <c r="I468" t="str">
        <f>VLOOKUP($A468&amp;$C468&amp;$B468,Mapping!$C:$G,4,0)</f>
        <v>JOHNSON'S BABY</v>
      </c>
      <c r="J468" t="str">
        <f t="shared" si="7"/>
        <v>BABY HAIR CARE</v>
      </c>
      <c r="K468" t="str">
        <f>VLOOKUP($A468&amp;$C468&amp;$B468,Mapping!$C:$G,5,0)</f>
        <v>Baby Care</v>
      </c>
      <c r="L468" t="str">
        <f>VLOOKUP(J468&amp;H468,Mapping!J:K,2,0)</f>
        <v>Baby Hair Care</v>
      </c>
      <c r="M468" t="str">
        <f>IF(OR(I468="PIZ BUIN",I468="LISTERINE"),VLOOKUP(E468,MAPEO!C:D,2,0)&amp;" "&amp;H468,VLOOKUP(E468,MAPEO!C:D,2,0))</f>
        <v>J´s Baby Shampoo</v>
      </c>
      <c r="N468" t="str">
        <f>VLOOKUP(F468,MD!A:B,2,0)</f>
        <v>YTD 2015</v>
      </c>
    </row>
    <row r="469" spans="1:14">
      <c r="A469" t="s">
        <v>133</v>
      </c>
      <c r="B469" t="s">
        <v>1</v>
      </c>
      <c r="C469" t="s">
        <v>189</v>
      </c>
      <c r="D469" t="s">
        <v>389</v>
      </c>
      <c r="E469" t="s">
        <v>575</v>
      </c>
      <c r="F469" t="s">
        <v>106</v>
      </c>
      <c r="G469" s="3">
        <v>201644.68</v>
      </c>
      <c r="H469" s="3" t="str">
        <f>VLOOKUP($A469&amp;$C469&amp;$B469,Mapping!$C:$G,3,0)</f>
        <v>Mass</v>
      </c>
      <c r="I469" t="str">
        <f>VLOOKUP($A469&amp;$C469&amp;$B469,Mapping!$C:$G,4,0)</f>
        <v>JOHNSON'S BABY</v>
      </c>
      <c r="J469" t="str">
        <f t="shared" si="7"/>
        <v>BABY HAIR CARE</v>
      </c>
      <c r="K469" t="str">
        <f>VLOOKUP($A469&amp;$C469&amp;$B469,Mapping!$C:$G,5,0)</f>
        <v>Baby Care</v>
      </c>
      <c r="L469" t="str">
        <f>VLOOKUP(J469&amp;H469,Mapping!J:K,2,0)</f>
        <v>Baby Hair Care</v>
      </c>
      <c r="M469" t="str">
        <f>IF(OR(I469="PIZ BUIN",I469="LISTERINE"),VLOOKUP(E469,MAPEO!C:D,2,0)&amp;" "&amp;H469,VLOOKUP(E469,MAPEO!C:D,2,0))</f>
        <v>J´s Baby Shampoo</v>
      </c>
      <c r="N469" t="str">
        <f>VLOOKUP(F469,MD!A:B,2,0)</f>
        <v>YTD 2015</v>
      </c>
    </row>
    <row r="470" spans="1:14">
      <c r="A470" t="s">
        <v>133</v>
      </c>
      <c r="B470" t="s">
        <v>1</v>
      </c>
      <c r="C470" t="s">
        <v>189</v>
      </c>
      <c r="D470" t="s">
        <v>389</v>
      </c>
      <c r="E470" t="s">
        <v>575</v>
      </c>
      <c r="F470" t="s">
        <v>108</v>
      </c>
      <c r="G470" s="3">
        <v>138829.73000000001</v>
      </c>
      <c r="H470" s="3" t="str">
        <f>VLOOKUP($A470&amp;$C470&amp;$B470,Mapping!$C:$G,3,0)</f>
        <v>Mass</v>
      </c>
      <c r="I470" t="str">
        <f>VLOOKUP($A470&amp;$C470&amp;$B470,Mapping!$C:$G,4,0)</f>
        <v>JOHNSON'S BABY</v>
      </c>
      <c r="J470" t="str">
        <f t="shared" si="7"/>
        <v>BABY HAIR CARE</v>
      </c>
      <c r="K470" t="str">
        <f>VLOOKUP($A470&amp;$C470&amp;$B470,Mapping!$C:$G,5,0)</f>
        <v>Baby Care</v>
      </c>
      <c r="L470" t="str">
        <f>VLOOKUP(J470&amp;H470,Mapping!J:K,2,0)</f>
        <v>Baby Hair Care</v>
      </c>
      <c r="M470" t="str">
        <f>IF(OR(I470="PIZ BUIN",I470="LISTERINE"),VLOOKUP(E470,MAPEO!C:D,2,0)&amp;" "&amp;H470,VLOOKUP(E470,MAPEO!C:D,2,0))</f>
        <v>J´s Baby Shampoo</v>
      </c>
      <c r="N470">
        <f>VLOOKUP(F470,MD!A:B,2,0)</f>
        <v>0</v>
      </c>
    </row>
    <row r="471" spans="1:14">
      <c r="A471" t="s">
        <v>133</v>
      </c>
      <c r="B471" t="s">
        <v>1</v>
      </c>
      <c r="C471" t="s">
        <v>189</v>
      </c>
      <c r="D471" t="s">
        <v>389</v>
      </c>
      <c r="E471" t="s">
        <v>575</v>
      </c>
      <c r="F471" t="s">
        <v>109</v>
      </c>
      <c r="G471" s="3">
        <v>187501.21</v>
      </c>
      <c r="H471" s="3" t="str">
        <f>VLOOKUP($A471&amp;$C471&amp;$B471,Mapping!$C:$G,3,0)</f>
        <v>Mass</v>
      </c>
      <c r="I471" t="str">
        <f>VLOOKUP($A471&amp;$C471&amp;$B471,Mapping!$C:$G,4,0)</f>
        <v>JOHNSON'S BABY</v>
      </c>
      <c r="J471" t="str">
        <f t="shared" si="7"/>
        <v>BABY HAIR CARE</v>
      </c>
      <c r="K471" t="str">
        <f>VLOOKUP($A471&amp;$C471&amp;$B471,Mapping!$C:$G,5,0)</f>
        <v>Baby Care</v>
      </c>
      <c r="L471" t="str">
        <f>VLOOKUP(J471&amp;H471,Mapping!J:K,2,0)</f>
        <v>Baby Hair Care</v>
      </c>
      <c r="M471" t="str">
        <f>IF(OR(I471="PIZ BUIN",I471="LISTERINE"),VLOOKUP(E471,MAPEO!C:D,2,0)&amp;" "&amp;H471,VLOOKUP(E471,MAPEO!C:D,2,0))</f>
        <v>J´s Baby Shampoo</v>
      </c>
      <c r="N471">
        <f>VLOOKUP(F471,MD!A:B,2,0)</f>
        <v>0</v>
      </c>
    </row>
    <row r="472" spans="1:14">
      <c r="A472" t="s">
        <v>133</v>
      </c>
      <c r="B472" t="s">
        <v>1</v>
      </c>
      <c r="C472" t="s">
        <v>189</v>
      </c>
      <c r="D472" t="s">
        <v>389</v>
      </c>
      <c r="E472" t="s">
        <v>575</v>
      </c>
      <c r="F472" t="s">
        <v>110</v>
      </c>
      <c r="G472" s="3">
        <v>103321.94</v>
      </c>
      <c r="H472" s="3" t="str">
        <f>VLOOKUP($A472&amp;$C472&amp;$B472,Mapping!$C:$G,3,0)</f>
        <v>Mass</v>
      </c>
      <c r="I472" t="str">
        <f>VLOOKUP($A472&amp;$C472&amp;$B472,Mapping!$C:$G,4,0)</f>
        <v>JOHNSON'S BABY</v>
      </c>
      <c r="J472" t="str">
        <f t="shared" si="7"/>
        <v>BABY HAIR CARE</v>
      </c>
      <c r="K472" t="str">
        <f>VLOOKUP($A472&amp;$C472&amp;$B472,Mapping!$C:$G,5,0)</f>
        <v>Baby Care</v>
      </c>
      <c r="L472" t="str">
        <f>VLOOKUP(J472&amp;H472,Mapping!J:K,2,0)</f>
        <v>Baby Hair Care</v>
      </c>
      <c r="M472" t="str">
        <f>IF(OR(I472="PIZ BUIN",I472="LISTERINE"),VLOOKUP(E472,MAPEO!C:D,2,0)&amp;" "&amp;H472,VLOOKUP(E472,MAPEO!C:D,2,0))</f>
        <v>J´s Baby Shampoo</v>
      </c>
      <c r="N472">
        <f>VLOOKUP(F472,MD!A:B,2,0)</f>
        <v>0</v>
      </c>
    </row>
    <row r="473" spans="1:14">
      <c r="A473" t="s">
        <v>133</v>
      </c>
      <c r="B473" t="s">
        <v>1</v>
      </c>
      <c r="C473" t="s">
        <v>189</v>
      </c>
      <c r="D473" t="s">
        <v>389</v>
      </c>
      <c r="E473" t="s">
        <v>575</v>
      </c>
      <c r="F473" t="s">
        <v>111</v>
      </c>
      <c r="G473" s="3">
        <v>118692.14</v>
      </c>
      <c r="H473" s="3" t="str">
        <f>VLOOKUP($A473&amp;$C473&amp;$B473,Mapping!$C:$G,3,0)</f>
        <v>Mass</v>
      </c>
      <c r="I473" t="str">
        <f>VLOOKUP($A473&amp;$C473&amp;$B473,Mapping!$C:$G,4,0)</f>
        <v>JOHNSON'S BABY</v>
      </c>
      <c r="J473" t="str">
        <f t="shared" si="7"/>
        <v>BABY HAIR CARE</v>
      </c>
      <c r="K473" t="str">
        <f>VLOOKUP($A473&amp;$C473&amp;$B473,Mapping!$C:$G,5,0)</f>
        <v>Baby Care</v>
      </c>
      <c r="L473" t="str">
        <f>VLOOKUP(J473&amp;H473,Mapping!J:K,2,0)</f>
        <v>Baby Hair Care</v>
      </c>
      <c r="M473" t="str">
        <f>IF(OR(I473="PIZ BUIN",I473="LISTERINE"),VLOOKUP(E473,MAPEO!C:D,2,0)&amp;" "&amp;H473,VLOOKUP(E473,MAPEO!C:D,2,0))</f>
        <v>J´s Baby Shampoo</v>
      </c>
      <c r="N473">
        <f>VLOOKUP(F473,MD!A:B,2,0)</f>
        <v>0</v>
      </c>
    </row>
    <row r="474" spans="1:14">
      <c r="A474" t="s">
        <v>133</v>
      </c>
      <c r="B474" t="s">
        <v>1</v>
      </c>
      <c r="C474" t="s">
        <v>189</v>
      </c>
      <c r="D474" t="s">
        <v>389</v>
      </c>
      <c r="E474" t="s">
        <v>575</v>
      </c>
      <c r="F474" t="s">
        <v>114</v>
      </c>
      <c r="G474" s="3">
        <v>132606.18</v>
      </c>
      <c r="H474" s="3" t="str">
        <f>VLOOKUP($A474&amp;$C474&amp;$B474,Mapping!$C:$G,3,0)</f>
        <v>Mass</v>
      </c>
      <c r="I474" t="str">
        <f>VLOOKUP($A474&amp;$C474&amp;$B474,Mapping!$C:$G,4,0)</f>
        <v>JOHNSON'S BABY</v>
      </c>
      <c r="J474" t="str">
        <f t="shared" si="7"/>
        <v>BABY HAIR CARE</v>
      </c>
      <c r="K474" t="str">
        <f>VLOOKUP($A474&amp;$C474&amp;$B474,Mapping!$C:$G,5,0)</f>
        <v>Baby Care</v>
      </c>
      <c r="L474" t="str">
        <f>VLOOKUP(J474&amp;H474,Mapping!J:K,2,0)</f>
        <v>Baby Hair Care</v>
      </c>
      <c r="M474" t="str">
        <f>IF(OR(I474="PIZ BUIN",I474="LISTERINE"),VLOOKUP(E474,MAPEO!C:D,2,0)&amp;" "&amp;H474,VLOOKUP(E474,MAPEO!C:D,2,0))</f>
        <v>J´s Baby Shampoo</v>
      </c>
      <c r="N474">
        <f>VLOOKUP(F474,MD!A:B,2,0)</f>
        <v>0</v>
      </c>
    </row>
    <row r="475" spans="1:14">
      <c r="A475" t="s">
        <v>133</v>
      </c>
      <c r="B475" t="s">
        <v>1</v>
      </c>
      <c r="C475" t="s">
        <v>189</v>
      </c>
      <c r="D475" t="s">
        <v>389</v>
      </c>
      <c r="E475" t="s">
        <v>575</v>
      </c>
      <c r="F475" t="s">
        <v>115</v>
      </c>
      <c r="G475" s="3">
        <v>165427.67000000001</v>
      </c>
      <c r="H475" s="3" t="str">
        <f>VLOOKUP($A475&amp;$C475&amp;$B475,Mapping!$C:$G,3,0)</f>
        <v>Mass</v>
      </c>
      <c r="I475" t="str">
        <f>VLOOKUP($A475&amp;$C475&amp;$B475,Mapping!$C:$G,4,0)</f>
        <v>JOHNSON'S BABY</v>
      </c>
      <c r="J475" t="str">
        <f t="shared" si="7"/>
        <v>BABY HAIR CARE</v>
      </c>
      <c r="K475" t="str">
        <f>VLOOKUP($A475&amp;$C475&amp;$B475,Mapping!$C:$G,5,0)</f>
        <v>Baby Care</v>
      </c>
      <c r="L475" t="str">
        <f>VLOOKUP(J475&amp;H475,Mapping!J:K,2,0)</f>
        <v>Baby Hair Care</v>
      </c>
      <c r="M475" t="str">
        <f>IF(OR(I475="PIZ BUIN",I475="LISTERINE"),VLOOKUP(E475,MAPEO!C:D,2,0)&amp;" "&amp;H475,VLOOKUP(E475,MAPEO!C:D,2,0))</f>
        <v>J´s Baby Shampoo</v>
      </c>
      <c r="N475" t="str">
        <f>VLOOKUP(F475,MD!A:B,2,0)</f>
        <v>YTD 2016</v>
      </c>
    </row>
    <row r="476" spans="1:14">
      <c r="A476" t="s">
        <v>133</v>
      </c>
      <c r="B476" t="s">
        <v>1</v>
      </c>
      <c r="C476" t="s">
        <v>189</v>
      </c>
      <c r="D476" t="s">
        <v>389</v>
      </c>
      <c r="E476" t="s">
        <v>575</v>
      </c>
      <c r="F476" t="s">
        <v>117</v>
      </c>
      <c r="G476" s="3">
        <v>143257.42000000001</v>
      </c>
      <c r="H476" s="3" t="str">
        <f>VLOOKUP($A476&amp;$C476&amp;$B476,Mapping!$C:$G,3,0)</f>
        <v>Mass</v>
      </c>
      <c r="I476" t="str">
        <f>VLOOKUP($A476&amp;$C476&amp;$B476,Mapping!$C:$G,4,0)</f>
        <v>JOHNSON'S BABY</v>
      </c>
      <c r="J476" t="str">
        <f t="shared" si="7"/>
        <v>BABY HAIR CARE</v>
      </c>
      <c r="K476" t="str">
        <f>VLOOKUP($A476&amp;$C476&amp;$B476,Mapping!$C:$G,5,0)</f>
        <v>Baby Care</v>
      </c>
      <c r="L476" t="str">
        <f>VLOOKUP(J476&amp;H476,Mapping!J:K,2,0)</f>
        <v>Baby Hair Care</v>
      </c>
      <c r="M476" t="str">
        <f>IF(OR(I476="PIZ BUIN",I476="LISTERINE"),VLOOKUP(E476,MAPEO!C:D,2,0)&amp;" "&amp;H476,VLOOKUP(E476,MAPEO!C:D,2,0))</f>
        <v>J´s Baby Shampoo</v>
      </c>
      <c r="N476" t="str">
        <f>VLOOKUP(F476,MD!A:B,2,0)</f>
        <v>YTD 2016</v>
      </c>
    </row>
    <row r="477" spans="1:14">
      <c r="A477" t="s">
        <v>133</v>
      </c>
      <c r="B477" t="s">
        <v>1</v>
      </c>
      <c r="C477" t="s">
        <v>189</v>
      </c>
      <c r="D477" t="s">
        <v>389</v>
      </c>
      <c r="E477" t="s">
        <v>575</v>
      </c>
      <c r="F477" t="s">
        <v>118</v>
      </c>
      <c r="G477" s="3">
        <v>180886.21</v>
      </c>
      <c r="H477" s="3" t="str">
        <f>VLOOKUP($A477&amp;$C477&amp;$B477,Mapping!$C:$G,3,0)</f>
        <v>Mass</v>
      </c>
      <c r="I477" t="str">
        <f>VLOOKUP($A477&amp;$C477&amp;$B477,Mapping!$C:$G,4,0)</f>
        <v>JOHNSON'S BABY</v>
      </c>
      <c r="J477" t="str">
        <f t="shared" si="7"/>
        <v>BABY HAIR CARE</v>
      </c>
      <c r="K477" t="str">
        <f>VLOOKUP($A477&amp;$C477&amp;$B477,Mapping!$C:$G,5,0)</f>
        <v>Baby Care</v>
      </c>
      <c r="L477" t="str">
        <f>VLOOKUP(J477&amp;H477,Mapping!J:K,2,0)</f>
        <v>Baby Hair Care</v>
      </c>
      <c r="M477" t="str">
        <f>IF(OR(I477="PIZ BUIN",I477="LISTERINE"),VLOOKUP(E477,MAPEO!C:D,2,0)&amp;" "&amp;H477,VLOOKUP(E477,MAPEO!C:D,2,0))</f>
        <v>J´s Baby Shampoo</v>
      </c>
      <c r="N477" t="str">
        <f>VLOOKUP(F477,MD!A:B,2,0)</f>
        <v>YTD 2016</v>
      </c>
    </row>
    <row r="478" spans="1:14">
      <c r="A478" t="s">
        <v>133</v>
      </c>
      <c r="B478" t="s">
        <v>1</v>
      </c>
      <c r="C478" t="s">
        <v>189</v>
      </c>
      <c r="D478" t="s">
        <v>389</v>
      </c>
      <c r="E478" t="s">
        <v>576</v>
      </c>
      <c r="F478" t="s">
        <v>482</v>
      </c>
      <c r="G478" s="3">
        <v>7455.16</v>
      </c>
      <c r="H478" s="3" t="str">
        <f>VLOOKUP($A478&amp;$C478&amp;$B478,Mapping!$C:$G,3,0)</f>
        <v>Mass</v>
      </c>
      <c r="I478" t="str">
        <f>VLOOKUP($A478&amp;$C478&amp;$B478,Mapping!$C:$G,4,0)</f>
        <v>JOHNSON'S BABY</v>
      </c>
      <c r="J478" t="str">
        <f t="shared" si="7"/>
        <v>BABY HAIR CARE</v>
      </c>
      <c r="K478" t="str">
        <f>VLOOKUP($A478&amp;$C478&amp;$B478,Mapping!$C:$G,5,0)</f>
        <v>Baby Care</v>
      </c>
      <c r="L478" t="str">
        <f>VLOOKUP(J478&amp;H478,Mapping!J:K,2,0)</f>
        <v>Baby Hair Care</v>
      </c>
      <c r="M478" t="str">
        <f>IF(OR(I478="PIZ BUIN",I478="LISTERINE"),VLOOKUP(E478,MAPEO!C:D,2,0)&amp;" "&amp;H478,VLOOKUP(E478,MAPEO!C:D,2,0))</f>
        <v>J´s Baby Shampoo</v>
      </c>
      <c r="N478">
        <f>VLOOKUP(F478,MD!A:B,2,0)</f>
        <v>0</v>
      </c>
    </row>
    <row r="479" spans="1:14">
      <c r="A479" t="s">
        <v>133</v>
      </c>
      <c r="B479" t="s">
        <v>1</v>
      </c>
      <c r="C479" t="s">
        <v>189</v>
      </c>
      <c r="D479" t="s">
        <v>389</v>
      </c>
      <c r="E479" t="s">
        <v>576</v>
      </c>
      <c r="F479" t="s">
        <v>483</v>
      </c>
      <c r="G479" s="3">
        <v>8810.14</v>
      </c>
      <c r="H479" s="3" t="str">
        <f>VLOOKUP($A479&amp;$C479&amp;$B479,Mapping!$C:$G,3,0)</f>
        <v>Mass</v>
      </c>
      <c r="I479" t="str">
        <f>VLOOKUP($A479&amp;$C479&amp;$B479,Mapping!$C:$G,4,0)</f>
        <v>JOHNSON'S BABY</v>
      </c>
      <c r="J479" t="str">
        <f t="shared" si="7"/>
        <v>BABY HAIR CARE</v>
      </c>
      <c r="K479" t="str">
        <f>VLOOKUP($A479&amp;$C479&amp;$B479,Mapping!$C:$G,5,0)</f>
        <v>Baby Care</v>
      </c>
      <c r="L479" t="str">
        <f>VLOOKUP(J479&amp;H479,Mapping!J:K,2,0)</f>
        <v>Baby Hair Care</v>
      </c>
      <c r="M479" t="str">
        <f>IF(OR(I479="PIZ BUIN",I479="LISTERINE"),VLOOKUP(E479,MAPEO!C:D,2,0)&amp;" "&amp;H479,VLOOKUP(E479,MAPEO!C:D,2,0))</f>
        <v>J´s Baby Shampoo</v>
      </c>
      <c r="N479">
        <f>VLOOKUP(F479,MD!A:B,2,0)</f>
        <v>0</v>
      </c>
    </row>
    <row r="480" spans="1:14">
      <c r="A480" t="s">
        <v>133</v>
      </c>
      <c r="B480" t="s">
        <v>1</v>
      </c>
      <c r="C480" t="s">
        <v>189</v>
      </c>
      <c r="D480" t="s">
        <v>389</v>
      </c>
      <c r="E480" t="s">
        <v>576</v>
      </c>
      <c r="F480" t="s">
        <v>484</v>
      </c>
      <c r="G480" s="3">
        <v>9517.92</v>
      </c>
      <c r="H480" s="3" t="str">
        <f>VLOOKUP($A480&amp;$C480&amp;$B480,Mapping!$C:$G,3,0)</f>
        <v>Mass</v>
      </c>
      <c r="I480" t="str">
        <f>VLOOKUP($A480&amp;$C480&amp;$B480,Mapping!$C:$G,4,0)</f>
        <v>JOHNSON'S BABY</v>
      </c>
      <c r="J480" t="str">
        <f t="shared" si="7"/>
        <v>BABY HAIR CARE</v>
      </c>
      <c r="K480" t="str">
        <f>VLOOKUP($A480&amp;$C480&amp;$B480,Mapping!$C:$G,5,0)</f>
        <v>Baby Care</v>
      </c>
      <c r="L480" t="str">
        <f>VLOOKUP(J480&amp;H480,Mapping!J:K,2,0)</f>
        <v>Baby Hair Care</v>
      </c>
      <c r="M480" t="str">
        <f>IF(OR(I480="PIZ BUIN",I480="LISTERINE"),VLOOKUP(E480,MAPEO!C:D,2,0)&amp;" "&amp;H480,VLOOKUP(E480,MAPEO!C:D,2,0))</f>
        <v>J´s Baby Shampoo</v>
      </c>
      <c r="N480">
        <f>VLOOKUP(F480,MD!A:B,2,0)</f>
        <v>0</v>
      </c>
    </row>
    <row r="481" spans="1:14">
      <c r="A481" t="s">
        <v>133</v>
      </c>
      <c r="B481" t="s">
        <v>1</v>
      </c>
      <c r="C481" t="s">
        <v>189</v>
      </c>
      <c r="D481" t="s">
        <v>389</v>
      </c>
      <c r="E481" t="s">
        <v>576</v>
      </c>
      <c r="F481" t="s">
        <v>485</v>
      </c>
      <c r="G481" s="3">
        <v>2018.27</v>
      </c>
      <c r="H481" s="3" t="str">
        <f>VLOOKUP($A481&amp;$C481&amp;$B481,Mapping!$C:$G,3,0)</f>
        <v>Mass</v>
      </c>
      <c r="I481" t="str">
        <f>VLOOKUP($A481&amp;$C481&amp;$B481,Mapping!$C:$G,4,0)</f>
        <v>JOHNSON'S BABY</v>
      </c>
      <c r="J481" t="str">
        <f t="shared" si="7"/>
        <v>BABY HAIR CARE</v>
      </c>
      <c r="K481" t="str">
        <f>VLOOKUP($A481&amp;$C481&amp;$B481,Mapping!$C:$G,5,0)</f>
        <v>Baby Care</v>
      </c>
      <c r="L481" t="str">
        <f>VLOOKUP(J481&amp;H481,Mapping!J:K,2,0)</f>
        <v>Baby Hair Care</v>
      </c>
      <c r="M481" t="str">
        <f>IF(OR(I481="PIZ BUIN",I481="LISTERINE"),VLOOKUP(E481,MAPEO!C:D,2,0)&amp;" "&amp;H481,VLOOKUP(E481,MAPEO!C:D,2,0))</f>
        <v>J´s Baby Shampoo</v>
      </c>
      <c r="N481">
        <f>VLOOKUP(F481,MD!A:B,2,0)</f>
        <v>0</v>
      </c>
    </row>
    <row r="482" spans="1:14">
      <c r="A482" t="s">
        <v>133</v>
      </c>
      <c r="B482" t="s">
        <v>1</v>
      </c>
      <c r="C482" t="s">
        <v>189</v>
      </c>
      <c r="D482" t="s">
        <v>389</v>
      </c>
      <c r="E482" t="s">
        <v>576</v>
      </c>
      <c r="F482" t="s">
        <v>486</v>
      </c>
      <c r="G482" s="3">
        <v>4445.38</v>
      </c>
      <c r="H482" s="3" t="str">
        <f>VLOOKUP($A482&amp;$C482&amp;$B482,Mapping!$C:$G,3,0)</f>
        <v>Mass</v>
      </c>
      <c r="I482" t="str">
        <f>VLOOKUP($A482&amp;$C482&amp;$B482,Mapping!$C:$G,4,0)</f>
        <v>JOHNSON'S BABY</v>
      </c>
      <c r="J482" t="str">
        <f t="shared" si="7"/>
        <v>BABY HAIR CARE</v>
      </c>
      <c r="K482" t="str">
        <f>VLOOKUP($A482&amp;$C482&amp;$B482,Mapping!$C:$G,5,0)</f>
        <v>Baby Care</v>
      </c>
      <c r="L482" t="str">
        <f>VLOOKUP(J482&amp;H482,Mapping!J:K,2,0)</f>
        <v>Baby Hair Care</v>
      </c>
      <c r="M482" t="str">
        <f>IF(OR(I482="PIZ BUIN",I482="LISTERINE"),VLOOKUP(E482,MAPEO!C:D,2,0)&amp;" "&amp;H482,VLOOKUP(E482,MAPEO!C:D,2,0))</f>
        <v>J´s Baby Shampoo</v>
      </c>
      <c r="N482">
        <f>VLOOKUP(F482,MD!A:B,2,0)</f>
        <v>0</v>
      </c>
    </row>
    <row r="483" spans="1:14">
      <c r="A483" t="s">
        <v>133</v>
      </c>
      <c r="B483" t="s">
        <v>1</v>
      </c>
      <c r="C483" t="s">
        <v>189</v>
      </c>
      <c r="D483" t="s">
        <v>389</v>
      </c>
      <c r="E483" t="s">
        <v>576</v>
      </c>
      <c r="F483" t="s">
        <v>487</v>
      </c>
      <c r="G483" s="3">
        <v>9495.52</v>
      </c>
      <c r="H483" s="3" t="str">
        <f>VLOOKUP($A483&amp;$C483&amp;$B483,Mapping!$C:$G,3,0)</f>
        <v>Mass</v>
      </c>
      <c r="I483" t="str">
        <f>VLOOKUP($A483&amp;$C483&amp;$B483,Mapping!$C:$G,4,0)</f>
        <v>JOHNSON'S BABY</v>
      </c>
      <c r="J483" t="str">
        <f t="shared" si="7"/>
        <v>BABY HAIR CARE</v>
      </c>
      <c r="K483" t="str">
        <f>VLOOKUP($A483&amp;$C483&amp;$B483,Mapping!$C:$G,5,0)</f>
        <v>Baby Care</v>
      </c>
      <c r="L483" t="str">
        <f>VLOOKUP(J483&amp;H483,Mapping!J:K,2,0)</f>
        <v>Baby Hair Care</v>
      </c>
      <c r="M483" t="str">
        <f>IF(OR(I483="PIZ BUIN",I483="LISTERINE"),VLOOKUP(E483,MAPEO!C:D,2,0)&amp;" "&amp;H483,VLOOKUP(E483,MAPEO!C:D,2,0))</f>
        <v>J´s Baby Shampoo</v>
      </c>
      <c r="N483">
        <f>VLOOKUP(F483,MD!A:B,2,0)</f>
        <v>0</v>
      </c>
    </row>
    <row r="484" spans="1:14">
      <c r="A484" t="s">
        <v>133</v>
      </c>
      <c r="B484" t="s">
        <v>1</v>
      </c>
      <c r="C484" t="s">
        <v>189</v>
      </c>
      <c r="D484" t="s">
        <v>389</v>
      </c>
      <c r="E484" t="s">
        <v>576</v>
      </c>
      <c r="F484" t="s">
        <v>488</v>
      </c>
      <c r="G484" s="3">
        <v>7332.57</v>
      </c>
      <c r="H484" s="3" t="str">
        <f>VLOOKUP($A484&amp;$C484&amp;$B484,Mapping!$C:$G,3,0)</f>
        <v>Mass</v>
      </c>
      <c r="I484" t="str">
        <f>VLOOKUP($A484&amp;$C484&amp;$B484,Mapping!$C:$G,4,0)</f>
        <v>JOHNSON'S BABY</v>
      </c>
      <c r="J484" t="str">
        <f t="shared" si="7"/>
        <v>BABY HAIR CARE</v>
      </c>
      <c r="K484" t="str">
        <f>VLOOKUP($A484&amp;$C484&amp;$B484,Mapping!$C:$G,5,0)</f>
        <v>Baby Care</v>
      </c>
      <c r="L484" t="str">
        <f>VLOOKUP(J484&amp;H484,Mapping!J:K,2,0)</f>
        <v>Baby Hair Care</v>
      </c>
      <c r="M484" t="str">
        <f>IF(OR(I484="PIZ BUIN",I484="LISTERINE"),VLOOKUP(E484,MAPEO!C:D,2,0)&amp;" "&amp;H484,VLOOKUP(E484,MAPEO!C:D,2,0))</f>
        <v>J´s Baby Shampoo</v>
      </c>
      <c r="N484">
        <f>VLOOKUP(F484,MD!A:B,2,0)</f>
        <v>0</v>
      </c>
    </row>
    <row r="485" spans="1:14">
      <c r="A485" t="s">
        <v>133</v>
      </c>
      <c r="B485" t="s">
        <v>1</v>
      </c>
      <c r="C485" t="s">
        <v>189</v>
      </c>
      <c r="D485" t="s">
        <v>389</v>
      </c>
      <c r="E485" t="s">
        <v>576</v>
      </c>
      <c r="F485" t="s">
        <v>489</v>
      </c>
      <c r="G485" s="3">
        <v>4817.41</v>
      </c>
      <c r="H485" s="3" t="str">
        <f>VLOOKUP($A485&amp;$C485&amp;$B485,Mapping!$C:$G,3,0)</f>
        <v>Mass</v>
      </c>
      <c r="I485" t="str">
        <f>VLOOKUP($A485&amp;$C485&amp;$B485,Mapping!$C:$G,4,0)</f>
        <v>JOHNSON'S BABY</v>
      </c>
      <c r="J485" t="str">
        <f t="shared" si="7"/>
        <v>BABY HAIR CARE</v>
      </c>
      <c r="K485" t="str">
        <f>VLOOKUP($A485&amp;$C485&amp;$B485,Mapping!$C:$G,5,0)</f>
        <v>Baby Care</v>
      </c>
      <c r="L485" t="str">
        <f>VLOOKUP(J485&amp;H485,Mapping!J:K,2,0)</f>
        <v>Baby Hair Care</v>
      </c>
      <c r="M485" t="str">
        <f>IF(OR(I485="PIZ BUIN",I485="LISTERINE"),VLOOKUP(E485,MAPEO!C:D,2,0)&amp;" "&amp;H485,VLOOKUP(E485,MAPEO!C:D,2,0))</f>
        <v>J´s Baby Shampoo</v>
      </c>
      <c r="N485">
        <f>VLOOKUP(F485,MD!A:B,2,0)</f>
        <v>0</v>
      </c>
    </row>
    <row r="486" spans="1:14">
      <c r="A486" t="s">
        <v>133</v>
      </c>
      <c r="B486" t="s">
        <v>1</v>
      </c>
      <c r="C486" t="s">
        <v>189</v>
      </c>
      <c r="D486" t="s">
        <v>389</v>
      </c>
      <c r="E486" t="s">
        <v>576</v>
      </c>
      <c r="F486" t="s">
        <v>490</v>
      </c>
      <c r="G486" s="3">
        <v>10840.86</v>
      </c>
      <c r="H486" s="3" t="str">
        <f>VLOOKUP($A486&amp;$C486&amp;$B486,Mapping!$C:$G,3,0)</f>
        <v>Mass</v>
      </c>
      <c r="I486" t="str">
        <f>VLOOKUP($A486&amp;$C486&amp;$B486,Mapping!$C:$G,4,0)</f>
        <v>JOHNSON'S BABY</v>
      </c>
      <c r="J486" t="str">
        <f t="shared" si="7"/>
        <v>BABY HAIR CARE</v>
      </c>
      <c r="K486" t="str">
        <f>VLOOKUP($A486&amp;$C486&amp;$B486,Mapping!$C:$G,5,0)</f>
        <v>Baby Care</v>
      </c>
      <c r="L486" t="str">
        <f>VLOOKUP(J486&amp;H486,Mapping!J:K,2,0)</f>
        <v>Baby Hair Care</v>
      </c>
      <c r="M486" t="str">
        <f>IF(OR(I486="PIZ BUIN",I486="LISTERINE"),VLOOKUP(E486,MAPEO!C:D,2,0)&amp;" "&amp;H486,VLOOKUP(E486,MAPEO!C:D,2,0))</f>
        <v>J´s Baby Shampoo</v>
      </c>
      <c r="N486">
        <f>VLOOKUP(F486,MD!A:B,2,0)</f>
        <v>0</v>
      </c>
    </row>
    <row r="487" spans="1:14">
      <c r="A487" t="s">
        <v>133</v>
      </c>
      <c r="B487" t="s">
        <v>1</v>
      </c>
      <c r="C487" t="s">
        <v>189</v>
      </c>
      <c r="D487" t="s">
        <v>389</v>
      </c>
      <c r="E487" t="s">
        <v>576</v>
      </c>
      <c r="F487" t="s">
        <v>491</v>
      </c>
      <c r="G487" s="3">
        <v>5244.52</v>
      </c>
      <c r="H487" s="3" t="str">
        <f>VLOOKUP($A487&amp;$C487&amp;$B487,Mapping!$C:$G,3,0)</f>
        <v>Mass</v>
      </c>
      <c r="I487" t="str">
        <f>VLOOKUP($A487&amp;$C487&amp;$B487,Mapping!$C:$G,4,0)</f>
        <v>JOHNSON'S BABY</v>
      </c>
      <c r="J487" t="str">
        <f t="shared" si="7"/>
        <v>BABY HAIR CARE</v>
      </c>
      <c r="K487" t="str">
        <f>VLOOKUP($A487&amp;$C487&amp;$B487,Mapping!$C:$G,5,0)</f>
        <v>Baby Care</v>
      </c>
      <c r="L487" t="str">
        <f>VLOOKUP(J487&amp;H487,Mapping!J:K,2,0)</f>
        <v>Baby Hair Care</v>
      </c>
      <c r="M487" t="str">
        <f>IF(OR(I487="PIZ BUIN",I487="LISTERINE"),VLOOKUP(E487,MAPEO!C:D,2,0)&amp;" "&amp;H487,VLOOKUP(E487,MAPEO!C:D,2,0))</f>
        <v>J´s Baby Shampoo</v>
      </c>
      <c r="N487">
        <f>VLOOKUP(F487,MD!A:B,2,0)</f>
        <v>0</v>
      </c>
    </row>
    <row r="488" spans="1:14">
      <c r="A488" t="s">
        <v>133</v>
      </c>
      <c r="B488" t="s">
        <v>1</v>
      </c>
      <c r="C488" t="s">
        <v>189</v>
      </c>
      <c r="D488" t="s">
        <v>389</v>
      </c>
      <c r="E488" t="s">
        <v>576</v>
      </c>
      <c r="F488" t="s">
        <v>492</v>
      </c>
      <c r="G488" s="3">
        <v>3372.21</v>
      </c>
      <c r="H488" s="3" t="str">
        <f>VLOOKUP($A488&amp;$C488&amp;$B488,Mapping!$C:$G,3,0)</f>
        <v>Mass</v>
      </c>
      <c r="I488" t="str">
        <f>VLOOKUP($A488&amp;$C488&amp;$B488,Mapping!$C:$G,4,0)</f>
        <v>JOHNSON'S BABY</v>
      </c>
      <c r="J488" t="str">
        <f t="shared" si="7"/>
        <v>BABY HAIR CARE</v>
      </c>
      <c r="K488" t="str">
        <f>VLOOKUP($A488&amp;$C488&amp;$B488,Mapping!$C:$G,5,0)</f>
        <v>Baby Care</v>
      </c>
      <c r="L488" t="str">
        <f>VLOOKUP(J488&amp;H488,Mapping!J:K,2,0)</f>
        <v>Baby Hair Care</v>
      </c>
      <c r="M488" t="str">
        <f>IF(OR(I488="PIZ BUIN",I488="LISTERINE"),VLOOKUP(E488,MAPEO!C:D,2,0)&amp;" "&amp;H488,VLOOKUP(E488,MAPEO!C:D,2,0))</f>
        <v>J´s Baby Shampoo</v>
      </c>
      <c r="N488">
        <f>VLOOKUP(F488,MD!A:B,2,0)</f>
        <v>0</v>
      </c>
    </row>
    <row r="489" spans="1:14">
      <c r="A489" t="s">
        <v>133</v>
      </c>
      <c r="B489" t="s">
        <v>1</v>
      </c>
      <c r="C489" t="s">
        <v>189</v>
      </c>
      <c r="D489" t="s">
        <v>389</v>
      </c>
      <c r="E489" t="s">
        <v>576</v>
      </c>
      <c r="F489" t="s">
        <v>493</v>
      </c>
      <c r="G489" s="3">
        <v>6848.61</v>
      </c>
      <c r="H489" s="3" t="str">
        <f>VLOOKUP($A489&amp;$C489&amp;$B489,Mapping!$C:$G,3,0)</f>
        <v>Mass</v>
      </c>
      <c r="I489" t="str">
        <f>VLOOKUP($A489&amp;$C489&amp;$B489,Mapping!$C:$G,4,0)</f>
        <v>JOHNSON'S BABY</v>
      </c>
      <c r="J489" t="str">
        <f t="shared" si="7"/>
        <v>BABY HAIR CARE</v>
      </c>
      <c r="K489" t="str">
        <f>VLOOKUP($A489&amp;$C489&amp;$B489,Mapping!$C:$G,5,0)</f>
        <v>Baby Care</v>
      </c>
      <c r="L489" t="str">
        <f>VLOOKUP(J489&amp;H489,Mapping!J:K,2,0)</f>
        <v>Baby Hair Care</v>
      </c>
      <c r="M489" t="str">
        <f>IF(OR(I489="PIZ BUIN",I489="LISTERINE"),VLOOKUP(E489,MAPEO!C:D,2,0)&amp;" "&amp;H489,VLOOKUP(E489,MAPEO!C:D,2,0))</f>
        <v>J´s Baby Shampoo</v>
      </c>
      <c r="N489">
        <f>VLOOKUP(F489,MD!A:B,2,0)</f>
        <v>0</v>
      </c>
    </row>
    <row r="490" spans="1:14">
      <c r="A490" t="s">
        <v>133</v>
      </c>
      <c r="B490" t="s">
        <v>1</v>
      </c>
      <c r="C490" t="s">
        <v>189</v>
      </c>
      <c r="D490" t="s">
        <v>389</v>
      </c>
      <c r="E490" t="s">
        <v>576</v>
      </c>
      <c r="F490" t="s">
        <v>95</v>
      </c>
      <c r="G490" s="3">
        <v>5989.18</v>
      </c>
      <c r="H490" s="3" t="str">
        <f>VLOOKUP($A490&amp;$C490&amp;$B490,Mapping!$C:$G,3,0)</f>
        <v>Mass</v>
      </c>
      <c r="I490" t="str">
        <f>VLOOKUP($A490&amp;$C490&amp;$B490,Mapping!$C:$G,4,0)</f>
        <v>JOHNSON'S BABY</v>
      </c>
      <c r="J490" t="str">
        <f t="shared" si="7"/>
        <v>BABY HAIR CARE</v>
      </c>
      <c r="K490" t="str">
        <f>VLOOKUP($A490&amp;$C490&amp;$B490,Mapping!$C:$G,5,0)</f>
        <v>Baby Care</v>
      </c>
      <c r="L490" t="str">
        <f>VLOOKUP(J490&amp;H490,Mapping!J:K,2,0)</f>
        <v>Baby Hair Care</v>
      </c>
      <c r="M490" t="str">
        <f>IF(OR(I490="PIZ BUIN",I490="LISTERINE"),VLOOKUP(E490,MAPEO!C:D,2,0)&amp;" "&amp;H490,VLOOKUP(E490,MAPEO!C:D,2,0))</f>
        <v>J´s Baby Shampoo</v>
      </c>
      <c r="N490" t="str">
        <f>VLOOKUP(F490,MD!A:B,2,0)</f>
        <v>YTD 2015</v>
      </c>
    </row>
    <row r="491" spans="1:14">
      <c r="A491" t="s">
        <v>133</v>
      </c>
      <c r="B491" t="s">
        <v>1</v>
      </c>
      <c r="C491" t="s">
        <v>189</v>
      </c>
      <c r="D491" t="s">
        <v>389</v>
      </c>
      <c r="E491" t="s">
        <v>576</v>
      </c>
      <c r="F491" t="s">
        <v>96</v>
      </c>
      <c r="G491" s="3">
        <v>4534.03</v>
      </c>
      <c r="H491" s="3" t="str">
        <f>VLOOKUP($A491&amp;$C491&amp;$B491,Mapping!$C:$G,3,0)</f>
        <v>Mass</v>
      </c>
      <c r="I491" t="str">
        <f>VLOOKUP($A491&amp;$C491&amp;$B491,Mapping!$C:$G,4,0)</f>
        <v>JOHNSON'S BABY</v>
      </c>
      <c r="J491" t="str">
        <f t="shared" si="7"/>
        <v>BABY HAIR CARE</v>
      </c>
      <c r="K491" t="str">
        <f>VLOOKUP($A491&amp;$C491&amp;$B491,Mapping!$C:$G,5,0)</f>
        <v>Baby Care</v>
      </c>
      <c r="L491" t="str">
        <f>VLOOKUP(J491&amp;H491,Mapping!J:K,2,0)</f>
        <v>Baby Hair Care</v>
      </c>
      <c r="M491" t="str">
        <f>IF(OR(I491="PIZ BUIN",I491="LISTERINE"),VLOOKUP(E491,MAPEO!C:D,2,0)&amp;" "&amp;H491,VLOOKUP(E491,MAPEO!C:D,2,0))</f>
        <v>J´s Baby Shampoo</v>
      </c>
      <c r="N491" t="str">
        <f>VLOOKUP(F491,MD!A:B,2,0)</f>
        <v>YTD 2015</v>
      </c>
    </row>
    <row r="492" spans="1:14">
      <c r="A492" t="s">
        <v>133</v>
      </c>
      <c r="B492" t="s">
        <v>1</v>
      </c>
      <c r="C492" t="s">
        <v>189</v>
      </c>
      <c r="D492" t="s">
        <v>389</v>
      </c>
      <c r="E492" t="s">
        <v>576</v>
      </c>
      <c r="F492" t="s">
        <v>97</v>
      </c>
      <c r="G492" s="3">
        <v>10052.43</v>
      </c>
      <c r="H492" s="3" t="str">
        <f>VLOOKUP($A492&amp;$C492&amp;$B492,Mapping!$C:$G,3,0)</f>
        <v>Mass</v>
      </c>
      <c r="I492" t="str">
        <f>VLOOKUP($A492&amp;$C492&amp;$B492,Mapping!$C:$G,4,0)</f>
        <v>JOHNSON'S BABY</v>
      </c>
      <c r="J492" t="str">
        <f t="shared" si="7"/>
        <v>BABY HAIR CARE</v>
      </c>
      <c r="K492" t="str">
        <f>VLOOKUP($A492&amp;$C492&amp;$B492,Mapping!$C:$G,5,0)</f>
        <v>Baby Care</v>
      </c>
      <c r="L492" t="str">
        <f>VLOOKUP(J492&amp;H492,Mapping!J:K,2,0)</f>
        <v>Baby Hair Care</v>
      </c>
      <c r="M492" t="str">
        <f>IF(OR(I492="PIZ BUIN",I492="LISTERINE"),VLOOKUP(E492,MAPEO!C:D,2,0)&amp;" "&amp;H492,VLOOKUP(E492,MAPEO!C:D,2,0))</f>
        <v>J´s Baby Shampoo</v>
      </c>
      <c r="N492" t="str">
        <f>VLOOKUP(F492,MD!A:B,2,0)</f>
        <v>YTD 2015</v>
      </c>
    </row>
    <row r="493" spans="1:14">
      <c r="A493" t="s">
        <v>133</v>
      </c>
      <c r="B493" t="s">
        <v>1</v>
      </c>
      <c r="C493" t="s">
        <v>189</v>
      </c>
      <c r="D493" t="s">
        <v>389</v>
      </c>
      <c r="E493" t="s">
        <v>576</v>
      </c>
      <c r="F493" t="s">
        <v>101</v>
      </c>
      <c r="G493" s="3">
        <v>2768.27</v>
      </c>
      <c r="H493" s="3" t="str">
        <f>VLOOKUP($A493&amp;$C493&amp;$B493,Mapping!$C:$G,3,0)</f>
        <v>Mass</v>
      </c>
      <c r="I493" t="str">
        <f>VLOOKUP($A493&amp;$C493&amp;$B493,Mapping!$C:$G,4,0)</f>
        <v>JOHNSON'S BABY</v>
      </c>
      <c r="J493" t="str">
        <f t="shared" si="7"/>
        <v>BABY HAIR CARE</v>
      </c>
      <c r="K493" t="str">
        <f>VLOOKUP($A493&amp;$C493&amp;$B493,Mapping!$C:$G,5,0)</f>
        <v>Baby Care</v>
      </c>
      <c r="L493" t="str">
        <f>VLOOKUP(J493&amp;H493,Mapping!J:K,2,0)</f>
        <v>Baby Hair Care</v>
      </c>
      <c r="M493" t="str">
        <f>IF(OR(I493="PIZ BUIN",I493="LISTERINE"),VLOOKUP(E493,MAPEO!C:D,2,0)&amp;" "&amp;H493,VLOOKUP(E493,MAPEO!C:D,2,0))</f>
        <v>J´s Baby Shampoo</v>
      </c>
      <c r="N493" t="str">
        <f>VLOOKUP(F493,MD!A:B,2,0)</f>
        <v>YTD 2015</v>
      </c>
    </row>
    <row r="494" spans="1:14">
      <c r="A494" t="s">
        <v>133</v>
      </c>
      <c r="B494" t="s">
        <v>1</v>
      </c>
      <c r="C494" t="s">
        <v>189</v>
      </c>
      <c r="D494" t="s">
        <v>389</v>
      </c>
      <c r="E494" t="s">
        <v>576</v>
      </c>
      <c r="F494" t="s">
        <v>104</v>
      </c>
      <c r="G494" s="3">
        <v>4317.6899999999996</v>
      </c>
      <c r="H494" s="3" t="str">
        <f>VLOOKUP($A494&amp;$C494&amp;$B494,Mapping!$C:$G,3,0)</f>
        <v>Mass</v>
      </c>
      <c r="I494" t="str">
        <f>VLOOKUP($A494&amp;$C494&amp;$B494,Mapping!$C:$G,4,0)</f>
        <v>JOHNSON'S BABY</v>
      </c>
      <c r="J494" t="str">
        <f t="shared" si="7"/>
        <v>BABY HAIR CARE</v>
      </c>
      <c r="K494" t="str">
        <f>VLOOKUP($A494&amp;$C494&amp;$B494,Mapping!$C:$G,5,0)</f>
        <v>Baby Care</v>
      </c>
      <c r="L494" t="str">
        <f>VLOOKUP(J494&amp;H494,Mapping!J:K,2,0)</f>
        <v>Baby Hair Care</v>
      </c>
      <c r="M494" t="str">
        <f>IF(OR(I494="PIZ BUIN",I494="LISTERINE"),VLOOKUP(E494,MAPEO!C:D,2,0)&amp;" "&amp;H494,VLOOKUP(E494,MAPEO!C:D,2,0))</f>
        <v>J´s Baby Shampoo</v>
      </c>
      <c r="N494" t="str">
        <f>VLOOKUP(F494,MD!A:B,2,0)</f>
        <v>YTD 2015</v>
      </c>
    </row>
    <row r="495" spans="1:14">
      <c r="A495" t="s">
        <v>133</v>
      </c>
      <c r="B495" t="s">
        <v>1</v>
      </c>
      <c r="C495" t="s">
        <v>189</v>
      </c>
      <c r="D495" t="s">
        <v>389</v>
      </c>
      <c r="E495" t="s">
        <v>576</v>
      </c>
      <c r="F495" t="s">
        <v>105</v>
      </c>
      <c r="G495" s="3">
        <v>3065.16</v>
      </c>
      <c r="H495" s="3" t="str">
        <f>VLOOKUP($A495&amp;$C495&amp;$B495,Mapping!$C:$G,3,0)</f>
        <v>Mass</v>
      </c>
      <c r="I495" t="str">
        <f>VLOOKUP($A495&amp;$C495&amp;$B495,Mapping!$C:$G,4,0)</f>
        <v>JOHNSON'S BABY</v>
      </c>
      <c r="J495" t="str">
        <f t="shared" si="7"/>
        <v>BABY HAIR CARE</v>
      </c>
      <c r="K495" t="str">
        <f>VLOOKUP($A495&amp;$C495&amp;$B495,Mapping!$C:$G,5,0)</f>
        <v>Baby Care</v>
      </c>
      <c r="L495" t="str">
        <f>VLOOKUP(J495&amp;H495,Mapping!J:K,2,0)</f>
        <v>Baby Hair Care</v>
      </c>
      <c r="M495" t="str">
        <f>IF(OR(I495="PIZ BUIN",I495="LISTERINE"),VLOOKUP(E495,MAPEO!C:D,2,0)&amp;" "&amp;H495,VLOOKUP(E495,MAPEO!C:D,2,0))</f>
        <v>J´s Baby Shampoo</v>
      </c>
      <c r="N495" t="str">
        <f>VLOOKUP(F495,MD!A:B,2,0)</f>
        <v>YTD 2015</v>
      </c>
    </row>
    <row r="496" spans="1:14">
      <c r="A496" t="s">
        <v>133</v>
      </c>
      <c r="B496" t="s">
        <v>1</v>
      </c>
      <c r="C496" t="s">
        <v>189</v>
      </c>
      <c r="D496" t="s">
        <v>389</v>
      </c>
      <c r="E496" t="s">
        <v>576</v>
      </c>
      <c r="F496" t="s">
        <v>106</v>
      </c>
      <c r="G496" s="3">
        <v>4716.26</v>
      </c>
      <c r="H496" s="3" t="str">
        <f>VLOOKUP($A496&amp;$C496&amp;$B496,Mapping!$C:$G,3,0)</f>
        <v>Mass</v>
      </c>
      <c r="I496" t="str">
        <f>VLOOKUP($A496&amp;$C496&amp;$B496,Mapping!$C:$G,4,0)</f>
        <v>JOHNSON'S BABY</v>
      </c>
      <c r="J496" t="str">
        <f t="shared" si="7"/>
        <v>BABY HAIR CARE</v>
      </c>
      <c r="K496" t="str">
        <f>VLOOKUP($A496&amp;$C496&amp;$B496,Mapping!$C:$G,5,0)</f>
        <v>Baby Care</v>
      </c>
      <c r="L496" t="str">
        <f>VLOOKUP(J496&amp;H496,Mapping!J:K,2,0)</f>
        <v>Baby Hair Care</v>
      </c>
      <c r="M496" t="str">
        <f>IF(OR(I496="PIZ BUIN",I496="LISTERINE"),VLOOKUP(E496,MAPEO!C:D,2,0)&amp;" "&amp;H496,VLOOKUP(E496,MAPEO!C:D,2,0))</f>
        <v>J´s Baby Shampoo</v>
      </c>
      <c r="N496" t="str">
        <f>VLOOKUP(F496,MD!A:B,2,0)</f>
        <v>YTD 2015</v>
      </c>
    </row>
    <row r="497" spans="1:14">
      <c r="A497" t="s">
        <v>133</v>
      </c>
      <c r="B497" t="s">
        <v>1</v>
      </c>
      <c r="C497" t="s">
        <v>189</v>
      </c>
      <c r="D497" t="s">
        <v>389</v>
      </c>
      <c r="E497" t="s">
        <v>576</v>
      </c>
      <c r="F497" t="s">
        <v>108</v>
      </c>
      <c r="G497" s="3">
        <v>5841.01</v>
      </c>
      <c r="H497" s="3" t="str">
        <f>VLOOKUP($A497&amp;$C497&amp;$B497,Mapping!$C:$G,3,0)</f>
        <v>Mass</v>
      </c>
      <c r="I497" t="str">
        <f>VLOOKUP($A497&amp;$C497&amp;$B497,Mapping!$C:$G,4,0)</f>
        <v>JOHNSON'S BABY</v>
      </c>
      <c r="J497" t="str">
        <f t="shared" si="7"/>
        <v>BABY HAIR CARE</v>
      </c>
      <c r="K497" t="str">
        <f>VLOOKUP($A497&amp;$C497&amp;$B497,Mapping!$C:$G,5,0)</f>
        <v>Baby Care</v>
      </c>
      <c r="L497" t="str">
        <f>VLOOKUP(J497&amp;H497,Mapping!J:K,2,0)</f>
        <v>Baby Hair Care</v>
      </c>
      <c r="M497" t="str">
        <f>IF(OR(I497="PIZ BUIN",I497="LISTERINE"),VLOOKUP(E497,MAPEO!C:D,2,0)&amp;" "&amp;H497,VLOOKUP(E497,MAPEO!C:D,2,0))</f>
        <v>J´s Baby Shampoo</v>
      </c>
      <c r="N497">
        <f>VLOOKUP(F497,MD!A:B,2,0)</f>
        <v>0</v>
      </c>
    </row>
    <row r="498" spans="1:14">
      <c r="A498" t="s">
        <v>133</v>
      </c>
      <c r="B498" t="s">
        <v>1</v>
      </c>
      <c r="C498" t="s">
        <v>189</v>
      </c>
      <c r="D498" t="s">
        <v>389</v>
      </c>
      <c r="E498" t="s">
        <v>576</v>
      </c>
      <c r="F498" t="s">
        <v>109</v>
      </c>
      <c r="G498" s="3">
        <v>11408.4</v>
      </c>
      <c r="H498" s="3" t="str">
        <f>VLOOKUP($A498&amp;$C498&amp;$B498,Mapping!$C:$G,3,0)</f>
        <v>Mass</v>
      </c>
      <c r="I498" t="str">
        <f>VLOOKUP($A498&amp;$C498&amp;$B498,Mapping!$C:$G,4,0)</f>
        <v>JOHNSON'S BABY</v>
      </c>
      <c r="J498" t="str">
        <f t="shared" si="7"/>
        <v>BABY HAIR CARE</v>
      </c>
      <c r="K498" t="str">
        <f>VLOOKUP($A498&amp;$C498&amp;$B498,Mapping!$C:$G,5,0)</f>
        <v>Baby Care</v>
      </c>
      <c r="L498" t="str">
        <f>VLOOKUP(J498&amp;H498,Mapping!J:K,2,0)</f>
        <v>Baby Hair Care</v>
      </c>
      <c r="M498" t="str">
        <f>IF(OR(I498="PIZ BUIN",I498="LISTERINE"),VLOOKUP(E498,MAPEO!C:D,2,0)&amp;" "&amp;H498,VLOOKUP(E498,MAPEO!C:D,2,0))</f>
        <v>J´s Baby Shampoo</v>
      </c>
      <c r="N498">
        <f>VLOOKUP(F498,MD!A:B,2,0)</f>
        <v>0</v>
      </c>
    </row>
    <row r="499" spans="1:14">
      <c r="A499" t="s">
        <v>133</v>
      </c>
      <c r="B499" t="s">
        <v>1</v>
      </c>
      <c r="C499" t="s">
        <v>189</v>
      </c>
      <c r="D499" t="s">
        <v>389</v>
      </c>
      <c r="E499" t="s">
        <v>576</v>
      </c>
      <c r="F499" t="s">
        <v>110</v>
      </c>
      <c r="G499" s="3">
        <v>2340.39</v>
      </c>
      <c r="H499" s="3" t="str">
        <f>VLOOKUP($A499&amp;$C499&amp;$B499,Mapping!$C:$G,3,0)</f>
        <v>Mass</v>
      </c>
      <c r="I499" t="str">
        <f>VLOOKUP($A499&amp;$C499&amp;$B499,Mapping!$C:$G,4,0)</f>
        <v>JOHNSON'S BABY</v>
      </c>
      <c r="J499" t="str">
        <f t="shared" si="7"/>
        <v>BABY HAIR CARE</v>
      </c>
      <c r="K499" t="str">
        <f>VLOOKUP($A499&amp;$C499&amp;$B499,Mapping!$C:$G,5,0)</f>
        <v>Baby Care</v>
      </c>
      <c r="L499" t="str">
        <f>VLOOKUP(J499&amp;H499,Mapping!J:K,2,0)</f>
        <v>Baby Hair Care</v>
      </c>
      <c r="M499" t="str">
        <f>IF(OR(I499="PIZ BUIN",I499="LISTERINE"),VLOOKUP(E499,MAPEO!C:D,2,0)&amp;" "&amp;H499,VLOOKUP(E499,MAPEO!C:D,2,0))</f>
        <v>J´s Baby Shampoo</v>
      </c>
      <c r="N499">
        <f>VLOOKUP(F499,MD!A:B,2,0)</f>
        <v>0</v>
      </c>
    </row>
    <row r="500" spans="1:14">
      <c r="A500" t="s">
        <v>133</v>
      </c>
      <c r="B500" t="s">
        <v>1</v>
      </c>
      <c r="C500" t="s">
        <v>189</v>
      </c>
      <c r="D500" t="s">
        <v>389</v>
      </c>
      <c r="E500" t="s">
        <v>576</v>
      </c>
      <c r="F500" t="s">
        <v>111</v>
      </c>
      <c r="G500" s="3">
        <v>1905.22</v>
      </c>
      <c r="H500" s="3" t="str">
        <f>VLOOKUP($A500&amp;$C500&amp;$B500,Mapping!$C:$G,3,0)</f>
        <v>Mass</v>
      </c>
      <c r="I500" t="str">
        <f>VLOOKUP($A500&amp;$C500&amp;$B500,Mapping!$C:$G,4,0)</f>
        <v>JOHNSON'S BABY</v>
      </c>
      <c r="J500" t="str">
        <f t="shared" si="7"/>
        <v>BABY HAIR CARE</v>
      </c>
      <c r="K500" t="str">
        <f>VLOOKUP($A500&amp;$C500&amp;$B500,Mapping!$C:$G,5,0)</f>
        <v>Baby Care</v>
      </c>
      <c r="L500" t="str">
        <f>VLOOKUP(J500&amp;H500,Mapping!J:K,2,0)</f>
        <v>Baby Hair Care</v>
      </c>
      <c r="M500" t="str">
        <f>IF(OR(I500="PIZ BUIN",I500="LISTERINE"),VLOOKUP(E500,MAPEO!C:D,2,0)&amp;" "&amp;H500,VLOOKUP(E500,MAPEO!C:D,2,0))</f>
        <v>J´s Baby Shampoo</v>
      </c>
      <c r="N500">
        <f>VLOOKUP(F500,MD!A:B,2,0)</f>
        <v>0</v>
      </c>
    </row>
    <row r="501" spans="1:14">
      <c r="A501" t="s">
        <v>133</v>
      </c>
      <c r="B501" t="s">
        <v>1</v>
      </c>
      <c r="C501" t="s">
        <v>189</v>
      </c>
      <c r="D501" t="s">
        <v>389</v>
      </c>
      <c r="E501" t="s">
        <v>576</v>
      </c>
      <c r="F501" t="s">
        <v>114</v>
      </c>
      <c r="G501" s="3">
        <v>2673.3</v>
      </c>
      <c r="H501" s="3" t="str">
        <f>VLOOKUP($A501&amp;$C501&amp;$B501,Mapping!$C:$G,3,0)</f>
        <v>Mass</v>
      </c>
      <c r="I501" t="str">
        <f>VLOOKUP($A501&amp;$C501&amp;$B501,Mapping!$C:$G,4,0)</f>
        <v>JOHNSON'S BABY</v>
      </c>
      <c r="J501" t="str">
        <f t="shared" si="7"/>
        <v>BABY HAIR CARE</v>
      </c>
      <c r="K501" t="str">
        <f>VLOOKUP($A501&amp;$C501&amp;$B501,Mapping!$C:$G,5,0)</f>
        <v>Baby Care</v>
      </c>
      <c r="L501" t="str">
        <f>VLOOKUP(J501&amp;H501,Mapping!J:K,2,0)</f>
        <v>Baby Hair Care</v>
      </c>
      <c r="M501" t="str">
        <f>IF(OR(I501="PIZ BUIN",I501="LISTERINE"),VLOOKUP(E501,MAPEO!C:D,2,0)&amp;" "&amp;H501,VLOOKUP(E501,MAPEO!C:D,2,0))</f>
        <v>J´s Baby Shampoo</v>
      </c>
      <c r="N501">
        <f>VLOOKUP(F501,MD!A:B,2,0)</f>
        <v>0</v>
      </c>
    </row>
    <row r="502" spans="1:14">
      <c r="A502" t="s">
        <v>133</v>
      </c>
      <c r="B502" t="s">
        <v>1</v>
      </c>
      <c r="C502" t="s">
        <v>189</v>
      </c>
      <c r="D502" t="s">
        <v>389</v>
      </c>
      <c r="E502" t="s">
        <v>576</v>
      </c>
      <c r="F502" t="s">
        <v>115</v>
      </c>
      <c r="G502" s="3">
        <v>4581.6499999999996</v>
      </c>
      <c r="H502" s="3" t="str">
        <f>VLOOKUP($A502&amp;$C502&amp;$B502,Mapping!$C:$G,3,0)</f>
        <v>Mass</v>
      </c>
      <c r="I502" t="str">
        <f>VLOOKUP($A502&amp;$C502&amp;$B502,Mapping!$C:$G,4,0)</f>
        <v>JOHNSON'S BABY</v>
      </c>
      <c r="J502" t="str">
        <f t="shared" si="7"/>
        <v>BABY HAIR CARE</v>
      </c>
      <c r="K502" t="str">
        <f>VLOOKUP($A502&amp;$C502&amp;$B502,Mapping!$C:$G,5,0)</f>
        <v>Baby Care</v>
      </c>
      <c r="L502" t="str">
        <f>VLOOKUP(J502&amp;H502,Mapping!J:K,2,0)</f>
        <v>Baby Hair Care</v>
      </c>
      <c r="M502" t="str">
        <f>IF(OR(I502="PIZ BUIN",I502="LISTERINE"),VLOOKUP(E502,MAPEO!C:D,2,0)&amp;" "&amp;H502,VLOOKUP(E502,MAPEO!C:D,2,0))</f>
        <v>J´s Baby Shampoo</v>
      </c>
      <c r="N502" t="str">
        <f>VLOOKUP(F502,MD!A:B,2,0)</f>
        <v>YTD 2016</v>
      </c>
    </row>
    <row r="503" spans="1:14">
      <c r="A503" t="s">
        <v>133</v>
      </c>
      <c r="B503" t="s">
        <v>1</v>
      </c>
      <c r="C503" t="s">
        <v>189</v>
      </c>
      <c r="D503" t="s">
        <v>389</v>
      </c>
      <c r="E503" t="s">
        <v>576</v>
      </c>
      <c r="F503" t="s">
        <v>117</v>
      </c>
      <c r="G503" s="3">
        <v>3436.05</v>
      </c>
      <c r="H503" s="3" t="str">
        <f>VLOOKUP($A503&amp;$C503&amp;$B503,Mapping!$C:$G,3,0)</f>
        <v>Mass</v>
      </c>
      <c r="I503" t="str">
        <f>VLOOKUP($A503&amp;$C503&amp;$B503,Mapping!$C:$G,4,0)</f>
        <v>JOHNSON'S BABY</v>
      </c>
      <c r="J503" t="str">
        <f t="shared" si="7"/>
        <v>BABY HAIR CARE</v>
      </c>
      <c r="K503" t="str">
        <f>VLOOKUP($A503&amp;$C503&amp;$B503,Mapping!$C:$G,5,0)</f>
        <v>Baby Care</v>
      </c>
      <c r="L503" t="str">
        <f>VLOOKUP(J503&amp;H503,Mapping!J:K,2,0)</f>
        <v>Baby Hair Care</v>
      </c>
      <c r="M503" t="str">
        <f>IF(OR(I503="PIZ BUIN",I503="LISTERINE"),VLOOKUP(E503,MAPEO!C:D,2,0)&amp;" "&amp;H503,VLOOKUP(E503,MAPEO!C:D,2,0))</f>
        <v>J´s Baby Shampoo</v>
      </c>
      <c r="N503" t="str">
        <f>VLOOKUP(F503,MD!A:B,2,0)</f>
        <v>YTD 2016</v>
      </c>
    </row>
    <row r="504" spans="1:14">
      <c r="A504" t="s">
        <v>133</v>
      </c>
      <c r="B504" t="s">
        <v>1</v>
      </c>
      <c r="C504" t="s">
        <v>189</v>
      </c>
      <c r="D504" t="s">
        <v>389</v>
      </c>
      <c r="E504" t="s">
        <v>576</v>
      </c>
      <c r="F504" t="s">
        <v>118</v>
      </c>
      <c r="G504" s="3">
        <v>5194.67</v>
      </c>
      <c r="H504" s="3" t="str">
        <f>VLOOKUP($A504&amp;$C504&amp;$B504,Mapping!$C:$G,3,0)</f>
        <v>Mass</v>
      </c>
      <c r="I504" t="str">
        <f>VLOOKUP($A504&amp;$C504&amp;$B504,Mapping!$C:$G,4,0)</f>
        <v>JOHNSON'S BABY</v>
      </c>
      <c r="J504" t="str">
        <f t="shared" si="7"/>
        <v>BABY HAIR CARE</v>
      </c>
      <c r="K504" t="str">
        <f>VLOOKUP($A504&amp;$C504&amp;$B504,Mapping!$C:$G,5,0)</f>
        <v>Baby Care</v>
      </c>
      <c r="L504" t="str">
        <f>VLOOKUP(J504&amp;H504,Mapping!J:K,2,0)</f>
        <v>Baby Hair Care</v>
      </c>
      <c r="M504" t="str">
        <f>IF(OR(I504="PIZ BUIN",I504="LISTERINE"),VLOOKUP(E504,MAPEO!C:D,2,0)&amp;" "&amp;H504,VLOOKUP(E504,MAPEO!C:D,2,0))</f>
        <v>J´s Baby Shampoo</v>
      </c>
      <c r="N504" t="str">
        <f>VLOOKUP(F504,MD!A:B,2,0)</f>
        <v>YTD 2016</v>
      </c>
    </row>
    <row r="505" spans="1:14">
      <c r="A505" t="s">
        <v>133</v>
      </c>
      <c r="B505" t="s">
        <v>1</v>
      </c>
      <c r="C505" t="s">
        <v>189</v>
      </c>
      <c r="D505" t="s">
        <v>389</v>
      </c>
      <c r="E505" t="s">
        <v>577</v>
      </c>
      <c r="F505" t="s">
        <v>482</v>
      </c>
      <c r="G505" s="3">
        <v>1428.38</v>
      </c>
      <c r="H505" s="3" t="str">
        <f>VLOOKUP($A505&amp;$C505&amp;$B505,Mapping!$C:$G,3,0)</f>
        <v>Mass</v>
      </c>
      <c r="I505" t="str">
        <f>VLOOKUP($A505&amp;$C505&amp;$B505,Mapping!$C:$G,4,0)</f>
        <v>JOHNSON'S BABY</v>
      </c>
      <c r="J505" t="str">
        <f t="shared" si="7"/>
        <v>BABY HAIR CARE</v>
      </c>
      <c r="K505" t="str">
        <f>VLOOKUP($A505&amp;$C505&amp;$B505,Mapping!$C:$G,5,0)</f>
        <v>Baby Care</v>
      </c>
      <c r="L505" t="str">
        <f>VLOOKUP(J505&amp;H505,Mapping!J:K,2,0)</f>
        <v>Baby Hair Care</v>
      </c>
      <c r="M505" t="str">
        <f>IF(OR(I505="PIZ BUIN",I505="LISTERINE"),VLOOKUP(E505,MAPEO!C:D,2,0)&amp;" "&amp;H505,VLOOKUP(E505,MAPEO!C:D,2,0))</f>
        <v>J´s Baby Shampoo</v>
      </c>
      <c r="N505">
        <f>VLOOKUP(F505,MD!A:B,2,0)</f>
        <v>0</v>
      </c>
    </row>
    <row r="506" spans="1:14">
      <c r="A506" t="s">
        <v>133</v>
      </c>
      <c r="B506" t="s">
        <v>1</v>
      </c>
      <c r="C506" t="s">
        <v>189</v>
      </c>
      <c r="D506" t="s">
        <v>389</v>
      </c>
      <c r="E506" t="s">
        <v>577</v>
      </c>
      <c r="F506" t="s">
        <v>487</v>
      </c>
      <c r="G506" s="3">
        <v>6185.1</v>
      </c>
      <c r="H506" s="3" t="str">
        <f>VLOOKUP($A506&amp;$C506&amp;$B506,Mapping!$C:$G,3,0)</f>
        <v>Mass</v>
      </c>
      <c r="I506" t="str">
        <f>VLOOKUP($A506&amp;$C506&amp;$B506,Mapping!$C:$G,4,0)</f>
        <v>JOHNSON'S BABY</v>
      </c>
      <c r="J506" t="str">
        <f t="shared" si="7"/>
        <v>BABY HAIR CARE</v>
      </c>
      <c r="K506" t="str">
        <f>VLOOKUP($A506&amp;$C506&amp;$B506,Mapping!$C:$G,5,0)</f>
        <v>Baby Care</v>
      </c>
      <c r="L506" t="str">
        <f>VLOOKUP(J506&amp;H506,Mapping!J:K,2,0)</f>
        <v>Baby Hair Care</v>
      </c>
      <c r="M506" t="str">
        <f>IF(OR(I506="PIZ BUIN",I506="LISTERINE"),VLOOKUP(E506,MAPEO!C:D,2,0)&amp;" "&amp;H506,VLOOKUP(E506,MAPEO!C:D,2,0))</f>
        <v>J´s Baby Shampoo</v>
      </c>
      <c r="N506">
        <f>VLOOKUP(F506,MD!A:B,2,0)</f>
        <v>0</v>
      </c>
    </row>
    <row r="507" spans="1:14">
      <c r="A507" t="s">
        <v>133</v>
      </c>
      <c r="B507" t="s">
        <v>1</v>
      </c>
      <c r="C507" t="s">
        <v>189</v>
      </c>
      <c r="D507" t="s">
        <v>389</v>
      </c>
      <c r="E507" t="s">
        <v>577</v>
      </c>
      <c r="F507" t="s">
        <v>488</v>
      </c>
      <c r="G507" s="3">
        <v>41446.639999999999</v>
      </c>
      <c r="H507" s="3" t="str">
        <f>VLOOKUP($A507&amp;$C507&amp;$B507,Mapping!$C:$G,3,0)</f>
        <v>Mass</v>
      </c>
      <c r="I507" t="str">
        <f>VLOOKUP($A507&amp;$C507&amp;$B507,Mapping!$C:$G,4,0)</f>
        <v>JOHNSON'S BABY</v>
      </c>
      <c r="J507" t="str">
        <f t="shared" si="7"/>
        <v>BABY HAIR CARE</v>
      </c>
      <c r="K507" t="str">
        <f>VLOOKUP($A507&amp;$C507&amp;$B507,Mapping!$C:$G,5,0)</f>
        <v>Baby Care</v>
      </c>
      <c r="L507" t="str">
        <f>VLOOKUP(J507&amp;H507,Mapping!J:K,2,0)</f>
        <v>Baby Hair Care</v>
      </c>
      <c r="M507" t="str">
        <f>IF(OR(I507="PIZ BUIN",I507="LISTERINE"),VLOOKUP(E507,MAPEO!C:D,2,0)&amp;" "&amp;H507,VLOOKUP(E507,MAPEO!C:D,2,0))</f>
        <v>J´s Baby Shampoo</v>
      </c>
      <c r="N507">
        <f>VLOOKUP(F507,MD!A:B,2,0)</f>
        <v>0</v>
      </c>
    </row>
    <row r="508" spans="1:14">
      <c r="A508" t="s">
        <v>133</v>
      </c>
      <c r="B508" t="s">
        <v>1</v>
      </c>
      <c r="C508" t="s">
        <v>189</v>
      </c>
      <c r="D508" t="s">
        <v>389</v>
      </c>
      <c r="E508" t="s">
        <v>577</v>
      </c>
      <c r="F508" t="s">
        <v>489</v>
      </c>
      <c r="G508" s="3">
        <v>-14992.48</v>
      </c>
      <c r="H508" s="3" t="str">
        <f>VLOOKUP($A508&amp;$C508&amp;$B508,Mapping!$C:$G,3,0)</f>
        <v>Mass</v>
      </c>
      <c r="I508" t="str">
        <f>VLOOKUP($A508&amp;$C508&amp;$B508,Mapping!$C:$G,4,0)</f>
        <v>JOHNSON'S BABY</v>
      </c>
      <c r="J508" t="str">
        <f t="shared" si="7"/>
        <v>BABY HAIR CARE</v>
      </c>
      <c r="K508" t="str">
        <f>VLOOKUP($A508&amp;$C508&amp;$B508,Mapping!$C:$G,5,0)</f>
        <v>Baby Care</v>
      </c>
      <c r="L508" t="str">
        <f>VLOOKUP(J508&amp;H508,Mapping!J:K,2,0)</f>
        <v>Baby Hair Care</v>
      </c>
      <c r="M508" t="str">
        <f>IF(OR(I508="PIZ BUIN",I508="LISTERINE"),VLOOKUP(E508,MAPEO!C:D,2,0)&amp;" "&amp;H508,VLOOKUP(E508,MAPEO!C:D,2,0))</f>
        <v>J´s Baby Shampoo</v>
      </c>
      <c r="N508">
        <f>VLOOKUP(F508,MD!A:B,2,0)</f>
        <v>0</v>
      </c>
    </row>
    <row r="509" spans="1:14">
      <c r="A509" t="s">
        <v>133</v>
      </c>
      <c r="B509" t="s">
        <v>1</v>
      </c>
      <c r="C509" t="s">
        <v>189</v>
      </c>
      <c r="D509" t="s">
        <v>389</v>
      </c>
      <c r="E509" t="s">
        <v>577</v>
      </c>
      <c r="F509" t="s">
        <v>490</v>
      </c>
      <c r="G509" s="3">
        <v>1721.12</v>
      </c>
      <c r="H509" s="3" t="str">
        <f>VLOOKUP($A509&amp;$C509&amp;$B509,Mapping!$C:$G,3,0)</f>
        <v>Mass</v>
      </c>
      <c r="I509" t="str">
        <f>VLOOKUP($A509&amp;$C509&amp;$B509,Mapping!$C:$G,4,0)</f>
        <v>JOHNSON'S BABY</v>
      </c>
      <c r="J509" t="str">
        <f t="shared" si="7"/>
        <v>BABY HAIR CARE</v>
      </c>
      <c r="K509" t="str">
        <f>VLOOKUP($A509&amp;$C509&amp;$B509,Mapping!$C:$G,5,0)</f>
        <v>Baby Care</v>
      </c>
      <c r="L509" t="str">
        <f>VLOOKUP(J509&amp;H509,Mapping!J:K,2,0)</f>
        <v>Baby Hair Care</v>
      </c>
      <c r="M509" t="str">
        <f>IF(OR(I509="PIZ BUIN",I509="LISTERINE"),VLOOKUP(E509,MAPEO!C:D,2,0)&amp;" "&amp;H509,VLOOKUP(E509,MAPEO!C:D,2,0))</f>
        <v>J´s Baby Shampoo</v>
      </c>
      <c r="N509">
        <f>VLOOKUP(F509,MD!A:B,2,0)</f>
        <v>0</v>
      </c>
    </row>
    <row r="510" spans="1:14">
      <c r="A510" t="s">
        <v>133</v>
      </c>
      <c r="B510" t="s">
        <v>1</v>
      </c>
      <c r="C510" t="s">
        <v>189</v>
      </c>
      <c r="D510" t="s">
        <v>389</v>
      </c>
      <c r="E510" t="s">
        <v>577</v>
      </c>
      <c r="F510" t="s">
        <v>491</v>
      </c>
      <c r="G510" s="3">
        <v>42387.16</v>
      </c>
      <c r="H510" s="3" t="str">
        <f>VLOOKUP($A510&amp;$C510&amp;$B510,Mapping!$C:$G,3,0)</f>
        <v>Mass</v>
      </c>
      <c r="I510" t="str">
        <f>VLOOKUP($A510&amp;$C510&amp;$B510,Mapping!$C:$G,4,0)</f>
        <v>JOHNSON'S BABY</v>
      </c>
      <c r="J510" t="str">
        <f t="shared" si="7"/>
        <v>BABY HAIR CARE</v>
      </c>
      <c r="K510" t="str">
        <f>VLOOKUP($A510&amp;$C510&amp;$B510,Mapping!$C:$G,5,0)</f>
        <v>Baby Care</v>
      </c>
      <c r="L510" t="str">
        <f>VLOOKUP(J510&amp;H510,Mapping!J:K,2,0)</f>
        <v>Baby Hair Care</v>
      </c>
      <c r="M510" t="str">
        <f>IF(OR(I510="PIZ BUIN",I510="LISTERINE"),VLOOKUP(E510,MAPEO!C:D,2,0)&amp;" "&amp;H510,VLOOKUP(E510,MAPEO!C:D,2,0))</f>
        <v>J´s Baby Shampoo</v>
      </c>
      <c r="N510">
        <f>VLOOKUP(F510,MD!A:B,2,0)</f>
        <v>0</v>
      </c>
    </row>
    <row r="511" spans="1:14">
      <c r="A511" t="s">
        <v>133</v>
      </c>
      <c r="B511" t="s">
        <v>1</v>
      </c>
      <c r="C511" t="s">
        <v>189</v>
      </c>
      <c r="D511" t="s">
        <v>389</v>
      </c>
      <c r="E511" t="s">
        <v>577</v>
      </c>
      <c r="F511" t="s">
        <v>492</v>
      </c>
      <c r="G511" s="3">
        <v>-700.55</v>
      </c>
      <c r="H511" s="3" t="str">
        <f>VLOOKUP($A511&amp;$C511&amp;$B511,Mapping!$C:$G,3,0)</f>
        <v>Mass</v>
      </c>
      <c r="I511" t="str">
        <f>VLOOKUP($A511&amp;$C511&amp;$B511,Mapping!$C:$G,4,0)</f>
        <v>JOHNSON'S BABY</v>
      </c>
      <c r="J511" t="str">
        <f t="shared" si="7"/>
        <v>BABY HAIR CARE</v>
      </c>
      <c r="K511" t="str">
        <f>VLOOKUP($A511&amp;$C511&amp;$B511,Mapping!$C:$G,5,0)</f>
        <v>Baby Care</v>
      </c>
      <c r="L511" t="str">
        <f>VLOOKUP(J511&amp;H511,Mapping!J:K,2,0)</f>
        <v>Baby Hair Care</v>
      </c>
      <c r="M511" t="str">
        <f>IF(OR(I511="PIZ BUIN",I511="LISTERINE"),VLOOKUP(E511,MAPEO!C:D,2,0)&amp;" "&amp;H511,VLOOKUP(E511,MAPEO!C:D,2,0))</f>
        <v>J´s Baby Shampoo</v>
      </c>
      <c r="N511">
        <f>VLOOKUP(F511,MD!A:B,2,0)</f>
        <v>0</v>
      </c>
    </row>
    <row r="512" spans="1:14">
      <c r="A512" t="s">
        <v>133</v>
      </c>
      <c r="B512" t="s">
        <v>1</v>
      </c>
      <c r="C512" t="s">
        <v>189</v>
      </c>
      <c r="D512" t="s">
        <v>389</v>
      </c>
      <c r="E512" t="s">
        <v>577</v>
      </c>
      <c r="F512" t="s">
        <v>493</v>
      </c>
      <c r="G512" s="3">
        <v>866.79</v>
      </c>
      <c r="H512" s="3" t="str">
        <f>VLOOKUP($A512&amp;$C512&amp;$B512,Mapping!$C:$G,3,0)</f>
        <v>Mass</v>
      </c>
      <c r="I512" t="str">
        <f>VLOOKUP($A512&amp;$C512&amp;$B512,Mapping!$C:$G,4,0)</f>
        <v>JOHNSON'S BABY</v>
      </c>
      <c r="J512" t="str">
        <f t="shared" ref="J512:J575" si="8">IF(OR(C512="ROC",C512="COMPEED"),E512,D512)</f>
        <v>BABY HAIR CARE</v>
      </c>
      <c r="K512" t="str">
        <f>VLOOKUP($A512&amp;$C512&amp;$B512,Mapping!$C:$G,5,0)</f>
        <v>Baby Care</v>
      </c>
      <c r="L512" t="str">
        <f>VLOOKUP(J512&amp;H512,Mapping!J:K,2,0)</f>
        <v>Baby Hair Care</v>
      </c>
      <c r="M512" t="str">
        <f>IF(OR(I512="PIZ BUIN",I512="LISTERINE"),VLOOKUP(E512,MAPEO!C:D,2,0)&amp;" "&amp;H512,VLOOKUP(E512,MAPEO!C:D,2,0))</f>
        <v>J´s Baby Shampoo</v>
      </c>
      <c r="N512">
        <f>VLOOKUP(F512,MD!A:B,2,0)</f>
        <v>0</v>
      </c>
    </row>
    <row r="513" spans="1:14">
      <c r="A513" t="s">
        <v>133</v>
      </c>
      <c r="B513" t="s">
        <v>1</v>
      </c>
      <c r="C513" t="s">
        <v>189</v>
      </c>
      <c r="D513" t="s">
        <v>389</v>
      </c>
      <c r="E513" t="s">
        <v>578</v>
      </c>
      <c r="F513" t="s">
        <v>482</v>
      </c>
      <c r="G513" s="3">
        <v>12681.17</v>
      </c>
      <c r="H513" s="3" t="str">
        <f>VLOOKUP($A513&amp;$C513&amp;$B513,Mapping!$C:$G,3,0)</f>
        <v>Mass</v>
      </c>
      <c r="I513" t="str">
        <f>VLOOKUP($A513&amp;$C513&amp;$B513,Mapping!$C:$G,4,0)</f>
        <v>JOHNSON'S BABY</v>
      </c>
      <c r="J513" t="str">
        <f t="shared" si="8"/>
        <v>BABY HAIR CARE</v>
      </c>
      <c r="K513" t="str">
        <f>VLOOKUP($A513&amp;$C513&amp;$B513,Mapping!$C:$G,5,0)</f>
        <v>Baby Care</v>
      </c>
      <c r="L513" t="str">
        <f>VLOOKUP(J513&amp;H513,Mapping!J:K,2,0)</f>
        <v>Baby Hair Care</v>
      </c>
      <c r="M513" t="str">
        <f>IF(OR(I513="PIZ BUIN",I513="LISTERINE"),VLOOKUP(E513,MAPEO!C:D,2,0)&amp;" "&amp;H513,VLOOKUP(E513,MAPEO!C:D,2,0))</f>
        <v>J´s Baby Shampoo</v>
      </c>
      <c r="N513">
        <f>VLOOKUP(F513,MD!A:B,2,0)</f>
        <v>0</v>
      </c>
    </row>
    <row r="514" spans="1:14">
      <c r="A514" t="s">
        <v>133</v>
      </c>
      <c r="B514" t="s">
        <v>1</v>
      </c>
      <c r="C514" t="s">
        <v>189</v>
      </c>
      <c r="D514" t="s">
        <v>389</v>
      </c>
      <c r="E514" t="s">
        <v>578</v>
      </c>
      <c r="F514" t="s">
        <v>483</v>
      </c>
      <c r="G514" s="3">
        <v>20422.91</v>
      </c>
      <c r="H514" s="3" t="str">
        <f>VLOOKUP($A514&amp;$C514&amp;$B514,Mapping!$C:$G,3,0)</f>
        <v>Mass</v>
      </c>
      <c r="I514" t="str">
        <f>VLOOKUP($A514&amp;$C514&amp;$B514,Mapping!$C:$G,4,0)</f>
        <v>JOHNSON'S BABY</v>
      </c>
      <c r="J514" t="str">
        <f t="shared" si="8"/>
        <v>BABY HAIR CARE</v>
      </c>
      <c r="K514" t="str">
        <f>VLOOKUP($A514&amp;$C514&amp;$B514,Mapping!$C:$G,5,0)</f>
        <v>Baby Care</v>
      </c>
      <c r="L514" t="str">
        <f>VLOOKUP(J514&amp;H514,Mapping!J:K,2,0)</f>
        <v>Baby Hair Care</v>
      </c>
      <c r="M514" t="str">
        <f>IF(OR(I514="PIZ BUIN",I514="LISTERINE"),VLOOKUP(E514,MAPEO!C:D,2,0)&amp;" "&amp;H514,VLOOKUP(E514,MAPEO!C:D,2,0))</f>
        <v>J´s Baby Shampoo</v>
      </c>
      <c r="N514">
        <f>VLOOKUP(F514,MD!A:B,2,0)</f>
        <v>0</v>
      </c>
    </row>
    <row r="515" spans="1:14">
      <c r="A515" t="s">
        <v>133</v>
      </c>
      <c r="B515" t="s">
        <v>1</v>
      </c>
      <c r="C515" t="s">
        <v>189</v>
      </c>
      <c r="D515" t="s">
        <v>389</v>
      </c>
      <c r="E515" t="s">
        <v>578</v>
      </c>
      <c r="F515" t="s">
        <v>484</v>
      </c>
      <c r="G515" s="3">
        <v>13936.48</v>
      </c>
      <c r="H515" s="3" t="str">
        <f>VLOOKUP($A515&amp;$C515&amp;$B515,Mapping!$C:$G,3,0)</f>
        <v>Mass</v>
      </c>
      <c r="I515" t="str">
        <f>VLOOKUP($A515&amp;$C515&amp;$B515,Mapping!$C:$G,4,0)</f>
        <v>JOHNSON'S BABY</v>
      </c>
      <c r="J515" t="str">
        <f t="shared" si="8"/>
        <v>BABY HAIR CARE</v>
      </c>
      <c r="K515" t="str">
        <f>VLOOKUP($A515&amp;$C515&amp;$B515,Mapping!$C:$G,5,0)</f>
        <v>Baby Care</v>
      </c>
      <c r="L515" t="str">
        <f>VLOOKUP(J515&amp;H515,Mapping!J:K,2,0)</f>
        <v>Baby Hair Care</v>
      </c>
      <c r="M515" t="str">
        <f>IF(OR(I515="PIZ BUIN",I515="LISTERINE"),VLOOKUP(E515,MAPEO!C:D,2,0)&amp;" "&amp;H515,VLOOKUP(E515,MAPEO!C:D,2,0))</f>
        <v>J´s Baby Shampoo</v>
      </c>
      <c r="N515">
        <f>VLOOKUP(F515,MD!A:B,2,0)</f>
        <v>0</v>
      </c>
    </row>
    <row r="516" spans="1:14">
      <c r="A516" t="s">
        <v>133</v>
      </c>
      <c r="B516" t="s">
        <v>1</v>
      </c>
      <c r="C516" t="s">
        <v>189</v>
      </c>
      <c r="D516" t="s">
        <v>389</v>
      </c>
      <c r="E516" t="s">
        <v>578</v>
      </c>
      <c r="F516" t="s">
        <v>485</v>
      </c>
      <c r="G516" s="3">
        <v>6638.44</v>
      </c>
      <c r="H516" s="3" t="str">
        <f>VLOOKUP($A516&amp;$C516&amp;$B516,Mapping!$C:$G,3,0)</f>
        <v>Mass</v>
      </c>
      <c r="I516" t="str">
        <f>VLOOKUP($A516&amp;$C516&amp;$B516,Mapping!$C:$G,4,0)</f>
        <v>JOHNSON'S BABY</v>
      </c>
      <c r="J516" t="str">
        <f t="shared" si="8"/>
        <v>BABY HAIR CARE</v>
      </c>
      <c r="K516" t="str">
        <f>VLOOKUP($A516&amp;$C516&amp;$B516,Mapping!$C:$G,5,0)</f>
        <v>Baby Care</v>
      </c>
      <c r="L516" t="str">
        <f>VLOOKUP(J516&amp;H516,Mapping!J:K,2,0)</f>
        <v>Baby Hair Care</v>
      </c>
      <c r="M516" t="str">
        <f>IF(OR(I516="PIZ BUIN",I516="LISTERINE"),VLOOKUP(E516,MAPEO!C:D,2,0)&amp;" "&amp;H516,VLOOKUP(E516,MAPEO!C:D,2,0))</f>
        <v>J´s Baby Shampoo</v>
      </c>
      <c r="N516">
        <f>VLOOKUP(F516,MD!A:B,2,0)</f>
        <v>0</v>
      </c>
    </row>
    <row r="517" spans="1:14">
      <c r="A517" t="s">
        <v>133</v>
      </c>
      <c r="B517" t="s">
        <v>1</v>
      </c>
      <c r="C517" t="s">
        <v>189</v>
      </c>
      <c r="D517" t="s">
        <v>389</v>
      </c>
      <c r="E517" t="s">
        <v>578</v>
      </c>
      <c r="F517" t="s">
        <v>486</v>
      </c>
      <c r="G517" s="3">
        <v>4518.63</v>
      </c>
      <c r="H517" s="3" t="str">
        <f>VLOOKUP($A517&amp;$C517&amp;$B517,Mapping!$C:$G,3,0)</f>
        <v>Mass</v>
      </c>
      <c r="I517" t="str">
        <f>VLOOKUP($A517&amp;$C517&amp;$B517,Mapping!$C:$G,4,0)</f>
        <v>JOHNSON'S BABY</v>
      </c>
      <c r="J517" t="str">
        <f t="shared" si="8"/>
        <v>BABY HAIR CARE</v>
      </c>
      <c r="K517" t="str">
        <f>VLOOKUP($A517&amp;$C517&amp;$B517,Mapping!$C:$G,5,0)</f>
        <v>Baby Care</v>
      </c>
      <c r="L517" t="str">
        <f>VLOOKUP(J517&amp;H517,Mapping!J:K,2,0)</f>
        <v>Baby Hair Care</v>
      </c>
      <c r="M517" t="str">
        <f>IF(OR(I517="PIZ BUIN",I517="LISTERINE"),VLOOKUP(E517,MAPEO!C:D,2,0)&amp;" "&amp;H517,VLOOKUP(E517,MAPEO!C:D,2,0))</f>
        <v>J´s Baby Shampoo</v>
      </c>
      <c r="N517">
        <f>VLOOKUP(F517,MD!A:B,2,0)</f>
        <v>0</v>
      </c>
    </row>
    <row r="518" spans="1:14">
      <c r="A518" t="s">
        <v>133</v>
      </c>
      <c r="B518" t="s">
        <v>1</v>
      </c>
      <c r="C518" t="s">
        <v>189</v>
      </c>
      <c r="D518" t="s">
        <v>389</v>
      </c>
      <c r="E518" t="s">
        <v>578</v>
      </c>
      <c r="F518" t="s">
        <v>487</v>
      </c>
      <c r="G518" s="3">
        <v>14692.84</v>
      </c>
      <c r="H518" s="3" t="str">
        <f>VLOOKUP($A518&amp;$C518&amp;$B518,Mapping!$C:$G,3,0)</f>
        <v>Mass</v>
      </c>
      <c r="I518" t="str">
        <f>VLOOKUP($A518&amp;$C518&amp;$B518,Mapping!$C:$G,4,0)</f>
        <v>JOHNSON'S BABY</v>
      </c>
      <c r="J518" t="str">
        <f t="shared" si="8"/>
        <v>BABY HAIR CARE</v>
      </c>
      <c r="K518" t="str">
        <f>VLOOKUP($A518&amp;$C518&amp;$B518,Mapping!$C:$G,5,0)</f>
        <v>Baby Care</v>
      </c>
      <c r="L518" t="str">
        <f>VLOOKUP(J518&amp;H518,Mapping!J:K,2,0)</f>
        <v>Baby Hair Care</v>
      </c>
      <c r="M518" t="str">
        <f>IF(OR(I518="PIZ BUIN",I518="LISTERINE"),VLOOKUP(E518,MAPEO!C:D,2,0)&amp;" "&amp;H518,VLOOKUP(E518,MAPEO!C:D,2,0))</f>
        <v>J´s Baby Shampoo</v>
      </c>
      <c r="N518">
        <f>VLOOKUP(F518,MD!A:B,2,0)</f>
        <v>0</v>
      </c>
    </row>
    <row r="519" spans="1:14">
      <c r="A519" t="s">
        <v>133</v>
      </c>
      <c r="B519" t="s">
        <v>1</v>
      </c>
      <c r="C519" t="s">
        <v>189</v>
      </c>
      <c r="D519" t="s">
        <v>389</v>
      </c>
      <c r="E519" t="s">
        <v>578</v>
      </c>
      <c r="F519" t="s">
        <v>488</v>
      </c>
      <c r="G519" s="3">
        <v>16654.8</v>
      </c>
      <c r="H519" s="3" t="str">
        <f>VLOOKUP($A519&amp;$C519&amp;$B519,Mapping!$C:$G,3,0)</f>
        <v>Mass</v>
      </c>
      <c r="I519" t="str">
        <f>VLOOKUP($A519&amp;$C519&amp;$B519,Mapping!$C:$G,4,0)</f>
        <v>JOHNSON'S BABY</v>
      </c>
      <c r="J519" t="str">
        <f t="shared" si="8"/>
        <v>BABY HAIR CARE</v>
      </c>
      <c r="K519" t="str">
        <f>VLOOKUP($A519&amp;$C519&amp;$B519,Mapping!$C:$G,5,0)</f>
        <v>Baby Care</v>
      </c>
      <c r="L519" t="str">
        <f>VLOOKUP(J519&amp;H519,Mapping!J:K,2,0)</f>
        <v>Baby Hair Care</v>
      </c>
      <c r="M519" t="str">
        <f>IF(OR(I519="PIZ BUIN",I519="LISTERINE"),VLOOKUP(E519,MAPEO!C:D,2,0)&amp;" "&amp;H519,VLOOKUP(E519,MAPEO!C:D,2,0))</f>
        <v>J´s Baby Shampoo</v>
      </c>
      <c r="N519">
        <f>VLOOKUP(F519,MD!A:B,2,0)</f>
        <v>0</v>
      </c>
    </row>
    <row r="520" spans="1:14">
      <c r="A520" t="s">
        <v>133</v>
      </c>
      <c r="B520" t="s">
        <v>1</v>
      </c>
      <c r="C520" t="s">
        <v>189</v>
      </c>
      <c r="D520" t="s">
        <v>389</v>
      </c>
      <c r="E520" t="s">
        <v>578</v>
      </c>
      <c r="F520" t="s">
        <v>489</v>
      </c>
      <c r="G520" s="3">
        <v>9808.1299999999992</v>
      </c>
      <c r="H520" s="3" t="str">
        <f>VLOOKUP($A520&amp;$C520&amp;$B520,Mapping!$C:$G,3,0)</f>
        <v>Mass</v>
      </c>
      <c r="I520" t="str">
        <f>VLOOKUP($A520&amp;$C520&amp;$B520,Mapping!$C:$G,4,0)</f>
        <v>JOHNSON'S BABY</v>
      </c>
      <c r="J520" t="str">
        <f t="shared" si="8"/>
        <v>BABY HAIR CARE</v>
      </c>
      <c r="K520" t="str">
        <f>VLOOKUP($A520&amp;$C520&amp;$B520,Mapping!$C:$G,5,0)</f>
        <v>Baby Care</v>
      </c>
      <c r="L520" t="str">
        <f>VLOOKUP(J520&amp;H520,Mapping!J:K,2,0)</f>
        <v>Baby Hair Care</v>
      </c>
      <c r="M520" t="str">
        <f>IF(OR(I520="PIZ BUIN",I520="LISTERINE"),VLOOKUP(E520,MAPEO!C:D,2,0)&amp;" "&amp;H520,VLOOKUP(E520,MAPEO!C:D,2,0))</f>
        <v>J´s Baby Shampoo</v>
      </c>
      <c r="N520">
        <f>VLOOKUP(F520,MD!A:B,2,0)</f>
        <v>0</v>
      </c>
    </row>
    <row r="521" spans="1:14">
      <c r="A521" t="s">
        <v>133</v>
      </c>
      <c r="B521" t="s">
        <v>1</v>
      </c>
      <c r="C521" t="s">
        <v>189</v>
      </c>
      <c r="D521" t="s">
        <v>389</v>
      </c>
      <c r="E521" t="s">
        <v>578</v>
      </c>
      <c r="F521" t="s">
        <v>490</v>
      </c>
      <c r="G521" s="3">
        <v>14295.16</v>
      </c>
      <c r="H521" s="3" t="str">
        <f>VLOOKUP($A521&amp;$C521&amp;$B521,Mapping!$C:$G,3,0)</f>
        <v>Mass</v>
      </c>
      <c r="I521" t="str">
        <f>VLOOKUP($A521&amp;$C521&amp;$B521,Mapping!$C:$G,4,0)</f>
        <v>JOHNSON'S BABY</v>
      </c>
      <c r="J521" t="str">
        <f t="shared" si="8"/>
        <v>BABY HAIR CARE</v>
      </c>
      <c r="K521" t="str">
        <f>VLOOKUP($A521&amp;$C521&amp;$B521,Mapping!$C:$G,5,0)</f>
        <v>Baby Care</v>
      </c>
      <c r="L521" t="str">
        <f>VLOOKUP(J521&amp;H521,Mapping!J:K,2,0)</f>
        <v>Baby Hair Care</v>
      </c>
      <c r="M521" t="str">
        <f>IF(OR(I521="PIZ BUIN",I521="LISTERINE"),VLOOKUP(E521,MAPEO!C:D,2,0)&amp;" "&amp;H521,VLOOKUP(E521,MAPEO!C:D,2,0))</f>
        <v>J´s Baby Shampoo</v>
      </c>
      <c r="N521">
        <f>VLOOKUP(F521,MD!A:B,2,0)</f>
        <v>0</v>
      </c>
    </row>
    <row r="522" spans="1:14">
      <c r="A522" t="s">
        <v>133</v>
      </c>
      <c r="B522" t="s">
        <v>1</v>
      </c>
      <c r="C522" t="s">
        <v>189</v>
      </c>
      <c r="D522" t="s">
        <v>389</v>
      </c>
      <c r="E522" t="s">
        <v>578</v>
      </c>
      <c r="F522" t="s">
        <v>491</v>
      </c>
      <c r="G522" s="3">
        <v>10842.63</v>
      </c>
      <c r="H522" s="3" t="str">
        <f>VLOOKUP($A522&amp;$C522&amp;$B522,Mapping!$C:$G,3,0)</f>
        <v>Mass</v>
      </c>
      <c r="I522" t="str">
        <f>VLOOKUP($A522&amp;$C522&amp;$B522,Mapping!$C:$G,4,0)</f>
        <v>JOHNSON'S BABY</v>
      </c>
      <c r="J522" t="str">
        <f t="shared" si="8"/>
        <v>BABY HAIR CARE</v>
      </c>
      <c r="K522" t="str">
        <f>VLOOKUP($A522&amp;$C522&amp;$B522,Mapping!$C:$G,5,0)</f>
        <v>Baby Care</v>
      </c>
      <c r="L522" t="str">
        <f>VLOOKUP(J522&amp;H522,Mapping!J:K,2,0)</f>
        <v>Baby Hair Care</v>
      </c>
      <c r="M522" t="str">
        <f>IF(OR(I522="PIZ BUIN",I522="LISTERINE"),VLOOKUP(E522,MAPEO!C:D,2,0)&amp;" "&amp;H522,VLOOKUP(E522,MAPEO!C:D,2,0))</f>
        <v>J´s Baby Shampoo</v>
      </c>
      <c r="N522">
        <f>VLOOKUP(F522,MD!A:B,2,0)</f>
        <v>0</v>
      </c>
    </row>
    <row r="523" spans="1:14">
      <c r="A523" t="s">
        <v>133</v>
      </c>
      <c r="B523" t="s">
        <v>1</v>
      </c>
      <c r="C523" t="s">
        <v>189</v>
      </c>
      <c r="D523" t="s">
        <v>389</v>
      </c>
      <c r="E523" t="s">
        <v>578</v>
      </c>
      <c r="F523" t="s">
        <v>492</v>
      </c>
      <c r="G523" s="3">
        <v>6742.9</v>
      </c>
      <c r="H523" s="3" t="str">
        <f>VLOOKUP($A523&amp;$C523&amp;$B523,Mapping!$C:$G,3,0)</f>
        <v>Mass</v>
      </c>
      <c r="I523" t="str">
        <f>VLOOKUP($A523&amp;$C523&amp;$B523,Mapping!$C:$G,4,0)</f>
        <v>JOHNSON'S BABY</v>
      </c>
      <c r="J523" t="str">
        <f t="shared" si="8"/>
        <v>BABY HAIR CARE</v>
      </c>
      <c r="K523" t="str">
        <f>VLOOKUP($A523&amp;$C523&amp;$B523,Mapping!$C:$G,5,0)</f>
        <v>Baby Care</v>
      </c>
      <c r="L523" t="str">
        <f>VLOOKUP(J523&amp;H523,Mapping!J:K,2,0)</f>
        <v>Baby Hair Care</v>
      </c>
      <c r="M523" t="str">
        <f>IF(OR(I523="PIZ BUIN",I523="LISTERINE"),VLOOKUP(E523,MAPEO!C:D,2,0)&amp;" "&amp;H523,VLOOKUP(E523,MAPEO!C:D,2,0))</f>
        <v>J´s Baby Shampoo</v>
      </c>
      <c r="N523">
        <f>VLOOKUP(F523,MD!A:B,2,0)</f>
        <v>0</v>
      </c>
    </row>
    <row r="524" spans="1:14">
      <c r="A524" t="s">
        <v>133</v>
      </c>
      <c r="B524" t="s">
        <v>1</v>
      </c>
      <c r="C524" t="s">
        <v>189</v>
      </c>
      <c r="D524" t="s">
        <v>389</v>
      </c>
      <c r="E524" t="s">
        <v>578</v>
      </c>
      <c r="F524" t="s">
        <v>493</v>
      </c>
      <c r="G524" s="3">
        <v>14434.49</v>
      </c>
      <c r="H524" s="3" t="str">
        <f>VLOOKUP($A524&amp;$C524&amp;$B524,Mapping!$C:$G,3,0)</f>
        <v>Mass</v>
      </c>
      <c r="I524" t="str">
        <f>VLOOKUP($A524&amp;$C524&amp;$B524,Mapping!$C:$G,4,0)</f>
        <v>JOHNSON'S BABY</v>
      </c>
      <c r="J524" t="str">
        <f t="shared" si="8"/>
        <v>BABY HAIR CARE</v>
      </c>
      <c r="K524" t="str">
        <f>VLOOKUP($A524&amp;$C524&amp;$B524,Mapping!$C:$G,5,0)</f>
        <v>Baby Care</v>
      </c>
      <c r="L524" t="str">
        <f>VLOOKUP(J524&amp;H524,Mapping!J:K,2,0)</f>
        <v>Baby Hair Care</v>
      </c>
      <c r="M524" t="str">
        <f>IF(OR(I524="PIZ BUIN",I524="LISTERINE"),VLOOKUP(E524,MAPEO!C:D,2,0)&amp;" "&amp;H524,VLOOKUP(E524,MAPEO!C:D,2,0))</f>
        <v>J´s Baby Shampoo</v>
      </c>
      <c r="N524">
        <f>VLOOKUP(F524,MD!A:B,2,0)</f>
        <v>0</v>
      </c>
    </row>
    <row r="525" spans="1:14">
      <c r="A525" t="s">
        <v>133</v>
      </c>
      <c r="B525" t="s">
        <v>1</v>
      </c>
      <c r="C525" t="s">
        <v>189</v>
      </c>
      <c r="D525" t="s">
        <v>389</v>
      </c>
      <c r="E525" t="s">
        <v>578</v>
      </c>
      <c r="F525" t="s">
        <v>95</v>
      </c>
      <c r="G525" s="3">
        <v>13366.03</v>
      </c>
      <c r="H525" s="3" t="str">
        <f>VLOOKUP($A525&amp;$C525&amp;$B525,Mapping!$C:$G,3,0)</f>
        <v>Mass</v>
      </c>
      <c r="I525" t="str">
        <f>VLOOKUP($A525&amp;$C525&amp;$B525,Mapping!$C:$G,4,0)</f>
        <v>JOHNSON'S BABY</v>
      </c>
      <c r="J525" t="str">
        <f t="shared" si="8"/>
        <v>BABY HAIR CARE</v>
      </c>
      <c r="K525" t="str">
        <f>VLOOKUP($A525&amp;$C525&amp;$B525,Mapping!$C:$G,5,0)</f>
        <v>Baby Care</v>
      </c>
      <c r="L525" t="str">
        <f>VLOOKUP(J525&amp;H525,Mapping!J:K,2,0)</f>
        <v>Baby Hair Care</v>
      </c>
      <c r="M525" t="str">
        <f>IF(OR(I525="PIZ BUIN",I525="LISTERINE"),VLOOKUP(E525,MAPEO!C:D,2,0)&amp;" "&amp;H525,VLOOKUP(E525,MAPEO!C:D,2,0))</f>
        <v>J´s Baby Shampoo</v>
      </c>
      <c r="N525" t="str">
        <f>VLOOKUP(F525,MD!A:B,2,0)</f>
        <v>YTD 2015</v>
      </c>
    </row>
    <row r="526" spans="1:14">
      <c r="A526" t="s">
        <v>133</v>
      </c>
      <c r="B526" t="s">
        <v>1</v>
      </c>
      <c r="C526" t="s">
        <v>189</v>
      </c>
      <c r="D526" t="s">
        <v>389</v>
      </c>
      <c r="E526" t="s">
        <v>578</v>
      </c>
      <c r="F526" t="s">
        <v>96</v>
      </c>
      <c r="G526" s="3">
        <v>15033.56</v>
      </c>
      <c r="H526" s="3" t="str">
        <f>VLOOKUP($A526&amp;$C526&amp;$B526,Mapping!$C:$G,3,0)</f>
        <v>Mass</v>
      </c>
      <c r="I526" t="str">
        <f>VLOOKUP($A526&amp;$C526&amp;$B526,Mapping!$C:$G,4,0)</f>
        <v>JOHNSON'S BABY</v>
      </c>
      <c r="J526" t="str">
        <f t="shared" si="8"/>
        <v>BABY HAIR CARE</v>
      </c>
      <c r="K526" t="str">
        <f>VLOOKUP($A526&amp;$C526&amp;$B526,Mapping!$C:$G,5,0)</f>
        <v>Baby Care</v>
      </c>
      <c r="L526" t="str">
        <f>VLOOKUP(J526&amp;H526,Mapping!J:K,2,0)</f>
        <v>Baby Hair Care</v>
      </c>
      <c r="M526" t="str">
        <f>IF(OR(I526="PIZ BUIN",I526="LISTERINE"),VLOOKUP(E526,MAPEO!C:D,2,0)&amp;" "&amp;H526,VLOOKUP(E526,MAPEO!C:D,2,0))</f>
        <v>J´s Baby Shampoo</v>
      </c>
      <c r="N526" t="str">
        <f>VLOOKUP(F526,MD!A:B,2,0)</f>
        <v>YTD 2015</v>
      </c>
    </row>
    <row r="527" spans="1:14">
      <c r="A527" t="s">
        <v>133</v>
      </c>
      <c r="B527" t="s">
        <v>1</v>
      </c>
      <c r="C527" t="s">
        <v>189</v>
      </c>
      <c r="D527" t="s">
        <v>389</v>
      </c>
      <c r="E527" t="s">
        <v>578</v>
      </c>
      <c r="F527" t="s">
        <v>97</v>
      </c>
      <c r="G527" s="3">
        <v>24688.33</v>
      </c>
      <c r="H527" s="3" t="str">
        <f>VLOOKUP($A527&amp;$C527&amp;$B527,Mapping!$C:$G,3,0)</f>
        <v>Mass</v>
      </c>
      <c r="I527" t="str">
        <f>VLOOKUP($A527&amp;$C527&amp;$B527,Mapping!$C:$G,4,0)</f>
        <v>JOHNSON'S BABY</v>
      </c>
      <c r="J527" t="str">
        <f t="shared" si="8"/>
        <v>BABY HAIR CARE</v>
      </c>
      <c r="K527" t="str">
        <f>VLOOKUP($A527&amp;$C527&amp;$B527,Mapping!$C:$G,5,0)</f>
        <v>Baby Care</v>
      </c>
      <c r="L527" t="str">
        <f>VLOOKUP(J527&amp;H527,Mapping!J:K,2,0)</f>
        <v>Baby Hair Care</v>
      </c>
      <c r="M527" t="str">
        <f>IF(OR(I527="PIZ BUIN",I527="LISTERINE"),VLOOKUP(E527,MAPEO!C:D,2,0)&amp;" "&amp;H527,VLOOKUP(E527,MAPEO!C:D,2,0))</f>
        <v>J´s Baby Shampoo</v>
      </c>
      <c r="N527" t="str">
        <f>VLOOKUP(F527,MD!A:B,2,0)</f>
        <v>YTD 2015</v>
      </c>
    </row>
    <row r="528" spans="1:14">
      <c r="A528" t="s">
        <v>133</v>
      </c>
      <c r="B528" t="s">
        <v>1</v>
      </c>
      <c r="C528" t="s">
        <v>189</v>
      </c>
      <c r="D528" t="s">
        <v>389</v>
      </c>
      <c r="E528" t="s">
        <v>578</v>
      </c>
      <c r="F528" t="s">
        <v>101</v>
      </c>
      <c r="G528" s="3">
        <v>5938.53</v>
      </c>
      <c r="H528" s="3" t="str">
        <f>VLOOKUP($A528&amp;$C528&amp;$B528,Mapping!$C:$G,3,0)</f>
        <v>Mass</v>
      </c>
      <c r="I528" t="str">
        <f>VLOOKUP($A528&amp;$C528&amp;$B528,Mapping!$C:$G,4,0)</f>
        <v>JOHNSON'S BABY</v>
      </c>
      <c r="J528" t="str">
        <f t="shared" si="8"/>
        <v>BABY HAIR CARE</v>
      </c>
      <c r="K528" t="str">
        <f>VLOOKUP($A528&amp;$C528&amp;$B528,Mapping!$C:$G,5,0)</f>
        <v>Baby Care</v>
      </c>
      <c r="L528" t="str">
        <f>VLOOKUP(J528&amp;H528,Mapping!J:K,2,0)</f>
        <v>Baby Hair Care</v>
      </c>
      <c r="M528" t="str">
        <f>IF(OR(I528="PIZ BUIN",I528="LISTERINE"),VLOOKUP(E528,MAPEO!C:D,2,0)&amp;" "&amp;H528,VLOOKUP(E528,MAPEO!C:D,2,0))</f>
        <v>J´s Baby Shampoo</v>
      </c>
      <c r="N528" t="str">
        <f>VLOOKUP(F528,MD!A:B,2,0)</f>
        <v>YTD 2015</v>
      </c>
    </row>
    <row r="529" spans="1:14">
      <c r="A529" t="s">
        <v>133</v>
      </c>
      <c r="B529" t="s">
        <v>1</v>
      </c>
      <c r="C529" t="s">
        <v>189</v>
      </c>
      <c r="D529" t="s">
        <v>389</v>
      </c>
      <c r="E529" t="s">
        <v>578</v>
      </c>
      <c r="F529" t="s">
        <v>104</v>
      </c>
      <c r="G529" s="3">
        <v>7795.47</v>
      </c>
      <c r="H529" s="3" t="str">
        <f>VLOOKUP($A529&amp;$C529&amp;$B529,Mapping!$C:$G,3,0)</f>
        <v>Mass</v>
      </c>
      <c r="I529" t="str">
        <f>VLOOKUP($A529&amp;$C529&amp;$B529,Mapping!$C:$G,4,0)</f>
        <v>JOHNSON'S BABY</v>
      </c>
      <c r="J529" t="str">
        <f t="shared" si="8"/>
        <v>BABY HAIR CARE</v>
      </c>
      <c r="K529" t="str">
        <f>VLOOKUP($A529&amp;$C529&amp;$B529,Mapping!$C:$G,5,0)</f>
        <v>Baby Care</v>
      </c>
      <c r="L529" t="str">
        <f>VLOOKUP(J529&amp;H529,Mapping!J:K,2,0)</f>
        <v>Baby Hair Care</v>
      </c>
      <c r="M529" t="str">
        <f>IF(OR(I529="PIZ BUIN",I529="LISTERINE"),VLOOKUP(E529,MAPEO!C:D,2,0)&amp;" "&amp;H529,VLOOKUP(E529,MAPEO!C:D,2,0))</f>
        <v>J´s Baby Shampoo</v>
      </c>
      <c r="N529" t="str">
        <f>VLOOKUP(F529,MD!A:B,2,0)</f>
        <v>YTD 2015</v>
      </c>
    </row>
    <row r="530" spans="1:14">
      <c r="A530" t="s">
        <v>133</v>
      </c>
      <c r="B530" t="s">
        <v>1</v>
      </c>
      <c r="C530" t="s">
        <v>189</v>
      </c>
      <c r="D530" t="s">
        <v>389</v>
      </c>
      <c r="E530" t="s">
        <v>578</v>
      </c>
      <c r="F530" t="s">
        <v>105</v>
      </c>
      <c r="G530" s="3">
        <v>25353.02</v>
      </c>
      <c r="H530" s="3" t="str">
        <f>VLOOKUP($A530&amp;$C530&amp;$B530,Mapping!$C:$G,3,0)</f>
        <v>Mass</v>
      </c>
      <c r="I530" t="str">
        <f>VLOOKUP($A530&amp;$C530&amp;$B530,Mapping!$C:$G,4,0)</f>
        <v>JOHNSON'S BABY</v>
      </c>
      <c r="J530" t="str">
        <f t="shared" si="8"/>
        <v>BABY HAIR CARE</v>
      </c>
      <c r="K530" t="str">
        <f>VLOOKUP($A530&amp;$C530&amp;$B530,Mapping!$C:$G,5,0)</f>
        <v>Baby Care</v>
      </c>
      <c r="L530" t="str">
        <f>VLOOKUP(J530&amp;H530,Mapping!J:K,2,0)</f>
        <v>Baby Hair Care</v>
      </c>
      <c r="M530" t="str">
        <f>IF(OR(I530="PIZ BUIN",I530="LISTERINE"),VLOOKUP(E530,MAPEO!C:D,2,0)&amp;" "&amp;H530,VLOOKUP(E530,MAPEO!C:D,2,0))</f>
        <v>J´s Baby Shampoo</v>
      </c>
      <c r="N530" t="str">
        <f>VLOOKUP(F530,MD!A:B,2,0)</f>
        <v>YTD 2015</v>
      </c>
    </row>
    <row r="531" spans="1:14">
      <c r="A531" t="s">
        <v>133</v>
      </c>
      <c r="B531" t="s">
        <v>1</v>
      </c>
      <c r="C531" t="s">
        <v>189</v>
      </c>
      <c r="D531" t="s">
        <v>389</v>
      </c>
      <c r="E531" t="s">
        <v>578</v>
      </c>
      <c r="F531" t="s">
        <v>106</v>
      </c>
      <c r="G531" s="3">
        <v>19244.080000000002</v>
      </c>
      <c r="H531" s="3" t="str">
        <f>VLOOKUP($A531&amp;$C531&amp;$B531,Mapping!$C:$G,3,0)</f>
        <v>Mass</v>
      </c>
      <c r="I531" t="str">
        <f>VLOOKUP($A531&amp;$C531&amp;$B531,Mapping!$C:$G,4,0)</f>
        <v>JOHNSON'S BABY</v>
      </c>
      <c r="J531" t="str">
        <f t="shared" si="8"/>
        <v>BABY HAIR CARE</v>
      </c>
      <c r="K531" t="str">
        <f>VLOOKUP($A531&amp;$C531&amp;$B531,Mapping!$C:$G,5,0)</f>
        <v>Baby Care</v>
      </c>
      <c r="L531" t="str">
        <f>VLOOKUP(J531&amp;H531,Mapping!J:K,2,0)</f>
        <v>Baby Hair Care</v>
      </c>
      <c r="M531" t="str">
        <f>IF(OR(I531="PIZ BUIN",I531="LISTERINE"),VLOOKUP(E531,MAPEO!C:D,2,0)&amp;" "&amp;H531,VLOOKUP(E531,MAPEO!C:D,2,0))</f>
        <v>J´s Baby Shampoo</v>
      </c>
      <c r="N531" t="str">
        <f>VLOOKUP(F531,MD!A:B,2,0)</f>
        <v>YTD 2015</v>
      </c>
    </row>
    <row r="532" spans="1:14">
      <c r="A532" t="s">
        <v>133</v>
      </c>
      <c r="B532" t="s">
        <v>1</v>
      </c>
      <c r="C532" t="s">
        <v>189</v>
      </c>
      <c r="D532" t="s">
        <v>389</v>
      </c>
      <c r="E532" t="s">
        <v>578</v>
      </c>
      <c r="F532" t="s">
        <v>108</v>
      </c>
      <c r="G532" s="3">
        <v>11500.99</v>
      </c>
      <c r="H532" s="3" t="str">
        <f>VLOOKUP($A532&amp;$C532&amp;$B532,Mapping!$C:$G,3,0)</f>
        <v>Mass</v>
      </c>
      <c r="I532" t="str">
        <f>VLOOKUP($A532&amp;$C532&amp;$B532,Mapping!$C:$G,4,0)</f>
        <v>JOHNSON'S BABY</v>
      </c>
      <c r="J532" t="str">
        <f t="shared" si="8"/>
        <v>BABY HAIR CARE</v>
      </c>
      <c r="K532" t="str">
        <f>VLOOKUP($A532&amp;$C532&amp;$B532,Mapping!$C:$G,5,0)</f>
        <v>Baby Care</v>
      </c>
      <c r="L532" t="str">
        <f>VLOOKUP(J532&amp;H532,Mapping!J:K,2,0)</f>
        <v>Baby Hair Care</v>
      </c>
      <c r="M532" t="str">
        <f>IF(OR(I532="PIZ BUIN",I532="LISTERINE"),VLOOKUP(E532,MAPEO!C:D,2,0)&amp;" "&amp;H532,VLOOKUP(E532,MAPEO!C:D,2,0))</f>
        <v>J´s Baby Shampoo</v>
      </c>
      <c r="N532">
        <f>VLOOKUP(F532,MD!A:B,2,0)</f>
        <v>0</v>
      </c>
    </row>
    <row r="533" spans="1:14">
      <c r="A533" t="s">
        <v>133</v>
      </c>
      <c r="B533" t="s">
        <v>1</v>
      </c>
      <c r="C533" t="s">
        <v>189</v>
      </c>
      <c r="D533" t="s">
        <v>389</v>
      </c>
      <c r="E533" t="s">
        <v>578</v>
      </c>
      <c r="F533" t="s">
        <v>109</v>
      </c>
      <c r="G533" s="3">
        <v>31011.88</v>
      </c>
      <c r="H533" s="3" t="str">
        <f>VLOOKUP($A533&amp;$C533&amp;$B533,Mapping!$C:$G,3,0)</f>
        <v>Mass</v>
      </c>
      <c r="I533" t="str">
        <f>VLOOKUP($A533&amp;$C533&amp;$B533,Mapping!$C:$G,4,0)</f>
        <v>JOHNSON'S BABY</v>
      </c>
      <c r="J533" t="str">
        <f t="shared" si="8"/>
        <v>BABY HAIR CARE</v>
      </c>
      <c r="K533" t="str">
        <f>VLOOKUP($A533&amp;$C533&amp;$B533,Mapping!$C:$G,5,0)</f>
        <v>Baby Care</v>
      </c>
      <c r="L533" t="str">
        <f>VLOOKUP(J533&amp;H533,Mapping!J:K,2,0)</f>
        <v>Baby Hair Care</v>
      </c>
      <c r="M533" t="str">
        <f>IF(OR(I533="PIZ BUIN",I533="LISTERINE"),VLOOKUP(E533,MAPEO!C:D,2,0)&amp;" "&amp;H533,VLOOKUP(E533,MAPEO!C:D,2,0))</f>
        <v>J´s Baby Shampoo</v>
      </c>
      <c r="N533">
        <f>VLOOKUP(F533,MD!A:B,2,0)</f>
        <v>0</v>
      </c>
    </row>
    <row r="534" spans="1:14">
      <c r="A534" t="s">
        <v>133</v>
      </c>
      <c r="B534" t="s">
        <v>1</v>
      </c>
      <c r="C534" t="s">
        <v>189</v>
      </c>
      <c r="D534" t="s">
        <v>389</v>
      </c>
      <c r="E534" t="s">
        <v>578</v>
      </c>
      <c r="F534" t="s">
        <v>110</v>
      </c>
      <c r="G534" s="3">
        <v>18774.47</v>
      </c>
      <c r="H534" s="3" t="str">
        <f>VLOOKUP($A534&amp;$C534&amp;$B534,Mapping!$C:$G,3,0)</f>
        <v>Mass</v>
      </c>
      <c r="I534" t="str">
        <f>VLOOKUP($A534&amp;$C534&amp;$B534,Mapping!$C:$G,4,0)</f>
        <v>JOHNSON'S BABY</v>
      </c>
      <c r="J534" t="str">
        <f t="shared" si="8"/>
        <v>BABY HAIR CARE</v>
      </c>
      <c r="K534" t="str">
        <f>VLOOKUP($A534&amp;$C534&amp;$B534,Mapping!$C:$G,5,0)</f>
        <v>Baby Care</v>
      </c>
      <c r="L534" t="str">
        <f>VLOOKUP(J534&amp;H534,Mapping!J:K,2,0)</f>
        <v>Baby Hair Care</v>
      </c>
      <c r="M534" t="str">
        <f>IF(OR(I534="PIZ BUIN",I534="LISTERINE"),VLOOKUP(E534,MAPEO!C:D,2,0)&amp;" "&amp;H534,VLOOKUP(E534,MAPEO!C:D,2,0))</f>
        <v>J´s Baby Shampoo</v>
      </c>
      <c r="N534">
        <f>VLOOKUP(F534,MD!A:B,2,0)</f>
        <v>0</v>
      </c>
    </row>
    <row r="535" spans="1:14">
      <c r="A535" t="s">
        <v>133</v>
      </c>
      <c r="B535" t="s">
        <v>1</v>
      </c>
      <c r="C535" t="s">
        <v>189</v>
      </c>
      <c r="D535" t="s">
        <v>389</v>
      </c>
      <c r="E535" t="s">
        <v>578</v>
      </c>
      <c r="F535" t="s">
        <v>111</v>
      </c>
      <c r="G535" s="3">
        <v>13936.74</v>
      </c>
      <c r="H535" s="3" t="str">
        <f>VLOOKUP($A535&amp;$C535&amp;$B535,Mapping!$C:$G,3,0)</f>
        <v>Mass</v>
      </c>
      <c r="I535" t="str">
        <f>VLOOKUP($A535&amp;$C535&amp;$B535,Mapping!$C:$G,4,0)</f>
        <v>JOHNSON'S BABY</v>
      </c>
      <c r="J535" t="str">
        <f t="shared" si="8"/>
        <v>BABY HAIR CARE</v>
      </c>
      <c r="K535" t="str">
        <f>VLOOKUP($A535&amp;$C535&amp;$B535,Mapping!$C:$G,5,0)</f>
        <v>Baby Care</v>
      </c>
      <c r="L535" t="str">
        <f>VLOOKUP(J535&amp;H535,Mapping!J:K,2,0)</f>
        <v>Baby Hair Care</v>
      </c>
      <c r="M535" t="str">
        <f>IF(OR(I535="PIZ BUIN",I535="LISTERINE"),VLOOKUP(E535,MAPEO!C:D,2,0)&amp;" "&amp;H535,VLOOKUP(E535,MAPEO!C:D,2,0))</f>
        <v>J´s Baby Shampoo</v>
      </c>
      <c r="N535">
        <f>VLOOKUP(F535,MD!A:B,2,0)</f>
        <v>0</v>
      </c>
    </row>
    <row r="536" spans="1:14">
      <c r="A536" t="s">
        <v>133</v>
      </c>
      <c r="B536" t="s">
        <v>1</v>
      </c>
      <c r="C536" t="s">
        <v>189</v>
      </c>
      <c r="D536" t="s">
        <v>389</v>
      </c>
      <c r="E536" t="s">
        <v>578</v>
      </c>
      <c r="F536" t="s">
        <v>114</v>
      </c>
      <c r="G536" s="3">
        <v>23192.5</v>
      </c>
      <c r="H536" s="3" t="str">
        <f>VLOOKUP($A536&amp;$C536&amp;$B536,Mapping!$C:$G,3,0)</f>
        <v>Mass</v>
      </c>
      <c r="I536" t="str">
        <f>VLOOKUP($A536&amp;$C536&amp;$B536,Mapping!$C:$G,4,0)</f>
        <v>JOHNSON'S BABY</v>
      </c>
      <c r="J536" t="str">
        <f t="shared" si="8"/>
        <v>BABY HAIR CARE</v>
      </c>
      <c r="K536" t="str">
        <f>VLOOKUP($A536&amp;$C536&amp;$B536,Mapping!$C:$G,5,0)</f>
        <v>Baby Care</v>
      </c>
      <c r="L536" t="str">
        <f>VLOOKUP(J536&amp;H536,Mapping!J:K,2,0)</f>
        <v>Baby Hair Care</v>
      </c>
      <c r="M536" t="str">
        <f>IF(OR(I536="PIZ BUIN",I536="LISTERINE"),VLOOKUP(E536,MAPEO!C:D,2,0)&amp;" "&amp;H536,VLOOKUP(E536,MAPEO!C:D,2,0))</f>
        <v>J´s Baby Shampoo</v>
      </c>
      <c r="N536">
        <f>VLOOKUP(F536,MD!A:B,2,0)</f>
        <v>0</v>
      </c>
    </row>
    <row r="537" spans="1:14">
      <c r="A537" t="s">
        <v>133</v>
      </c>
      <c r="B537" t="s">
        <v>1</v>
      </c>
      <c r="C537" t="s">
        <v>189</v>
      </c>
      <c r="D537" t="s">
        <v>389</v>
      </c>
      <c r="E537" t="s">
        <v>578</v>
      </c>
      <c r="F537" t="s">
        <v>115</v>
      </c>
      <c r="G537" s="3">
        <v>14301.58</v>
      </c>
      <c r="H537" s="3" t="str">
        <f>VLOOKUP($A537&amp;$C537&amp;$B537,Mapping!$C:$G,3,0)</f>
        <v>Mass</v>
      </c>
      <c r="I537" t="str">
        <f>VLOOKUP($A537&amp;$C537&amp;$B537,Mapping!$C:$G,4,0)</f>
        <v>JOHNSON'S BABY</v>
      </c>
      <c r="J537" t="str">
        <f t="shared" si="8"/>
        <v>BABY HAIR CARE</v>
      </c>
      <c r="K537" t="str">
        <f>VLOOKUP($A537&amp;$C537&amp;$B537,Mapping!$C:$G,5,0)</f>
        <v>Baby Care</v>
      </c>
      <c r="L537" t="str">
        <f>VLOOKUP(J537&amp;H537,Mapping!J:K,2,0)</f>
        <v>Baby Hair Care</v>
      </c>
      <c r="M537" t="str">
        <f>IF(OR(I537="PIZ BUIN",I537="LISTERINE"),VLOOKUP(E537,MAPEO!C:D,2,0)&amp;" "&amp;H537,VLOOKUP(E537,MAPEO!C:D,2,0))</f>
        <v>J´s Baby Shampoo</v>
      </c>
      <c r="N537" t="str">
        <f>VLOOKUP(F537,MD!A:B,2,0)</f>
        <v>YTD 2016</v>
      </c>
    </row>
    <row r="538" spans="1:14">
      <c r="A538" t="s">
        <v>133</v>
      </c>
      <c r="B538" t="s">
        <v>1</v>
      </c>
      <c r="C538" t="s">
        <v>189</v>
      </c>
      <c r="D538" t="s">
        <v>389</v>
      </c>
      <c r="E538" t="s">
        <v>578</v>
      </c>
      <c r="F538" t="s">
        <v>117</v>
      </c>
      <c r="G538" s="3">
        <v>10302.4</v>
      </c>
      <c r="H538" s="3" t="str">
        <f>VLOOKUP($A538&amp;$C538&amp;$B538,Mapping!$C:$G,3,0)</f>
        <v>Mass</v>
      </c>
      <c r="I538" t="str">
        <f>VLOOKUP($A538&amp;$C538&amp;$B538,Mapping!$C:$G,4,0)</f>
        <v>JOHNSON'S BABY</v>
      </c>
      <c r="J538" t="str">
        <f t="shared" si="8"/>
        <v>BABY HAIR CARE</v>
      </c>
      <c r="K538" t="str">
        <f>VLOOKUP($A538&amp;$C538&amp;$B538,Mapping!$C:$G,5,0)</f>
        <v>Baby Care</v>
      </c>
      <c r="L538" t="str">
        <f>VLOOKUP(J538&amp;H538,Mapping!J:K,2,0)</f>
        <v>Baby Hair Care</v>
      </c>
      <c r="M538" t="str">
        <f>IF(OR(I538="PIZ BUIN",I538="LISTERINE"),VLOOKUP(E538,MAPEO!C:D,2,0)&amp;" "&amp;H538,VLOOKUP(E538,MAPEO!C:D,2,0))</f>
        <v>J´s Baby Shampoo</v>
      </c>
      <c r="N538" t="str">
        <f>VLOOKUP(F538,MD!A:B,2,0)</f>
        <v>YTD 2016</v>
      </c>
    </row>
    <row r="539" spans="1:14">
      <c r="A539" t="s">
        <v>133</v>
      </c>
      <c r="B539" t="s">
        <v>1</v>
      </c>
      <c r="C539" t="s">
        <v>189</v>
      </c>
      <c r="D539" t="s">
        <v>389</v>
      </c>
      <c r="E539" t="s">
        <v>578</v>
      </c>
      <c r="F539" t="s">
        <v>118</v>
      </c>
      <c r="G539" s="3">
        <v>24611.34</v>
      </c>
      <c r="H539" s="3" t="str">
        <f>VLOOKUP($A539&amp;$C539&amp;$B539,Mapping!$C:$G,3,0)</f>
        <v>Mass</v>
      </c>
      <c r="I539" t="str">
        <f>VLOOKUP($A539&amp;$C539&amp;$B539,Mapping!$C:$G,4,0)</f>
        <v>JOHNSON'S BABY</v>
      </c>
      <c r="J539" t="str">
        <f t="shared" si="8"/>
        <v>BABY HAIR CARE</v>
      </c>
      <c r="K539" t="str">
        <f>VLOOKUP($A539&amp;$C539&amp;$B539,Mapping!$C:$G,5,0)</f>
        <v>Baby Care</v>
      </c>
      <c r="L539" t="str">
        <f>VLOOKUP(J539&amp;H539,Mapping!J:K,2,0)</f>
        <v>Baby Hair Care</v>
      </c>
      <c r="M539" t="str">
        <f>IF(OR(I539="PIZ BUIN",I539="LISTERINE"),VLOOKUP(E539,MAPEO!C:D,2,0)&amp;" "&amp;H539,VLOOKUP(E539,MAPEO!C:D,2,0))</f>
        <v>J´s Baby Shampoo</v>
      </c>
      <c r="N539" t="str">
        <f>VLOOKUP(F539,MD!A:B,2,0)</f>
        <v>YTD 2016</v>
      </c>
    </row>
    <row r="540" spans="1:14">
      <c r="A540" t="s">
        <v>133</v>
      </c>
      <c r="B540" t="s">
        <v>1</v>
      </c>
      <c r="C540" t="s">
        <v>189</v>
      </c>
      <c r="D540" t="s">
        <v>389</v>
      </c>
      <c r="E540" t="s">
        <v>579</v>
      </c>
      <c r="F540" t="s">
        <v>482</v>
      </c>
      <c r="G540" s="3">
        <v>15369.27</v>
      </c>
      <c r="H540" s="3" t="str">
        <f>VLOOKUP($A540&amp;$C540&amp;$B540,Mapping!$C:$G,3,0)</f>
        <v>Mass</v>
      </c>
      <c r="I540" t="str">
        <f>VLOOKUP($A540&amp;$C540&amp;$B540,Mapping!$C:$G,4,0)</f>
        <v>JOHNSON'S BABY</v>
      </c>
      <c r="J540" t="str">
        <f t="shared" si="8"/>
        <v>BABY HAIR CARE</v>
      </c>
      <c r="K540" t="str">
        <f>VLOOKUP($A540&amp;$C540&amp;$B540,Mapping!$C:$G,5,0)</f>
        <v>Baby Care</v>
      </c>
      <c r="L540" t="str">
        <f>VLOOKUP(J540&amp;H540,Mapping!J:K,2,0)</f>
        <v>Baby Hair Care</v>
      </c>
      <c r="M540" t="str">
        <f>IF(OR(I540="PIZ BUIN",I540="LISTERINE"),VLOOKUP(E540,MAPEO!C:D,2,0)&amp;" "&amp;H540,VLOOKUP(E540,MAPEO!C:D,2,0))</f>
        <v>J´s Baby Shampoo</v>
      </c>
      <c r="N540">
        <f>VLOOKUP(F540,MD!A:B,2,0)</f>
        <v>0</v>
      </c>
    </row>
    <row r="541" spans="1:14">
      <c r="A541" t="s">
        <v>133</v>
      </c>
      <c r="B541" t="s">
        <v>1</v>
      </c>
      <c r="C541" t="s">
        <v>189</v>
      </c>
      <c r="D541" t="s">
        <v>389</v>
      </c>
      <c r="E541" t="s">
        <v>579</v>
      </c>
      <c r="F541" t="s">
        <v>483</v>
      </c>
      <c r="G541" s="3">
        <v>19672.009999999998</v>
      </c>
      <c r="H541" s="3" t="str">
        <f>VLOOKUP($A541&amp;$C541&amp;$B541,Mapping!$C:$G,3,0)</f>
        <v>Mass</v>
      </c>
      <c r="I541" t="str">
        <f>VLOOKUP($A541&amp;$C541&amp;$B541,Mapping!$C:$G,4,0)</f>
        <v>JOHNSON'S BABY</v>
      </c>
      <c r="J541" t="str">
        <f t="shared" si="8"/>
        <v>BABY HAIR CARE</v>
      </c>
      <c r="K541" t="str">
        <f>VLOOKUP($A541&amp;$C541&amp;$B541,Mapping!$C:$G,5,0)</f>
        <v>Baby Care</v>
      </c>
      <c r="L541" t="str">
        <f>VLOOKUP(J541&amp;H541,Mapping!J:K,2,0)</f>
        <v>Baby Hair Care</v>
      </c>
      <c r="M541" t="str">
        <f>IF(OR(I541="PIZ BUIN",I541="LISTERINE"),VLOOKUP(E541,MAPEO!C:D,2,0)&amp;" "&amp;H541,VLOOKUP(E541,MAPEO!C:D,2,0))</f>
        <v>J´s Baby Shampoo</v>
      </c>
      <c r="N541">
        <f>VLOOKUP(F541,MD!A:B,2,0)</f>
        <v>0</v>
      </c>
    </row>
    <row r="542" spans="1:14">
      <c r="A542" t="s">
        <v>133</v>
      </c>
      <c r="B542" t="s">
        <v>1</v>
      </c>
      <c r="C542" t="s">
        <v>189</v>
      </c>
      <c r="D542" t="s">
        <v>389</v>
      </c>
      <c r="E542" t="s">
        <v>579</v>
      </c>
      <c r="F542" t="s">
        <v>484</v>
      </c>
      <c r="G542" s="3">
        <v>16970.080000000002</v>
      </c>
      <c r="H542" s="3" t="str">
        <f>VLOOKUP($A542&amp;$C542&amp;$B542,Mapping!$C:$G,3,0)</f>
        <v>Mass</v>
      </c>
      <c r="I542" t="str">
        <f>VLOOKUP($A542&amp;$C542&amp;$B542,Mapping!$C:$G,4,0)</f>
        <v>JOHNSON'S BABY</v>
      </c>
      <c r="J542" t="str">
        <f t="shared" si="8"/>
        <v>BABY HAIR CARE</v>
      </c>
      <c r="K542" t="str">
        <f>VLOOKUP($A542&amp;$C542&amp;$B542,Mapping!$C:$G,5,0)</f>
        <v>Baby Care</v>
      </c>
      <c r="L542" t="str">
        <f>VLOOKUP(J542&amp;H542,Mapping!J:K,2,0)</f>
        <v>Baby Hair Care</v>
      </c>
      <c r="M542" t="str">
        <f>IF(OR(I542="PIZ BUIN",I542="LISTERINE"),VLOOKUP(E542,MAPEO!C:D,2,0)&amp;" "&amp;H542,VLOOKUP(E542,MAPEO!C:D,2,0))</f>
        <v>J´s Baby Shampoo</v>
      </c>
      <c r="N542">
        <f>VLOOKUP(F542,MD!A:B,2,0)</f>
        <v>0</v>
      </c>
    </row>
    <row r="543" spans="1:14">
      <c r="A543" t="s">
        <v>133</v>
      </c>
      <c r="B543" t="s">
        <v>1</v>
      </c>
      <c r="C543" t="s">
        <v>189</v>
      </c>
      <c r="D543" t="s">
        <v>389</v>
      </c>
      <c r="E543" t="s">
        <v>579</v>
      </c>
      <c r="F543" t="s">
        <v>485</v>
      </c>
      <c r="G543" s="3">
        <v>11391.31</v>
      </c>
      <c r="H543" s="3" t="str">
        <f>VLOOKUP($A543&amp;$C543&amp;$B543,Mapping!$C:$G,3,0)</f>
        <v>Mass</v>
      </c>
      <c r="I543" t="str">
        <f>VLOOKUP($A543&amp;$C543&amp;$B543,Mapping!$C:$G,4,0)</f>
        <v>JOHNSON'S BABY</v>
      </c>
      <c r="J543" t="str">
        <f t="shared" si="8"/>
        <v>BABY HAIR CARE</v>
      </c>
      <c r="K543" t="str">
        <f>VLOOKUP($A543&amp;$C543&amp;$B543,Mapping!$C:$G,5,0)</f>
        <v>Baby Care</v>
      </c>
      <c r="L543" t="str">
        <f>VLOOKUP(J543&amp;H543,Mapping!J:K,2,0)</f>
        <v>Baby Hair Care</v>
      </c>
      <c r="M543" t="str">
        <f>IF(OR(I543="PIZ BUIN",I543="LISTERINE"),VLOOKUP(E543,MAPEO!C:D,2,0)&amp;" "&amp;H543,VLOOKUP(E543,MAPEO!C:D,2,0))</f>
        <v>J´s Baby Shampoo</v>
      </c>
      <c r="N543">
        <f>VLOOKUP(F543,MD!A:B,2,0)</f>
        <v>0</v>
      </c>
    </row>
    <row r="544" spans="1:14">
      <c r="A544" t="s">
        <v>133</v>
      </c>
      <c r="B544" t="s">
        <v>1</v>
      </c>
      <c r="C544" t="s">
        <v>189</v>
      </c>
      <c r="D544" t="s">
        <v>389</v>
      </c>
      <c r="E544" t="s">
        <v>579</v>
      </c>
      <c r="F544" t="s">
        <v>486</v>
      </c>
      <c r="G544" s="3">
        <v>7304.26</v>
      </c>
      <c r="H544" s="3" t="str">
        <f>VLOOKUP($A544&amp;$C544&amp;$B544,Mapping!$C:$G,3,0)</f>
        <v>Mass</v>
      </c>
      <c r="I544" t="str">
        <f>VLOOKUP($A544&amp;$C544&amp;$B544,Mapping!$C:$G,4,0)</f>
        <v>JOHNSON'S BABY</v>
      </c>
      <c r="J544" t="str">
        <f t="shared" si="8"/>
        <v>BABY HAIR CARE</v>
      </c>
      <c r="K544" t="str">
        <f>VLOOKUP($A544&amp;$C544&amp;$B544,Mapping!$C:$G,5,0)</f>
        <v>Baby Care</v>
      </c>
      <c r="L544" t="str">
        <f>VLOOKUP(J544&amp;H544,Mapping!J:K,2,0)</f>
        <v>Baby Hair Care</v>
      </c>
      <c r="M544" t="str">
        <f>IF(OR(I544="PIZ BUIN",I544="LISTERINE"),VLOOKUP(E544,MAPEO!C:D,2,0)&amp;" "&amp;H544,VLOOKUP(E544,MAPEO!C:D,2,0))</f>
        <v>J´s Baby Shampoo</v>
      </c>
      <c r="N544">
        <f>VLOOKUP(F544,MD!A:B,2,0)</f>
        <v>0</v>
      </c>
    </row>
    <row r="545" spans="1:14">
      <c r="A545" t="s">
        <v>133</v>
      </c>
      <c r="B545" t="s">
        <v>1</v>
      </c>
      <c r="C545" t="s">
        <v>189</v>
      </c>
      <c r="D545" t="s">
        <v>389</v>
      </c>
      <c r="E545" t="s">
        <v>579</v>
      </c>
      <c r="F545" t="s">
        <v>487</v>
      </c>
      <c r="G545" s="3">
        <v>19698.87</v>
      </c>
      <c r="H545" s="3" t="str">
        <f>VLOOKUP($A545&amp;$C545&amp;$B545,Mapping!$C:$G,3,0)</f>
        <v>Mass</v>
      </c>
      <c r="I545" t="str">
        <f>VLOOKUP($A545&amp;$C545&amp;$B545,Mapping!$C:$G,4,0)</f>
        <v>JOHNSON'S BABY</v>
      </c>
      <c r="J545" t="str">
        <f t="shared" si="8"/>
        <v>BABY HAIR CARE</v>
      </c>
      <c r="K545" t="str">
        <f>VLOOKUP($A545&amp;$C545&amp;$B545,Mapping!$C:$G,5,0)</f>
        <v>Baby Care</v>
      </c>
      <c r="L545" t="str">
        <f>VLOOKUP(J545&amp;H545,Mapping!J:K,2,0)</f>
        <v>Baby Hair Care</v>
      </c>
      <c r="M545" t="str">
        <f>IF(OR(I545="PIZ BUIN",I545="LISTERINE"),VLOOKUP(E545,MAPEO!C:D,2,0)&amp;" "&amp;H545,VLOOKUP(E545,MAPEO!C:D,2,0))</f>
        <v>J´s Baby Shampoo</v>
      </c>
      <c r="N545">
        <f>VLOOKUP(F545,MD!A:B,2,0)</f>
        <v>0</v>
      </c>
    </row>
    <row r="546" spans="1:14">
      <c r="A546" t="s">
        <v>133</v>
      </c>
      <c r="B546" t="s">
        <v>1</v>
      </c>
      <c r="C546" t="s">
        <v>189</v>
      </c>
      <c r="D546" t="s">
        <v>389</v>
      </c>
      <c r="E546" t="s">
        <v>579</v>
      </c>
      <c r="F546" t="s">
        <v>488</v>
      </c>
      <c r="G546" s="3">
        <v>12433.61</v>
      </c>
      <c r="H546" s="3" t="str">
        <f>VLOOKUP($A546&amp;$C546&amp;$B546,Mapping!$C:$G,3,0)</f>
        <v>Mass</v>
      </c>
      <c r="I546" t="str">
        <f>VLOOKUP($A546&amp;$C546&amp;$B546,Mapping!$C:$G,4,0)</f>
        <v>JOHNSON'S BABY</v>
      </c>
      <c r="J546" t="str">
        <f t="shared" si="8"/>
        <v>BABY HAIR CARE</v>
      </c>
      <c r="K546" t="str">
        <f>VLOOKUP($A546&amp;$C546&amp;$B546,Mapping!$C:$G,5,0)</f>
        <v>Baby Care</v>
      </c>
      <c r="L546" t="str">
        <f>VLOOKUP(J546&amp;H546,Mapping!J:K,2,0)</f>
        <v>Baby Hair Care</v>
      </c>
      <c r="M546" t="str">
        <f>IF(OR(I546="PIZ BUIN",I546="LISTERINE"),VLOOKUP(E546,MAPEO!C:D,2,0)&amp;" "&amp;H546,VLOOKUP(E546,MAPEO!C:D,2,0))</f>
        <v>J´s Baby Shampoo</v>
      </c>
      <c r="N546">
        <f>VLOOKUP(F546,MD!A:B,2,0)</f>
        <v>0</v>
      </c>
    </row>
    <row r="547" spans="1:14">
      <c r="A547" t="s">
        <v>133</v>
      </c>
      <c r="B547" t="s">
        <v>1</v>
      </c>
      <c r="C547" t="s">
        <v>189</v>
      </c>
      <c r="D547" t="s">
        <v>389</v>
      </c>
      <c r="E547" t="s">
        <v>579</v>
      </c>
      <c r="F547" t="s">
        <v>489</v>
      </c>
      <c r="G547" s="3">
        <v>10498.77</v>
      </c>
      <c r="H547" s="3" t="str">
        <f>VLOOKUP($A547&amp;$C547&amp;$B547,Mapping!$C:$G,3,0)</f>
        <v>Mass</v>
      </c>
      <c r="I547" t="str">
        <f>VLOOKUP($A547&amp;$C547&amp;$B547,Mapping!$C:$G,4,0)</f>
        <v>JOHNSON'S BABY</v>
      </c>
      <c r="J547" t="str">
        <f t="shared" si="8"/>
        <v>BABY HAIR CARE</v>
      </c>
      <c r="K547" t="str">
        <f>VLOOKUP($A547&amp;$C547&amp;$B547,Mapping!$C:$G,5,0)</f>
        <v>Baby Care</v>
      </c>
      <c r="L547" t="str">
        <f>VLOOKUP(J547&amp;H547,Mapping!J:K,2,0)</f>
        <v>Baby Hair Care</v>
      </c>
      <c r="M547" t="str">
        <f>IF(OR(I547="PIZ BUIN",I547="LISTERINE"),VLOOKUP(E547,MAPEO!C:D,2,0)&amp;" "&amp;H547,VLOOKUP(E547,MAPEO!C:D,2,0))</f>
        <v>J´s Baby Shampoo</v>
      </c>
      <c r="N547">
        <f>VLOOKUP(F547,MD!A:B,2,0)</f>
        <v>0</v>
      </c>
    </row>
    <row r="548" spans="1:14">
      <c r="A548" t="s">
        <v>133</v>
      </c>
      <c r="B548" t="s">
        <v>1</v>
      </c>
      <c r="C548" t="s">
        <v>189</v>
      </c>
      <c r="D548" t="s">
        <v>389</v>
      </c>
      <c r="E548" t="s">
        <v>579</v>
      </c>
      <c r="F548" t="s">
        <v>490</v>
      </c>
      <c r="G548" s="3">
        <v>23593.51</v>
      </c>
      <c r="H548" s="3" t="str">
        <f>VLOOKUP($A548&amp;$C548&amp;$B548,Mapping!$C:$G,3,0)</f>
        <v>Mass</v>
      </c>
      <c r="I548" t="str">
        <f>VLOOKUP($A548&amp;$C548&amp;$B548,Mapping!$C:$G,4,0)</f>
        <v>JOHNSON'S BABY</v>
      </c>
      <c r="J548" t="str">
        <f t="shared" si="8"/>
        <v>BABY HAIR CARE</v>
      </c>
      <c r="K548" t="str">
        <f>VLOOKUP($A548&amp;$C548&amp;$B548,Mapping!$C:$G,5,0)</f>
        <v>Baby Care</v>
      </c>
      <c r="L548" t="str">
        <f>VLOOKUP(J548&amp;H548,Mapping!J:K,2,0)</f>
        <v>Baby Hair Care</v>
      </c>
      <c r="M548" t="str">
        <f>IF(OR(I548="PIZ BUIN",I548="LISTERINE"),VLOOKUP(E548,MAPEO!C:D,2,0)&amp;" "&amp;H548,VLOOKUP(E548,MAPEO!C:D,2,0))</f>
        <v>J´s Baby Shampoo</v>
      </c>
      <c r="N548">
        <f>VLOOKUP(F548,MD!A:B,2,0)</f>
        <v>0</v>
      </c>
    </row>
    <row r="549" spans="1:14">
      <c r="A549" t="s">
        <v>133</v>
      </c>
      <c r="B549" t="s">
        <v>1</v>
      </c>
      <c r="C549" t="s">
        <v>189</v>
      </c>
      <c r="D549" t="s">
        <v>389</v>
      </c>
      <c r="E549" t="s">
        <v>579</v>
      </c>
      <c r="F549" t="s">
        <v>491</v>
      </c>
      <c r="G549" s="3">
        <v>9558.2800000000007</v>
      </c>
      <c r="H549" s="3" t="str">
        <f>VLOOKUP($A549&amp;$C549&amp;$B549,Mapping!$C:$G,3,0)</f>
        <v>Mass</v>
      </c>
      <c r="I549" t="str">
        <f>VLOOKUP($A549&amp;$C549&amp;$B549,Mapping!$C:$G,4,0)</f>
        <v>JOHNSON'S BABY</v>
      </c>
      <c r="J549" t="str">
        <f t="shared" si="8"/>
        <v>BABY HAIR CARE</v>
      </c>
      <c r="K549" t="str">
        <f>VLOOKUP($A549&amp;$C549&amp;$B549,Mapping!$C:$G,5,0)</f>
        <v>Baby Care</v>
      </c>
      <c r="L549" t="str">
        <f>VLOOKUP(J549&amp;H549,Mapping!J:K,2,0)</f>
        <v>Baby Hair Care</v>
      </c>
      <c r="M549" t="str">
        <f>IF(OR(I549="PIZ BUIN",I549="LISTERINE"),VLOOKUP(E549,MAPEO!C:D,2,0)&amp;" "&amp;H549,VLOOKUP(E549,MAPEO!C:D,2,0))</f>
        <v>J´s Baby Shampoo</v>
      </c>
      <c r="N549">
        <f>VLOOKUP(F549,MD!A:B,2,0)</f>
        <v>0</v>
      </c>
    </row>
    <row r="550" spans="1:14">
      <c r="A550" t="s">
        <v>133</v>
      </c>
      <c r="B550" t="s">
        <v>1</v>
      </c>
      <c r="C550" t="s">
        <v>189</v>
      </c>
      <c r="D550" t="s">
        <v>389</v>
      </c>
      <c r="E550" t="s">
        <v>579</v>
      </c>
      <c r="F550" t="s">
        <v>492</v>
      </c>
      <c r="G550" s="3">
        <v>7391.19</v>
      </c>
      <c r="H550" s="3" t="str">
        <f>VLOOKUP($A550&amp;$C550&amp;$B550,Mapping!$C:$G,3,0)</f>
        <v>Mass</v>
      </c>
      <c r="I550" t="str">
        <f>VLOOKUP($A550&amp;$C550&amp;$B550,Mapping!$C:$G,4,0)</f>
        <v>JOHNSON'S BABY</v>
      </c>
      <c r="J550" t="str">
        <f t="shared" si="8"/>
        <v>BABY HAIR CARE</v>
      </c>
      <c r="K550" t="str">
        <f>VLOOKUP($A550&amp;$C550&amp;$B550,Mapping!$C:$G,5,0)</f>
        <v>Baby Care</v>
      </c>
      <c r="L550" t="str">
        <f>VLOOKUP(J550&amp;H550,Mapping!J:K,2,0)</f>
        <v>Baby Hair Care</v>
      </c>
      <c r="M550" t="str">
        <f>IF(OR(I550="PIZ BUIN",I550="LISTERINE"),VLOOKUP(E550,MAPEO!C:D,2,0)&amp;" "&amp;H550,VLOOKUP(E550,MAPEO!C:D,2,0))</f>
        <v>J´s Baby Shampoo</v>
      </c>
      <c r="N550">
        <f>VLOOKUP(F550,MD!A:B,2,0)</f>
        <v>0</v>
      </c>
    </row>
    <row r="551" spans="1:14">
      <c r="A551" t="s">
        <v>133</v>
      </c>
      <c r="B551" t="s">
        <v>1</v>
      </c>
      <c r="C551" t="s">
        <v>189</v>
      </c>
      <c r="D551" t="s">
        <v>389</v>
      </c>
      <c r="E551" t="s">
        <v>579</v>
      </c>
      <c r="F551" t="s">
        <v>493</v>
      </c>
      <c r="G551" s="3">
        <v>11404.02</v>
      </c>
      <c r="H551" s="3" t="str">
        <f>VLOOKUP($A551&amp;$C551&amp;$B551,Mapping!$C:$G,3,0)</f>
        <v>Mass</v>
      </c>
      <c r="I551" t="str">
        <f>VLOOKUP($A551&amp;$C551&amp;$B551,Mapping!$C:$G,4,0)</f>
        <v>JOHNSON'S BABY</v>
      </c>
      <c r="J551" t="str">
        <f t="shared" si="8"/>
        <v>BABY HAIR CARE</v>
      </c>
      <c r="K551" t="str">
        <f>VLOOKUP($A551&amp;$C551&amp;$B551,Mapping!$C:$G,5,0)</f>
        <v>Baby Care</v>
      </c>
      <c r="L551" t="str">
        <f>VLOOKUP(J551&amp;H551,Mapping!J:K,2,0)</f>
        <v>Baby Hair Care</v>
      </c>
      <c r="M551" t="str">
        <f>IF(OR(I551="PIZ BUIN",I551="LISTERINE"),VLOOKUP(E551,MAPEO!C:D,2,0)&amp;" "&amp;H551,VLOOKUP(E551,MAPEO!C:D,2,0))</f>
        <v>J´s Baby Shampoo</v>
      </c>
      <c r="N551">
        <f>VLOOKUP(F551,MD!A:B,2,0)</f>
        <v>0</v>
      </c>
    </row>
    <row r="552" spans="1:14">
      <c r="A552" t="s">
        <v>133</v>
      </c>
      <c r="B552" t="s">
        <v>1</v>
      </c>
      <c r="C552" t="s">
        <v>189</v>
      </c>
      <c r="D552" t="s">
        <v>389</v>
      </c>
      <c r="E552" t="s">
        <v>579</v>
      </c>
      <c r="F552" t="s">
        <v>95</v>
      </c>
      <c r="G552" s="3">
        <v>15666.6</v>
      </c>
      <c r="H552" s="3" t="str">
        <f>VLOOKUP($A552&amp;$C552&amp;$B552,Mapping!$C:$G,3,0)</f>
        <v>Mass</v>
      </c>
      <c r="I552" t="str">
        <f>VLOOKUP($A552&amp;$C552&amp;$B552,Mapping!$C:$G,4,0)</f>
        <v>JOHNSON'S BABY</v>
      </c>
      <c r="J552" t="str">
        <f t="shared" si="8"/>
        <v>BABY HAIR CARE</v>
      </c>
      <c r="K552" t="str">
        <f>VLOOKUP($A552&amp;$C552&amp;$B552,Mapping!$C:$G,5,0)</f>
        <v>Baby Care</v>
      </c>
      <c r="L552" t="str">
        <f>VLOOKUP(J552&amp;H552,Mapping!J:K,2,0)</f>
        <v>Baby Hair Care</v>
      </c>
      <c r="M552" t="str">
        <f>IF(OR(I552="PIZ BUIN",I552="LISTERINE"),VLOOKUP(E552,MAPEO!C:D,2,0)&amp;" "&amp;H552,VLOOKUP(E552,MAPEO!C:D,2,0))</f>
        <v>J´s Baby Shampoo</v>
      </c>
      <c r="N552" t="str">
        <f>VLOOKUP(F552,MD!A:B,2,0)</f>
        <v>YTD 2015</v>
      </c>
    </row>
    <row r="553" spans="1:14">
      <c r="A553" t="s">
        <v>133</v>
      </c>
      <c r="B553" t="s">
        <v>1</v>
      </c>
      <c r="C553" t="s">
        <v>189</v>
      </c>
      <c r="D553" t="s">
        <v>389</v>
      </c>
      <c r="E553" t="s">
        <v>579</v>
      </c>
      <c r="F553" t="s">
        <v>96</v>
      </c>
      <c r="G553" s="3">
        <v>25718.400000000001</v>
      </c>
      <c r="H553" s="3" t="str">
        <f>VLOOKUP($A553&amp;$C553&amp;$B553,Mapping!$C:$G,3,0)</f>
        <v>Mass</v>
      </c>
      <c r="I553" t="str">
        <f>VLOOKUP($A553&amp;$C553&amp;$B553,Mapping!$C:$G,4,0)</f>
        <v>JOHNSON'S BABY</v>
      </c>
      <c r="J553" t="str">
        <f t="shared" si="8"/>
        <v>BABY HAIR CARE</v>
      </c>
      <c r="K553" t="str">
        <f>VLOOKUP($A553&amp;$C553&amp;$B553,Mapping!$C:$G,5,0)</f>
        <v>Baby Care</v>
      </c>
      <c r="L553" t="str">
        <f>VLOOKUP(J553&amp;H553,Mapping!J:K,2,0)</f>
        <v>Baby Hair Care</v>
      </c>
      <c r="M553" t="str">
        <f>IF(OR(I553="PIZ BUIN",I553="LISTERINE"),VLOOKUP(E553,MAPEO!C:D,2,0)&amp;" "&amp;H553,VLOOKUP(E553,MAPEO!C:D,2,0))</f>
        <v>J´s Baby Shampoo</v>
      </c>
      <c r="N553" t="str">
        <f>VLOOKUP(F553,MD!A:B,2,0)</f>
        <v>YTD 2015</v>
      </c>
    </row>
    <row r="554" spans="1:14">
      <c r="A554" t="s">
        <v>133</v>
      </c>
      <c r="B554" t="s">
        <v>1</v>
      </c>
      <c r="C554" t="s">
        <v>189</v>
      </c>
      <c r="D554" t="s">
        <v>389</v>
      </c>
      <c r="E554" t="s">
        <v>579</v>
      </c>
      <c r="F554" t="s">
        <v>97</v>
      </c>
      <c r="G554" s="3">
        <v>15989.13</v>
      </c>
      <c r="H554" s="3" t="str">
        <f>VLOOKUP($A554&amp;$C554&amp;$B554,Mapping!$C:$G,3,0)</f>
        <v>Mass</v>
      </c>
      <c r="I554" t="str">
        <f>VLOOKUP($A554&amp;$C554&amp;$B554,Mapping!$C:$G,4,0)</f>
        <v>JOHNSON'S BABY</v>
      </c>
      <c r="J554" t="str">
        <f t="shared" si="8"/>
        <v>BABY HAIR CARE</v>
      </c>
      <c r="K554" t="str">
        <f>VLOOKUP($A554&amp;$C554&amp;$B554,Mapping!$C:$G,5,0)</f>
        <v>Baby Care</v>
      </c>
      <c r="L554" t="str">
        <f>VLOOKUP(J554&amp;H554,Mapping!J:K,2,0)</f>
        <v>Baby Hair Care</v>
      </c>
      <c r="M554" t="str">
        <f>IF(OR(I554="PIZ BUIN",I554="LISTERINE"),VLOOKUP(E554,MAPEO!C:D,2,0)&amp;" "&amp;H554,VLOOKUP(E554,MAPEO!C:D,2,0))</f>
        <v>J´s Baby Shampoo</v>
      </c>
      <c r="N554" t="str">
        <f>VLOOKUP(F554,MD!A:B,2,0)</f>
        <v>YTD 2015</v>
      </c>
    </row>
    <row r="555" spans="1:14">
      <c r="A555" t="s">
        <v>133</v>
      </c>
      <c r="B555" t="s">
        <v>1</v>
      </c>
      <c r="C555" t="s">
        <v>189</v>
      </c>
      <c r="D555" t="s">
        <v>389</v>
      </c>
      <c r="E555" t="s">
        <v>579</v>
      </c>
      <c r="F555" t="s">
        <v>101</v>
      </c>
      <c r="G555" s="3">
        <v>9198.1200000000008</v>
      </c>
      <c r="H555" s="3" t="str">
        <f>VLOOKUP($A555&amp;$C555&amp;$B555,Mapping!$C:$G,3,0)</f>
        <v>Mass</v>
      </c>
      <c r="I555" t="str">
        <f>VLOOKUP($A555&amp;$C555&amp;$B555,Mapping!$C:$G,4,0)</f>
        <v>JOHNSON'S BABY</v>
      </c>
      <c r="J555" t="str">
        <f t="shared" si="8"/>
        <v>BABY HAIR CARE</v>
      </c>
      <c r="K555" t="str">
        <f>VLOOKUP($A555&amp;$C555&amp;$B555,Mapping!$C:$G,5,0)</f>
        <v>Baby Care</v>
      </c>
      <c r="L555" t="str">
        <f>VLOOKUP(J555&amp;H555,Mapping!J:K,2,0)</f>
        <v>Baby Hair Care</v>
      </c>
      <c r="M555" t="str">
        <f>IF(OR(I555="PIZ BUIN",I555="LISTERINE"),VLOOKUP(E555,MAPEO!C:D,2,0)&amp;" "&amp;H555,VLOOKUP(E555,MAPEO!C:D,2,0))</f>
        <v>J´s Baby Shampoo</v>
      </c>
      <c r="N555" t="str">
        <f>VLOOKUP(F555,MD!A:B,2,0)</f>
        <v>YTD 2015</v>
      </c>
    </row>
    <row r="556" spans="1:14">
      <c r="A556" t="s">
        <v>133</v>
      </c>
      <c r="B556" t="s">
        <v>1</v>
      </c>
      <c r="C556" t="s">
        <v>189</v>
      </c>
      <c r="D556" t="s">
        <v>389</v>
      </c>
      <c r="E556" t="s">
        <v>579</v>
      </c>
      <c r="F556" t="s">
        <v>104</v>
      </c>
      <c r="G556" s="3">
        <v>12648.87</v>
      </c>
      <c r="H556" s="3" t="str">
        <f>VLOOKUP($A556&amp;$C556&amp;$B556,Mapping!$C:$G,3,0)</f>
        <v>Mass</v>
      </c>
      <c r="I556" t="str">
        <f>VLOOKUP($A556&amp;$C556&amp;$B556,Mapping!$C:$G,4,0)</f>
        <v>JOHNSON'S BABY</v>
      </c>
      <c r="J556" t="str">
        <f t="shared" si="8"/>
        <v>BABY HAIR CARE</v>
      </c>
      <c r="K556" t="str">
        <f>VLOOKUP($A556&amp;$C556&amp;$B556,Mapping!$C:$G,5,0)</f>
        <v>Baby Care</v>
      </c>
      <c r="L556" t="str">
        <f>VLOOKUP(J556&amp;H556,Mapping!J:K,2,0)</f>
        <v>Baby Hair Care</v>
      </c>
      <c r="M556" t="str">
        <f>IF(OR(I556="PIZ BUIN",I556="LISTERINE"),VLOOKUP(E556,MAPEO!C:D,2,0)&amp;" "&amp;H556,VLOOKUP(E556,MAPEO!C:D,2,0))</f>
        <v>J´s Baby Shampoo</v>
      </c>
      <c r="N556" t="str">
        <f>VLOOKUP(F556,MD!A:B,2,0)</f>
        <v>YTD 2015</v>
      </c>
    </row>
    <row r="557" spans="1:14">
      <c r="A557" t="s">
        <v>133</v>
      </c>
      <c r="B557" t="s">
        <v>1</v>
      </c>
      <c r="C557" t="s">
        <v>189</v>
      </c>
      <c r="D557" t="s">
        <v>389</v>
      </c>
      <c r="E557" t="s">
        <v>579</v>
      </c>
      <c r="F557" t="s">
        <v>105</v>
      </c>
      <c r="G557" s="3">
        <v>18659.560000000001</v>
      </c>
      <c r="H557" s="3" t="str">
        <f>VLOOKUP($A557&amp;$C557&amp;$B557,Mapping!$C:$G,3,0)</f>
        <v>Mass</v>
      </c>
      <c r="I557" t="str">
        <f>VLOOKUP($A557&amp;$C557&amp;$B557,Mapping!$C:$G,4,0)</f>
        <v>JOHNSON'S BABY</v>
      </c>
      <c r="J557" t="str">
        <f t="shared" si="8"/>
        <v>BABY HAIR CARE</v>
      </c>
      <c r="K557" t="str">
        <f>VLOOKUP($A557&amp;$C557&amp;$B557,Mapping!$C:$G,5,0)</f>
        <v>Baby Care</v>
      </c>
      <c r="L557" t="str">
        <f>VLOOKUP(J557&amp;H557,Mapping!J:K,2,0)</f>
        <v>Baby Hair Care</v>
      </c>
      <c r="M557" t="str">
        <f>IF(OR(I557="PIZ BUIN",I557="LISTERINE"),VLOOKUP(E557,MAPEO!C:D,2,0)&amp;" "&amp;H557,VLOOKUP(E557,MAPEO!C:D,2,0))</f>
        <v>J´s Baby Shampoo</v>
      </c>
      <c r="N557" t="str">
        <f>VLOOKUP(F557,MD!A:B,2,0)</f>
        <v>YTD 2015</v>
      </c>
    </row>
    <row r="558" spans="1:14">
      <c r="A558" t="s">
        <v>133</v>
      </c>
      <c r="B558" t="s">
        <v>1</v>
      </c>
      <c r="C558" t="s">
        <v>189</v>
      </c>
      <c r="D558" t="s">
        <v>389</v>
      </c>
      <c r="E558" t="s">
        <v>579</v>
      </c>
      <c r="F558" t="s">
        <v>106</v>
      </c>
      <c r="G558" s="3">
        <v>15597.43</v>
      </c>
      <c r="H558" s="3" t="str">
        <f>VLOOKUP($A558&amp;$C558&amp;$B558,Mapping!$C:$G,3,0)</f>
        <v>Mass</v>
      </c>
      <c r="I558" t="str">
        <f>VLOOKUP($A558&amp;$C558&amp;$B558,Mapping!$C:$G,4,0)</f>
        <v>JOHNSON'S BABY</v>
      </c>
      <c r="J558" t="str">
        <f t="shared" si="8"/>
        <v>BABY HAIR CARE</v>
      </c>
      <c r="K558" t="str">
        <f>VLOOKUP($A558&amp;$C558&amp;$B558,Mapping!$C:$G,5,0)</f>
        <v>Baby Care</v>
      </c>
      <c r="L558" t="str">
        <f>VLOOKUP(J558&amp;H558,Mapping!J:K,2,0)</f>
        <v>Baby Hair Care</v>
      </c>
      <c r="M558" t="str">
        <f>IF(OR(I558="PIZ BUIN",I558="LISTERINE"),VLOOKUP(E558,MAPEO!C:D,2,0)&amp;" "&amp;H558,VLOOKUP(E558,MAPEO!C:D,2,0))</f>
        <v>J´s Baby Shampoo</v>
      </c>
      <c r="N558" t="str">
        <f>VLOOKUP(F558,MD!A:B,2,0)</f>
        <v>YTD 2015</v>
      </c>
    </row>
    <row r="559" spans="1:14">
      <c r="A559" t="s">
        <v>133</v>
      </c>
      <c r="B559" t="s">
        <v>1</v>
      </c>
      <c r="C559" t="s">
        <v>189</v>
      </c>
      <c r="D559" t="s">
        <v>389</v>
      </c>
      <c r="E559" t="s">
        <v>579</v>
      </c>
      <c r="F559" t="s">
        <v>108</v>
      </c>
      <c r="G559" s="3">
        <v>21420.18</v>
      </c>
      <c r="H559" s="3" t="str">
        <f>VLOOKUP($A559&amp;$C559&amp;$B559,Mapping!$C:$G,3,0)</f>
        <v>Mass</v>
      </c>
      <c r="I559" t="str">
        <f>VLOOKUP($A559&amp;$C559&amp;$B559,Mapping!$C:$G,4,0)</f>
        <v>JOHNSON'S BABY</v>
      </c>
      <c r="J559" t="str">
        <f t="shared" si="8"/>
        <v>BABY HAIR CARE</v>
      </c>
      <c r="K559" t="str">
        <f>VLOOKUP($A559&amp;$C559&amp;$B559,Mapping!$C:$G,5,0)</f>
        <v>Baby Care</v>
      </c>
      <c r="L559" t="str">
        <f>VLOOKUP(J559&amp;H559,Mapping!J:K,2,0)</f>
        <v>Baby Hair Care</v>
      </c>
      <c r="M559" t="str">
        <f>IF(OR(I559="PIZ BUIN",I559="LISTERINE"),VLOOKUP(E559,MAPEO!C:D,2,0)&amp;" "&amp;H559,VLOOKUP(E559,MAPEO!C:D,2,0))</f>
        <v>J´s Baby Shampoo</v>
      </c>
      <c r="N559">
        <f>VLOOKUP(F559,MD!A:B,2,0)</f>
        <v>0</v>
      </c>
    </row>
    <row r="560" spans="1:14">
      <c r="A560" t="s">
        <v>133</v>
      </c>
      <c r="B560" t="s">
        <v>1</v>
      </c>
      <c r="C560" t="s">
        <v>189</v>
      </c>
      <c r="D560" t="s">
        <v>389</v>
      </c>
      <c r="E560" t="s">
        <v>579</v>
      </c>
      <c r="F560" t="s">
        <v>109</v>
      </c>
      <c r="G560" s="3">
        <v>19426.79</v>
      </c>
      <c r="H560" s="3" t="str">
        <f>VLOOKUP($A560&amp;$C560&amp;$B560,Mapping!$C:$G,3,0)</f>
        <v>Mass</v>
      </c>
      <c r="I560" t="str">
        <f>VLOOKUP($A560&amp;$C560&amp;$B560,Mapping!$C:$G,4,0)</f>
        <v>JOHNSON'S BABY</v>
      </c>
      <c r="J560" t="str">
        <f t="shared" si="8"/>
        <v>BABY HAIR CARE</v>
      </c>
      <c r="K560" t="str">
        <f>VLOOKUP($A560&amp;$C560&amp;$B560,Mapping!$C:$G,5,0)</f>
        <v>Baby Care</v>
      </c>
      <c r="L560" t="str">
        <f>VLOOKUP(J560&amp;H560,Mapping!J:K,2,0)</f>
        <v>Baby Hair Care</v>
      </c>
      <c r="M560" t="str">
        <f>IF(OR(I560="PIZ BUIN",I560="LISTERINE"),VLOOKUP(E560,MAPEO!C:D,2,0)&amp;" "&amp;H560,VLOOKUP(E560,MAPEO!C:D,2,0))</f>
        <v>J´s Baby Shampoo</v>
      </c>
      <c r="N560">
        <f>VLOOKUP(F560,MD!A:B,2,0)</f>
        <v>0</v>
      </c>
    </row>
    <row r="561" spans="1:14">
      <c r="A561" t="s">
        <v>133</v>
      </c>
      <c r="B561" t="s">
        <v>1</v>
      </c>
      <c r="C561" t="s">
        <v>189</v>
      </c>
      <c r="D561" t="s">
        <v>389</v>
      </c>
      <c r="E561" t="s">
        <v>579</v>
      </c>
      <c r="F561" t="s">
        <v>110</v>
      </c>
      <c r="G561" s="3">
        <v>6371.98</v>
      </c>
      <c r="H561" s="3" t="str">
        <f>VLOOKUP($A561&amp;$C561&amp;$B561,Mapping!$C:$G,3,0)</f>
        <v>Mass</v>
      </c>
      <c r="I561" t="str">
        <f>VLOOKUP($A561&amp;$C561&amp;$B561,Mapping!$C:$G,4,0)</f>
        <v>JOHNSON'S BABY</v>
      </c>
      <c r="J561" t="str">
        <f t="shared" si="8"/>
        <v>BABY HAIR CARE</v>
      </c>
      <c r="K561" t="str">
        <f>VLOOKUP($A561&amp;$C561&amp;$B561,Mapping!$C:$G,5,0)</f>
        <v>Baby Care</v>
      </c>
      <c r="L561" t="str">
        <f>VLOOKUP(J561&amp;H561,Mapping!J:K,2,0)</f>
        <v>Baby Hair Care</v>
      </c>
      <c r="M561" t="str">
        <f>IF(OR(I561="PIZ BUIN",I561="LISTERINE"),VLOOKUP(E561,MAPEO!C:D,2,0)&amp;" "&amp;H561,VLOOKUP(E561,MAPEO!C:D,2,0))</f>
        <v>J´s Baby Shampoo</v>
      </c>
      <c r="N561">
        <f>VLOOKUP(F561,MD!A:B,2,0)</f>
        <v>0</v>
      </c>
    </row>
    <row r="562" spans="1:14">
      <c r="A562" t="s">
        <v>133</v>
      </c>
      <c r="B562" t="s">
        <v>1</v>
      </c>
      <c r="C562" t="s">
        <v>189</v>
      </c>
      <c r="D562" t="s">
        <v>389</v>
      </c>
      <c r="E562" t="s">
        <v>579</v>
      </c>
      <c r="F562" t="s">
        <v>111</v>
      </c>
      <c r="G562" s="3">
        <v>13784.87</v>
      </c>
      <c r="H562" s="3" t="str">
        <f>VLOOKUP($A562&amp;$C562&amp;$B562,Mapping!$C:$G,3,0)</f>
        <v>Mass</v>
      </c>
      <c r="I562" t="str">
        <f>VLOOKUP($A562&amp;$C562&amp;$B562,Mapping!$C:$G,4,0)</f>
        <v>JOHNSON'S BABY</v>
      </c>
      <c r="J562" t="str">
        <f t="shared" si="8"/>
        <v>BABY HAIR CARE</v>
      </c>
      <c r="K562" t="str">
        <f>VLOOKUP($A562&amp;$C562&amp;$B562,Mapping!$C:$G,5,0)</f>
        <v>Baby Care</v>
      </c>
      <c r="L562" t="str">
        <f>VLOOKUP(J562&amp;H562,Mapping!J:K,2,0)</f>
        <v>Baby Hair Care</v>
      </c>
      <c r="M562" t="str">
        <f>IF(OR(I562="PIZ BUIN",I562="LISTERINE"),VLOOKUP(E562,MAPEO!C:D,2,0)&amp;" "&amp;H562,VLOOKUP(E562,MAPEO!C:D,2,0))</f>
        <v>J´s Baby Shampoo</v>
      </c>
      <c r="N562">
        <f>VLOOKUP(F562,MD!A:B,2,0)</f>
        <v>0</v>
      </c>
    </row>
    <row r="563" spans="1:14">
      <c r="A563" t="s">
        <v>133</v>
      </c>
      <c r="B563" t="s">
        <v>1</v>
      </c>
      <c r="C563" t="s">
        <v>189</v>
      </c>
      <c r="D563" t="s">
        <v>389</v>
      </c>
      <c r="E563" t="s">
        <v>579</v>
      </c>
      <c r="F563" t="s">
        <v>114</v>
      </c>
      <c r="G563" s="3">
        <v>12472.5</v>
      </c>
      <c r="H563" s="3" t="str">
        <f>VLOOKUP($A563&amp;$C563&amp;$B563,Mapping!$C:$G,3,0)</f>
        <v>Mass</v>
      </c>
      <c r="I563" t="str">
        <f>VLOOKUP($A563&amp;$C563&amp;$B563,Mapping!$C:$G,4,0)</f>
        <v>JOHNSON'S BABY</v>
      </c>
      <c r="J563" t="str">
        <f t="shared" si="8"/>
        <v>BABY HAIR CARE</v>
      </c>
      <c r="K563" t="str">
        <f>VLOOKUP($A563&amp;$C563&amp;$B563,Mapping!$C:$G,5,0)</f>
        <v>Baby Care</v>
      </c>
      <c r="L563" t="str">
        <f>VLOOKUP(J563&amp;H563,Mapping!J:K,2,0)</f>
        <v>Baby Hair Care</v>
      </c>
      <c r="M563" t="str">
        <f>IF(OR(I563="PIZ BUIN",I563="LISTERINE"),VLOOKUP(E563,MAPEO!C:D,2,0)&amp;" "&amp;H563,VLOOKUP(E563,MAPEO!C:D,2,0))</f>
        <v>J´s Baby Shampoo</v>
      </c>
      <c r="N563">
        <f>VLOOKUP(F563,MD!A:B,2,0)</f>
        <v>0</v>
      </c>
    </row>
    <row r="564" spans="1:14">
      <c r="A564" t="s">
        <v>133</v>
      </c>
      <c r="B564" t="s">
        <v>1</v>
      </c>
      <c r="C564" t="s">
        <v>189</v>
      </c>
      <c r="D564" t="s">
        <v>389</v>
      </c>
      <c r="E564" t="s">
        <v>579</v>
      </c>
      <c r="F564" t="s">
        <v>115</v>
      </c>
      <c r="G564" s="3">
        <v>14106.27</v>
      </c>
      <c r="H564" s="3" t="str">
        <f>VLOOKUP($A564&amp;$C564&amp;$B564,Mapping!$C:$G,3,0)</f>
        <v>Mass</v>
      </c>
      <c r="I564" t="str">
        <f>VLOOKUP($A564&amp;$C564&amp;$B564,Mapping!$C:$G,4,0)</f>
        <v>JOHNSON'S BABY</v>
      </c>
      <c r="J564" t="str">
        <f t="shared" si="8"/>
        <v>BABY HAIR CARE</v>
      </c>
      <c r="K564" t="str">
        <f>VLOOKUP($A564&amp;$C564&amp;$B564,Mapping!$C:$G,5,0)</f>
        <v>Baby Care</v>
      </c>
      <c r="L564" t="str">
        <f>VLOOKUP(J564&amp;H564,Mapping!J:K,2,0)</f>
        <v>Baby Hair Care</v>
      </c>
      <c r="M564" t="str">
        <f>IF(OR(I564="PIZ BUIN",I564="LISTERINE"),VLOOKUP(E564,MAPEO!C:D,2,0)&amp;" "&amp;H564,VLOOKUP(E564,MAPEO!C:D,2,0))</f>
        <v>J´s Baby Shampoo</v>
      </c>
      <c r="N564" t="str">
        <f>VLOOKUP(F564,MD!A:B,2,0)</f>
        <v>YTD 2016</v>
      </c>
    </row>
    <row r="565" spans="1:14">
      <c r="A565" t="s">
        <v>133</v>
      </c>
      <c r="B565" t="s">
        <v>1</v>
      </c>
      <c r="C565" t="s">
        <v>189</v>
      </c>
      <c r="D565" t="s">
        <v>389</v>
      </c>
      <c r="E565" t="s">
        <v>579</v>
      </c>
      <c r="F565" t="s">
        <v>117</v>
      </c>
      <c r="G565" s="3">
        <v>13085.18</v>
      </c>
      <c r="H565" s="3" t="str">
        <f>VLOOKUP($A565&amp;$C565&amp;$B565,Mapping!$C:$G,3,0)</f>
        <v>Mass</v>
      </c>
      <c r="I565" t="str">
        <f>VLOOKUP($A565&amp;$C565&amp;$B565,Mapping!$C:$G,4,0)</f>
        <v>JOHNSON'S BABY</v>
      </c>
      <c r="J565" t="str">
        <f t="shared" si="8"/>
        <v>BABY HAIR CARE</v>
      </c>
      <c r="K565" t="str">
        <f>VLOOKUP($A565&amp;$C565&amp;$B565,Mapping!$C:$G,5,0)</f>
        <v>Baby Care</v>
      </c>
      <c r="L565" t="str">
        <f>VLOOKUP(J565&amp;H565,Mapping!J:K,2,0)</f>
        <v>Baby Hair Care</v>
      </c>
      <c r="M565" t="str">
        <f>IF(OR(I565="PIZ BUIN",I565="LISTERINE"),VLOOKUP(E565,MAPEO!C:D,2,0)&amp;" "&amp;H565,VLOOKUP(E565,MAPEO!C:D,2,0))</f>
        <v>J´s Baby Shampoo</v>
      </c>
      <c r="N565" t="str">
        <f>VLOOKUP(F565,MD!A:B,2,0)</f>
        <v>YTD 2016</v>
      </c>
    </row>
    <row r="566" spans="1:14">
      <c r="A566" t="s">
        <v>133</v>
      </c>
      <c r="B566" t="s">
        <v>1</v>
      </c>
      <c r="C566" t="s">
        <v>189</v>
      </c>
      <c r="D566" t="s">
        <v>389</v>
      </c>
      <c r="E566" t="s">
        <v>579</v>
      </c>
      <c r="F566" t="s">
        <v>118</v>
      </c>
      <c r="G566" s="3">
        <v>21060.06</v>
      </c>
      <c r="H566" s="3" t="str">
        <f>VLOOKUP($A566&amp;$C566&amp;$B566,Mapping!$C:$G,3,0)</f>
        <v>Mass</v>
      </c>
      <c r="I566" t="str">
        <f>VLOOKUP($A566&amp;$C566&amp;$B566,Mapping!$C:$G,4,0)</f>
        <v>JOHNSON'S BABY</v>
      </c>
      <c r="J566" t="str">
        <f t="shared" si="8"/>
        <v>BABY HAIR CARE</v>
      </c>
      <c r="K566" t="str">
        <f>VLOOKUP($A566&amp;$C566&amp;$B566,Mapping!$C:$G,5,0)</f>
        <v>Baby Care</v>
      </c>
      <c r="L566" t="str">
        <f>VLOOKUP(J566&amp;H566,Mapping!J:K,2,0)</f>
        <v>Baby Hair Care</v>
      </c>
      <c r="M566" t="str">
        <f>IF(OR(I566="PIZ BUIN",I566="LISTERINE"),VLOOKUP(E566,MAPEO!C:D,2,0)&amp;" "&amp;H566,VLOOKUP(E566,MAPEO!C:D,2,0))</f>
        <v>J´s Baby Shampoo</v>
      </c>
      <c r="N566" t="str">
        <f>VLOOKUP(F566,MD!A:B,2,0)</f>
        <v>YTD 2016</v>
      </c>
    </row>
    <row r="567" spans="1:14">
      <c r="A567" t="s">
        <v>133</v>
      </c>
      <c r="B567" t="s">
        <v>1</v>
      </c>
      <c r="C567" t="s">
        <v>189</v>
      </c>
      <c r="D567" t="s">
        <v>389</v>
      </c>
      <c r="E567" t="s">
        <v>580</v>
      </c>
      <c r="F567" t="s">
        <v>482</v>
      </c>
      <c r="G567" s="3">
        <v>198901.3</v>
      </c>
      <c r="H567" s="3" t="str">
        <f>VLOOKUP($A567&amp;$C567&amp;$B567,Mapping!$C:$G,3,0)</f>
        <v>Mass</v>
      </c>
      <c r="I567" t="str">
        <f>VLOOKUP($A567&amp;$C567&amp;$B567,Mapping!$C:$G,4,0)</f>
        <v>JOHNSON'S BABY</v>
      </c>
      <c r="J567" t="str">
        <f t="shared" si="8"/>
        <v>BABY HAIR CARE</v>
      </c>
      <c r="K567" t="str">
        <f>VLOOKUP($A567&amp;$C567&amp;$B567,Mapping!$C:$G,5,0)</f>
        <v>Baby Care</v>
      </c>
      <c r="L567" t="str">
        <f>VLOOKUP(J567&amp;H567,Mapping!J:K,2,0)</f>
        <v>Baby Hair Care</v>
      </c>
      <c r="M567" t="str">
        <f>IF(OR(I567="PIZ BUIN",I567="LISTERINE"),VLOOKUP(E567,MAPEO!C:D,2,0)&amp;" "&amp;H567,VLOOKUP(E567,MAPEO!C:D,2,0))</f>
        <v>J´s Baby Shampoo</v>
      </c>
      <c r="N567">
        <f>VLOOKUP(F567,MD!A:B,2,0)</f>
        <v>0</v>
      </c>
    </row>
    <row r="568" spans="1:14">
      <c r="A568" t="s">
        <v>133</v>
      </c>
      <c r="B568" t="s">
        <v>1</v>
      </c>
      <c r="C568" t="s">
        <v>189</v>
      </c>
      <c r="D568" t="s">
        <v>389</v>
      </c>
      <c r="E568" t="s">
        <v>580</v>
      </c>
      <c r="F568" t="s">
        <v>483</v>
      </c>
      <c r="G568" s="3">
        <v>267677.15999999997</v>
      </c>
      <c r="H568" s="3" t="str">
        <f>VLOOKUP($A568&amp;$C568&amp;$B568,Mapping!$C:$G,3,0)</f>
        <v>Mass</v>
      </c>
      <c r="I568" t="str">
        <f>VLOOKUP($A568&amp;$C568&amp;$B568,Mapping!$C:$G,4,0)</f>
        <v>JOHNSON'S BABY</v>
      </c>
      <c r="J568" t="str">
        <f t="shared" si="8"/>
        <v>BABY HAIR CARE</v>
      </c>
      <c r="K568" t="str">
        <f>VLOOKUP($A568&amp;$C568&amp;$B568,Mapping!$C:$G,5,0)</f>
        <v>Baby Care</v>
      </c>
      <c r="L568" t="str">
        <f>VLOOKUP(J568&amp;H568,Mapping!J:K,2,0)</f>
        <v>Baby Hair Care</v>
      </c>
      <c r="M568" t="str">
        <f>IF(OR(I568="PIZ BUIN",I568="LISTERINE"),VLOOKUP(E568,MAPEO!C:D,2,0)&amp;" "&amp;H568,VLOOKUP(E568,MAPEO!C:D,2,0))</f>
        <v>J´s Baby Shampoo</v>
      </c>
      <c r="N568">
        <f>VLOOKUP(F568,MD!A:B,2,0)</f>
        <v>0</v>
      </c>
    </row>
    <row r="569" spans="1:14">
      <c r="A569" t="s">
        <v>133</v>
      </c>
      <c r="B569" t="s">
        <v>1</v>
      </c>
      <c r="C569" t="s">
        <v>189</v>
      </c>
      <c r="D569" t="s">
        <v>389</v>
      </c>
      <c r="E569" t="s">
        <v>580</v>
      </c>
      <c r="F569" t="s">
        <v>484</v>
      </c>
      <c r="G569" s="3">
        <v>241529.12</v>
      </c>
      <c r="H569" s="3" t="str">
        <f>VLOOKUP($A569&amp;$C569&amp;$B569,Mapping!$C:$G,3,0)</f>
        <v>Mass</v>
      </c>
      <c r="I569" t="str">
        <f>VLOOKUP($A569&amp;$C569&amp;$B569,Mapping!$C:$G,4,0)</f>
        <v>JOHNSON'S BABY</v>
      </c>
      <c r="J569" t="str">
        <f t="shared" si="8"/>
        <v>BABY HAIR CARE</v>
      </c>
      <c r="K569" t="str">
        <f>VLOOKUP($A569&amp;$C569&amp;$B569,Mapping!$C:$G,5,0)</f>
        <v>Baby Care</v>
      </c>
      <c r="L569" t="str">
        <f>VLOOKUP(J569&amp;H569,Mapping!J:K,2,0)</f>
        <v>Baby Hair Care</v>
      </c>
      <c r="M569" t="str">
        <f>IF(OR(I569="PIZ BUIN",I569="LISTERINE"),VLOOKUP(E569,MAPEO!C:D,2,0)&amp;" "&amp;H569,VLOOKUP(E569,MAPEO!C:D,2,0))</f>
        <v>J´s Baby Shampoo</v>
      </c>
      <c r="N569">
        <f>VLOOKUP(F569,MD!A:B,2,0)</f>
        <v>0</v>
      </c>
    </row>
    <row r="570" spans="1:14">
      <c r="A570" t="s">
        <v>133</v>
      </c>
      <c r="B570" t="s">
        <v>1</v>
      </c>
      <c r="C570" t="s">
        <v>189</v>
      </c>
      <c r="D570" t="s">
        <v>389</v>
      </c>
      <c r="E570" t="s">
        <v>580</v>
      </c>
      <c r="F570" t="s">
        <v>485</v>
      </c>
      <c r="G570" s="3">
        <v>161529.16</v>
      </c>
      <c r="H570" s="3" t="str">
        <f>VLOOKUP($A570&amp;$C570&amp;$B570,Mapping!$C:$G,3,0)</f>
        <v>Mass</v>
      </c>
      <c r="I570" t="str">
        <f>VLOOKUP($A570&amp;$C570&amp;$B570,Mapping!$C:$G,4,0)</f>
        <v>JOHNSON'S BABY</v>
      </c>
      <c r="J570" t="str">
        <f t="shared" si="8"/>
        <v>BABY HAIR CARE</v>
      </c>
      <c r="K570" t="str">
        <f>VLOOKUP($A570&amp;$C570&amp;$B570,Mapping!$C:$G,5,0)</f>
        <v>Baby Care</v>
      </c>
      <c r="L570" t="str">
        <f>VLOOKUP(J570&amp;H570,Mapping!J:K,2,0)</f>
        <v>Baby Hair Care</v>
      </c>
      <c r="M570" t="str">
        <f>IF(OR(I570="PIZ BUIN",I570="LISTERINE"),VLOOKUP(E570,MAPEO!C:D,2,0)&amp;" "&amp;H570,VLOOKUP(E570,MAPEO!C:D,2,0))</f>
        <v>J´s Baby Shampoo</v>
      </c>
      <c r="N570">
        <f>VLOOKUP(F570,MD!A:B,2,0)</f>
        <v>0</v>
      </c>
    </row>
    <row r="571" spans="1:14">
      <c r="A571" t="s">
        <v>133</v>
      </c>
      <c r="B571" t="s">
        <v>1</v>
      </c>
      <c r="C571" t="s">
        <v>189</v>
      </c>
      <c r="D571" t="s">
        <v>389</v>
      </c>
      <c r="E571" t="s">
        <v>580</v>
      </c>
      <c r="F571" t="s">
        <v>486</v>
      </c>
      <c r="G571" s="3">
        <v>184726.01</v>
      </c>
      <c r="H571" s="3" t="str">
        <f>VLOOKUP($A571&amp;$C571&amp;$B571,Mapping!$C:$G,3,0)</f>
        <v>Mass</v>
      </c>
      <c r="I571" t="str">
        <f>VLOOKUP($A571&amp;$C571&amp;$B571,Mapping!$C:$G,4,0)</f>
        <v>JOHNSON'S BABY</v>
      </c>
      <c r="J571" t="str">
        <f t="shared" si="8"/>
        <v>BABY HAIR CARE</v>
      </c>
      <c r="K571" t="str">
        <f>VLOOKUP($A571&amp;$C571&amp;$B571,Mapping!$C:$G,5,0)</f>
        <v>Baby Care</v>
      </c>
      <c r="L571" t="str">
        <f>VLOOKUP(J571&amp;H571,Mapping!J:K,2,0)</f>
        <v>Baby Hair Care</v>
      </c>
      <c r="M571" t="str">
        <f>IF(OR(I571="PIZ BUIN",I571="LISTERINE"),VLOOKUP(E571,MAPEO!C:D,2,0)&amp;" "&amp;H571,VLOOKUP(E571,MAPEO!C:D,2,0))</f>
        <v>J´s Baby Shampoo</v>
      </c>
      <c r="N571">
        <f>VLOOKUP(F571,MD!A:B,2,0)</f>
        <v>0</v>
      </c>
    </row>
    <row r="572" spans="1:14">
      <c r="A572" t="s">
        <v>133</v>
      </c>
      <c r="B572" t="s">
        <v>1</v>
      </c>
      <c r="C572" t="s">
        <v>189</v>
      </c>
      <c r="D572" t="s">
        <v>389</v>
      </c>
      <c r="E572" t="s">
        <v>580</v>
      </c>
      <c r="F572" t="s">
        <v>487</v>
      </c>
      <c r="G572" s="3">
        <v>310747.36</v>
      </c>
      <c r="H572" s="3" t="str">
        <f>VLOOKUP($A572&amp;$C572&amp;$B572,Mapping!$C:$G,3,0)</f>
        <v>Mass</v>
      </c>
      <c r="I572" t="str">
        <f>VLOOKUP($A572&amp;$C572&amp;$B572,Mapping!$C:$G,4,0)</f>
        <v>JOHNSON'S BABY</v>
      </c>
      <c r="J572" t="str">
        <f t="shared" si="8"/>
        <v>BABY HAIR CARE</v>
      </c>
      <c r="K572" t="str">
        <f>VLOOKUP($A572&amp;$C572&amp;$B572,Mapping!$C:$G,5,0)</f>
        <v>Baby Care</v>
      </c>
      <c r="L572" t="str">
        <f>VLOOKUP(J572&amp;H572,Mapping!J:K,2,0)</f>
        <v>Baby Hair Care</v>
      </c>
      <c r="M572" t="str">
        <f>IF(OR(I572="PIZ BUIN",I572="LISTERINE"),VLOOKUP(E572,MAPEO!C:D,2,0)&amp;" "&amp;H572,VLOOKUP(E572,MAPEO!C:D,2,0))</f>
        <v>J´s Baby Shampoo</v>
      </c>
      <c r="N572">
        <f>VLOOKUP(F572,MD!A:B,2,0)</f>
        <v>0</v>
      </c>
    </row>
    <row r="573" spans="1:14">
      <c r="A573" t="s">
        <v>133</v>
      </c>
      <c r="B573" t="s">
        <v>1</v>
      </c>
      <c r="C573" t="s">
        <v>189</v>
      </c>
      <c r="D573" t="s">
        <v>389</v>
      </c>
      <c r="E573" t="s">
        <v>580</v>
      </c>
      <c r="F573" t="s">
        <v>488</v>
      </c>
      <c r="G573" s="3">
        <v>278535.14</v>
      </c>
      <c r="H573" s="3" t="str">
        <f>VLOOKUP($A573&amp;$C573&amp;$B573,Mapping!$C:$G,3,0)</f>
        <v>Mass</v>
      </c>
      <c r="I573" t="str">
        <f>VLOOKUP($A573&amp;$C573&amp;$B573,Mapping!$C:$G,4,0)</f>
        <v>JOHNSON'S BABY</v>
      </c>
      <c r="J573" t="str">
        <f t="shared" si="8"/>
        <v>BABY HAIR CARE</v>
      </c>
      <c r="K573" t="str">
        <f>VLOOKUP($A573&amp;$C573&amp;$B573,Mapping!$C:$G,5,0)</f>
        <v>Baby Care</v>
      </c>
      <c r="L573" t="str">
        <f>VLOOKUP(J573&amp;H573,Mapping!J:K,2,0)</f>
        <v>Baby Hair Care</v>
      </c>
      <c r="M573" t="str">
        <f>IF(OR(I573="PIZ BUIN",I573="LISTERINE"),VLOOKUP(E573,MAPEO!C:D,2,0)&amp;" "&amp;H573,VLOOKUP(E573,MAPEO!C:D,2,0))</f>
        <v>J´s Baby Shampoo</v>
      </c>
      <c r="N573">
        <f>VLOOKUP(F573,MD!A:B,2,0)</f>
        <v>0</v>
      </c>
    </row>
    <row r="574" spans="1:14">
      <c r="A574" t="s">
        <v>133</v>
      </c>
      <c r="B574" t="s">
        <v>1</v>
      </c>
      <c r="C574" t="s">
        <v>189</v>
      </c>
      <c r="D574" t="s">
        <v>389</v>
      </c>
      <c r="E574" t="s">
        <v>580</v>
      </c>
      <c r="F574" t="s">
        <v>489</v>
      </c>
      <c r="G574" s="3">
        <v>198826.67</v>
      </c>
      <c r="H574" s="3" t="str">
        <f>VLOOKUP($A574&amp;$C574&amp;$B574,Mapping!$C:$G,3,0)</f>
        <v>Mass</v>
      </c>
      <c r="I574" t="str">
        <f>VLOOKUP($A574&amp;$C574&amp;$B574,Mapping!$C:$G,4,0)</f>
        <v>JOHNSON'S BABY</v>
      </c>
      <c r="J574" t="str">
        <f t="shared" si="8"/>
        <v>BABY HAIR CARE</v>
      </c>
      <c r="K574" t="str">
        <f>VLOOKUP($A574&amp;$C574&amp;$B574,Mapping!$C:$G,5,0)</f>
        <v>Baby Care</v>
      </c>
      <c r="L574" t="str">
        <f>VLOOKUP(J574&amp;H574,Mapping!J:K,2,0)</f>
        <v>Baby Hair Care</v>
      </c>
      <c r="M574" t="str">
        <f>IF(OR(I574="PIZ BUIN",I574="LISTERINE"),VLOOKUP(E574,MAPEO!C:D,2,0)&amp;" "&amp;H574,VLOOKUP(E574,MAPEO!C:D,2,0))</f>
        <v>J´s Baby Shampoo</v>
      </c>
      <c r="N574">
        <f>VLOOKUP(F574,MD!A:B,2,0)</f>
        <v>0</v>
      </c>
    </row>
    <row r="575" spans="1:14">
      <c r="A575" t="s">
        <v>133</v>
      </c>
      <c r="B575" t="s">
        <v>1</v>
      </c>
      <c r="C575" t="s">
        <v>189</v>
      </c>
      <c r="D575" t="s">
        <v>389</v>
      </c>
      <c r="E575" t="s">
        <v>580</v>
      </c>
      <c r="F575" t="s">
        <v>490</v>
      </c>
      <c r="G575" s="3">
        <v>357776.47</v>
      </c>
      <c r="H575" s="3" t="str">
        <f>VLOOKUP($A575&amp;$C575&amp;$B575,Mapping!$C:$G,3,0)</f>
        <v>Mass</v>
      </c>
      <c r="I575" t="str">
        <f>VLOOKUP($A575&amp;$C575&amp;$B575,Mapping!$C:$G,4,0)</f>
        <v>JOHNSON'S BABY</v>
      </c>
      <c r="J575" t="str">
        <f t="shared" si="8"/>
        <v>BABY HAIR CARE</v>
      </c>
      <c r="K575" t="str">
        <f>VLOOKUP($A575&amp;$C575&amp;$B575,Mapping!$C:$G,5,0)</f>
        <v>Baby Care</v>
      </c>
      <c r="L575" t="str">
        <f>VLOOKUP(J575&amp;H575,Mapping!J:K,2,0)</f>
        <v>Baby Hair Care</v>
      </c>
      <c r="M575" t="str">
        <f>IF(OR(I575="PIZ BUIN",I575="LISTERINE"),VLOOKUP(E575,MAPEO!C:D,2,0)&amp;" "&amp;H575,VLOOKUP(E575,MAPEO!C:D,2,0))</f>
        <v>J´s Baby Shampoo</v>
      </c>
      <c r="N575">
        <f>VLOOKUP(F575,MD!A:B,2,0)</f>
        <v>0</v>
      </c>
    </row>
    <row r="576" spans="1:14">
      <c r="A576" t="s">
        <v>133</v>
      </c>
      <c r="B576" t="s">
        <v>1</v>
      </c>
      <c r="C576" t="s">
        <v>189</v>
      </c>
      <c r="D576" t="s">
        <v>389</v>
      </c>
      <c r="E576" t="s">
        <v>580</v>
      </c>
      <c r="F576" t="s">
        <v>491</v>
      </c>
      <c r="G576" s="3">
        <v>194395.27</v>
      </c>
      <c r="H576" s="3" t="str">
        <f>VLOOKUP($A576&amp;$C576&amp;$B576,Mapping!$C:$G,3,0)</f>
        <v>Mass</v>
      </c>
      <c r="I576" t="str">
        <f>VLOOKUP($A576&amp;$C576&amp;$B576,Mapping!$C:$G,4,0)</f>
        <v>JOHNSON'S BABY</v>
      </c>
      <c r="J576" t="str">
        <f t="shared" ref="J576:J639" si="9">IF(OR(C576="ROC",C576="COMPEED"),E576,D576)</f>
        <v>BABY HAIR CARE</v>
      </c>
      <c r="K576" t="str">
        <f>VLOOKUP($A576&amp;$C576&amp;$B576,Mapping!$C:$G,5,0)</f>
        <v>Baby Care</v>
      </c>
      <c r="L576" t="str">
        <f>VLOOKUP(J576&amp;H576,Mapping!J:K,2,0)</f>
        <v>Baby Hair Care</v>
      </c>
      <c r="M576" t="str">
        <f>IF(OR(I576="PIZ BUIN",I576="LISTERINE"),VLOOKUP(E576,MAPEO!C:D,2,0)&amp;" "&amp;H576,VLOOKUP(E576,MAPEO!C:D,2,0))</f>
        <v>J´s Baby Shampoo</v>
      </c>
      <c r="N576">
        <f>VLOOKUP(F576,MD!A:B,2,0)</f>
        <v>0</v>
      </c>
    </row>
    <row r="577" spans="1:14">
      <c r="A577" t="s">
        <v>133</v>
      </c>
      <c r="B577" t="s">
        <v>1</v>
      </c>
      <c r="C577" t="s">
        <v>189</v>
      </c>
      <c r="D577" t="s">
        <v>389</v>
      </c>
      <c r="E577" t="s">
        <v>580</v>
      </c>
      <c r="F577" t="s">
        <v>492</v>
      </c>
      <c r="G577" s="3">
        <v>183316.17</v>
      </c>
      <c r="H577" s="3" t="str">
        <f>VLOOKUP($A577&amp;$C577&amp;$B577,Mapping!$C:$G,3,0)</f>
        <v>Mass</v>
      </c>
      <c r="I577" t="str">
        <f>VLOOKUP($A577&amp;$C577&amp;$B577,Mapping!$C:$G,4,0)</f>
        <v>JOHNSON'S BABY</v>
      </c>
      <c r="J577" t="str">
        <f t="shared" si="9"/>
        <v>BABY HAIR CARE</v>
      </c>
      <c r="K577" t="str">
        <f>VLOOKUP($A577&amp;$C577&amp;$B577,Mapping!$C:$G,5,0)</f>
        <v>Baby Care</v>
      </c>
      <c r="L577" t="str">
        <f>VLOOKUP(J577&amp;H577,Mapping!J:K,2,0)</f>
        <v>Baby Hair Care</v>
      </c>
      <c r="M577" t="str">
        <f>IF(OR(I577="PIZ BUIN",I577="LISTERINE"),VLOOKUP(E577,MAPEO!C:D,2,0)&amp;" "&amp;H577,VLOOKUP(E577,MAPEO!C:D,2,0))</f>
        <v>J´s Baby Shampoo</v>
      </c>
      <c r="N577">
        <f>VLOOKUP(F577,MD!A:B,2,0)</f>
        <v>0</v>
      </c>
    </row>
    <row r="578" spans="1:14">
      <c r="A578" t="s">
        <v>133</v>
      </c>
      <c r="B578" t="s">
        <v>1</v>
      </c>
      <c r="C578" t="s">
        <v>189</v>
      </c>
      <c r="D578" t="s">
        <v>389</v>
      </c>
      <c r="E578" t="s">
        <v>580</v>
      </c>
      <c r="F578" t="s">
        <v>493</v>
      </c>
      <c r="G578" s="3">
        <v>321619.21999999997</v>
      </c>
      <c r="H578" s="3" t="str">
        <f>VLOOKUP($A578&amp;$C578&amp;$B578,Mapping!$C:$G,3,0)</f>
        <v>Mass</v>
      </c>
      <c r="I578" t="str">
        <f>VLOOKUP($A578&amp;$C578&amp;$B578,Mapping!$C:$G,4,0)</f>
        <v>JOHNSON'S BABY</v>
      </c>
      <c r="J578" t="str">
        <f t="shared" si="9"/>
        <v>BABY HAIR CARE</v>
      </c>
      <c r="K578" t="str">
        <f>VLOOKUP($A578&amp;$C578&amp;$B578,Mapping!$C:$G,5,0)</f>
        <v>Baby Care</v>
      </c>
      <c r="L578" t="str">
        <f>VLOOKUP(J578&amp;H578,Mapping!J:K,2,0)</f>
        <v>Baby Hair Care</v>
      </c>
      <c r="M578" t="str">
        <f>IF(OR(I578="PIZ BUIN",I578="LISTERINE"),VLOOKUP(E578,MAPEO!C:D,2,0)&amp;" "&amp;H578,VLOOKUP(E578,MAPEO!C:D,2,0))</f>
        <v>J´s Baby Shampoo</v>
      </c>
      <c r="N578">
        <f>VLOOKUP(F578,MD!A:B,2,0)</f>
        <v>0</v>
      </c>
    </row>
    <row r="579" spans="1:14">
      <c r="A579" t="s">
        <v>133</v>
      </c>
      <c r="B579" t="s">
        <v>1</v>
      </c>
      <c r="C579" t="s">
        <v>189</v>
      </c>
      <c r="D579" t="s">
        <v>389</v>
      </c>
      <c r="E579" t="s">
        <v>580</v>
      </c>
      <c r="F579" t="s">
        <v>95</v>
      </c>
      <c r="G579" s="3">
        <v>209414.11</v>
      </c>
      <c r="H579" s="3" t="str">
        <f>VLOOKUP($A579&amp;$C579&amp;$B579,Mapping!$C:$G,3,0)</f>
        <v>Mass</v>
      </c>
      <c r="I579" t="str">
        <f>VLOOKUP($A579&amp;$C579&amp;$B579,Mapping!$C:$G,4,0)</f>
        <v>JOHNSON'S BABY</v>
      </c>
      <c r="J579" t="str">
        <f t="shared" si="9"/>
        <v>BABY HAIR CARE</v>
      </c>
      <c r="K579" t="str">
        <f>VLOOKUP($A579&amp;$C579&amp;$B579,Mapping!$C:$G,5,0)</f>
        <v>Baby Care</v>
      </c>
      <c r="L579" t="str">
        <f>VLOOKUP(J579&amp;H579,Mapping!J:K,2,0)</f>
        <v>Baby Hair Care</v>
      </c>
      <c r="M579" t="str">
        <f>IF(OR(I579="PIZ BUIN",I579="LISTERINE"),VLOOKUP(E579,MAPEO!C:D,2,0)&amp;" "&amp;H579,VLOOKUP(E579,MAPEO!C:D,2,0))</f>
        <v>J´s Baby Shampoo</v>
      </c>
      <c r="N579" t="str">
        <f>VLOOKUP(F579,MD!A:B,2,0)</f>
        <v>YTD 2015</v>
      </c>
    </row>
    <row r="580" spans="1:14">
      <c r="A580" t="s">
        <v>133</v>
      </c>
      <c r="B580" t="s">
        <v>1</v>
      </c>
      <c r="C580" t="s">
        <v>189</v>
      </c>
      <c r="D580" t="s">
        <v>389</v>
      </c>
      <c r="E580" t="s">
        <v>580</v>
      </c>
      <c r="F580" t="s">
        <v>96</v>
      </c>
      <c r="G580" s="3">
        <v>274323.39</v>
      </c>
      <c r="H580" s="3" t="str">
        <f>VLOOKUP($A580&amp;$C580&amp;$B580,Mapping!$C:$G,3,0)</f>
        <v>Mass</v>
      </c>
      <c r="I580" t="str">
        <f>VLOOKUP($A580&amp;$C580&amp;$B580,Mapping!$C:$G,4,0)</f>
        <v>JOHNSON'S BABY</v>
      </c>
      <c r="J580" t="str">
        <f t="shared" si="9"/>
        <v>BABY HAIR CARE</v>
      </c>
      <c r="K580" t="str">
        <f>VLOOKUP($A580&amp;$C580&amp;$B580,Mapping!$C:$G,5,0)</f>
        <v>Baby Care</v>
      </c>
      <c r="L580" t="str">
        <f>VLOOKUP(J580&amp;H580,Mapping!J:K,2,0)</f>
        <v>Baby Hair Care</v>
      </c>
      <c r="M580" t="str">
        <f>IF(OR(I580="PIZ BUIN",I580="LISTERINE"),VLOOKUP(E580,MAPEO!C:D,2,0)&amp;" "&amp;H580,VLOOKUP(E580,MAPEO!C:D,2,0))</f>
        <v>J´s Baby Shampoo</v>
      </c>
      <c r="N580" t="str">
        <f>VLOOKUP(F580,MD!A:B,2,0)</f>
        <v>YTD 2015</v>
      </c>
    </row>
    <row r="581" spans="1:14">
      <c r="A581" t="s">
        <v>133</v>
      </c>
      <c r="B581" t="s">
        <v>1</v>
      </c>
      <c r="C581" t="s">
        <v>189</v>
      </c>
      <c r="D581" t="s">
        <v>389</v>
      </c>
      <c r="E581" t="s">
        <v>580</v>
      </c>
      <c r="F581" t="s">
        <v>97</v>
      </c>
      <c r="G581" s="3">
        <v>374531.73</v>
      </c>
      <c r="H581" s="3" t="str">
        <f>VLOOKUP($A581&amp;$C581&amp;$B581,Mapping!$C:$G,3,0)</f>
        <v>Mass</v>
      </c>
      <c r="I581" t="str">
        <f>VLOOKUP($A581&amp;$C581&amp;$B581,Mapping!$C:$G,4,0)</f>
        <v>JOHNSON'S BABY</v>
      </c>
      <c r="J581" t="str">
        <f t="shared" si="9"/>
        <v>BABY HAIR CARE</v>
      </c>
      <c r="K581" t="str">
        <f>VLOOKUP($A581&amp;$C581&amp;$B581,Mapping!$C:$G,5,0)</f>
        <v>Baby Care</v>
      </c>
      <c r="L581" t="str">
        <f>VLOOKUP(J581&amp;H581,Mapping!J:K,2,0)</f>
        <v>Baby Hair Care</v>
      </c>
      <c r="M581" t="str">
        <f>IF(OR(I581="PIZ BUIN",I581="LISTERINE"),VLOOKUP(E581,MAPEO!C:D,2,0)&amp;" "&amp;H581,VLOOKUP(E581,MAPEO!C:D,2,0))</f>
        <v>J´s Baby Shampoo</v>
      </c>
      <c r="N581" t="str">
        <f>VLOOKUP(F581,MD!A:B,2,0)</f>
        <v>YTD 2015</v>
      </c>
    </row>
    <row r="582" spans="1:14">
      <c r="A582" t="s">
        <v>133</v>
      </c>
      <c r="B582" t="s">
        <v>1</v>
      </c>
      <c r="C582" t="s">
        <v>189</v>
      </c>
      <c r="D582" t="s">
        <v>389</v>
      </c>
      <c r="E582" t="s">
        <v>580</v>
      </c>
      <c r="F582" t="s">
        <v>101</v>
      </c>
      <c r="G582" s="3">
        <v>178631.25</v>
      </c>
      <c r="H582" s="3" t="str">
        <f>VLOOKUP($A582&amp;$C582&amp;$B582,Mapping!$C:$G,3,0)</f>
        <v>Mass</v>
      </c>
      <c r="I582" t="str">
        <f>VLOOKUP($A582&amp;$C582&amp;$B582,Mapping!$C:$G,4,0)</f>
        <v>JOHNSON'S BABY</v>
      </c>
      <c r="J582" t="str">
        <f t="shared" si="9"/>
        <v>BABY HAIR CARE</v>
      </c>
      <c r="K582" t="str">
        <f>VLOOKUP($A582&amp;$C582&amp;$B582,Mapping!$C:$G,5,0)</f>
        <v>Baby Care</v>
      </c>
      <c r="L582" t="str">
        <f>VLOOKUP(J582&amp;H582,Mapping!J:K,2,0)</f>
        <v>Baby Hair Care</v>
      </c>
      <c r="M582" t="str">
        <f>IF(OR(I582="PIZ BUIN",I582="LISTERINE"),VLOOKUP(E582,MAPEO!C:D,2,0)&amp;" "&amp;H582,VLOOKUP(E582,MAPEO!C:D,2,0))</f>
        <v>J´s Baby Shampoo</v>
      </c>
      <c r="N582" t="str">
        <f>VLOOKUP(F582,MD!A:B,2,0)</f>
        <v>YTD 2015</v>
      </c>
    </row>
    <row r="583" spans="1:14">
      <c r="A583" t="s">
        <v>133</v>
      </c>
      <c r="B583" t="s">
        <v>1</v>
      </c>
      <c r="C583" t="s">
        <v>189</v>
      </c>
      <c r="D583" t="s">
        <v>389</v>
      </c>
      <c r="E583" t="s">
        <v>580</v>
      </c>
      <c r="F583" t="s">
        <v>104</v>
      </c>
      <c r="G583" s="3">
        <v>237054.94</v>
      </c>
      <c r="H583" s="3" t="str">
        <f>VLOOKUP($A583&amp;$C583&amp;$B583,Mapping!$C:$G,3,0)</f>
        <v>Mass</v>
      </c>
      <c r="I583" t="str">
        <f>VLOOKUP($A583&amp;$C583&amp;$B583,Mapping!$C:$G,4,0)</f>
        <v>JOHNSON'S BABY</v>
      </c>
      <c r="J583" t="str">
        <f t="shared" si="9"/>
        <v>BABY HAIR CARE</v>
      </c>
      <c r="K583" t="str">
        <f>VLOOKUP($A583&amp;$C583&amp;$B583,Mapping!$C:$G,5,0)</f>
        <v>Baby Care</v>
      </c>
      <c r="L583" t="str">
        <f>VLOOKUP(J583&amp;H583,Mapping!J:K,2,0)</f>
        <v>Baby Hair Care</v>
      </c>
      <c r="M583" t="str">
        <f>IF(OR(I583="PIZ BUIN",I583="LISTERINE"),VLOOKUP(E583,MAPEO!C:D,2,0)&amp;" "&amp;H583,VLOOKUP(E583,MAPEO!C:D,2,0))</f>
        <v>J´s Baby Shampoo</v>
      </c>
      <c r="N583" t="str">
        <f>VLOOKUP(F583,MD!A:B,2,0)</f>
        <v>YTD 2015</v>
      </c>
    </row>
    <row r="584" spans="1:14">
      <c r="A584" t="s">
        <v>133</v>
      </c>
      <c r="B584" t="s">
        <v>1</v>
      </c>
      <c r="C584" t="s">
        <v>189</v>
      </c>
      <c r="D584" t="s">
        <v>389</v>
      </c>
      <c r="E584" t="s">
        <v>580</v>
      </c>
      <c r="F584" t="s">
        <v>105</v>
      </c>
      <c r="G584" s="3">
        <v>387677.39</v>
      </c>
      <c r="H584" s="3" t="str">
        <f>VLOOKUP($A584&amp;$C584&amp;$B584,Mapping!$C:$G,3,0)</f>
        <v>Mass</v>
      </c>
      <c r="I584" t="str">
        <f>VLOOKUP($A584&amp;$C584&amp;$B584,Mapping!$C:$G,4,0)</f>
        <v>JOHNSON'S BABY</v>
      </c>
      <c r="J584" t="str">
        <f t="shared" si="9"/>
        <v>BABY HAIR CARE</v>
      </c>
      <c r="K584" t="str">
        <f>VLOOKUP($A584&amp;$C584&amp;$B584,Mapping!$C:$G,5,0)</f>
        <v>Baby Care</v>
      </c>
      <c r="L584" t="str">
        <f>VLOOKUP(J584&amp;H584,Mapping!J:K,2,0)</f>
        <v>Baby Hair Care</v>
      </c>
      <c r="M584" t="str">
        <f>IF(OR(I584="PIZ BUIN",I584="LISTERINE"),VLOOKUP(E584,MAPEO!C:D,2,0)&amp;" "&amp;H584,VLOOKUP(E584,MAPEO!C:D,2,0))</f>
        <v>J´s Baby Shampoo</v>
      </c>
      <c r="N584" t="str">
        <f>VLOOKUP(F584,MD!A:B,2,0)</f>
        <v>YTD 2015</v>
      </c>
    </row>
    <row r="585" spans="1:14">
      <c r="A585" t="s">
        <v>133</v>
      </c>
      <c r="B585" t="s">
        <v>1</v>
      </c>
      <c r="C585" t="s">
        <v>189</v>
      </c>
      <c r="D585" t="s">
        <v>389</v>
      </c>
      <c r="E585" t="s">
        <v>580</v>
      </c>
      <c r="F585" t="s">
        <v>106</v>
      </c>
      <c r="G585" s="3">
        <v>399030.89</v>
      </c>
      <c r="H585" s="3" t="str">
        <f>VLOOKUP($A585&amp;$C585&amp;$B585,Mapping!$C:$G,3,0)</f>
        <v>Mass</v>
      </c>
      <c r="I585" t="str">
        <f>VLOOKUP($A585&amp;$C585&amp;$B585,Mapping!$C:$G,4,0)</f>
        <v>JOHNSON'S BABY</v>
      </c>
      <c r="J585" t="str">
        <f t="shared" si="9"/>
        <v>BABY HAIR CARE</v>
      </c>
      <c r="K585" t="str">
        <f>VLOOKUP($A585&amp;$C585&amp;$B585,Mapping!$C:$G,5,0)</f>
        <v>Baby Care</v>
      </c>
      <c r="L585" t="str">
        <f>VLOOKUP(J585&amp;H585,Mapping!J:K,2,0)</f>
        <v>Baby Hair Care</v>
      </c>
      <c r="M585" t="str">
        <f>IF(OR(I585="PIZ BUIN",I585="LISTERINE"),VLOOKUP(E585,MAPEO!C:D,2,0)&amp;" "&amp;H585,VLOOKUP(E585,MAPEO!C:D,2,0))</f>
        <v>J´s Baby Shampoo</v>
      </c>
      <c r="N585" t="str">
        <f>VLOOKUP(F585,MD!A:B,2,0)</f>
        <v>YTD 2015</v>
      </c>
    </row>
    <row r="586" spans="1:14">
      <c r="A586" t="s">
        <v>133</v>
      </c>
      <c r="B586" t="s">
        <v>1</v>
      </c>
      <c r="C586" t="s">
        <v>189</v>
      </c>
      <c r="D586" t="s">
        <v>389</v>
      </c>
      <c r="E586" t="s">
        <v>580</v>
      </c>
      <c r="F586" t="s">
        <v>108</v>
      </c>
      <c r="G586" s="3">
        <v>422534.79</v>
      </c>
      <c r="H586" s="3" t="str">
        <f>VLOOKUP($A586&amp;$C586&amp;$B586,Mapping!$C:$G,3,0)</f>
        <v>Mass</v>
      </c>
      <c r="I586" t="str">
        <f>VLOOKUP($A586&amp;$C586&amp;$B586,Mapping!$C:$G,4,0)</f>
        <v>JOHNSON'S BABY</v>
      </c>
      <c r="J586" t="str">
        <f t="shared" si="9"/>
        <v>BABY HAIR CARE</v>
      </c>
      <c r="K586" t="str">
        <f>VLOOKUP($A586&amp;$C586&amp;$B586,Mapping!$C:$G,5,0)</f>
        <v>Baby Care</v>
      </c>
      <c r="L586" t="str">
        <f>VLOOKUP(J586&amp;H586,Mapping!J:K,2,0)</f>
        <v>Baby Hair Care</v>
      </c>
      <c r="M586" t="str">
        <f>IF(OR(I586="PIZ BUIN",I586="LISTERINE"),VLOOKUP(E586,MAPEO!C:D,2,0)&amp;" "&amp;H586,VLOOKUP(E586,MAPEO!C:D,2,0))</f>
        <v>J´s Baby Shampoo</v>
      </c>
      <c r="N586">
        <f>VLOOKUP(F586,MD!A:B,2,0)</f>
        <v>0</v>
      </c>
    </row>
    <row r="587" spans="1:14">
      <c r="A587" t="s">
        <v>133</v>
      </c>
      <c r="B587" t="s">
        <v>1</v>
      </c>
      <c r="C587" t="s">
        <v>189</v>
      </c>
      <c r="D587" t="s">
        <v>389</v>
      </c>
      <c r="E587" t="s">
        <v>580</v>
      </c>
      <c r="F587" t="s">
        <v>109</v>
      </c>
      <c r="G587" s="3">
        <v>491992.38</v>
      </c>
      <c r="H587" s="3" t="str">
        <f>VLOOKUP($A587&amp;$C587&amp;$B587,Mapping!$C:$G,3,0)</f>
        <v>Mass</v>
      </c>
      <c r="I587" t="str">
        <f>VLOOKUP($A587&amp;$C587&amp;$B587,Mapping!$C:$G,4,0)</f>
        <v>JOHNSON'S BABY</v>
      </c>
      <c r="J587" t="str">
        <f t="shared" si="9"/>
        <v>BABY HAIR CARE</v>
      </c>
      <c r="K587" t="str">
        <f>VLOOKUP($A587&amp;$C587&amp;$B587,Mapping!$C:$G,5,0)</f>
        <v>Baby Care</v>
      </c>
      <c r="L587" t="str">
        <f>VLOOKUP(J587&amp;H587,Mapping!J:K,2,0)</f>
        <v>Baby Hair Care</v>
      </c>
      <c r="M587" t="str">
        <f>IF(OR(I587="PIZ BUIN",I587="LISTERINE"),VLOOKUP(E587,MAPEO!C:D,2,0)&amp;" "&amp;H587,VLOOKUP(E587,MAPEO!C:D,2,0))</f>
        <v>J´s Baby Shampoo</v>
      </c>
      <c r="N587">
        <f>VLOOKUP(F587,MD!A:B,2,0)</f>
        <v>0</v>
      </c>
    </row>
    <row r="588" spans="1:14">
      <c r="A588" t="s">
        <v>133</v>
      </c>
      <c r="B588" t="s">
        <v>1</v>
      </c>
      <c r="C588" t="s">
        <v>189</v>
      </c>
      <c r="D588" t="s">
        <v>389</v>
      </c>
      <c r="E588" t="s">
        <v>580</v>
      </c>
      <c r="F588" t="s">
        <v>110</v>
      </c>
      <c r="G588" s="3">
        <v>312895.42</v>
      </c>
      <c r="H588" s="3" t="str">
        <f>VLOOKUP($A588&amp;$C588&amp;$B588,Mapping!$C:$G,3,0)</f>
        <v>Mass</v>
      </c>
      <c r="I588" t="str">
        <f>VLOOKUP($A588&amp;$C588&amp;$B588,Mapping!$C:$G,4,0)</f>
        <v>JOHNSON'S BABY</v>
      </c>
      <c r="J588" t="str">
        <f t="shared" si="9"/>
        <v>BABY HAIR CARE</v>
      </c>
      <c r="K588" t="str">
        <f>VLOOKUP($A588&amp;$C588&amp;$B588,Mapping!$C:$G,5,0)</f>
        <v>Baby Care</v>
      </c>
      <c r="L588" t="str">
        <f>VLOOKUP(J588&amp;H588,Mapping!J:K,2,0)</f>
        <v>Baby Hair Care</v>
      </c>
      <c r="M588" t="str">
        <f>IF(OR(I588="PIZ BUIN",I588="LISTERINE"),VLOOKUP(E588,MAPEO!C:D,2,0)&amp;" "&amp;H588,VLOOKUP(E588,MAPEO!C:D,2,0))</f>
        <v>J´s Baby Shampoo</v>
      </c>
      <c r="N588">
        <f>VLOOKUP(F588,MD!A:B,2,0)</f>
        <v>0</v>
      </c>
    </row>
    <row r="589" spans="1:14">
      <c r="A589" t="s">
        <v>133</v>
      </c>
      <c r="B589" t="s">
        <v>1</v>
      </c>
      <c r="C589" t="s">
        <v>189</v>
      </c>
      <c r="D589" t="s">
        <v>389</v>
      </c>
      <c r="E589" t="s">
        <v>580</v>
      </c>
      <c r="F589" t="s">
        <v>111</v>
      </c>
      <c r="G589" s="3">
        <v>280607.83</v>
      </c>
      <c r="H589" s="3" t="str">
        <f>VLOOKUP($A589&amp;$C589&amp;$B589,Mapping!$C:$G,3,0)</f>
        <v>Mass</v>
      </c>
      <c r="I589" t="str">
        <f>VLOOKUP($A589&amp;$C589&amp;$B589,Mapping!$C:$G,4,0)</f>
        <v>JOHNSON'S BABY</v>
      </c>
      <c r="J589" t="str">
        <f t="shared" si="9"/>
        <v>BABY HAIR CARE</v>
      </c>
      <c r="K589" t="str">
        <f>VLOOKUP($A589&amp;$C589&amp;$B589,Mapping!$C:$G,5,0)</f>
        <v>Baby Care</v>
      </c>
      <c r="L589" t="str">
        <f>VLOOKUP(J589&amp;H589,Mapping!J:K,2,0)</f>
        <v>Baby Hair Care</v>
      </c>
      <c r="M589" t="str">
        <f>IF(OR(I589="PIZ BUIN",I589="LISTERINE"),VLOOKUP(E589,MAPEO!C:D,2,0)&amp;" "&amp;H589,VLOOKUP(E589,MAPEO!C:D,2,0))</f>
        <v>J´s Baby Shampoo</v>
      </c>
      <c r="N589">
        <f>VLOOKUP(F589,MD!A:B,2,0)</f>
        <v>0</v>
      </c>
    </row>
    <row r="590" spans="1:14">
      <c r="A590" t="s">
        <v>133</v>
      </c>
      <c r="B590" t="s">
        <v>1</v>
      </c>
      <c r="C590" t="s">
        <v>189</v>
      </c>
      <c r="D590" t="s">
        <v>389</v>
      </c>
      <c r="E590" t="s">
        <v>580</v>
      </c>
      <c r="F590" t="s">
        <v>114</v>
      </c>
      <c r="G590" s="3">
        <v>321249.32</v>
      </c>
      <c r="H590" s="3" t="str">
        <f>VLOOKUP($A590&amp;$C590&amp;$B590,Mapping!$C:$G,3,0)</f>
        <v>Mass</v>
      </c>
      <c r="I590" t="str">
        <f>VLOOKUP($A590&amp;$C590&amp;$B590,Mapping!$C:$G,4,0)</f>
        <v>JOHNSON'S BABY</v>
      </c>
      <c r="J590" t="str">
        <f t="shared" si="9"/>
        <v>BABY HAIR CARE</v>
      </c>
      <c r="K590" t="str">
        <f>VLOOKUP($A590&amp;$C590&amp;$B590,Mapping!$C:$G,5,0)</f>
        <v>Baby Care</v>
      </c>
      <c r="L590" t="str">
        <f>VLOOKUP(J590&amp;H590,Mapping!J:K,2,0)</f>
        <v>Baby Hair Care</v>
      </c>
      <c r="M590" t="str">
        <f>IF(OR(I590="PIZ BUIN",I590="LISTERINE"),VLOOKUP(E590,MAPEO!C:D,2,0)&amp;" "&amp;H590,VLOOKUP(E590,MAPEO!C:D,2,0))</f>
        <v>J´s Baby Shampoo</v>
      </c>
      <c r="N590">
        <f>VLOOKUP(F590,MD!A:B,2,0)</f>
        <v>0</v>
      </c>
    </row>
    <row r="591" spans="1:14">
      <c r="A591" t="s">
        <v>133</v>
      </c>
      <c r="B591" t="s">
        <v>1</v>
      </c>
      <c r="C591" t="s">
        <v>189</v>
      </c>
      <c r="D591" t="s">
        <v>389</v>
      </c>
      <c r="E591" t="s">
        <v>580</v>
      </c>
      <c r="F591" t="s">
        <v>115</v>
      </c>
      <c r="G591" s="3">
        <v>280862.96999999997</v>
      </c>
      <c r="H591" s="3" t="str">
        <f>VLOOKUP($A591&amp;$C591&amp;$B591,Mapping!$C:$G,3,0)</f>
        <v>Mass</v>
      </c>
      <c r="I591" t="str">
        <f>VLOOKUP($A591&amp;$C591&amp;$B591,Mapping!$C:$G,4,0)</f>
        <v>JOHNSON'S BABY</v>
      </c>
      <c r="J591" t="str">
        <f t="shared" si="9"/>
        <v>BABY HAIR CARE</v>
      </c>
      <c r="K591" t="str">
        <f>VLOOKUP($A591&amp;$C591&amp;$B591,Mapping!$C:$G,5,0)</f>
        <v>Baby Care</v>
      </c>
      <c r="L591" t="str">
        <f>VLOOKUP(J591&amp;H591,Mapping!J:K,2,0)</f>
        <v>Baby Hair Care</v>
      </c>
      <c r="M591" t="str">
        <f>IF(OR(I591="PIZ BUIN",I591="LISTERINE"),VLOOKUP(E591,MAPEO!C:D,2,0)&amp;" "&amp;H591,VLOOKUP(E591,MAPEO!C:D,2,0))</f>
        <v>J´s Baby Shampoo</v>
      </c>
      <c r="N591" t="str">
        <f>VLOOKUP(F591,MD!A:B,2,0)</f>
        <v>YTD 2016</v>
      </c>
    </row>
    <row r="592" spans="1:14">
      <c r="A592" t="s">
        <v>133</v>
      </c>
      <c r="B592" t="s">
        <v>1</v>
      </c>
      <c r="C592" t="s">
        <v>189</v>
      </c>
      <c r="D592" t="s">
        <v>389</v>
      </c>
      <c r="E592" t="s">
        <v>580</v>
      </c>
      <c r="F592" t="s">
        <v>117</v>
      </c>
      <c r="G592" s="3">
        <v>409403.74</v>
      </c>
      <c r="H592" s="3" t="str">
        <f>VLOOKUP($A592&amp;$C592&amp;$B592,Mapping!$C:$G,3,0)</f>
        <v>Mass</v>
      </c>
      <c r="I592" t="str">
        <f>VLOOKUP($A592&amp;$C592&amp;$B592,Mapping!$C:$G,4,0)</f>
        <v>JOHNSON'S BABY</v>
      </c>
      <c r="J592" t="str">
        <f t="shared" si="9"/>
        <v>BABY HAIR CARE</v>
      </c>
      <c r="K592" t="str">
        <f>VLOOKUP($A592&amp;$C592&amp;$B592,Mapping!$C:$G,5,0)</f>
        <v>Baby Care</v>
      </c>
      <c r="L592" t="str">
        <f>VLOOKUP(J592&amp;H592,Mapping!J:K,2,0)</f>
        <v>Baby Hair Care</v>
      </c>
      <c r="M592" t="str">
        <f>IF(OR(I592="PIZ BUIN",I592="LISTERINE"),VLOOKUP(E592,MAPEO!C:D,2,0)&amp;" "&amp;H592,VLOOKUP(E592,MAPEO!C:D,2,0))</f>
        <v>J´s Baby Shampoo</v>
      </c>
      <c r="N592" t="str">
        <f>VLOOKUP(F592,MD!A:B,2,0)</f>
        <v>YTD 2016</v>
      </c>
    </row>
    <row r="593" spans="1:14">
      <c r="A593" t="s">
        <v>133</v>
      </c>
      <c r="B593" t="s">
        <v>1</v>
      </c>
      <c r="C593" t="s">
        <v>189</v>
      </c>
      <c r="D593" t="s">
        <v>389</v>
      </c>
      <c r="E593" t="s">
        <v>580</v>
      </c>
      <c r="F593" t="s">
        <v>118</v>
      </c>
      <c r="G593" s="3">
        <v>421413.01</v>
      </c>
      <c r="H593" s="3" t="str">
        <f>VLOOKUP($A593&amp;$C593&amp;$B593,Mapping!$C:$G,3,0)</f>
        <v>Mass</v>
      </c>
      <c r="I593" t="str">
        <f>VLOOKUP($A593&amp;$C593&amp;$B593,Mapping!$C:$G,4,0)</f>
        <v>JOHNSON'S BABY</v>
      </c>
      <c r="J593" t="str">
        <f t="shared" si="9"/>
        <v>BABY HAIR CARE</v>
      </c>
      <c r="K593" t="str">
        <f>VLOOKUP($A593&amp;$C593&amp;$B593,Mapping!$C:$G,5,0)</f>
        <v>Baby Care</v>
      </c>
      <c r="L593" t="str">
        <f>VLOOKUP(J593&amp;H593,Mapping!J:K,2,0)</f>
        <v>Baby Hair Care</v>
      </c>
      <c r="M593" t="str">
        <f>IF(OR(I593="PIZ BUIN",I593="LISTERINE"),VLOOKUP(E593,MAPEO!C:D,2,0)&amp;" "&amp;H593,VLOOKUP(E593,MAPEO!C:D,2,0))</f>
        <v>J´s Baby Shampoo</v>
      </c>
      <c r="N593" t="str">
        <f>VLOOKUP(F593,MD!A:B,2,0)</f>
        <v>YTD 2016</v>
      </c>
    </row>
    <row r="594" spans="1:14">
      <c r="A594" t="s">
        <v>133</v>
      </c>
      <c r="B594" t="s">
        <v>1</v>
      </c>
      <c r="C594" t="s">
        <v>189</v>
      </c>
      <c r="D594" t="s">
        <v>389</v>
      </c>
      <c r="E594" t="s">
        <v>581</v>
      </c>
      <c r="F594" t="s">
        <v>118</v>
      </c>
      <c r="G594" s="3">
        <v>11468.28</v>
      </c>
      <c r="H594" s="3" t="str">
        <f>VLOOKUP($A594&amp;$C594&amp;$B594,Mapping!$C:$G,3,0)</f>
        <v>Mass</v>
      </c>
      <c r="I594" t="str">
        <f>VLOOKUP($A594&amp;$C594&amp;$B594,Mapping!$C:$G,4,0)</f>
        <v>JOHNSON'S BABY</v>
      </c>
      <c r="J594" t="str">
        <f t="shared" si="9"/>
        <v>BABY HAIR CARE</v>
      </c>
      <c r="K594" t="str">
        <f>VLOOKUP($A594&amp;$C594&amp;$B594,Mapping!$C:$G,5,0)</f>
        <v>Baby Care</v>
      </c>
      <c r="L594" t="str">
        <f>VLOOKUP(J594&amp;H594,Mapping!J:K,2,0)</f>
        <v>Baby Hair Care</v>
      </c>
      <c r="M594" t="str">
        <f>IF(OR(I594="PIZ BUIN",I594="LISTERINE"),VLOOKUP(E594,MAPEO!C:D,2,0)&amp;" "&amp;H594,VLOOKUP(E594,MAPEO!C:D,2,0))</f>
        <v>J´s Baby Shampoo</v>
      </c>
      <c r="N594" t="str">
        <f>VLOOKUP(F594,MD!A:B,2,0)</f>
        <v>YTD 2016</v>
      </c>
    </row>
    <row r="595" spans="1:14">
      <c r="A595" t="s">
        <v>133</v>
      </c>
      <c r="B595" t="s">
        <v>1</v>
      </c>
      <c r="C595" t="s">
        <v>189</v>
      </c>
      <c r="D595" t="s">
        <v>390</v>
      </c>
      <c r="E595" t="s">
        <v>390</v>
      </c>
      <c r="F595" t="s">
        <v>482</v>
      </c>
      <c r="G595" s="3">
        <v>10944.45</v>
      </c>
      <c r="H595" s="3" t="str">
        <f>VLOOKUP($A595&amp;$C595&amp;$B595,Mapping!$C:$G,3,0)</f>
        <v>Mass</v>
      </c>
      <c r="I595" t="str">
        <f>VLOOKUP($A595&amp;$C595&amp;$B595,Mapping!$C:$G,4,0)</f>
        <v>JOHNSON'S BABY</v>
      </c>
      <c r="J595" t="str">
        <f t="shared" si="9"/>
        <v>BABY POWDER</v>
      </c>
      <c r="K595" t="str">
        <f>VLOOKUP($A595&amp;$C595&amp;$B595,Mapping!$C:$G,5,0)</f>
        <v>Baby Care</v>
      </c>
      <c r="L595" t="str">
        <f>VLOOKUP(J595&amp;H595,Mapping!J:K,2,0)</f>
        <v>Baby Powder</v>
      </c>
      <c r="M595" t="str">
        <f>IF(OR(I595="PIZ BUIN",I595="LISTERINE"),VLOOKUP(E595,MAPEO!C:D,2,0)&amp;" "&amp;H595,VLOOKUP(E595,MAPEO!C:D,2,0))</f>
        <v>J´s Baby Powder</v>
      </c>
      <c r="N595">
        <f>VLOOKUP(F595,MD!A:B,2,0)</f>
        <v>0</v>
      </c>
    </row>
    <row r="596" spans="1:14">
      <c r="A596" t="s">
        <v>133</v>
      </c>
      <c r="B596" t="s">
        <v>1</v>
      </c>
      <c r="C596" t="s">
        <v>189</v>
      </c>
      <c r="D596" t="s">
        <v>390</v>
      </c>
      <c r="E596" t="s">
        <v>390</v>
      </c>
      <c r="F596" t="s">
        <v>483</v>
      </c>
      <c r="G596" s="3">
        <v>16335.08</v>
      </c>
      <c r="H596" s="3" t="str">
        <f>VLOOKUP($A596&amp;$C596&amp;$B596,Mapping!$C:$G,3,0)</f>
        <v>Mass</v>
      </c>
      <c r="I596" t="str">
        <f>VLOOKUP($A596&amp;$C596&amp;$B596,Mapping!$C:$G,4,0)</f>
        <v>JOHNSON'S BABY</v>
      </c>
      <c r="J596" t="str">
        <f t="shared" si="9"/>
        <v>BABY POWDER</v>
      </c>
      <c r="K596" t="str">
        <f>VLOOKUP($A596&amp;$C596&amp;$B596,Mapping!$C:$G,5,0)</f>
        <v>Baby Care</v>
      </c>
      <c r="L596" t="str">
        <f>VLOOKUP(J596&amp;H596,Mapping!J:K,2,0)</f>
        <v>Baby Powder</v>
      </c>
      <c r="M596" t="str">
        <f>IF(OR(I596="PIZ BUIN",I596="LISTERINE"),VLOOKUP(E596,MAPEO!C:D,2,0)&amp;" "&amp;H596,VLOOKUP(E596,MAPEO!C:D,2,0))</f>
        <v>J´s Baby Powder</v>
      </c>
      <c r="N596">
        <f>VLOOKUP(F596,MD!A:B,2,0)</f>
        <v>0</v>
      </c>
    </row>
    <row r="597" spans="1:14">
      <c r="A597" t="s">
        <v>133</v>
      </c>
      <c r="B597" t="s">
        <v>1</v>
      </c>
      <c r="C597" t="s">
        <v>189</v>
      </c>
      <c r="D597" t="s">
        <v>390</v>
      </c>
      <c r="E597" t="s">
        <v>390</v>
      </c>
      <c r="F597" t="s">
        <v>484</v>
      </c>
      <c r="G597" s="3">
        <v>12764.23</v>
      </c>
      <c r="H597" s="3" t="str">
        <f>VLOOKUP($A597&amp;$C597&amp;$B597,Mapping!$C:$G,3,0)</f>
        <v>Mass</v>
      </c>
      <c r="I597" t="str">
        <f>VLOOKUP($A597&amp;$C597&amp;$B597,Mapping!$C:$G,4,0)</f>
        <v>JOHNSON'S BABY</v>
      </c>
      <c r="J597" t="str">
        <f t="shared" si="9"/>
        <v>BABY POWDER</v>
      </c>
      <c r="K597" t="str">
        <f>VLOOKUP($A597&amp;$C597&amp;$B597,Mapping!$C:$G,5,0)</f>
        <v>Baby Care</v>
      </c>
      <c r="L597" t="str">
        <f>VLOOKUP(J597&amp;H597,Mapping!J:K,2,0)</f>
        <v>Baby Powder</v>
      </c>
      <c r="M597" t="str">
        <f>IF(OR(I597="PIZ BUIN",I597="LISTERINE"),VLOOKUP(E597,MAPEO!C:D,2,0)&amp;" "&amp;H597,VLOOKUP(E597,MAPEO!C:D,2,0))</f>
        <v>J´s Baby Powder</v>
      </c>
      <c r="N597">
        <f>VLOOKUP(F597,MD!A:B,2,0)</f>
        <v>0</v>
      </c>
    </row>
    <row r="598" spans="1:14">
      <c r="A598" t="s">
        <v>133</v>
      </c>
      <c r="B598" t="s">
        <v>1</v>
      </c>
      <c r="C598" t="s">
        <v>189</v>
      </c>
      <c r="D598" t="s">
        <v>390</v>
      </c>
      <c r="E598" t="s">
        <v>390</v>
      </c>
      <c r="F598" t="s">
        <v>485</v>
      </c>
      <c r="G598" s="3">
        <v>12679.11</v>
      </c>
      <c r="H598" s="3" t="str">
        <f>VLOOKUP($A598&amp;$C598&amp;$B598,Mapping!$C:$G,3,0)</f>
        <v>Mass</v>
      </c>
      <c r="I598" t="str">
        <f>VLOOKUP($A598&amp;$C598&amp;$B598,Mapping!$C:$G,4,0)</f>
        <v>JOHNSON'S BABY</v>
      </c>
      <c r="J598" t="str">
        <f t="shared" si="9"/>
        <v>BABY POWDER</v>
      </c>
      <c r="K598" t="str">
        <f>VLOOKUP($A598&amp;$C598&amp;$B598,Mapping!$C:$G,5,0)</f>
        <v>Baby Care</v>
      </c>
      <c r="L598" t="str">
        <f>VLOOKUP(J598&amp;H598,Mapping!J:K,2,0)</f>
        <v>Baby Powder</v>
      </c>
      <c r="M598" t="str">
        <f>IF(OR(I598="PIZ BUIN",I598="LISTERINE"),VLOOKUP(E598,MAPEO!C:D,2,0)&amp;" "&amp;H598,VLOOKUP(E598,MAPEO!C:D,2,0))</f>
        <v>J´s Baby Powder</v>
      </c>
      <c r="N598">
        <f>VLOOKUP(F598,MD!A:B,2,0)</f>
        <v>0</v>
      </c>
    </row>
    <row r="599" spans="1:14">
      <c r="A599" t="s">
        <v>133</v>
      </c>
      <c r="B599" t="s">
        <v>1</v>
      </c>
      <c r="C599" t="s">
        <v>189</v>
      </c>
      <c r="D599" t="s">
        <v>390</v>
      </c>
      <c r="E599" t="s">
        <v>390</v>
      </c>
      <c r="F599" t="s">
        <v>486</v>
      </c>
      <c r="G599" s="3">
        <v>10698.11</v>
      </c>
      <c r="H599" s="3" t="str">
        <f>VLOOKUP($A599&amp;$C599&amp;$B599,Mapping!$C:$G,3,0)</f>
        <v>Mass</v>
      </c>
      <c r="I599" t="str">
        <f>VLOOKUP($A599&amp;$C599&amp;$B599,Mapping!$C:$G,4,0)</f>
        <v>JOHNSON'S BABY</v>
      </c>
      <c r="J599" t="str">
        <f t="shared" si="9"/>
        <v>BABY POWDER</v>
      </c>
      <c r="K599" t="str">
        <f>VLOOKUP($A599&amp;$C599&amp;$B599,Mapping!$C:$G,5,0)</f>
        <v>Baby Care</v>
      </c>
      <c r="L599" t="str">
        <f>VLOOKUP(J599&amp;H599,Mapping!J:K,2,0)</f>
        <v>Baby Powder</v>
      </c>
      <c r="M599" t="str">
        <f>IF(OR(I599="PIZ BUIN",I599="LISTERINE"),VLOOKUP(E599,MAPEO!C:D,2,0)&amp;" "&amp;H599,VLOOKUP(E599,MAPEO!C:D,2,0))</f>
        <v>J´s Baby Powder</v>
      </c>
      <c r="N599">
        <f>VLOOKUP(F599,MD!A:B,2,0)</f>
        <v>0</v>
      </c>
    </row>
    <row r="600" spans="1:14">
      <c r="A600" t="s">
        <v>133</v>
      </c>
      <c r="B600" t="s">
        <v>1</v>
      </c>
      <c r="C600" t="s">
        <v>189</v>
      </c>
      <c r="D600" t="s">
        <v>390</v>
      </c>
      <c r="E600" t="s">
        <v>390</v>
      </c>
      <c r="F600" t="s">
        <v>487</v>
      </c>
      <c r="G600" s="3">
        <v>19793.259999999998</v>
      </c>
      <c r="H600" s="3" t="str">
        <f>VLOOKUP($A600&amp;$C600&amp;$B600,Mapping!$C:$G,3,0)</f>
        <v>Mass</v>
      </c>
      <c r="I600" t="str">
        <f>VLOOKUP($A600&amp;$C600&amp;$B600,Mapping!$C:$G,4,0)</f>
        <v>JOHNSON'S BABY</v>
      </c>
      <c r="J600" t="str">
        <f t="shared" si="9"/>
        <v>BABY POWDER</v>
      </c>
      <c r="K600" t="str">
        <f>VLOOKUP($A600&amp;$C600&amp;$B600,Mapping!$C:$G,5,0)</f>
        <v>Baby Care</v>
      </c>
      <c r="L600" t="str">
        <f>VLOOKUP(J600&amp;H600,Mapping!J:K,2,0)</f>
        <v>Baby Powder</v>
      </c>
      <c r="M600" t="str">
        <f>IF(OR(I600="PIZ BUIN",I600="LISTERINE"),VLOOKUP(E600,MAPEO!C:D,2,0)&amp;" "&amp;H600,VLOOKUP(E600,MAPEO!C:D,2,0))</f>
        <v>J´s Baby Powder</v>
      </c>
      <c r="N600">
        <f>VLOOKUP(F600,MD!A:B,2,0)</f>
        <v>0</v>
      </c>
    </row>
    <row r="601" spans="1:14">
      <c r="A601" t="s">
        <v>133</v>
      </c>
      <c r="B601" t="s">
        <v>1</v>
      </c>
      <c r="C601" t="s">
        <v>189</v>
      </c>
      <c r="D601" t="s">
        <v>390</v>
      </c>
      <c r="E601" t="s">
        <v>390</v>
      </c>
      <c r="F601" t="s">
        <v>488</v>
      </c>
      <c r="G601" s="3">
        <v>20858.740000000002</v>
      </c>
      <c r="H601" s="3" t="str">
        <f>VLOOKUP($A601&amp;$C601&amp;$B601,Mapping!$C:$G,3,0)</f>
        <v>Mass</v>
      </c>
      <c r="I601" t="str">
        <f>VLOOKUP($A601&amp;$C601&amp;$B601,Mapping!$C:$G,4,0)</f>
        <v>JOHNSON'S BABY</v>
      </c>
      <c r="J601" t="str">
        <f t="shared" si="9"/>
        <v>BABY POWDER</v>
      </c>
      <c r="K601" t="str">
        <f>VLOOKUP($A601&amp;$C601&amp;$B601,Mapping!$C:$G,5,0)</f>
        <v>Baby Care</v>
      </c>
      <c r="L601" t="str">
        <f>VLOOKUP(J601&amp;H601,Mapping!J:K,2,0)</f>
        <v>Baby Powder</v>
      </c>
      <c r="M601" t="str">
        <f>IF(OR(I601="PIZ BUIN",I601="LISTERINE"),VLOOKUP(E601,MAPEO!C:D,2,0)&amp;" "&amp;H601,VLOOKUP(E601,MAPEO!C:D,2,0))</f>
        <v>J´s Baby Powder</v>
      </c>
      <c r="N601">
        <f>VLOOKUP(F601,MD!A:B,2,0)</f>
        <v>0</v>
      </c>
    </row>
    <row r="602" spans="1:14">
      <c r="A602" t="s">
        <v>133</v>
      </c>
      <c r="B602" t="s">
        <v>1</v>
      </c>
      <c r="C602" t="s">
        <v>189</v>
      </c>
      <c r="D602" t="s">
        <v>390</v>
      </c>
      <c r="E602" t="s">
        <v>390</v>
      </c>
      <c r="F602" t="s">
        <v>489</v>
      </c>
      <c r="G602" s="3">
        <v>15073.01</v>
      </c>
      <c r="H602" s="3" t="str">
        <f>VLOOKUP($A602&amp;$C602&amp;$B602,Mapping!$C:$G,3,0)</f>
        <v>Mass</v>
      </c>
      <c r="I602" t="str">
        <f>VLOOKUP($A602&amp;$C602&amp;$B602,Mapping!$C:$G,4,0)</f>
        <v>JOHNSON'S BABY</v>
      </c>
      <c r="J602" t="str">
        <f t="shared" si="9"/>
        <v>BABY POWDER</v>
      </c>
      <c r="K602" t="str">
        <f>VLOOKUP($A602&amp;$C602&amp;$B602,Mapping!$C:$G,5,0)</f>
        <v>Baby Care</v>
      </c>
      <c r="L602" t="str">
        <f>VLOOKUP(J602&amp;H602,Mapping!J:K,2,0)</f>
        <v>Baby Powder</v>
      </c>
      <c r="M602" t="str">
        <f>IF(OR(I602="PIZ BUIN",I602="LISTERINE"),VLOOKUP(E602,MAPEO!C:D,2,0)&amp;" "&amp;H602,VLOOKUP(E602,MAPEO!C:D,2,0))</f>
        <v>J´s Baby Powder</v>
      </c>
      <c r="N602">
        <f>VLOOKUP(F602,MD!A:B,2,0)</f>
        <v>0</v>
      </c>
    </row>
    <row r="603" spans="1:14">
      <c r="A603" t="s">
        <v>133</v>
      </c>
      <c r="B603" t="s">
        <v>1</v>
      </c>
      <c r="C603" t="s">
        <v>189</v>
      </c>
      <c r="D603" t="s">
        <v>390</v>
      </c>
      <c r="E603" t="s">
        <v>390</v>
      </c>
      <c r="F603" t="s">
        <v>490</v>
      </c>
      <c r="G603" s="3">
        <v>25083.26</v>
      </c>
      <c r="H603" s="3" t="str">
        <f>VLOOKUP($A603&amp;$C603&amp;$B603,Mapping!$C:$G,3,0)</f>
        <v>Mass</v>
      </c>
      <c r="I603" t="str">
        <f>VLOOKUP($A603&amp;$C603&amp;$B603,Mapping!$C:$G,4,0)</f>
        <v>JOHNSON'S BABY</v>
      </c>
      <c r="J603" t="str">
        <f t="shared" si="9"/>
        <v>BABY POWDER</v>
      </c>
      <c r="K603" t="str">
        <f>VLOOKUP($A603&amp;$C603&amp;$B603,Mapping!$C:$G,5,0)</f>
        <v>Baby Care</v>
      </c>
      <c r="L603" t="str">
        <f>VLOOKUP(J603&amp;H603,Mapping!J:K,2,0)</f>
        <v>Baby Powder</v>
      </c>
      <c r="M603" t="str">
        <f>IF(OR(I603="PIZ BUIN",I603="LISTERINE"),VLOOKUP(E603,MAPEO!C:D,2,0)&amp;" "&amp;H603,VLOOKUP(E603,MAPEO!C:D,2,0))</f>
        <v>J´s Baby Powder</v>
      </c>
      <c r="N603">
        <f>VLOOKUP(F603,MD!A:B,2,0)</f>
        <v>0</v>
      </c>
    </row>
    <row r="604" spans="1:14">
      <c r="A604" t="s">
        <v>133</v>
      </c>
      <c r="B604" t="s">
        <v>1</v>
      </c>
      <c r="C604" t="s">
        <v>189</v>
      </c>
      <c r="D604" t="s">
        <v>390</v>
      </c>
      <c r="E604" t="s">
        <v>390</v>
      </c>
      <c r="F604" t="s">
        <v>491</v>
      </c>
      <c r="G604" s="3">
        <v>19951.71</v>
      </c>
      <c r="H604" s="3" t="str">
        <f>VLOOKUP($A604&amp;$C604&amp;$B604,Mapping!$C:$G,3,0)</f>
        <v>Mass</v>
      </c>
      <c r="I604" t="str">
        <f>VLOOKUP($A604&amp;$C604&amp;$B604,Mapping!$C:$G,4,0)</f>
        <v>JOHNSON'S BABY</v>
      </c>
      <c r="J604" t="str">
        <f t="shared" si="9"/>
        <v>BABY POWDER</v>
      </c>
      <c r="K604" t="str">
        <f>VLOOKUP($A604&amp;$C604&amp;$B604,Mapping!$C:$G,5,0)</f>
        <v>Baby Care</v>
      </c>
      <c r="L604" t="str">
        <f>VLOOKUP(J604&amp;H604,Mapping!J:K,2,0)</f>
        <v>Baby Powder</v>
      </c>
      <c r="M604" t="str">
        <f>IF(OR(I604="PIZ BUIN",I604="LISTERINE"),VLOOKUP(E604,MAPEO!C:D,2,0)&amp;" "&amp;H604,VLOOKUP(E604,MAPEO!C:D,2,0))</f>
        <v>J´s Baby Powder</v>
      </c>
      <c r="N604">
        <f>VLOOKUP(F604,MD!A:B,2,0)</f>
        <v>0</v>
      </c>
    </row>
    <row r="605" spans="1:14">
      <c r="A605" t="s">
        <v>133</v>
      </c>
      <c r="B605" t="s">
        <v>1</v>
      </c>
      <c r="C605" t="s">
        <v>189</v>
      </c>
      <c r="D605" t="s">
        <v>390</v>
      </c>
      <c r="E605" t="s">
        <v>390</v>
      </c>
      <c r="F605" t="s">
        <v>492</v>
      </c>
      <c r="G605" s="3">
        <v>12617.28</v>
      </c>
      <c r="H605" s="3" t="str">
        <f>VLOOKUP($A605&amp;$C605&amp;$B605,Mapping!$C:$G,3,0)</f>
        <v>Mass</v>
      </c>
      <c r="I605" t="str">
        <f>VLOOKUP($A605&amp;$C605&amp;$B605,Mapping!$C:$G,4,0)</f>
        <v>JOHNSON'S BABY</v>
      </c>
      <c r="J605" t="str">
        <f t="shared" si="9"/>
        <v>BABY POWDER</v>
      </c>
      <c r="K605" t="str">
        <f>VLOOKUP($A605&amp;$C605&amp;$B605,Mapping!$C:$G,5,0)</f>
        <v>Baby Care</v>
      </c>
      <c r="L605" t="str">
        <f>VLOOKUP(J605&amp;H605,Mapping!J:K,2,0)</f>
        <v>Baby Powder</v>
      </c>
      <c r="M605" t="str">
        <f>IF(OR(I605="PIZ BUIN",I605="LISTERINE"),VLOOKUP(E605,MAPEO!C:D,2,0)&amp;" "&amp;H605,VLOOKUP(E605,MAPEO!C:D,2,0))</f>
        <v>J´s Baby Powder</v>
      </c>
      <c r="N605">
        <f>VLOOKUP(F605,MD!A:B,2,0)</f>
        <v>0</v>
      </c>
    </row>
    <row r="606" spans="1:14">
      <c r="A606" t="s">
        <v>133</v>
      </c>
      <c r="B606" t="s">
        <v>1</v>
      </c>
      <c r="C606" t="s">
        <v>189</v>
      </c>
      <c r="D606" t="s">
        <v>390</v>
      </c>
      <c r="E606" t="s">
        <v>390</v>
      </c>
      <c r="F606" t="s">
        <v>493</v>
      </c>
      <c r="G606" s="3">
        <v>19330.939999999999</v>
      </c>
      <c r="H606" s="3" t="str">
        <f>VLOOKUP($A606&amp;$C606&amp;$B606,Mapping!$C:$G,3,0)</f>
        <v>Mass</v>
      </c>
      <c r="I606" t="str">
        <f>VLOOKUP($A606&amp;$C606&amp;$B606,Mapping!$C:$G,4,0)</f>
        <v>JOHNSON'S BABY</v>
      </c>
      <c r="J606" t="str">
        <f t="shared" si="9"/>
        <v>BABY POWDER</v>
      </c>
      <c r="K606" t="str">
        <f>VLOOKUP($A606&amp;$C606&amp;$B606,Mapping!$C:$G,5,0)</f>
        <v>Baby Care</v>
      </c>
      <c r="L606" t="str">
        <f>VLOOKUP(J606&amp;H606,Mapping!J:K,2,0)</f>
        <v>Baby Powder</v>
      </c>
      <c r="M606" t="str">
        <f>IF(OR(I606="PIZ BUIN",I606="LISTERINE"),VLOOKUP(E606,MAPEO!C:D,2,0)&amp;" "&amp;H606,VLOOKUP(E606,MAPEO!C:D,2,0))</f>
        <v>J´s Baby Powder</v>
      </c>
      <c r="N606">
        <f>VLOOKUP(F606,MD!A:B,2,0)</f>
        <v>0</v>
      </c>
    </row>
    <row r="607" spans="1:14">
      <c r="A607" t="s">
        <v>133</v>
      </c>
      <c r="B607" t="s">
        <v>1</v>
      </c>
      <c r="C607" t="s">
        <v>189</v>
      </c>
      <c r="D607" t="s">
        <v>390</v>
      </c>
      <c r="E607" t="s">
        <v>390</v>
      </c>
      <c r="F607" t="s">
        <v>95</v>
      </c>
      <c r="G607" s="3">
        <v>12156.21</v>
      </c>
      <c r="H607" s="3" t="str">
        <f>VLOOKUP($A607&amp;$C607&amp;$B607,Mapping!$C:$G,3,0)</f>
        <v>Mass</v>
      </c>
      <c r="I607" t="str">
        <f>VLOOKUP($A607&amp;$C607&amp;$B607,Mapping!$C:$G,4,0)</f>
        <v>JOHNSON'S BABY</v>
      </c>
      <c r="J607" t="str">
        <f t="shared" si="9"/>
        <v>BABY POWDER</v>
      </c>
      <c r="K607" t="str">
        <f>VLOOKUP($A607&amp;$C607&amp;$B607,Mapping!$C:$G,5,0)</f>
        <v>Baby Care</v>
      </c>
      <c r="L607" t="str">
        <f>VLOOKUP(J607&amp;H607,Mapping!J:K,2,0)</f>
        <v>Baby Powder</v>
      </c>
      <c r="M607" t="str">
        <f>IF(OR(I607="PIZ BUIN",I607="LISTERINE"),VLOOKUP(E607,MAPEO!C:D,2,0)&amp;" "&amp;H607,VLOOKUP(E607,MAPEO!C:D,2,0))</f>
        <v>J´s Baby Powder</v>
      </c>
      <c r="N607" t="str">
        <f>VLOOKUP(F607,MD!A:B,2,0)</f>
        <v>YTD 2015</v>
      </c>
    </row>
    <row r="608" spans="1:14">
      <c r="A608" t="s">
        <v>133</v>
      </c>
      <c r="B608" t="s">
        <v>1</v>
      </c>
      <c r="C608" t="s">
        <v>189</v>
      </c>
      <c r="D608" t="s">
        <v>390</v>
      </c>
      <c r="E608" t="s">
        <v>390</v>
      </c>
      <c r="F608" t="s">
        <v>96</v>
      </c>
      <c r="G608" s="3">
        <v>12381.1</v>
      </c>
      <c r="H608" s="3" t="str">
        <f>VLOOKUP($A608&amp;$C608&amp;$B608,Mapping!$C:$G,3,0)</f>
        <v>Mass</v>
      </c>
      <c r="I608" t="str">
        <f>VLOOKUP($A608&amp;$C608&amp;$B608,Mapping!$C:$G,4,0)</f>
        <v>JOHNSON'S BABY</v>
      </c>
      <c r="J608" t="str">
        <f t="shared" si="9"/>
        <v>BABY POWDER</v>
      </c>
      <c r="K608" t="str">
        <f>VLOOKUP($A608&amp;$C608&amp;$B608,Mapping!$C:$G,5,0)</f>
        <v>Baby Care</v>
      </c>
      <c r="L608" t="str">
        <f>VLOOKUP(J608&amp;H608,Mapping!J:K,2,0)</f>
        <v>Baby Powder</v>
      </c>
      <c r="M608" t="str">
        <f>IF(OR(I608="PIZ BUIN",I608="LISTERINE"),VLOOKUP(E608,MAPEO!C:D,2,0)&amp;" "&amp;H608,VLOOKUP(E608,MAPEO!C:D,2,0))</f>
        <v>J´s Baby Powder</v>
      </c>
      <c r="N608" t="str">
        <f>VLOOKUP(F608,MD!A:B,2,0)</f>
        <v>YTD 2015</v>
      </c>
    </row>
    <row r="609" spans="1:14">
      <c r="A609" t="s">
        <v>133</v>
      </c>
      <c r="B609" t="s">
        <v>1</v>
      </c>
      <c r="C609" t="s">
        <v>189</v>
      </c>
      <c r="D609" t="s">
        <v>390</v>
      </c>
      <c r="E609" t="s">
        <v>390</v>
      </c>
      <c r="F609" t="s">
        <v>97</v>
      </c>
      <c r="G609" s="3">
        <v>16764.400000000001</v>
      </c>
      <c r="H609" s="3" t="str">
        <f>VLOOKUP($A609&amp;$C609&amp;$B609,Mapping!$C:$G,3,0)</f>
        <v>Mass</v>
      </c>
      <c r="I609" t="str">
        <f>VLOOKUP($A609&amp;$C609&amp;$B609,Mapping!$C:$G,4,0)</f>
        <v>JOHNSON'S BABY</v>
      </c>
      <c r="J609" t="str">
        <f t="shared" si="9"/>
        <v>BABY POWDER</v>
      </c>
      <c r="K609" t="str">
        <f>VLOOKUP($A609&amp;$C609&amp;$B609,Mapping!$C:$G,5,0)</f>
        <v>Baby Care</v>
      </c>
      <c r="L609" t="str">
        <f>VLOOKUP(J609&amp;H609,Mapping!J:K,2,0)</f>
        <v>Baby Powder</v>
      </c>
      <c r="M609" t="str">
        <f>IF(OR(I609="PIZ BUIN",I609="LISTERINE"),VLOOKUP(E609,MAPEO!C:D,2,0)&amp;" "&amp;H609,VLOOKUP(E609,MAPEO!C:D,2,0))</f>
        <v>J´s Baby Powder</v>
      </c>
      <c r="N609" t="str">
        <f>VLOOKUP(F609,MD!A:B,2,0)</f>
        <v>YTD 2015</v>
      </c>
    </row>
    <row r="610" spans="1:14">
      <c r="A610" t="s">
        <v>133</v>
      </c>
      <c r="B610" t="s">
        <v>1</v>
      </c>
      <c r="C610" t="s">
        <v>189</v>
      </c>
      <c r="D610" t="s">
        <v>390</v>
      </c>
      <c r="E610" t="s">
        <v>390</v>
      </c>
      <c r="F610" t="s">
        <v>101</v>
      </c>
      <c r="G610" s="3">
        <v>29203.79</v>
      </c>
      <c r="H610" s="3" t="str">
        <f>VLOOKUP($A610&amp;$C610&amp;$B610,Mapping!$C:$G,3,0)</f>
        <v>Mass</v>
      </c>
      <c r="I610" t="str">
        <f>VLOOKUP($A610&amp;$C610&amp;$B610,Mapping!$C:$G,4,0)</f>
        <v>JOHNSON'S BABY</v>
      </c>
      <c r="J610" t="str">
        <f t="shared" si="9"/>
        <v>BABY POWDER</v>
      </c>
      <c r="K610" t="str">
        <f>VLOOKUP($A610&amp;$C610&amp;$B610,Mapping!$C:$G,5,0)</f>
        <v>Baby Care</v>
      </c>
      <c r="L610" t="str">
        <f>VLOOKUP(J610&amp;H610,Mapping!J:K,2,0)</f>
        <v>Baby Powder</v>
      </c>
      <c r="M610" t="str">
        <f>IF(OR(I610="PIZ BUIN",I610="LISTERINE"),VLOOKUP(E610,MAPEO!C:D,2,0)&amp;" "&amp;H610,VLOOKUP(E610,MAPEO!C:D,2,0))</f>
        <v>J´s Baby Powder</v>
      </c>
      <c r="N610" t="str">
        <f>VLOOKUP(F610,MD!A:B,2,0)</f>
        <v>YTD 2015</v>
      </c>
    </row>
    <row r="611" spans="1:14">
      <c r="A611" t="s">
        <v>133</v>
      </c>
      <c r="B611" t="s">
        <v>1</v>
      </c>
      <c r="C611" t="s">
        <v>189</v>
      </c>
      <c r="D611" t="s">
        <v>390</v>
      </c>
      <c r="E611" t="s">
        <v>390</v>
      </c>
      <c r="F611" t="s">
        <v>104</v>
      </c>
      <c r="G611" s="3">
        <v>15192.6</v>
      </c>
      <c r="H611" s="3" t="str">
        <f>VLOOKUP($A611&amp;$C611&amp;$B611,Mapping!$C:$G,3,0)</f>
        <v>Mass</v>
      </c>
      <c r="I611" t="str">
        <f>VLOOKUP($A611&amp;$C611&amp;$B611,Mapping!$C:$G,4,0)</f>
        <v>JOHNSON'S BABY</v>
      </c>
      <c r="J611" t="str">
        <f t="shared" si="9"/>
        <v>BABY POWDER</v>
      </c>
      <c r="K611" t="str">
        <f>VLOOKUP($A611&amp;$C611&amp;$B611,Mapping!$C:$G,5,0)</f>
        <v>Baby Care</v>
      </c>
      <c r="L611" t="str">
        <f>VLOOKUP(J611&amp;H611,Mapping!J:K,2,0)</f>
        <v>Baby Powder</v>
      </c>
      <c r="M611" t="str">
        <f>IF(OR(I611="PIZ BUIN",I611="LISTERINE"),VLOOKUP(E611,MAPEO!C:D,2,0)&amp;" "&amp;H611,VLOOKUP(E611,MAPEO!C:D,2,0))</f>
        <v>J´s Baby Powder</v>
      </c>
      <c r="N611" t="str">
        <f>VLOOKUP(F611,MD!A:B,2,0)</f>
        <v>YTD 2015</v>
      </c>
    </row>
    <row r="612" spans="1:14">
      <c r="A612" t="s">
        <v>133</v>
      </c>
      <c r="B612" t="s">
        <v>1</v>
      </c>
      <c r="C612" t="s">
        <v>189</v>
      </c>
      <c r="D612" t="s">
        <v>390</v>
      </c>
      <c r="E612" t="s">
        <v>390</v>
      </c>
      <c r="F612" t="s">
        <v>105</v>
      </c>
      <c r="G612" s="3">
        <v>30184.74</v>
      </c>
      <c r="H612" s="3" t="str">
        <f>VLOOKUP($A612&amp;$C612&amp;$B612,Mapping!$C:$G,3,0)</f>
        <v>Mass</v>
      </c>
      <c r="I612" t="str">
        <f>VLOOKUP($A612&amp;$C612&amp;$B612,Mapping!$C:$G,4,0)</f>
        <v>JOHNSON'S BABY</v>
      </c>
      <c r="J612" t="str">
        <f t="shared" si="9"/>
        <v>BABY POWDER</v>
      </c>
      <c r="K612" t="str">
        <f>VLOOKUP($A612&amp;$C612&amp;$B612,Mapping!$C:$G,5,0)</f>
        <v>Baby Care</v>
      </c>
      <c r="L612" t="str">
        <f>VLOOKUP(J612&amp;H612,Mapping!J:K,2,0)</f>
        <v>Baby Powder</v>
      </c>
      <c r="M612" t="str">
        <f>IF(OR(I612="PIZ BUIN",I612="LISTERINE"),VLOOKUP(E612,MAPEO!C:D,2,0)&amp;" "&amp;H612,VLOOKUP(E612,MAPEO!C:D,2,0))</f>
        <v>J´s Baby Powder</v>
      </c>
      <c r="N612" t="str">
        <f>VLOOKUP(F612,MD!A:B,2,0)</f>
        <v>YTD 2015</v>
      </c>
    </row>
    <row r="613" spans="1:14">
      <c r="A613" t="s">
        <v>133</v>
      </c>
      <c r="B613" t="s">
        <v>1</v>
      </c>
      <c r="C613" t="s">
        <v>189</v>
      </c>
      <c r="D613" t="s">
        <v>390</v>
      </c>
      <c r="E613" t="s">
        <v>390</v>
      </c>
      <c r="F613" t="s">
        <v>106</v>
      </c>
      <c r="G613" s="3">
        <v>16928.330000000002</v>
      </c>
      <c r="H613" s="3" t="str">
        <f>VLOOKUP($A613&amp;$C613&amp;$B613,Mapping!$C:$G,3,0)</f>
        <v>Mass</v>
      </c>
      <c r="I613" t="str">
        <f>VLOOKUP($A613&amp;$C613&amp;$B613,Mapping!$C:$G,4,0)</f>
        <v>JOHNSON'S BABY</v>
      </c>
      <c r="J613" t="str">
        <f t="shared" si="9"/>
        <v>BABY POWDER</v>
      </c>
      <c r="K613" t="str">
        <f>VLOOKUP($A613&amp;$C613&amp;$B613,Mapping!$C:$G,5,0)</f>
        <v>Baby Care</v>
      </c>
      <c r="L613" t="str">
        <f>VLOOKUP(J613&amp;H613,Mapping!J:K,2,0)</f>
        <v>Baby Powder</v>
      </c>
      <c r="M613" t="str">
        <f>IF(OR(I613="PIZ BUIN",I613="LISTERINE"),VLOOKUP(E613,MAPEO!C:D,2,0)&amp;" "&amp;H613,VLOOKUP(E613,MAPEO!C:D,2,0))</f>
        <v>J´s Baby Powder</v>
      </c>
      <c r="N613" t="str">
        <f>VLOOKUP(F613,MD!A:B,2,0)</f>
        <v>YTD 2015</v>
      </c>
    </row>
    <row r="614" spans="1:14">
      <c r="A614" t="s">
        <v>133</v>
      </c>
      <c r="B614" t="s">
        <v>1</v>
      </c>
      <c r="C614" t="s">
        <v>189</v>
      </c>
      <c r="D614" t="s">
        <v>390</v>
      </c>
      <c r="E614" t="s">
        <v>390</v>
      </c>
      <c r="F614" t="s">
        <v>108</v>
      </c>
      <c r="G614" s="3">
        <v>31067.05</v>
      </c>
      <c r="H614" s="3" t="str">
        <f>VLOOKUP($A614&amp;$C614&amp;$B614,Mapping!$C:$G,3,0)</f>
        <v>Mass</v>
      </c>
      <c r="I614" t="str">
        <f>VLOOKUP($A614&amp;$C614&amp;$B614,Mapping!$C:$G,4,0)</f>
        <v>JOHNSON'S BABY</v>
      </c>
      <c r="J614" t="str">
        <f t="shared" si="9"/>
        <v>BABY POWDER</v>
      </c>
      <c r="K614" t="str">
        <f>VLOOKUP($A614&amp;$C614&amp;$B614,Mapping!$C:$G,5,0)</f>
        <v>Baby Care</v>
      </c>
      <c r="L614" t="str">
        <f>VLOOKUP(J614&amp;H614,Mapping!J:K,2,0)</f>
        <v>Baby Powder</v>
      </c>
      <c r="M614" t="str">
        <f>IF(OR(I614="PIZ BUIN",I614="LISTERINE"),VLOOKUP(E614,MAPEO!C:D,2,0)&amp;" "&amp;H614,VLOOKUP(E614,MAPEO!C:D,2,0))</f>
        <v>J´s Baby Powder</v>
      </c>
      <c r="N614">
        <f>VLOOKUP(F614,MD!A:B,2,0)</f>
        <v>0</v>
      </c>
    </row>
    <row r="615" spans="1:14">
      <c r="A615" t="s">
        <v>133</v>
      </c>
      <c r="B615" t="s">
        <v>1</v>
      </c>
      <c r="C615" t="s">
        <v>189</v>
      </c>
      <c r="D615" t="s">
        <v>390</v>
      </c>
      <c r="E615" t="s">
        <v>390</v>
      </c>
      <c r="F615" t="s">
        <v>109</v>
      </c>
      <c r="G615" s="3">
        <v>28890.62</v>
      </c>
      <c r="H615" s="3" t="str">
        <f>VLOOKUP($A615&amp;$C615&amp;$B615,Mapping!$C:$G,3,0)</f>
        <v>Mass</v>
      </c>
      <c r="I615" t="str">
        <f>VLOOKUP($A615&amp;$C615&amp;$B615,Mapping!$C:$G,4,0)</f>
        <v>JOHNSON'S BABY</v>
      </c>
      <c r="J615" t="str">
        <f t="shared" si="9"/>
        <v>BABY POWDER</v>
      </c>
      <c r="K615" t="str">
        <f>VLOOKUP($A615&amp;$C615&amp;$B615,Mapping!$C:$G,5,0)</f>
        <v>Baby Care</v>
      </c>
      <c r="L615" t="str">
        <f>VLOOKUP(J615&amp;H615,Mapping!J:K,2,0)</f>
        <v>Baby Powder</v>
      </c>
      <c r="M615" t="str">
        <f>IF(OR(I615="PIZ BUIN",I615="LISTERINE"),VLOOKUP(E615,MAPEO!C:D,2,0)&amp;" "&amp;H615,VLOOKUP(E615,MAPEO!C:D,2,0))</f>
        <v>J´s Baby Powder</v>
      </c>
      <c r="N615">
        <f>VLOOKUP(F615,MD!A:B,2,0)</f>
        <v>0</v>
      </c>
    </row>
    <row r="616" spans="1:14">
      <c r="A616" t="s">
        <v>133</v>
      </c>
      <c r="B616" t="s">
        <v>1</v>
      </c>
      <c r="C616" t="s">
        <v>189</v>
      </c>
      <c r="D616" t="s">
        <v>390</v>
      </c>
      <c r="E616" t="s">
        <v>390</v>
      </c>
      <c r="F616" t="s">
        <v>110</v>
      </c>
      <c r="G616" s="3">
        <v>14003.96</v>
      </c>
      <c r="H616" s="3" t="str">
        <f>VLOOKUP($A616&amp;$C616&amp;$B616,Mapping!$C:$G,3,0)</f>
        <v>Mass</v>
      </c>
      <c r="I616" t="str">
        <f>VLOOKUP($A616&amp;$C616&amp;$B616,Mapping!$C:$G,4,0)</f>
        <v>JOHNSON'S BABY</v>
      </c>
      <c r="J616" t="str">
        <f t="shared" si="9"/>
        <v>BABY POWDER</v>
      </c>
      <c r="K616" t="str">
        <f>VLOOKUP($A616&amp;$C616&amp;$B616,Mapping!$C:$G,5,0)</f>
        <v>Baby Care</v>
      </c>
      <c r="L616" t="str">
        <f>VLOOKUP(J616&amp;H616,Mapping!J:K,2,0)</f>
        <v>Baby Powder</v>
      </c>
      <c r="M616" t="str">
        <f>IF(OR(I616="PIZ BUIN",I616="LISTERINE"),VLOOKUP(E616,MAPEO!C:D,2,0)&amp;" "&amp;H616,VLOOKUP(E616,MAPEO!C:D,2,0))</f>
        <v>J´s Baby Powder</v>
      </c>
      <c r="N616">
        <f>VLOOKUP(F616,MD!A:B,2,0)</f>
        <v>0</v>
      </c>
    </row>
    <row r="617" spans="1:14">
      <c r="A617" t="s">
        <v>133</v>
      </c>
      <c r="B617" t="s">
        <v>1</v>
      </c>
      <c r="C617" t="s">
        <v>189</v>
      </c>
      <c r="D617" t="s">
        <v>390</v>
      </c>
      <c r="E617" t="s">
        <v>390</v>
      </c>
      <c r="F617" t="s">
        <v>111</v>
      </c>
      <c r="G617" s="3">
        <v>13277.04</v>
      </c>
      <c r="H617" s="3" t="str">
        <f>VLOOKUP($A617&amp;$C617&amp;$B617,Mapping!$C:$G,3,0)</f>
        <v>Mass</v>
      </c>
      <c r="I617" t="str">
        <f>VLOOKUP($A617&amp;$C617&amp;$B617,Mapping!$C:$G,4,0)</f>
        <v>JOHNSON'S BABY</v>
      </c>
      <c r="J617" t="str">
        <f t="shared" si="9"/>
        <v>BABY POWDER</v>
      </c>
      <c r="K617" t="str">
        <f>VLOOKUP($A617&amp;$C617&amp;$B617,Mapping!$C:$G,5,0)</f>
        <v>Baby Care</v>
      </c>
      <c r="L617" t="str">
        <f>VLOOKUP(J617&amp;H617,Mapping!J:K,2,0)</f>
        <v>Baby Powder</v>
      </c>
      <c r="M617" t="str">
        <f>IF(OR(I617="PIZ BUIN",I617="LISTERINE"),VLOOKUP(E617,MAPEO!C:D,2,0)&amp;" "&amp;H617,VLOOKUP(E617,MAPEO!C:D,2,0))</f>
        <v>J´s Baby Powder</v>
      </c>
      <c r="N617">
        <f>VLOOKUP(F617,MD!A:B,2,0)</f>
        <v>0</v>
      </c>
    </row>
    <row r="618" spans="1:14">
      <c r="A618" t="s">
        <v>133</v>
      </c>
      <c r="B618" t="s">
        <v>1</v>
      </c>
      <c r="C618" t="s">
        <v>189</v>
      </c>
      <c r="D618" t="s">
        <v>390</v>
      </c>
      <c r="E618" t="s">
        <v>390</v>
      </c>
      <c r="F618" t="s">
        <v>114</v>
      </c>
      <c r="G618" s="3">
        <v>22196.45</v>
      </c>
      <c r="H618" s="3" t="str">
        <f>VLOOKUP($A618&amp;$C618&amp;$B618,Mapping!$C:$G,3,0)</f>
        <v>Mass</v>
      </c>
      <c r="I618" t="str">
        <f>VLOOKUP($A618&amp;$C618&amp;$B618,Mapping!$C:$G,4,0)</f>
        <v>JOHNSON'S BABY</v>
      </c>
      <c r="J618" t="str">
        <f t="shared" si="9"/>
        <v>BABY POWDER</v>
      </c>
      <c r="K618" t="str">
        <f>VLOOKUP($A618&amp;$C618&amp;$B618,Mapping!$C:$G,5,0)</f>
        <v>Baby Care</v>
      </c>
      <c r="L618" t="str">
        <f>VLOOKUP(J618&amp;H618,Mapping!J:K,2,0)</f>
        <v>Baby Powder</v>
      </c>
      <c r="M618" t="str">
        <f>IF(OR(I618="PIZ BUIN",I618="LISTERINE"),VLOOKUP(E618,MAPEO!C:D,2,0)&amp;" "&amp;H618,VLOOKUP(E618,MAPEO!C:D,2,0))</f>
        <v>J´s Baby Powder</v>
      </c>
      <c r="N618">
        <f>VLOOKUP(F618,MD!A:B,2,0)</f>
        <v>0</v>
      </c>
    </row>
    <row r="619" spans="1:14">
      <c r="A619" t="s">
        <v>133</v>
      </c>
      <c r="B619" t="s">
        <v>1</v>
      </c>
      <c r="C619" t="s">
        <v>189</v>
      </c>
      <c r="D619" t="s">
        <v>390</v>
      </c>
      <c r="E619" t="s">
        <v>390</v>
      </c>
      <c r="F619" t="s">
        <v>115</v>
      </c>
      <c r="G619" s="3">
        <v>21666.57</v>
      </c>
      <c r="H619" s="3" t="str">
        <f>VLOOKUP($A619&amp;$C619&amp;$B619,Mapping!$C:$G,3,0)</f>
        <v>Mass</v>
      </c>
      <c r="I619" t="str">
        <f>VLOOKUP($A619&amp;$C619&amp;$B619,Mapping!$C:$G,4,0)</f>
        <v>JOHNSON'S BABY</v>
      </c>
      <c r="J619" t="str">
        <f t="shared" si="9"/>
        <v>BABY POWDER</v>
      </c>
      <c r="K619" t="str">
        <f>VLOOKUP($A619&amp;$C619&amp;$B619,Mapping!$C:$G,5,0)</f>
        <v>Baby Care</v>
      </c>
      <c r="L619" t="str">
        <f>VLOOKUP(J619&amp;H619,Mapping!J:K,2,0)</f>
        <v>Baby Powder</v>
      </c>
      <c r="M619" t="str">
        <f>IF(OR(I619="PIZ BUIN",I619="LISTERINE"),VLOOKUP(E619,MAPEO!C:D,2,0)&amp;" "&amp;H619,VLOOKUP(E619,MAPEO!C:D,2,0))</f>
        <v>J´s Baby Powder</v>
      </c>
      <c r="N619" t="str">
        <f>VLOOKUP(F619,MD!A:B,2,0)</f>
        <v>YTD 2016</v>
      </c>
    </row>
    <row r="620" spans="1:14">
      <c r="A620" t="s">
        <v>133</v>
      </c>
      <c r="B620" t="s">
        <v>1</v>
      </c>
      <c r="C620" t="s">
        <v>189</v>
      </c>
      <c r="D620" t="s">
        <v>390</v>
      </c>
      <c r="E620" t="s">
        <v>390</v>
      </c>
      <c r="F620" t="s">
        <v>117</v>
      </c>
      <c r="G620" s="3">
        <v>12418.98</v>
      </c>
      <c r="H620" s="3" t="str">
        <f>VLOOKUP($A620&amp;$C620&amp;$B620,Mapping!$C:$G,3,0)</f>
        <v>Mass</v>
      </c>
      <c r="I620" t="str">
        <f>VLOOKUP($A620&amp;$C620&amp;$B620,Mapping!$C:$G,4,0)</f>
        <v>JOHNSON'S BABY</v>
      </c>
      <c r="J620" t="str">
        <f t="shared" si="9"/>
        <v>BABY POWDER</v>
      </c>
      <c r="K620" t="str">
        <f>VLOOKUP($A620&amp;$C620&amp;$B620,Mapping!$C:$G,5,0)</f>
        <v>Baby Care</v>
      </c>
      <c r="L620" t="str">
        <f>VLOOKUP(J620&amp;H620,Mapping!J:K,2,0)</f>
        <v>Baby Powder</v>
      </c>
      <c r="M620" t="str">
        <f>IF(OR(I620="PIZ BUIN",I620="LISTERINE"),VLOOKUP(E620,MAPEO!C:D,2,0)&amp;" "&amp;H620,VLOOKUP(E620,MAPEO!C:D,2,0))</f>
        <v>J´s Baby Powder</v>
      </c>
      <c r="N620" t="str">
        <f>VLOOKUP(F620,MD!A:B,2,0)</f>
        <v>YTD 2016</v>
      </c>
    </row>
    <row r="621" spans="1:14">
      <c r="A621" t="s">
        <v>133</v>
      </c>
      <c r="B621" t="s">
        <v>1</v>
      </c>
      <c r="C621" t="s">
        <v>189</v>
      </c>
      <c r="D621" t="s">
        <v>390</v>
      </c>
      <c r="E621" t="s">
        <v>390</v>
      </c>
      <c r="F621" t="s">
        <v>118</v>
      </c>
      <c r="G621" s="3">
        <v>24124.1</v>
      </c>
      <c r="H621" s="3" t="str">
        <f>VLOOKUP($A621&amp;$C621&amp;$B621,Mapping!$C:$G,3,0)</f>
        <v>Mass</v>
      </c>
      <c r="I621" t="str">
        <f>VLOOKUP($A621&amp;$C621&amp;$B621,Mapping!$C:$G,4,0)</f>
        <v>JOHNSON'S BABY</v>
      </c>
      <c r="J621" t="str">
        <f t="shared" si="9"/>
        <v>BABY POWDER</v>
      </c>
      <c r="K621" t="str">
        <f>VLOOKUP($A621&amp;$C621&amp;$B621,Mapping!$C:$G,5,0)</f>
        <v>Baby Care</v>
      </c>
      <c r="L621" t="str">
        <f>VLOOKUP(J621&amp;H621,Mapping!J:K,2,0)</f>
        <v>Baby Powder</v>
      </c>
      <c r="M621" t="str">
        <f>IF(OR(I621="PIZ BUIN",I621="LISTERINE"),VLOOKUP(E621,MAPEO!C:D,2,0)&amp;" "&amp;H621,VLOOKUP(E621,MAPEO!C:D,2,0))</f>
        <v>J´s Baby Powder</v>
      </c>
      <c r="N621" t="str">
        <f>VLOOKUP(F621,MD!A:B,2,0)</f>
        <v>YTD 2016</v>
      </c>
    </row>
    <row r="622" spans="1:14">
      <c r="A622" t="s">
        <v>133</v>
      </c>
      <c r="B622" t="s">
        <v>1</v>
      </c>
      <c r="C622" t="s">
        <v>189</v>
      </c>
      <c r="D622" t="s">
        <v>390</v>
      </c>
      <c r="E622" t="s">
        <v>582</v>
      </c>
      <c r="F622" t="s">
        <v>482</v>
      </c>
      <c r="G622" s="3">
        <v>2098.06</v>
      </c>
      <c r="H622" s="3" t="str">
        <f>VLOOKUP($A622&amp;$C622&amp;$B622,Mapping!$C:$G,3,0)</f>
        <v>Mass</v>
      </c>
      <c r="I622" t="str">
        <f>VLOOKUP($A622&amp;$C622&amp;$B622,Mapping!$C:$G,4,0)</f>
        <v>JOHNSON'S BABY</v>
      </c>
      <c r="J622" t="str">
        <f t="shared" si="9"/>
        <v>BABY POWDER</v>
      </c>
      <c r="K622" t="str">
        <f>VLOOKUP($A622&amp;$C622&amp;$B622,Mapping!$C:$G,5,0)</f>
        <v>Baby Care</v>
      </c>
      <c r="L622" t="str">
        <f>VLOOKUP(J622&amp;H622,Mapping!J:K,2,0)</f>
        <v>Baby Powder</v>
      </c>
      <c r="M622" t="str">
        <f>IF(OR(I622="PIZ BUIN",I622="LISTERINE"),VLOOKUP(E622,MAPEO!C:D,2,0)&amp;" "&amp;H622,VLOOKUP(E622,MAPEO!C:D,2,0))</f>
        <v>J´s Baby Powder</v>
      </c>
      <c r="N622">
        <f>VLOOKUP(F622,MD!A:B,2,0)</f>
        <v>0</v>
      </c>
    </row>
    <row r="623" spans="1:14">
      <c r="A623" t="s">
        <v>133</v>
      </c>
      <c r="B623" t="s">
        <v>1</v>
      </c>
      <c r="C623" t="s">
        <v>189</v>
      </c>
      <c r="D623" t="s">
        <v>390</v>
      </c>
      <c r="E623" t="s">
        <v>582</v>
      </c>
      <c r="F623" t="s">
        <v>483</v>
      </c>
      <c r="G623" s="3">
        <v>4138.07</v>
      </c>
      <c r="H623" s="3" t="str">
        <f>VLOOKUP($A623&amp;$C623&amp;$B623,Mapping!$C:$G,3,0)</f>
        <v>Mass</v>
      </c>
      <c r="I623" t="str">
        <f>VLOOKUP($A623&amp;$C623&amp;$B623,Mapping!$C:$G,4,0)</f>
        <v>JOHNSON'S BABY</v>
      </c>
      <c r="J623" t="str">
        <f t="shared" si="9"/>
        <v>BABY POWDER</v>
      </c>
      <c r="K623" t="str">
        <f>VLOOKUP($A623&amp;$C623&amp;$B623,Mapping!$C:$G,5,0)</f>
        <v>Baby Care</v>
      </c>
      <c r="L623" t="str">
        <f>VLOOKUP(J623&amp;H623,Mapping!J:K,2,0)</f>
        <v>Baby Powder</v>
      </c>
      <c r="M623" t="str">
        <f>IF(OR(I623="PIZ BUIN",I623="LISTERINE"),VLOOKUP(E623,MAPEO!C:D,2,0)&amp;" "&amp;H623,VLOOKUP(E623,MAPEO!C:D,2,0))</f>
        <v>J´s Baby Powder</v>
      </c>
      <c r="N623">
        <f>VLOOKUP(F623,MD!A:B,2,0)</f>
        <v>0</v>
      </c>
    </row>
    <row r="624" spans="1:14">
      <c r="A624" t="s">
        <v>133</v>
      </c>
      <c r="B624" t="s">
        <v>1</v>
      </c>
      <c r="C624" t="s">
        <v>189</v>
      </c>
      <c r="D624" t="s">
        <v>390</v>
      </c>
      <c r="E624" t="s">
        <v>582</v>
      </c>
      <c r="F624" t="s">
        <v>484</v>
      </c>
      <c r="G624" s="3">
        <v>4815.84</v>
      </c>
      <c r="H624" s="3" t="str">
        <f>VLOOKUP($A624&amp;$C624&amp;$B624,Mapping!$C:$G,3,0)</f>
        <v>Mass</v>
      </c>
      <c r="I624" t="str">
        <f>VLOOKUP($A624&amp;$C624&amp;$B624,Mapping!$C:$G,4,0)</f>
        <v>JOHNSON'S BABY</v>
      </c>
      <c r="J624" t="str">
        <f t="shared" si="9"/>
        <v>BABY POWDER</v>
      </c>
      <c r="K624" t="str">
        <f>VLOOKUP($A624&amp;$C624&amp;$B624,Mapping!$C:$G,5,0)</f>
        <v>Baby Care</v>
      </c>
      <c r="L624" t="str">
        <f>VLOOKUP(J624&amp;H624,Mapping!J:K,2,0)</f>
        <v>Baby Powder</v>
      </c>
      <c r="M624" t="str">
        <f>IF(OR(I624="PIZ BUIN",I624="LISTERINE"),VLOOKUP(E624,MAPEO!C:D,2,0)&amp;" "&amp;H624,VLOOKUP(E624,MAPEO!C:D,2,0))</f>
        <v>J´s Baby Powder</v>
      </c>
      <c r="N624">
        <f>VLOOKUP(F624,MD!A:B,2,0)</f>
        <v>0</v>
      </c>
    </row>
    <row r="625" spans="1:14">
      <c r="A625" t="s">
        <v>133</v>
      </c>
      <c r="B625" t="s">
        <v>1</v>
      </c>
      <c r="C625" t="s">
        <v>189</v>
      </c>
      <c r="D625" t="s">
        <v>390</v>
      </c>
      <c r="E625" t="s">
        <v>582</v>
      </c>
      <c r="F625" t="s">
        <v>485</v>
      </c>
      <c r="G625" s="3">
        <v>907.52</v>
      </c>
      <c r="H625" s="3" t="str">
        <f>VLOOKUP($A625&amp;$C625&amp;$B625,Mapping!$C:$G,3,0)</f>
        <v>Mass</v>
      </c>
      <c r="I625" t="str">
        <f>VLOOKUP($A625&amp;$C625&amp;$B625,Mapping!$C:$G,4,0)</f>
        <v>JOHNSON'S BABY</v>
      </c>
      <c r="J625" t="str">
        <f t="shared" si="9"/>
        <v>BABY POWDER</v>
      </c>
      <c r="K625" t="str">
        <f>VLOOKUP($A625&amp;$C625&amp;$B625,Mapping!$C:$G,5,0)</f>
        <v>Baby Care</v>
      </c>
      <c r="L625" t="str">
        <f>VLOOKUP(J625&amp;H625,Mapping!J:K,2,0)</f>
        <v>Baby Powder</v>
      </c>
      <c r="M625" t="str">
        <f>IF(OR(I625="PIZ BUIN",I625="LISTERINE"),VLOOKUP(E625,MAPEO!C:D,2,0)&amp;" "&amp;H625,VLOOKUP(E625,MAPEO!C:D,2,0))</f>
        <v>J´s Baby Powder</v>
      </c>
      <c r="N625">
        <f>VLOOKUP(F625,MD!A:B,2,0)</f>
        <v>0</v>
      </c>
    </row>
    <row r="626" spans="1:14">
      <c r="A626" t="s">
        <v>133</v>
      </c>
      <c r="B626" t="s">
        <v>1</v>
      </c>
      <c r="C626" t="s">
        <v>189</v>
      </c>
      <c r="D626" t="s">
        <v>390</v>
      </c>
      <c r="E626" t="s">
        <v>582</v>
      </c>
      <c r="F626" t="s">
        <v>486</v>
      </c>
      <c r="G626" s="3">
        <v>2718.05</v>
      </c>
      <c r="H626" s="3" t="str">
        <f>VLOOKUP($A626&amp;$C626&amp;$B626,Mapping!$C:$G,3,0)</f>
        <v>Mass</v>
      </c>
      <c r="I626" t="str">
        <f>VLOOKUP($A626&amp;$C626&amp;$B626,Mapping!$C:$G,4,0)</f>
        <v>JOHNSON'S BABY</v>
      </c>
      <c r="J626" t="str">
        <f t="shared" si="9"/>
        <v>BABY POWDER</v>
      </c>
      <c r="K626" t="str">
        <f>VLOOKUP($A626&amp;$C626&amp;$B626,Mapping!$C:$G,5,0)</f>
        <v>Baby Care</v>
      </c>
      <c r="L626" t="str">
        <f>VLOOKUP(J626&amp;H626,Mapping!J:K,2,0)</f>
        <v>Baby Powder</v>
      </c>
      <c r="M626" t="str">
        <f>IF(OR(I626="PIZ BUIN",I626="LISTERINE"),VLOOKUP(E626,MAPEO!C:D,2,0)&amp;" "&amp;H626,VLOOKUP(E626,MAPEO!C:D,2,0))</f>
        <v>J´s Baby Powder</v>
      </c>
      <c r="N626">
        <f>VLOOKUP(F626,MD!A:B,2,0)</f>
        <v>0</v>
      </c>
    </row>
    <row r="627" spans="1:14">
      <c r="A627" t="s">
        <v>133</v>
      </c>
      <c r="B627" t="s">
        <v>1</v>
      </c>
      <c r="C627" t="s">
        <v>189</v>
      </c>
      <c r="D627" t="s">
        <v>390</v>
      </c>
      <c r="E627" t="s">
        <v>582</v>
      </c>
      <c r="F627" t="s">
        <v>487</v>
      </c>
      <c r="G627" s="3">
        <v>2736.81</v>
      </c>
      <c r="H627" s="3" t="str">
        <f>VLOOKUP($A627&amp;$C627&amp;$B627,Mapping!$C:$G,3,0)</f>
        <v>Mass</v>
      </c>
      <c r="I627" t="str">
        <f>VLOOKUP($A627&amp;$C627&amp;$B627,Mapping!$C:$G,4,0)</f>
        <v>JOHNSON'S BABY</v>
      </c>
      <c r="J627" t="str">
        <f t="shared" si="9"/>
        <v>BABY POWDER</v>
      </c>
      <c r="K627" t="str">
        <f>VLOOKUP($A627&amp;$C627&amp;$B627,Mapping!$C:$G,5,0)</f>
        <v>Baby Care</v>
      </c>
      <c r="L627" t="str">
        <f>VLOOKUP(J627&amp;H627,Mapping!J:K,2,0)</f>
        <v>Baby Powder</v>
      </c>
      <c r="M627" t="str">
        <f>IF(OR(I627="PIZ BUIN",I627="LISTERINE"),VLOOKUP(E627,MAPEO!C:D,2,0)&amp;" "&amp;H627,VLOOKUP(E627,MAPEO!C:D,2,0))</f>
        <v>J´s Baby Powder</v>
      </c>
      <c r="N627">
        <f>VLOOKUP(F627,MD!A:B,2,0)</f>
        <v>0</v>
      </c>
    </row>
    <row r="628" spans="1:14">
      <c r="A628" t="s">
        <v>133</v>
      </c>
      <c r="B628" t="s">
        <v>1</v>
      </c>
      <c r="C628" t="s">
        <v>189</v>
      </c>
      <c r="D628" t="s">
        <v>390</v>
      </c>
      <c r="E628" t="s">
        <v>582</v>
      </c>
      <c r="F628" t="s">
        <v>488</v>
      </c>
      <c r="G628" s="3">
        <v>3685.67</v>
      </c>
      <c r="H628" s="3" t="str">
        <f>VLOOKUP($A628&amp;$C628&amp;$B628,Mapping!$C:$G,3,0)</f>
        <v>Mass</v>
      </c>
      <c r="I628" t="str">
        <f>VLOOKUP($A628&amp;$C628&amp;$B628,Mapping!$C:$G,4,0)</f>
        <v>JOHNSON'S BABY</v>
      </c>
      <c r="J628" t="str">
        <f t="shared" si="9"/>
        <v>BABY POWDER</v>
      </c>
      <c r="K628" t="str">
        <f>VLOOKUP($A628&amp;$C628&amp;$B628,Mapping!$C:$G,5,0)</f>
        <v>Baby Care</v>
      </c>
      <c r="L628" t="str">
        <f>VLOOKUP(J628&amp;H628,Mapping!J:K,2,0)</f>
        <v>Baby Powder</v>
      </c>
      <c r="M628" t="str">
        <f>IF(OR(I628="PIZ BUIN",I628="LISTERINE"),VLOOKUP(E628,MAPEO!C:D,2,0)&amp;" "&amp;H628,VLOOKUP(E628,MAPEO!C:D,2,0))</f>
        <v>J´s Baby Powder</v>
      </c>
      <c r="N628">
        <f>VLOOKUP(F628,MD!A:B,2,0)</f>
        <v>0</v>
      </c>
    </row>
    <row r="629" spans="1:14">
      <c r="A629" t="s">
        <v>133</v>
      </c>
      <c r="B629" t="s">
        <v>1</v>
      </c>
      <c r="C629" t="s">
        <v>189</v>
      </c>
      <c r="D629" t="s">
        <v>390</v>
      </c>
      <c r="E629" t="s">
        <v>582</v>
      </c>
      <c r="F629" t="s">
        <v>489</v>
      </c>
      <c r="G629" s="3">
        <v>2737.54</v>
      </c>
      <c r="H629" s="3" t="str">
        <f>VLOOKUP($A629&amp;$C629&amp;$B629,Mapping!$C:$G,3,0)</f>
        <v>Mass</v>
      </c>
      <c r="I629" t="str">
        <f>VLOOKUP($A629&amp;$C629&amp;$B629,Mapping!$C:$G,4,0)</f>
        <v>JOHNSON'S BABY</v>
      </c>
      <c r="J629" t="str">
        <f t="shared" si="9"/>
        <v>BABY POWDER</v>
      </c>
      <c r="K629" t="str">
        <f>VLOOKUP($A629&amp;$C629&amp;$B629,Mapping!$C:$G,5,0)</f>
        <v>Baby Care</v>
      </c>
      <c r="L629" t="str">
        <f>VLOOKUP(J629&amp;H629,Mapping!J:K,2,0)</f>
        <v>Baby Powder</v>
      </c>
      <c r="M629" t="str">
        <f>IF(OR(I629="PIZ BUIN",I629="LISTERINE"),VLOOKUP(E629,MAPEO!C:D,2,0)&amp;" "&amp;H629,VLOOKUP(E629,MAPEO!C:D,2,0))</f>
        <v>J´s Baby Powder</v>
      </c>
      <c r="N629">
        <f>VLOOKUP(F629,MD!A:B,2,0)</f>
        <v>0</v>
      </c>
    </row>
    <row r="630" spans="1:14">
      <c r="A630" t="s">
        <v>133</v>
      </c>
      <c r="B630" t="s">
        <v>1</v>
      </c>
      <c r="C630" t="s">
        <v>189</v>
      </c>
      <c r="D630" t="s">
        <v>390</v>
      </c>
      <c r="E630" t="s">
        <v>582</v>
      </c>
      <c r="F630" t="s">
        <v>490</v>
      </c>
      <c r="G630" s="3">
        <v>4900.6000000000004</v>
      </c>
      <c r="H630" s="3" t="str">
        <f>VLOOKUP($A630&amp;$C630&amp;$B630,Mapping!$C:$G,3,0)</f>
        <v>Mass</v>
      </c>
      <c r="I630" t="str">
        <f>VLOOKUP($A630&amp;$C630&amp;$B630,Mapping!$C:$G,4,0)</f>
        <v>JOHNSON'S BABY</v>
      </c>
      <c r="J630" t="str">
        <f t="shared" si="9"/>
        <v>BABY POWDER</v>
      </c>
      <c r="K630" t="str">
        <f>VLOOKUP($A630&amp;$C630&amp;$B630,Mapping!$C:$G,5,0)</f>
        <v>Baby Care</v>
      </c>
      <c r="L630" t="str">
        <f>VLOOKUP(J630&amp;H630,Mapping!J:K,2,0)</f>
        <v>Baby Powder</v>
      </c>
      <c r="M630" t="str">
        <f>IF(OR(I630="PIZ BUIN",I630="LISTERINE"),VLOOKUP(E630,MAPEO!C:D,2,0)&amp;" "&amp;H630,VLOOKUP(E630,MAPEO!C:D,2,0))</f>
        <v>J´s Baby Powder</v>
      </c>
      <c r="N630">
        <f>VLOOKUP(F630,MD!A:B,2,0)</f>
        <v>0</v>
      </c>
    </row>
    <row r="631" spans="1:14">
      <c r="A631" t="s">
        <v>133</v>
      </c>
      <c r="B631" t="s">
        <v>1</v>
      </c>
      <c r="C631" t="s">
        <v>189</v>
      </c>
      <c r="D631" t="s">
        <v>390</v>
      </c>
      <c r="E631" t="s">
        <v>582</v>
      </c>
      <c r="F631" t="s">
        <v>491</v>
      </c>
      <c r="G631" s="3">
        <v>2572.3200000000002</v>
      </c>
      <c r="H631" s="3" t="str">
        <f>VLOOKUP($A631&amp;$C631&amp;$B631,Mapping!$C:$G,3,0)</f>
        <v>Mass</v>
      </c>
      <c r="I631" t="str">
        <f>VLOOKUP($A631&amp;$C631&amp;$B631,Mapping!$C:$G,4,0)</f>
        <v>JOHNSON'S BABY</v>
      </c>
      <c r="J631" t="str">
        <f t="shared" si="9"/>
        <v>BABY POWDER</v>
      </c>
      <c r="K631" t="str">
        <f>VLOOKUP($A631&amp;$C631&amp;$B631,Mapping!$C:$G,5,0)</f>
        <v>Baby Care</v>
      </c>
      <c r="L631" t="str">
        <f>VLOOKUP(J631&amp;H631,Mapping!J:K,2,0)</f>
        <v>Baby Powder</v>
      </c>
      <c r="M631" t="str">
        <f>IF(OR(I631="PIZ BUIN",I631="LISTERINE"),VLOOKUP(E631,MAPEO!C:D,2,0)&amp;" "&amp;H631,VLOOKUP(E631,MAPEO!C:D,2,0))</f>
        <v>J´s Baby Powder</v>
      </c>
      <c r="N631">
        <f>VLOOKUP(F631,MD!A:B,2,0)</f>
        <v>0</v>
      </c>
    </row>
    <row r="632" spans="1:14">
      <c r="A632" t="s">
        <v>133</v>
      </c>
      <c r="B632" t="s">
        <v>1</v>
      </c>
      <c r="C632" t="s">
        <v>189</v>
      </c>
      <c r="D632" t="s">
        <v>390</v>
      </c>
      <c r="E632" t="s">
        <v>582</v>
      </c>
      <c r="F632" t="s">
        <v>492</v>
      </c>
      <c r="G632" s="3">
        <v>1692.53</v>
      </c>
      <c r="H632" s="3" t="str">
        <f>VLOOKUP($A632&amp;$C632&amp;$B632,Mapping!$C:$G,3,0)</f>
        <v>Mass</v>
      </c>
      <c r="I632" t="str">
        <f>VLOOKUP($A632&amp;$C632&amp;$B632,Mapping!$C:$G,4,0)</f>
        <v>JOHNSON'S BABY</v>
      </c>
      <c r="J632" t="str">
        <f t="shared" si="9"/>
        <v>BABY POWDER</v>
      </c>
      <c r="K632" t="str">
        <f>VLOOKUP($A632&amp;$C632&amp;$B632,Mapping!$C:$G,5,0)</f>
        <v>Baby Care</v>
      </c>
      <c r="L632" t="str">
        <f>VLOOKUP(J632&amp;H632,Mapping!J:K,2,0)</f>
        <v>Baby Powder</v>
      </c>
      <c r="M632" t="str">
        <f>IF(OR(I632="PIZ BUIN",I632="LISTERINE"),VLOOKUP(E632,MAPEO!C:D,2,0)&amp;" "&amp;H632,VLOOKUP(E632,MAPEO!C:D,2,0))</f>
        <v>J´s Baby Powder</v>
      </c>
      <c r="N632">
        <f>VLOOKUP(F632,MD!A:B,2,0)</f>
        <v>0</v>
      </c>
    </row>
    <row r="633" spans="1:14">
      <c r="A633" t="s">
        <v>133</v>
      </c>
      <c r="B633" t="s">
        <v>1</v>
      </c>
      <c r="C633" t="s">
        <v>189</v>
      </c>
      <c r="D633" t="s">
        <v>390</v>
      </c>
      <c r="E633" t="s">
        <v>582</v>
      </c>
      <c r="F633" t="s">
        <v>493</v>
      </c>
      <c r="G633" s="3">
        <v>2175.0700000000002</v>
      </c>
      <c r="H633" s="3" t="str">
        <f>VLOOKUP($A633&amp;$C633&amp;$B633,Mapping!$C:$G,3,0)</f>
        <v>Mass</v>
      </c>
      <c r="I633" t="str">
        <f>VLOOKUP($A633&amp;$C633&amp;$B633,Mapping!$C:$G,4,0)</f>
        <v>JOHNSON'S BABY</v>
      </c>
      <c r="J633" t="str">
        <f t="shared" si="9"/>
        <v>BABY POWDER</v>
      </c>
      <c r="K633" t="str">
        <f>VLOOKUP($A633&amp;$C633&amp;$B633,Mapping!$C:$G,5,0)</f>
        <v>Baby Care</v>
      </c>
      <c r="L633" t="str">
        <f>VLOOKUP(J633&amp;H633,Mapping!J:K,2,0)</f>
        <v>Baby Powder</v>
      </c>
      <c r="M633" t="str">
        <f>IF(OR(I633="PIZ BUIN",I633="LISTERINE"),VLOOKUP(E633,MAPEO!C:D,2,0)&amp;" "&amp;H633,VLOOKUP(E633,MAPEO!C:D,2,0))</f>
        <v>J´s Baby Powder</v>
      </c>
      <c r="N633">
        <f>VLOOKUP(F633,MD!A:B,2,0)</f>
        <v>0</v>
      </c>
    </row>
    <row r="634" spans="1:14">
      <c r="A634" t="s">
        <v>133</v>
      </c>
      <c r="B634" t="s">
        <v>1</v>
      </c>
      <c r="C634" t="s">
        <v>189</v>
      </c>
      <c r="D634" t="s">
        <v>390</v>
      </c>
      <c r="E634" t="s">
        <v>582</v>
      </c>
      <c r="F634" t="s">
        <v>95</v>
      </c>
      <c r="G634" s="3">
        <v>5011.9799999999996</v>
      </c>
      <c r="H634" s="3" t="str">
        <f>VLOOKUP($A634&amp;$C634&amp;$B634,Mapping!$C:$G,3,0)</f>
        <v>Mass</v>
      </c>
      <c r="I634" t="str">
        <f>VLOOKUP($A634&amp;$C634&amp;$B634,Mapping!$C:$G,4,0)</f>
        <v>JOHNSON'S BABY</v>
      </c>
      <c r="J634" t="str">
        <f t="shared" si="9"/>
        <v>BABY POWDER</v>
      </c>
      <c r="K634" t="str">
        <f>VLOOKUP($A634&amp;$C634&amp;$B634,Mapping!$C:$G,5,0)</f>
        <v>Baby Care</v>
      </c>
      <c r="L634" t="str">
        <f>VLOOKUP(J634&amp;H634,Mapping!J:K,2,0)</f>
        <v>Baby Powder</v>
      </c>
      <c r="M634" t="str">
        <f>IF(OR(I634="PIZ BUIN",I634="LISTERINE"),VLOOKUP(E634,MAPEO!C:D,2,0)&amp;" "&amp;H634,VLOOKUP(E634,MAPEO!C:D,2,0))</f>
        <v>J´s Baby Powder</v>
      </c>
      <c r="N634" t="str">
        <f>VLOOKUP(F634,MD!A:B,2,0)</f>
        <v>YTD 2015</v>
      </c>
    </row>
    <row r="635" spans="1:14">
      <c r="A635" t="s">
        <v>133</v>
      </c>
      <c r="B635" t="s">
        <v>1</v>
      </c>
      <c r="C635" t="s">
        <v>189</v>
      </c>
      <c r="D635" t="s">
        <v>390</v>
      </c>
      <c r="E635" t="s">
        <v>582</v>
      </c>
      <c r="F635" t="s">
        <v>96</v>
      </c>
      <c r="G635" s="3">
        <v>2202.98</v>
      </c>
      <c r="H635" s="3" t="str">
        <f>VLOOKUP($A635&amp;$C635&amp;$B635,Mapping!$C:$G,3,0)</f>
        <v>Mass</v>
      </c>
      <c r="I635" t="str">
        <f>VLOOKUP($A635&amp;$C635&amp;$B635,Mapping!$C:$G,4,0)</f>
        <v>JOHNSON'S BABY</v>
      </c>
      <c r="J635" t="str">
        <f t="shared" si="9"/>
        <v>BABY POWDER</v>
      </c>
      <c r="K635" t="str">
        <f>VLOOKUP($A635&amp;$C635&amp;$B635,Mapping!$C:$G,5,0)</f>
        <v>Baby Care</v>
      </c>
      <c r="L635" t="str">
        <f>VLOOKUP(J635&amp;H635,Mapping!J:K,2,0)</f>
        <v>Baby Powder</v>
      </c>
      <c r="M635" t="str">
        <f>IF(OR(I635="PIZ BUIN",I635="LISTERINE"),VLOOKUP(E635,MAPEO!C:D,2,0)&amp;" "&amp;H635,VLOOKUP(E635,MAPEO!C:D,2,0))</f>
        <v>J´s Baby Powder</v>
      </c>
      <c r="N635" t="str">
        <f>VLOOKUP(F635,MD!A:B,2,0)</f>
        <v>YTD 2015</v>
      </c>
    </row>
    <row r="636" spans="1:14">
      <c r="A636" t="s">
        <v>133</v>
      </c>
      <c r="B636" t="s">
        <v>1</v>
      </c>
      <c r="C636" t="s">
        <v>189</v>
      </c>
      <c r="D636" t="s">
        <v>390</v>
      </c>
      <c r="E636" t="s">
        <v>582</v>
      </c>
      <c r="F636" t="s">
        <v>97</v>
      </c>
      <c r="G636" s="3">
        <v>3202.09</v>
      </c>
      <c r="H636" s="3" t="str">
        <f>VLOOKUP($A636&amp;$C636&amp;$B636,Mapping!$C:$G,3,0)</f>
        <v>Mass</v>
      </c>
      <c r="I636" t="str">
        <f>VLOOKUP($A636&amp;$C636&amp;$B636,Mapping!$C:$G,4,0)</f>
        <v>JOHNSON'S BABY</v>
      </c>
      <c r="J636" t="str">
        <f t="shared" si="9"/>
        <v>BABY POWDER</v>
      </c>
      <c r="K636" t="str">
        <f>VLOOKUP($A636&amp;$C636&amp;$B636,Mapping!$C:$G,5,0)</f>
        <v>Baby Care</v>
      </c>
      <c r="L636" t="str">
        <f>VLOOKUP(J636&amp;H636,Mapping!J:K,2,0)</f>
        <v>Baby Powder</v>
      </c>
      <c r="M636" t="str">
        <f>IF(OR(I636="PIZ BUIN",I636="LISTERINE"),VLOOKUP(E636,MAPEO!C:D,2,0)&amp;" "&amp;H636,VLOOKUP(E636,MAPEO!C:D,2,0))</f>
        <v>J´s Baby Powder</v>
      </c>
      <c r="N636" t="str">
        <f>VLOOKUP(F636,MD!A:B,2,0)</f>
        <v>YTD 2015</v>
      </c>
    </row>
    <row r="637" spans="1:14">
      <c r="A637" t="s">
        <v>133</v>
      </c>
      <c r="B637" t="s">
        <v>1</v>
      </c>
      <c r="C637" t="s">
        <v>189</v>
      </c>
      <c r="D637" t="s">
        <v>390</v>
      </c>
      <c r="E637" t="s">
        <v>582</v>
      </c>
      <c r="F637" t="s">
        <v>101</v>
      </c>
      <c r="G637" s="3">
        <v>995.81</v>
      </c>
      <c r="H637" s="3" t="str">
        <f>VLOOKUP($A637&amp;$C637&amp;$B637,Mapping!$C:$G,3,0)</f>
        <v>Mass</v>
      </c>
      <c r="I637" t="str">
        <f>VLOOKUP($A637&amp;$C637&amp;$B637,Mapping!$C:$G,4,0)</f>
        <v>JOHNSON'S BABY</v>
      </c>
      <c r="J637" t="str">
        <f t="shared" si="9"/>
        <v>BABY POWDER</v>
      </c>
      <c r="K637" t="str">
        <f>VLOOKUP($A637&amp;$C637&amp;$B637,Mapping!$C:$G,5,0)</f>
        <v>Baby Care</v>
      </c>
      <c r="L637" t="str">
        <f>VLOOKUP(J637&amp;H637,Mapping!J:K,2,0)</f>
        <v>Baby Powder</v>
      </c>
      <c r="M637" t="str">
        <f>IF(OR(I637="PIZ BUIN",I637="LISTERINE"),VLOOKUP(E637,MAPEO!C:D,2,0)&amp;" "&amp;H637,VLOOKUP(E637,MAPEO!C:D,2,0))</f>
        <v>J´s Baby Powder</v>
      </c>
      <c r="N637" t="str">
        <f>VLOOKUP(F637,MD!A:B,2,0)</f>
        <v>YTD 2015</v>
      </c>
    </row>
    <row r="638" spans="1:14">
      <c r="A638" t="s">
        <v>133</v>
      </c>
      <c r="B638" t="s">
        <v>1</v>
      </c>
      <c r="C638" t="s">
        <v>189</v>
      </c>
      <c r="D638" t="s">
        <v>390</v>
      </c>
      <c r="E638" t="s">
        <v>582</v>
      </c>
      <c r="F638" t="s">
        <v>104</v>
      </c>
      <c r="G638" s="3">
        <v>136.34</v>
      </c>
      <c r="H638" s="3" t="str">
        <f>VLOOKUP($A638&amp;$C638&amp;$B638,Mapping!$C:$G,3,0)</f>
        <v>Mass</v>
      </c>
      <c r="I638" t="str">
        <f>VLOOKUP($A638&amp;$C638&amp;$B638,Mapping!$C:$G,4,0)</f>
        <v>JOHNSON'S BABY</v>
      </c>
      <c r="J638" t="str">
        <f t="shared" si="9"/>
        <v>BABY POWDER</v>
      </c>
      <c r="K638" t="str">
        <f>VLOOKUP($A638&amp;$C638&amp;$B638,Mapping!$C:$G,5,0)</f>
        <v>Baby Care</v>
      </c>
      <c r="L638" t="str">
        <f>VLOOKUP(J638&amp;H638,Mapping!J:K,2,0)</f>
        <v>Baby Powder</v>
      </c>
      <c r="M638" t="str">
        <f>IF(OR(I638="PIZ BUIN",I638="LISTERINE"),VLOOKUP(E638,MAPEO!C:D,2,0)&amp;" "&amp;H638,VLOOKUP(E638,MAPEO!C:D,2,0))</f>
        <v>J´s Baby Powder</v>
      </c>
      <c r="N638" t="str">
        <f>VLOOKUP(F638,MD!A:B,2,0)</f>
        <v>YTD 2015</v>
      </c>
    </row>
    <row r="639" spans="1:14">
      <c r="A639" t="s">
        <v>133</v>
      </c>
      <c r="B639" t="s">
        <v>1</v>
      </c>
      <c r="C639" t="s">
        <v>189</v>
      </c>
      <c r="D639" t="s">
        <v>390</v>
      </c>
      <c r="E639" t="s">
        <v>582</v>
      </c>
      <c r="F639" t="s">
        <v>105</v>
      </c>
      <c r="G639" s="3">
        <v>-283.20999999999998</v>
      </c>
      <c r="H639" s="3" t="str">
        <f>VLOOKUP($A639&amp;$C639&amp;$B639,Mapping!$C:$G,3,0)</f>
        <v>Mass</v>
      </c>
      <c r="I639" t="str">
        <f>VLOOKUP($A639&amp;$C639&amp;$B639,Mapping!$C:$G,4,0)</f>
        <v>JOHNSON'S BABY</v>
      </c>
      <c r="J639" t="str">
        <f t="shared" si="9"/>
        <v>BABY POWDER</v>
      </c>
      <c r="K639" t="str">
        <f>VLOOKUP($A639&amp;$C639&amp;$B639,Mapping!$C:$G,5,0)</f>
        <v>Baby Care</v>
      </c>
      <c r="L639" t="str">
        <f>VLOOKUP(J639&amp;H639,Mapping!J:K,2,0)</f>
        <v>Baby Powder</v>
      </c>
      <c r="M639" t="str">
        <f>IF(OR(I639="PIZ BUIN",I639="LISTERINE"),VLOOKUP(E639,MAPEO!C:D,2,0)&amp;" "&amp;H639,VLOOKUP(E639,MAPEO!C:D,2,0))</f>
        <v>J´s Baby Powder</v>
      </c>
      <c r="N639" t="str">
        <f>VLOOKUP(F639,MD!A:B,2,0)</f>
        <v>YTD 2015</v>
      </c>
    </row>
    <row r="640" spans="1:14">
      <c r="A640" t="s">
        <v>133</v>
      </c>
      <c r="B640" t="s">
        <v>1</v>
      </c>
      <c r="C640" t="s">
        <v>189</v>
      </c>
      <c r="D640" t="s">
        <v>390</v>
      </c>
      <c r="E640" t="s">
        <v>582</v>
      </c>
      <c r="F640" t="s">
        <v>106</v>
      </c>
      <c r="G640" s="3">
        <v>-242.11</v>
      </c>
      <c r="H640" s="3" t="str">
        <f>VLOOKUP($A640&amp;$C640&amp;$B640,Mapping!$C:$G,3,0)</f>
        <v>Mass</v>
      </c>
      <c r="I640" t="str">
        <f>VLOOKUP($A640&amp;$C640&amp;$B640,Mapping!$C:$G,4,0)</f>
        <v>JOHNSON'S BABY</v>
      </c>
      <c r="J640" t="str">
        <f t="shared" ref="J640:J703" si="10">IF(OR(C640="ROC",C640="COMPEED"),E640,D640)</f>
        <v>BABY POWDER</v>
      </c>
      <c r="K640" t="str">
        <f>VLOOKUP($A640&amp;$C640&amp;$B640,Mapping!$C:$G,5,0)</f>
        <v>Baby Care</v>
      </c>
      <c r="L640" t="str">
        <f>VLOOKUP(J640&amp;H640,Mapping!J:K,2,0)</f>
        <v>Baby Powder</v>
      </c>
      <c r="M640" t="str">
        <f>IF(OR(I640="PIZ BUIN",I640="LISTERINE"),VLOOKUP(E640,MAPEO!C:D,2,0)&amp;" "&amp;H640,VLOOKUP(E640,MAPEO!C:D,2,0))</f>
        <v>J´s Baby Powder</v>
      </c>
      <c r="N640" t="str">
        <f>VLOOKUP(F640,MD!A:B,2,0)</f>
        <v>YTD 2015</v>
      </c>
    </row>
    <row r="641" spans="1:14">
      <c r="A641" t="s">
        <v>133</v>
      </c>
      <c r="B641" t="s">
        <v>1</v>
      </c>
      <c r="C641" t="s">
        <v>189</v>
      </c>
      <c r="D641" t="s">
        <v>390</v>
      </c>
      <c r="E641" t="s">
        <v>582</v>
      </c>
      <c r="F641" t="s">
        <v>108</v>
      </c>
      <c r="G641" s="3">
        <v>-109.1</v>
      </c>
      <c r="H641" s="3" t="str">
        <f>VLOOKUP($A641&amp;$C641&amp;$B641,Mapping!$C:$G,3,0)</f>
        <v>Mass</v>
      </c>
      <c r="I641" t="str">
        <f>VLOOKUP($A641&amp;$C641&amp;$B641,Mapping!$C:$G,4,0)</f>
        <v>JOHNSON'S BABY</v>
      </c>
      <c r="J641" t="str">
        <f t="shared" si="10"/>
        <v>BABY POWDER</v>
      </c>
      <c r="K641" t="str">
        <f>VLOOKUP($A641&amp;$C641&amp;$B641,Mapping!$C:$G,5,0)</f>
        <v>Baby Care</v>
      </c>
      <c r="L641" t="str">
        <f>VLOOKUP(J641&amp;H641,Mapping!J:K,2,0)</f>
        <v>Baby Powder</v>
      </c>
      <c r="M641" t="str">
        <f>IF(OR(I641="PIZ BUIN",I641="LISTERINE"),VLOOKUP(E641,MAPEO!C:D,2,0)&amp;" "&amp;H641,VLOOKUP(E641,MAPEO!C:D,2,0))</f>
        <v>J´s Baby Powder</v>
      </c>
      <c r="N641">
        <f>VLOOKUP(F641,MD!A:B,2,0)</f>
        <v>0</v>
      </c>
    </row>
    <row r="642" spans="1:14">
      <c r="A642" t="s">
        <v>133</v>
      </c>
      <c r="B642" t="s">
        <v>1</v>
      </c>
      <c r="C642" t="s">
        <v>189</v>
      </c>
      <c r="D642" t="s">
        <v>390</v>
      </c>
      <c r="E642" t="s">
        <v>582</v>
      </c>
      <c r="F642" t="s">
        <v>109</v>
      </c>
      <c r="G642" s="3">
        <v>132.94</v>
      </c>
      <c r="H642" s="3" t="str">
        <f>VLOOKUP($A642&amp;$C642&amp;$B642,Mapping!$C:$G,3,0)</f>
        <v>Mass</v>
      </c>
      <c r="I642" t="str">
        <f>VLOOKUP($A642&amp;$C642&amp;$B642,Mapping!$C:$G,4,0)</f>
        <v>JOHNSON'S BABY</v>
      </c>
      <c r="J642" t="str">
        <f t="shared" si="10"/>
        <v>BABY POWDER</v>
      </c>
      <c r="K642" t="str">
        <f>VLOOKUP($A642&amp;$C642&amp;$B642,Mapping!$C:$G,5,0)</f>
        <v>Baby Care</v>
      </c>
      <c r="L642" t="str">
        <f>VLOOKUP(J642&amp;H642,Mapping!J:K,2,0)</f>
        <v>Baby Powder</v>
      </c>
      <c r="M642" t="str">
        <f>IF(OR(I642="PIZ BUIN",I642="LISTERINE"),VLOOKUP(E642,MAPEO!C:D,2,0)&amp;" "&amp;H642,VLOOKUP(E642,MAPEO!C:D,2,0))</f>
        <v>J´s Baby Powder</v>
      </c>
      <c r="N642">
        <f>VLOOKUP(F642,MD!A:B,2,0)</f>
        <v>0</v>
      </c>
    </row>
    <row r="643" spans="1:14">
      <c r="A643" t="s">
        <v>133</v>
      </c>
      <c r="B643" t="s">
        <v>1</v>
      </c>
      <c r="C643" t="s">
        <v>189</v>
      </c>
      <c r="D643" t="s">
        <v>390</v>
      </c>
      <c r="E643" t="s">
        <v>582</v>
      </c>
      <c r="F643" t="s">
        <v>110</v>
      </c>
      <c r="G643" s="3">
        <v>-38.17</v>
      </c>
      <c r="H643" s="3" t="str">
        <f>VLOOKUP($A643&amp;$C643&amp;$B643,Mapping!$C:$G,3,0)</f>
        <v>Mass</v>
      </c>
      <c r="I643" t="str">
        <f>VLOOKUP($A643&amp;$C643&amp;$B643,Mapping!$C:$G,4,0)</f>
        <v>JOHNSON'S BABY</v>
      </c>
      <c r="J643" t="str">
        <f t="shared" si="10"/>
        <v>BABY POWDER</v>
      </c>
      <c r="K643" t="str">
        <f>VLOOKUP($A643&amp;$C643&amp;$B643,Mapping!$C:$G,5,0)</f>
        <v>Baby Care</v>
      </c>
      <c r="L643" t="str">
        <f>VLOOKUP(J643&amp;H643,Mapping!J:K,2,0)</f>
        <v>Baby Powder</v>
      </c>
      <c r="M643" t="str">
        <f>IF(OR(I643="PIZ BUIN",I643="LISTERINE"),VLOOKUP(E643,MAPEO!C:D,2,0)&amp;" "&amp;H643,VLOOKUP(E643,MAPEO!C:D,2,0))</f>
        <v>J´s Baby Powder</v>
      </c>
      <c r="N643">
        <f>VLOOKUP(F643,MD!A:B,2,0)</f>
        <v>0</v>
      </c>
    </row>
    <row r="644" spans="1:14">
      <c r="A644" t="s">
        <v>133</v>
      </c>
      <c r="B644" t="s">
        <v>1</v>
      </c>
      <c r="C644" t="s">
        <v>189</v>
      </c>
      <c r="D644" t="s">
        <v>390</v>
      </c>
      <c r="E644" t="s">
        <v>582</v>
      </c>
      <c r="F644" t="s">
        <v>111</v>
      </c>
      <c r="G644" s="3">
        <v>-144.54</v>
      </c>
      <c r="H644" s="3" t="str">
        <f>VLOOKUP($A644&amp;$C644&amp;$B644,Mapping!$C:$G,3,0)</f>
        <v>Mass</v>
      </c>
      <c r="I644" t="str">
        <f>VLOOKUP($A644&amp;$C644&amp;$B644,Mapping!$C:$G,4,0)</f>
        <v>JOHNSON'S BABY</v>
      </c>
      <c r="J644" t="str">
        <f t="shared" si="10"/>
        <v>BABY POWDER</v>
      </c>
      <c r="K644" t="str">
        <f>VLOOKUP($A644&amp;$C644&amp;$B644,Mapping!$C:$G,5,0)</f>
        <v>Baby Care</v>
      </c>
      <c r="L644" t="str">
        <f>VLOOKUP(J644&amp;H644,Mapping!J:K,2,0)</f>
        <v>Baby Powder</v>
      </c>
      <c r="M644" t="str">
        <f>IF(OR(I644="PIZ BUIN",I644="LISTERINE"),VLOOKUP(E644,MAPEO!C:D,2,0)&amp;" "&amp;H644,VLOOKUP(E644,MAPEO!C:D,2,0))</f>
        <v>J´s Baby Powder</v>
      </c>
      <c r="N644">
        <f>VLOOKUP(F644,MD!A:B,2,0)</f>
        <v>0</v>
      </c>
    </row>
    <row r="645" spans="1:14">
      <c r="A645" t="s">
        <v>133</v>
      </c>
      <c r="B645" t="s">
        <v>1</v>
      </c>
      <c r="C645" t="s">
        <v>189</v>
      </c>
      <c r="D645" t="s">
        <v>390</v>
      </c>
      <c r="E645" t="s">
        <v>582</v>
      </c>
      <c r="F645" t="s">
        <v>114</v>
      </c>
      <c r="G645" s="3">
        <v>-196.7</v>
      </c>
      <c r="H645" s="3" t="str">
        <f>VLOOKUP($A645&amp;$C645&amp;$B645,Mapping!$C:$G,3,0)</f>
        <v>Mass</v>
      </c>
      <c r="I645" t="str">
        <f>VLOOKUP($A645&amp;$C645&amp;$B645,Mapping!$C:$G,4,0)</f>
        <v>JOHNSON'S BABY</v>
      </c>
      <c r="J645" t="str">
        <f t="shared" si="10"/>
        <v>BABY POWDER</v>
      </c>
      <c r="K645" t="str">
        <f>VLOOKUP($A645&amp;$C645&amp;$B645,Mapping!$C:$G,5,0)</f>
        <v>Baby Care</v>
      </c>
      <c r="L645" t="str">
        <f>VLOOKUP(J645&amp;H645,Mapping!J:K,2,0)</f>
        <v>Baby Powder</v>
      </c>
      <c r="M645" t="str">
        <f>IF(OR(I645="PIZ BUIN",I645="LISTERINE"),VLOOKUP(E645,MAPEO!C:D,2,0)&amp;" "&amp;H645,VLOOKUP(E645,MAPEO!C:D,2,0))</f>
        <v>J´s Baby Powder</v>
      </c>
      <c r="N645">
        <f>VLOOKUP(F645,MD!A:B,2,0)</f>
        <v>0</v>
      </c>
    </row>
    <row r="646" spans="1:14">
      <c r="A646" t="s">
        <v>133</v>
      </c>
      <c r="B646" t="s">
        <v>1</v>
      </c>
      <c r="C646" t="s">
        <v>189</v>
      </c>
      <c r="D646" t="s">
        <v>390</v>
      </c>
      <c r="E646" t="s">
        <v>582</v>
      </c>
      <c r="F646" t="s">
        <v>115</v>
      </c>
      <c r="G646" s="3">
        <v>26.85</v>
      </c>
      <c r="H646" s="3" t="str">
        <f>VLOOKUP($A646&amp;$C646&amp;$B646,Mapping!$C:$G,3,0)</f>
        <v>Mass</v>
      </c>
      <c r="I646" t="str">
        <f>VLOOKUP($A646&amp;$C646&amp;$B646,Mapping!$C:$G,4,0)</f>
        <v>JOHNSON'S BABY</v>
      </c>
      <c r="J646" t="str">
        <f t="shared" si="10"/>
        <v>BABY POWDER</v>
      </c>
      <c r="K646" t="str">
        <f>VLOOKUP($A646&amp;$C646&amp;$B646,Mapping!$C:$G,5,0)</f>
        <v>Baby Care</v>
      </c>
      <c r="L646" t="str">
        <f>VLOOKUP(J646&amp;H646,Mapping!J:K,2,0)</f>
        <v>Baby Powder</v>
      </c>
      <c r="M646" t="str">
        <f>IF(OR(I646="PIZ BUIN",I646="LISTERINE"),VLOOKUP(E646,MAPEO!C:D,2,0)&amp;" "&amp;H646,VLOOKUP(E646,MAPEO!C:D,2,0))</f>
        <v>J´s Baby Powder</v>
      </c>
      <c r="N646" t="str">
        <f>VLOOKUP(F646,MD!A:B,2,0)</f>
        <v>YTD 2016</v>
      </c>
    </row>
    <row r="647" spans="1:14">
      <c r="A647" t="s">
        <v>133</v>
      </c>
      <c r="B647" t="s">
        <v>1</v>
      </c>
      <c r="C647" t="s">
        <v>189</v>
      </c>
      <c r="D647" t="s">
        <v>391</v>
      </c>
      <c r="E647" t="s">
        <v>391</v>
      </c>
      <c r="F647" t="s">
        <v>482</v>
      </c>
      <c r="G647" s="3">
        <v>54737.84</v>
      </c>
      <c r="H647" s="3" t="str">
        <f>VLOOKUP($A647&amp;$C647&amp;$B647,Mapping!$C:$G,3,0)</f>
        <v>Mass</v>
      </c>
      <c r="I647" t="str">
        <f>VLOOKUP($A647&amp;$C647&amp;$B647,Mapping!$C:$G,4,0)</f>
        <v>JOHNSON'S BABY</v>
      </c>
      <c r="J647" t="str">
        <f t="shared" si="10"/>
        <v>COTTON BUDS/SWABS</v>
      </c>
      <c r="K647" t="str">
        <f>VLOOKUP($A647&amp;$C647&amp;$B647,Mapping!$C:$G,5,0)</f>
        <v>Baby Care</v>
      </c>
      <c r="L647" t="str">
        <f>VLOOKUP(J647&amp;H647,Mapping!J:K,2,0)</f>
        <v>Cotton Buds/Swabs</v>
      </c>
      <c r="M647" t="str">
        <f>IF(OR(I647="PIZ BUIN",I647="LISTERINE"),VLOOKUP(E647,MAPEO!C:D,2,0)&amp;" "&amp;H647,VLOOKUP(E647,MAPEO!C:D,2,0))</f>
        <v>Cotton Buds/Swabs</v>
      </c>
      <c r="N647">
        <f>VLOOKUP(F647,MD!A:B,2,0)</f>
        <v>0</v>
      </c>
    </row>
    <row r="648" spans="1:14">
      <c r="A648" t="s">
        <v>133</v>
      </c>
      <c r="B648" t="s">
        <v>1</v>
      </c>
      <c r="C648" t="s">
        <v>189</v>
      </c>
      <c r="D648" t="s">
        <v>391</v>
      </c>
      <c r="E648" t="s">
        <v>391</v>
      </c>
      <c r="F648" t="s">
        <v>483</v>
      </c>
      <c r="G648" s="3">
        <v>67650.2</v>
      </c>
      <c r="H648" s="3" t="str">
        <f>VLOOKUP($A648&amp;$C648&amp;$B648,Mapping!$C:$G,3,0)</f>
        <v>Mass</v>
      </c>
      <c r="I648" t="str">
        <f>VLOOKUP($A648&amp;$C648&amp;$B648,Mapping!$C:$G,4,0)</f>
        <v>JOHNSON'S BABY</v>
      </c>
      <c r="J648" t="str">
        <f t="shared" si="10"/>
        <v>COTTON BUDS/SWABS</v>
      </c>
      <c r="K648" t="str">
        <f>VLOOKUP($A648&amp;$C648&amp;$B648,Mapping!$C:$G,5,0)</f>
        <v>Baby Care</v>
      </c>
      <c r="L648" t="str">
        <f>VLOOKUP(J648&amp;H648,Mapping!J:K,2,0)</f>
        <v>Cotton Buds/Swabs</v>
      </c>
      <c r="M648" t="str">
        <f>IF(OR(I648="PIZ BUIN",I648="LISTERINE"),VLOOKUP(E648,MAPEO!C:D,2,0)&amp;" "&amp;H648,VLOOKUP(E648,MAPEO!C:D,2,0))</f>
        <v>Cotton Buds/Swabs</v>
      </c>
      <c r="N648">
        <f>VLOOKUP(F648,MD!A:B,2,0)</f>
        <v>0</v>
      </c>
    </row>
    <row r="649" spans="1:14">
      <c r="A649" t="s">
        <v>133</v>
      </c>
      <c r="B649" t="s">
        <v>1</v>
      </c>
      <c r="C649" t="s">
        <v>189</v>
      </c>
      <c r="D649" t="s">
        <v>391</v>
      </c>
      <c r="E649" t="s">
        <v>391</v>
      </c>
      <c r="F649" t="s">
        <v>484</v>
      </c>
      <c r="G649" s="3">
        <v>51599.83</v>
      </c>
      <c r="H649" s="3" t="str">
        <f>VLOOKUP($A649&amp;$C649&amp;$B649,Mapping!$C:$G,3,0)</f>
        <v>Mass</v>
      </c>
      <c r="I649" t="str">
        <f>VLOOKUP($A649&amp;$C649&amp;$B649,Mapping!$C:$G,4,0)</f>
        <v>JOHNSON'S BABY</v>
      </c>
      <c r="J649" t="str">
        <f t="shared" si="10"/>
        <v>COTTON BUDS/SWABS</v>
      </c>
      <c r="K649" t="str">
        <f>VLOOKUP($A649&amp;$C649&amp;$B649,Mapping!$C:$G,5,0)</f>
        <v>Baby Care</v>
      </c>
      <c r="L649" t="str">
        <f>VLOOKUP(J649&amp;H649,Mapping!J:K,2,0)</f>
        <v>Cotton Buds/Swabs</v>
      </c>
      <c r="M649" t="str">
        <f>IF(OR(I649="PIZ BUIN",I649="LISTERINE"),VLOOKUP(E649,MAPEO!C:D,2,0)&amp;" "&amp;H649,VLOOKUP(E649,MAPEO!C:D,2,0))</f>
        <v>Cotton Buds/Swabs</v>
      </c>
      <c r="N649">
        <f>VLOOKUP(F649,MD!A:B,2,0)</f>
        <v>0</v>
      </c>
    </row>
    <row r="650" spans="1:14">
      <c r="A650" t="s">
        <v>133</v>
      </c>
      <c r="B650" t="s">
        <v>1</v>
      </c>
      <c r="C650" t="s">
        <v>189</v>
      </c>
      <c r="D650" t="s">
        <v>391</v>
      </c>
      <c r="E650" t="s">
        <v>391</v>
      </c>
      <c r="F650" t="s">
        <v>485</v>
      </c>
      <c r="G650" s="3">
        <v>47238.82</v>
      </c>
      <c r="H650" s="3" t="str">
        <f>VLOOKUP($A650&amp;$C650&amp;$B650,Mapping!$C:$G,3,0)</f>
        <v>Mass</v>
      </c>
      <c r="I650" t="str">
        <f>VLOOKUP($A650&amp;$C650&amp;$B650,Mapping!$C:$G,4,0)</f>
        <v>JOHNSON'S BABY</v>
      </c>
      <c r="J650" t="str">
        <f t="shared" si="10"/>
        <v>COTTON BUDS/SWABS</v>
      </c>
      <c r="K650" t="str">
        <f>VLOOKUP($A650&amp;$C650&amp;$B650,Mapping!$C:$G,5,0)</f>
        <v>Baby Care</v>
      </c>
      <c r="L650" t="str">
        <f>VLOOKUP(J650&amp;H650,Mapping!J:K,2,0)</f>
        <v>Cotton Buds/Swabs</v>
      </c>
      <c r="M650" t="str">
        <f>IF(OR(I650="PIZ BUIN",I650="LISTERINE"),VLOOKUP(E650,MAPEO!C:D,2,0)&amp;" "&amp;H650,VLOOKUP(E650,MAPEO!C:D,2,0))</f>
        <v>Cotton Buds/Swabs</v>
      </c>
      <c r="N650">
        <f>VLOOKUP(F650,MD!A:B,2,0)</f>
        <v>0</v>
      </c>
    </row>
    <row r="651" spans="1:14">
      <c r="A651" t="s">
        <v>133</v>
      </c>
      <c r="B651" t="s">
        <v>1</v>
      </c>
      <c r="C651" t="s">
        <v>189</v>
      </c>
      <c r="D651" t="s">
        <v>391</v>
      </c>
      <c r="E651" t="s">
        <v>391</v>
      </c>
      <c r="F651" t="s">
        <v>486</v>
      </c>
      <c r="G651" s="3">
        <v>46061.9</v>
      </c>
      <c r="H651" s="3" t="str">
        <f>VLOOKUP($A651&amp;$C651&amp;$B651,Mapping!$C:$G,3,0)</f>
        <v>Mass</v>
      </c>
      <c r="I651" t="str">
        <f>VLOOKUP($A651&amp;$C651&amp;$B651,Mapping!$C:$G,4,0)</f>
        <v>JOHNSON'S BABY</v>
      </c>
      <c r="J651" t="str">
        <f t="shared" si="10"/>
        <v>COTTON BUDS/SWABS</v>
      </c>
      <c r="K651" t="str">
        <f>VLOOKUP($A651&amp;$C651&amp;$B651,Mapping!$C:$G,5,0)</f>
        <v>Baby Care</v>
      </c>
      <c r="L651" t="str">
        <f>VLOOKUP(J651&amp;H651,Mapping!J:K,2,0)</f>
        <v>Cotton Buds/Swabs</v>
      </c>
      <c r="M651" t="str">
        <f>IF(OR(I651="PIZ BUIN",I651="LISTERINE"),VLOOKUP(E651,MAPEO!C:D,2,0)&amp;" "&amp;H651,VLOOKUP(E651,MAPEO!C:D,2,0))</f>
        <v>Cotton Buds/Swabs</v>
      </c>
      <c r="N651">
        <f>VLOOKUP(F651,MD!A:B,2,0)</f>
        <v>0</v>
      </c>
    </row>
    <row r="652" spans="1:14">
      <c r="A652" t="s">
        <v>133</v>
      </c>
      <c r="B652" t="s">
        <v>1</v>
      </c>
      <c r="C652" t="s">
        <v>189</v>
      </c>
      <c r="D652" t="s">
        <v>391</v>
      </c>
      <c r="E652" t="s">
        <v>391</v>
      </c>
      <c r="F652" t="s">
        <v>487</v>
      </c>
      <c r="G652" s="3">
        <v>72823.7</v>
      </c>
      <c r="H652" s="3" t="str">
        <f>VLOOKUP($A652&amp;$C652&amp;$B652,Mapping!$C:$G,3,0)</f>
        <v>Mass</v>
      </c>
      <c r="I652" t="str">
        <f>VLOOKUP($A652&amp;$C652&amp;$B652,Mapping!$C:$G,4,0)</f>
        <v>JOHNSON'S BABY</v>
      </c>
      <c r="J652" t="str">
        <f t="shared" si="10"/>
        <v>COTTON BUDS/SWABS</v>
      </c>
      <c r="K652" t="str">
        <f>VLOOKUP($A652&amp;$C652&amp;$B652,Mapping!$C:$G,5,0)</f>
        <v>Baby Care</v>
      </c>
      <c r="L652" t="str">
        <f>VLOOKUP(J652&amp;H652,Mapping!J:K,2,0)</f>
        <v>Cotton Buds/Swabs</v>
      </c>
      <c r="M652" t="str">
        <f>IF(OR(I652="PIZ BUIN",I652="LISTERINE"),VLOOKUP(E652,MAPEO!C:D,2,0)&amp;" "&amp;H652,VLOOKUP(E652,MAPEO!C:D,2,0))</f>
        <v>Cotton Buds/Swabs</v>
      </c>
      <c r="N652">
        <f>VLOOKUP(F652,MD!A:B,2,0)</f>
        <v>0</v>
      </c>
    </row>
    <row r="653" spans="1:14">
      <c r="A653" t="s">
        <v>133</v>
      </c>
      <c r="B653" t="s">
        <v>1</v>
      </c>
      <c r="C653" t="s">
        <v>189</v>
      </c>
      <c r="D653" t="s">
        <v>391</v>
      </c>
      <c r="E653" t="s">
        <v>391</v>
      </c>
      <c r="F653" t="s">
        <v>488</v>
      </c>
      <c r="G653" s="3">
        <v>48047.13</v>
      </c>
      <c r="H653" s="3" t="str">
        <f>VLOOKUP($A653&amp;$C653&amp;$B653,Mapping!$C:$G,3,0)</f>
        <v>Mass</v>
      </c>
      <c r="I653" t="str">
        <f>VLOOKUP($A653&amp;$C653&amp;$B653,Mapping!$C:$G,4,0)</f>
        <v>JOHNSON'S BABY</v>
      </c>
      <c r="J653" t="str">
        <f t="shared" si="10"/>
        <v>COTTON BUDS/SWABS</v>
      </c>
      <c r="K653" t="str">
        <f>VLOOKUP($A653&amp;$C653&amp;$B653,Mapping!$C:$G,5,0)</f>
        <v>Baby Care</v>
      </c>
      <c r="L653" t="str">
        <f>VLOOKUP(J653&amp;H653,Mapping!J:K,2,0)</f>
        <v>Cotton Buds/Swabs</v>
      </c>
      <c r="M653" t="str">
        <f>IF(OR(I653="PIZ BUIN",I653="LISTERINE"),VLOOKUP(E653,MAPEO!C:D,2,0)&amp;" "&amp;H653,VLOOKUP(E653,MAPEO!C:D,2,0))</f>
        <v>Cotton Buds/Swabs</v>
      </c>
      <c r="N653">
        <f>VLOOKUP(F653,MD!A:B,2,0)</f>
        <v>0</v>
      </c>
    </row>
    <row r="654" spans="1:14">
      <c r="A654" t="s">
        <v>133</v>
      </c>
      <c r="B654" t="s">
        <v>1</v>
      </c>
      <c r="C654" t="s">
        <v>189</v>
      </c>
      <c r="D654" t="s">
        <v>391</v>
      </c>
      <c r="E654" t="s">
        <v>391</v>
      </c>
      <c r="F654" t="s">
        <v>489</v>
      </c>
      <c r="G654" s="3">
        <v>48138.61</v>
      </c>
      <c r="H654" s="3" t="str">
        <f>VLOOKUP($A654&amp;$C654&amp;$B654,Mapping!$C:$G,3,0)</f>
        <v>Mass</v>
      </c>
      <c r="I654" t="str">
        <f>VLOOKUP($A654&amp;$C654&amp;$B654,Mapping!$C:$G,4,0)</f>
        <v>JOHNSON'S BABY</v>
      </c>
      <c r="J654" t="str">
        <f t="shared" si="10"/>
        <v>COTTON BUDS/SWABS</v>
      </c>
      <c r="K654" t="str">
        <f>VLOOKUP($A654&amp;$C654&amp;$B654,Mapping!$C:$G,5,0)</f>
        <v>Baby Care</v>
      </c>
      <c r="L654" t="str">
        <f>VLOOKUP(J654&amp;H654,Mapping!J:K,2,0)</f>
        <v>Cotton Buds/Swabs</v>
      </c>
      <c r="M654" t="str">
        <f>IF(OR(I654="PIZ BUIN",I654="LISTERINE"),VLOOKUP(E654,MAPEO!C:D,2,0)&amp;" "&amp;H654,VLOOKUP(E654,MAPEO!C:D,2,0))</f>
        <v>Cotton Buds/Swabs</v>
      </c>
      <c r="N654">
        <f>VLOOKUP(F654,MD!A:B,2,0)</f>
        <v>0</v>
      </c>
    </row>
    <row r="655" spans="1:14">
      <c r="A655" t="s">
        <v>133</v>
      </c>
      <c r="B655" t="s">
        <v>1</v>
      </c>
      <c r="C655" t="s">
        <v>189</v>
      </c>
      <c r="D655" t="s">
        <v>391</v>
      </c>
      <c r="E655" t="s">
        <v>391</v>
      </c>
      <c r="F655" t="s">
        <v>490</v>
      </c>
      <c r="G655" s="3">
        <v>70805.42</v>
      </c>
      <c r="H655" s="3" t="str">
        <f>VLOOKUP($A655&amp;$C655&amp;$B655,Mapping!$C:$G,3,0)</f>
        <v>Mass</v>
      </c>
      <c r="I655" t="str">
        <f>VLOOKUP($A655&amp;$C655&amp;$B655,Mapping!$C:$G,4,0)</f>
        <v>JOHNSON'S BABY</v>
      </c>
      <c r="J655" t="str">
        <f t="shared" si="10"/>
        <v>COTTON BUDS/SWABS</v>
      </c>
      <c r="K655" t="str">
        <f>VLOOKUP($A655&amp;$C655&amp;$B655,Mapping!$C:$G,5,0)</f>
        <v>Baby Care</v>
      </c>
      <c r="L655" t="str">
        <f>VLOOKUP(J655&amp;H655,Mapping!J:K,2,0)</f>
        <v>Cotton Buds/Swabs</v>
      </c>
      <c r="M655" t="str">
        <f>IF(OR(I655="PIZ BUIN",I655="LISTERINE"),VLOOKUP(E655,MAPEO!C:D,2,0)&amp;" "&amp;H655,VLOOKUP(E655,MAPEO!C:D,2,0))</f>
        <v>Cotton Buds/Swabs</v>
      </c>
      <c r="N655">
        <f>VLOOKUP(F655,MD!A:B,2,0)</f>
        <v>0</v>
      </c>
    </row>
    <row r="656" spans="1:14">
      <c r="A656" t="s">
        <v>133</v>
      </c>
      <c r="B656" t="s">
        <v>1</v>
      </c>
      <c r="C656" t="s">
        <v>189</v>
      </c>
      <c r="D656" t="s">
        <v>391</v>
      </c>
      <c r="E656" t="s">
        <v>391</v>
      </c>
      <c r="F656" t="s">
        <v>491</v>
      </c>
      <c r="G656" s="3">
        <v>45562.1</v>
      </c>
      <c r="H656" s="3" t="str">
        <f>VLOOKUP($A656&amp;$C656&amp;$B656,Mapping!$C:$G,3,0)</f>
        <v>Mass</v>
      </c>
      <c r="I656" t="str">
        <f>VLOOKUP($A656&amp;$C656&amp;$B656,Mapping!$C:$G,4,0)</f>
        <v>JOHNSON'S BABY</v>
      </c>
      <c r="J656" t="str">
        <f t="shared" si="10"/>
        <v>COTTON BUDS/SWABS</v>
      </c>
      <c r="K656" t="str">
        <f>VLOOKUP($A656&amp;$C656&amp;$B656,Mapping!$C:$G,5,0)</f>
        <v>Baby Care</v>
      </c>
      <c r="L656" t="str">
        <f>VLOOKUP(J656&amp;H656,Mapping!J:K,2,0)</f>
        <v>Cotton Buds/Swabs</v>
      </c>
      <c r="M656" t="str">
        <f>IF(OR(I656="PIZ BUIN",I656="LISTERINE"),VLOOKUP(E656,MAPEO!C:D,2,0)&amp;" "&amp;H656,VLOOKUP(E656,MAPEO!C:D,2,0))</f>
        <v>Cotton Buds/Swabs</v>
      </c>
      <c r="N656">
        <f>VLOOKUP(F656,MD!A:B,2,0)</f>
        <v>0</v>
      </c>
    </row>
    <row r="657" spans="1:14">
      <c r="A657" t="s">
        <v>133</v>
      </c>
      <c r="B657" t="s">
        <v>1</v>
      </c>
      <c r="C657" t="s">
        <v>189</v>
      </c>
      <c r="D657" t="s">
        <v>391</v>
      </c>
      <c r="E657" t="s">
        <v>391</v>
      </c>
      <c r="F657" t="s">
        <v>492</v>
      </c>
      <c r="G657" s="3">
        <v>44977.21</v>
      </c>
      <c r="H657" s="3" t="str">
        <f>VLOOKUP($A657&amp;$C657&amp;$B657,Mapping!$C:$G,3,0)</f>
        <v>Mass</v>
      </c>
      <c r="I657" t="str">
        <f>VLOOKUP($A657&amp;$C657&amp;$B657,Mapping!$C:$G,4,0)</f>
        <v>JOHNSON'S BABY</v>
      </c>
      <c r="J657" t="str">
        <f t="shared" si="10"/>
        <v>COTTON BUDS/SWABS</v>
      </c>
      <c r="K657" t="str">
        <f>VLOOKUP($A657&amp;$C657&amp;$B657,Mapping!$C:$G,5,0)</f>
        <v>Baby Care</v>
      </c>
      <c r="L657" t="str">
        <f>VLOOKUP(J657&amp;H657,Mapping!J:K,2,0)</f>
        <v>Cotton Buds/Swabs</v>
      </c>
      <c r="M657" t="str">
        <f>IF(OR(I657="PIZ BUIN",I657="LISTERINE"),VLOOKUP(E657,MAPEO!C:D,2,0)&amp;" "&amp;H657,VLOOKUP(E657,MAPEO!C:D,2,0))</f>
        <v>Cotton Buds/Swabs</v>
      </c>
      <c r="N657">
        <f>VLOOKUP(F657,MD!A:B,2,0)</f>
        <v>0</v>
      </c>
    </row>
    <row r="658" spans="1:14">
      <c r="A658" t="s">
        <v>133</v>
      </c>
      <c r="B658" t="s">
        <v>1</v>
      </c>
      <c r="C658" t="s">
        <v>189</v>
      </c>
      <c r="D658" t="s">
        <v>391</v>
      </c>
      <c r="E658" t="s">
        <v>391</v>
      </c>
      <c r="F658" t="s">
        <v>493</v>
      </c>
      <c r="G658" s="3">
        <v>72089.31</v>
      </c>
      <c r="H658" s="3" t="str">
        <f>VLOOKUP($A658&amp;$C658&amp;$B658,Mapping!$C:$G,3,0)</f>
        <v>Mass</v>
      </c>
      <c r="I658" t="str">
        <f>VLOOKUP($A658&amp;$C658&amp;$B658,Mapping!$C:$G,4,0)</f>
        <v>JOHNSON'S BABY</v>
      </c>
      <c r="J658" t="str">
        <f t="shared" si="10"/>
        <v>COTTON BUDS/SWABS</v>
      </c>
      <c r="K658" t="str">
        <f>VLOOKUP($A658&amp;$C658&amp;$B658,Mapping!$C:$G,5,0)</f>
        <v>Baby Care</v>
      </c>
      <c r="L658" t="str">
        <f>VLOOKUP(J658&amp;H658,Mapping!J:K,2,0)</f>
        <v>Cotton Buds/Swabs</v>
      </c>
      <c r="M658" t="str">
        <f>IF(OR(I658="PIZ BUIN",I658="LISTERINE"),VLOOKUP(E658,MAPEO!C:D,2,0)&amp;" "&amp;H658,VLOOKUP(E658,MAPEO!C:D,2,0))</f>
        <v>Cotton Buds/Swabs</v>
      </c>
      <c r="N658">
        <f>VLOOKUP(F658,MD!A:B,2,0)</f>
        <v>0</v>
      </c>
    </row>
    <row r="659" spans="1:14">
      <c r="A659" t="s">
        <v>133</v>
      </c>
      <c r="B659" t="s">
        <v>1</v>
      </c>
      <c r="C659" t="s">
        <v>189</v>
      </c>
      <c r="D659" t="s">
        <v>391</v>
      </c>
      <c r="E659" t="s">
        <v>391</v>
      </c>
      <c r="F659" t="s">
        <v>95</v>
      </c>
      <c r="G659" s="3">
        <v>48103.76</v>
      </c>
      <c r="H659" s="3" t="str">
        <f>VLOOKUP($A659&amp;$C659&amp;$B659,Mapping!$C:$G,3,0)</f>
        <v>Mass</v>
      </c>
      <c r="I659" t="str">
        <f>VLOOKUP($A659&amp;$C659&amp;$B659,Mapping!$C:$G,4,0)</f>
        <v>JOHNSON'S BABY</v>
      </c>
      <c r="J659" t="str">
        <f t="shared" si="10"/>
        <v>COTTON BUDS/SWABS</v>
      </c>
      <c r="K659" t="str">
        <f>VLOOKUP($A659&amp;$C659&amp;$B659,Mapping!$C:$G,5,0)</f>
        <v>Baby Care</v>
      </c>
      <c r="L659" t="str">
        <f>VLOOKUP(J659&amp;H659,Mapping!J:K,2,0)</f>
        <v>Cotton Buds/Swabs</v>
      </c>
      <c r="M659" t="str">
        <f>IF(OR(I659="PIZ BUIN",I659="LISTERINE"),VLOOKUP(E659,MAPEO!C:D,2,0)&amp;" "&amp;H659,VLOOKUP(E659,MAPEO!C:D,2,0))</f>
        <v>Cotton Buds/Swabs</v>
      </c>
      <c r="N659" t="str">
        <f>VLOOKUP(F659,MD!A:B,2,0)</f>
        <v>YTD 2015</v>
      </c>
    </row>
    <row r="660" spans="1:14">
      <c r="A660" t="s">
        <v>133</v>
      </c>
      <c r="B660" t="s">
        <v>1</v>
      </c>
      <c r="C660" t="s">
        <v>189</v>
      </c>
      <c r="D660" t="s">
        <v>391</v>
      </c>
      <c r="E660" t="s">
        <v>391</v>
      </c>
      <c r="F660" t="s">
        <v>96</v>
      </c>
      <c r="G660" s="3">
        <v>64876</v>
      </c>
      <c r="H660" s="3" t="str">
        <f>VLOOKUP($A660&amp;$C660&amp;$B660,Mapping!$C:$G,3,0)</f>
        <v>Mass</v>
      </c>
      <c r="I660" t="str">
        <f>VLOOKUP($A660&amp;$C660&amp;$B660,Mapping!$C:$G,4,0)</f>
        <v>JOHNSON'S BABY</v>
      </c>
      <c r="J660" t="str">
        <f t="shared" si="10"/>
        <v>COTTON BUDS/SWABS</v>
      </c>
      <c r="K660" t="str">
        <f>VLOOKUP($A660&amp;$C660&amp;$B660,Mapping!$C:$G,5,0)</f>
        <v>Baby Care</v>
      </c>
      <c r="L660" t="str">
        <f>VLOOKUP(J660&amp;H660,Mapping!J:K,2,0)</f>
        <v>Cotton Buds/Swabs</v>
      </c>
      <c r="M660" t="str">
        <f>IF(OR(I660="PIZ BUIN",I660="LISTERINE"),VLOOKUP(E660,MAPEO!C:D,2,0)&amp;" "&amp;H660,VLOOKUP(E660,MAPEO!C:D,2,0))</f>
        <v>Cotton Buds/Swabs</v>
      </c>
      <c r="N660" t="str">
        <f>VLOOKUP(F660,MD!A:B,2,0)</f>
        <v>YTD 2015</v>
      </c>
    </row>
    <row r="661" spans="1:14">
      <c r="A661" t="s">
        <v>133</v>
      </c>
      <c r="B661" t="s">
        <v>1</v>
      </c>
      <c r="C661" t="s">
        <v>189</v>
      </c>
      <c r="D661" t="s">
        <v>391</v>
      </c>
      <c r="E661" t="s">
        <v>391</v>
      </c>
      <c r="F661" t="s">
        <v>97</v>
      </c>
      <c r="G661" s="3">
        <v>56421.9</v>
      </c>
      <c r="H661" s="3" t="str">
        <f>VLOOKUP($A661&amp;$C661&amp;$B661,Mapping!$C:$G,3,0)</f>
        <v>Mass</v>
      </c>
      <c r="I661" t="str">
        <f>VLOOKUP($A661&amp;$C661&amp;$B661,Mapping!$C:$G,4,0)</f>
        <v>JOHNSON'S BABY</v>
      </c>
      <c r="J661" t="str">
        <f t="shared" si="10"/>
        <v>COTTON BUDS/SWABS</v>
      </c>
      <c r="K661" t="str">
        <f>VLOOKUP($A661&amp;$C661&amp;$B661,Mapping!$C:$G,5,0)</f>
        <v>Baby Care</v>
      </c>
      <c r="L661" t="str">
        <f>VLOOKUP(J661&amp;H661,Mapping!J:K,2,0)</f>
        <v>Cotton Buds/Swabs</v>
      </c>
      <c r="M661" t="str">
        <f>IF(OR(I661="PIZ BUIN",I661="LISTERINE"),VLOOKUP(E661,MAPEO!C:D,2,0)&amp;" "&amp;H661,VLOOKUP(E661,MAPEO!C:D,2,0))</f>
        <v>Cotton Buds/Swabs</v>
      </c>
      <c r="N661" t="str">
        <f>VLOOKUP(F661,MD!A:B,2,0)</f>
        <v>YTD 2015</v>
      </c>
    </row>
    <row r="662" spans="1:14">
      <c r="A662" t="s">
        <v>133</v>
      </c>
      <c r="B662" t="s">
        <v>1</v>
      </c>
      <c r="C662" t="s">
        <v>189</v>
      </c>
      <c r="D662" t="s">
        <v>391</v>
      </c>
      <c r="E662" t="s">
        <v>391</v>
      </c>
      <c r="F662" t="s">
        <v>101</v>
      </c>
      <c r="G662" s="3">
        <v>52059.05</v>
      </c>
      <c r="H662" s="3" t="str">
        <f>VLOOKUP($A662&amp;$C662&amp;$B662,Mapping!$C:$G,3,0)</f>
        <v>Mass</v>
      </c>
      <c r="I662" t="str">
        <f>VLOOKUP($A662&amp;$C662&amp;$B662,Mapping!$C:$G,4,0)</f>
        <v>JOHNSON'S BABY</v>
      </c>
      <c r="J662" t="str">
        <f t="shared" si="10"/>
        <v>COTTON BUDS/SWABS</v>
      </c>
      <c r="K662" t="str">
        <f>VLOOKUP($A662&amp;$C662&amp;$B662,Mapping!$C:$G,5,0)</f>
        <v>Baby Care</v>
      </c>
      <c r="L662" t="str">
        <f>VLOOKUP(J662&amp;H662,Mapping!J:K,2,0)</f>
        <v>Cotton Buds/Swabs</v>
      </c>
      <c r="M662" t="str">
        <f>IF(OR(I662="PIZ BUIN",I662="LISTERINE"),VLOOKUP(E662,MAPEO!C:D,2,0)&amp;" "&amp;H662,VLOOKUP(E662,MAPEO!C:D,2,0))</f>
        <v>Cotton Buds/Swabs</v>
      </c>
      <c r="N662" t="str">
        <f>VLOOKUP(F662,MD!A:B,2,0)</f>
        <v>YTD 2015</v>
      </c>
    </row>
    <row r="663" spans="1:14">
      <c r="A663" t="s">
        <v>133</v>
      </c>
      <c r="B663" t="s">
        <v>1</v>
      </c>
      <c r="C663" t="s">
        <v>189</v>
      </c>
      <c r="D663" t="s">
        <v>391</v>
      </c>
      <c r="E663" t="s">
        <v>391</v>
      </c>
      <c r="F663" t="s">
        <v>104</v>
      </c>
      <c r="G663" s="3">
        <v>46017.57</v>
      </c>
      <c r="H663" s="3" t="str">
        <f>VLOOKUP($A663&amp;$C663&amp;$B663,Mapping!$C:$G,3,0)</f>
        <v>Mass</v>
      </c>
      <c r="I663" t="str">
        <f>VLOOKUP($A663&amp;$C663&amp;$B663,Mapping!$C:$G,4,0)</f>
        <v>JOHNSON'S BABY</v>
      </c>
      <c r="J663" t="str">
        <f t="shared" si="10"/>
        <v>COTTON BUDS/SWABS</v>
      </c>
      <c r="K663" t="str">
        <f>VLOOKUP($A663&amp;$C663&amp;$B663,Mapping!$C:$G,5,0)</f>
        <v>Baby Care</v>
      </c>
      <c r="L663" t="str">
        <f>VLOOKUP(J663&amp;H663,Mapping!J:K,2,0)</f>
        <v>Cotton Buds/Swabs</v>
      </c>
      <c r="M663" t="str">
        <f>IF(OR(I663="PIZ BUIN",I663="LISTERINE"),VLOOKUP(E663,MAPEO!C:D,2,0)&amp;" "&amp;H663,VLOOKUP(E663,MAPEO!C:D,2,0))</f>
        <v>Cotton Buds/Swabs</v>
      </c>
      <c r="N663" t="str">
        <f>VLOOKUP(F663,MD!A:B,2,0)</f>
        <v>YTD 2015</v>
      </c>
    </row>
    <row r="664" spans="1:14">
      <c r="A664" t="s">
        <v>133</v>
      </c>
      <c r="B664" t="s">
        <v>1</v>
      </c>
      <c r="C664" t="s">
        <v>189</v>
      </c>
      <c r="D664" t="s">
        <v>391</v>
      </c>
      <c r="E664" t="s">
        <v>391</v>
      </c>
      <c r="F664" t="s">
        <v>105</v>
      </c>
      <c r="G664" s="3">
        <v>61481.9</v>
      </c>
      <c r="H664" s="3" t="str">
        <f>VLOOKUP($A664&amp;$C664&amp;$B664,Mapping!$C:$G,3,0)</f>
        <v>Mass</v>
      </c>
      <c r="I664" t="str">
        <f>VLOOKUP($A664&amp;$C664&amp;$B664,Mapping!$C:$G,4,0)</f>
        <v>JOHNSON'S BABY</v>
      </c>
      <c r="J664" t="str">
        <f t="shared" si="10"/>
        <v>COTTON BUDS/SWABS</v>
      </c>
      <c r="K664" t="str">
        <f>VLOOKUP($A664&amp;$C664&amp;$B664,Mapping!$C:$G,5,0)</f>
        <v>Baby Care</v>
      </c>
      <c r="L664" t="str">
        <f>VLOOKUP(J664&amp;H664,Mapping!J:K,2,0)</f>
        <v>Cotton Buds/Swabs</v>
      </c>
      <c r="M664" t="str">
        <f>IF(OR(I664="PIZ BUIN",I664="LISTERINE"),VLOOKUP(E664,MAPEO!C:D,2,0)&amp;" "&amp;H664,VLOOKUP(E664,MAPEO!C:D,2,0))</f>
        <v>Cotton Buds/Swabs</v>
      </c>
      <c r="N664" t="str">
        <f>VLOOKUP(F664,MD!A:B,2,0)</f>
        <v>YTD 2015</v>
      </c>
    </row>
    <row r="665" spans="1:14">
      <c r="A665" t="s">
        <v>133</v>
      </c>
      <c r="B665" t="s">
        <v>1</v>
      </c>
      <c r="C665" t="s">
        <v>189</v>
      </c>
      <c r="D665" t="s">
        <v>391</v>
      </c>
      <c r="E665" t="s">
        <v>391</v>
      </c>
      <c r="F665" t="s">
        <v>106</v>
      </c>
      <c r="G665" s="3">
        <v>45914.82</v>
      </c>
      <c r="H665" s="3" t="str">
        <f>VLOOKUP($A665&amp;$C665&amp;$B665,Mapping!$C:$G,3,0)</f>
        <v>Mass</v>
      </c>
      <c r="I665" t="str">
        <f>VLOOKUP($A665&amp;$C665&amp;$B665,Mapping!$C:$G,4,0)</f>
        <v>JOHNSON'S BABY</v>
      </c>
      <c r="J665" t="str">
        <f t="shared" si="10"/>
        <v>COTTON BUDS/SWABS</v>
      </c>
      <c r="K665" t="str">
        <f>VLOOKUP($A665&amp;$C665&amp;$B665,Mapping!$C:$G,5,0)</f>
        <v>Baby Care</v>
      </c>
      <c r="L665" t="str">
        <f>VLOOKUP(J665&amp;H665,Mapping!J:K,2,0)</f>
        <v>Cotton Buds/Swabs</v>
      </c>
      <c r="M665" t="str">
        <f>IF(OR(I665="PIZ BUIN",I665="LISTERINE"),VLOOKUP(E665,MAPEO!C:D,2,0)&amp;" "&amp;H665,VLOOKUP(E665,MAPEO!C:D,2,0))</f>
        <v>Cotton Buds/Swabs</v>
      </c>
      <c r="N665" t="str">
        <f>VLOOKUP(F665,MD!A:B,2,0)</f>
        <v>YTD 2015</v>
      </c>
    </row>
    <row r="666" spans="1:14">
      <c r="A666" t="s">
        <v>133</v>
      </c>
      <c r="B666" t="s">
        <v>1</v>
      </c>
      <c r="C666" t="s">
        <v>189</v>
      </c>
      <c r="D666" t="s">
        <v>391</v>
      </c>
      <c r="E666" t="s">
        <v>391</v>
      </c>
      <c r="F666" t="s">
        <v>108</v>
      </c>
      <c r="G666" s="3">
        <v>55161.66</v>
      </c>
      <c r="H666" s="3" t="str">
        <f>VLOOKUP($A666&amp;$C666&amp;$B666,Mapping!$C:$G,3,0)</f>
        <v>Mass</v>
      </c>
      <c r="I666" t="str">
        <f>VLOOKUP($A666&amp;$C666&amp;$B666,Mapping!$C:$G,4,0)</f>
        <v>JOHNSON'S BABY</v>
      </c>
      <c r="J666" t="str">
        <f t="shared" si="10"/>
        <v>COTTON BUDS/SWABS</v>
      </c>
      <c r="K666" t="str">
        <f>VLOOKUP($A666&amp;$C666&amp;$B666,Mapping!$C:$G,5,0)</f>
        <v>Baby Care</v>
      </c>
      <c r="L666" t="str">
        <f>VLOOKUP(J666&amp;H666,Mapping!J:K,2,0)</f>
        <v>Cotton Buds/Swabs</v>
      </c>
      <c r="M666" t="str">
        <f>IF(OR(I666="PIZ BUIN",I666="LISTERINE"),VLOOKUP(E666,MAPEO!C:D,2,0)&amp;" "&amp;H666,VLOOKUP(E666,MAPEO!C:D,2,0))</f>
        <v>Cotton Buds/Swabs</v>
      </c>
      <c r="N666">
        <f>VLOOKUP(F666,MD!A:B,2,0)</f>
        <v>0</v>
      </c>
    </row>
    <row r="667" spans="1:14">
      <c r="A667" t="s">
        <v>133</v>
      </c>
      <c r="B667" t="s">
        <v>1</v>
      </c>
      <c r="C667" t="s">
        <v>189</v>
      </c>
      <c r="D667" t="s">
        <v>391</v>
      </c>
      <c r="E667" t="s">
        <v>391</v>
      </c>
      <c r="F667" t="s">
        <v>109</v>
      </c>
      <c r="G667" s="3">
        <v>70234.52</v>
      </c>
      <c r="H667" s="3" t="str">
        <f>VLOOKUP($A667&amp;$C667&amp;$B667,Mapping!$C:$G,3,0)</f>
        <v>Mass</v>
      </c>
      <c r="I667" t="str">
        <f>VLOOKUP($A667&amp;$C667&amp;$B667,Mapping!$C:$G,4,0)</f>
        <v>JOHNSON'S BABY</v>
      </c>
      <c r="J667" t="str">
        <f t="shared" si="10"/>
        <v>COTTON BUDS/SWABS</v>
      </c>
      <c r="K667" t="str">
        <f>VLOOKUP($A667&amp;$C667&amp;$B667,Mapping!$C:$G,5,0)</f>
        <v>Baby Care</v>
      </c>
      <c r="L667" t="str">
        <f>VLOOKUP(J667&amp;H667,Mapping!J:K,2,0)</f>
        <v>Cotton Buds/Swabs</v>
      </c>
      <c r="M667" t="str">
        <f>IF(OR(I667="PIZ BUIN",I667="LISTERINE"),VLOOKUP(E667,MAPEO!C:D,2,0)&amp;" "&amp;H667,VLOOKUP(E667,MAPEO!C:D,2,0))</f>
        <v>Cotton Buds/Swabs</v>
      </c>
      <c r="N667">
        <f>VLOOKUP(F667,MD!A:B,2,0)</f>
        <v>0</v>
      </c>
    </row>
    <row r="668" spans="1:14">
      <c r="A668" t="s">
        <v>133</v>
      </c>
      <c r="B668" t="s">
        <v>1</v>
      </c>
      <c r="C668" t="s">
        <v>189</v>
      </c>
      <c r="D668" t="s">
        <v>391</v>
      </c>
      <c r="E668" t="s">
        <v>391</v>
      </c>
      <c r="F668" t="s">
        <v>110</v>
      </c>
      <c r="G668" s="3">
        <v>47201.61</v>
      </c>
      <c r="H668" s="3" t="str">
        <f>VLOOKUP($A668&amp;$C668&amp;$B668,Mapping!$C:$G,3,0)</f>
        <v>Mass</v>
      </c>
      <c r="I668" t="str">
        <f>VLOOKUP($A668&amp;$C668&amp;$B668,Mapping!$C:$G,4,0)</f>
        <v>JOHNSON'S BABY</v>
      </c>
      <c r="J668" t="str">
        <f t="shared" si="10"/>
        <v>COTTON BUDS/SWABS</v>
      </c>
      <c r="K668" t="str">
        <f>VLOOKUP($A668&amp;$C668&amp;$B668,Mapping!$C:$G,5,0)</f>
        <v>Baby Care</v>
      </c>
      <c r="L668" t="str">
        <f>VLOOKUP(J668&amp;H668,Mapping!J:K,2,0)</f>
        <v>Cotton Buds/Swabs</v>
      </c>
      <c r="M668" t="str">
        <f>IF(OR(I668="PIZ BUIN",I668="LISTERINE"),VLOOKUP(E668,MAPEO!C:D,2,0)&amp;" "&amp;H668,VLOOKUP(E668,MAPEO!C:D,2,0))</f>
        <v>Cotton Buds/Swabs</v>
      </c>
      <c r="N668">
        <f>VLOOKUP(F668,MD!A:B,2,0)</f>
        <v>0</v>
      </c>
    </row>
    <row r="669" spans="1:14">
      <c r="A669" t="s">
        <v>133</v>
      </c>
      <c r="B669" t="s">
        <v>1</v>
      </c>
      <c r="C669" t="s">
        <v>189</v>
      </c>
      <c r="D669" t="s">
        <v>391</v>
      </c>
      <c r="E669" t="s">
        <v>391</v>
      </c>
      <c r="F669" t="s">
        <v>111</v>
      </c>
      <c r="G669" s="3">
        <v>36405.22</v>
      </c>
      <c r="H669" s="3" t="str">
        <f>VLOOKUP($A669&amp;$C669&amp;$B669,Mapping!$C:$G,3,0)</f>
        <v>Mass</v>
      </c>
      <c r="I669" t="str">
        <f>VLOOKUP($A669&amp;$C669&amp;$B669,Mapping!$C:$G,4,0)</f>
        <v>JOHNSON'S BABY</v>
      </c>
      <c r="J669" t="str">
        <f t="shared" si="10"/>
        <v>COTTON BUDS/SWABS</v>
      </c>
      <c r="K669" t="str">
        <f>VLOOKUP($A669&amp;$C669&amp;$B669,Mapping!$C:$G,5,0)</f>
        <v>Baby Care</v>
      </c>
      <c r="L669" t="str">
        <f>VLOOKUP(J669&amp;H669,Mapping!J:K,2,0)</f>
        <v>Cotton Buds/Swabs</v>
      </c>
      <c r="M669" t="str">
        <f>IF(OR(I669="PIZ BUIN",I669="LISTERINE"),VLOOKUP(E669,MAPEO!C:D,2,0)&amp;" "&amp;H669,VLOOKUP(E669,MAPEO!C:D,2,0))</f>
        <v>Cotton Buds/Swabs</v>
      </c>
      <c r="N669">
        <f>VLOOKUP(F669,MD!A:B,2,0)</f>
        <v>0</v>
      </c>
    </row>
    <row r="670" spans="1:14">
      <c r="A670" t="s">
        <v>133</v>
      </c>
      <c r="B670" t="s">
        <v>1</v>
      </c>
      <c r="C670" t="s">
        <v>189</v>
      </c>
      <c r="D670" t="s">
        <v>391</v>
      </c>
      <c r="E670" t="s">
        <v>391</v>
      </c>
      <c r="F670" t="s">
        <v>114</v>
      </c>
      <c r="G670" s="3">
        <v>58028.76</v>
      </c>
      <c r="H670" s="3" t="str">
        <f>VLOOKUP($A670&amp;$C670&amp;$B670,Mapping!$C:$G,3,0)</f>
        <v>Mass</v>
      </c>
      <c r="I670" t="str">
        <f>VLOOKUP($A670&amp;$C670&amp;$B670,Mapping!$C:$G,4,0)</f>
        <v>JOHNSON'S BABY</v>
      </c>
      <c r="J670" t="str">
        <f t="shared" si="10"/>
        <v>COTTON BUDS/SWABS</v>
      </c>
      <c r="K670" t="str">
        <f>VLOOKUP($A670&amp;$C670&amp;$B670,Mapping!$C:$G,5,0)</f>
        <v>Baby Care</v>
      </c>
      <c r="L670" t="str">
        <f>VLOOKUP(J670&amp;H670,Mapping!J:K,2,0)</f>
        <v>Cotton Buds/Swabs</v>
      </c>
      <c r="M670" t="str">
        <f>IF(OR(I670="PIZ BUIN",I670="LISTERINE"),VLOOKUP(E670,MAPEO!C:D,2,0)&amp;" "&amp;H670,VLOOKUP(E670,MAPEO!C:D,2,0))</f>
        <v>Cotton Buds/Swabs</v>
      </c>
      <c r="N670">
        <f>VLOOKUP(F670,MD!A:B,2,0)</f>
        <v>0</v>
      </c>
    </row>
    <row r="671" spans="1:14">
      <c r="A671" t="s">
        <v>133</v>
      </c>
      <c r="B671" t="s">
        <v>1</v>
      </c>
      <c r="C671" t="s">
        <v>189</v>
      </c>
      <c r="D671" t="s">
        <v>391</v>
      </c>
      <c r="E671" t="s">
        <v>391</v>
      </c>
      <c r="F671" t="s">
        <v>115</v>
      </c>
      <c r="G671" s="3">
        <v>54948.639999999999</v>
      </c>
      <c r="H671" s="3" t="str">
        <f>VLOOKUP($A671&amp;$C671&amp;$B671,Mapping!$C:$G,3,0)</f>
        <v>Mass</v>
      </c>
      <c r="I671" t="str">
        <f>VLOOKUP($A671&amp;$C671&amp;$B671,Mapping!$C:$G,4,0)</f>
        <v>JOHNSON'S BABY</v>
      </c>
      <c r="J671" t="str">
        <f t="shared" si="10"/>
        <v>COTTON BUDS/SWABS</v>
      </c>
      <c r="K671" t="str">
        <f>VLOOKUP($A671&amp;$C671&amp;$B671,Mapping!$C:$G,5,0)</f>
        <v>Baby Care</v>
      </c>
      <c r="L671" t="str">
        <f>VLOOKUP(J671&amp;H671,Mapping!J:K,2,0)</f>
        <v>Cotton Buds/Swabs</v>
      </c>
      <c r="M671" t="str">
        <f>IF(OR(I671="PIZ BUIN",I671="LISTERINE"),VLOOKUP(E671,MAPEO!C:D,2,0)&amp;" "&amp;H671,VLOOKUP(E671,MAPEO!C:D,2,0))</f>
        <v>Cotton Buds/Swabs</v>
      </c>
      <c r="N671" t="str">
        <f>VLOOKUP(F671,MD!A:B,2,0)</f>
        <v>YTD 2016</v>
      </c>
    </row>
    <row r="672" spans="1:14">
      <c r="A672" t="s">
        <v>133</v>
      </c>
      <c r="B672" t="s">
        <v>1</v>
      </c>
      <c r="C672" t="s">
        <v>189</v>
      </c>
      <c r="D672" t="s">
        <v>391</v>
      </c>
      <c r="E672" t="s">
        <v>391</v>
      </c>
      <c r="F672" t="s">
        <v>117</v>
      </c>
      <c r="G672" s="3">
        <v>45193.98</v>
      </c>
      <c r="H672" s="3" t="str">
        <f>VLOOKUP($A672&amp;$C672&amp;$B672,Mapping!$C:$G,3,0)</f>
        <v>Mass</v>
      </c>
      <c r="I672" t="str">
        <f>VLOOKUP($A672&amp;$C672&amp;$B672,Mapping!$C:$G,4,0)</f>
        <v>JOHNSON'S BABY</v>
      </c>
      <c r="J672" t="str">
        <f t="shared" si="10"/>
        <v>COTTON BUDS/SWABS</v>
      </c>
      <c r="K672" t="str">
        <f>VLOOKUP($A672&amp;$C672&amp;$B672,Mapping!$C:$G,5,0)</f>
        <v>Baby Care</v>
      </c>
      <c r="L672" t="str">
        <f>VLOOKUP(J672&amp;H672,Mapping!J:K,2,0)</f>
        <v>Cotton Buds/Swabs</v>
      </c>
      <c r="M672" t="str">
        <f>IF(OR(I672="PIZ BUIN",I672="LISTERINE"),VLOOKUP(E672,MAPEO!C:D,2,0)&amp;" "&amp;H672,VLOOKUP(E672,MAPEO!C:D,2,0))</f>
        <v>Cotton Buds/Swabs</v>
      </c>
      <c r="N672" t="str">
        <f>VLOOKUP(F672,MD!A:B,2,0)</f>
        <v>YTD 2016</v>
      </c>
    </row>
    <row r="673" spans="1:14">
      <c r="A673" t="s">
        <v>133</v>
      </c>
      <c r="B673" t="s">
        <v>1</v>
      </c>
      <c r="C673" t="s">
        <v>189</v>
      </c>
      <c r="D673" t="s">
        <v>391</v>
      </c>
      <c r="E673" t="s">
        <v>391</v>
      </c>
      <c r="F673" t="s">
        <v>118</v>
      </c>
      <c r="G673" s="3">
        <v>78197.759999999995</v>
      </c>
      <c r="H673" s="3" t="str">
        <f>VLOOKUP($A673&amp;$C673&amp;$B673,Mapping!$C:$G,3,0)</f>
        <v>Mass</v>
      </c>
      <c r="I673" t="str">
        <f>VLOOKUP($A673&amp;$C673&amp;$B673,Mapping!$C:$G,4,0)</f>
        <v>JOHNSON'S BABY</v>
      </c>
      <c r="J673" t="str">
        <f t="shared" si="10"/>
        <v>COTTON BUDS/SWABS</v>
      </c>
      <c r="K673" t="str">
        <f>VLOOKUP($A673&amp;$C673&amp;$B673,Mapping!$C:$G,5,0)</f>
        <v>Baby Care</v>
      </c>
      <c r="L673" t="str">
        <f>VLOOKUP(J673&amp;H673,Mapping!J:K,2,0)</f>
        <v>Cotton Buds/Swabs</v>
      </c>
      <c r="M673" t="str">
        <f>IF(OR(I673="PIZ BUIN",I673="LISTERINE"),VLOOKUP(E673,MAPEO!C:D,2,0)&amp;" "&amp;H673,VLOOKUP(E673,MAPEO!C:D,2,0))</f>
        <v>Cotton Buds/Swabs</v>
      </c>
      <c r="N673" t="str">
        <f>VLOOKUP(F673,MD!A:B,2,0)</f>
        <v>YTD 2016</v>
      </c>
    </row>
    <row r="674" spans="1:14">
      <c r="A674" t="s">
        <v>133</v>
      </c>
      <c r="B674" t="s">
        <v>1</v>
      </c>
      <c r="C674" t="s">
        <v>189</v>
      </c>
      <c r="D674" t="s">
        <v>392</v>
      </c>
      <c r="E674" t="s">
        <v>583</v>
      </c>
      <c r="F674" t="s">
        <v>482</v>
      </c>
      <c r="G674" s="3">
        <v>6287.94</v>
      </c>
      <c r="H674" s="3" t="str">
        <f>VLOOKUP($A674&amp;$C674&amp;$B674,Mapping!$C:$G,3,0)</f>
        <v>Mass</v>
      </c>
      <c r="I674" t="str">
        <f>VLOOKUP($A674&amp;$C674&amp;$B674,Mapping!$C:$G,4,0)</f>
        <v>JOHNSON'S BABY</v>
      </c>
      <c r="J674" t="str">
        <f t="shared" si="10"/>
        <v>DIAPER RASH</v>
      </c>
      <c r="K674" t="str">
        <f>VLOOKUP($A674&amp;$C674&amp;$B674,Mapping!$C:$G,5,0)</f>
        <v>Baby Care</v>
      </c>
      <c r="L674" t="str">
        <f>VLOOKUP(J674&amp;H674,Mapping!J:K,2,0)</f>
        <v>Baby Cream</v>
      </c>
      <c r="M674" t="str">
        <f>IF(OR(I674="PIZ BUIN",I674="LISTERINE"),VLOOKUP(E674,MAPEO!C:D,2,0)&amp;" "&amp;H674,VLOOKUP(E674,MAPEO!C:D,2,0))</f>
        <v>J´s Baby Nappy Creams</v>
      </c>
      <c r="N674">
        <f>VLOOKUP(F674,MD!A:B,2,0)</f>
        <v>0</v>
      </c>
    </row>
    <row r="675" spans="1:14">
      <c r="A675" t="s">
        <v>133</v>
      </c>
      <c r="B675" t="s">
        <v>1</v>
      </c>
      <c r="C675" t="s">
        <v>189</v>
      </c>
      <c r="D675" t="s">
        <v>392</v>
      </c>
      <c r="E675" t="s">
        <v>583</v>
      </c>
      <c r="F675" t="s">
        <v>483</v>
      </c>
      <c r="G675" s="3">
        <v>6442.78</v>
      </c>
      <c r="H675" s="3" t="str">
        <f>VLOOKUP($A675&amp;$C675&amp;$B675,Mapping!$C:$G,3,0)</f>
        <v>Mass</v>
      </c>
      <c r="I675" t="str">
        <f>VLOOKUP($A675&amp;$C675&amp;$B675,Mapping!$C:$G,4,0)</f>
        <v>JOHNSON'S BABY</v>
      </c>
      <c r="J675" t="str">
        <f t="shared" si="10"/>
        <v>DIAPER RASH</v>
      </c>
      <c r="K675" t="str">
        <f>VLOOKUP($A675&amp;$C675&amp;$B675,Mapping!$C:$G,5,0)</f>
        <v>Baby Care</v>
      </c>
      <c r="L675" t="str">
        <f>VLOOKUP(J675&amp;H675,Mapping!J:K,2,0)</f>
        <v>Baby Cream</v>
      </c>
      <c r="M675" t="str">
        <f>IF(OR(I675="PIZ BUIN",I675="LISTERINE"),VLOOKUP(E675,MAPEO!C:D,2,0)&amp;" "&amp;H675,VLOOKUP(E675,MAPEO!C:D,2,0))</f>
        <v>J´s Baby Nappy Creams</v>
      </c>
      <c r="N675">
        <f>VLOOKUP(F675,MD!A:B,2,0)</f>
        <v>0</v>
      </c>
    </row>
    <row r="676" spans="1:14">
      <c r="A676" t="s">
        <v>133</v>
      </c>
      <c r="B676" t="s">
        <v>1</v>
      </c>
      <c r="C676" t="s">
        <v>189</v>
      </c>
      <c r="D676" t="s">
        <v>392</v>
      </c>
      <c r="E676" t="s">
        <v>583</v>
      </c>
      <c r="F676" t="s">
        <v>484</v>
      </c>
      <c r="G676" s="3">
        <v>3402.25</v>
      </c>
      <c r="H676" s="3" t="str">
        <f>VLOOKUP($A676&amp;$C676&amp;$B676,Mapping!$C:$G,3,0)</f>
        <v>Mass</v>
      </c>
      <c r="I676" t="str">
        <f>VLOOKUP($A676&amp;$C676&amp;$B676,Mapping!$C:$G,4,0)</f>
        <v>JOHNSON'S BABY</v>
      </c>
      <c r="J676" t="str">
        <f t="shared" si="10"/>
        <v>DIAPER RASH</v>
      </c>
      <c r="K676" t="str">
        <f>VLOOKUP($A676&amp;$C676&amp;$B676,Mapping!$C:$G,5,0)</f>
        <v>Baby Care</v>
      </c>
      <c r="L676" t="str">
        <f>VLOOKUP(J676&amp;H676,Mapping!J:K,2,0)</f>
        <v>Baby Cream</v>
      </c>
      <c r="M676" t="str">
        <f>IF(OR(I676="PIZ BUIN",I676="LISTERINE"),VLOOKUP(E676,MAPEO!C:D,2,0)&amp;" "&amp;H676,VLOOKUP(E676,MAPEO!C:D,2,0))</f>
        <v>J´s Baby Nappy Creams</v>
      </c>
      <c r="N676">
        <f>VLOOKUP(F676,MD!A:B,2,0)</f>
        <v>0</v>
      </c>
    </row>
    <row r="677" spans="1:14">
      <c r="A677" t="s">
        <v>133</v>
      </c>
      <c r="B677" t="s">
        <v>1</v>
      </c>
      <c r="C677" t="s">
        <v>189</v>
      </c>
      <c r="D677" t="s">
        <v>392</v>
      </c>
      <c r="E677" t="s">
        <v>583</v>
      </c>
      <c r="F677" t="s">
        <v>485</v>
      </c>
      <c r="G677" s="3">
        <v>6287.4</v>
      </c>
      <c r="H677" s="3" t="str">
        <f>VLOOKUP($A677&amp;$C677&amp;$B677,Mapping!$C:$G,3,0)</f>
        <v>Mass</v>
      </c>
      <c r="I677" t="str">
        <f>VLOOKUP($A677&amp;$C677&amp;$B677,Mapping!$C:$G,4,0)</f>
        <v>JOHNSON'S BABY</v>
      </c>
      <c r="J677" t="str">
        <f t="shared" si="10"/>
        <v>DIAPER RASH</v>
      </c>
      <c r="K677" t="str">
        <f>VLOOKUP($A677&amp;$C677&amp;$B677,Mapping!$C:$G,5,0)</f>
        <v>Baby Care</v>
      </c>
      <c r="L677" t="str">
        <f>VLOOKUP(J677&amp;H677,Mapping!J:K,2,0)</f>
        <v>Baby Cream</v>
      </c>
      <c r="M677" t="str">
        <f>IF(OR(I677="PIZ BUIN",I677="LISTERINE"),VLOOKUP(E677,MAPEO!C:D,2,0)&amp;" "&amp;H677,VLOOKUP(E677,MAPEO!C:D,2,0))</f>
        <v>J´s Baby Nappy Creams</v>
      </c>
      <c r="N677">
        <f>VLOOKUP(F677,MD!A:B,2,0)</f>
        <v>0</v>
      </c>
    </row>
    <row r="678" spans="1:14">
      <c r="A678" t="s">
        <v>133</v>
      </c>
      <c r="B678" t="s">
        <v>1</v>
      </c>
      <c r="C678" t="s">
        <v>189</v>
      </c>
      <c r="D678" t="s">
        <v>392</v>
      </c>
      <c r="E678" t="s">
        <v>583</v>
      </c>
      <c r="F678" t="s">
        <v>486</v>
      </c>
      <c r="G678" s="3">
        <v>2567.67</v>
      </c>
      <c r="H678" s="3" t="str">
        <f>VLOOKUP($A678&amp;$C678&amp;$B678,Mapping!$C:$G,3,0)</f>
        <v>Mass</v>
      </c>
      <c r="I678" t="str">
        <f>VLOOKUP($A678&amp;$C678&amp;$B678,Mapping!$C:$G,4,0)</f>
        <v>JOHNSON'S BABY</v>
      </c>
      <c r="J678" t="str">
        <f t="shared" si="10"/>
        <v>DIAPER RASH</v>
      </c>
      <c r="K678" t="str">
        <f>VLOOKUP($A678&amp;$C678&amp;$B678,Mapping!$C:$G,5,0)</f>
        <v>Baby Care</v>
      </c>
      <c r="L678" t="str">
        <f>VLOOKUP(J678&amp;H678,Mapping!J:K,2,0)</f>
        <v>Baby Cream</v>
      </c>
      <c r="M678" t="str">
        <f>IF(OR(I678="PIZ BUIN",I678="LISTERINE"),VLOOKUP(E678,MAPEO!C:D,2,0)&amp;" "&amp;H678,VLOOKUP(E678,MAPEO!C:D,2,0))</f>
        <v>J´s Baby Nappy Creams</v>
      </c>
      <c r="N678">
        <f>VLOOKUP(F678,MD!A:B,2,0)</f>
        <v>0</v>
      </c>
    </row>
    <row r="679" spans="1:14">
      <c r="A679" t="s">
        <v>133</v>
      </c>
      <c r="B679" t="s">
        <v>1</v>
      </c>
      <c r="C679" t="s">
        <v>189</v>
      </c>
      <c r="D679" t="s">
        <v>392</v>
      </c>
      <c r="E679" t="s">
        <v>583</v>
      </c>
      <c r="F679" t="s">
        <v>487</v>
      </c>
      <c r="G679" s="3">
        <v>8381</v>
      </c>
      <c r="H679" s="3" t="str">
        <f>VLOOKUP($A679&amp;$C679&amp;$B679,Mapping!$C:$G,3,0)</f>
        <v>Mass</v>
      </c>
      <c r="I679" t="str">
        <f>VLOOKUP($A679&amp;$C679&amp;$B679,Mapping!$C:$G,4,0)</f>
        <v>JOHNSON'S BABY</v>
      </c>
      <c r="J679" t="str">
        <f t="shared" si="10"/>
        <v>DIAPER RASH</v>
      </c>
      <c r="K679" t="str">
        <f>VLOOKUP($A679&amp;$C679&amp;$B679,Mapping!$C:$G,5,0)</f>
        <v>Baby Care</v>
      </c>
      <c r="L679" t="str">
        <f>VLOOKUP(J679&amp;H679,Mapping!J:K,2,0)</f>
        <v>Baby Cream</v>
      </c>
      <c r="M679" t="str">
        <f>IF(OR(I679="PIZ BUIN",I679="LISTERINE"),VLOOKUP(E679,MAPEO!C:D,2,0)&amp;" "&amp;H679,VLOOKUP(E679,MAPEO!C:D,2,0))</f>
        <v>J´s Baby Nappy Creams</v>
      </c>
      <c r="N679">
        <f>VLOOKUP(F679,MD!A:B,2,0)</f>
        <v>0</v>
      </c>
    </row>
    <row r="680" spans="1:14">
      <c r="A680" t="s">
        <v>133</v>
      </c>
      <c r="B680" t="s">
        <v>1</v>
      </c>
      <c r="C680" t="s">
        <v>189</v>
      </c>
      <c r="D680" t="s">
        <v>392</v>
      </c>
      <c r="E680" t="s">
        <v>583</v>
      </c>
      <c r="F680" t="s">
        <v>488</v>
      </c>
      <c r="G680" s="3">
        <v>3009.66</v>
      </c>
      <c r="H680" s="3" t="str">
        <f>VLOOKUP($A680&amp;$C680&amp;$B680,Mapping!$C:$G,3,0)</f>
        <v>Mass</v>
      </c>
      <c r="I680" t="str">
        <f>VLOOKUP($A680&amp;$C680&amp;$B680,Mapping!$C:$G,4,0)</f>
        <v>JOHNSON'S BABY</v>
      </c>
      <c r="J680" t="str">
        <f t="shared" si="10"/>
        <v>DIAPER RASH</v>
      </c>
      <c r="K680" t="str">
        <f>VLOOKUP($A680&amp;$C680&amp;$B680,Mapping!$C:$G,5,0)</f>
        <v>Baby Care</v>
      </c>
      <c r="L680" t="str">
        <f>VLOOKUP(J680&amp;H680,Mapping!J:K,2,0)</f>
        <v>Baby Cream</v>
      </c>
      <c r="M680" t="str">
        <f>IF(OR(I680="PIZ BUIN",I680="LISTERINE"),VLOOKUP(E680,MAPEO!C:D,2,0)&amp;" "&amp;H680,VLOOKUP(E680,MAPEO!C:D,2,0))</f>
        <v>J´s Baby Nappy Creams</v>
      </c>
      <c r="N680">
        <f>VLOOKUP(F680,MD!A:B,2,0)</f>
        <v>0</v>
      </c>
    </row>
    <row r="681" spans="1:14">
      <c r="A681" t="s">
        <v>133</v>
      </c>
      <c r="B681" t="s">
        <v>1</v>
      </c>
      <c r="C681" t="s">
        <v>189</v>
      </c>
      <c r="D681" t="s">
        <v>392</v>
      </c>
      <c r="E681" t="s">
        <v>583</v>
      </c>
      <c r="F681" t="s">
        <v>489</v>
      </c>
      <c r="G681" s="3">
        <v>3992.99</v>
      </c>
      <c r="H681" s="3" t="str">
        <f>VLOOKUP($A681&amp;$C681&amp;$B681,Mapping!$C:$G,3,0)</f>
        <v>Mass</v>
      </c>
      <c r="I681" t="str">
        <f>VLOOKUP($A681&amp;$C681&amp;$B681,Mapping!$C:$G,4,0)</f>
        <v>JOHNSON'S BABY</v>
      </c>
      <c r="J681" t="str">
        <f t="shared" si="10"/>
        <v>DIAPER RASH</v>
      </c>
      <c r="K681" t="str">
        <f>VLOOKUP($A681&amp;$C681&amp;$B681,Mapping!$C:$G,5,0)</f>
        <v>Baby Care</v>
      </c>
      <c r="L681" t="str">
        <f>VLOOKUP(J681&amp;H681,Mapping!J:K,2,0)</f>
        <v>Baby Cream</v>
      </c>
      <c r="M681" t="str">
        <f>IF(OR(I681="PIZ BUIN",I681="LISTERINE"),VLOOKUP(E681,MAPEO!C:D,2,0)&amp;" "&amp;H681,VLOOKUP(E681,MAPEO!C:D,2,0))</f>
        <v>J´s Baby Nappy Creams</v>
      </c>
      <c r="N681">
        <f>VLOOKUP(F681,MD!A:B,2,0)</f>
        <v>0</v>
      </c>
    </row>
    <row r="682" spans="1:14">
      <c r="A682" t="s">
        <v>133</v>
      </c>
      <c r="B682" t="s">
        <v>1</v>
      </c>
      <c r="C682" t="s">
        <v>189</v>
      </c>
      <c r="D682" t="s">
        <v>392</v>
      </c>
      <c r="E682" t="s">
        <v>583</v>
      </c>
      <c r="F682" t="s">
        <v>490</v>
      </c>
      <c r="G682" s="3">
        <v>8132.76</v>
      </c>
      <c r="H682" s="3" t="str">
        <f>VLOOKUP($A682&amp;$C682&amp;$B682,Mapping!$C:$G,3,0)</f>
        <v>Mass</v>
      </c>
      <c r="I682" t="str">
        <f>VLOOKUP($A682&amp;$C682&amp;$B682,Mapping!$C:$G,4,0)</f>
        <v>JOHNSON'S BABY</v>
      </c>
      <c r="J682" t="str">
        <f t="shared" si="10"/>
        <v>DIAPER RASH</v>
      </c>
      <c r="K682" t="str">
        <f>VLOOKUP($A682&amp;$C682&amp;$B682,Mapping!$C:$G,5,0)</f>
        <v>Baby Care</v>
      </c>
      <c r="L682" t="str">
        <f>VLOOKUP(J682&amp;H682,Mapping!J:K,2,0)</f>
        <v>Baby Cream</v>
      </c>
      <c r="M682" t="str">
        <f>IF(OR(I682="PIZ BUIN",I682="LISTERINE"),VLOOKUP(E682,MAPEO!C:D,2,0)&amp;" "&amp;H682,VLOOKUP(E682,MAPEO!C:D,2,0))</f>
        <v>J´s Baby Nappy Creams</v>
      </c>
      <c r="N682">
        <f>VLOOKUP(F682,MD!A:B,2,0)</f>
        <v>0</v>
      </c>
    </row>
    <row r="683" spans="1:14">
      <c r="A683" t="s">
        <v>133</v>
      </c>
      <c r="B683" t="s">
        <v>1</v>
      </c>
      <c r="C683" t="s">
        <v>189</v>
      </c>
      <c r="D683" t="s">
        <v>392</v>
      </c>
      <c r="E683" t="s">
        <v>583</v>
      </c>
      <c r="F683" t="s">
        <v>491</v>
      </c>
      <c r="G683" s="3">
        <v>2945.43</v>
      </c>
      <c r="H683" s="3" t="str">
        <f>VLOOKUP($A683&amp;$C683&amp;$B683,Mapping!$C:$G,3,0)</f>
        <v>Mass</v>
      </c>
      <c r="I683" t="str">
        <f>VLOOKUP($A683&amp;$C683&amp;$B683,Mapping!$C:$G,4,0)</f>
        <v>JOHNSON'S BABY</v>
      </c>
      <c r="J683" t="str">
        <f t="shared" si="10"/>
        <v>DIAPER RASH</v>
      </c>
      <c r="K683" t="str">
        <f>VLOOKUP($A683&amp;$C683&amp;$B683,Mapping!$C:$G,5,0)</f>
        <v>Baby Care</v>
      </c>
      <c r="L683" t="str">
        <f>VLOOKUP(J683&amp;H683,Mapping!J:K,2,0)</f>
        <v>Baby Cream</v>
      </c>
      <c r="M683" t="str">
        <f>IF(OR(I683="PIZ BUIN",I683="LISTERINE"),VLOOKUP(E683,MAPEO!C:D,2,0)&amp;" "&amp;H683,VLOOKUP(E683,MAPEO!C:D,2,0))</f>
        <v>J´s Baby Nappy Creams</v>
      </c>
      <c r="N683">
        <f>VLOOKUP(F683,MD!A:B,2,0)</f>
        <v>0</v>
      </c>
    </row>
    <row r="684" spans="1:14">
      <c r="A684" t="s">
        <v>133</v>
      </c>
      <c r="B684" t="s">
        <v>1</v>
      </c>
      <c r="C684" t="s">
        <v>189</v>
      </c>
      <c r="D684" t="s">
        <v>392</v>
      </c>
      <c r="E684" t="s">
        <v>583</v>
      </c>
      <c r="F684" t="s">
        <v>492</v>
      </c>
      <c r="G684" s="3">
        <v>2730.56</v>
      </c>
      <c r="H684" s="3" t="str">
        <f>VLOOKUP($A684&amp;$C684&amp;$B684,Mapping!$C:$G,3,0)</f>
        <v>Mass</v>
      </c>
      <c r="I684" t="str">
        <f>VLOOKUP($A684&amp;$C684&amp;$B684,Mapping!$C:$G,4,0)</f>
        <v>JOHNSON'S BABY</v>
      </c>
      <c r="J684" t="str">
        <f t="shared" si="10"/>
        <v>DIAPER RASH</v>
      </c>
      <c r="K684" t="str">
        <f>VLOOKUP($A684&amp;$C684&amp;$B684,Mapping!$C:$G,5,0)</f>
        <v>Baby Care</v>
      </c>
      <c r="L684" t="str">
        <f>VLOOKUP(J684&amp;H684,Mapping!J:K,2,0)</f>
        <v>Baby Cream</v>
      </c>
      <c r="M684" t="str">
        <f>IF(OR(I684="PIZ BUIN",I684="LISTERINE"),VLOOKUP(E684,MAPEO!C:D,2,0)&amp;" "&amp;H684,VLOOKUP(E684,MAPEO!C:D,2,0))</f>
        <v>J´s Baby Nappy Creams</v>
      </c>
      <c r="N684">
        <f>VLOOKUP(F684,MD!A:B,2,0)</f>
        <v>0</v>
      </c>
    </row>
    <row r="685" spans="1:14">
      <c r="A685" t="s">
        <v>133</v>
      </c>
      <c r="B685" t="s">
        <v>1</v>
      </c>
      <c r="C685" t="s">
        <v>189</v>
      </c>
      <c r="D685" t="s">
        <v>392</v>
      </c>
      <c r="E685" t="s">
        <v>583</v>
      </c>
      <c r="F685" t="s">
        <v>493</v>
      </c>
      <c r="G685" s="3">
        <v>6464.87</v>
      </c>
      <c r="H685" s="3" t="str">
        <f>VLOOKUP($A685&amp;$C685&amp;$B685,Mapping!$C:$G,3,0)</f>
        <v>Mass</v>
      </c>
      <c r="I685" t="str">
        <f>VLOOKUP($A685&amp;$C685&amp;$B685,Mapping!$C:$G,4,0)</f>
        <v>JOHNSON'S BABY</v>
      </c>
      <c r="J685" t="str">
        <f t="shared" si="10"/>
        <v>DIAPER RASH</v>
      </c>
      <c r="K685" t="str">
        <f>VLOOKUP($A685&amp;$C685&amp;$B685,Mapping!$C:$G,5,0)</f>
        <v>Baby Care</v>
      </c>
      <c r="L685" t="str">
        <f>VLOOKUP(J685&amp;H685,Mapping!J:K,2,0)</f>
        <v>Baby Cream</v>
      </c>
      <c r="M685" t="str">
        <f>IF(OR(I685="PIZ BUIN",I685="LISTERINE"),VLOOKUP(E685,MAPEO!C:D,2,0)&amp;" "&amp;H685,VLOOKUP(E685,MAPEO!C:D,2,0))</f>
        <v>J´s Baby Nappy Creams</v>
      </c>
      <c r="N685">
        <f>VLOOKUP(F685,MD!A:B,2,0)</f>
        <v>0</v>
      </c>
    </row>
    <row r="686" spans="1:14">
      <c r="A686" t="s">
        <v>133</v>
      </c>
      <c r="B686" t="s">
        <v>1</v>
      </c>
      <c r="C686" t="s">
        <v>189</v>
      </c>
      <c r="D686" t="s">
        <v>392</v>
      </c>
      <c r="E686" t="s">
        <v>583</v>
      </c>
      <c r="F686" t="s">
        <v>95</v>
      </c>
      <c r="G686" s="3">
        <v>6488.48</v>
      </c>
      <c r="H686" s="3" t="str">
        <f>VLOOKUP($A686&amp;$C686&amp;$B686,Mapping!$C:$G,3,0)</f>
        <v>Mass</v>
      </c>
      <c r="I686" t="str">
        <f>VLOOKUP($A686&amp;$C686&amp;$B686,Mapping!$C:$G,4,0)</f>
        <v>JOHNSON'S BABY</v>
      </c>
      <c r="J686" t="str">
        <f t="shared" si="10"/>
        <v>DIAPER RASH</v>
      </c>
      <c r="K686" t="str">
        <f>VLOOKUP($A686&amp;$C686&amp;$B686,Mapping!$C:$G,5,0)</f>
        <v>Baby Care</v>
      </c>
      <c r="L686" t="str">
        <f>VLOOKUP(J686&amp;H686,Mapping!J:K,2,0)</f>
        <v>Baby Cream</v>
      </c>
      <c r="M686" t="str">
        <f>IF(OR(I686="PIZ BUIN",I686="LISTERINE"),VLOOKUP(E686,MAPEO!C:D,2,0)&amp;" "&amp;H686,VLOOKUP(E686,MAPEO!C:D,2,0))</f>
        <v>J´s Baby Nappy Creams</v>
      </c>
      <c r="N686" t="str">
        <f>VLOOKUP(F686,MD!A:B,2,0)</f>
        <v>YTD 2015</v>
      </c>
    </row>
    <row r="687" spans="1:14">
      <c r="A687" t="s">
        <v>133</v>
      </c>
      <c r="B687" t="s">
        <v>1</v>
      </c>
      <c r="C687" t="s">
        <v>189</v>
      </c>
      <c r="D687" t="s">
        <v>392</v>
      </c>
      <c r="E687" t="s">
        <v>583</v>
      </c>
      <c r="F687" t="s">
        <v>96</v>
      </c>
      <c r="G687" s="3">
        <v>6915.28</v>
      </c>
      <c r="H687" s="3" t="str">
        <f>VLOOKUP($A687&amp;$C687&amp;$B687,Mapping!$C:$G,3,0)</f>
        <v>Mass</v>
      </c>
      <c r="I687" t="str">
        <f>VLOOKUP($A687&amp;$C687&amp;$B687,Mapping!$C:$G,4,0)</f>
        <v>JOHNSON'S BABY</v>
      </c>
      <c r="J687" t="str">
        <f t="shared" si="10"/>
        <v>DIAPER RASH</v>
      </c>
      <c r="K687" t="str">
        <f>VLOOKUP($A687&amp;$C687&amp;$B687,Mapping!$C:$G,5,0)</f>
        <v>Baby Care</v>
      </c>
      <c r="L687" t="str">
        <f>VLOOKUP(J687&amp;H687,Mapping!J:K,2,0)</f>
        <v>Baby Cream</v>
      </c>
      <c r="M687" t="str">
        <f>IF(OR(I687="PIZ BUIN",I687="LISTERINE"),VLOOKUP(E687,MAPEO!C:D,2,0)&amp;" "&amp;H687,VLOOKUP(E687,MAPEO!C:D,2,0))</f>
        <v>J´s Baby Nappy Creams</v>
      </c>
      <c r="N687" t="str">
        <f>VLOOKUP(F687,MD!A:B,2,0)</f>
        <v>YTD 2015</v>
      </c>
    </row>
    <row r="688" spans="1:14">
      <c r="A688" t="s">
        <v>133</v>
      </c>
      <c r="B688" t="s">
        <v>1</v>
      </c>
      <c r="C688" t="s">
        <v>189</v>
      </c>
      <c r="D688" t="s">
        <v>392</v>
      </c>
      <c r="E688" t="s">
        <v>583</v>
      </c>
      <c r="F688" t="s">
        <v>97</v>
      </c>
      <c r="G688" s="3">
        <v>5099.62</v>
      </c>
      <c r="H688" s="3" t="str">
        <f>VLOOKUP($A688&amp;$C688&amp;$B688,Mapping!$C:$G,3,0)</f>
        <v>Mass</v>
      </c>
      <c r="I688" t="str">
        <f>VLOOKUP($A688&amp;$C688&amp;$B688,Mapping!$C:$G,4,0)</f>
        <v>JOHNSON'S BABY</v>
      </c>
      <c r="J688" t="str">
        <f t="shared" si="10"/>
        <v>DIAPER RASH</v>
      </c>
      <c r="K688" t="str">
        <f>VLOOKUP($A688&amp;$C688&amp;$B688,Mapping!$C:$G,5,0)</f>
        <v>Baby Care</v>
      </c>
      <c r="L688" t="str">
        <f>VLOOKUP(J688&amp;H688,Mapping!J:K,2,0)</f>
        <v>Baby Cream</v>
      </c>
      <c r="M688" t="str">
        <f>IF(OR(I688="PIZ BUIN",I688="LISTERINE"),VLOOKUP(E688,MAPEO!C:D,2,0)&amp;" "&amp;H688,VLOOKUP(E688,MAPEO!C:D,2,0))</f>
        <v>J´s Baby Nappy Creams</v>
      </c>
      <c r="N688" t="str">
        <f>VLOOKUP(F688,MD!A:B,2,0)</f>
        <v>YTD 2015</v>
      </c>
    </row>
    <row r="689" spans="1:14">
      <c r="A689" t="s">
        <v>133</v>
      </c>
      <c r="B689" t="s">
        <v>1</v>
      </c>
      <c r="C689" t="s">
        <v>189</v>
      </c>
      <c r="D689" t="s">
        <v>392</v>
      </c>
      <c r="E689" t="s">
        <v>583</v>
      </c>
      <c r="F689" t="s">
        <v>101</v>
      </c>
      <c r="G689" s="3">
        <v>2700.34</v>
      </c>
      <c r="H689" s="3" t="str">
        <f>VLOOKUP($A689&amp;$C689&amp;$B689,Mapping!$C:$G,3,0)</f>
        <v>Mass</v>
      </c>
      <c r="I689" t="str">
        <f>VLOOKUP($A689&amp;$C689&amp;$B689,Mapping!$C:$G,4,0)</f>
        <v>JOHNSON'S BABY</v>
      </c>
      <c r="J689" t="str">
        <f t="shared" si="10"/>
        <v>DIAPER RASH</v>
      </c>
      <c r="K689" t="str">
        <f>VLOOKUP($A689&amp;$C689&amp;$B689,Mapping!$C:$G,5,0)</f>
        <v>Baby Care</v>
      </c>
      <c r="L689" t="str">
        <f>VLOOKUP(J689&amp;H689,Mapping!J:K,2,0)</f>
        <v>Baby Cream</v>
      </c>
      <c r="M689" t="str">
        <f>IF(OR(I689="PIZ BUIN",I689="LISTERINE"),VLOOKUP(E689,MAPEO!C:D,2,0)&amp;" "&amp;H689,VLOOKUP(E689,MAPEO!C:D,2,0))</f>
        <v>J´s Baby Nappy Creams</v>
      </c>
      <c r="N689" t="str">
        <f>VLOOKUP(F689,MD!A:B,2,0)</f>
        <v>YTD 2015</v>
      </c>
    </row>
    <row r="690" spans="1:14">
      <c r="A690" t="s">
        <v>133</v>
      </c>
      <c r="B690" t="s">
        <v>1</v>
      </c>
      <c r="C690" t="s">
        <v>189</v>
      </c>
      <c r="D690" t="s">
        <v>392</v>
      </c>
      <c r="E690" t="s">
        <v>583</v>
      </c>
      <c r="F690" t="s">
        <v>104</v>
      </c>
      <c r="G690" s="3">
        <v>6078.13</v>
      </c>
      <c r="H690" s="3" t="str">
        <f>VLOOKUP($A690&amp;$C690&amp;$B690,Mapping!$C:$G,3,0)</f>
        <v>Mass</v>
      </c>
      <c r="I690" t="str">
        <f>VLOOKUP($A690&amp;$C690&amp;$B690,Mapping!$C:$G,4,0)</f>
        <v>JOHNSON'S BABY</v>
      </c>
      <c r="J690" t="str">
        <f t="shared" si="10"/>
        <v>DIAPER RASH</v>
      </c>
      <c r="K690" t="str">
        <f>VLOOKUP($A690&amp;$C690&amp;$B690,Mapping!$C:$G,5,0)</f>
        <v>Baby Care</v>
      </c>
      <c r="L690" t="str">
        <f>VLOOKUP(J690&amp;H690,Mapping!J:K,2,0)</f>
        <v>Baby Cream</v>
      </c>
      <c r="M690" t="str">
        <f>IF(OR(I690="PIZ BUIN",I690="LISTERINE"),VLOOKUP(E690,MAPEO!C:D,2,0)&amp;" "&amp;H690,VLOOKUP(E690,MAPEO!C:D,2,0))</f>
        <v>J´s Baby Nappy Creams</v>
      </c>
      <c r="N690" t="str">
        <f>VLOOKUP(F690,MD!A:B,2,0)</f>
        <v>YTD 2015</v>
      </c>
    </row>
    <row r="691" spans="1:14">
      <c r="A691" t="s">
        <v>133</v>
      </c>
      <c r="B691" t="s">
        <v>1</v>
      </c>
      <c r="C691" t="s">
        <v>189</v>
      </c>
      <c r="D691" t="s">
        <v>392</v>
      </c>
      <c r="E691" t="s">
        <v>583</v>
      </c>
      <c r="F691" t="s">
        <v>105</v>
      </c>
      <c r="G691" s="3">
        <v>2909.35</v>
      </c>
      <c r="H691" s="3" t="str">
        <f>VLOOKUP($A691&amp;$C691&amp;$B691,Mapping!$C:$G,3,0)</f>
        <v>Mass</v>
      </c>
      <c r="I691" t="str">
        <f>VLOOKUP($A691&amp;$C691&amp;$B691,Mapping!$C:$G,4,0)</f>
        <v>JOHNSON'S BABY</v>
      </c>
      <c r="J691" t="str">
        <f t="shared" si="10"/>
        <v>DIAPER RASH</v>
      </c>
      <c r="K691" t="str">
        <f>VLOOKUP($A691&amp;$C691&amp;$B691,Mapping!$C:$G,5,0)</f>
        <v>Baby Care</v>
      </c>
      <c r="L691" t="str">
        <f>VLOOKUP(J691&amp;H691,Mapping!J:K,2,0)</f>
        <v>Baby Cream</v>
      </c>
      <c r="M691" t="str">
        <f>IF(OR(I691="PIZ BUIN",I691="LISTERINE"),VLOOKUP(E691,MAPEO!C:D,2,0)&amp;" "&amp;H691,VLOOKUP(E691,MAPEO!C:D,2,0))</f>
        <v>J´s Baby Nappy Creams</v>
      </c>
      <c r="N691" t="str">
        <f>VLOOKUP(F691,MD!A:B,2,0)</f>
        <v>YTD 2015</v>
      </c>
    </row>
    <row r="692" spans="1:14">
      <c r="A692" t="s">
        <v>133</v>
      </c>
      <c r="B692" t="s">
        <v>1</v>
      </c>
      <c r="C692" t="s">
        <v>189</v>
      </c>
      <c r="D692" t="s">
        <v>392</v>
      </c>
      <c r="E692" t="s">
        <v>583</v>
      </c>
      <c r="F692" t="s">
        <v>106</v>
      </c>
      <c r="G692" s="3">
        <v>3341.85</v>
      </c>
      <c r="H692" s="3" t="str">
        <f>VLOOKUP($A692&amp;$C692&amp;$B692,Mapping!$C:$G,3,0)</f>
        <v>Mass</v>
      </c>
      <c r="I692" t="str">
        <f>VLOOKUP($A692&amp;$C692&amp;$B692,Mapping!$C:$G,4,0)</f>
        <v>JOHNSON'S BABY</v>
      </c>
      <c r="J692" t="str">
        <f t="shared" si="10"/>
        <v>DIAPER RASH</v>
      </c>
      <c r="K692" t="str">
        <f>VLOOKUP($A692&amp;$C692&amp;$B692,Mapping!$C:$G,5,0)</f>
        <v>Baby Care</v>
      </c>
      <c r="L692" t="str">
        <f>VLOOKUP(J692&amp;H692,Mapping!J:K,2,0)</f>
        <v>Baby Cream</v>
      </c>
      <c r="M692" t="str">
        <f>IF(OR(I692="PIZ BUIN",I692="LISTERINE"),VLOOKUP(E692,MAPEO!C:D,2,0)&amp;" "&amp;H692,VLOOKUP(E692,MAPEO!C:D,2,0))</f>
        <v>J´s Baby Nappy Creams</v>
      </c>
      <c r="N692" t="str">
        <f>VLOOKUP(F692,MD!A:B,2,0)</f>
        <v>YTD 2015</v>
      </c>
    </row>
    <row r="693" spans="1:14">
      <c r="A693" t="s">
        <v>133</v>
      </c>
      <c r="B693" t="s">
        <v>1</v>
      </c>
      <c r="C693" t="s">
        <v>189</v>
      </c>
      <c r="D693" t="s">
        <v>392</v>
      </c>
      <c r="E693" t="s">
        <v>583</v>
      </c>
      <c r="F693" t="s">
        <v>108</v>
      </c>
      <c r="G693" s="3">
        <v>6418.82</v>
      </c>
      <c r="H693" s="3" t="str">
        <f>VLOOKUP($A693&amp;$C693&amp;$B693,Mapping!$C:$G,3,0)</f>
        <v>Mass</v>
      </c>
      <c r="I693" t="str">
        <f>VLOOKUP($A693&amp;$C693&amp;$B693,Mapping!$C:$G,4,0)</f>
        <v>JOHNSON'S BABY</v>
      </c>
      <c r="J693" t="str">
        <f t="shared" si="10"/>
        <v>DIAPER RASH</v>
      </c>
      <c r="K693" t="str">
        <f>VLOOKUP($A693&amp;$C693&amp;$B693,Mapping!$C:$G,5,0)</f>
        <v>Baby Care</v>
      </c>
      <c r="L693" t="str">
        <f>VLOOKUP(J693&amp;H693,Mapping!J:K,2,0)</f>
        <v>Baby Cream</v>
      </c>
      <c r="M693" t="str">
        <f>IF(OR(I693="PIZ BUIN",I693="LISTERINE"),VLOOKUP(E693,MAPEO!C:D,2,0)&amp;" "&amp;H693,VLOOKUP(E693,MAPEO!C:D,2,0))</f>
        <v>J´s Baby Nappy Creams</v>
      </c>
      <c r="N693">
        <f>VLOOKUP(F693,MD!A:B,2,0)</f>
        <v>0</v>
      </c>
    </row>
    <row r="694" spans="1:14">
      <c r="A694" t="s">
        <v>133</v>
      </c>
      <c r="B694" t="s">
        <v>1</v>
      </c>
      <c r="C694" t="s">
        <v>189</v>
      </c>
      <c r="D694" t="s">
        <v>392</v>
      </c>
      <c r="E694" t="s">
        <v>583</v>
      </c>
      <c r="F694" t="s">
        <v>109</v>
      </c>
      <c r="G694" s="3">
        <v>11898.68</v>
      </c>
      <c r="H694" s="3" t="str">
        <f>VLOOKUP($A694&amp;$C694&amp;$B694,Mapping!$C:$G,3,0)</f>
        <v>Mass</v>
      </c>
      <c r="I694" t="str">
        <f>VLOOKUP($A694&amp;$C694&amp;$B694,Mapping!$C:$G,4,0)</f>
        <v>JOHNSON'S BABY</v>
      </c>
      <c r="J694" t="str">
        <f t="shared" si="10"/>
        <v>DIAPER RASH</v>
      </c>
      <c r="K694" t="str">
        <f>VLOOKUP($A694&amp;$C694&amp;$B694,Mapping!$C:$G,5,0)</f>
        <v>Baby Care</v>
      </c>
      <c r="L694" t="str">
        <f>VLOOKUP(J694&amp;H694,Mapping!J:K,2,0)</f>
        <v>Baby Cream</v>
      </c>
      <c r="M694" t="str">
        <f>IF(OR(I694="PIZ BUIN",I694="LISTERINE"),VLOOKUP(E694,MAPEO!C:D,2,0)&amp;" "&amp;H694,VLOOKUP(E694,MAPEO!C:D,2,0))</f>
        <v>J´s Baby Nappy Creams</v>
      </c>
      <c r="N694">
        <f>VLOOKUP(F694,MD!A:B,2,0)</f>
        <v>0</v>
      </c>
    </row>
    <row r="695" spans="1:14">
      <c r="A695" t="s">
        <v>133</v>
      </c>
      <c r="B695" t="s">
        <v>1</v>
      </c>
      <c r="C695" t="s">
        <v>189</v>
      </c>
      <c r="D695" t="s">
        <v>392</v>
      </c>
      <c r="E695" t="s">
        <v>583</v>
      </c>
      <c r="F695" t="s">
        <v>110</v>
      </c>
      <c r="G695" s="3">
        <v>2190.71</v>
      </c>
      <c r="H695" s="3" t="str">
        <f>VLOOKUP($A695&amp;$C695&amp;$B695,Mapping!$C:$G,3,0)</f>
        <v>Mass</v>
      </c>
      <c r="I695" t="str">
        <f>VLOOKUP($A695&amp;$C695&amp;$B695,Mapping!$C:$G,4,0)</f>
        <v>JOHNSON'S BABY</v>
      </c>
      <c r="J695" t="str">
        <f t="shared" si="10"/>
        <v>DIAPER RASH</v>
      </c>
      <c r="K695" t="str">
        <f>VLOOKUP($A695&amp;$C695&amp;$B695,Mapping!$C:$G,5,0)</f>
        <v>Baby Care</v>
      </c>
      <c r="L695" t="str">
        <f>VLOOKUP(J695&amp;H695,Mapping!J:K,2,0)</f>
        <v>Baby Cream</v>
      </c>
      <c r="M695" t="str">
        <f>IF(OR(I695="PIZ BUIN",I695="LISTERINE"),VLOOKUP(E695,MAPEO!C:D,2,0)&amp;" "&amp;H695,VLOOKUP(E695,MAPEO!C:D,2,0))</f>
        <v>J´s Baby Nappy Creams</v>
      </c>
      <c r="N695">
        <f>VLOOKUP(F695,MD!A:B,2,0)</f>
        <v>0</v>
      </c>
    </row>
    <row r="696" spans="1:14">
      <c r="A696" t="s">
        <v>133</v>
      </c>
      <c r="B696" t="s">
        <v>1</v>
      </c>
      <c r="C696" t="s">
        <v>189</v>
      </c>
      <c r="D696" t="s">
        <v>392</v>
      </c>
      <c r="E696" t="s">
        <v>583</v>
      </c>
      <c r="F696" t="s">
        <v>111</v>
      </c>
      <c r="G696" s="3">
        <v>3233.23</v>
      </c>
      <c r="H696" s="3" t="str">
        <f>VLOOKUP($A696&amp;$C696&amp;$B696,Mapping!$C:$G,3,0)</f>
        <v>Mass</v>
      </c>
      <c r="I696" t="str">
        <f>VLOOKUP($A696&amp;$C696&amp;$B696,Mapping!$C:$G,4,0)</f>
        <v>JOHNSON'S BABY</v>
      </c>
      <c r="J696" t="str">
        <f t="shared" si="10"/>
        <v>DIAPER RASH</v>
      </c>
      <c r="K696" t="str">
        <f>VLOOKUP($A696&amp;$C696&amp;$B696,Mapping!$C:$G,5,0)</f>
        <v>Baby Care</v>
      </c>
      <c r="L696" t="str">
        <f>VLOOKUP(J696&amp;H696,Mapping!J:K,2,0)</f>
        <v>Baby Cream</v>
      </c>
      <c r="M696" t="str">
        <f>IF(OR(I696="PIZ BUIN",I696="LISTERINE"),VLOOKUP(E696,MAPEO!C:D,2,0)&amp;" "&amp;H696,VLOOKUP(E696,MAPEO!C:D,2,0))</f>
        <v>J´s Baby Nappy Creams</v>
      </c>
      <c r="N696">
        <f>VLOOKUP(F696,MD!A:B,2,0)</f>
        <v>0</v>
      </c>
    </row>
    <row r="697" spans="1:14">
      <c r="A697" t="s">
        <v>133</v>
      </c>
      <c r="B697" t="s">
        <v>1</v>
      </c>
      <c r="C697" t="s">
        <v>189</v>
      </c>
      <c r="D697" t="s">
        <v>392</v>
      </c>
      <c r="E697" t="s">
        <v>583</v>
      </c>
      <c r="F697" t="s">
        <v>114</v>
      </c>
      <c r="G697" s="3">
        <v>3135.7</v>
      </c>
      <c r="H697" s="3" t="str">
        <f>VLOOKUP($A697&amp;$C697&amp;$B697,Mapping!$C:$G,3,0)</f>
        <v>Mass</v>
      </c>
      <c r="I697" t="str">
        <f>VLOOKUP($A697&amp;$C697&amp;$B697,Mapping!$C:$G,4,0)</f>
        <v>JOHNSON'S BABY</v>
      </c>
      <c r="J697" t="str">
        <f t="shared" si="10"/>
        <v>DIAPER RASH</v>
      </c>
      <c r="K697" t="str">
        <f>VLOOKUP($A697&amp;$C697&amp;$B697,Mapping!$C:$G,5,0)</f>
        <v>Baby Care</v>
      </c>
      <c r="L697" t="str">
        <f>VLOOKUP(J697&amp;H697,Mapping!J:K,2,0)</f>
        <v>Baby Cream</v>
      </c>
      <c r="M697" t="str">
        <f>IF(OR(I697="PIZ BUIN",I697="LISTERINE"),VLOOKUP(E697,MAPEO!C:D,2,0)&amp;" "&amp;H697,VLOOKUP(E697,MAPEO!C:D,2,0))</f>
        <v>J´s Baby Nappy Creams</v>
      </c>
      <c r="N697">
        <f>VLOOKUP(F697,MD!A:B,2,0)</f>
        <v>0</v>
      </c>
    </row>
    <row r="698" spans="1:14">
      <c r="A698" t="s">
        <v>133</v>
      </c>
      <c r="B698" t="s">
        <v>1</v>
      </c>
      <c r="C698" t="s">
        <v>189</v>
      </c>
      <c r="D698" t="s">
        <v>392</v>
      </c>
      <c r="E698" t="s">
        <v>583</v>
      </c>
      <c r="F698" t="s">
        <v>115</v>
      </c>
      <c r="G698" s="3">
        <v>8409.17</v>
      </c>
      <c r="H698" s="3" t="str">
        <f>VLOOKUP($A698&amp;$C698&amp;$B698,Mapping!$C:$G,3,0)</f>
        <v>Mass</v>
      </c>
      <c r="I698" t="str">
        <f>VLOOKUP($A698&amp;$C698&amp;$B698,Mapping!$C:$G,4,0)</f>
        <v>JOHNSON'S BABY</v>
      </c>
      <c r="J698" t="str">
        <f t="shared" si="10"/>
        <v>DIAPER RASH</v>
      </c>
      <c r="K698" t="str">
        <f>VLOOKUP($A698&amp;$C698&amp;$B698,Mapping!$C:$G,5,0)</f>
        <v>Baby Care</v>
      </c>
      <c r="L698" t="str">
        <f>VLOOKUP(J698&amp;H698,Mapping!J:K,2,0)</f>
        <v>Baby Cream</v>
      </c>
      <c r="M698" t="str">
        <f>IF(OR(I698="PIZ BUIN",I698="LISTERINE"),VLOOKUP(E698,MAPEO!C:D,2,0)&amp;" "&amp;H698,VLOOKUP(E698,MAPEO!C:D,2,0))</f>
        <v>J´s Baby Nappy Creams</v>
      </c>
      <c r="N698" t="str">
        <f>VLOOKUP(F698,MD!A:B,2,0)</f>
        <v>YTD 2016</v>
      </c>
    </row>
    <row r="699" spans="1:14">
      <c r="A699" t="s">
        <v>133</v>
      </c>
      <c r="B699" t="s">
        <v>1</v>
      </c>
      <c r="C699" t="s">
        <v>189</v>
      </c>
      <c r="D699" t="s">
        <v>392</v>
      </c>
      <c r="E699" t="s">
        <v>583</v>
      </c>
      <c r="F699" t="s">
        <v>117</v>
      </c>
      <c r="G699" s="3">
        <v>5759.21</v>
      </c>
      <c r="H699" s="3" t="str">
        <f>VLOOKUP($A699&amp;$C699&amp;$B699,Mapping!$C:$G,3,0)</f>
        <v>Mass</v>
      </c>
      <c r="I699" t="str">
        <f>VLOOKUP($A699&amp;$C699&amp;$B699,Mapping!$C:$G,4,0)</f>
        <v>JOHNSON'S BABY</v>
      </c>
      <c r="J699" t="str">
        <f t="shared" si="10"/>
        <v>DIAPER RASH</v>
      </c>
      <c r="K699" t="str">
        <f>VLOOKUP($A699&amp;$C699&amp;$B699,Mapping!$C:$G,5,0)</f>
        <v>Baby Care</v>
      </c>
      <c r="L699" t="str">
        <f>VLOOKUP(J699&amp;H699,Mapping!J:K,2,0)</f>
        <v>Baby Cream</v>
      </c>
      <c r="M699" t="str">
        <f>IF(OR(I699="PIZ BUIN",I699="LISTERINE"),VLOOKUP(E699,MAPEO!C:D,2,0)&amp;" "&amp;H699,VLOOKUP(E699,MAPEO!C:D,2,0))</f>
        <v>J´s Baby Nappy Creams</v>
      </c>
      <c r="N699" t="str">
        <f>VLOOKUP(F699,MD!A:B,2,0)</f>
        <v>YTD 2016</v>
      </c>
    </row>
    <row r="700" spans="1:14">
      <c r="A700" t="s">
        <v>133</v>
      </c>
      <c r="B700" t="s">
        <v>1</v>
      </c>
      <c r="C700" t="s">
        <v>189</v>
      </c>
      <c r="D700" t="s">
        <v>392</v>
      </c>
      <c r="E700" t="s">
        <v>583</v>
      </c>
      <c r="F700" t="s">
        <v>118</v>
      </c>
      <c r="G700" s="3">
        <v>5514.55</v>
      </c>
      <c r="H700" s="3" t="str">
        <f>VLOOKUP($A700&amp;$C700&amp;$B700,Mapping!$C:$G,3,0)</f>
        <v>Mass</v>
      </c>
      <c r="I700" t="str">
        <f>VLOOKUP($A700&amp;$C700&amp;$B700,Mapping!$C:$G,4,0)</f>
        <v>JOHNSON'S BABY</v>
      </c>
      <c r="J700" t="str">
        <f t="shared" si="10"/>
        <v>DIAPER RASH</v>
      </c>
      <c r="K700" t="str">
        <f>VLOOKUP($A700&amp;$C700&amp;$B700,Mapping!$C:$G,5,0)</f>
        <v>Baby Care</v>
      </c>
      <c r="L700" t="str">
        <f>VLOOKUP(J700&amp;H700,Mapping!J:K,2,0)</f>
        <v>Baby Cream</v>
      </c>
      <c r="M700" t="str">
        <f>IF(OR(I700="PIZ BUIN",I700="LISTERINE"),VLOOKUP(E700,MAPEO!C:D,2,0)&amp;" "&amp;H700,VLOOKUP(E700,MAPEO!C:D,2,0))</f>
        <v>J´s Baby Nappy Creams</v>
      </c>
      <c r="N700" t="str">
        <f>VLOOKUP(F700,MD!A:B,2,0)</f>
        <v>YTD 2016</v>
      </c>
    </row>
    <row r="701" spans="1:14">
      <c r="A701" t="s">
        <v>133</v>
      </c>
      <c r="B701" t="s">
        <v>1</v>
      </c>
      <c r="C701" t="s">
        <v>189</v>
      </c>
      <c r="D701" t="s">
        <v>392</v>
      </c>
      <c r="E701" t="s">
        <v>392</v>
      </c>
      <c r="F701" t="s">
        <v>482</v>
      </c>
      <c r="G701" s="3">
        <v>73781.240000000005</v>
      </c>
      <c r="H701" s="3" t="str">
        <f>VLOOKUP($A701&amp;$C701&amp;$B701,Mapping!$C:$G,3,0)</f>
        <v>Mass</v>
      </c>
      <c r="I701" t="str">
        <f>VLOOKUP($A701&amp;$C701&amp;$B701,Mapping!$C:$G,4,0)</f>
        <v>JOHNSON'S BABY</v>
      </c>
      <c r="J701" t="str">
        <f t="shared" si="10"/>
        <v>DIAPER RASH</v>
      </c>
      <c r="K701" t="str">
        <f>VLOOKUP($A701&amp;$C701&amp;$B701,Mapping!$C:$G,5,0)</f>
        <v>Baby Care</v>
      </c>
      <c r="L701" t="str">
        <f>VLOOKUP(J701&amp;H701,Mapping!J:K,2,0)</f>
        <v>Baby Cream</v>
      </c>
      <c r="M701" t="str">
        <f>IF(OR(I701="PIZ BUIN",I701="LISTERINE"),VLOOKUP(E701,MAPEO!C:D,2,0)&amp;" "&amp;H701,VLOOKUP(E701,MAPEO!C:D,2,0))</f>
        <v>J´s Baby Nappy Creams</v>
      </c>
      <c r="N701">
        <f>VLOOKUP(F701,MD!A:B,2,0)</f>
        <v>0</v>
      </c>
    </row>
    <row r="702" spans="1:14">
      <c r="A702" t="s">
        <v>133</v>
      </c>
      <c r="B702" t="s">
        <v>1</v>
      </c>
      <c r="C702" t="s">
        <v>189</v>
      </c>
      <c r="D702" t="s">
        <v>392</v>
      </c>
      <c r="E702" t="s">
        <v>392</v>
      </c>
      <c r="F702" t="s">
        <v>483</v>
      </c>
      <c r="G702" s="3">
        <v>70871.37</v>
      </c>
      <c r="H702" s="3" t="str">
        <f>VLOOKUP($A702&amp;$C702&amp;$B702,Mapping!$C:$G,3,0)</f>
        <v>Mass</v>
      </c>
      <c r="I702" t="str">
        <f>VLOOKUP($A702&amp;$C702&amp;$B702,Mapping!$C:$G,4,0)</f>
        <v>JOHNSON'S BABY</v>
      </c>
      <c r="J702" t="str">
        <f t="shared" si="10"/>
        <v>DIAPER RASH</v>
      </c>
      <c r="K702" t="str">
        <f>VLOOKUP($A702&amp;$C702&amp;$B702,Mapping!$C:$G,5,0)</f>
        <v>Baby Care</v>
      </c>
      <c r="L702" t="str">
        <f>VLOOKUP(J702&amp;H702,Mapping!J:K,2,0)</f>
        <v>Baby Cream</v>
      </c>
      <c r="M702" t="str">
        <f>IF(OR(I702="PIZ BUIN",I702="LISTERINE"),VLOOKUP(E702,MAPEO!C:D,2,0)&amp;" "&amp;H702,VLOOKUP(E702,MAPEO!C:D,2,0))</f>
        <v>J´s Baby Nappy Creams</v>
      </c>
      <c r="N702">
        <f>VLOOKUP(F702,MD!A:B,2,0)</f>
        <v>0</v>
      </c>
    </row>
    <row r="703" spans="1:14">
      <c r="A703" t="s">
        <v>133</v>
      </c>
      <c r="B703" t="s">
        <v>1</v>
      </c>
      <c r="C703" t="s">
        <v>189</v>
      </c>
      <c r="D703" t="s">
        <v>392</v>
      </c>
      <c r="E703" t="s">
        <v>392</v>
      </c>
      <c r="F703" t="s">
        <v>484</v>
      </c>
      <c r="G703" s="3">
        <v>64146.05</v>
      </c>
      <c r="H703" s="3" t="str">
        <f>VLOOKUP($A703&amp;$C703&amp;$B703,Mapping!$C:$G,3,0)</f>
        <v>Mass</v>
      </c>
      <c r="I703" t="str">
        <f>VLOOKUP($A703&amp;$C703&amp;$B703,Mapping!$C:$G,4,0)</f>
        <v>JOHNSON'S BABY</v>
      </c>
      <c r="J703" t="str">
        <f t="shared" si="10"/>
        <v>DIAPER RASH</v>
      </c>
      <c r="K703" t="str">
        <f>VLOOKUP($A703&amp;$C703&amp;$B703,Mapping!$C:$G,5,0)</f>
        <v>Baby Care</v>
      </c>
      <c r="L703" t="str">
        <f>VLOOKUP(J703&amp;H703,Mapping!J:K,2,0)</f>
        <v>Baby Cream</v>
      </c>
      <c r="M703" t="str">
        <f>IF(OR(I703="PIZ BUIN",I703="LISTERINE"),VLOOKUP(E703,MAPEO!C:D,2,0)&amp;" "&amp;H703,VLOOKUP(E703,MAPEO!C:D,2,0))</f>
        <v>J´s Baby Nappy Creams</v>
      </c>
      <c r="N703">
        <f>VLOOKUP(F703,MD!A:B,2,0)</f>
        <v>0</v>
      </c>
    </row>
    <row r="704" spans="1:14">
      <c r="A704" t="s">
        <v>133</v>
      </c>
      <c r="B704" t="s">
        <v>1</v>
      </c>
      <c r="C704" t="s">
        <v>189</v>
      </c>
      <c r="D704" t="s">
        <v>392</v>
      </c>
      <c r="E704" t="s">
        <v>392</v>
      </c>
      <c r="F704" t="s">
        <v>485</v>
      </c>
      <c r="G704" s="3">
        <v>60158.66</v>
      </c>
      <c r="H704" s="3" t="str">
        <f>VLOOKUP($A704&amp;$C704&amp;$B704,Mapping!$C:$G,3,0)</f>
        <v>Mass</v>
      </c>
      <c r="I704" t="str">
        <f>VLOOKUP($A704&amp;$C704&amp;$B704,Mapping!$C:$G,4,0)</f>
        <v>JOHNSON'S BABY</v>
      </c>
      <c r="J704" t="str">
        <f t="shared" ref="J704:J767" si="11">IF(OR(C704="ROC",C704="COMPEED"),E704,D704)</f>
        <v>DIAPER RASH</v>
      </c>
      <c r="K704" t="str">
        <f>VLOOKUP($A704&amp;$C704&amp;$B704,Mapping!$C:$G,5,0)</f>
        <v>Baby Care</v>
      </c>
      <c r="L704" t="str">
        <f>VLOOKUP(J704&amp;H704,Mapping!J:K,2,0)</f>
        <v>Baby Cream</v>
      </c>
      <c r="M704" t="str">
        <f>IF(OR(I704="PIZ BUIN",I704="LISTERINE"),VLOOKUP(E704,MAPEO!C:D,2,0)&amp;" "&amp;H704,VLOOKUP(E704,MAPEO!C:D,2,0))</f>
        <v>J´s Baby Nappy Creams</v>
      </c>
      <c r="N704">
        <f>VLOOKUP(F704,MD!A:B,2,0)</f>
        <v>0</v>
      </c>
    </row>
    <row r="705" spans="1:14">
      <c r="A705" t="s">
        <v>133</v>
      </c>
      <c r="B705" t="s">
        <v>1</v>
      </c>
      <c r="C705" t="s">
        <v>189</v>
      </c>
      <c r="D705" t="s">
        <v>392</v>
      </c>
      <c r="E705" t="s">
        <v>392</v>
      </c>
      <c r="F705" t="s">
        <v>486</v>
      </c>
      <c r="G705" s="3">
        <v>52072.07</v>
      </c>
      <c r="H705" s="3" t="str">
        <f>VLOOKUP($A705&amp;$C705&amp;$B705,Mapping!$C:$G,3,0)</f>
        <v>Mass</v>
      </c>
      <c r="I705" t="str">
        <f>VLOOKUP($A705&amp;$C705&amp;$B705,Mapping!$C:$G,4,0)</f>
        <v>JOHNSON'S BABY</v>
      </c>
      <c r="J705" t="str">
        <f t="shared" si="11"/>
        <v>DIAPER RASH</v>
      </c>
      <c r="K705" t="str">
        <f>VLOOKUP($A705&amp;$C705&amp;$B705,Mapping!$C:$G,5,0)</f>
        <v>Baby Care</v>
      </c>
      <c r="L705" t="str">
        <f>VLOOKUP(J705&amp;H705,Mapping!J:K,2,0)</f>
        <v>Baby Cream</v>
      </c>
      <c r="M705" t="str">
        <f>IF(OR(I705="PIZ BUIN",I705="LISTERINE"),VLOOKUP(E705,MAPEO!C:D,2,0)&amp;" "&amp;H705,VLOOKUP(E705,MAPEO!C:D,2,0))</f>
        <v>J´s Baby Nappy Creams</v>
      </c>
      <c r="N705">
        <f>VLOOKUP(F705,MD!A:B,2,0)</f>
        <v>0</v>
      </c>
    </row>
    <row r="706" spans="1:14">
      <c r="A706" t="s">
        <v>133</v>
      </c>
      <c r="B706" t="s">
        <v>1</v>
      </c>
      <c r="C706" t="s">
        <v>189</v>
      </c>
      <c r="D706" t="s">
        <v>392</v>
      </c>
      <c r="E706" t="s">
        <v>392</v>
      </c>
      <c r="F706" t="s">
        <v>487</v>
      </c>
      <c r="G706" s="3">
        <v>85185</v>
      </c>
      <c r="H706" s="3" t="str">
        <f>VLOOKUP($A706&amp;$C706&amp;$B706,Mapping!$C:$G,3,0)</f>
        <v>Mass</v>
      </c>
      <c r="I706" t="str">
        <f>VLOOKUP($A706&amp;$C706&amp;$B706,Mapping!$C:$G,4,0)</f>
        <v>JOHNSON'S BABY</v>
      </c>
      <c r="J706" t="str">
        <f t="shared" si="11"/>
        <v>DIAPER RASH</v>
      </c>
      <c r="K706" t="str">
        <f>VLOOKUP($A706&amp;$C706&amp;$B706,Mapping!$C:$G,5,0)</f>
        <v>Baby Care</v>
      </c>
      <c r="L706" t="str">
        <f>VLOOKUP(J706&amp;H706,Mapping!J:K,2,0)</f>
        <v>Baby Cream</v>
      </c>
      <c r="M706" t="str">
        <f>IF(OR(I706="PIZ BUIN",I706="LISTERINE"),VLOOKUP(E706,MAPEO!C:D,2,0)&amp;" "&amp;H706,VLOOKUP(E706,MAPEO!C:D,2,0))</f>
        <v>J´s Baby Nappy Creams</v>
      </c>
      <c r="N706">
        <f>VLOOKUP(F706,MD!A:B,2,0)</f>
        <v>0</v>
      </c>
    </row>
    <row r="707" spans="1:14">
      <c r="A707" t="s">
        <v>133</v>
      </c>
      <c r="B707" t="s">
        <v>1</v>
      </c>
      <c r="C707" t="s">
        <v>189</v>
      </c>
      <c r="D707" t="s">
        <v>392</v>
      </c>
      <c r="E707" t="s">
        <v>392</v>
      </c>
      <c r="F707" t="s">
        <v>488</v>
      </c>
      <c r="G707" s="3">
        <v>56322.83</v>
      </c>
      <c r="H707" s="3" t="str">
        <f>VLOOKUP($A707&amp;$C707&amp;$B707,Mapping!$C:$G,3,0)</f>
        <v>Mass</v>
      </c>
      <c r="I707" t="str">
        <f>VLOOKUP($A707&amp;$C707&amp;$B707,Mapping!$C:$G,4,0)</f>
        <v>JOHNSON'S BABY</v>
      </c>
      <c r="J707" t="str">
        <f t="shared" si="11"/>
        <v>DIAPER RASH</v>
      </c>
      <c r="K707" t="str">
        <f>VLOOKUP($A707&amp;$C707&amp;$B707,Mapping!$C:$G,5,0)</f>
        <v>Baby Care</v>
      </c>
      <c r="L707" t="str">
        <f>VLOOKUP(J707&amp;H707,Mapping!J:K,2,0)</f>
        <v>Baby Cream</v>
      </c>
      <c r="M707" t="str">
        <f>IF(OR(I707="PIZ BUIN",I707="LISTERINE"),VLOOKUP(E707,MAPEO!C:D,2,0)&amp;" "&amp;H707,VLOOKUP(E707,MAPEO!C:D,2,0))</f>
        <v>J´s Baby Nappy Creams</v>
      </c>
      <c r="N707">
        <f>VLOOKUP(F707,MD!A:B,2,0)</f>
        <v>0</v>
      </c>
    </row>
    <row r="708" spans="1:14">
      <c r="A708" t="s">
        <v>133</v>
      </c>
      <c r="B708" t="s">
        <v>1</v>
      </c>
      <c r="C708" t="s">
        <v>189</v>
      </c>
      <c r="D708" t="s">
        <v>392</v>
      </c>
      <c r="E708" t="s">
        <v>392</v>
      </c>
      <c r="F708" t="s">
        <v>489</v>
      </c>
      <c r="G708" s="3">
        <v>54324.85</v>
      </c>
      <c r="H708" s="3" t="str">
        <f>VLOOKUP($A708&amp;$C708&amp;$B708,Mapping!$C:$G,3,0)</f>
        <v>Mass</v>
      </c>
      <c r="I708" t="str">
        <f>VLOOKUP($A708&amp;$C708&amp;$B708,Mapping!$C:$G,4,0)</f>
        <v>JOHNSON'S BABY</v>
      </c>
      <c r="J708" t="str">
        <f t="shared" si="11"/>
        <v>DIAPER RASH</v>
      </c>
      <c r="K708" t="str">
        <f>VLOOKUP($A708&amp;$C708&amp;$B708,Mapping!$C:$G,5,0)</f>
        <v>Baby Care</v>
      </c>
      <c r="L708" t="str">
        <f>VLOOKUP(J708&amp;H708,Mapping!J:K,2,0)</f>
        <v>Baby Cream</v>
      </c>
      <c r="M708" t="str">
        <f>IF(OR(I708="PIZ BUIN",I708="LISTERINE"),VLOOKUP(E708,MAPEO!C:D,2,0)&amp;" "&amp;H708,VLOOKUP(E708,MAPEO!C:D,2,0))</f>
        <v>J´s Baby Nappy Creams</v>
      </c>
      <c r="N708">
        <f>VLOOKUP(F708,MD!A:B,2,0)</f>
        <v>0</v>
      </c>
    </row>
    <row r="709" spans="1:14">
      <c r="A709" t="s">
        <v>133</v>
      </c>
      <c r="B709" t="s">
        <v>1</v>
      </c>
      <c r="C709" t="s">
        <v>189</v>
      </c>
      <c r="D709" t="s">
        <v>392</v>
      </c>
      <c r="E709" t="s">
        <v>392</v>
      </c>
      <c r="F709" t="s">
        <v>490</v>
      </c>
      <c r="G709" s="3">
        <v>113068.24</v>
      </c>
      <c r="H709" s="3" t="str">
        <f>VLOOKUP($A709&amp;$C709&amp;$B709,Mapping!$C:$G,3,0)</f>
        <v>Mass</v>
      </c>
      <c r="I709" t="str">
        <f>VLOOKUP($A709&amp;$C709&amp;$B709,Mapping!$C:$G,4,0)</f>
        <v>JOHNSON'S BABY</v>
      </c>
      <c r="J709" t="str">
        <f t="shared" si="11"/>
        <v>DIAPER RASH</v>
      </c>
      <c r="K709" t="str">
        <f>VLOOKUP($A709&amp;$C709&amp;$B709,Mapping!$C:$G,5,0)</f>
        <v>Baby Care</v>
      </c>
      <c r="L709" t="str">
        <f>VLOOKUP(J709&amp;H709,Mapping!J:K,2,0)</f>
        <v>Baby Cream</v>
      </c>
      <c r="M709" t="str">
        <f>IF(OR(I709="PIZ BUIN",I709="LISTERINE"),VLOOKUP(E709,MAPEO!C:D,2,0)&amp;" "&amp;H709,VLOOKUP(E709,MAPEO!C:D,2,0))</f>
        <v>J´s Baby Nappy Creams</v>
      </c>
      <c r="N709">
        <f>VLOOKUP(F709,MD!A:B,2,0)</f>
        <v>0</v>
      </c>
    </row>
    <row r="710" spans="1:14">
      <c r="A710" t="s">
        <v>133</v>
      </c>
      <c r="B710" t="s">
        <v>1</v>
      </c>
      <c r="C710" t="s">
        <v>189</v>
      </c>
      <c r="D710" t="s">
        <v>392</v>
      </c>
      <c r="E710" t="s">
        <v>392</v>
      </c>
      <c r="F710" t="s">
        <v>491</v>
      </c>
      <c r="G710" s="3">
        <v>58764.44</v>
      </c>
      <c r="H710" s="3" t="str">
        <f>VLOOKUP($A710&amp;$C710&amp;$B710,Mapping!$C:$G,3,0)</f>
        <v>Mass</v>
      </c>
      <c r="I710" t="str">
        <f>VLOOKUP($A710&amp;$C710&amp;$B710,Mapping!$C:$G,4,0)</f>
        <v>JOHNSON'S BABY</v>
      </c>
      <c r="J710" t="str">
        <f t="shared" si="11"/>
        <v>DIAPER RASH</v>
      </c>
      <c r="K710" t="str">
        <f>VLOOKUP($A710&amp;$C710&amp;$B710,Mapping!$C:$G,5,0)</f>
        <v>Baby Care</v>
      </c>
      <c r="L710" t="str">
        <f>VLOOKUP(J710&amp;H710,Mapping!J:K,2,0)</f>
        <v>Baby Cream</v>
      </c>
      <c r="M710" t="str">
        <f>IF(OR(I710="PIZ BUIN",I710="LISTERINE"),VLOOKUP(E710,MAPEO!C:D,2,0)&amp;" "&amp;H710,VLOOKUP(E710,MAPEO!C:D,2,0))</f>
        <v>J´s Baby Nappy Creams</v>
      </c>
      <c r="N710">
        <f>VLOOKUP(F710,MD!A:B,2,0)</f>
        <v>0</v>
      </c>
    </row>
    <row r="711" spans="1:14">
      <c r="A711" t="s">
        <v>133</v>
      </c>
      <c r="B711" t="s">
        <v>1</v>
      </c>
      <c r="C711" t="s">
        <v>189</v>
      </c>
      <c r="D711" t="s">
        <v>392</v>
      </c>
      <c r="E711" t="s">
        <v>392</v>
      </c>
      <c r="F711" t="s">
        <v>492</v>
      </c>
      <c r="G711" s="3">
        <v>55185.760000000002</v>
      </c>
      <c r="H711" s="3" t="str">
        <f>VLOOKUP($A711&amp;$C711&amp;$B711,Mapping!$C:$G,3,0)</f>
        <v>Mass</v>
      </c>
      <c r="I711" t="str">
        <f>VLOOKUP($A711&amp;$C711&amp;$B711,Mapping!$C:$G,4,0)</f>
        <v>JOHNSON'S BABY</v>
      </c>
      <c r="J711" t="str">
        <f t="shared" si="11"/>
        <v>DIAPER RASH</v>
      </c>
      <c r="K711" t="str">
        <f>VLOOKUP($A711&amp;$C711&amp;$B711,Mapping!$C:$G,5,0)</f>
        <v>Baby Care</v>
      </c>
      <c r="L711" t="str">
        <f>VLOOKUP(J711&amp;H711,Mapping!J:K,2,0)</f>
        <v>Baby Cream</v>
      </c>
      <c r="M711" t="str">
        <f>IF(OR(I711="PIZ BUIN",I711="LISTERINE"),VLOOKUP(E711,MAPEO!C:D,2,0)&amp;" "&amp;H711,VLOOKUP(E711,MAPEO!C:D,2,0))</f>
        <v>J´s Baby Nappy Creams</v>
      </c>
      <c r="N711">
        <f>VLOOKUP(F711,MD!A:B,2,0)</f>
        <v>0</v>
      </c>
    </row>
    <row r="712" spans="1:14">
      <c r="A712" t="s">
        <v>133</v>
      </c>
      <c r="B712" t="s">
        <v>1</v>
      </c>
      <c r="C712" t="s">
        <v>189</v>
      </c>
      <c r="D712" t="s">
        <v>392</v>
      </c>
      <c r="E712" t="s">
        <v>392</v>
      </c>
      <c r="F712" t="s">
        <v>493</v>
      </c>
      <c r="G712" s="3">
        <v>72754.41</v>
      </c>
      <c r="H712" s="3" t="str">
        <f>VLOOKUP($A712&amp;$C712&amp;$B712,Mapping!$C:$G,3,0)</f>
        <v>Mass</v>
      </c>
      <c r="I712" t="str">
        <f>VLOOKUP($A712&amp;$C712&amp;$B712,Mapping!$C:$G,4,0)</f>
        <v>JOHNSON'S BABY</v>
      </c>
      <c r="J712" t="str">
        <f t="shared" si="11"/>
        <v>DIAPER RASH</v>
      </c>
      <c r="K712" t="str">
        <f>VLOOKUP($A712&amp;$C712&amp;$B712,Mapping!$C:$G,5,0)</f>
        <v>Baby Care</v>
      </c>
      <c r="L712" t="str">
        <f>VLOOKUP(J712&amp;H712,Mapping!J:K,2,0)</f>
        <v>Baby Cream</v>
      </c>
      <c r="M712" t="str">
        <f>IF(OR(I712="PIZ BUIN",I712="LISTERINE"),VLOOKUP(E712,MAPEO!C:D,2,0)&amp;" "&amp;H712,VLOOKUP(E712,MAPEO!C:D,2,0))</f>
        <v>J´s Baby Nappy Creams</v>
      </c>
      <c r="N712">
        <f>VLOOKUP(F712,MD!A:B,2,0)</f>
        <v>0</v>
      </c>
    </row>
    <row r="713" spans="1:14">
      <c r="A713" t="s">
        <v>133</v>
      </c>
      <c r="B713" t="s">
        <v>1</v>
      </c>
      <c r="C713" t="s">
        <v>189</v>
      </c>
      <c r="D713" t="s">
        <v>392</v>
      </c>
      <c r="E713" t="s">
        <v>392</v>
      </c>
      <c r="F713" t="s">
        <v>95</v>
      </c>
      <c r="G713" s="3">
        <v>49903.09</v>
      </c>
      <c r="H713" s="3" t="str">
        <f>VLOOKUP($A713&amp;$C713&amp;$B713,Mapping!$C:$G,3,0)</f>
        <v>Mass</v>
      </c>
      <c r="I713" t="str">
        <f>VLOOKUP($A713&amp;$C713&amp;$B713,Mapping!$C:$G,4,0)</f>
        <v>JOHNSON'S BABY</v>
      </c>
      <c r="J713" t="str">
        <f t="shared" si="11"/>
        <v>DIAPER RASH</v>
      </c>
      <c r="K713" t="str">
        <f>VLOOKUP($A713&amp;$C713&amp;$B713,Mapping!$C:$G,5,0)</f>
        <v>Baby Care</v>
      </c>
      <c r="L713" t="str">
        <f>VLOOKUP(J713&amp;H713,Mapping!J:K,2,0)</f>
        <v>Baby Cream</v>
      </c>
      <c r="M713" t="str">
        <f>IF(OR(I713="PIZ BUIN",I713="LISTERINE"),VLOOKUP(E713,MAPEO!C:D,2,0)&amp;" "&amp;H713,VLOOKUP(E713,MAPEO!C:D,2,0))</f>
        <v>J´s Baby Nappy Creams</v>
      </c>
      <c r="N713" t="str">
        <f>VLOOKUP(F713,MD!A:B,2,0)</f>
        <v>YTD 2015</v>
      </c>
    </row>
    <row r="714" spans="1:14">
      <c r="A714" t="s">
        <v>133</v>
      </c>
      <c r="B714" t="s">
        <v>1</v>
      </c>
      <c r="C714" t="s">
        <v>189</v>
      </c>
      <c r="D714" t="s">
        <v>392</v>
      </c>
      <c r="E714" t="s">
        <v>392</v>
      </c>
      <c r="F714" t="s">
        <v>96</v>
      </c>
      <c r="G714" s="3">
        <v>86194.65</v>
      </c>
      <c r="H714" s="3" t="str">
        <f>VLOOKUP($A714&amp;$C714&amp;$B714,Mapping!$C:$G,3,0)</f>
        <v>Mass</v>
      </c>
      <c r="I714" t="str">
        <f>VLOOKUP($A714&amp;$C714&amp;$B714,Mapping!$C:$G,4,0)</f>
        <v>JOHNSON'S BABY</v>
      </c>
      <c r="J714" t="str">
        <f t="shared" si="11"/>
        <v>DIAPER RASH</v>
      </c>
      <c r="K714" t="str">
        <f>VLOOKUP($A714&amp;$C714&amp;$B714,Mapping!$C:$G,5,0)</f>
        <v>Baby Care</v>
      </c>
      <c r="L714" t="str">
        <f>VLOOKUP(J714&amp;H714,Mapping!J:K,2,0)</f>
        <v>Baby Cream</v>
      </c>
      <c r="M714" t="str">
        <f>IF(OR(I714="PIZ BUIN",I714="LISTERINE"),VLOOKUP(E714,MAPEO!C:D,2,0)&amp;" "&amp;H714,VLOOKUP(E714,MAPEO!C:D,2,0))</f>
        <v>J´s Baby Nappy Creams</v>
      </c>
      <c r="N714" t="str">
        <f>VLOOKUP(F714,MD!A:B,2,0)</f>
        <v>YTD 2015</v>
      </c>
    </row>
    <row r="715" spans="1:14">
      <c r="A715" t="s">
        <v>133</v>
      </c>
      <c r="B715" t="s">
        <v>1</v>
      </c>
      <c r="C715" t="s">
        <v>189</v>
      </c>
      <c r="D715" t="s">
        <v>392</v>
      </c>
      <c r="E715" t="s">
        <v>392</v>
      </c>
      <c r="F715" t="s">
        <v>97</v>
      </c>
      <c r="G715" s="3">
        <v>83793.649999999994</v>
      </c>
      <c r="H715" s="3" t="str">
        <f>VLOOKUP($A715&amp;$C715&amp;$B715,Mapping!$C:$G,3,0)</f>
        <v>Mass</v>
      </c>
      <c r="I715" t="str">
        <f>VLOOKUP($A715&amp;$C715&amp;$B715,Mapping!$C:$G,4,0)</f>
        <v>JOHNSON'S BABY</v>
      </c>
      <c r="J715" t="str">
        <f t="shared" si="11"/>
        <v>DIAPER RASH</v>
      </c>
      <c r="K715" t="str">
        <f>VLOOKUP($A715&amp;$C715&amp;$B715,Mapping!$C:$G,5,0)</f>
        <v>Baby Care</v>
      </c>
      <c r="L715" t="str">
        <f>VLOOKUP(J715&amp;H715,Mapping!J:K,2,0)</f>
        <v>Baby Cream</v>
      </c>
      <c r="M715" t="str">
        <f>IF(OR(I715="PIZ BUIN",I715="LISTERINE"),VLOOKUP(E715,MAPEO!C:D,2,0)&amp;" "&amp;H715,VLOOKUP(E715,MAPEO!C:D,2,0))</f>
        <v>J´s Baby Nappy Creams</v>
      </c>
      <c r="N715" t="str">
        <f>VLOOKUP(F715,MD!A:B,2,0)</f>
        <v>YTD 2015</v>
      </c>
    </row>
    <row r="716" spans="1:14">
      <c r="A716" t="s">
        <v>133</v>
      </c>
      <c r="B716" t="s">
        <v>1</v>
      </c>
      <c r="C716" t="s">
        <v>189</v>
      </c>
      <c r="D716" t="s">
        <v>392</v>
      </c>
      <c r="E716" t="s">
        <v>392</v>
      </c>
      <c r="F716" t="s">
        <v>101</v>
      </c>
      <c r="G716" s="3">
        <v>65843.7</v>
      </c>
      <c r="H716" s="3" t="str">
        <f>VLOOKUP($A716&amp;$C716&amp;$B716,Mapping!$C:$G,3,0)</f>
        <v>Mass</v>
      </c>
      <c r="I716" t="str">
        <f>VLOOKUP($A716&amp;$C716&amp;$B716,Mapping!$C:$G,4,0)</f>
        <v>JOHNSON'S BABY</v>
      </c>
      <c r="J716" t="str">
        <f t="shared" si="11"/>
        <v>DIAPER RASH</v>
      </c>
      <c r="K716" t="str">
        <f>VLOOKUP($A716&amp;$C716&amp;$B716,Mapping!$C:$G,5,0)</f>
        <v>Baby Care</v>
      </c>
      <c r="L716" t="str">
        <f>VLOOKUP(J716&amp;H716,Mapping!J:K,2,0)</f>
        <v>Baby Cream</v>
      </c>
      <c r="M716" t="str">
        <f>IF(OR(I716="PIZ BUIN",I716="LISTERINE"),VLOOKUP(E716,MAPEO!C:D,2,0)&amp;" "&amp;H716,VLOOKUP(E716,MAPEO!C:D,2,0))</f>
        <v>J´s Baby Nappy Creams</v>
      </c>
      <c r="N716" t="str">
        <f>VLOOKUP(F716,MD!A:B,2,0)</f>
        <v>YTD 2015</v>
      </c>
    </row>
    <row r="717" spans="1:14">
      <c r="A717" t="s">
        <v>133</v>
      </c>
      <c r="B717" t="s">
        <v>1</v>
      </c>
      <c r="C717" t="s">
        <v>189</v>
      </c>
      <c r="D717" t="s">
        <v>392</v>
      </c>
      <c r="E717" t="s">
        <v>392</v>
      </c>
      <c r="F717" t="s">
        <v>104</v>
      </c>
      <c r="G717" s="3">
        <v>58155.51</v>
      </c>
      <c r="H717" s="3" t="str">
        <f>VLOOKUP($A717&amp;$C717&amp;$B717,Mapping!$C:$G,3,0)</f>
        <v>Mass</v>
      </c>
      <c r="I717" t="str">
        <f>VLOOKUP($A717&amp;$C717&amp;$B717,Mapping!$C:$G,4,0)</f>
        <v>JOHNSON'S BABY</v>
      </c>
      <c r="J717" t="str">
        <f t="shared" si="11"/>
        <v>DIAPER RASH</v>
      </c>
      <c r="K717" t="str">
        <f>VLOOKUP($A717&amp;$C717&amp;$B717,Mapping!$C:$G,5,0)</f>
        <v>Baby Care</v>
      </c>
      <c r="L717" t="str">
        <f>VLOOKUP(J717&amp;H717,Mapping!J:K,2,0)</f>
        <v>Baby Cream</v>
      </c>
      <c r="M717" t="str">
        <f>IF(OR(I717="PIZ BUIN",I717="LISTERINE"),VLOOKUP(E717,MAPEO!C:D,2,0)&amp;" "&amp;H717,VLOOKUP(E717,MAPEO!C:D,2,0))</f>
        <v>J´s Baby Nappy Creams</v>
      </c>
      <c r="N717" t="str">
        <f>VLOOKUP(F717,MD!A:B,2,0)</f>
        <v>YTD 2015</v>
      </c>
    </row>
    <row r="718" spans="1:14">
      <c r="A718" t="s">
        <v>133</v>
      </c>
      <c r="B718" t="s">
        <v>1</v>
      </c>
      <c r="C718" t="s">
        <v>189</v>
      </c>
      <c r="D718" t="s">
        <v>392</v>
      </c>
      <c r="E718" t="s">
        <v>392</v>
      </c>
      <c r="F718" t="s">
        <v>105</v>
      </c>
      <c r="G718" s="3">
        <v>63515.85</v>
      </c>
      <c r="H718" s="3" t="str">
        <f>VLOOKUP($A718&amp;$C718&amp;$B718,Mapping!$C:$G,3,0)</f>
        <v>Mass</v>
      </c>
      <c r="I718" t="str">
        <f>VLOOKUP($A718&amp;$C718&amp;$B718,Mapping!$C:$G,4,0)</f>
        <v>JOHNSON'S BABY</v>
      </c>
      <c r="J718" t="str">
        <f t="shared" si="11"/>
        <v>DIAPER RASH</v>
      </c>
      <c r="K718" t="str">
        <f>VLOOKUP($A718&amp;$C718&amp;$B718,Mapping!$C:$G,5,0)</f>
        <v>Baby Care</v>
      </c>
      <c r="L718" t="str">
        <f>VLOOKUP(J718&amp;H718,Mapping!J:K,2,0)</f>
        <v>Baby Cream</v>
      </c>
      <c r="M718" t="str">
        <f>IF(OR(I718="PIZ BUIN",I718="LISTERINE"),VLOOKUP(E718,MAPEO!C:D,2,0)&amp;" "&amp;H718,VLOOKUP(E718,MAPEO!C:D,2,0))</f>
        <v>J´s Baby Nappy Creams</v>
      </c>
      <c r="N718" t="str">
        <f>VLOOKUP(F718,MD!A:B,2,0)</f>
        <v>YTD 2015</v>
      </c>
    </row>
    <row r="719" spans="1:14">
      <c r="A719" t="s">
        <v>133</v>
      </c>
      <c r="B719" t="s">
        <v>1</v>
      </c>
      <c r="C719" t="s">
        <v>189</v>
      </c>
      <c r="D719" t="s">
        <v>392</v>
      </c>
      <c r="E719" t="s">
        <v>392</v>
      </c>
      <c r="F719" t="s">
        <v>106</v>
      </c>
      <c r="G719" s="3">
        <v>56987.02</v>
      </c>
      <c r="H719" s="3" t="str">
        <f>VLOOKUP($A719&amp;$C719&amp;$B719,Mapping!$C:$G,3,0)</f>
        <v>Mass</v>
      </c>
      <c r="I719" t="str">
        <f>VLOOKUP($A719&amp;$C719&amp;$B719,Mapping!$C:$G,4,0)</f>
        <v>JOHNSON'S BABY</v>
      </c>
      <c r="J719" t="str">
        <f t="shared" si="11"/>
        <v>DIAPER RASH</v>
      </c>
      <c r="K719" t="str">
        <f>VLOOKUP($A719&amp;$C719&amp;$B719,Mapping!$C:$G,5,0)</f>
        <v>Baby Care</v>
      </c>
      <c r="L719" t="str">
        <f>VLOOKUP(J719&amp;H719,Mapping!J:K,2,0)</f>
        <v>Baby Cream</v>
      </c>
      <c r="M719" t="str">
        <f>IF(OR(I719="PIZ BUIN",I719="LISTERINE"),VLOOKUP(E719,MAPEO!C:D,2,0)&amp;" "&amp;H719,VLOOKUP(E719,MAPEO!C:D,2,0))</f>
        <v>J´s Baby Nappy Creams</v>
      </c>
      <c r="N719" t="str">
        <f>VLOOKUP(F719,MD!A:B,2,0)</f>
        <v>YTD 2015</v>
      </c>
    </row>
    <row r="720" spans="1:14">
      <c r="A720" t="s">
        <v>133</v>
      </c>
      <c r="B720" t="s">
        <v>1</v>
      </c>
      <c r="C720" t="s">
        <v>189</v>
      </c>
      <c r="D720" t="s">
        <v>392</v>
      </c>
      <c r="E720" t="s">
        <v>392</v>
      </c>
      <c r="F720" t="s">
        <v>108</v>
      </c>
      <c r="G720" s="3">
        <v>81121.009999999995</v>
      </c>
      <c r="H720" s="3" t="str">
        <f>VLOOKUP($A720&amp;$C720&amp;$B720,Mapping!$C:$G,3,0)</f>
        <v>Mass</v>
      </c>
      <c r="I720" t="str">
        <f>VLOOKUP($A720&amp;$C720&amp;$B720,Mapping!$C:$G,4,0)</f>
        <v>JOHNSON'S BABY</v>
      </c>
      <c r="J720" t="str">
        <f t="shared" si="11"/>
        <v>DIAPER RASH</v>
      </c>
      <c r="K720" t="str">
        <f>VLOOKUP($A720&amp;$C720&amp;$B720,Mapping!$C:$G,5,0)</f>
        <v>Baby Care</v>
      </c>
      <c r="L720" t="str">
        <f>VLOOKUP(J720&amp;H720,Mapping!J:K,2,0)</f>
        <v>Baby Cream</v>
      </c>
      <c r="M720" t="str">
        <f>IF(OR(I720="PIZ BUIN",I720="LISTERINE"),VLOOKUP(E720,MAPEO!C:D,2,0)&amp;" "&amp;H720,VLOOKUP(E720,MAPEO!C:D,2,0))</f>
        <v>J´s Baby Nappy Creams</v>
      </c>
      <c r="N720">
        <f>VLOOKUP(F720,MD!A:B,2,0)</f>
        <v>0</v>
      </c>
    </row>
    <row r="721" spans="1:14">
      <c r="A721" t="s">
        <v>133</v>
      </c>
      <c r="B721" t="s">
        <v>1</v>
      </c>
      <c r="C721" t="s">
        <v>189</v>
      </c>
      <c r="D721" t="s">
        <v>392</v>
      </c>
      <c r="E721" t="s">
        <v>392</v>
      </c>
      <c r="F721" t="s">
        <v>109</v>
      </c>
      <c r="G721" s="3">
        <v>90443.14</v>
      </c>
      <c r="H721" s="3" t="str">
        <f>VLOOKUP($A721&amp;$C721&amp;$B721,Mapping!$C:$G,3,0)</f>
        <v>Mass</v>
      </c>
      <c r="I721" t="str">
        <f>VLOOKUP($A721&amp;$C721&amp;$B721,Mapping!$C:$G,4,0)</f>
        <v>JOHNSON'S BABY</v>
      </c>
      <c r="J721" t="str">
        <f t="shared" si="11"/>
        <v>DIAPER RASH</v>
      </c>
      <c r="K721" t="str">
        <f>VLOOKUP($A721&amp;$C721&amp;$B721,Mapping!$C:$G,5,0)</f>
        <v>Baby Care</v>
      </c>
      <c r="L721" t="str">
        <f>VLOOKUP(J721&amp;H721,Mapping!J:K,2,0)</f>
        <v>Baby Cream</v>
      </c>
      <c r="M721" t="str">
        <f>IF(OR(I721="PIZ BUIN",I721="LISTERINE"),VLOOKUP(E721,MAPEO!C:D,2,0)&amp;" "&amp;H721,VLOOKUP(E721,MAPEO!C:D,2,0))</f>
        <v>J´s Baby Nappy Creams</v>
      </c>
      <c r="N721">
        <f>VLOOKUP(F721,MD!A:B,2,0)</f>
        <v>0</v>
      </c>
    </row>
    <row r="722" spans="1:14">
      <c r="A722" t="s">
        <v>133</v>
      </c>
      <c r="B722" t="s">
        <v>1</v>
      </c>
      <c r="C722" t="s">
        <v>189</v>
      </c>
      <c r="D722" t="s">
        <v>392</v>
      </c>
      <c r="E722" t="s">
        <v>392</v>
      </c>
      <c r="F722" t="s">
        <v>110</v>
      </c>
      <c r="G722" s="3">
        <v>54438.97</v>
      </c>
      <c r="H722" s="3" t="str">
        <f>VLOOKUP($A722&amp;$C722&amp;$B722,Mapping!$C:$G,3,0)</f>
        <v>Mass</v>
      </c>
      <c r="I722" t="str">
        <f>VLOOKUP($A722&amp;$C722&amp;$B722,Mapping!$C:$G,4,0)</f>
        <v>JOHNSON'S BABY</v>
      </c>
      <c r="J722" t="str">
        <f t="shared" si="11"/>
        <v>DIAPER RASH</v>
      </c>
      <c r="K722" t="str">
        <f>VLOOKUP($A722&amp;$C722&amp;$B722,Mapping!$C:$G,5,0)</f>
        <v>Baby Care</v>
      </c>
      <c r="L722" t="str">
        <f>VLOOKUP(J722&amp;H722,Mapping!J:K,2,0)</f>
        <v>Baby Cream</v>
      </c>
      <c r="M722" t="str">
        <f>IF(OR(I722="PIZ BUIN",I722="LISTERINE"),VLOOKUP(E722,MAPEO!C:D,2,0)&amp;" "&amp;H722,VLOOKUP(E722,MAPEO!C:D,2,0))</f>
        <v>J´s Baby Nappy Creams</v>
      </c>
      <c r="N722">
        <f>VLOOKUP(F722,MD!A:B,2,0)</f>
        <v>0</v>
      </c>
    </row>
    <row r="723" spans="1:14">
      <c r="A723" t="s">
        <v>133</v>
      </c>
      <c r="B723" t="s">
        <v>1</v>
      </c>
      <c r="C723" t="s">
        <v>189</v>
      </c>
      <c r="D723" t="s">
        <v>392</v>
      </c>
      <c r="E723" t="s">
        <v>392</v>
      </c>
      <c r="F723" t="s">
        <v>111</v>
      </c>
      <c r="G723" s="3">
        <v>49475.51</v>
      </c>
      <c r="H723" s="3" t="str">
        <f>VLOOKUP($A723&amp;$C723&amp;$B723,Mapping!$C:$G,3,0)</f>
        <v>Mass</v>
      </c>
      <c r="I723" t="str">
        <f>VLOOKUP($A723&amp;$C723&amp;$B723,Mapping!$C:$G,4,0)</f>
        <v>JOHNSON'S BABY</v>
      </c>
      <c r="J723" t="str">
        <f t="shared" si="11"/>
        <v>DIAPER RASH</v>
      </c>
      <c r="K723" t="str">
        <f>VLOOKUP($A723&amp;$C723&amp;$B723,Mapping!$C:$G,5,0)</f>
        <v>Baby Care</v>
      </c>
      <c r="L723" t="str">
        <f>VLOOKUP(J723&amp;H723,Mapping!J:K,2,0)</f>
        <v>Baby Cream</v>
      </c>
      <c r="M723" t="str">
        <f>IF(OR(I723="PIZ BUIN",I723="LISTERINE"),VLOOKUP(E723,MAPEO!C:D,2,0)&amp;" "&amp;H723,VLOOKUP(E723,MAPEO!C:D,2,0))</f>
        <v>J´s Baby Nappy Creams</v>
      </c>
      <c r="N723">
        <f>VLOOKUP(F723,MD!A:B,2,0)</f>
        <v>0</v>
      </c>
    </row>
    <row r="724" spans="1:14">
      <c r="A724" t="s">
        <v>133</v>
      </c>
      <c r="B724" t="s">
        <v>1</v>
      </c>
      <c r="C724" t="s">
        <v>189</v>
      </c>
      <c r="D724" t="s">
        <v>392</v>
      </c>
      <c r="E724" t="s">
        <v>392</v>
      </c>
      <c r="F724" t="s">
        <v>114</v>
      </c>
      <c r="G724" s="3">
        <v>54236.03</v>
      </c>
      <c r="H724" s="3" t="str">
        <f>VLOOKUP($A724&amp;$C724&amp;$B724,Mapping!$C:$G,3,0)</f>
        <v>Mass</v>
      </c>
      <c r="I724" t="str">
        <f>VLOOKUP($A724&amp;$C724&amp;$B724,Mapping!$C:$G,4,0)</f>
        <v>JOHNSON'S BABY</v>
      </c>
      <c r="J724" t="str">
        <f t="shared" si="11"/>
        <v>DIAPER RASH</v>
      </c>
      <c r="K724" t="str">
        <f>VLOOKUP($A724&amp;$C724&amp;$B724,Mapping!$C:$G,5,0)</f>
        <v>Baby Care</v>
      </c>
      <c r="L724" t="str">
        <f>VLOOKUP(J724&amp;H724,Mapping!J:K,2,0)</f>
        <v>Baby Cream</v>
      </c>
      <c r="M724" t="str">
        <f>IF(OR(I724="PIZ BUIN",I724="LISTERINE"),VLOOKUP(E724,MAPEO!C:D,2,0)&amp;" "&amp;H724,VLOOKUP(E724,MAPEO!C:D,2,0))</f>
        <v>J´s Baby Nappy Creams</v>
      </c>
      <c r="N724">
        <f>VLOOKUP(F724,MD!A:B,2,0)</f>
        <v>0</v>
      </c>
    </row>
    <row r="725" spans="1:14">
      <c r="A725" t="s">
        <v>133</v>
      </c>
      <c r="B725" t="s">
        <v>1</v>
      </c>
      <c r="C725" t="s">
        <v>189</v>
      </c>
      <c r="D725" t="s">
        <v>392</v>
      </c>
      <c r="E725" t="s">
        <v>392</v>
      </c>
      <c r="F725" t="s">
        <v>115</v>
      </c>
      <c r="G725" s="3">
        <v>80622.710000000006</v>
      </c>
      <c r="H725" s="3" t="str">
        <f>VLOOKUP($A725&amp;$C725&amp;$B725,Mapping!$C:$G,3,0)</f>
        <v>Mass</v>
      </c>
      <c r="I725" t="str">
        <f>VLOOKUP($A725&amp;$C725&amp;$B725,Mapping!$C:$G,4,0)</f>
        <v>JOHNSON'S BABY</v>
      </c>
      <c r="J725" t="str">
        <f t="shared" si="11"/>
        <v>DIAPER RASH</v>
      </c>
      <c r="K725" t="str">
        <f>VLOOKUP($A725&amp;$C725&amp;$B725,Mapping!$C:$G,5,0)</f>
        <v>Baby Care</v>
      </c>
      <c r="L725" t="str">
        <f>VLOOKUP(J725&amp;H725,Mapping!J:K,2,0)</f>
        <v>Baby Cream</v>
      </c>
      <c r="M725" t="str">
        <f>IF(OR(I725="PIZ BUIN",I725="LISTERINE"),VLOOKUP(E725,MAPEO!C:D,2,0)&amp;" "&amp;H725,VLOOKUP(E725,MAPEO!C:D,2,0))</f>
        <v>J´s Baby Nappy Creams</v>
      </c>
      <c r="N725" t="str">
        <f>VLOOKUP(F725,MD!A:B,2,0)</f>
        <v>YTD 2016</v>
      </c>
    </row>
    <row r="726" spans="1:14">
      <c r="A726" t="s">
        <v>133</v>
      </c>
      <c r="B726" t="s">
        <v>1</v>
      </c>
      <c r="C726" t="s">
        <v>189</v>
      </c>
      <c r="D726" t="s">
        <v>392</v>
      </c>
      <c r="E726" t="s">
        <v>392</v>
      </c>
      <c r="F726" t="s">
        <v>117</v>
      </c>
      <c r="G726" s="3">
        <v>59088.6</v>
      </c>
      <c r="H726" s="3" t="str">
        <f>VLOOKUP($A726&amp;$C726&amp;$B726,Mapping!$C:$G,3,0)</f>
        <v>Mass</v>
      </c>
      <c r="I726" t="str">
        <f>VLOOKUP($A726&amp;$C726&amp;$B726,Mapping!$C:$G,4,0)</f>
        <v>JOHNSON'S BABY</v>
      </c>
      <c r="J726" t="str">
        <f t="shared" si="11"/>
        <v>DIAPER RASH</v>
      </c>
      <c r="K726" t="str">
        <f>VLOOKUP($A726&amp;$C726&amp;$B726,Mapping!$C:$G,5,0)</f>
        <v>Baby Care</v>
      </c>
      <c r="L726" t="str">
        <f>VLOOKUP(J726&amp;H726,Mapping!J:K,2,0)</f>
        <v>Baby Cream</v>
      </c>
      <c r="M726" t="str">
        <f>IF(OR(I726="PIZ BUIN",I726="LISTERINE"),VLOOKUP(E726,MAPEO!C:D,2,0)&amp;" "&amp;H726,VLOOKUP(E726,MAPEO!C:D,2,0))</f>
        <v>J´s Baby Nappy Creams</v>
      </c>
      <c r="N726" t="str">
        <f>VLOOKUP(F726,MD!A:B,2,0)</f>
        <v>YTD 2016</v>
      </c>
    </row>
    <row r="727" spans="1:14">
      <c r="A727" t="s">
        <v>133</v>
      </c>
      <c r="B727" t="s">
        <v>1</v>
      </c>
      <c r="C727" t="s">
        <v>189</v>
      </c>
      <c r="D727" t="s">
        <v>392</v>
      </c>
      <c r="E727" t="s">
        <v>392</v>
      </c>
      <c r="F727" t="s">
        <v>118</v>
      </c>
      <c r="G727" s="3">
        <v>85698.51</v>
      </c>
      <c r="H727" s="3" t="str">
        <f>VLOOKUP($A727&amp;$C727&amp;$B727,Mapping!$C:$G,3,0)</f>
        <v>Mass</v>
      </c>
      <c r="I727" t="str">
        <f>VLOOKUP($A727&amp;$C727&amp;$B727,Mapping!$C:$G,4,0)</f>
        <v>JOHNSON'S BABY</v>
      </c>
      <c r="J727" t="str">
        <f t="shared" si="11"/>
        <v>DIAPER RASH</v>
      </c>
      <c r="K727" t="str">
        <f>VLOOKUP($A727&amp;$C727&amp;$B727,Mapping!$C:$G,5,0)</f>
        <v>Baby Care</v>
      </c>
      <c r="L727" t="str">
        <f>VLOOKUP(J727&amp;H727,Mapping!J:K,2,0)</f>
        <v>Baby Cream</v>
      </c>
      <c r="M727" t="str">
        <f>IF(OR(I727="PIZ BUIN",I727="LISTERINE"),VLOOKUP(E727,MAPEO!C:D,2,0)&amp;" "&amp;H727,VLOOKUP(E727,MAPEO!C:D,2,0))</f>
        <v>J´s Baby Nappy Creams</v>
      </c>
      <c r="N727" t="str">
        <f>VLOOKUP(F727,MD!A:B,2,0)</f>
        <v>YTD 2016</v>
      </c>
    </row>
    <row r="728" spans="1:14">
      <c r="A728" t="s">
        <v>133</v>
      </c>
      <c r="B728" t="s">
        <v>1</v>
      </c>
      <c r="C728" t="s">
        <v>189</v>
      </c>
      <c r="D728" t="s">
        <v>393</v>
      </c>
      <c r="E728" t="s">
        <v>584</v>
      </c>
      <c r="F728" t="s">
        <v>482</v>
      </c>
      <c r="G728" s="3">
        <v>9526.34</v>
      </c>
      <c r="H728" s="3" t="str">
        <f>VLOOKUP($A728&amp;$C728&amp;$B728,Mapping!$C:$G,3,0)</f>
        <v>Mass</v>
      </c>
      <c r="I728" t="str">
        <f>VLOOKUP($A728&amp;$C728&amp;$B728,Mapping!$C:$G,4,0)</f>
        <v>JOHNSON'S BABY</v>
      </c>
      <c r="J728" t="str">
        <f t="shared" si="11"/>
        <v>NASAL SPRAY BABY</v>
      </c>
      <c r="K728" t="str">
        <f>VLOOKUP($A728&amp;$C728&amp;$B728,Mapping!$C:$G,5,0)</f>
        <v>Baby Care</v>
      </c>
      <c r="L728" t="str">
        <f>VLOOKUP(J728&amp;H728,Mapping!J:K,2,0)</f>
        <v>Suero Fisiologico</v>
      </c>
      <c r="M728" t="str">
        <f>IF(OR(I728="PIZ BUIN",I728="LISTERINE"),VLOOKUP(E728,MAPEO!C:D,2,0)&amp;" "&amp;H728,VLOOKUP(E728,MAPEO!C:D,2,0))</f>
        <v>Suero Fisiologico</v>
      </c>
      <c r="N728">
        <f>VLOOKUP(F728,MD!A:B,2,0)</f>
        <v>0</v>
      </c>
    </row>
    <row r="729" spans="1:14">
      <c r="A729" t="s">
        <v>133</v>
      </c>
      <c r="B729" t="s">
        <v>1</v>
      </c>
      <c r="C729" t="s">
        <v>189</v>
      </c>
      <c r="D729" t="s">
        <v>393</v>
      </c>
      <c r="E729" t="s">
        <v>584</v>
      </c>
      <c r="F729" t="s">
        <v>483</v>
      </c>
      <c r="G729" s="3">
        <v>11991.22</v>
      </c>
      <c r="H729" s="3" t="str">
        <f>VLOOKUP($A729&amp;$C729&amp;$B729,Mapping!$C:$G,3,0)</f>
        <v>Mass</v>
      </c>
      <c r="I729" t="str">
        <f>VLOOKUP($A729&amp;$C729&amp;$B729,Mapping!$C:$G,4,0)</f>
        <v>JOHNSON'S BABY</v>
      </c>
      <c r="J729" t="str">
        <f t="shared" si="11"/>
        <v>NASAL SPRAY BABY</v>
      </c>
      <c r="K729" t="str">
        <f>VLOOKUP($A729&amp;$C729&amp;$B729,Mapping!$C:$G,5,0)</f>
        <v>Baby Care</v>
      </c>
      <c r="L729" t="str">
        <f>VLOOKUP(J729&amp;H729,Mapping!J:K,2,0)</f>
        <v>Suero Fisiologico</v>
      </c>
      <c r="M729" t="str">
        <f>IF(OR(I729="PIZ BUIN",I729="LISTERINE"),VLOOKUP(E729,MAPEO!C:D,2,0)&amp;" "&amp;H729,VLOOKUP(E729,MAPEO!C:D,2,0))</f>
        <v>Suero Fisiologico</v>
      </c>
      <c r="N729">
        <f>VLOOKUP(F729,MD!A:B,2,0)</f>
        <v>0</v>
      </c>
    </row>
    <row r="730" spans="1:14">
      <c r="A730" t="s">
        <v>133</v>
      </c>
      <c r="B730" t="s">
        <v>1</v>
      </c>
      <c r="C730" t="s">
        <v>189</v>
      </c>
      <c r="D730" t="s">
        <v>393</v>
      </c>
      <c r="E730" t="s">
        <v>584</v>
      </c>
      <c r="F730" t="s">
        <v>484</v>
      </c>
      <c r="G730" s="3">
        <v>9070.77</v>
      </c>
      <c r="H730" s="3" t="str">
        <f>VLOOKUP($A730&amp;$C730&amp;$B730,Mapping!$C:$G,3,0)</f>
        <v>Mass</v>
      </c>
      <c r="I730" t="str">
        <f>VLOOKUP($A730&amp;$C730&amp;$B730,Mapping!$C:$G,4,0)</f>
        <v>JOHNSON'S BABY</v>
      </c>
      <c r="J730" t="str">
        <f t="shared" si="11"/>
        <v>NASAL SPRAY BABY</v>
      </c>
      <c r="K730" t="str">
        <f>VLOOKUP($A730&amp;$C730&amp;$B730,Mapping!$C:$G,5,0)</f>
        <v>Baby Care</v>
      </c>
      <c r="L730" t="str">
        <f>VLOOKUP(J730&amp;H730,Mapping!J:K,2,0)</f>
        <v>Suero Fisiologico</v>
      </c>
      <c r="M730" t="str">
        <f>IF(OR(I730="PIZ BUIN",I730="LISTERINE"),VLOOKUP(E730,MAPEO!C:D,2,0)&amp;" "&amp;H730,VLOOKUP(E730,MAPEO!C:D,2,0))</f>
        <v>Suero Fisiologico</v>
      </c>
      <c r="N730">
        <f>VLOOKUP(F730,MD!A:B,2,0)</f>
        <v>0</v>
      </c>
    </row>
    <row r="731" spans="1:14">
      <c r="A731" t="s">
        <v>133</v>
      </c>
      <c r="B731" t="s">
        <v>1</v>
      </c>
      <c r="C731" t="s">
        <v>189</v>
      </c>
      <c r="D731" t="s">
        <v>393</v>
      </c>
      <c r="E731" t="s">
        <v>584</v>
      </c>
      <c r="F731" t="s">
        <v>485</v>
      </c>
      <c r="G731" s="3">
        <v>6708.02</v>
      </c>
      <c r="H731" s="3" t="str">
        <f>VLOOKUP($A731&amp;$C731&amp;$B731,Mapping!$C:$G,3,0)</f>
        <v>Mass</v>
      </c>
      <c r="I731" t="str">
        <f>VLOOKUP($A731&amp;$C731&amp;$B731,Mapping!$C:$G,4,0)</f>
        <v>JOHNSON'S BABY</v>
      </c>
      <c r="J731" t="str">
        <f t="shared" si="11"/>
        <v>NASAL SPRAY BABY</v>
      </c>
      <c r="K731" t="str">
        <f>VLOOKUP($A731&amp;$C731&amp;$B731,Mapping!$C:$G,5,0)</f>
        <v>Baby Care</v>
      </c>
      <c r="L731" t="str">
        <f>VLOOKUP(J731&amp;H731,Mapping!J:K,2,0)</f>
        <v>Suero Fisiologico</v>
      </c>
      <c r="M731" t="str">
        <f>IF(OR(I731="PIZ BUIN",I731="LISTERINE"),VLOOKUP(E731,MAPEO!C:D,2,0)&amp;" "&amp;H731,VLOOKUP(E731,MAPEO!C:D,2,0))</f>
        <v>Suero Fisiologico</v>
      </c>
      <c r="N731">
        <f>VLOOKUP(F731,MD!A:B,2,0)</f>
        <v>0</v>
      </c>
    </row>
    <row r="732" spans="1:14">
      <c r="A732" t="s">
        <v>133</v>
      </c>
      <c r="B732" t="s">
        <v>1</v>
      </c>
      <c r="C732" t="s">
        <v>189</v>
      </c>
      <c r="D732" t="s">
        <v>393</v>
      </c>
      <c r="E732" t="s">
        <v>584</v>
      </c>
      <c r="F732" t="s">
        <v>486</v>
      </c>
      <c r="G732" s="3">
        <v>3838.75</v>
      </c>
      <c r="H732" s="3" t="str">
        <f>VLOOKUP($A732&amp;$C732&amp;$B732,Mapping!$C:$G,3,0)</f>
        <v>Mass</v>
      </c>
      <c r="I732" t="str">
        <f>VLOOKUP($A732&amp;$C732&amp;$B732,Mapping!$C:$G,4,0)</f>
        <v>JOHNSON'S BABY</v>
      </c>
      <c r="J732" t="str">
        <f t="shared" si="11"/>
        <v>NASAL SPRAY BABY</v>
      </c>
      <c r="K732" t="str">
        <f>VLOOKUP($A732&amp;$C732&amp;$B732,Mapping!$C:$G,5,0)</f>
        <v>Baby Care</v>
      </c>
      <c r="L732" t="str">
        <f>VLOOKUP(J732&amp;H732,Mapping!J:K,2,0)</f>
        <v>Suero Fisiologico</v>
      </c>
      <c r="M732" t="str">
        <f>IF(OR(I732="PIZ BUIN",I732="LISTERINE"),VLOOKUP(E732,MAPEO!C:D,2,0)&amp;" "&amp;H732,VLOOKUP(E732,MAPEO!C:D,2,0))</f>
        <v>Suero Fisiologico</v>
      </c>
      <c r="N732">
        <f>VLOOKUP(F732,MD!A:B,2,0)</f>
        <v>0</v>
      </c>
    </row>
    <row r="733" spans="1:14">
      <c r="A733" t="s">
        <v>133</v>
      </c>
      <c r="B733" t="s">
        <v>1</v>
      </c>
      <c r="C733" t="s">
        <v>189</v>
      </c>
      <c r="D733" t="s">
        <v>393</v>
      </c>
      <c r="E733" t="s">
        <v>584</v>
      </c>
      <c r="F733" t="s">
        <v>487</v>
      </c>
      <c r="G733" s="3">
        <v>12469.25</v>
      </c>
      <c r="H733" s="3" t="str">
        <f>VLOOKUP($A733&amp;$C733&amp;$B733,Mapping!$C:$G,3,0)</f>
        <v>Mass</v>
      </c>
      <c r="I733" t="str">
        <f>VLOOKUP($A733&amp;$C733&amp;$B733,Mapping!$C:$G,4,0)</f>
        <v>JOHNSON'S BABY</v>
      </c>
      <c r="J733" t="str">
        <f t="shared" si="11"/>
        <v>NASAL SPRAY BABY</v>
      </c>
      <c r="K733" t="str">
        <f>VLOOKUP($A733&amp;$C733&amp;$B733,Mapping!$C:$G,5,0)</f>
        <v>Baby Care</v>
      </c>
      <c r="L733" t="str">
        <f>VLOOKUP(J733&amp;H733,Mapping!J:K,2,0)</f>
        <v>Suero Fisiologico</v>
      </c>
      <c r="M733" t="str">
        <f>IF(OR(I733="PIZ BUIN",I733="LISTERINE"),VLOOKUP(E733,MAPEO!C:D,2,0)&amp;" "&amp;H733,VLOOKUP(E733,MAPEO!C:D,2,0))</f>
        <v>Suero Fisiologico</v>
      </c>
      <c r="N733">
        <f>VLOOKUP(F733,MD!A:B,2,0)</f>
        <v>0</v>
      </c>
    </row>
    <row r="734" spans="1:14">
      <c r="A734" t="s">
        <v>133</v>
      </c>
      <c r="B734" t="s">
        <v>1</v>
      </c>
      <c r="C734" t="s">
        <v>189</v>
      </c>
      <c r="D734" t="s">
        <v>393</v>
      </c>
      <c r="E734" t="s">
        <v>584</v>
      </c>
      <c r="F734" t="s">
        <v>488</v>
      </c>
      <c r="G734" s="3">
        <v>4555.76</v>
      </c>
      <c r="H734" s="3" t="str">
        <f>VLOOKUP($A734&amp;$C734&amp;$B734,Mapping!$C:$G,3,0)</f>
        <v>Mass</v>
      </c>
      <c r="I734" t="str">
        <f>VLOOKUP($A734&amp;$C734&amp;$B734,Mapping!$C:$G,4,0)</f>
        <v>JOHNSON'S BABY</v>
      </c>
      <c r="J734" t="str">
        <f t="shared" si="11"/>
        <v>NASAL SPRAY BABY</v>
      </c>
      <c r="K734" t="str">
        <f>VLOOKUP($A734&amp;$C734&amp;$B734,Mapping!$C:$G,5,0)</f>
        <v>Baby Care</v>
      </c>
      <c r="L734" t="str">
        <f>VLOOKUP(J734&amp;H734,Mapping!J:K,2,0)</f>
        <v>Suero Fisiologico</v>
      </c>
      <c r="M734" t="str">
        <f>IF(OR(I734="PIZ BUIN",I734="LISTERINE"),VLOOKUP(E734,MAPEO!C:D,2,0)&amp;" "&amp;H734,VLOOKUP(E734,MAPEO!C:D,2,0))</f>
        <v>Suero Fisiologico</v>
      </c>
      <c r="N734">
        <f>VLOOKUP(F734,MD!A:B,2,0)</f>
        <v>0</v>
      </c>
    </row>
    <row r="735" spans="1:14">
      <c r="A735" t="s">
        <v>133</v>
      </c>
      <c r="B735" t="s">
        <v>1</v>
      </c>
      <c r="C735" t="s">
        <v>189</v>
      </c>
      <c r="D735" t="s">
        <v>393</v>
      </c>
      <c r="E735" t="s">
        <v>584</v>
      </c>
      <c r="F735" t="s">
        <v>489</v>
      </c>
      <c r="G735" s="3">
        <v>2547.5500000000002</v>
      </c>
      <c r="H735" s="3" t="str">
        <f>VLOOKUP($A735&amp;$C735&amp;$B735,Mapping!$C:$G,3,0)</f>
        <v>Mass</v>
      </c>
      <c r="I735" t="str">
        <f>VLOOKUP($A735&amp;$C735&amp;$B735,Mapping!$C:$G,4,0)</f>
        <v>JOHNSON'S BABY</v>
      </c>
      <c r="J735" t="str">
        <f t="shared" si="11"/>
        <v>NASAL SPRAY BABY</v>
      </c>
      <c r="K735" t="str">
        <f>VLOOKUP($A735&amp;$C735&amp;$B735,Mapping!$C:$G,5,0)</f>
        <v>Baby Care</v>
      </c>
      <c r="L735" t="str">
        <f>VLOOKUP(J735&amp;H735,Mapping!J:K,2,0)</f>
        <v>Suero Fisiologico</v>
      </c>
      <c r="M735" t="str">
        <f>IF(OR(I735="PIZ BUIN",I735="LISTERINE"),VLOOKUP(E735,MAPEO!C:D,2,0)&amp;" "&amp;H735,VLOOKUP(E735,MAPEO!C:D,2,0))</f>
        <v>Suero Fisiologico</v>
      </c>
      <c r="N735">
        <f>VLOOKUP(F735,MD!A:B,2,0)</f>
        <v>0</v>
      </c>
    </row>
    <row r="736" spans="1:14">
      <c r="A736" t="s">
        <v>133</v>
      </c>
      <c r="B736" t="s">
        <v>1</v>
      </c>
      <c r="C736" t="s">
        <v>189</v>
      </c>
      <c r="D736" t="s">
        <v>393</v>
      </c>
      <c r="E736" t="s">
        <v>584</v>
      </c>
      <c r="F736" t="s">
        <v>490</v>
      </c>
      <c r="G736" s="3">
        <v>16677</v>
      </c>
      <c r="H736" s="3" t="str">
        <f>VLOOKUP($A736&amp;$C736&amp;$B736,Mapping!$C:$G,3,0)</f>
        <v>Mass</v>
      </c>
      <c r="I736" t="str">
        <f>VLOOKUP($A736&amp;$C736&amp;$B736,Mapping!$C:$G,4,0)</f>
        <v>JOHNSON'S BABY</v>
      </c>
      <c r="J736" t="str">
        <f t="shared" si="11"/>
        <v>NASAL SPRAY BABY</v>
      </c>
      <c r="K736" t="str">
        <f>VLOOKUP($A736&amp;$C736&amp;$B736,Mapping!$C:$G,5,0)</f>
        <v>Baby Care</v>
      </c>
      <c r="L736" t="str">
        <f>VLOOKUP(J736&amp;H736,Mapping!J:K,2,0)</f>
        <v>Suero Fisiologico</v>
      </c>
      <c r="M736" t="str">
        <f>IF(OR(I736="PIZ BUIN",I736="LISTERINE"),VLOOKUP(E736,MAPEO!C:D,2,0)&amp;" "&amp;H736,VLOOKUP(E736,MAPEO!C:D,2,0))</f>
        <v>Suero Fisiologico</v>
      </c>
      <c r="N736">
        <f>VLOOKUP(F736,MD!A:B,2,0)</f>
        <v>0</v>
      </c>
    </row>
    <row r="737" spans="1:14">
      <c r="A737" t="s">
        <v>133</v>
      </c>
      <c r="B737" t="s">
        <v>1</v>
      </c>
      <c r="C737" t="s">
        <v>189</v>
      </c>
      <c r="D737" t="s">
        <v>393</v>
      </c>
      <c r="E737" t="s">
        <v>584</v>
      </c>
      <c r="F737" t="s">
        <v>491</v>
      </c>
      <c r="G737" s="3">
        <v>6314.24</v>
      </c>
      <c r="H737" s="3" t="str">
        <f>VLOOKUP($A737&amp;$C737&amp;$B737,Mapping!$C:$G,3,0)</f>
        <v>Mass</v>
      </c>
      <c r="I737" t="str">
        <f>VLOOKUP($A737&amp;$C737&amp;$B737,Mapping!$C:$G,4,0)</f>
        <v>JOHNSON'S BABY</v>
      </c>
      <c r="J737" t="str">
        <f t="shared" si="11"/>
        <v>NASAL SPRAY BABY</v>
      </c>
      <c r="K737" t="str">
        <f>VLOOKUP($A737&amp;$C737&amp;$B737,Mapping!$C:$G,5,0)</f>
        <v>Baby Care</v>
      </c>
      <c r="L737" t="str">
        <f>VLOOKUP(J737&amp;H737,Mapping!J:K,2,0)</f>
        <v>Suero Fisiologico</v>
      </c>
      <c r="M737" t="str">
        <f>IF(OR(I737="PIZ BUIN",I737="LISTERINE"),VLOOKUP(E737,MAPEO!C:D,2,0)&amp;" "&amp;H737,VLOOKUP(E737,MAPEO!C:D,2,0))</f>
        <v>Suero Fisiologico</v>
      </c>
      <c r="N737">
        <f>VLOOKUP(F737,MD!A:B,2,0)</f>
        <v>0</v>
      </c>
    </row>
    <row r="738" spans="1:14">
      <c r="A738" t="s">
        <v>133</v>
      </c>
      <c r="B738" t="s">
        <v>1</v>
      </c>
      <c r="C738" t="s">
        <v>189</v>
      </c>
      <c r="D738" t="s">
        <v>393</v>
      </c>
      <c r="E738" t="s">
        <v>584</v>
      </c>
      <c r="F738" t="s">
        <v>492</v>
      </c>
      <c r="G738" s="3">
        <v>5943.7</v>
      </c>
      <c r="H738" s="3" t="str">
        <f>VLOOKUP($A738&amp;$C738&amp;$B738,Mapping!$C:$G,3,0)</f>
        <v>Mass</v>
      </c>
      <c r="I738" t="str">
        <f>VLOOKUP($A738&amp;$C738&amp;$B738,Mapping!$C:$G,4,0)</f>
        <v>JOHNSON'S BABY</v>
      </c>
      <c r="J738" t="str">
        <f t="shared" si="11"/>
        <v>NASAL SPRAY BABY</v>
      </c>
      <c r="K738" t="str">
        <f>VLOOKUP($A738&amp;$C738&amp;$B738,Mapping!$C:$G,5,0)</f>
        <v>Baby Care</v>
      </c>
      <c r="L738" t="str">
        <f>VLOOKUP(J738&amp;H738,Mapping!J:K,2,0)</f>
        <v>Suero Fisiologico</v>
      </c>
      <c r="M738" t="str">
        <f>IF(OR(I738="PIZ BUIN",I738="LISTERINE"),VLOOKUP(E738,MAPEO!C:D,2,0)&amp;" "&amp;H738,VLOOKUP(E738,MAPEO!C:D,2,0))</f>
        <v>Suero Fisiologico</v>
      </c>
      <c r="N738">
        <f>VLOOKUP(F738,MD!A:B,2,0)</f>
        <v>0</v>
      </c>
    </row>
    <row r="739" spans="1:14">
      <c r="A739" t="s">
        <v>133</v>
      </c>
      <c r="B739" t="s">
        <v>1</v>
      </c>
      <c r="C739" t="s">
        <v>189</v>
      </c>
      <c r="D739" t="s">
        <v>393</v>
      </c>
      <c r="E739" t="s">
        <v>584</v>
      </c>
      <c r="F739" t="s">
        <v>493</v>
      </c>
      <c r="G739" s="3">
        <v>10849.53</v>
      </c>
      <c r="H739" s="3" t="str">
        <f>VLOOKUP($A739&amp;$C739&amp;$B739,Mapping!$C:$G,3,0)</f>
        <v>Mass</v>
      </c>
      <c r="I739" t="str">
        <f>VLOOKUP($A739&amp;$C739&amp;$B739,Mapping!$C:$G,4,0)</f>
        <v>JOHNSON'S BABY</v>
      </c>
      <c r="J739" t="str">
        <f t="shared" si="11"/>
        <v>NASAL SPRAY BABY</v>
      </c>
      <c r="K739" t="str">
        <f>VLOOKUP($A739&amp;$C739&amp;$B739,Mapping!$C:$G,5,0)</f>
        <v>Baby Care</v>
      </c>
      <c r="L739" t="str">
        <f>VLOOKUP(J739&amp;H739,Mapping!J:K,2,0)</f>
        <v>Suero Fisiologico</v>
      </c>
      <c r="M739" t="str">
        <f>IF(OR(I739="PIZ BUIN",I739="LISTERINE"),VLOOKUP(E739,MAPEO!C:D,2,0)&amp;" "&amp;H739,VLOOKUP(E739,MAPEO!C:D,2,0))</f>
        <v>Suero Fisiologico</v>
      </c>
      <c r="N739">
        <f>VLOOKUP(F739,MD!A:B,2,0)</f>
        <v>0</v>
      </c>
    </row>
    <row r="740" spans="1:14">
      <c r="A740" t="s">
        <v>133</v>
      </c>
      <c r="B740" t="s">
        <v>1</v>
      </c>
      <c r="C740" t="s">
        <v>189</v>
      </c>
      <c r="D740" t="s">
        <v>393</v>
      </c>
      <c r="E740" t="s">
        <v>584</v>
      </c>
      <c r="F740" t="s">
        <v>95</v>
      </c>
      <c r="G740" s="3">
        <v>11078.03</v>
      </c>
      <c r="H740" s="3" t="str">
        <f>VLOOKUP($A740&amp;$C740&amp;$B740,Mapping!$C:$G,3,0)</f>
        <v>Mass</v>
      </c>
      <c r="I740" t="str">
        <f>VLOOKUP($A740&amp;$C740&amp;$B740,Mapping!$C:$G,4,0)</f>
        <v>JOHNSON'S BABY</v>
      </c>
      <c r="J740" t="str">
        <f t="shared" si="11"/>
        <v>NASAL SPRAY BABY</v>
      </c>
      <c r="K740" t="str">
        <f>VLOOKUP($A740&amp;$C740&amp;$B740,Mapping!$C:$G,5,0)</f>
        <v>Baby Care</v>
      </c>
      <c r="L740" t="str">
        <f>VLOOKUP(J740&amp;H740,Mapping!J:K,2,0)</f>
        <v>Suero Fisiologico</v>
      </c>
      <c r="M740" t="str">
        <f>IF(OR(I740="PIZ BUIN",I740="LISTERINE"),VLOOKUP(E740,MAPEO!C:D,2,0)&amp;" "&amp;H740,VLOOKUP(E740,MAPEO!C:D,2,0))</f>
        <v>Suero Fisiologico</v>
      </c>
      <c r="N740" t="str">
        <f>VLOOKUP(F740,MD!A:B,2,0)</f>
        <v>YTD 2015</v>
      </c>
    </row>
    <row r="741" spans="1:14">
      <c r="A741" t="s">
        <v>133</v>
      </c>
      <c r="B741" t="s">
        <v>1</v>
      </c>
      <c r="C741" t="s">
        <v>189</v>
      </c>
      <c r="D741" t="s">
        <v>393</v>
      </c>
      <c r="E741" t="s">
        <v>584</v>
      </c>
      <c r="F741" t="s">
        <v>96</v>
      </c>
      <c r="G741" s="3">
        <v>10071.709999999999</v>
      </c>
      <c r="H741" s="3" t="str">
        <f>VLOOKUP($A741&amp;$C741&amp;$B741,Mapping!$C:$G,3,0)</f>
        <v>Mass</v>
      </c>
      <c r="I741" t="str">
        <f>VLOOKUP($A741&amp;$C741&amp;$B741,Mapping!$C:$G,4,0)</f>
        <v>JOHNSON'S BABY</v>
      </c>
      <c r="J741" t="str">
        <f t="shared" si="11"/>
        <v>NASAL SPRAY BABY</v>
      </c>
      <c r="K741" t="str">
        <f>VLOOKUP($A741&amp;$C741&amp;$B741,Mapping!$C:$G,5,0)</f>
        <v>Baby Care</v>
      </c>
      <c r="L741" t="str">
        <f>VLOOKUP(J741&amp;H741,Mapping!J:K,2,0)</f>
        <v>Suero Fisiologico</v>
      </c>
      <c r="M741" t="str">
        <f>IF(OR(I741="PIZ BUIN",I741="LISTERINE"),VLOOKUP(E741,MAPEO!C:D,2,0)&amp;" "&amp;H741,VLOOKUP(E741,MAPEO!C:D,2,0))</f>
        <v>Suero Fisiologico</v>
      </c>
      <c r="N741" t="str">
        <f>VLOOKUP(F741,MD!A:B,2,0)</f>
        <v>YTD 2015</v>
      </c>
    </row>
    <row r="742" spans="1:14">
      <c r="A742" t="s">
        <v>133</v>
      </c>
      <c r="B742" t="s">
        <v>1</v>
      </c>
      <c r="C742" t="s">
        <v>189</v>
      </c>
      <c r="D742" t="s">
        <v>393</v>
      </c>
      <c r="E742" t="s">
        <v>584</v>
      </c>
      <c r="F742" t="s">
        <v>97</v>
      </c>
      <c r="G742" s="3">
        <v>9872.81</v>
      </c>
      <c r="H742" s="3" t="str">
        <f>VLOOKUP($A742&amp;$C742&amp;$B742,Mapping!$C:$G,3,0)</f>
        <v>Mass</v>
      </c>
      <c r="I742" t="str">
        <f>VLOOKUP($A742&amp;$C742&amp;$B742,Mapping!$C:$G,4,0)</f>
        <v>JOHNSON'S BABY</v>
      </c>
      <c r="J742" t="str">
        <f t="shared" si="11"/>
        <v>NASAL SPRAY BABY</v>
      </c>
      <c r="K742" t="str">
        <f>VLOOKUP($A742&amp;$C742&amp;$B742,Mapping!$C:$G,5,0)</f>
        <v>Baby Care</v>
      </c>
      <c r="L742" t="str">
        <f>VLOOKUP(J742&amp;H742,Mapping!J:K,2,0)</f>
        <v>Suero Fisiologico</v>
      </c>
      <c r="M742" t="str">
        <f>IF(OR(I742="PIZ BUIN",I742="LISTERINE"),VLOOKUP(E742,MAPEO!C:D,2,0)&amp;" "&amp;H742,VLOOKUP(E742,MAPEO!C:D,2,0))</f>
        <v>Suero Fisiologico</v>
      </c>
      <c r="N742" t="str">
        <f>VLOOKUP(F742,MD!A:B,2,0)</f>
        <v>YTD 2015</v>
      </c>
    </row>
    <row r="743" spans="1:14">
      <c r="A743" t="s">
        <v>133</v>
      </c>
      <c r="B743" t="s">
        <v>1</v>
      </c>
      <c r="C743" t="s">
        <v>189</v>
      </c>
      <c r="D743" t="s">
        <v>393</v>
      </c>
      <c r="E743" t="s">
        <v>584</v>
      </c>
      <c r="F743" t="s">
        <v>101</v>
      </c>
      <c r="G743" s="3">
        <v>3439.13</v>
      </c>
      <c r="H743" s="3" t="str">
        <f>VLOOKUP($A743&amp;$C743&amp;$B743,Mapping!$C:$G,3,0)</f>
        <v>Mass</v>
      </c>
      <c r="I743" t="str">
        <f>VLOOKUP($A743&amp;$C743&amp;$B743,Mapping!$C:$G,4,0)</f>
        <v>JOHNSON'S BABY</v>
      </c>
      <c r="J743" t="str">
        <f t="shared" si="11"/>
        <v>NASAL SPRAY BABY</v>
      </c>
      <c r="K743" t="str">
        <f>VLOOKUP($A743&amp;$C743&amp;$B743,Mapping!$C:$G,5,0)</f>
        <v>Baby Care</v>
      </c>
      <c r="L743" t="str">
        <f>VLOOKUP(J743&amp;H743,Mapping!J:K,2,0)</f>
        <v>Suero Fisiologico</v>
      </c>
      <c r="M743" t="str">
        <f>IF(OR(I743="PIZ BUIN",I743="LISTERINE"),VLOOKUP(E743,MAPEO!C:D,2,0)&amp;" "&amp;H743,VLOOKUP(E743,MAPEO!C:D,2,0))</f>
        <v>Suero Fisiologico</v>
      </c>
      <c r="N743" t="str">
        <f>VLOOKUP(F743,MD!A:B,2,0)</f>
        <v>YTD 2015</v>
      </c>
    </row>
    <row r="744" spans="1:14">
      <c r="A744" t="s">
        <v>133</v>
      </c>
      <c r="B744" t="s">
        <v>1</v>
      </c>
      <c r="C744" t="s">
        <v>189</v>
      </c>
      <c r="D744" t="s">
        <v>393</v>
      </c>
      <c r="E744" t="s">
        <v>584</v>
      </c>
      <c r="F744" t="s">
        <v>104</v>
      </c>
      <c r="G744" s="3">
        <v>3536.73</v>
      </c>
      <c r="H744" s="3" t="str">
        <f>VLOOKUP($A744&amp;$C744&amp;$B744,Mapping!$C:$G,3,0)</f>
        <v>Mass</v>
      </c>
      <c r="I744" t="str">
        <f>VLOOKUP($A744&amp;$C744&amp;$B744,Mapping!$C:$G,4,0)</f>
        <v>JOHNSON'S BABY</v>
      </c>
      <c r="J744" t="str">
        <f t="shared" si="11"/>
        <v>NASAL SPRAY BABY</v>
      </c>
      <c r="K744" t="str">
        <f>VLOOKUP($A744&amp;$C744&amp;$B744,Mapping!$C:$G,5,0)</f>
        <v>Baby Care</v>
      </c>
      <c r="L744" t="str">
        <f>VLOOKUP(J744&amp;H744,Mapping!J:K,2,0)</f>
        <v>Suero Fisiologico</v>
      </c>
      <c r="M744" t="str">
        <f>IF(OR(I744="PIZ BUIN",I744="LISTERINE"),VLOOKUP(E744,MAPEO!C:D,2,0)&amp;" "&amp;H744,VLOOKUP(E744,MAPEO!C:D,2,0))</f>
        <v>Suero Fisiologico</v>
      </c>
      <c r="N744" t="str">
        <f>VLOOKUP(F744,MD!A:B,2,0)</f>
        <v>YTD 2015</v>
      </c>
    </row>
    <row r="745" spans="1:14">
      <c r="A745" t="s">
        <v>133</v>
      </c>
      <c r="B745" t="s">
        <v>1</v>
      </c>
      <c r="C745" t="s">
        <v>189</v>
      </c>
      <c r="D745" t="s">
        <v>393</v>
      </c>
      <c r="E745" t="s">
        <v>584</v>
      </c>
      <c r="F745" t="s">
        <v>105</v>
      </c>
      <c r="G745" s="3">
        <v>-491.3</v>
      </c>
      <c r="H745" s="3" t="str">
        <f>VLOOKUP($A745&amp;$C745&amp;$B745,Mapping!$C:$G,3,0)</f>
        <v>Mass</v>
      </c>
      <c r="I745" t="str">
        <f>VLOOKUP($A745&amp;$C745&amp;$B745,Mapping!$C:$G,4,0)</f>
        <v>JOHNSON'S BABY</v>
      </c>
      <c r="J745" t="str">
        <f t="shared" si="11"/>
        <v>NASAL SPRAY BABY</v>
      </c>
      <c r="K745" t="str">
        <f>VLOOKUP($A745&amp;$C745&amp;$B745,Mapping!$C:$G,5,0)</f>
        <v>Baby Care</v>
      </c>
      <c r="L745" t="str">
        <f>VLOOKUP(J745&amp;H745,Mapping!J:K,2,0)</f>
        <v>Suero Fisiologico</v>
      </c>
      <c r="M745" t="str">
        <f>IF(OR(I745="PIZ BUIN",I745="LISTERINE"),VLOOKUP(E745,MAPEO!C:D,2,0)&amp;" "&amp;H745,VLOOKUP(E745,MAPEO!C:D,2,0))</f>
        <v>Suero Fisiologico</v>
      </c>
      <c r="N745" t="str">
        <f>VLOOKUP(F745,MD!A:B,2,0)</f>
        <v>YTD 2015</v>
      </c>
    </row>
    <row r="746" spans="1:14">
      <c r="A746" t="s">
        <v>133</v>
      </c>
      <c r="B746" t="s">
        <v>1</v>
      </c>
      <c r="C746" t="s">
        <v>189</v>
      </c>
      <c r="D746" t="s">
        <v>393</v>
      </c>
      <c r="E746" t="s">
        <v>584</v>
      </c>
      <c r="F746" t="s">
        <v>106</v>
      </c>
      <c r="G746" s="3">
        <v>-687.41</v>
      </c>
      <c r="H746" s="3" t="str">
        <f>VLOOKUP($A746&amp;$C746&amp;$B746,Mapping!$C:$G,3,0)</f>
        <v>Mass</v>
      </c>
      <c r="I746" t="str">
        <f>VLOOKUP($A746&amp;$C746&amp;$B746,Mapping!$C:$G,4,0)</f>
        <v>JOHNSON'S BABY</v>
      </c>
      <c r="J746" t="str">
        <f t="shared" si="11"/>
        <v>NASAL SPRAY BABY</v>
      </c>
      <c r="K746" t="str">
        <f>VLOOKUP($A746&amp;$C746&amp;$B746,Mapping!$C:$G,5,0)</f>
        <v>Baby Care</v>
      </c>
      <c r="L746" t="str">
        <f>VLOOKUP(J746&amp;H746,Mapping!J:K,2,0)</f>
        <v>Suero Fisiologico</v>
      </c>
      <c r="M746" t="str">
        <f>IF(OR(I746="PIZ BUIN",I746="LISTERINE"),VLOOKUP(E746,MAPEO!C:D,2,0)&amp;" "&amp;H746,VLOOKUP(E746,MAPEO!C:D,2,0))</f>
        <v>Suero Fisiologico</v>
      </c>
      <c r="N746" t="str">
        <f>VLOOKUP(F746,MD!A:B,2,0)</f>
        <v>YTD 2015</v>
      </c>
    </row>
    <row r="747" spans="1:14">
      <c r="A747" t="s">
        <v>133</v>
      </c>
      <c r="B747" t="s">
        <v>1</v>
      </c>
      <c r="C747" t="s">
        <v>189</v>
      </c>
      <c r="D747" t="s">
        <v>393</v>
      </c>
      <c r="E747" t="s">
        <v>584</v>
      </c>
      <c r="F747" t="s">
        <v>108</v>
      </c>
      <c r="G747" s="3">
        <v>-275.33999999999997</v>
      </c>
      <c r="H747" s="3" t="str">
        <f>VLOOKUP($A747&amp;$C747&amp;$B747,Mapping!$C:$G,3,0)</f>
        <v>Mass</v>
      </c>
      <c r="I747" t="str">
        <f>VLOOKUP($A747&amp;$C747&amp;$B747,Mapping!$C:$G,4,0)</f>
        <v>JOHNSON'S BABY</v>
      </c>
      <c r="J747" t="str">
        <f t="shared" si="11"/>
        <v>NASAL SPRAY BABY</v>
      </c>
      <c r="K747" t="str">
        <f>VLOOKUP($A747&amp;$C747&amp;$B747,Mapping!$C:$G,5,0)</f>
        <v>Baby Care</v>
      </c>
      <c r="L747" t="str">
        <f>VLOOKUP(J747&amp;H747,Mapping!J:K,2,0)</f>
        <v>Suero Fisiologico</v>
      </c>
      <c r="M747" t="str">
        <f>IF(OR(I747="PIZ BUIN",I747="LISTERINE"),VLOOKUP(E747,MAPEO!C:D,2,0)&amp;" "&amp;H747,VLOOKUP(E747,MAPEO!C:D,2,0))</f>
        <v>Suero Fisiologico</v>
      </c>
      <c r="N747">
        <f>VLOOKUP(F747,MD!A:B,2,0)</f>
        <v>0</v>
      </c>
    </row>
    <row r="748" spans="1:14">
      <c r="A748" t="s">
        <v>133</v>
      </c>
      <c r="B748" t="s">
        <v>1</v>
      </c>
      <c r="C748" t="s">
        <v>189</v>
      </c>
      <c r="D748" t="s">
        <v>393</v>
      </c>
      <c r="E748" t="s">
        <v>584</v>
      </c>
      <c r="F748" t="s">
        <v>109</v>
      </c>
      <c r="G748" s="3">
        <v>134.44999999999999</v>
      </c>
      <c r="H748" s="3" t="str">
        <f>VLOOKUP($A748&amp;$C748&amp;$B748,Mapping!$C:$G,3,0)</f>
        <v>Mass</v>
      </c>
      <c r="I748" t="str">
        <f>VLOOKUP($A748&amp;$C748&amp;$B748,Mapping!$C:$G,4,0)</f>
        <v>JOHNSON'S BABY</v>
      </c>
      <c r="J748" t="str">
        <f t="shared" si="11"/>
        <v>NASAL SPRAY BABY</v>
      </c>
      <c r="K748" t="str">
        <f>VLOOKUP($A748&amp;$C748&amp;$B748,Mapping!$C:$G,5,0)</f>
        <v>Baby Care</v>
      </c>
      <c r="L748" t="str">
        <f>VLOOKUP(J748&amp;H748,Mapping!J:K,2,0)</f>
        <v>Suero Fisiologico</v>
      </c>
      <c r="M748" t="str">
        <f>IF(OR(I748="PIZ BUIN",I748="LISTERINE"),VLOOKUP(E748,MAPEO!C:D,2,0)&amp;" "&amp;H748,VLOOKUP(E748,MAPEO!C:D,2,0))</f>
        <v>Suero Fisiologico</v>
      </c>
      <c r="N748">
        <f>VLOOKUP(F748,MD!A:B,2,0)</f>
        <v>0</v>
      </c>
    </row>
    <row r="749" spans="1:14">
      <c r="A749" t="s">
        <v>133</v>
      </c>
      <c r="B749" t="s">
        <v>1</v>
      </c>
      <c r="C749" t="s">
        <v>189</v>
      </c>
      <c r="D749" t="s">
        <v>393</v>
      </c>
      <c r="E749" t="s">
        <v>584</v>
      </c>
      <c r="F749" t="s">
        <v>110</v>
      </c>
      <c r="G749" s="3">
        <v>53.78</v>
      </c>
      <c r="H749" s="3" t="str">
        <f>VLOOKUP($A749&amp;$C749&amp;$B749,Mapping!$C:$G,3,0)</f>
        <v>Mass</v>
      </c>
      <c r="I749" t="str">
        <f>VLOOKUP($A749&amp;$C749&amp;$B749,Mapping!$C:$G,4,0)</f>
        <v>JOHNSON'S BABY</v>
      </c>
      <c r="J749" t="str">
        <f t="shared" si="11"/>
        <v>NASAL SPRAY BABY</v>
      </c>
      <c r="K749" t="str">
        <f>VLOOKUP($A749&amp;$C749&amp;$B749,Mapping!$C:$G,5,0)</f>
        <v>Baby Care</v>
      </c>
      <c r="L749" t="str">
        <f>VLOOKUP(J749&amp;H749,Mapping!J:K,2,0)</f>
        <v>Suero Fisiologico</v>
      </c>
      <c r="M749" t="str">
        <f>IF(OR(I749="PIZ BUIN",I749="LISTERINE"),VLOOKUP(E749,MAPEO!C:D,2,0)&amp;" "&amp;H749,VLOOKUP(E749,MAPEO!C:D,2,0))</f>
        <v>Suero Fisiologico</v>
      </c>
      <c r="N749">
        <f>VLOOKUP(F749,MD!A:B,2,0)</f>
        <v>0</v>
      </c>
    </row>
    <row r="750" spans="1:14">
      <c r="A750" t="s">
        <v>133</v>
      </c>
      <c r="B750" t="s">
        <v>1</v>
      </c>
      <c r="C750" t="s">
        <v>189</v>
      </c>
      <c r="D750" t="s">
        <v>393</v>
      </c>
      <c r="E750" t="s">
        <v>584</v>
      </c>
      <c r="F750" t="s">
        <v>111</v>
      </c>
      <c r="G750" s="3">
        <v>27.05</v>
      </c>
      <c r="H750" s="3" t="str">
        <f>VLOOKUP($A750&amp;$C750&amp;$B750,Mapping!$C:$G,3,0)</f>
        <v>Mass</v>
      </c>
      <c r="I750" t="str">
        <f>VLOOKUP($A750&amp;$C750&amp;$B750,Mapping!$C:$G,4,0)</f>
        <v>JOHNSON'S BABY</v>
      </c>
      <c r="J750" t="str">
        <f t="shared" si="11"/>
        <v>NASAL SPRAY BABY</v>
      </c>
      <c r="K750" t="str">
        <f>VLOOKUP($A750&amp;$C750&amp;$B750,Mapping!$C:$G,5,0)</f>
        <v>Baby Care</v>
      </c>
      <c r="L750" t="str">
        <f>VLOOKUP(J750&amp;H750,Mapping!J:K,2,0)</f>
        <v>Suero Fisiologico</v>
      </c>
      <c r="M750" t="str">
        <f>IF(OR(I750="PIZ BUIN",I750="LISTERINE"),VLOOKUP(E750,MAPEO!C:D,2,0)&amp;" "&amp;H750,VLOOKUP(E750,MAPEO!C:D,2,0))</f>
        <v>Suero Fisiologico</v>
      </c>
      <c r="N750">
        <f>VLOOKUP(F750,MD!A:B,2,0)</f>
        <v>0</v>
      </c>
    </row>
    <row r="751" spans="1:14">
      <c r="A751" t="s">
        <v>133</v>
      </c>
      <c r="B751" t="s">
        <v>1</v>
      </c>
      <c r="C751" t="s">
        <v>189</v>
      </c>
      <c r="D751" t="s">
        <v>393</v>
      </c>
      <c r="E751" t="s">
        <v>584</v>
      </c>
      <c r="F751" t="s">
        <v>114</v>
      </c>
      <c r="G751" s="3">
        <v>-362.15</v>
      </c>
      <c r="H751" s="3" t="str">
        <f>VLOOKUP($A751&amp;$C751&amp;$B751,Mapping!$C:$G,3,0)</f>
        <v>Mass</v>
      </c>
      <c r="I751" t="str">
        <f>VLOOKUP($A751&amp;$C751&amp;$B751,Mapping!$C:$G,4,0)</f>
        <v>JOHNSON'S BABY</v>
      </c>
      <c r="J751" t="str">
        <f t="shared" si="11"/>
        <v>NASAL SPRAY BABY</v>
      </c>
      <c r="K751" t="str">
        <f>VLOOKUP($A751&amp;$C751&amp;$B751,Mapping!$C:$G,5,0)</f>
        <v>Baby Care</v>
      </c>
      <c r="L751" t="str">
        <f>VLOOKUP(J751&amp;H751,Mapping!J:K,2,0)</f>
        <v>Suero Fisiologico</v>
      </c>
      <c r="M751" t="str">
        <f>IF(OR(I751="PIZ BUIN",I751="LISTERINE"),VLOOKUP(E751,MAPEO!C:D,2,0)&amp;" "&amp;H751,VLOOKUP(E751,MAPEO!C:D,2,0))</f>
        <v>Suero Fisiologico</v>
      </c>
      <c r="N751">
        <f>VLOOKUP(F751,MD!A:B,2,0)</f>
        <v>0</v>
      </c>
    </row>
    <row r="752" spans="1:14">
      <c r="A752" t="s">
        <v>133</v>
      </c>
      <c r="B752" t="s">
        <v>1</v>
      </c>
      <c r="C752" t="s">
        <v>189</v>
      </c>
      <c r="D752" t="s">
        <v>393</v>
      </c>
      <c r="E752" t="s">
        <v>584</v>
      </c>
      <c r="F752" t="s">
        <v>115</v>
      </c>
      <c r="G752" s="3">
        <v>170.04</v>
      </c>
      <c r="H752" s="3" t="str">
        <f>VLOOKUP($A752&amp;$C752&amp;$B752,Mapping!$C:$G,3,0)</f>
        <v>Mass</v>
      </c>
      <c r="I752" t="str">
        <f>VLOOKUP($A752&amp;$C752&amp;$B752,Mapping!$C:$G,4,0)</f>
        <v>JOHNSON'S BABY</v>
      </c>
      <c r="J752" t="str">
        <f t="shared" si="11"/>
        <v>NASAL SPRAY BABY</v>
      </c>
      <c r="K752" t="str">
        <f>VLOOKUP($A752&amp;$C752&amp;$B752,Mapping!$C:$G,5,0)</f>
        <v>Baby Care</v>
      </c>
      <c r="L752" t="str">
        <f>VLOOKUP(J752&amp;H752,Mapping!J:K,2,0)</f>
        <v>Suero Fisiologico</v>
      </c>
      <c r="M752" t="str">
        <f>IF(OR(I752="PIZ BUIN",I752="LISTERINE"),VLOOKUP(E752,MAPEO!C:D,2,0)&amp;" "&amp;H752,VLOOKUP(E752,MAPEO!C:D,2,0))</f>
        <v>Suero Fisiologico</v>
      </c>
      <c r="N752" t="str">
        <f>VLOOKUP(F752,MD!A:B,2,0)</f>
        <v>YTD 2016</v>
      </c>
    </row>
    <row r="753" spans="1:14">
      <c r="A753" t="s">
        <v>133</v>
      </c>
      <c r="B753" t="s">
        <v>1</v>
      </c>
      <c r="C753" t="s">
        <v>189</v>
      </c>
      <c r="D753" t="s">
        <v>393</v>
      </c>
      <c r="E753" t="s">
        <v>584</v>
      </c>
      <c r="F753" t="s">
        <v>118</v>
      </c>
      <c r="G753" s="3">
        <v>9.1</v>
      </c>
      <c r="H753" s="3" t="str">
        <f>VLOOKUP($A753&amp;$C753&amp;$B753,Mapping!$C:$G,3,0)</f>
        <v>Mass</v>
      </c>
      <c r="I753" t="str">
        <f>VLOOKUP($A753&amp;$C753&amp;$B753,Mapping!$C:$G,4,0)</f>
        <v>JOHNSON'S BABY</v>
      </c>
      <c r="J753" t="str">
        <f t="shared" si="11"/>
        <v>NASAL SPRAY BABY</v>
      </c>
      <c r="K753" t="str">
        <f>VLOOKUP($A753&amp;$C753&amp;$B753,Mapping!$C:$G,5,0)</f>
        <v>Baby Care</v>
      </c>
      <c r="L753" t="str">
        <f>VLOOKUP(J753&amp;H753,Mapping!J:K,2,0)</f>
        <v>Suero Fisiologico</v>
      </c>
      <c r="M753" t="str">
        <f>IF(OR(I753="PIZ BUIN",I753="LISTERINE"),VLOOKUP(E753,MAPEO!C:D,2,0)&amp;" "&amp;H753,VLOOKUP(E753,MAPEO!C:D,2,0))</f>
        <v>Suero Fisiologico</v>
      </c>
      <c r="N753" t="str">
        <f>VLOOKUP(F753,MD!A:B,2,0)</f>
        <v>YTD 2016</v>
      </c>
    </row>
    <row r="754" spans="1:14">
      <c r="A754" t="s">
        <v>133</v>
      </c>
      <c r="B754" t="s">
        <v>1</v>
      </c>
      <c r="C754" t="s">
        <v>189</v>
      </c>
      <c r="D754" t="s">
        <v>394</v>
      </c>
      <c r="E754" t="s">
        <v>585</v>
      </c>
      <c r="F754" t="s">
        <v>482</v>
      </c>
      <c r="G754" s="3">
        <v>1172.9100000000001</v>
      </c>
      <c r="H754" s="3" t="str">
        <f>VLOOKUP($A754&amp;$C754&amp;$B754,Mapping!$C:$G,3,0)</f>
        <v>Mass</v>
      </c>
      <c r="I754" t="str">
        <f>VLOOKUP($A754&amp;$C754&amp;$B754,Mapping!$C:$G,4,0)</f>
        <v>JOHNSON'S BABY</v>
      </c>
      <c r="J754" t="str">
        <f t="shared" si="11"/>
        <v>NURSING PADS</v>
      </c>
      <c r="K754" t="str">
        <f>VLOOKUP($A754&amp;$C754&amp;$B754,Mapping!$C:$G,5,0)</f>
        <v>Baby Care</v>
      </c>
      <c r="L754" t="str">
        <f>VLOOKUP(J754&amp;H754,Mapping!J:K,2,0)</f>
        <v>Nursing Pads</v>
      </c>
      <c r="M754" t="str">
        <f>IF(OR(I754="PIZ BUIN",I754="LISTERINE"),VLOOKUP(E754,MAPEO!C:D,2,0)&amp;" "&amp;H754,VLOOKUP(E754,MAPEO!C:D,2,0))</f>
        <v>Nursing Pads</v>
      </c>
      <c r="N754">
        <f>VLOOKUP(F754,MD!A:B,2,0)</f>
        <v>0</v>
      </c>
    </row>
    <row r="755" spans="1:14">
      <c r="A755" t="s">
        <v>133</v>
      </c>
      <c r="B755" t="s">
        <v>1</v>
      </c>
      <c r="C755" t="s">
        <v>189</v>
      </c>
      <c r="D755" t="s">
        <v>394</v>
      </c>
      <c r="E755" t="s">
        <v>585</v>
      </c>
      <c r="F755" t="s">
        <v>483</v>
      </c>
      <c r="G755" s="3">
        <v>1965.26</v>
      </c>
      <c r="H755" s="3" t="str">
        <f>VLOOKUP($A755&amp;$C755&amp;$B755,Mapping!$C:$G,3,0)</f>
        <v>Mass</v>
      </c>
      <c r="I755" t="str">
        <f>VLOOKUP($A755&amp;$C755&amp;$B755,Mapping!$C:$G,4,0)</f>
        <v>JOHNSON'S BABY</v>
      </c>
      <c r="J755" t="str">
        <f t="shared" si="11"/>
        <v>NURSING PADS</v>
      </c>
      <c r="K755" t="str">
        <f>VLOOKUP($A755&amp;$C755&amp;$B755,Mapping!$C:$G,5,0)</f>
        <v>Baby Care</v>
      </c>
      <c r="L755" t="str">
        <f>VLOOKUP(J755&amp;H755,Mapping!J:K,2,0)</f>
        <v>Nursing Pads</v>
      </c>
      <c r="M755" t="str">
        <f>IF(OR(I755="PIZ BUIN",I755="LISTERINE"),VLOOKUP(E755,MAPEO!C:D,2,0)&amp;" "&amp;H755,VLOOKUP(E755,MAPEO!C:D,2,0))</f>
        <v>Nursing Pads</v>
      </c>
      <c r="N755">
        <f>VLOOKUP(F755,MD!A:B,2,0)</f>
        <v>0</v>
      </c>
    </row>
    <row r="756" spans="1:14">
      <c r="A756" t="s">
        <v>133</v>
      </c>
      <c r="B756" t="s">
        <v>1</v>
      </c>
      <c r="C756" t="s">
        <v>189</v>
      </c>
      <c r="D756" t="s">
        <v>394</v>
      </c>
      <c r="E756" t="s">
        <v>585</v>
      </c>
      <c r="F756" t="s">
        <v>484</v>
      </c>
      <c r="G756" s="3">
        <v>1304.6400000000001</v>
      </c>
      <c r="H756" s="3" t="str">
        <f>VLOOKUP($A756&amp;$C756&amp;$B756,Mapping!$C:$G,3,0)</f>
        <v>Mass</v>
      </c>
      <c r="I756" t="str">
        <f>VLOOKUP($A756&amp;$C756&amp;$B756,Mapping!$C:$G,4,0)</f>
        <v>JOHNSON'S BABY</v>
      </c>
      <c r="J756" t="str">
        <f t="shared" si="11"/>
        <v>NURSING PADS</v>
      </c>
      <c r="K756" t="str">
        <f>VLOOKUP($A756&amp;$C756&amp;$B756,Mapping!$C:$G,5,0)</f>
        <v>Baby Care</v>
      </c>
      <c r="L756" t="str">
        <f>VLOOKUP(J756&amp;H756,Mapping!J:K,2,0)</f>
        <v>Nursing Pads</v>
      </c>
      <c r="M756" t="str">
        <f>IF(OR(I756="PIZ BUIN",I756="LISTERINE"),VLOOKUP(E756,MAPEO!C:D,2,0)&amp;" "&amp;H756,VLOOKUP(E756,MAPEO!C:D,2,0))</f>
        <v>Nursing Pads</v>
      </c>
      <c r="N756">
        <f>VLOOKUP(F756,MD!A:B,2,0)</f>
        <v>0</v>
      </c>
    </row>
    <row r="757" spans="1:14">
      <c r="A757" t="s">
        <v>133</v>
      </c>
      <c r="B757" t="s">
        <v>1</v>
      </c>
      <c r="C757" t="s">
        <v>189</v>
      </c>
      <c r="D757" t="s">
        <v>394</v>
      </c>
      <c r="E757" t="s">
        <v>585</v>
      </c>
      <c r="F757" t="s">
        <v>485</v>
      </c>
      <c r="G757" s="3">
        <v>2047.47</v>
      </c>
      <c r="H757" s="3" t="str">
        <f>VLOOKUP($A757&amp;$C757&amp;$B757,Mapping!$C:$G,3,0)</f>
        <v>Mass</v>
      </c>
      <c r="I757" t="str">
        <f>VLOOKUP($A757&amp;$C757&amp;$B757,Mapping!$C:$G,4,0)</f>
        <v>JOHNSON'S BABY</v>
      </c>
      <c r="J757" t="str">
        <f t="shared" si="11"/>
        <v>NURSING PADS</v>
      </c>
      <c r="K757" t="str">
        <f>VLOOKUP($A757&amp;$C757&amp;$B757,Mapping!$C:$G,5,0)</f>
        <v>Baby Care</v>
      </c>
      <c r="L757" t="str">
        <f>VLOOKUP(J757&amp;H757,Mapping!J:K,2,0)</f>
        <v>Nursing Pads</v>
      </c>
      <c r="M757" t="str">
        <f>IF(OR(I757="PIZ BUIN",I757="LISTERINE"),VLOOKUP(E757,MAPEO!C:D,2,0)&amp;" "&amp;H757,VLOOKUP(E757,MAPEO!C:D,2,0))</f>
        <v>Nursing Pads</v>
      </c>
      <c r="N757">
        <f>VLOOKUP(F757,MD!A:B,2,0)</f>
        <v>0</v>
      </c>
    </row>
    <row r="758" spans="1:14">
      <c r="A758" t="s">
        <v>133</v>
      </c>
      <c r="B758" t="s">
        <v>1</v>
      </c>
      <c r="C758" t="s">
        <v>189</v>
      </c>
      <c r="D758" t="s">
        <v>394</v>
      </c>
      <c r="E758" t="s">
        <v>585</v>
      </c>
      <c r="F758" t="s">
        <v>486</v>
      </c>
      <c r="G758" s="3">
        <v>380.07</v>
      </c>
      <c r="H758" s="3" t="str">
        <f>VLOOKUP($A758&amp;$C758&amp;$B758,Mapping!$C:$G,3,0)</f>
        <v>Mass</v>
      </c>
      <c r="I758" t="str">
        <f>VLOOKUP($A758&amp;$C758&amp;$B758,Mapping!$C:$G,4,0)</f>
        <v>JOHNSON'S BABY</v>
      </c>
      <c r="J758" t="str">
        <f t="shared" si="11"/>
        <v>NURSING PADS</v>
      </c>
      <c r="K758" t="str">
        <f>VLOOKUP($A758&amp;$C758&amp;$B758,Mapping!$C:$G,5,0)</f>
        <v>Baby Care</v>
      </c>
      <c r="L758" t="str">
        <f>VLOOKUP(J758&amp;H758,Mapping!J:K,2,0)</f>
        <v>Nursing Pads</v>
      </c>
      <c r="M758" t="str">
        <f>IF(OR(I758="PIZ BUIN",I758="LISTERINE"),VLOOKUP(E758,MAPEO!C:D,2,0)&amp;" "&amp;H758,VLOOKUP(E758,MAPEO!C:D,2,0))</f>
        <v>Nursing Pads</v>
      </c>
      <c r="N758">
        <f>VLOOKUP(F758,MD!A:B,2,0)</f>
        <v>0</v>
      </c>
    </row>
    <row r="759" spans="1:14">
      <c r="A759" t="s">
        <v>133</v>
      </c>
      <c r="B759" t="s">
        <v>1</v>
      </c>
      <c r="C759" t="s">
        <v>189</v>
      </c>
      <c r="D759" t="s">
        <v>394</v>
      </c>
      <c r="E759" t="s">
        <v>585</v>
      </c>
      <c r="F759" t="s">
        <v>487</v>
      </c>
      <c r="G759" s="3">
        <v>1342.09</v>
      </c>
      <c r="H759" s="3" t="str">
        <f>VLOOKUP($A759&amp;$C759&amp;$B759,Mapping!$C:$G,3,0)</f>
        <v>Mass</v>
      </c>
      <c r="I759" t="str">
        <f>VLOOKUP($A759&amp;$C759&amp;$B759,Mapping!$C:$G,4,0)</f>
        <v>JOHNSON'S BABY</v>
      </c>
      <c r="J759" t="str">
        <f t="shared" si="11"/>
        <v>NURSING PADS</v>
      </c>
      <c r="K759" t="str">
        <f>VLOOKUP($A759&amp;$C759&amp;$B759,Mapping!$C:$G,5,0)</f>
        <v>Baby Care</v>
      </c>
      <c r="L759" t="str">
        <f>VLOOKUP(J759&amp;H759,Mapping!J:K,2,0)</f>
        <v>Nursing Pads</v>
      </c>
      <c r="M759" t="str">
        <f>IF(OR(I759="PIZ BUIN",I759="LISTERINE"),VLOOKUP(E759,MAPEO!C:D,2,0)&amp;" "&amp;H759,VLOOKUP(E759,MAPEO!C:D,2,0))</f>
        <v>Nursing Pads</v>
      </c>
      <c r="N759">
        <f>VLOOKUP(F759,MD!A:B,2,0)</f>
        <v>0</v>
      </c>
    </row>
    <row r="760" spans="1:14">
      <c r="A760" t="s">
        <v>133</v>
      </c>
      <c r="B760" t="s">
        <v>1</v>
      </c>
      <c r="C760" t="s">
        <v>189</v>
      </c>
      <c r="D760" t="s">
        <v>394</v>
      </c>
      <c r="E760" t="s">
        <v>585</v>
      </c>
      <c r="F760" t="s">
        <v>488</v>
      </c>
      <c r="G760" s="3">
        <v>1194.57</v>
      </c>
      <c r="H760" s="3" t="str">
        <f>VLOOKUP($A760&amp;$C760&amp;$B760,Mapping!$C:$G,3,0)</f>
        <v>Mass</v>
      </c>
      <c r="I760" t="str">
        <f>VLOOKUP($A760&amp;$C760&amp;$B760,Mapping!$C:$G,4,0)</f>
        <v>JOHNSON'S BABY</v>
      </c>
      <c r="J760" t="str">
        <f t="shared" si="11"/>
        <v>NURSING PADS</v>
      </c>
      <c r="K760" t="str">
        <f>VLOOKUP($A760&amp;$C760&amp;$B760,Mapping!$C:$G,5,0)</f>
        <v>Baby Care</v>
      </c>
      <c r="L760" t="str">
        <f>VLOOKUP(J760&amp;H760,Mapping!J:K,2,0)</f>
        <v>Nursing Pads</v>
      </c>
      <c r="M760" t="str">
        <f>IF(OR(I760="PIZ BUIN",I760="LISTERINE"),VLOOKUP(E760,MAPEO!C:D,2,0)&amp;" "&amp;H760,VLOOKUP(E760,MAPEO!C:D,2,0))</f>
        <v>Nursing Pads</v>
      </c>
      <c r="N760">
        <f>VLOOKUP(F760,MD!A:B,2,0)</f>
        <v>0</v>
      </c>
    </row>
    <row r="761" spans="1:14">
      <c r="A761" t="s">
        <v>133</v>
      </c>
      <c r="B761" t="s">
        <v>1</v>
      </c>
      <c r="C761" t="s">
        <v>189</v>
      </c>
      <c r="D761" t="s">
        <v>394</v>
      </c>
      <c r="E761" t="s">
        <v>585</v>
      </c>
      <c r="F761" t="s">
        <v>489</v>
      </c>
      <c r="G761" s="3">
        <v>2171.19</v>
      </c>
      <c r="H761" s="3" t="str">
        <f>VLOOKUP($A761&amp;$C761&amp;$B761,Mapping!$C:$G,3,0)</f>
        <v>Mass</v>
      </c>
      <c r="I761" t="str">
        <f>VLOOKUP($A761&amp;$C761&amp;$B761,Mapping!$C:$G,4,0)</f>
        <v>JOHNSON'S BABY</v>
      </c>
      <c r="J761" t="str">
        <f t="shared" si="11"/>
        <v>NURSING PADS</v>
      </c>
      <c r="K761" t="str">
        <f>VLOOKUP($A761&amp;$C761&amp;$B761,Mapping!$C:$G,5,0)</f>
        <v>Baby Care</v>
      </c>
      <c r="L761" t="str">
        <f>VLOOKUP(J761&amp;H761,Mapping!J:K,2,0)</f>
        <v>Nursing Pads</v>
      </c>
      <c r="M761" t="str">
        <f>IF(OR(I761="PIZ BUIN",I761="LISTERINE"),VLOOKUP(E761,MAPEO!C:D,2,0)&amp;" "&amp;H761,VLOOKUP(E761,MAPEO!C:D,2,0))</f>
        <v>Nursing Pads</v>
      </c>
      <c r="N761">
        <f>VLOOKUP(F761,MD!A:B,2,0)</f>
        <v>0</v>
      </c>
    </row>
    <row r="762" spans="1:14">
      <c r="A762" t="s">
        <v>133</v>
      </c>
      <c r="B762" t="s">
        <v>1</v>
      </c>
      <c r="C762" t="s">
        <v>189</v>
      </c>
      <c r="D762" t="s">
        <v>394</v>
      </c>
      <c r="E762" t="s">
        <v>585</v>
      </c>
      <c r="F762" t="s">
        <v>490</v>
      </c>
      <c r="G762" s="3">
        <v>5042.07</v>
      </c>
      <c r="H762" s="3" t="str">
        <f>VLOOKUP($A762&amp;$C762&amp;$B762,Mapping!$C:$G,3,0)</f>
        <v>Mass</v>
      </c>
      <c r="I762" t="str">
        <f>VLOOKUP($A762&amp;$C762&amp;$B762,Mapping!$C:$G,4,0)</f>
        <v>JOHNSON'S BABY</v>
      </c>
      <c r="J762" t="str">
        <f t="shared" si="11"/>
        <v>NURSING PADS</v>
      </c>
      <c r="K762" t="str">
        <f>VLOOKUP($A762&amp;$C762&amp;$B762,Mapping!$C:$G,5,0)</f>
        <v>Baby Care</v>
      </c>
      <c r="L762" t="str">
        <f>VLOOKUP(J762&amp;H762,Mapping!J:K,2,0)</f>
        <v>Nursing Pads</v>
      </c>
      <c r="M762" t="str">
        <f>IF(OR(I762="PIZ BUIN",I762="LISTERINE"),VLOOKUP(E762,MAPEO!C:D,2,0)&amp;" "&amp;H762,VLOOKUP(E762,MAPEO!C:D,2,0))</f>
        <v>Nursing Pads</v>
      </c>
      <c r="N762">
        <f>VLOOKUP(F762,MD!A:B,2,0)</f>
        <v>0</v>
      </c>
    </row>
    <row r="763" spans="1:14">
      <c r="A763" t="s">
        <v>133</v>
      </c>
      <c r="B763" t="s">
        <v>1</v>
      </c>
      <c r="C763" t="s">
        <v>189</v>
      </c>
      <c r="D763" t="s">
        <v>394</v>
      </c>
      <c r="E763" t="s">
        <v>585</v>
      </c>
      <c r="F763" t="s">
        <v>491</v>
      </c>
      <c r="G763" s="3">
        <v>1543.64</v>
      </c>
      <c r="H763" s="3" t="str">
        <f>VLOOKUP($A763&amp;$C763&amp;$B763,Mapping!$C:$G,3,0)</f>
        <v>Mass</v>
      </c>
      <c r="I763" t="str">
        <f>VLOOKUP($A763&amp;$C763&amp;$B763,Mapping!$C:$G,4,0)</f>
        <v>JOHNSON'S BABY</v>
      </c>
      <c r="J763" t="str">
        <f t="shared" si="11"/>
        <v>NURSING PADS</v>
      </c>
      <c r="K763" t="str">
        <f>VLOOKUP($A763&amp;$C763&amp;$B763,Mapping!$C:$G,5,0)</f>
        <v>Baby Care</v>
      </c>
      <c r="L763" t="str">
        <f>VLOOKUP(J763&amp;H763,Mapping!J:K,2,0)</f>
        <v>Nursing Pads</v>
      </c>
      <c r="M763" t="str">
        <f>IF(OR(I763="PIZ BUIN",I763="LISTERINE"),VLOOKUP(E763,MAPEO!C:D,2,0)&amp;" "&amp;H763,VLOOKUP(E763,MAPEO!C:D,2,0))</f>
        <v>Nursing Pads</v>
      </c>
      <c r="N763">
        <f>VLOOKUP(F763,MD!A:B,2,0)</f>
        <v>0</v>
      </c>
    </row>
    <row r="764" spans="1:14">
      <c r="A764" t="s">
        <v>133</v>
      </c>
      <c r="B764" t="s">
        <v>1</v>
      </c>
      <c r="C764" t="s">
        <v>189</v>
      </c>
      <c r="D764" t="s">
        <v>394</v>
      </c>
      <c r="E764" t="s">
        <v>585</v>
      </c>
      <c r="F764" t="s">
        <v>492</v>
      </c>
      <c r="G764" s="3">
        <v>1159.49</v>
      </c>
      <c r="H764" s="3" t="str">
        <f>VLOOKUP($A764&amp;$C764&amp;$B764,Mapping!$C:$G,3,0)</f>
        <v>Mass</v>
      </c>
      <c r="I764" t="str">
        <f>VLOOKUP($A764&amp;$C764&amp;$B764,Mapping!$C:$G,4,0)</f>
        <v>JOHNSON'S BABY</v>
      </c>
      <c r="J764" t="str">
        <f t="shared" si="11"/>
        <v>NURSING PADS</v>
      </c>
      <c r="K764" t="str">
        <f>VLOOKUP($A764&amp;$C764&amp;$B764,Mapping!$C:$G,5,0)</f>
        <v>Baby Care</v>
      </c>
      <c r="L764" t="str">
        <f>VLOOKUP(J764&amp;H764,Mapping!J:K,2,0)</f>
        <v>Nursing Pads</v>
      </c>
      <c r="M764" t="str">
        <f>IF(OR(I764="PIZ BUIN",I764="LISTERINE"),VLOOKUP(E764,MAPEO!C:D,2,0)&amp;" "&amp;H764,VLOOKUP(E764,MAPEO!C:D,2,0))</f>
        <v>Nursing Pads</v>
      </c>
      <c r="N764">
        <f>VLOOKUP(F764,MD!A:B,2,0)</f>
        <v>0</v>
      </c>
    </row>
    <row r="765" spans="1:14">
      <c r="A765" t="s">
        <v>133</v>
      </c>
      <c r="B765" t="s">
        <v>1</v>
      </c>
      <c r="C765" t="s">
        <v>189</v>
      </c>
      <c r="D765" t="s">
        <v>394</v>
      </c>
      <c r="E765" t="s">
        <v>585</v>
      </c>
      <c r="F765" t="s">
        <v>493</v>
      </c>
      <c r="G765" s="3">
        <v>1678.99</v>
      </c>
      <c r="H765" s="3" t="str">
        <f>VLOOKUP($A765&amp;$C765&amp;$B765,Mapping!$C:$G,3,0)</f>
        <v>Mass</v>
      </c>
      <c r="I765" t="str">
        <f>VLOOKUP($A765&amp;$C765&amp;$B765,Mapping!$C:$G,4,0)</f>
        <v>JOHNSON'S BABY</v>
      </c>
      <c r="J765" t="str">
        <f t="shared" si="11"/>
        <v>NURSING PADS</v>
      </c>
      <c r="K765" t="str">
        <f>VLOOKUP($A765&amp;$C765&amp;$B765,Mapping!$C:$G,5,0)</f>
        <v>Baby Care</v>
      </c>
      <c r="L765" t="str">
        <f>VLOOKUP(J765&amp;H765,Mapping!J:K,2,0)</f>
        <v>Nursing Pads</v>
      </c>
      <c r="M765" t="str">
        <f>IF(OR(I765="PIZ BUIN",I765="LISTERINE"),VLOOKUP(E765,MAPEO!C:D,2,0)&amp;" "&amp;H765,VLOOKUP(E765,MAPEO!C:D,2,0))</f>
        <v>Nursing Pads</v>
      </c>
      <c r="N765">
        <f>VLOOKUP(F765,MD!A:B,2,0)</f>
        <v>0</v>
      </c>
    </row>
    <row r="766" spans="1:14">
      <c r="A766" t="s">
        <v>133</v>
      </c>
      <c r="B766" t="s">
        <v>1</v>
      </c>
      <c r="C766" t="s">
        <v>189</v>
      </c>
      <c r="D766" t="s">
        <v>394</v>
      </c>
      <c r="E766" t="s">
        <v>585</v>
      </c>
      <c r="F766" t="s">
        <v>95</v>
      </c>
      <c r="G766" s="3">
        <v>375.92</v>
      </c>
      <c r="H766" s="3" t="str">
        <f>VLOOKUP($A766&amp;$C766&amp;$B766,Mapping!$C:$G,3,0)</f>
        <v>Mass</v>
      </c>
      <c r="I766" t="str">
        <f>VLOOKUP($A766&amp;$C766&amp;$B766,Mapping!$C:$G,4,0)</f>
        <v>JOHNSON'S BABY</v>
      </c>
      <c r="J766" t="str">
        <f t="shared" si="11"/>
        <v>NURSING PADS</v>
      </c>
      <c r="K766" t="str">
        <f>VLOOKUP($A766&amp;$C766&amp;$B766,Mapping!$C:$G,5,0)</f>
        <v>Baby Care</v>
      </c>
      <c r="L766" t="str">
        <f>VLOOKUP(J766&amp;H766,Mapping!J:K,2,0)</f>
        <v>Nursing Pads</v>
      </c>
      <c r="M766" t="str">
        <f>IF(OR(I766="PIZ BUIN",I766="LISTERINE"),VLOOKUP(E766,MAPEO!C:D,2,0)&amp;" "&amp;H766,VLOOKUP(E766,MAPEO!C:D,2,0))</f>
        <v>Nursing Pads</v>
      </c>
      <c r="N766" t="str">
        <f>VLOOKUP(F766,MD!A:B,2,0)</f>
        <v>YTD 2015</v>
      </c>
    </row>
    <row r="767" spans="1:14">
      <c r="A767" t="s">
        <v>133</v>
      </c>
      <c r="B767" t="s">
        <v>1</v>
      </c>
      <c r="C767" t="s">
        <v>189</v>
      </c>
      <c r="D767" t="s">
        <v>394</v>
      </c>
      <c r="E767" t="s">
        <v>585</v>
      </c>
      <c r="F767" t="s">
        <v>96</v>
      </c>
      <c r="G767" s="3">
        <v>2833.78</v>
      </c>
      <c r="H767" s="3" t="str">
        <f>VLOOKUP($A767&amp;$C767&amp;$B767,Mapping!$C:$G,3,0)</f>
        <v>Mass</v>
      </c>
      <c r="I767" t="str">
        <f>VLOOKUP($A767&amp;$C767&amp;$B767,Mapping!$C:$G,4,0)</f>
        <v>JOHNSON'S BABY</v>
      </c>
      <c r="J767" t="str">
        <f t="shared" si="11"/>
        <v>NURSING PADS</v>
      </c>
      <c r="K767" t="str">
        <f>VLOOKUP($A767&amp;$C767&amp;$B767,Mapping!$C:$G,5,0)</f>
        <v>Baby Care</v>
      </c>
      <c r="L767" t="str">
        <f>VLOOKUP(J767&amp;H767,Mapping!J:K,2,0)</f>
        <v>Nursing Pads</v>
      </c>
      <c r="M767" t="str">
        <f>IF(OR(I767="PIZ BUIN",I767="LISTERINE"),VLOOKUP(E767,MAPEO!C:D,2,0)&amp;" "&amp;H767,VLOOKUP(E767,MAPEO!C:D,2,0))</f>
        <v>Nursing Pads</v>
      </c>
      <c r="N767" t="str">
        <f>VLOOKUP(F767,MD!A:B,2,0)</f>
        <v>YTD 2015</v>
      </c>
    </row>
    <row r="768" spans="1:14">
      <c r="A768" t="s">
        <v>133</v>
      </c>
      <c r="B768" t="s">
        <v>1</v>
      </c>
      <c r="C768" t="s">
        <v>189</v>
      </c>
      <c r="D768" t="s">
        <v>394</v>
      </c>
      <c r="E768" t="s">
        <v>585</v>
      </c>
      <c r="F768" t="s">
        <v>97</v>
      </c>
      <c r="G768" s="3">
        <v>3216.39</v>
      </c>
      <c r="H768" s="3" t="str">
        <f>VLOOKUP($A768&amp;$C768&amp;$B768,Mapping!$C:$G,3,0)</f>
        <v>Mass</v>
      </c>
      <c r="I768" t="str">
        <f>VLOOKUP($A768&amp;$C768&amp;$B768,Mapping!$C:$G,4,0)</f>
        <v>JOHNSON'S BABY</v>
      </c>
      <c r="J768" t="str">
        <f t="shared" ref="J768:J831" si="12">IF(OR(C768="ROC",C768="COMPEED"),E768,D768)</f>
        <v>NURSING PADS</v>
      </c>
      <c r="K768" t="str">
        <f>VLOOKUP($A768&amp;$C768&amp;$B768,Mapping!$C:$G,5,0)</f>
        <v>Baby Care</v>
      </c>
      <c r="L768" t="str">
        <f>VLOOKUP(J768&amp;H768,Mapping!J:K,2,0)</f>
        <v>Nursing Pads</v>
      </c>
      <c r="M768" t="str">
        <f>IF(OR(I768="PIZ BUIN",I768="LISTERINE"),VLOOKUP(E768,MAPEO!C:D,2,0)&amp;" "&amp;H768,VLOOKUP(E768,MAPEO!C:D,2,0))</f>
        <v>Nursing Pads</v>
      </c>
      <c r="N768" t="str">
        <f>VLOOKUP(F768,MD!A:B,2,0)</f>
        <v>YTD 2015</v>
      </c>
    </row>
    <row r="769" spans="1:14">
      <c r="A769" t="s">
        <v>133</v>
      </c>
      <c r="B769" t="s">
        <v>1</v>
      </c>
      <c r="C769" t="s">
        <v>189</v>
      </c>
      <c r="D769" t="s">
        <v>394</v>
      </c>
      <c r="E769" t="s">
        <v>585</v>
      </c>
      <c r="F769" t="s">
        <v>101</v>
      </c>
      <c r="G769" s="3">
        <v>655.24</v>
      </c>
      <c r="H769" s="3" t="str">
        <f>VLOOKUP($A769&amp;$C769&amp;$B769,Mapping!$C:$G,3,0)</f>
        <v>Mass</v>
      </c>
      <c r="I769" t="str">
        <f>VLOOKUP($A769&amp;$C769&amp;$B769,Mapping!$C:$G,4,0)</f>
        <v>JOHNSON'S BABY</v>
      </c>
      <c r="J769" t="str">
        <f t="shared" si="12"/>
        <v>NURSING PADS</v>
      </c>
      <c r="K769" t="str">
        <f>VLOOKUP($A769&amp;$C769&amp;$B769,Mapping!$C:$G,5,0)</f>
        <v>Baby Care</v>
      </c>
      <c r="L769" t="str">
        <f>VLOOKUP(J769&amp;H769,Mapping!J:K,2,0)</f>
        <v>Nursing Pads</v>
      </c>
      <c r="M769" t="str">
        <f>IF(OR(I769="PIZ BUIN",I769="LISTERINE"),VLOOKUP(E769,MAPEO!C:D,2,0)&amp;" "&amp;H769,VLOOKUP(E769,MAPEO!C:D,2,0))</f>
        <v>Nursing Pads</v>
      </c>
      <c r="N769" t="str">
        <f>VLOOKUP(F769,MD!A:B,2,0)</f>
        <v>YTD 2015</v>
      </c>
    </row>
    <row r="770" spans="1:14">
      <c r="A770" t="s">
        <v>133</v>
      </c>
      <c r="B770" t="s">
        <v>1</v>
      </c>
      <c r="C770" t="s">
        <v>189</v>
      </c>
      <c r="D770" t="s">
        <v>394</v>
      </c>
      <c r="E770" t="s">
        <v>585</v>
      </c>
      <c r="F770" t="s">
        <v>104</v>
      </c>
      <c r="G770" s="3">
        <v>1169.95</v>
      </c>
      <c r="H770" s="3" t="str">
        <f>VLOOKUP($A770&amp;$C770&amp;$B770,Mapping!$C:$G,3,0)</f>
        <v>Mass</v>
      </c>
      <c r="I770" t="str">
        <f>VLOOKUP($A770&amp;$C770&amp;$B770,Mapping!$C:$G,4,0)</f>
        <v>JOHNSON'S BABY</v>
      </c>
      <c r="J770" t="str">
        <f t="shared" si="12"/>
        <v>NURSING PADS</v>
      </c>
      <c r="K770" t="str">
        <f>VLOOKUP($A770&amp;$C770&amp;$B770,Mapping!$C:$G,5,0)</f>
        <v>Baby Care</v>
      </c>
      <c r="L770" t="str">
        <f>VLOOKUP(J770&amp;H770,Mapping!J:K,2,0)</f>
        <v>Nursing Pads</v>
      </c>
      <c r="M770" t="str">
        <f>IF(OR(I770="PIZ BUIN",I770="LISTERINE"),VLOOKUP(E770,MAPEO!C:D,2,0)&amp;" "&amp;H770,VLOOKUP(E770,MAPEO!C:D,2,0))</f>
        <v>Nursing Pads</v>
      </c>
      <c r="N770" t="str">
        <f>VLOOKUP(F770,MD!A:B,2,0)</f>
        <v>YTD 2015</v>
      </c>
    </row>
    <row r="771" spans="1:14">
      <c r="A771" t="s">
        <v>133</v>
      </c>
      <c r="B771" t="s">
        <v>1</v>
      </c>
      <c r="C771" t="s">
        <v>189</v>
      </c>
      <c r="D771" t="s">
        <v>394</v>
      </c>
      <c r="E771" t="s">
        <v>585</v>
      </c>
      <c r="F771" t="s">
        <v>105</v>
      </c>
      <c r="G771" s="3">
        <v>1676.88</v>
      </c>
      <c r="H771" s="3" t="str">
        <f>VLOOKUP($A771&amp;$C771&amp;$B771,Mapping!$C:$G,3,0)</f>
        <v>Mass</v>
      </c>
      <c r="I771" t="str">
        <f>VLOOKUP($A771&amp;$C771&amp;$B771,Mapping!$C:$G,4,0)</f>
        <v>JOHNSON'S BABY</v>
      </c>
      <c r="J771" t="str">
        <f t="shared" si="12"/>
        <v>NURSING PADS</v>
      </c>
      <c r="K771" t="str">
        <f>VLOOKUP($A771&amp;$C771&amp;$B771,Mapping!$C:$G,5,0)</f>
        <v>Baby Care</v>
      </c>
      <c r="L771" t="str">
        <f>VLOOKUP(J771&amp;H771,Mapping!J:K,2,0)</f>
        <v>Nursing Pads</v>
      </c>
      <c r="M771" t="str">
        <f>IF(OR(I771="PIZ BUIN",I771="LISTERINE"),VLOOKUP(E771,MAPEO!C:D,2,0)&amp;" "&amp;H771,VLOOKUP(E771,MAPEO!C:D,2,0))</f>
        <v>Nursing Pads</v>
      </c>
      <c r="N771" t="str">
        <f>VLOOKUP(F771,MD!A:B,2,0)</f>
        <v>YTD 2015</v>
      </c>
    </row>
    <row r="772" spans="1:14">
      <c r="A772" t="s">
        <v>133</v>
      </c>
      <c r="B772" t="s">
        <v>1</v>
      </c>
      <c r="C772" t="s">
        <v>189</v>
      </c>
      <c r="D772" t="s">
        <v>394</v>
      </c>
      <c r="E772" t="s">
        <v>585</v>
      </c>
      <c r="F772" t="s">
        <v>106</v>
      </c>
      <c r="G772" s="3">
        <v>1443.19</v>
      </c>
      <c r="H772" s="3" t="str">
        <f>VLOOKUP($A772&amp;$C772&amp;$B772,Mapping!$C:$G,3,0)</f>
        <v>Mass</v>
      </c>
      <c r="I772" t="str">
        <f>VLOOKUP($A772&amp;$C772&amp;$B772,Mapping!$C:$G,4,0)</f>
        <v>JOHNSON'S BABY</v>
      </c>
      <c r="J772" t="str">
        <f t="shared" si="12"/>
        <v>NURSING PADS</v>
      </c>
      <c r="K772" t="str">
        <f>VLOOKUP($A772&amp;$C772&amp;$B772,Mapping!$C:$G,5,0)</f>
        <v>Baby Care</v>
      </c>
      <c r="L772" t="str">
        <f>VLOOKUP(J772&amp;H772,Mapping!J:K,2,0)</f>
        <v>Nursing Pads</v>
      </c>
      <c r="M772" t="str">
        <f>IF(OR(I772="PIZ BUIN",I772="LISTERINE"),VLOOKUP(E772,MAPEO!C:D,2,0)&amp;" "&amp;H772,VLOOKUP(E772,MAPEO!C:D,2,0))</f>
        <v>Nursing Pads</v>
      </c>
      <c r="N772" t="str">
        <f>VLOOKUP(F772,MD!A:B,2,0)</f>
        <v>YTD 2015</v>
      </c>
    </row>
    <row r="773" spans="1:14">
      <c r="A773" t="s">
        <v>133</v>
      </c>
      <c r="B773" t="s">
        <v>1</v>
      </c>
      <c r="C773" t="s">
        <v>189</v>
      </c>
      <c r="D773" t="s">
        <v>394</v>
      </c>
      <c r="E773" t="s">
        <v>585</v>
      </c>
      <c r="F773" t="s">
        <v>108</v>
      </c>
      <c r="G773" s="3">
        <v>1128.57</v>
      </c>
      <c r="H773" s="3" t="str">
        <f>VLOOKUP($A773&amp;$C773&amp;$B773,Mapping!$C:$G,3,0)</f>
        <v>Mass</v>
      </c>
      <c r="I773" t="str">
        <f>VLOOKUP($A773&amp;$C773&amp;$B773,Mapping!$C:$G,4,0)</f>
        <v>JOHNSON'S BABY</v>
      </c>
      <c r="J773" t="str">
        <f t="shared" si="12"/>
        <v>NURSING PADS</v>
      </c>
      <c r="K773" t="str">
        <f>VLOOKUP($A773&amp;$C773&amp;$B773,Mapping!$C:$G,5,0)</f>
        <v>Baby Care</v>
      </c>
      <c r="L773" t="str">
        <f>VLOOKUP(J773&amp;H773,Mapping!J:K,2,0)</f>
        <v>Nursing Pads</v>
      </c>
      <c r="M773" t="str">
        <f>IF(OR(I773="PIZ BUIN",I773="LISTERINE"),VLOOKUP(E773,MAPEO!C:D,2,0)&amp;" "&amp;H773,VLOOKUP(E773,MAPEO!C:D,2,0))</f>
        <v>Nursing Pads</v>
      </c>
      <c r="N773">
        <f>VLOOKUP(F773,MD!A:B,2,0)</f>
        <v>0</v>
      </c>
    </row>
    <row r="774" spans="1:14">
      <c r="A774" t="s">
        <v>133</v>
      </c>
      <c r="B774" t="s">
        <v>1</v>
      </c>
      <c r="C774" t="s">
        <v>189</v>
      </c>
      <c r="D774" t="s">
        <v>394</v>
      </c>
      <c r="E774" t="s">
        <v>585</v>
      </c>
      <c r="F774" t="s">
        <v>109</v>
      </c>
      <c r="G774" s="3">
        <v>978.51</v>
      </c>
      <c r="H774" s="3" t="str">
        <f>VLOOKUP($A774&amp;$C774&amp;$B774,Mapping!$C:$G,3,0)</f>
        <v>Mass</v>
      </c>
      <c r="I774" t="str">
        <f>VLOOKUP($A774&amp;$C774&amp;$B774,Mapping!$C:$G,4,0)</f>
        <v>JOHNSON'S BABY</v>
      </c>
      <c r="J774" t="str">
        <f t="shared" si="12"/>
        <v>NURSING PADS</v>
      </c>
      <c r="K774" t="str">
        <f>VLOOKUP($A774&amp;$C774&amp;$B774,Mapping!$C:$G,5,0)</f>
        <v>Baby Care</v>
      </c>
      <c r="L774" t="str">
        <f>VLOOKUP(J774&amp;H774,Mapping!J:K,2,0)</f>
        <v>Nursing Pads</v>
      </c>
      <c r="M774" t="str">
        <f>IF(OR(I774="PIZ BUIN",I774="LISTERINE"),VLOOKUP(E774,MAPEO!C:D,2,0)&amp;" "&amp;H774,VLOOKUP(E774,MAPEO!C:D,2,0))</f>
        <v>Nursing Pads</v>
      </c>
      <c r="N774">
        <f>VLOOKUP(F774,MD!A:B,2,0)</f>
        <v>0</v>
      </c>
    </row>
    <row r="775" spans="1:14">
      <c r="A775" t="s">
        <v>133</v>
      </c>
      <c r="B775" t="s">
        <v>1</v>
      </c>
      <c r="C775" t="s">
        <v>189</v>
      </c>
      <c r="D775" t="s">
        <v>394</v>
      </c>
      <c r="E775" t="s">
        <v>585</v>
      </c>
      <c r="F775" t="s">
        <v>110</v>
      </c>
      <c r="G775" s="3">
        <v>985.61</v>
      </c>
      <c r="H775" s="3" t="str">
        <f>VLOOKUP($A775&amp;$C775&amp;$B775,Mapping!$C:$G,3,0)</f>
        <v>Mass</v>
      </c>
      <c r="I775" t="str">
        <f>VLOOKUP($A775&amp;$C775&amp;$B775,Mapping!$C:$G,4,0)</f>
        <v>JOHNSON'S BABY</v>
      </c>
      <c r="J775" t="str">
        <f t="shared" si="12"/>
        <v>NURSING PADS</v>
      </c>
      <c r="K775" t="str">
        <f>VLOOKUP($A775&amp;$C775&amp;$B775,Mapping!$C:$G,5,0)</f>
        <v>Baby Care</v>
      </c>
      <c r="L775" t="str">
        <f>VLOOKUP(J775&amp;H775,Mapping!J:K,2,0)</f>
        <v>Nursing Pads</v>
      </c>
      <c r="M775" t="str">
        <f>IF(OR(I775="PIZ BUIN",I775="LISTERINE"),VLOOKUP(E775,MAPEO!C:D,2,0)&amp;" "&amp;H775,VLOOKUP(E775,MAPEO!C:D,2,0))</f>
        <v>Nursing Pads</v>
      </c>
      <c r="N775">
        <f>VLOOKUP(F775,MD!A:B,2,0)</f>
        <v>0</v>
      </c>
    </row>
    <row r="776" spans="1:14">
      <c r="A776" t="s">
        <v>133</v>
      </c>
      <c r="B776" t="s">
        <v>1</v>
      </c>
      <c r="C776" t="s">
        <v>189</v>
      </c>
      <c r="D776" t="s">
        <v>394</v>
      </c>
      <c r="E776" t="s">
        <v>585</v>
      </c>
      <c r="F776" t="s">
        <v>111</v>
      </c>
      <c r="G776" s="3">
        <v>938.85</v>
      </c>
      <c r="H776" s="3" t="str">
        <f>VLOOKUP($A776&amp;$C776&amp;$B776,Mapping!$C:$G,3,0)</f>
        <v>Mass</v>
      </c>
      <c r="I776" t="str">
        <f>VLOOKUP($A776&amp;$C776&amp;$B776,Mapping!$C:$G,4,0)</f>
        <v>JOHNSON'S BABY</v>
      </c>
      <c r="J776" t="str">
        <f t="shared" si="12"/>
        <v>NURSING PADS</v>
      </c>
      <c r="K776" t="str">
        <f>VLOOKUP($A776&amp;$C776&amp;$B776,Mapping!$C:$G,5,0)</f>
        <v>Baby Care</v>
      </c>
      <c r="L776" t="str">
        <f>VLOOKUP(J776&amp;H776,Mapping!J:K,2,0)</f>
        <v>Nursing Pads</v>
      </c>
      <c r="M776" t="str">
        <f>IF(OR(I776="PIZ BUIN",I776="LISTERINE"),VLOOKUP(E776,MAPEO!C:D,2,0)&amp;" "&amp;H776,VLOOKUP(E776,MAPEO!C:D,2,0))</f>
        <v>Nursing Pads</v>
      </c>
      <c r="N776">
        <f>VLOOKUP(F776,MD!A:B,2,0)</f>
        <v>0</v>
      </c>
    </row>
    <row r="777" spans="1:14">
      <c r="A777" t="s">
        <v>133</v>
      </c>
      <c r="B777" t="s">
        <v>1</v>
      </c>
      <c r="C777" t="s">
        <v>189</v>
      </c>
      <c r="D777" t="s">
        <v>394</v>
      </c>
      <c r="E777" t="s">
        <v>585</v>
      </c>
      <c r="F777" t="s">
        <v>114</v>
      </c>
      <c r="G777" s="3">
        <v>219.17</v>
      </c>
      <c r="H777" s="3" t="str">
        <f>VLOOKUP($A777&amp;$C777&amp;$B777,Mapping!$C:$G,3,0)</f>
        <v>Mass</v>
      </c>
      <c r="I777" t="str">
        <f>VLOOKUP($A777&amp;$C777&amp;$B777,Mapping!$C:$G,4,0)</f>
        <v>JOHNSON'S BABY</v>
      </c>
      <c r="J777" t="str">
        <f t="shared" si="12"/>
        <v>NURSING PADS</v>
      </c>
      <c r="K777" t="str">
        <f>VLOOKUP($A777&amp;$C777&amp;$B777,Mapping!$C:$G,5,0)</f>
        <v>Baby Care</v>
      </c>
      <c r="L777" t="str">
        <f>VLOOKUP(J777&amp;H777,Mapping!J:K,2,0)</f>
        <v>Nursing Pads</v>
      </c>
      <c r="M777" t="str">
        <f>IF(OR(I777="PIZ BUIN",I777="LISTERINE"),VLOOKUP(E777,MAPEO!C:D,2,0)&amp;" "&amp;H777,VLOOKUP(E777,MAPEO!C:D,2,0))</f>
        <v>Nursing Pads</v>
      </c>
      <c r="N777">
        <f>VLOOKUP(F777,MD!A:B,2,0)</f>
        <v>0</v>
      </c>
    </row>
    <row r="778" spans="1:14">
      <c r="A778" t="s">
        <v>133</v>
      </c>
      <c r="B778" t="s">
        <v>1</v>
      </c>
      <c r="C778" t="s">
        <v>189</v>
      </c>
      <c r="D778" t="s">
        <v>394</v>
      </c>
      <c r="E778" t="s">
        <v>585</v>
      </c>
      <c r="F778" t="s">
        <v>115</v>
      </c>
      <c r="G778" s="3">
        <v>1776.79</v>
      </c>
      <c r="H778" s="3" t="str">
        <f>VLOOKUP($A778&amp;$C778&amp;$B778,Mapping!$C:$G,3,0)</f>
        <v>Mass</v>
      </c>
      <c r="I778" t="str">
        <f>VLOOKUP($A778&amp;$C778&amp;$B778,Mapping!$C:$G,4,0)</f>
        <v>JOHNSON'S BABY</v>
      </c>
      <c r="J778" t="str">
        <f t="shared" si="12"/>
        <v>NURSING PADS</v>
      </c>
      <c r="K778" t="str">
        <f>VLOOKUP($A778&amp;$C778&amp;$B778,Mapping!$C:$G,5,0)</f>
        <v>Baby Care</v>
      </c>
      <c r="L778" t="str">
        <f>VLOOKUP(J778&amp;H778,Mapping!J:K,2,0)</f>
        <v>Nursing Pads</v>
      </c>
      <c r="M778" t="str">
        <f>IF(OR(I778="PIZ BUIN",I778="LISTERINE"),VLOOKUP(E778,MAPEO!C:D,2,0)&amp;" "&amp;H778,VLOOKUP(E778,MAPEO!C:D,2,0))</f>
        <v>Nursing Pads</v>
      </c>
      <c r="N778" t="str">
        <f>VLOOKUP(F778,MD!A:B,2,0)</f>
        <v>YTD 2016</v>
      </c>
    </row>
    <row r="779" spans="1:14">
      <c r="A779" t="s">
        <v>133</v>
      </c>
      <c r="B779" t="s">
        <v>1</v>
      </c>
      <c r="C779" t="s">
        <v>189</v>
      </c>
      <c r="D779" t="s">
        <v>394</v>
      </c>
      <c r="E779" t="s">
        <v>585</v>
      </c>
      <c r="F779" t="s">
        <v>117</v>
      </c>
      <c r="G779" s="3">
        <v>2492.7199999999998</v>
      </c>
      <c r="H779" s="3" t="str">
        <f>VLOOKUP($A779&amp;$C779&amp;$B779,Mapping!$C:$G,3,0)</f>
        <v>Mass</v>
      </c>
      <c r="I779" t="str">
        <f>VLOOKUP($A779&amp;$C779&amp;$B779,Mapping!$C:$G,4,0)</f>
        <v>JOHNSON'S BABY</v>
      </c>
      <c r="J779" t="str">
        <f t="shared" si="12"/>
        <v>NURSING PADS</v>
      </c>
      <c r="K779" t="str">
        <f>VLOOKUP($A779&amp;$C779&amp;$B779,Mapping!$C:$G,5,0)</f>
        <v>Baby Care</v>
      </c>
      <c r="L779" t="str">
        <f>VLOOKUP(J779&amp;H779,Mapping!J:K,2,0)</f>
        <v>Nursing Pads</v>
      </c>
      <c r="M779" t="str">
        <f>IF(OR(I779="PIZ BUIN",I779="LISTERINE"),VLOOKUP(E779,MAPEO!C:D,2,0)&amp;" "&amp;H779,VLOOKUP(E779,MAPEO!C:D,2,0))</f>
        <v>Nursing Pads</v>
      </c>
      <c r="N779" t="str">
        <f>VLOOKUP(F779,MD!A:B,2,0)</f>
        <v>YTD 2016</v>
      </c>
    </row>
    <row r="780" spans="1:14">
      <c r="A780" t="s">
        <v>133</v>
      </c>
      <c r="B780" t="s">
        <v>1</v>
      </c>
      <c r="C780" t="s">
        <v>189</v>
      </c>
      <c r="D780" t="s">
        <v>394</v>
      </c>
      <c r="E780" t="s">
        <v>585</v>
      </c>
      <c r="F780" t="s">
        <v>118</v>
      </c>
      <c r="G780" s="3">
        <v>1936.28</v>
      </c>
      <c r="H780" s="3" t="str">
        <f>VLOOKUP($A780&amp;$C780&amp;$B780,Mapping!$C:$G,3,0)</f>
        <v>Mass</v>
      </c>
      <c r="I780" t="str">
        <f>VLOOKUP($A780&amp;$C780&amp;$B780,Mapping!$C:$G,4,0)</f>
        <v>JOHNSON'S BABY</v>
      </c>
      <c r="J780" t="str">
        <f t="shared" si="12"/>
        <v>NURSING PADS</v>
      </c>
      <c r="K780" t="str">
        <f>VLOOKUP($A780&amp;$C780&amp;$B780,Mapping!$C:$G,5,0)</f>
        <v>Baby Care</v>
      </c>
      <c r="L780" t="str">
        <f>VLOOKUP(J780&amp;H780,Mapping!J:K,2,0)</f>
        <v>Nursing Pads</v>
      </c>
      <c r="M780" t="str">
        <f>IF(OR(I780="PIZ BUIN",I780="LISTERINE"),VLOOKUP(E780,MAPEO!C:D,2,0)&amp;" "&amp;H780,VLOOKUP(E780,MAPEO!C:D,2,0))</f>
        <v>Nursing Pads</v>
      </c>
      <c r="N780" t="str">
        <f>VLOOKUP(F780,MD!A:B,2,0)</f>
        <v>YTD 2016</v>
      </c>
    </row>
    <row r="781" spans="1:14">
      <c r="A781" t="s">
        <v>133</v>
      </c>
      <c r="B781" t="s">
        <v>1</v>
      </c>
      <c r="C781" t="s">
        <v>189</v>
      </c>
      <c r="D781" t="s">
        <v>395</v>
      </c>
      <c r="E781" t="s">
        <v>586</v>
      </c>
      <c r="F781" t="s">
        <v>482</v>
      </c>
      <c r="G781" s="3">
        <v>130328.21</v>
      </c>
      <c r="H781" s="3" t="str">
        <f>VLOOKUP($A781&amp;$C781&amp;$B781,Mapping!$C:$G,3,0)</f>
        <v>Mass</v>
      </c>
      <c r="I781" t="str">
        <f>VLOOKUP($A781&amp;$C781&amp;$B781,Mapping!$C:$G,4,0)</f>
        <v>JOHNSON'S BABY</v>
      </c>
      <c r="J781" t="str">
        <f t="shared" si="12"/>
        <v>OIL</v>
      </c>
      <c r="K781" t="str">
        <f>VLOOKUP($A781&amp;$C781&amp;$B781,Mapping!$C:$G,5,0)</f>
        <v>Baby Care</v>
      </c>
      <c r="L781" t="str">
        <f>VLOOKUP(J781&amp;H781,Mapping!J:K,2,0)</f>
        <v>Baby Oil</v>
      </c>
      <c r="M781" t="str">
        <f>IF(OR(I781="PIZ BUIN",I781="LISTERINE"),VLOOKUP(E781,MAPEO!C:D,2,0)&amp;" "&amp;H781,VLOOKUP(E781,MAPEO!C:D,2,0))</f>
        <v>J´s Baby Oil</v>
      </c>
      <c r="N781">
        <f>VLOOKUP(F781,MD!A:B,2,0)</f>
        <v>0</v>
      </c>
    </row>
    <row r="782" spans="1:14">
      <c r="A782" t="s">
        <v>133</v>
      </c>
      <c r="B782" t="s">
        <v>1</v>
      </c>
      <c r="C782" t="s">
        <v>189</v>
      </c>
      <c r="D782" t="s">
        <v>395</v>
      </c>
      <c r="E782" t="s">
        <v>586</v>
      </c>
      <c r="F782" t="s">
        <v>483</v>
      </c>
      <c r="G782" s="3">
        <v>158471.84</v>
      </c>
      <c r="H782" s="3" t="str">
        <f>VLOOKUP($A782&amp;$C782&amp;$B782,Mapping!$C:$G,3,0)</f>
        <v>Mass</v>
      </c>
      <c r="I782" t="str">
        <f>VLOOKUP($A782&amp;$C782&amp;$B782,Mapping!$C:$G,4,0)</f>
        <v>JOHNSON'S BABY</v>
      </c>
      <c r="J782" t="str">
        <f t="shared" si="12"/>
        <v>OIL</v>
      </c>
      <c r="K782" t="str">
        <f>VLOOKUP($A782&amp;$C782&amp;$B782,Mapping!$C:$G,5,0)</f>
        <v>Baby Care</v>
      </c>
      <c r="L782" t="str">
        <f>VLOOKUP(J782&amp;H782,Mapping!J:K,2,0)</f>
        <v>Baby Oil</v>
      </c>
      <c r="M782" t="str">
        <f>IF(OR(I782="PIZ BUIN",I782="LISTERINE"),VLOOKUP(E782,MAPEO!C:D,2,0)&amp;" "&amp;H782,VLOOKUP(E782,MAPEO!C:D,2,0))</f>
        <v>J´s Baby Oil</v>
      </c>
      <c r="N782">
        <f>VLOOKUP(F782,MD!A:B,2,0)</f>
        <v>0</v>
      </c>
    </row>
    <row r="783" spans="1:14">
      <c r="A783" t="s">
        <v>133</v>
      </c>
      <c r="B783" t="s">
        <v>1</v>
      </c>
      <c r="C783" t="s">
        <v>189</v>
      </c>
      <c r="D783" t="s">
        <v>395</v>
      </c>
      <c r="E783" t="s">
        <v>586</v>
      </c>
      <c r="F783" t="s">
        <v>484</v>
      </c>
      <c r="G783" s="3">
        <v>281274.28999999998</v>
      </c>
      <c r="H783" s="3" t="str">
        <f>VLOOKUP($A783&amp;$C783&amp;$B783,Mapping!$C:$G,3,0)</f>
        <v>Mass</v>
      </c>
      <c r="I783" t="str">
        <f>VLOOKUP($A783&amp;$C783&amp;$B783,Mapping!$C:$G,4,0)</f>
        <v>JOHNSON'S BABY</v>
      </c>
      <c r="J783" t="str">
        <f t="shared" si="12"/>
        <v>OIL</v>
      </c>
      <c r="K783" t="str">
        <f>VLOOKUP($A783&amp;$C783&amp;$B783,Mapping!$C:$G,5,0)</f>
        <v>Baby Care</v>
      </c>
      <c r="L783" t="str">
        <f>VLOOKUP(J783&amp;H783,Mapping!J:K,2,0)</f>
        <v>Baby Oil</v>
      </c>
      <c r="M783" t="str">
        <f>IF(OR(I783="PIZ BUIN",I783="LISTERINE"),VLOOKUP(E783,MAPEO!C:D,2,0)&amp;" "&amp;H783,VLOOKUP(E783,MAPEO!C:D,2,0))</f>
        <v>J´s Baby Oil</v>
      </c>
      <c r="N783">
        <f>VLOOKUP(F783,MD!A:B,2,0)</f>
        <v>0</v>
      </c>
    </row>
    <row r="784" spans="1:14">
      <c r="A784" t="s">
        <v>133</v>
      </c>
      <c r="B784" t="s">
        <v>1</v>
      </c>
      <c r="C784" t="s">
        <v>189</v>
      </c>
      <c r="D784" t="s">
        <v>395</v>
      </c>
      <c r="E784" t="s">
        <v>586</v>
      </c>
      <c r="F784" t="s">
        <v>485</v>
      </c>
      <c r="G784" s="3">
        <v>104882.6</v>
      </c>
      <c r="H784" s="3" t="str">
        <f>VLOOKUP($A784&amp;$C784&amp;$B784,Mapping!$C:$G,3,0)</f>
        <v>Mass</v>
      </c>
      <c r="I784" t="str">
        <f>VLOOKUP($A784&amp;$C784&amp;$B784,Mapping!$C:$G,4,0)</f>
        <v>JOHNSON'S BABY</v>
      </c>
      <c r="J784" t="str">
        <f t="shared" si="12"/>
        <v>OIL</v>
      </c>
      <c r="K784" t="str">
        <f>VLOOKUP($A784&amp;$C784&amp;$B784,Mapping!$C:$G,5,0)</f>
        <v>Baby Care</v>
      </c>
      <c r="L784" t="str">
        <f>VLOOKUP(J784&amp;H784,Mapping!J:K,2,0)</f>
        <v>Baby Oil</v>
      </c>
      <c r="M784" t="str">
        <f>IF(OR(I784="PIZ BUIN",I784="LISTERINE"),VLOOKUP(E784,MAPEO!C:D,2,0)&amp;" "&amp;H784,VLOOKUP(E784,MAPEO!C:D,2,0))</f>
        <v>J´s Baby Oil</v>
      </c>
      <c r="N784">
        <f>VLOOKUP(F784,MD!A:B,2,0)</f>
        <v>0</v>
      </c>
    </row>
    <row r="785" spans="1:14">
      <c r="A785" t="s">
        <v>133</v>
      </c>
      <c r="B785" t="s">
        <v>1</v>
      </c>
      <c r="C785" t="s">
        <v>189</v>
      </c>
      <c r="D785" t="s">
        <v>395</v>
      </c>
      <c r="E785" t="s">
        <v>586</v>
      </c>
      <c r="F785" t="s">
        <v>486</v>
      </c>
      <c r="G785" s="3">
        <v>152709.17000000001</v>
      </c>
      <c r="H785" s="3" t="str">
        <f>VLOOKUP($A785&amp;$C785&amp;$B785,Mapping!$C:$G,3,0)</f>
        <v>Mass</v>
      </c>
      <c r="I785" t="str">
        <f>VLOOKUP($A785&amp;$C785&amp;$B785,Mapping!$C:$G,4,0)</f>
        <v>JOHNSON'S BABY</v>
      </c>
      <c r="J785" t="str">
        <f t="shared" si="12"/>
        <v>OIL</v>
      </c>
      <c r="K785" t="str">
        <f>VLOOKUP($A785&amp;$C785&amp;$B785,Mapping!$C:$G,5,0)</f>
        <v>Baby Care</v>
      </c>
      <c r="L785" t="str">
        <f>VLOOKUP(J785&amp;H785,Mapping!J:K,2,0)</f>
        <v>Baby Oil</v>
      </c>
      <c r="M785" t="str">
        <f>IF(OR(I785="PIZ BUIN",I785="LISTERINE"),VLOOKUP(E785,MAPEO!C:D,2,0)&amp;" "&amp;H785,VLOOKUP(E785,MAPEO!C:D,2,0))</f>
        <v>J´s Baby Oil</v>
      </c>
      <c r="N785">
        <f>VLOOKUP(F785,MD!A:B,2,0)</f>
        <v>0</v>
      </c>
    </row>
    <row r="786" spans="1:14">
      <c r="A786" t="s">
        <v>133</v>
      </c>
      <c r="B786" t="s">
        <v>1</v>
      </c>
      <c r="C786" t="s">
        <v>189</v>
      </c>
      <c r="D786" t="s">
        <v>395</v>
      </c>
      <c r="E786" t="s">
        <v>586</v>
      </c>
      <c r="F786" t="s">
        <v>487</v>
      </c>
      <c r="G786" s="3">
        <v>319701.2</v>
      </c>
      <c r="H786" s="3" t="str">
        <f>VLOOKUP($A786&amp;$C786&amp;$B786,Mapping!$C:$G,3,0)</f>
        <v>Mass</v>
      </c>
      <c r="I786" t="str">
        <f>VLOOKUP($A786&amp;$C786&amp;$B786,Mapping!$C:$G,4,0)</f>
        <v>JOHNSON'S BABY</v>
      </c>
      <c r="J786" t="str">
        <f t="shared" si="12"/>
        <v>OIL</v>
      </c>
      <c r="K786" t="str">
        <f>VLOOKUP($A786&amp;$C786&amp;$B786,Mapping!$C:$G,5,0)</f>
        <v>Baby Care</v>
      </c>
      <c r="L786" t="str">
        <f>VLOOKUP(J786&amp;H786,Mapping!J:K,2,0)</f>
        <v>Baby Oil</v>
      </c>
      <c r="M786" t="str">
        <f>IF(OR(I786="PIZ BUIN",I786="LISTERINE"),VLOOKUP(E786,MAPEO!C:D,2,0)&amp;" "&amp;H786,VLOOKUP(E786,MAPEO!C:D,2,0))</f>
        <v>J´s Baby Oil</v>
      </c>
      <c r="N786">
        <f>VLOOKUP(F786,MD!A:B,2,0)</f>
        <v>0</v>
      </c>
    </row>
    <row r="787" spans="1:14">
      <c r="A787" t="s">
        <v>133</v>
      </c>
      <c r="B787" t="s">
        <v>1</v>
      </c>
      <c r="C787" t="s">
        <v>189</v>
      </c>
      <c r="D787" t="s">
        <v>395</v>
      </c>
      <c r="E787" t="s">
        <v>586</v>
      </c>
      <c r="F787" t="s">
        <v>488</v>
      </c>
      <c r="G787" s="3">
        <v>209235.45</v>
      </c>
      <c r="H787" s="3" t="str">
        <f>VLOOKUP($A787&amp;$C787&amp;$B787,Mapping!$C:$G,3,0)</f>
        <v>Mass</v>
      </c>
      <c r="I787" t="str">
        <f>VLOOKUP($A787&amp;$C787&amp;$B787,Mapping!$C:$G,4,0)</f>
        <v>JOHNSON'S BABY</v>
      </c>
      <c r="J787" t="str">
        <f t="shared" si="12"/>
        <v>OIL</v>
      </c>
      <c r="K787" t="str">
        <f>VLOOKUP($A787&amp;$C787&amp;$B787,Mapping!$C:$G,5,0)</f>
        <v>Baby Care</v>
      </c>
      <c r="L787" t="str">
        <f>VLOOKUP(J787&amp;H787,Mapping!J:K,2,0)</f>
        <v>Baby Oil</v>
      </c>
      <c r="M787" t="str">
        <f>IF(OR(I787="PIZ BUIN",I787="LISTERINE"),VLOOKUP(E787,MAPEO!C:D,2,0)&amp;" "&amp;H787,VLOOKUP(E787,MAPEO!C:D,2,0))</f>
        <v>J´s Baby Oil</v>
      </c>
      <c r="N787">
        <f>VLOOKUP(F787,MD!A:B,2,0)</f>
        <v>0</v>
      </c>
    </row>
    <row r="788" spans="1:14">
      <c r="A788" t="s">
        <v>133</v>
      </c>
      <c r="B788" t="s">
        <v>1</v>
      </c>
      <c r="C788" t="s">
        <v>189</v>
      </c>
      <c r="D788" t="s">
        <v>395</v>
      </c>
      <c r="E788" t="s">
        <v>586</v>
      </c>
      <c r="F788" t="s">
        <v>489</v>
      </c>
      <c r="G788" s="3">
        <v>181527.12</v>
      </c>
      <c r="H788" s="3" t="str">
        <f>VLOOKUP($A788&amp;$C788&amp;$B788,Mapping!$C:$G,3,0)</f>
        <v>Mass</v>
      </c>
      <c r="I788" t="str">
        <f>VLOOKUP($A788&amp;$C788&amp;$B788,Mapping!$C:$G,4,0)</f>
        <v>JOHNSON'S BABY</v>
      </c>
      <c r="J788" t="str">
        <f t="shared" si="12"/>
        <v>OIL</v>
      </c>
      <c r="K788" t="str">
        <f>VLOOKUP($A788&amp;$C788&amp;$B788,Mapping!$C:$G,5,0)</f>
        <v>Baby Care</v>
      </c>
      <c r="L788" t="str">
        <f>VLOOKUP(J788&amp;H788,Mapping!J:K,2,0)</f>
        <v>Baby Oil</v>
      </c>
      <c r="M788" t="str">
        <f>IF(OR(I788="PIZ BUIN",I788="LISTERINE"),VLOOKUP(E788,MAPEO!C:D,2,0)&amp;" "&amp;H788,VLOOKUP(E788,MAPEO!C:D,2,0))</f>
        <v>J´s Baby Oil</v>
      </c>
      <c r="N788">
        <f>VLOOKUP(F788,MD!A:B,2,0)</f>
        <v>0</v>
      </c>
    </row>
    <row r="789" spans="1:14">
      <c r="A789" t="s">
        <v>133</v>
      </c>
      <c r="B789" t="s">
        <v>1</v>
      </c>
      <c r="C789" t="s">
        <v>189</v>
      </c>
      <c r="D789" t="s">
        <v>395</v>
      </c>
      <c r="E789" t="s">
        <v>586</v>
      </c>
      <c r="F789" t="s">
        <v>490</v>
      </c>
      <c r="G789" s="3">
        <v>210808.04</v>
      </c>
      <c r="H789" s="3" t="str">
        <f>VLOOKUP($A789&amp;$C789&amp;$B789,Mapping!$C:$G,3,0)</f>
        <v>Mass</v>
      </c>
      <c r="I789" t="str">
        <f>VLOOKUP($A789&amp;$C789&amp;$B789,Mapping!$C:$G,4,0)</f>
        <v>JOHNSON'S BABY</v>
      </c>
      <c r="J789" t="str">
        <f t="shared" si="12"/>
        <v>OIL</v>
      </c>
      <c r="K789" t="str">
        <f>VLOOKUP($A789&amp;$C789&amp;$B789,Mapping!$C:$G,5,0)</f>
        <v>Baby Care</v>
      </c>
      <c r="L789" t="str">
        <f>VLOOKUP(J789&amp;H789,Mapping!J:K,2,0)</f>
        <v>Baby Oil</v>
      </c>
      <c r="M789" t="str">
        <f>IF(OR(I789="PIZ BUIN",I789="LISTERINE"),VLOOKUP(E789,MAPEO!C:D,2,0)&amp;" "&amp;H789,VLOOKUP(E789,MAPEO!C:D,2,0))</f>
        <v>J´s Baby Oil</v>
      </c>
      <c r="N789">
        <f>VLOOKUP(F789,MD!A:B,2,0)</f>
        <v>0</v>
      </c>
    </row>
    <row r="790" spans="1:14">
      <c r="A790" t="s">
        <v>133</v>
      </c>
      <c r="B790" t="s">
        <v>1</v>
      </c>
      <c r="C790" t="s">
        <v>189</v>
      </c>
      <c r="D790" t="s">
        <v>395</v>
      </c>
      <c r="E790" t="s">
        <v>586</v>
      </c>
      <c r="F790" t="s">
        <v>491</v>
      </c>
      <c r="G790" s="3">
        <v>89290.09</v>
      </c>
      <c r="H790" s="3" t="str">
        <f>VLOOKUP($A790&amp;$C790&amp;$B790,Mapping!$C:$G,3,0)</f>
        <v>Mass</v>
      </c>
      <c r="I790" t="str">
        <f>VLOOKUP($A790&amp;$C790&amp;$B790,Mapping!$C:$G,4,0)</f>
        <v>JOHNSON'S BABY</v>
      </c>
      <c r="J790" t="str">
        <f t="shared" si="12"/>
        <v>OIL</v>
      </c>
      <c r="K790" t="str">
        <f>VLOOKUP($A790&amp;$C790&amp;$B790,Mapping!$C:$G,5,0)</f>
        <v>Baby Care</v>
      </c>
      <c r="L790" t="str">
        <f>VLOOKUP(J790&amp;H790,Mapping!J:K,2,0)</f>
        <v>Baby Oil</v>
      </c>
      <c r="M790" t="str">
        <f>IF(OR(I790="PIZ BUIN",I790="LISTERINE"),VLOOKUP(E790,MAPEO!C:D,2,0)&amp;" "&amp;H790,VLOOKUP(E790,MAPEO!C:D,2,0))</f>
        <v>J´s Baby Oil</v>
      </c>
      <c r="N790">
        <f>VLOOKUP(F790,MD!A:B,2,0)</f>
        <v>0</v>
      </c>
    </row>
    <row r="791" spans="1:14">
      <c r="A791" t="s">
        <v>133</v>
      </c>
      <c r="B791" t="s">
        <v>1</v>
      </c>
      <c r="C791" t="s">
        <v>189</v>
      </c>
      <c r="D791" t="s">
        <v>395</v>
      </c>
      <c r="E791" t="s">
        <v>586</v>
      </c>
      <c r="F791" t="s">
        <v>492</v>
      </c>
      <c r="G791" s="3">
        <v>90662.87</v>
      </c>
      <c r="H791" s="3" t="str">
        <f>VLOOKUP($A791&amp;$C791&amp;$B791,Mapping!$C:$G,3,0)</f>
        <v>Mass</v>
      </c>
      <c r="I791" t="str">
        <f>VLOOKUP($A791&amp;$C791&amp;$B791,Mapping!$C:$G,4,0)</f>
        <v>JOHNSON'S BABY</v>
      </c>
      <c r="J791" t="str">
        <f t="shared" si="12"/>
        <v>OIL</v>
      </c>
      <c r="K791" t="str">
        <f>VLOOKUP($A791&amp;$C791&amp;$B791,Mapping!$C:$G,5,0)</f>
        <v>Baby Care</v>
      </c>
      <c r="L791" t="str">
        <f>VLOOKUP(J791&amp;H791,Mapping!J:K,2,0)</f>
        <v>Baby Oil</v>
      </c>
      <c r="M791" t="str">
        <f>IF(OR(I791="PIZ BUIN",I791="LISTERINE"),VLOOKUP(E791,MAPEO!C:D,2,0)&amp;" "&amp;H791,VLOOKUP(E791,MAPEO!C:D,2,0))</f>
        <v>J´s Baby Oil</v>
      </c>
      <c r="N791">
        <f>VLOOKUP(F791,MD!A:B,2,0)</f>
        <v>0</v>
      </c>
    </row>
    <row r="792" spans="1:14">
      <c r="A792" t="s">
        <v>133</v>
      </c>
      <c r="B792" t="s">
        <v>1</v>
      </c>
      <c r="C792" t="s">
        <v>189</v>
      </c>
      <c r="D792" t="s">
        <v>395</v>
      </c>
      <c r="E792" t="s">
        <v>586</v>
      </c>
      <c r="F792" t="s">
        <v>493</v>
      </c>
      <c r="G792" s="3">
        <v>142019.89000000001</v>
      </c>
      <c r="H792" s="3" t="str">
        <f>VLOOKUP($A792&amp;$C792&amp;$B792,Mapping!$C:$G,3,0)</f>
        <v>Mass</v>
      </c>
      <c r="I792" t="str">
        <f>VLOOKUP($A792&amp;$C792&amp;$B792,Mapping!$C:$G,4,0)</f>
        <v>JOHNSON'S BABY</v>
      </c>
      <c r="J792" t="str">
        <f t="shared" si="12"/>
        <v>OIL</v>
      </c>
      <c r="K792" t="str">
        <f>VLOOKUP($A792&amp;$C792&amp;$B792,Mapping!$C:$G,5,0)</f>
        <v>Baby Care</v>
      </c>
      <c r="L792" t="str">
        <f>VLOOKUP(J792&amp;H792,Mapping!J:K,2,0)</f>
        <v>Baby Oil</v>
      </c>
      <c r="M792" t="str">
        <f>IF(OR(I792="PIZ BUIN",I792="LISTERINE"),VLOOKUP(E792,MAPEO!C:D,2,0)&amp;" "&amp;H792,VLOOKUP(E792,MAPEO!C:D,2,0))</f>
        <v>J´s Baby Oil</v>
      </c>
      <c r="N792">
        <f>VLOOKUP(F792,MD!A:B,2,0)</f>
        <v>0</v>
      </c>
    </row>
    <row r="793" spans="1:14">
      <c r="A793" t="s">
        <v>133</v>
      </c>
      <c r="B793" t="s">
        <v>1</v>
      </c>
      <c r="C793" t="s">
        <v>189</v>
      </c>
      <c r="D793" t="s">
        <v>395</v>
      </c>
      <c r="E793" t="s">
        <v>586</v>
      </c>
      <c r="F793" t="s">
        <v>95</v>
      </c>
      <c r="G793" s="3">
        <v>112973.87</v>
      </c>
      <c r="H793" s="3" t="str">
        <f>VLOOKUP($A793&amp;$C793&amp;$B793,Mapping!$C:$G,3,0)</f>
        <v>Mass</v>
      </c>
      <c r="I793" t="str">
        <f>VLOOKUP($A793&amp;$C793&amp;$B793,Mapping!$C:$G,4,0)</f>
        <v>JOHNSON'S BABY</v>
      </c>
      <c r="J793" t="str">
        <f t="shared" si="12"/>
        <v>OIL</v>
      </c>
      <c r="K793" t="str">
        <f>VLOOKUP($A793&amp;$C793&amp;$B793,Mapping!$C:$G,5,0)</f>
        <v>Baby Care</v>
      </c>
      <c r="L793" t="str">
        <f>VLOOKUP(J793&amp;H793,Mapping!J:K,2,0)</f>
        <v>Baby Oil</v>
      </c>
      <c r="M793" t="str">
        <f>IF(OR(I793="PIZ BUIN",I793="LISTERINE"),VLOOKUP(E793,MAPEO!C:D,2,0)&amp;" "&amp;H793,VLOOKUP(E793,MAPEO!C:D,2,0))</f>
        <v>J´s Baby Oil</v>
      </c>
      <c r="N793" t="str">
        <f>VLOOKUP(F793,MD!A:B,2,0)</f>
        <v>YTD 2015</v>
      </c>
    </row>
    <row r="794" spans="1:14">
      <c r="A794" t="s">
        <v>133</v>
      </c>
      <c r="B794" t="s">
        <v>1</v>
      </c>
      <c r="C794" t="s">
        <v>189</v>
      </c>
      <c r="D794" t="s">
        <v>395</v>
      </c>
      <c r="E794" t="s">
        <v>586</v>
      </c>
      <c r="F794" t="s">
        <v>96</v>
      </c>
      <c r="G794" s="3">
        <v>149895.14000000001</v>
      </c>
      <c r="H794" s="3" t="str">
        <f>VLOOKUP($A794&amp;$C794&amp;$B794,Mapping!$C:$G,3,0)</f>
        <v>Mass</v>
      </c>
      <c r="I794" t="str">
        <f>VLOOKUP($A794&amp;$C794&amp;$B794,Mapping!$C:$G,4,0)</f>
        <v>JOHNSON'S BABY</v>
      </c>
      <c r="J794" t="str">
        <f t="shared" si="12"/>
        <v>OIL</v>
      </c>
      <c r="K794" t="str">
        <f>VLOOKUP($A794&amp;$C794&amp;$B794,Mapping!$C:$G,5,0)</f>
        <v>Baby Care</v>
      </c>
      <c r="L794" t="str">
        <f>VLOOKUP(J794&amp;H794,Mapping!J:K,2,0)</f>
        <v>Baby Oil</v>
      </c>
      <c r="M794" t="str">
        <f>IF(OR(I794="PIZ BUIN",I794="LISTERINE"),VLOOKUP(E794,MAPEO!C:D,2,0)&amp;" "&amp;H794,VLOOKUP(E794,MAPEO!C:D,2,0))</f>
        <v>J´s Baby Oil</v>
      </c>
      <c r="N794" t="str">
        <f>VLOOKUP(F794,MD!A:B,2,0)</f>
        <v>YTD 2015</v>
      </c>
    </row>
    <row r="795" spans="1:14">
      <c r="A795" t="s">
        <v>133</v>
      </c>
      <c r="B795" t="s">
        <v>1</v>
      </c>
      <c r="C795" t="s">
        <v>189</v>
      </c>
      <c r="D795" t="s">
        <v>395</v>
      </c>
      <c r="E795" t="s">
        <v>586</v>
      </c>
      <c r="F795" t="s">
        <v>97</v>
      </c>
      <c r="G795" s="3">
        <v>204483.3</v>
      </c>
      <c r="H795" s="3" t="str">
        <f>VLOOKUP($A795&amp;$C795&amp;$B795,Mapping!$C:$G,3,0)</f>
        <v>Mass</v>
      </c>
      <c r="I795" t="str">
        <f>VLOOKUP($A795&amp;$C795&amp;$B795,Mapping!$C:$G,4,0)</f>
        <v>JOHNSON'S BABY</v>
      </c>
      <c r="J795" t="str">
        <f t="shared" si="12"/>
        <v>OIL</v>
      </c>
      <c r="K795" t="str">
        <f>VLOOKUP($A795&amp;$C795&amp;$B795,Mapping!$C:$G,5,0)</f>
        <v>Baby Care</v>
      </c>
      <c r="L795" t="str">
        <f>VLOOKUP(J795&amp;H795,Mapping!J:K,2,0)</f>
        <v>Baby Oil</v>
      </c>
      <c r="M795" t="str">
        <f>IF(OR(I795="PIZ BUIN",I795="LISTERINE"),VLOOKUP(E795,MAPEO!C:D,2,0)&amp;" "&amp;H795,VLOOKUP(E795,MAPEO!C:D,2,0))</f>
        <v>J´s Baby Oil</v>
      </c>
      <c r="N795" t="str">
        <f>VLOOKUP(F795,MD!A:B,2,0)</f>
        <v>YTD 2015</v>
      </c>
    </row>
    <row r="796" spans="1:14">
      <c r="A796" t="s">
        <v>133</v>
      </c>
      <c r="B796" t="s">
        <v>1</v>
      </c>
      <c r="C796" t="s">
        <v>189</v>
      </c>
      <c r="D796" t="s">
        <v>395</v>
      </c>
      <c r="E796" t="s">
        <v>586</v>
      </c>
      <c r="F796" t="s">
        <v>101</v>
      </c>
      <c r="G796" s="3">
        <v>107914.01</v>
      </c>
      <c r="H796" s="3" t="str">
        <f>VLOOKUP($A796&amp;$C796&amp;$B796,Mapping!$C:$G,3,0)</f>
        <v>Mass</v>
      </c>
      <c r="I796" t="str">
        <f>VLOOKUP($A796&amp;$C796&amp;$B796,Mapping!$C:$G,4,0)</f>
        <v>JOHNSON'S BABY</v>
      </c>
      <c r="J796" t="str">
        <f t="shared" si="12"/>
        <v>OIL</v>
      </c>
      <c r="K796" t="str">
        <f>VLOOKUP($A796&amp;$C796&amp;$B796,Mapping!$C:$G,5,0)</f>
        <v>Baby Care</v>
      </c>
      <c r="L796" t="str">
        <f>VLOOKUP(J796&amp;H796,Mapping!J:K,2,0)</f>
        <v>Baby Oil</v>
      </c>
      <c r="M796" t="str">
        <f>IF(OR(I796="PIZ BUIN",I796="LISTERINE"),VLOOKUP(E796,MAPEO!C:D,2,0)&amp;" "&amp;H796,VLOOKUP(E796,MAPEO!C:D,2,0))</f>
        <v>J´s Baby Oil</v>
      </c>
      <c r="N796" t="str">
        <f>VLOOKUP(F796,MD!A:B,2,0)</f>
        <v>YTD 2015</v>
      </c>
    </row>
    <row r="797" spans="1:14">
      <c r="A797" t="s">
        <v>133</v>
      </c>
      <c r="B797" t="s">
        <v>1</v>
      </c>
      <c r="C797" t="s">
        <v>189</v>
      </c>
      <c r="D797" t="s">
        <v>395</v>
      </c>
      <c r="E797" t="s">
        <v>586</v>
      </c>
      <c r="F797" t="s">
        <v>104</v>
      </c>
      <c r="G797" s="3">
        <v>158767.81</v>
      </c>
      <c r="H797" s="3" t="str">
        <f>VLOOKUP($A797&amp;$C797&amp;$B797,Mapping!$C:$G,3,0)</f>
        <v>Mass</v>
      </c>
      <c r="I797" t="str">
        <f>VLOOKUP($A797&amp;$C797&amp;$B797,Mapping!$C:$G,4,0)</f>
        <v>JOHNSON'S BABY</v>
      </c>
      <c r="J797" t="str">
        <f t="shared" si="12"/>
        <v>OIL</v>
      </c>
      <c r="K797" t="str">
        <f>VLOOKUP($A797&amp;$C797&amp;$B797,Mapping!$C:$G,5,0)</f>
        <v>Baby Care</v>
      </c>
      <c r="L797" t="str">
        <f>VLOOKUP(J797&amp;H797,Mapping!J:K,2,0)</f>
        <v>Baby Oil</v>
      </c>
      <c r="M797" t="str">
        <f>IF(OR(I797="PIZ BUIN",I797="LISTERINE"),VLOOKUP(E797,MAPEO!C:D,2,0)&amp;" "&amp;H797,VLOOKUP(E797,MAPEO!C:D,2,0))</f>
        <v>J´s Baby Oil</v>
      </c>
      <c r="N797" t="str">
        <f>VLOOKUP(F797,MD!A:B,2,0)</f>
        <v>YTD 2015</v>
      </c>
    </row>
    <row r="798" spans="1:14">
      <c r="A798" t="s">
        <v>133</v>
      </c>
      <c r="B798" t="s">
        <v>1</v>
      </c>
      <c r="C798" t="s">
        <v>189</v>
      </c>
      <c r="D798" t="s">
        <v>395</v>
      </c>
      <c r="E798" t="s">
        <v>586</v>
      </c>
      <c r="F798" t="s">
        <v>105</v>
      </c>
      <c r="G798" s="3">
        <v>191124</v>
      </c>
      <c r="H798" s="3" t="str">
        <f>VLOOKUP($A798&amp;$C798&amp;$B798,Mapping!$C:$G,3,0)</f>
        <v>Mass</v>
      </c>
      <c r="I798" t="str">
        <f>VLOOKUP($A798&amp;$C798&amp;$B798,Mapping!$C:$G,4,0)</f>
        <v>JOHNSON'S BABY</v>
      </c>
      <c r="J798" t="str">
        <f t="shared" si="12"/>
        <v>OIL</v>
      </c>
      <c r="K798" t="str">
        <f>VLOOKUP($A798&amp;$C798&amp;$B798,Mapping!$C:$G,5,0)</f>
        <v>Baby Care</v>
      </c>
      <c r="L798" t="str">
        <f>VLOOKUP(J798&amp;H798,Mapping!J:K,2,0)</f>
        <v>Baby Oil</v>
      </c>
      <c r="M798" t="str">
        <f>IF(OR(I798="PIZ BUIN",I798="LISTERINE"),VLOOKUP(E798,MAPEO!C:D,2,0)&amp;" "&amp;H798,VLOOKUP(E798,MAPEO!C:D,2,0))</f>
        <v>J´s Baby Oil</v>
      </c>
      <c r="N798" t="str">
        <f>VLOOKUP(F798,MD!A:B,2,0)</f>
        <v>YTD 2015</v>
      </c>
    </row>
    <row r="799" spans="1:14">
      <c r="A799" t="s">
        <v>133</v>
      </c>
      <c r="B799" t="s">
        <v>1</v>
      </c>
      <c r="C799" t="s">
        <v>189</v>
      </c>
      <c r="D799" t="s">
        <v>395</v>
      </c>
      <c r="E799" t="s">
        <v>586</v>
      </c>
      <c r="F799" t="s">
        <v>106</v>
      </c>
      <c r="G799" s="3">
        <v>200462.9</v>
      </c>
      <c r="H799" s="3" t="str">
        <f>VLOOKUP($A799&amp;$C799&amp;$B799,Mapping!$C:$G,3,0)</f>
        <v>Mass</v>
      </c>
      <c r="I799" t="str">
        <f>VLOOKUP($A799&amp;$C799&amp;$B799,Mapping!$C:$G,4,0)</f>
        <v>JOHNSON'S BABY</v>
      </c>
      <c r="J799" t="str">
        <f t="shared" si="12"/>
        <v>OIL</v>
      </c>
      <c r="K799" t="str">
        <f>VLOOKUP($A799&amp;$C799&amp;$B799,Mapping!$C:$G,5,0)</f>
        <v>Baby Care</v>
      </c>
      <c r="L799" t="str">
        <f>VLOOKUP(J799&amp;H799,Mapping!J:K,2,0)</f>
        <v>Baby Oil</v>
      </c>
      <c r="M799" t="str">
        <f>IF(OR(I799="PIZ BUIN",I799="LISTERINE"),VLOOKUP(E799,MAPEO!C:D,2,0)&amp;" "&amp;H799,VLOOKUP(E799,MAPEO!C:D,2,0))</f>
        <v>J´s Baby Oil</v>
      </c>
      <c r="N799" t="str">
        <f>VLOOKUP(F799,MD!A:B,2,0)</f>
        <v>YTD 2015</v>
      </c>
    </row>
    <row r="800" spans="1:14">
      <c r="A800" t="s">
        <v>133</v>
      </c>
      <c r="B800" t="s">
        <v>1</v>
      </c>
      <c r="C800" t="s">
        <v>189</v>
      </c>
      <c r="D800" t="s">
        <v>395</v>
      </c>
      <c r="E800" t="s">
        <v>586</v>
      </c>
      <c r="F800" t="s">
        <v>108</v>
      </c>
      <c r="G800" s="3">
        <v>144373.95000000001</v>
      </c>
      <c r="H800" s="3" t="str">
        <f>VLOOKUP($A800&amp;$C800&amp;$B800,Mapping!$C:$G,3,0)</f>
        <v>Mass</v>
      </c>
      <c r="I800" t="str">
        <f>VLOOKUP($A800&amp;$C800&amp;$B800,Mapping!$C:$G,4,0)</f>
        <v>JOHNSON'S BABY</v>
      </c>
      <c r="J800" t="str">
        <f t="shared" si="12"/>
        <v>OIL</v>
      </c>
      <c r="K800" t="str">
        <f>VLOOKUP($A800&amp;$C800&amp;$B800,Mapping!$C:$G,5,0)</f>
        <v>Baby Care</v>
      </c>
      <c r="L800" t="str">
        <f>VLOOKUP(J800&amp;H800,Mapping!J:K,2,0)</f>
        <v>Baby Oil</v>
      </c>
      <c r="M800" t="str">
        <f>IF(OR(I800="PIZ BUIN",I800="LISTERINE"),VLOOKUP(E800,MAPEO!C:D,2,0)&amp;" "&amp;H800,VLOOKUP(E800,MAPEO!C:D,2,0))</f>
        <v>J´s Baby Oil</v>
      </c>
      <c r="N800">
        <f>VLOOKUP(F800,MD!A:B,2,0)</f>
        <v>0</v>
      </c>
    </row>
    <row r="801" spans="1:14">
      <c r="A801" t="s">
        <v>133</v>
      </c>
      <c r="B801" t="s">
        <v>1</v>
      </c>
      <c r="C801" t="s">
        <v>189</v>
      </c>
      <c r="D801" t="s">
        <v>395</v>
      </c>
      <c r="E801" t="s">
        <v>586</v>
      </c>
      <c r="F801" t="s">
        <v>109</v>
      </c>
      <c r="G801" s="3">
        <v>164898.07</v>
      </c>
      <c r="H801" s="3" t="str">
        <f>VLOOKUP($A801&amp;$C801&amp;$B801,Mapping!$C:$G,3,0)</f>
        <v>Mass</v>
      </c>
      <c r="I801" t="str">
        <f>VLOOKUP($A801&amp;$C801&amp;$B801,Mapping!$C:$G,4,0)</f>
        <v>JOHNSON'S BABY</v>
      </c>
      <c r="J801" t="str">
        <f t="shared" si="12"/>
        <v>OIL</v>
      </c>
      <c r="K801" t="str">
        <f>VLOOKUP($A801&amp;$C801&amp;$B801,Mapping!$C:$G,5,0)</f>
        <v>Baby Care</v>
      </c>
      <c r="L801" t="str">
        <f>VLOOKUP(J801&amp;H801,Mapping!J:K,2,0)</f>
        <v>Baby Oil</v>
      </c>
      <c r="M801" t="str">
        <f>IF(OR(I801="PIZ BUIN",I801="LISTERINE"),VLOOKUP(E801,MAPEO!C:D,2,0)&amp;" "&amp;H801,VLOOKUP(E801,MAPEO!C:D,2,0))</f>
        <v>J´s Baby Oil</v>
      </c>
      <c r="N801">
        <f>VLOOKUP(F801,MD!A:B,2,0)</f>
        <v>0</v>
      </c>
    </row>
    <row r="802" spans="1:14">
      <c r="A802" t="s">
        <v>133</v>
      </c>
      <c r="B802" t="s">
        <v>1</v>
      </c>
      <c r="C802" t="s">
        <v>189</v>
      </c>
      <c r="D802" t="s">
        <v>395</v>
      </c>
      <c r="E802" t="s">
        <v>586</v>
      </c>
      <c r="F802" t="s">
        <v>110</v>
      </c>
      <c r="G802" s="3">
        <v>81943.37</v>
      </c>
      <c r="H802" s="3" t="str">
        <f>VLOOKUP($A802&amp;$C802&amp;$B802,Mapping!$C:$G,3,0)</f>
        <v>Mass</v>
      </c>
      <c r="I802" t="str">
        <f>VLOOKUP($A802&amp;$C802&amp;$B802,Mapping!$C:$G,4,0)</f>
        <v>JOHNSON'S BABY</v>
      </c>
      <c r="J802" t="str">
        <f t="shared" si="12"/>
        <v>OIL</v>
      </c>
      <c r="K802" t="str">
        <f>VLOOKUP($A802&amp;$C802&amp;$B802,Mapping!$C:$G,5,0)</f>
        <v>Baby Care</v>
      </c>
      <c r="L802" t="str">
        <f>VLOOKUP(J802&amp;H802,Mapping!J:K,2,0)</f>
        <v>Baby Oil</v>
      </c>
      <c r="M802" t="str">
        <f>IF(OR(I802="PIZ BUIN",I802="LISTERINE"),VLOOKUP(E802,MAPEO!C:D,2,0)&amp;" "&amp;H802,VLOOKUP(E802,MAPEO!C:D,2,0))</f>
        <v>J´s Baby Oil</v>
      </c>
      <c r="N802">
        <f>VLOOKUP(F802,MD!A:B,2,0)</f>
        <v>0</v>
      </c>
    </row>
    <row r="803" spans="1:14">
      <c r="A803" t="s">
        <v>133</v>
      </c>
      <c r="B803" t="s">
        <v>1</v>
      </c>
      <c r="C803" t="s">
        <v>189</v>
      </c>
      <c r="D803" t="s">
        <v>395</v>
      </c>
      <c r="E803" t="s">
        <v>586</v>
      </c>
      <c r="F803" t="s">
        <v>111</v>
      </c>
      <c r="G803" s="3">
        <v>103615.09</v>
      </c>
      <c r="H803" s="3" t="str">
        <f>VLOOKUP($A803&amp;$C803&amp;$B803,Mapping!$C:$G,3,0)</f>
        <v>Mass</v>
      </c>
      <c r="I803" t="str">
        <f>VLOOKUP($A803&amp;$C803&amp;$B803,Mapping!$C:$G,4,0)</f>
        <v>JOHNSON'S BABY</v>
      </c>
      <c r="J803" t="str">
        <f t="shared" si="12"/>
        <v>OIL</v>
      </c>
      <c r="K803" t="str">
        <f>VLOOKUP($A803&amp;$C803&amp;$B803,Mapping!$C:$G,5,0)</f>
        <v>Baby Care</v>
      </c>
      <c r="L803" t="str">
        <f>VLOOKUP(J803&amp;H803,Mapping!J:K,2,0)</f>
        <v>Baby Oil</v>
      </c>
      <c r="M803" t="str">
        <f>IF(OR(I803="PIZ BUIN",I803="LISTERINE"),VLOOKUP(E803,MAPEO!C:D,2,0)&amp;" "&amp;H803,VLOOKUP(E803,MAPEO!C:D,2,0))</f>
        <v>J´s Baby Oil</v>
      </c>
      <c r="N803">
        <f>VLOOKUP(F803,MD!A:B,2,0)</f>
        <v>0</v>
      </c>
    </row>
    <row r="804" spans="1:14">
      <c r="A804" t="s">
        <v>133</v>
      </c>
      <c r="B804" t="s">
        <v>1</v>
      </c>
      <c r="C804" t="s">
        <v>189</v>
      </c>
      <c r="D804" t="s">
        <v>395</v>
      </c>
      <c r="E804" t="s">
        <v>586</v>
      </c>
      <c r="F804" t="s">
        <v>114</v>
      </c>
      <c r="G804" s="3">
        <v>120513.15</v>
      </c>
      <c r="H804" s="3" t="str">
        <f>VLOOKUP($A804&amp;$C804&amp;$B804,Mapping!$C:$G,3,0)</f>
        <v>Mass</v>
      </c>
      <c r="I804" t="str">
        <f>VLOOKUP($A804&amp;$C804&amp;$B804,Mapping!$C:$G,4,0)</f>
        <v>JOHNSON'S BABY</v>
      </c>
      <c r="J804" t="str">
        <f t="shared" si="12"/>
        <v>OIL</v>
      </c>
      <c r="K804" t="str">
        <f>VLOOKUP($A804&amp;$C804&amp;$B804,Mapping!$C:$G,5,0)</f>
        <v>Baby Care</v>
      </c>
      <c r="L804" t="str">
        <f>VLOOKUP(J804&amp;H804,Mapping!J:K,2,0)</f>
        <v>Baby Oil</v>
      </c>
      <c r="M804" t="str">
        <f>IF(OR(I804="PIZ BUIN",I804="LISTERINE"),VLOOKUP(E804,MAPEO!C:D,2,0)&amp;" "&amp;H804,VLOOKUP(E804,MAPEO!C:D,2,0))</f>
        <v>J´s Baby Oil</v>
      </c>
      <c r="N804">
        <f>VLOOKUP(F804,MD!A:B,2,0)</f>
        <v>0</v>
      </c>
    </row>
    <row r="805" spans="1:14">
      <c r="A805" t="s">
        <v>133</v>
      </c>
      <c r="B805" t="s">
        <v>1</v>
      </c>
      <c r="C805" t="s">
        <v>189</v>
      </c>
      <c r="D805" t="s">
        <v>395</v>
      </c>
      <c r="E805" t="s">
        <v>586</v>
      </c>
      <c r="F805" t="s">
        <v>115</v>
      </c>
      <c r="G805" s="3">
        <v>130342.88</v>
      </c>
      <c r="H805" s="3" t="str">
        <f>VLOOKUP($A805&amp;$C805&amp;$B805,Mapping!$C:$G,3,0)</f>
        <v>Mass</v>
      </c>
      <c r="I805" t="str">
        <f>VLOOKUP($A805&amp;$C805&amp;$B805,Mapping!$C:$G,4,0)</f>
        <v>JOHNSON'S BABY</v>
      </c>
      <c r="J805" t="str">
        <f t="shared" si="12"/>
        <v>OIL</v>
      </c>
      <c r="K805" t="str">
        <f>VLOOKUP($A805&amp;$C805&amp;$B805,Mapping!$C:$G,5,0)</f>
        <v>Baby Care</v>
      </c>
      <c r="L805" t="str">
        <f>VLOOKUP(J805&amp;H805,Mapping!J:K,2,0)</f>
        <v>Baby Oil</v>
      </c>
      <c r="M805" t="str">
        <f>IF(OR(I805="PIZ BUIN",I805="LISTERINE"),VLOOKUP(E805,MAPEO!C:D,2,0)&amp;" "&amp;H805,VLOOKUP(E805,MAPEO!C:D,2,0))</f>
        <v>J´s Baby Oil</v>
      </c>
      <c r="N805" t="str">
        <f>VLOOKUP(F805,MD!A:B,2,0)</f>
        <v>YTD 2016</v>
      </c>
    </row>
    <row r="806" spans="1:14">
      <c r="A806" t="s">
        <v>133</v>
      </c>
      <c r="B806" t="s">
        <v>1</v>
      </c>
      <c r="C806" t="s">
        <v>189</v>
      </c>
      <c r="D806" t="s">
        <v>395</v>
      </c>
      <c r="E806" t="s">
        <v>586</v>
      </c>
      <c r="F806" t="s">
        <v>117</v>
      </c>
      <c r="G806" s="3">
        <v>114327.8</v>
      </c>
      <c r="H806" s="3" t="str">
        <f>VLOOKUP($A806&amp;$C806&amp;$B806,Mapping!$C:$G,3,0)</f>
        <v>Mass</v>
      </c>
      <c r="I806" t="str">
        <f>VLOOKUP($A806&amp;$C806&amp;$B806,Mapping!$C:$G,4,0)</f>
        <v>JOHNSON'S BABY</v>
      </c>
      <c r="J806" t="str">
        <f t="shared" si="12"/>
        <v>OIL</v>
      </c>
      <c r="K806" t="str">
        <f>VLOOKUP($A806&amp;$C806&amp;$B806,Mapping!$C:$G,5,0)</f>
        <v>Baby Care</v>
      </c>
      <c r="L806" t="str">
        <f>VLOOKUP(J806&amp;H806,Mapping!J:K,2,0)</f>
        <v>Baby Oil</v>
      </c>
      <c r="M806" t="str">
        <f>IF(OR(I806="PIZ BUIN",I806="LISTERINE"),VLOOKUP(E806,MAPEO!C:D,2,0)&amp;" "&amp;H806,VLOOKUP(E806,MAPEO!C:D,2,0))</f>
        <v>J´s Baby Oil</v>
      </c>
      <c r="N806" t="str">
        <f>VLOOKUP(F806,MD!A:B,2,0)</f>
        <v>YTD 2016</v>
      </c>
    </row>
    <row r="807" spans="1:14">
      <c r="A807" t="s">
        <v>133</v>
      </c>
      <c r="B807" t="s">
        <v>1</v>
      </c>
      <c r="C807" t="s">
        <v>189</v>
      </c>
      <c r="D807" t="s">
        <v>395</v>
      </c>
      <c r="E807" t="s">
        <v>586</v>
      </c>
      <c r="F807" t="s">
        <v>118</v>
      </c>
      <c r="G807" s="3">
        <v>187264.72</v>
      </c>
      <c r="H807" s="3" t="str">
        <f>VLOOKUP($A807&amp;$C807&amp;$B807,Mapping!$C:$G,3,0)</f>
        <v>Mass</v>
      </c>
      <c r="I807" t="str">
        <f>VLOOKUP($A807&amp;$C807&amp;$B807,Mapping!$C:$G,4,0)</f>
        <v>JOHNSON'S BABY</v>
      </c>
      <c r="J807" t="str">
        <f t="shared" si="12"/>
        <v>OIL</v>
      </c>
      <c r="K807" t="str">
        <f>VLOOKUP($A807&amp;$C807&amp;$B807,Mapping!$C:$G,5,0)</f>
        <v>Baby Care</v>
      </c>
      <c r="L807" t="str">
        <f>VLOOKUP(J807&amp;H807,Mapping!J:K,2,0)</f>
        <v>Baby Oil</v>
      </c>
      <c r="M807" t="str">
        <f>IF(OR(I807="PIZ BUIN",I807="LISTERINE"),VLOOKUP(E807,MAPEO!C:D,2,0)&amp;" "&amp;H807,VLOOKUP(E807,MAPEO!C:D,2,0))</f>
        <v>J´s Baby Oil</v>
      </c>
      <c r="N807" t="str">
        <f>VLOOKUP(F807,MD!A:B,2,0)</f>
        <v>YTD 2016</v>
      </c>
    </row>
    <row r="808" spans="1:14">
      <c r="A808" t="s">
        <v>133</v>
      </c>
      <c r="B808" t="s">
        <v>1</v>
      </c>
      <c r="C808" t="s">
        <v>189</v>
      </c>
      <c r="D808" t="s">
        <v>395</v>
      </c>
      <c r="E808" t="s">
        <v>587</v>
      </c>
      <c r="F808" t="s">
        <v>482</v>
      </c>
      <c r="G808" s="3">
        <v>733.97</v>
      </c>
      <c r="H808" s="3" t="str">
        <f>VLOOKUP($A808&amp;$C808&amp;$B808,Mapping!$C:$G,3,0)</f>
        <v>Mass</v>
      </c>
      <c r="I808" t="str">
        <f>VLOOKUP($A808&amp;$C808&amp;$B808,Mapping!$C:$G,4,0)</f>
        <v>JOHNSON'S BABY</v>
      </c>
      <c r="J808" t="str">
        <f t="shared" si="12"/>
        <v>OIL</v>
      </c>
      <c r="K808" t="str">
        <f>VLOOKUP($A808&amp;$C808&amp;$B808,Mapping!$C:$G,5,0)</f>
        <v>Baby Care</v>
      </c>
      <c r="L808" t="str">
        <f>VLOOKUP(J808&amp;H808,Mapping!J:K,2,0)</f>
        <v>Baby Oil</v>
      </c>
      <c r="M808" t="str">
        <f>IF(OR(I808="PIZ BUIN",I808="LISTERINE"),VLOOKUP(E808,MAPEO!C:D,2,0)&amp;" "&amp;H808,VLOOKUP(E808,MAPEO!C:D,2,0))</f>
        <v>J´s Baby Oil</v>
      </c>
      <c r="N808">
        <f>VLOOKUP(F808,MD!A:B,2,0)</f>
        <v>0</v>
      </c>
    </row>
    <row r="809" spans="1:14">
      <c r="A809" t="s">
        <v>133</v>
      </c>
      <c r="B809" t="s">
        <v>1</v>
      </c>
      <c r="C809" t="s">
        <v>189</v>
      </c>
      <c r="D809" t="s">
        <v>395</v>
      </c>
      <c r="E809" t="s">
        <v>587</v>
      </c>
      <c r="F809" t="s">
        <v>483</v>
      </c>
      <c r="G809" s="3">
        <v>1143.94</v>
      </c>
      <c r="H809" s="3" t="str">
        <f>VLOOKUP($A809&amp;$C809&amp;$B809,Mapping!$C:$G,3,0)</f>
        <v>Mass</v>
      </c>
      <c r="I809" t="str">
        <f>VLOOKUP($A809&amp;$C809&amp;$B809,Mapping!$C:$G,4,0)</f>
        <v>JOHNSON'S BABY</v>
      </c>
      <c r="J809" t="str">
        <f t="shared" si="12"/>
        <v>OIL</v>
      </c>
      <c r="K809" t="str">
        <f>VLOOKUP($A809&amp;$C809&amp;$B809,Mapping!$C:$G,5,0)</f>
        <v>Baby Care</v>
      </c>
      <c r="L809" t="str">
        <f>VLOOKUP(J809&amp;H809,Mapping!J:K,2,0)</f>
        <v>Baby Oil</v>
      </c>
      <c r="M809" t="str">
        <f>IF(OR(I809="PIZ BUIN",I809="LISTERINE"),VLOOKUP(E809,MAPEO!C:D,2,0)&amp;" "&amp;H809,VLOOKUP(E809,MAPEO!C:D,2,0))</f>
        <v>J´s Baby Oil</v>
      </c>
      <c r="N809">
        <f>VLOOKUP(F809,MD!A:B,2,0)</f>
        <v>0</v>
      </c>
    </row>
    <row r="810" spans="1:14">
      <c r="A810" t="s">
        <v>133</v>
      </c>
      <c r="B810" t="s">
        <v>1</v>
      </c>
      <c r="C810" t="s">
        <v>189</v>
      </c>
      <c r="D810" t="s">
        <v>395</v>
      </c>
      <c r="E810" t="s">
        <v>587</v>
      </c>
      <c r="F810" t="s">
        <v>484</v>
      </c>
      <c r="G810" s="3">
        <v>833.38</v>
      </c>
      <c r="H810" s="3" t="str">
        <f>VLOOKUP($A810&amp;$C810&amp;$B810,Mapping!$C:$G,3,0)</f>
        <v>Mass</v>
      </c>
      <c r="I810" t="str">
        <f>VLOOKUP($A810&amp;$C810&amp;$B810,Mapping!$C:$G,4,0)</f>
        <v>JOHNSON'S BABY</v>
      </c>
      <c r="J810" t="str">
        <f t="shared" si="12"/>
        <v>OIL</v>
      </c>
      <c r="K810" t="str">
        <f>VLOOKUP($A810&amp;$C810&amp;$B810,Mapping!$C:$G,5,0)</f>
        <v>Baby Care</v>
      </c>
      <c r="L810" t="str">
        <f>VLOOKUP(J810&amp;H810,Mapping!J:K,2,0)</f>
        <v>Baby Oil</v>
      </c>
      <c r="M810" t="str">
        <f>IF(OR(I810="PIZ BUIN",I810="LISTERINE"),VLOOKUP(E810,MAPEO!C:D,2,0)&amp;" "&amp;H810,VLOOKUP(E810,MAPEO!C:D,2,0))</f>
        <v>J´s Baby Oil</v>
      </c>
      <c r="N810">
        <f>VLOOKUP(F810,MD!A:B,2,0)</f>
        <v>0</v>
      </c>
    </row>
    <row r="811" spans="1:14">
      <c r="A811" t="s">
        <v>133</v>
      </c>
      <c r="B811" t="s">
        <v>1</v>
      </c>
      <c r="C811" t="s">
        <v>189</v>
      </c>
      <c r="D811" t="s">
        <v>395</v>
      </c>
      <c r="E811" t="s">
        <v>587</v>
      </c>
      <c r="F811" t="s">
        <v>485</v>
      </c>
      <c r="G811" s="3">
        <v>855.03</v>
      </c>
      <c r="H811" s="3" t="str">
        <f>VLOOKUP($A811&amp;$C811&amp;$B811,Mapping!$C:$G,3,0)</f>
        <v>Mass</v>
      </c>
      <c r="I811" t="str">
        <f>VLOOKUP($A811&amp;$C811&amp;$B811,Mapping!$C:$G,4,0)</f>
        <v>JOHNSON'S BABY</v>
      </c>
      <c r="J811" t="str">
        <f t="shared" si="12"/>
        <v>OIL</v>
      </c>
      <c r="K811" t="str">
        <f>VLOOKUP($A811&amp;$C811&amp;$B811,Mapping!$C:$G,5,0)</f>
        <v>Baby Care</v>
      </c>
      <c r="L811" t="str">
        <f>VLOOKUP(J811&amp;H811,Mapping!J:K,2,0)</f>
        <v>Baby Oil</v>
      </c>
      <c r="M811" t="str">
        <f>IF(OR(I811="PIZ BUIN",I811="LISTERINE"),VLOOKUP(E811,MAPEO!C:D,2,0)&amp;" "&amp;H811,VLOOKUP(E811,MAPEO!C:D,2,0))</f>
        <v>J´s Baby Oil</v>
      </c>
      <c r="N811">
        <f>VLOOKUP(F811,MD!A:B,2,0)</f>
        <v>0</v>
      </c>
    </row>
    <row r="812" spans="1:14">
      <c r="A812" t="s">
        <v>133</v>
      </c>
      <c r="B812" t="s">
        <v>1</v>
      </c>
      <c r="C812" t="s">
        <v>189</v>
      </c>
      <c r="D812" t="s">
        <v>395</v>
      </c>
      <c r="E812" t="s">
        <v>587</v>
      </c>
      <c r="F812" t="s">
        <v>486</v>
      </c>
      <c r="G812" s="3">
        <v>891.79</v>
      </c>
      <c r="H812" s="3" t="str">
        <f>VLOOKUP($A812&amp;$C812&amp;$B812,Mapping!$C:$G,3,0)</f>
        <v>Mass</v>
      </c>
      <c r="I812" t="str">
        <f>VLOOKUP($A812&amp;$C812&amp;$B812,Mapping!$C:$G,4,0)</f>
        <v>JOHNSON'S BABY</v>
      </c>
      <c r="J812" t="str">
        <f t="shared" si="12"/>
        <v>OIL</v>
      </c>
      <c r="K812" t="str">
        <f>VLOOKUP($A812&amp;$C812&amp;$B812,Mapping!$C:$G,5,0)</f>
        <v>Baby Care</v>
      </c>
      <c r="L812" t="str">
        <f>VLOOKUP(J812&amp;H812,Mapping!J:K,2,0)</f>
        <v>Baby Oil</v>
      </c>
      <c r="M812" t="str">
        <f>IF(OR(I812="PIZ BUIN",I812="LISTERINE"),VLOOKUP(E812,MAPEO!C:D,2,0)&amp;" "&amp;H812,VLOOKUP(E812,MAPEO!C:D,2,0))</f>
        <v>J´s Baby Oil</v>
      </c>
      <c r="N812">
        <f>VLOOKUP(F812,MD!A:B,2,0)</f>
        <v>0</v>
      </c>
    </row>
    <row r="813" spans="1:14">
      <c r="A813" t="s">
        <v>133</v>
      </c>
      <c r="B813" t="s">
        <v>1</v>
      </c>
      <c r="C813" t="s">
        <v>189</v>
      </c>
      <c r="D813" t="s">
        <v>395</v>
      </c>
      <c r="E813" t="s">
        <v>587</v>
      </c>
      <c r="F813" t="s">
        <v>487</v>
      </c>
      <c r="G813" s="3">
        <v>1325.12</v>
      </c>
      <c r="H813" s="3" t="str">
        <f>VLOOKUP($A813&amp;$C813&amp;$B813,Mapping!$C:$G,3,0)</f>
        <v>Mass</v>
      </c>
      <c r="I813" t="str">
        <f>VLOOKUP($A813&amp;$C813&amp;$B813,Mapping!$C:$G,4,0)</f>
        <v>JOHNSON'S BABY</v>
      </c>
      <c r="J813" t="str">
        <f t="shared" si="12"/>
        <v>OIL</v>
      </c>
      <c r="K813" t="str">
        <f>VLOOKUP($A813&amp;$C813&amp;$B813,Mapping!$C:$G,5,0)</f>
        <v>Baby Care</v>
      </c>
      <c r="L813" t="str">
        <f>VLOOKUP(J813&amp;H813,Mapping!J:K,2,0)</f>
        <v>Baby Oil</v>
      </c>
      <c r="M813" t="str">
        <f>IF(OR(I813="PIZ BUIN",I813="LISTERINE"),VLOOKUP(E813,MAPEO!C:D,2,0)&amp;" "&amp;H813,VLOOKUP(E813,MAPEO!C:D,2,0))</f>
        <v>J´s Baby Oil</v>
      </c>
      <c r="N813">
        <f>VLOOKUP(F813,MD!A:B,2,0)</f>
        <v>0</v>
      </c>
    </row>
    <row r="814" spans="1:14">
      <c r="A814" t="s">
        <v>133</v>
      </c>
      <c r="B814" t="s">
        <v>1</v>
      </c>
      <c r="C814" t="s">
        <v>189</v>
      </c>
      <c r="D814" t="s">
        <v>395</v>
      </c>
      <c r="E814" t="s">
        <v>587</v>
      </c>
      <c r="F814" t="s">
        <v>488</v>
      </c>
      <c r="G814" s="3">
        <v>883.07</v>
      </c>
      <c r="H814" s="3" t="str">
        <f>VLOOKUP($A814&amp;$C814&amp;$B814,Mapping!$C:$G,3,0)</f>
        <v>Mass</v>
      </c>
      <c r="I814" t="str">
        <f>VLOOKUP($A814&amp;$C814&amp;$B814,Mapping!$C:$G,4,0)</f>
        <v>JOHNSON'S BABY</v>
      </c>
      <c r="J814" t="str">
        <f t="shared" si="12"/>
        <v>OIL</v>
      </c>
      <c r="K814" t="str">
        <f>VLOOKUP($A814&amp;$C814&amp;$B814,Mapping!$C:$G,5,0)</f>
        <v>Baby Care</v>
      </c>
      <c r="L814" t="str">
        <f>VLOOKUP(J814&amp;H814,Mapping!J:K,2,0)</f>
        <v>Baby Oil</v>
      </c>
      <c r="M814" t="str">
        <f>IF(OR(I814="PIZ BUIN",I814="LISTERINE"),VLOOKUP(E814,MAPEO!C:D,2,0)&amp;" "&amp;H814,VLOOKUP(E814,MAPEO!C:D,2,0))</f>
        <v>J´s Baby Oil</v>
      </c>
      <c r="N814">
        <f>VLOOKUP(F814,MD!A:B,2,0)</f>
        <v>0</v>
      </c>
    </row>
    <row r="815" spans="1:14">
      <c r="A815" t="s">
        <v>133</v>
      </c>
      <c r="B815" t="s">
        <v>1</v>
      </c>
      <c r="C815" t="s">
        <v>189</v>
      </c>
      <c r="D815" t="s">
        <v>395</v>
      </c>
      <c r="E815" t="s">
        <v>587</v>
      </c>
      <c r="F815" t="s">
        <v>489</v>
      </c>
      <c r="G815" s="3">
        <v>1079.3800000000001</v>
      </c>
      <c r="H815" s="3" t="str">
        <f>VLOOKUP($A815&amp;$C815&amp;$B815,Mapping!$C:$G,3,0)</f>
        <v>Mass</v>
      </c>
      <c r="I815" t="str">
        <f>VLOOKUP($A815&amp;$C815&amp;$B815,Mapping!$C:$G,4,0)</f>
        <v>JOHNSON'S BABY</v>
      </c>
      <c r="J815" t="str">
        <f t="shared" si="12"/>
        <v>OIL</v>
      </c>
      <c r="K815" t="str">
        <f>VLOOKUP($A815&amp;$C815&amp;$B815,Mapping!$C:$G,5,0)</f>
        <v>Baby Care</v>
      </c>
      <c r="L815" t="str">
        <f>VLOOKUP(J815&amp;H815,Mapping!J:K,2,0)</f>
        <v>Baby Oil</v>
      </c>
      <c r="M815" t="str">
        <f>IF(OR(I815="PIZ BUIN",I815="LISTERINE"),VLOOKUP(E815,MAPEO!C:D,2,0)&amp;" "&amp;H815,VLOOKUP(E815,MAPEO!C:D,2,0))</f>
        <v>J´s Baby Oil</v>
      </c>
      <c r="N815">
        <f>VLOOKUP(F815,MD!A:B,2,0)</f>
        <v>0</v>
      </c>
    </row>
    <row r="816" spans="1:14">
      <c r="A816" t="s">
        <v>133</v>
      </c>
      <c r="B816" t="s">
        <v>1</v>
      </c>
      <c r="C816" t="s">
        <v>189</v>
      </c>
      <c r="D816" t="s">
        <v>395</v>
      </c>
      <c r="E816" t="s">
        <v>587</v>
      </c>
      <c r="F816" t="s">
        <v>490</v>
      </c>
      <c r="G816" s="3">
        <v>1284.26</v>
      </c>
      <c r="H816" s="3" t="str">
        <f>VLOOKUP($A816&amp;$C816&amp;$B816,Mapping!$C:$G,3,0)</f>
        <v>Mass</v>
      </c>
      <c r="I816" t="str">
        <f>VLOOKUP($A816&amp;$C816&amp;$B816,Mapping!$C:$G,4,0)</f>
        <v>JOHNSON'S BABY</v>
      </c>
      <c r="J816" t="str">
        <f t="shared" si="12"/>
        <v>OIL</v>
      </c>
      <c r="K816" t="str">
        <f>VLOOKUP($A816&amp;$C816&amp;$B816,Mapping!$C:$G,5,0)</f>
        <v>Baby Care</v>
      </c>
      <c r="L816" t="str">
        <f>VLOOKUP(J816&amp;H816,Mapping!J:K,2,0)</f>
        <v>Baby Oil</v>
      </c>
      <c r="M816" t="str">
        <f>IF(OR(I816="PIZ BUIN",I816="LISTERINE"),VLOOKUP(E816,MAPEO!C:D,2,0)&amp;" "&amp;H816,VLOOKUP(E816,MAPEO!C:D,2,0))</f>
        <v>J´s Baby Oil</v>
      </c>
      <c r="N816">
        <f>VLOOKUP(F816,MD!A:B,2,0)</f>
        <v>0</v>
      </c>
    </row>
    <row r="817" spans="1:14">
      <c r="A817" t="s">
        <v>133</v>
      </c>
      <c r="B817" t="s">
        <v>1</v>
      </c>
      <c r="C817" t="s">
        <v>189</v>
      </c>
      <c r="D817" t="s">
        <v>395</v>
      </c>
      <c r="E817" t="s">
        <v>587</v>
      </c>
      <c r="F817" t="s">
        <v>491</v>
      </c>
      <c r="G817" s="3">
        <v>1213.8399999999999</v>
      </c>
      <c r="H817" s="3" t="str">
        <f>VLOOKUP($A817&amp;$C817&amp;$B817,Mapping!$C:$G,3,0)</f>
        <v>Mass</v>
      </c>
      <c r="I817" t="str">
        <f>VLOOKUP($A817&amp;$C817&amp;$B817,Mapping!$C:$G,4,0)</f>
        <v>JOHNSON'S BABY</v>
      </c>
      <c r="J817" t="str">
        <f t="shared" si="12"/>
        <v>OIL</v>
      </c>
      <c r="K817" t="str">
        <f>VLOOKUP($A817&amp;$C817&amp;$B817,Mapping!$C:$G,5,0)</f>
        <v>Baby Care</v>
      </c>
      <c r="L817" t="str">
        <f>VLOOKUP(J817&amp;H817,Mapping!J:K,2,0)</f>
        <v>Baby Oil</v>
      </c>
      <c r="M817" t="str">
        <f>IF(OR(I817="PIZ BUIN",I817="LISTERINE"),VLOOKUP(E817,MAPEO!C:D,2,0)&amp;" "&amp;H817,VLOOKUP(E817,MAPEO!C:D,2,0))</f>
        <v>J´s Baby Oil</v>
      </c>
      <c r="N817">
        <f>VLOOKUP(F817,MD!A:B,2,0)</f>
        <v>0</v>
      </c>
    </row>
    <row r="818" spans="1:14">
      <c r="A818" t="s">
        <v>133</v>
      </c>
      <c r="B818" t="s">
        <v>1</v>
      </c>
      <c r="C818" t="s">
        <v>189</v>
      </c>
      <c r="D818" t="s">
        <v>395</v>
      </c>
      <c r="E818" t="s">
        <v>587</v>
      </c>
      <c r="F818" t="s">
        <v>492</v>
      </c>
      <c r="G818" s="3">
        <v>1041.23</v>
      </c>
      <c r="H818" s="3" t="str">
        <f>VLOOKUP($A818&amp;$C818&amp;$B818,Mapping!$C:$G,3,0)</f>
        <v>Mass</v>
      </c>
      <c r="I818" t="str">
        <f>VLOOKUP($A818&amp;$C818&amp;$B818,Mapping!$C:$G,4,0)</f>
        <v>JOHNSON'S BABY</v>
      </c>
      <c r="J818" t="str">
        <f t="shared" si="12"/>
        <v>OIL</v>
      </c>
      <c r="K818" t="str">
        <f>VLOOKUP($A818&amp;$C818&amp;$B818,Mapping!$C:$G,5,0)</f>
        <v>Baby Care</v>
      </c>
      <c r="L818" t="str">
        <f>VLOOKUP(J818&amp;H818,Mapping!J:K,2,0)</f>
        <v>Baby Oil</v>
      </c>
      <c r="M818" t="str">
        <f>IF(OR(I818="PIZ BUIN",I818="LISTERINE"),VLOOKUP(E818,MAPEO!C:D,2,0)&amp;" "&amp;H818,VLOOKUP(E818,MAPEO!C:D,2,0))</f>
        <v>J´s Baby Oil</v>
      </c>
      <c r="N818">
        <f>VLOOKUP(F818,MD!A:B,2,0)</f>
        <v>0</v>
      </c>
    </row>
    <row r="819" spans="1:14">
      <c r="A819" t="s">
        <v>133</v>
      </c>
      <c r="B819" t="s">
        <v>1</v>
      </c>
      <c r="C819" t="s">
        <v>189</v>
      </c>
      <c r="D819" t="s">
        <v>395</v>
      </c>
      <c r="E819" t="s">
        <v>587</v>
      </c>
      <c r="F819" t="s">
        <v>493</v>
      </c>
      <c r="G819" s="3">
        <v>726.71</v>
      </c>
      <c r="H819" s="3" t="str">
        <f>VLOOKUP($A819&amp;$C819&amp;$B819,Mapping!$C:$G,3,0)</f>
        <v>Mass</v>
      </c>
      <c r="I819" t="str">
        <f>VLOOKUP($A819&amp;$C819&amp;$B819,Mapping!$C:$G,4,0)</f>
        <v>JOHNSON'S BABY</v>
      </c>
      <c r="J819" t="str">
        <f t="shared" si="12"/>
        <v>OIL</v>
      </c>
      <c r="K819" t="str">
        <f>VLOOKUP($A819&amp;$C819&amp;$B819,Mapping!$C:$G,5,0)</f>
        <v>Baby Care</v>
      </c>
      <c r="L819" t="str">
        <f>VLOOKUP(J819&amp;H819,Mapping!J:K,2,0)</f>
        <v>Baby Oil</v>
      </c>
      <c r="M819" t="str">
        <f>IF(OR(I819="PIZ BUIN",I819="LISTERINE"),VLOOKUP(E819,MAPEO!C:D,2,0)&amp;" "&amp;H819,VLOOKUP(E819,MAPEO!C:D,2,0))</f>
        <v>J´s Baby Oil</v>
      </c>
      <c r="N819">
        <f>VLOOKUP(F819,MD!A:B,2,0)</f>
        <v>0</v>
      </c>
    </row>
    <row r="820" spans="1:14">
      <c r="A820" t="s">
        <v>133</v>
      </c>
      <c r="B820" t="s">
        <v>1</v>
      </c>
      <c r="C820" t="s">
        <v>189</v>
      </c>
      <c r="D820" t="s">
        <v>395</v>
      </c>
      <c r="E820" t="s">
        <v>587</v>
      </c>
      <c r="F820" t="s">
        <v>95</v>
      </c>
      <c r="G820" s="3">
        <v>328.57</v>
      </c>
      <c r="H820" s="3" t="str">
        <f>VLOOKUP($A820&amp;$C820&amp;$B820,Mapping!$C:$G,3,0)</f>
        <v>Mass</v>
      </c>
      <c r="I820" t="str">
        <f>VLOOKUP($A820&amp;$C820&amp;$B820,Mapping!$C:$G,4,0)</f>
        <v>JOHNSON'S BABY</v>
      </c>
      <c r="J820" t="str">
        <f t="shared" si="12"/>
        <v>OIL</v>
      </c>
      <c r="K820" t="str">
        <f>VLOOKUP($A820&amp;$C820&amp;$B820,Mapping!$C:$G,5,0)</f>
        <v>Baby Care</v>
      </c>
      <c r="L820" t="str">
        <f>VLOOKUP(J820&amp;H820,Mapping!J:K,2,0)</f>
        <v>Baby Oil</v>
      </c>
      <c r="M820" t="str">
        <f>IF(OR(I820="PIZ BUIN",I820="LISTERINE"),VLOOKUP(E820,MAPEO!C:D,2,0)&amp;" "&amp;H820,VLOOKUP(E820,MAPEO!C:D,2,0))</f>
        <v>J´s Baby Oil</v>
      </c>
      <c r="N820" t="str">
        <f>VLOOKUP(F820,MD!A:B,2,0)</f>
        <v>YTD 2015</v>
      </c>
    </row>
    <row r="821" spans="1:14">
      <c r="A821" t="s">
        <v>133</v>
      </c>
      <c r="B821" t="s">
        <v>1</v>
      </c>
      <c r="C821" t="s">
        <v>189</v>
      </c>
      <c r="D821" t="s">
        <v>395</v>
      </c>
      <c r="E821" t="s">
        <v>587</v>
      </c>
      <c r="F821" t="s">
        <v>96</v>
      </c>
      <c r="G821" s="3">
        <v>1747.56</v>
      </c>
      <c r="H821" s="3" t="str">
        <f>VLOOKUP($A821&amp;$C821&amp;$B821,Mapping!$C:$G,3,0)</f>
        <v>Mass</v>
      </c>
      <c r="I821" t="str">
        <f>VLOOKUP($A821&amp;$C821&amp;$B821,Mapping!$C:$G,4,0)</f>
        <v>JOHNSON'S BABY</v>
      </c>
      <c r="J821" t="str">
        <f t="shared" si="12"/>
        <v>OIL</v>
      </c>
      <c r="K821" t="str">
        <f>VLOOKUP($A821&amp;$C821&amp;$B821,Mapping!$C:$G,5,0)</f>
        <v>Baby Care</v>
      </c>
      <c r="L821" t="str">
        <f>VLOOKUP(J821&amp;H821,Mapping!J:K,2,0)</f>
        <v>Baby Oil</v>
      </c>
      <c r="M821" t="str">
        <f>IF(OR(I821="PIZ BUIN",I821="LISTERINE"),VLOOKUP(E821,MAPEO!C:D,2,0)&amp;" "&amp;H821,VLOOKUP(E821,MAPEO!C:D,2,0))</f>
        <v>J´s Baby Oil</v>
      </c>
      <c r="N821" t="str">
        <f>VLOOKUP(F821,MD!A:B,2,0)</f>
        <v>YTD 2015</v>
      </c>
    </row>
    <row r="822" spans="1:14">
      <c r="A822" t="s">
        <v>133</v>
      </c>
      <c r="B822" t="s">
        <v>1</v>
      </c>
      <c r="C822" t="s">
        <v>189</v>
      </c>
      <c r="D822" t="s">
        <v>395</v>
      </c>
      <c r="E822" t="s">
        <v>587</v>
      </c>
      <c r="F822" t="s">
        <v>97</v>
      </c>
      <c r="G822" s="3">
        <v>1150.79</v>
      </c>
      <c r="H822" s="3" t="str">
        <f>VLOOKUP($A822&amp;$C822&amp;$B822,Mapping!$C:$G,3,0)</f>
        <v>Mass</v>
      </c>
      <c r="I822" t="str">
        <f>VLOOKUP($A822&amp;$C822&amp;$B822,Mapping!$C:$G,4,0)</f>
        <v>JOHNSON'S BABY</v>
      </c>
      <c r="J822" t="str">
        <f t="shared" si="12"/>
        <v>OIL</v>
      </c>
      <c r="K822" t="str">
        <f>VLOOKUP($A822&amp;$C822&amp;$B822,Mapping!$C:$G,5,0)</f>
        <v>Baby Care</v>
      </c>
      <c r="L822" t="str">
        <f>VLOOKUP(J822&amp;H822,Mapping!J:K,2,0)</f>
        <v>Baby Oil</v>
      </c>
      <c r="M822" t="str">
        <f>IF(OR(I822="PIZ BUIN",I822="LISTERINE"),VLOOKUP(E822,MAPEO!C:D,2,0)&amp;" "&amp;H822,VLOOKUP(E822,MAPEO!C:D,2,0))</f>
        <v>J´s Baby Oil</v>
      </c>
      <c r="N822" t="str">
        <f>VLOOKUP(F822,MD!A:B,2,0)</f>
        <v>YTD 2015</v>
      </c>
    </row>
    <row r="823" spans="1:14">
      <c r="A823" t="s">
        <v>133</v>
      </c>
      <c r="B823" t="s">
        <v>1</v>
      </c>
      <c r="C823" t="s">
        <v>189</v>
      </c>
      <c r="D823" t="s">
        <v>395</v>
      </c>
      <c r="E823" t="s">
        <v>587</v>
      </c>
      <c r="F823" t="s">
        <v>101</v>
      </c>
      <c r="G823" s="3">
        <v>826.2</v>
      </c>
      <c r="H823" s="3" t="str">
        <f>VLOOKUP($A823&amp;$C823&amp;$B823,Mapping!$C:$G,3,0)</f>
        <v>Mass</v>
      </c>
      <c r="I823" t="str">
        <f>VLOOKUP($A823&amp;$C823&amp;$B823,Mapping!$C:$G,4,0)</f>
        <v>JOHNSON'S BABY</v>
      </c>
      <c r="J823" t="str">
        <f t="shared" si="12"/>
        <v>OIL</v>
      </c>
      <c r="K823" t="str">
        <f>VLOOKUP($A823&amp;$C823&amp;$B823,Mapping!$C:$G,5,0)</f>
        <v>Baby Care</v>
      </c>
      <c r="L823" t="str">
        <f>VLOOKUP(J823&amp;H823,Mapping!J:K,2,0)</f>
        <v>Baby Oil</v>
      </c>
      <c r="M823" t="str">
        <f>IF(OR(I823="PIZ BUIN",I823="LISTERINE"),VLOOKUP(E823,MAPEO!C:D,2,0)&amp;" "&amp;H823,VLOOKUP(E823,MAPEO!C:D,2,0))</f>
        <v>J´s Baby Oil</v>
      </c>
      <c r="N823" t="str">
        <f>VLOOKUP(F823,MD!A:B,2,0)</f>
        <v>YTD 2015</v>
      </c>
    </row>
    <row r="824" spans="1:14">
      <c r="A824" t="s">
        <v>133</v>
      </c>
      <c r="B824" t="s">
        <v>1</v>
      </c>
      <c r="C824" t="s">
        <v>189</v>
      </c>
      <c r="D824" t="s">
        <v>395</v>
      </c>
      <c r="E824" t="s">
        <v>587</v>
      </c>
      <c r="F824" t="s">
        <v>104</v>
      </c>
      <c r="G824" s="3">
        <v>569.29</v>
      </c>
      <c r="H824" s="3" t="str">
        <f>VLOOKUP($A824&amp;$C824&amp;$B824,Mapping!$C:$G,3,0)</f>
        <v>Mass</v>
      </c>
      <c r="I824" t="str">
        <f>VLOOKUP($A824&amp;$C824&amp;$B824,Mapping!$C:$G,4,0)</f>
        <v>JOHNSON'S BABY</v>
      </c>
      <c r="J824" t="str">
        <f t="shared" si="12"/>
        <v>OIL</v>
      </c>
      <c r="K824" t="str">
        <f>VLOOKUP($A824&amp;$C824&amp;$B824,Mapping!$C:$G,5,0)</f>
        <v>Baby Care</v>
      </c>
      <c r="L824" t="str">
        <f>VLOOKUP(J824&amp;H824,Mapping!J:K,2,0)</f>
        <v>Baby Oil</v>
      </c>
      <c r="M824" t="str">
        <f>IF(OR(I824="PIZ BUIN",I824="LISTERINE"),VLOOKUP(E824,MAPEO!C:D,2,0)&amp;" "&amp;H824,VLOOKUP(E824,MAPEO!C:D,2,0))</f>
        <v>J´s Baby Oil</v>
      </c>
      <c r="N824" t="str">
        <f>VLOOKUP(F824,MD!A:B,2,0)</f>
        <v>YTD 2015</v>
      </c>
    </row>
    <row r="825" spans="1:14">
      <c r="A825" t="s">
        <v>133</v>
      </c>
      <c r="B825" t="s">
        <v>1</v>
      </c>
      <c r="C825" t="s">
        <v>189</v>
      </c>
      <c r="D825" t="s">
        <v>395</v>
      </c>
      <c r="E825" t="s">
        <v>587</v>
      </c>
      <c r="F825" t="s">
        <v>105</v>
      </c>
      <c r="G825" s="3">
        <v>611.47</v>
      </c>
      <c r="H825" s="3" t="str">
        <f>VLOOKUP($A825&amp;$C825&amp;$B825,Mapping!$C:$G,3,0)</f>
        <v>Mass</v>
      </c>
      <c r="I825" t="str">
        <f>VLOOKUP($A825&amp;$C825&amp;$B825,Mapping!$C:$G,4,0)</f>
        <v>JOHNSON'S BABY</v>
      </c>
      <c r="J825" t="str">
        <f t="shared" si="12"/>
        <v>OIL</v>
      </c>
      <c r="K825" t="str">
        <f>VLOOKUP($A825&amp;$C825&amp;$B825,Mapping!$C:$G,5,0)</f>
        <v>Baby Care</v>
      </c>
      <c r="L825" t="str">
        <f>VLOOKUP(J825&amp;H825,Mapping!J:K,2,0)</f>
        <v>Baby Oil</v>
      </c>
      <c r="M825" t="str">
        <f>IF(OR(I825="PIZ BUIN",I825="LISTERINE"),VLOOKUP(E825,MAPEO!C:D,2,0)&amp;" "&amp;H825,VLOOKUP(E825,MAPEO!C:D,2,0))</f>
        <v>J´s Baby Oil</v>
      </c>
      <c r="N825" t="str">
        <f>VLOOKUP(F825,MD!A:B,2,0)</f>
        <v>YTD 2015</v>
      </c>
    </row>
    <row r="826" spans="1:14">
      <c r="A826" t="s">
        <v>133</v>
      </c>
      <c r="B826" t="s">
        <v>1</v>
      </c>
      <c r="C826" t="s">
        <v>189</v>
      </c>
      <c r="D826" t="s">
        <v>395</v>
      </c>
      <c r="E826" t="s">
        <v>587</v>
      </c>
      <c r="F826" t="s">
        <v>106</v>
      </c>
      <c r="G826" s="3">
        <v>1005.21</v>
      </c>
      <c r="H826" s="3" t="str">
        <f>VLOOKUP($A826&amp;$C826&amp;$B826,Mapping!$C:$G,3,0)</f>
        <v>Mass</v>
      </c>
      <c r="I826" t="str">
        <f>VLOOKUP($A826&amp;$C826&amp;$B826,Mapping!$C:$G,4,0)</f>
        <v>JOHNSON'S BABY</v>
      </c>
      <c r="J826" t="str">
        <f t="shared" si="12"/>
        <v>OIL</v>
      </c>
      <c r="K826" t="str">
        <f>VLOOKUP($A826&amp;$C826&amp;$B826,Mapping!$C:$G,5,0)</f>
        <v>Baby Care</v>
      </c>
      <c r="L826" t="str">
        <f>VLOOKUP(J826&amp;H826,Mapping!J:K,2,0)</f>
        <v>Baby Oil</v>
      </c>
      <c r="M826" t="str">
        <f>IF(OR(I826="PIZ BUIN",I826="LISTERINE"),VLOOKUP(E826,MAPEO!C:D,2,0)&amp;" "&amp;H826,VLOOKUP(E826,MAPEO!C:D,2,0))</f>
        <v>J´s Baby Oil</v>
      </c>
      <c r="N826" t="str">
        <f>VLOOKUP(F826,MD!A:B,2,0)</f>
        <v>YTD 2015</v>
      </c>
    </row>
    <row r="827" spans="1:14">
      <c r="A827" t="s">
        <v>133</v>
      </c>
      <c r="B827" t="s">
        <v>1</v>
      </c>
      <c r="C827" t="s">
        <v>189</v>
      </c>
      <c r="D827" t="s">
        <v>395</v>
      </c>
      <c r="E827" t="s">
        <v>587</v>
      </c>
      <c r="F827" t="s">
        <v>108</v>
      </c>
      <c r="G827" s="3">
        <v>880.94</v>
      </c>
      <c r="H827" s="3" t="str">
        <f>VLOOKUP($A827&amp;$C827&amp;$B827,Mapping!$C:$G,3,0)</f>
        <v>Mass</v>
      </c>
      <c r="I827" t="str">
        <f>VLOOKUP($A827&amp;$C827&amp;$B827,Mapping!$C:$G,4,0)</f>
        <v>JOHNSON'S BABY</v>
      </c>
      <c r="J827" t="str">
        <f t="shared" si="12"/>
        <v>OIL</v>
      </c>
      <c r="K827" t="str">
        <f>VLOOKUP($A827&amp;$C827&amp;$B827,Mapping!$C:$G,5,0)</f>
        <v>Baby Care</v>
      </c>
      <c r="L827" t="str">
        <f>VLOOKUP(J827&amp;H827,Mapping!J:K,2,0)</f>
        <v>Baby Oil</v>
      </c>
      <c r="M827" t="str">
        <f>IF(OR(I827="PIZ BUIN",I827="LISTERINE"),VLOOKUP(E827,MAPEO!C:D,2,0)&amp;" "&amp;H827,VLOOKUP(E827,MAPEO!C:D,2,0))</f>
        <v>J´s Baby Oil</v>
      </c>
      <c r="N827">
        <f>VLOOKUP(F827,MD!A:B,2,0)</f>
        <v>0</v>
      </c>
    </row>
    <row r="828" spans="1:14">
      <c r="A828" t="s">
        <v>133</v>
      </c>
      <c r="B828" t="s">
        <v>1</v>
      </c>
      <c r="C828" t="s">
        <v>189</v>
      </c>
      <c r="D828" t="s">
        <v>395</v>
      </c>
      <c r="E828" t="s">
        <v>587</v>
      </c>
      <c r="F828" t="s">
        <v>109</v>
      </c>
      <c r="G828" s="3">
        <v>1309.5899999999999</v>
      </c>
      <c r="H828" s="3" t="str">
        <f>VLOOKUP($A828&amp;$C828&amp;$B828,Mapping!$C:$G,3,0)</f>
        <v>Mass</v>
      </c>
      <c r="I828" t="str">
        <f>VLOOKUP($A828&amp;$C828&amp;$B828,Mapping!$C:$G,4,0)</f>
        <v>JOHNSON'S BABY</v>
      </c>
      <c r="J828" t="str">
        <f t="shared" si="12"/>
        <v>OIL</v>
      </c>
      <c r="K828" t="str">
        <f>VLOOKUP($A828&amp;$C828&amp;$B828,Mapping!$C:$G,5,0)</f>
        <v>Baby Care</v>
      </c>
      <c r="L828" t="str">
        <f>VLOOKUP(J828&amp;H828,Mapping!J:K,2,0)</f>
        <v>Baby Oil</v>
      </c>
      <c r="M828" t="str">
        <f>IF(OR(I828="PIZ BUIN",I828="LISTERINE"),VLOOKUP(E828,MAPEO!C:D,2,0)&amp;" "&amp;H828,VLOOKUP(E828,MAPEO!C:D,2,0))</f>
        <v>J´s Baby Oil</v>
      </c>
      <c r="N828">
        <f>VLOOKUP(F828,MD!A:B,2,0)</f>
        <v>0</v>
      </c>
    </row>
    <row r="829" spans="1:14">
      <c r="A829" t="s">
        <v>133</v>
      </c>
      <c r="B829" t="s">
        <v>1</v>
      </c>
      <c r="C829" t="s">
        <v>189</v>
      </c>
      <c r="D829" t="s">
        <v>395</v>
      </c>
      <c r="E829" t="s">
        <v>587</v>
      </c>
      <c r="F829" t="s">
        <v>110</v>
      </c>
      <c r="G829" s="3">
        <v>728.21</v>
      </c>
      <c r="H829" s="3" t="str">
        <f>VLOOKUP($A829&amp;$C829&amp;$B829,Mapping!$C:$G,3,0)</f>
        <v>Mass</v>
      </c>
      <c r="I829" t="str">
        <f>VLOOKUP($A829&amp;$C829&amp;$B829,Mapping!$C:$G,4,0)</f>
        <v>JOHNSON'S BABY</v>
      </c>
      <c r="J829" t="str">
        <f t="shared" si="12"/>
        <v>OIL</v>
      </c>
      <c r="K829" t="str">
        <f>VLOOKUP($A829&amp;$C829&amp;$B829,Mapping!$C:$G,5,0)</f>
        <v>Baby Care</v>
      </c>
      <c r="L829" t="str">
        <f>VLOOKUP(J829&amp;H829,Mapping!J:K,2,0)</f>
        <v>Baby Oil</v>
      </c>
      <c r="M829" t="str">
        <f>IF(OR(I829="PIZ BUIN",I829="LISTERINE"),VLOOKUP(E829,MAPEO!C:D,2,0)&amp;" "&amp;H829,VLOOKUP(E829,MAPEO!C:D,2,0))</f>
        <v>J´s Baby Oil</v>
      </c>
      <c r="N829">
        <f>VLOOKUP(F829,MD!A:B,2,0)</f>
        <v>0</v>
      </c>
    </row>
    <row r="830" spans="1:14">
      <c r="A830" t="s">
        <v>133</v>
      </c>
      <c r="B830" t="s">
        <v>1</v>
      </c>
      <c r="C830" t="s">
        <v>189</v>
      </c>
      <c r="D830" t="s">
        <v>395</v>
      </c>
      <c r="E830" t="s">
        <v>587</v>
      </c>
      <c r="F830" t="s">
        <v>111</v>
      </c>
      <c r="G830" s="3">
        <v>358.45</v>
      </c>
      <c r="H830" s="3" t="str">
        <f>VLOOKUP($A830&amp;$C830&amp;$B830,Mapping!$C:$G,3,0)</f>
        <v>Mass</v>
      </c>
      <c r="I830" t="str">
        <f>VLOOKUP($A830&amp;$C830&amp;$B830,Mapping!$C:$G,4,0)</f>
        <v>JOHNSON'S BABY</v>
      </c>
      <c r="J830" t="str">
        <f t="shared" si="12"/>
        <v>OIL</v>
      </c>
      <c r="K830" t="str">
        <f>VLOOKUP($A830&amp;$C830&amp;$B830,Mapping!$C:$G,5,0)</f>
        <v>Baby Care</v>
      </c>
      <c r="L830" t="str">
        <f>VLOOKUP(J830&amp;H830,Mapping!J:K,2,0)</f>
        <v>Baby Oil</v>
      </c>
      <c r="M830" t="str">
        <f>IF(OR(I830="PIZ BUIN",I830="LISTERINE"),VLOOKUP(E830,MAPEO!C:D,2,0)&amp;" "&amp;H830,VLOOKUP(E830,MAPEO!C:D,2,0))</f>
        <v>J´s Baby Oil</v>
      </c>
      <c r="N830">
        <f>VLOOKUP(F830,MD!A:B,2,0)</f>
        <v>0</v>
      </c>
    </row>
    <row r="831" spans="1:14">
      <c r="A831" t="s">
        <v>133</v>
      </c>
      <c r="B831" t="s">
        <v>1</v>
      </c>
      <c r="C831" t="s">
        <v>189</v>
      </c>
      <c r="D831" t="s">
        <v>395</v>
      </c>
      <c r="E831" t="s">
        <v>587</v>
      </c>
      <c r="F831" t="s">
        <v>114</v>
      </c>
      <c r="G831" s="3">
        <v>333.76</v>
      </c>
      <c r="H831" s="3" t="str">
        <f>VLOOKUP($A831&amp;$C831&amp;$B831,Mapping!$C:$G,3,0)</f>
        <v>Mass</v>
      </c>
      <c r="I831" t="str">
        <f>VLOOKUP($A831&amp;$C831&amp;$B831,Mapping!$C:$G,4,0)</f>
        <v>JOHNSON'S BABY</v>
      </c>
      <c r="J831" t="str">
        <f t="shared" si="12"/>
        <v>OIL</v>
      </c>
      <c r="K831" t="str">
        <f>VLOOKUP($A831&amp;$C831&amp;$B831,Mapping!$C:$G,5,0)</f>
        <v>Baby Care</v>
      </c>
      <c r="L831" t="str">
        <f>VLOOKUP(J831&amp;H831,Mapping!J:K,2,0)</f>
        <v>Baby Oil</v>
      </c>
      <c r="M831" t="str">
        <f>IF(OR(I831="PIZ BUIN",I831="LISTERINE"),VLOOKUP(E831,MAPEO!C:D,2,0)&amp;" "&amp;H831,VLOOKUP(E831,MAPEO!C:D,2,0))</f>
        <v>J´s Baby Oil</v>
      </c>
      <c r="N831">
        <f>VLOOKUP(F831,MD!A:B,2,0)</f>
        <v>0</v>
      </c>
    </row>
    <row r="832" spans="1:14">
      <c r="A832" t="s">
        <v>133</v>
      </c>
      <c r="B832" t="s">
        <v>1</v>
      </c>
      <c r="C832" t="s">
        <v>189</v>
      </c>
      <c r="D832" t="s">
        <v>395</v>
      </c>
      <c r="E832" t="s">
        <v>587</v>
      </c>
      <c r="F832" t="s">
        <v>115</v>
      </c>
      <c r="G832" s="3">
        <v>467.03</v>
      </c>
      <c r="H832" s="3" t="str">
        <f>VLOOKUP($A832&amp;$C832&amp;$B832,Mapping!$C:$G,3,0)</f>
        <v>Mass</v>
      </c>
      <c r="I832" t="str">
        <f>VLOOKUP($A832&amp;$C832&amp;$B832,Mapping!$C:$G,4,0)</f>
        <v>JOHNSON'S BABY</v>
      </c>
      <c r="J832" t="str">
        <f t="shared" ref="J832:J895" si="13">IF(OR(C832="ROC",C832="COMPEED"),E832,D832)</f>
        <v>OIL</v>
      </c>
      <c r="K832" t="str">
        <f>VLOOKUP($A832&amp;$C832&amp;$B832,Mapping!$C:$G,5,0)</f>
        <v>Baby Care</v>
      </c>
      <c r="L832" t="str">
        <f>VLOOKUP(J832&amp;H832,Mapping!J:K,2,0)</f>
        <v>Baby Oil</v>
      </c>
      <c r="M832" t="str">
        <f>IF(OR(I832="PIZ BUIN",I832="LISTERINE"),VLOOKUP(E832,MAPEO!C:D,2,0)&amp;" "&amp;H832,VLOOKUP(E832,MAPEO!C:D,2,0))</f>
        <v>J´s Baby Oil</v>
      </c>
      <c r="N832" t="str">
        <f>VLOOKUP(F832,MD!A:B,2,0)</f>
        <v>YTD 2016</v>
      </c>
    </row>
    <row r="833" spans="1:14">
      <c r="A833" t="s">
        <v>133</v>
      </c>
      <c r="B833" t="s">
        <v>1</v>
      </c>
      <c r="C833" t="s">
        <v>189</v>
      </c>
      <c r="D833" t="s">
        <v>395</v>
      </c>
      <c r="E833" t="s">
        <v>587</v>
      </c>
      <c r="F833" t="s">
        <v>117</v>
      </c>
      <c r="G833" s="3">
        <v>658.73</v>
      </c>
      <c r="H833" s="3" t="str">
        <f>VLOOKUP($A833&amp;$C833&amp;$B833,Mapping!$C:$G,3,0)</f>
        <v>Mass</v>
      </c>
      <c r="I833" t="str">
        <f>VLOOKUP($A833&amp;$C833&amp;$B833,Mapping!$C:$G,4,0)</f>
        <v>JOHNSON'S BABY</v>
      </c>
      <c r="J833" t="str">
        <f t="shared" si="13"/>
        <v>OIL</v>
      </c>
      <c r="K833" t="str">
        <f>VLOOKUP($A833&amp;$C833&amp;$B833,Mapping!$C:$G,5,0)</f>
        <v>Baby Care</v>
      </c>
      <c r="L833" t="str">
        <f>VLOOKUP(J833&amp;H833,Mapping!J:K,2,0)</f>
        <v>Baby Oil</v>
      </c>
      <c r="M833" t="str">
        <f>IF(OR(I833="PIZ BUIN",I833="LISTERINE"),VLOOKUP(E833,MAPEO!C:D,2,0)&amp;" "&amp;H833,VLOOKUP(E833,MAPEO!C:D,2,0))</f>
        <v>J´s Baby Oil</v>
      </c>
      <c r="N833" t="str">
        <f>VLOOKUP(F833,MD!A:B,2,0)</f>
        <v>YTD 2016</v>
      </c>
    </row>
    <row r="834" spans="1:14">
      <c r="A834" t="s">
        <v>133</v>
      </c>
      <c r="B834" t="s">
        <v>1</v>
      </c>
      <c r="C834" t="s">
        <v>189</v>
      </c>
      <c r="D834" t="s">
        <v>395</v>
      </c>
      <c r="E834" t="s">
        <v>587</v>
      </c>
      <c r="F834" t="s">
        <v>118</v>
      </c>
      <c r="G834" s="3">
        <v>1158.6400000000001</v>
      </c>
      <c r="H834" s="3" t="str">
        <f>VLOOKUP($A834&amp;$C834&amp;$B834,Mapping!$C:$G,3,0)</f>
        <v>Mass</v>
      </c>
      <c r="I834" t="str">
        <f>VLOOKUP($A834&amp;$C834&amp;$B834,Mapping!$C:$G,4,0)</f>
        <v>JOHNSON'S BABY</v>
      </c>
      <c r="J834" t="str">
        <f t="shared" si="13"/>
        <v>OIL</v>
      </c>
      <c r="K834" t="str">
        <f>VLOOKUP($A834&amp;$C834&amp;$B834,Mapping!$C:$G,5,0)</f>
        <v>Baby Care</v>
      </c>
      <c r="L834" t="str">
        <f>VLOOKUP(J834&amp;H834,Mapping!J:K,2,0)</f>
        <v>Baby Oil</v>
      </c>
      <c r="M834" t="str">
        <f>IF(OR(I834="PIZ BUIN",I834="LISTERINE"),VLOOKUP(E834,MAPEO!C:D,2,0)&amp;" "&amp;H834,VLOOKUP(E834,MAPEO!C:D,2,0))</f>
        <v>J´s Baby Oil</v>
      </c>
      <c r="N834" t="str">
        <f>VLOOKUP(F834,MD!A:B,2,0)</f>
        <v>YTD 2016</v>
      </c>
    </row>
    <row r="835" spans="1:14">
      <c r="A835" t="s">
        <v>133</v>
      </c>
      <c r="B835" t="s">
        <v>1</v>
      </c>
      <c r="C835" t="s">
        <v>189</v>
      </c>
      <c r="D835" t="s">
        <v>395</v>
      </c>
      <c r="E835" t="s">
        <v>588</v>
      </c>
      <c r="F835" t="s">
        <v>482</v>
      </c>
      <c r="G835" s="3">
        <v>24030.98</v>
      </c>
      <c r="H835" s="3" t="str">
        <f>VLOOKUP($A835&amp;$C835&amp;$B835,Mapping!$C:$G,3,0)</f>
        <v>Mass</v>
      </c>
      <c r="I835" t="str">
        <f>VLOOKUP($A835&amp;$C835&amp;$B835,Mapping!$C:$G,4,0)</f>
        <v>JOHNSON'S BABY</v>
      </c>
      <c r="J835" t="str">
        <f t="shared" si="13"/>
        <v>OIL</v>
      </c>
      <c r="K835" t="str">
        <f>VLOOKUP($A835&amp;$C835&amp;$B835,Mapping!$C:$G,5,0)</f>
        <v>Baby Care</v>
      </c>
      <c r="L835" t="str">
        <f>VLOOKUP(J835&amp;H835,Mapping!J:K,2,0)</f>
        <v>Baby Oil</v>
      </c>
      <c r="M835" t="str">
        <f>IF(OR(I835="PIZ BUIN",I835="LISTERINE"),VLOOKUP(E835,MAPEO!C:D,2,0)&amp;" "&amp;H835,VLOOKUP(E835,MAPEO!C:D,2,0))</f>
        <v>J´s Baby Oil</v>
      </c>
      <c r="N835">
        <f>VLOOKUP(F835,MD!A:B,2,0)</f>
        <v>0</v>
      </c>
    </row>
    <row r="836" spans="1:14">
      <c r="A836" t="s">
        <v>133</v>
      </c>
      <c r="B836" t="s">
        <v>1</v>
      </c>
      <c r="C836" t="s">
        <v>189</v>
      </c>
      <c r="D836" t="s">
        <v>395</v>
      </c>
      <c r="E836" t="s">
        <v>588</v>
      </c>
      <c r="F836" t="s">
        <v>483</v>
      </c>
      <c r="G836" s="3">
        <v>35959.230000000003</v>
      </c>
      <c r="H836" s="3" t="str">
        <f>VLOOKUP($A836&amp;$C836&amp;$B836,Mapping!$C:$G,3,0)</f>
        <v>Mass</v>
      </c>
      <c r="I836" t="str">
        <f>VLOOKUP($A836&amp;$C836&amp;$B836,Mapping!$C:$G,4,0)</f>
        <v>JOHNSON'S BABY</v>
      </c>
      <c r="J836" t="str">
        <f t="shared" si="13"/>
        <v>OIL</v>
      </c>
      <c r="K836" t="str">
        <f>VLOOKUP($A836&amp;$C836&amp;$B836,Mapping!$C:$G,5,0)</f>
        <v>Baby Care</v>
      </c>
      <c r="L836" t="str">
        <f>VLOOKUP(J836&amp;H836,Mapping!J:K,2,0)</f>
        <v>Baby Oil</v>
      </c>
      <c r="M836" t="str">
        <f>IF(OR(I836="PIZ BUIN",I836="LISTERINE"),VLOOKUP(E836,MAPEO!C:D,2,0)&amp;" "&amp;H836,VLOOKUP(E836,MAPEO!C:D,2,0))</f>
        <v>J´s Baby Oil</v>
      </c>
      <c r="N836">
        <f>VLOOKUP(F836,MD!A:B,2,0)</f>
        <v>0</v>
      </c>
    </row>
    <row r="837" spans="1:14">
      <c r="A837" t="s">
        <v>133</v>
      </c>
      <c r="B837" t="s">
        <v>1</v>
      </c>
      <c r="C837" t="s">
        <v>189</v>
      </c>
      <c r="D837" t="s">
        <v>395</v>
      </c>
      <c r="E837" t="s">
        <v>588</v>
      </c>
      <c r="F837" t="s">
        <v>484</v>
      </c>
      <c r="G837" s="3">
        <v>20406.849999999999</v>
      </c>
      <c r="H837" s="3" t="str">
        <f>VLOOKUP($A837&amp;$C837&amp;$B837,Mapping!$C:$G,3,0)</f>
        <v>Mass</v>
      </c>
      <c r="I837" t="str">
        <f>VLOOKUP($A837&amp;$C837&amp;$B837,Mapping!$C:$G,4,0)</f>
        <v>JOHNSON'S BABY</v>
      </c>
      <c r="J837" t="str">
        <f t="shared" si="13"/>
        <v>OIL</v>
      </c>
      <c r="K837" t="str">
        <f>VLOOKUP($A837&amp;$C837&amp;$B837,Mapping!$C:$G,5,0)</f>
        <v>Baby Care</v>
      </c>
      <c r="L837" t="str">
        <f>VLOOKUP(J837&amp;H837,Mapping!J:K,2,0)</f>
        <v>Baby Oil</v>
      </c>
      <c r="M837" t="str">
        <f>IF(OR(I837="PIZ BUIN",I837="LISTERINE"),VLOOKUP(E837,MAPEO!C:D,2,0)&amp;" "&amp;H837,VLOOKUP(E837,MAPEO!C:D,2,0))</f>
        <v>J´s Baby Oil</v>
      </c>
      <c r="N837">
        <f>VLOOKUP(F837,MD!A:B,2,0)</f>
        <v>0</v>
      </c>
    </row>
    <row r="838" spans="1:14">
      <c r="A838" t="s">
        <v>133</v>
      </c>
      <c r="B838" t="s">
        <v>1</v>
      </c>
      <c r="C838" t="s">
        <v>189</v>
      </c>
      <c r="D838" t="s">
        <v>395</v>
      </c>
      <c r="E838" t="s">
        <v>588</v>
      </c>
      <c r="F838" t="s">
        <v>485</v>
      </c>
      <c r="G838" s="3">
        <v>17838.04</v>
      </c>
      <c r="H838" s="3" t="str">
        <f>VLOOKUP($A838&amp;$C838&amp;$B838,Mapping!$C:$G,3,0)</f>
        <v>Mass</v>
      </c>
      <c r="I838" t="str">
        <f>VLOOKUP($A838&amp;$C838&amp;$B838,Mapping!$C:$G,4,0)</f>
        <v>JOHNSON'S BABY</v>
      </c>
      <c r="J838" t="str">
        <f t="shared" si="13"/>
        <v>OIL</v>
      </c>
      <c r="K838" t="str">
        <f>VLOOKUP($A838&amp;$C838&amp;$B838,Mapping!$C:$G,5,0)</f>
        <v>Baby Care</v>
      </c>
      <c r="L838" t="str">
        <f>VLOOKUP(J838&amp;H838,Mapping!J:K,2,0)</f>
        <v>Baby Oil</v>
      </c>
      <c r="M838" t="str">
        <f>IF(OR(I838="PIZ BUIN",I838="LISTERINE"),VLOOKUP(E838,MAPEO!C:D,2,0)&amp;" "&amp;H838,VLOOKUP(E838,MAPEO!C:D,2,0))</f>
        <v>J´s Baby Oil</v>
      </c>
      <c r="N838">
        <f>VLOOKUP(F838,MD!A:B,2,0)</f>
        <v>0</v>
      </c>
    </row>
    <row r="839" spans="1:14">
      <c r="A839" t="s">
        <v>133</v>
      </c>
      <c r="B839" t="s">
        <v>1</v>
      </c>
      <c r="C839" t="s">
        <v>189</v>
      </c>
      <c r="D839" t="s">
        <v>395</v>
      </c>
      <c r="E839" t="s">
        <v>588</v>
      </c>
      <c r="F839" t="s">
        <v>486</v>
      </c>
      <c r="G839" s="3">
        <v>29354.77</v>
      </c>
      <c r="H839" s="3" t="str">
        <f>VLOOKUP($A839&amp;$C839&amp;$B839,Mapping!$C:$G,3,0)</f>
        <v>Mass</v>
      </c>
      <c r="I839" t="str">
        <f>VLOOKUP($A839&amp;$C839&amp;$B839,Mapping!$C:$G,4,0)</f>
        <v>JOHNSON'S BABY</v>
      </c>
      <c r="J839" t="str">
        <f t="shared" si="13"/>
        <v>OIL</v>
      </c>
      <c r="K839" t="str">
        <f>VLOOKUP($A839&amp;$C839&amp;$B839,Mapping!$C:$G,5,0)</f>
        <v>Baby Care</v>
      </c>
      <c r="L839" t="str">
        <f>VLOOKUP(J839&amp;H839,Mapping!J:K,2,0)</f>
        <v>Baby Oil</v>
      </c>
      <c r="M839" t="str">
        <f>IF(OR(I839="PIZ BUIN",I839="LISTERINE"),VLOOKUP(E839,MAPEO!C:D,2,0)&amp;" "&amp;H839,VLOOKUP(E839,MAPEO!C:D,2,0))</f>
        <v>J´s Baby Oil</v>
      </c>
      <c r="N839">
        <f>VLOOKUP(F839,MD!A:B,2,0)</f>
        <v>0</v>
      </c>
    </row>
    <row r="840" spans="1:14">
      <c r="A840" t="s">
        <v>133</v>
      </c>
      <c r="B840" t="s">
        <v>1</v>
      </c>
      <c r="C840" t="s">
        <v>189</v>
      </c>
      <c r="D840" t="s">
        <v>395</v>
      </c>
      <c r="E840" t="s">
        <v>588</v>
      </c>
      <c r="F840" t="s">
        <v>487</v>
      </c>
      <c r="G840" s="3">
        <v>28302.98</v>
      </c>
      <c r="H840" s="3" t="str">
        <f>VLOOKUP($A840&amp;$C840&amp;$B840,Mapping!$C:$G,3,0)</f>
        <v>Mass</v>
      </c>
      <c r="I840" t="str">
        <f>VLOOKUP($A840&amp;$C840&amp;$B840,Mapping!$C:$G,4,0)</f>
        <v>JOHNSON'S BABY</v>
      </c>
      <c r="J840" t="str">
        <f t="shared" si="13"/>
        <v>OIL</v>
      </c>
      <c r="K840" t="str">
        <f>VLOOKUP($A840&amp;$C840&amp;$B840,Mapping!$C:$G,5,0)</f>
        <v>Baby Care</v>
      </c>
      <c r="L840" t="str">
        <f>VLOOKUP(J840&amp;H840,Mapping!J:K,2,0)</f>
        <v>Baby Oil</v>
      </c>
      <c r="M840" t="str">
        <f>IF(OR(I840="PIZ BUIN",I840="LISTERINE"),VLOOKUP(E840,MAPEO!C:D,2,0)&amp;" "&amp;H840,VLOOKUP(E840,MAPEO!C:D,2,0))</f>
        <v>J´s Baby Oil</v>
      </c>
      <c r="N840">
        <f>VLOOKUP(F840,MD!A:B,2,0)</f>
        <v>0</v>
      </c>
    </row>
    <row r="841" spans="1:14">
      <c r="A841" t="s">
        <v>133</v>
      </c>
      <c r="B841" t="s">
        <v>1</v>
      </c>
      <c r="C841" t="s">
        <v>189</v>
      </c>
      <c r="D841" t="s">
        <v>395</v>
      </c>
      <c r="E841" t="s">
        <v>588</v>
      </c>
      <c r="F841" t="s">
        <v>488</v>
      </c>
      <c r="G841" s="3">
        <v>16584.05</v>
      </c>
      <c r="H841" s="3" t="str">
        <f>VLOOKUP($A841&amp;$C841&amp;$B841,Mapping!$C:$G,3,0)</f>
        <v>Mass</v>
      </c>
      <c r="I841" t="str">
        <f>VLOOKUP($A841&amp;$C841&amp;$B841,Mapping!$C:$G,4,0)</f>
        <v>JOHNSON'S BABY</v>
      </c>
      <c r="J841" t="str">
        <f t="shared" si="13"/>
        <v>OIL</v>
      </c>
      <c r="K841" t="str">
        <f>VLOOKUP($A841&amp;$C841&amp;$B841,Mapping!$C:$G,5,0)</f>
        <v>Baby Care</v>
      </c>
      <c r="L841" t="str">
        <f>VLOOKUP(J841&amp;H841,Mapping!J:K,2,0)</f>
        <v>Baby Oil</v>
      </c>
      <c r="M841" t="str">
        <f>IF(OR(I841="PIZ BUIN",I841="LISTERINE"),VLOOKUP(E841,MAPEO!C:D,2,0)&amp;" "&amp;H841,VLOOKUP(E841,MAPEO!C:D,2,0))</f>
        <v>J´s Baby Oil</v>
      </c>
      <c r="N841">
        <f>VLOOKUP(F841,MD!A:B,2,0)</f>
        <v>0</v>
      </c>
    </row>
    <row r="842" spans="1:14">
      <c r="A842" t="s">
        <v>133</v>
      </c>
      <c r="B842" t="s">
        <v>1</v>
      </c>
      <c r="C842" t="s">
        <v>189</v>
      </c>
      <c r="D842" t="s">
        <v>395</v>
      </c>
      <c r="E842" t="s">
        <v>588</v>
      </c>
      <c r="F842" t="s">
        <v>489</v>
      </c>
      <c r="G842" s="3">
        <v>15314.52</v>
      </c>
      <c r="H842" s="3" t="str">
        <f>VLOOKUP($A842&amp;$C842&amp;$B842,Mapping!$C:$G,3,0)</f>
        <v>Mass</v>
      </c>
      <c r="I842" t="str">
        <f>VLOOKUP($A842&amp;$C842&amp;$B842,Mapping!$C:$G,4,0)</f>
        <v>JOHNSON'S BABY</v>
      </c>
      <c r="J842" t="str">
        <f t="shared" si="13"/>
        <v>OIL</v>
      </c>
      <c r="K842" t="str">
        <f>VLOOKUP($A842&amp;$C842&amp;$B842,Mapping!$C:$G,5,0)</f>
        <v>Baby Care</v>
      </c>
      <c r="L842" t="str">
        <f>VLOOKUP(J842&amp;H842,Mapping!J:K,2,0)</f>
        <v>Baby Oil</v>
      </c>
      <c r="M842" t="str">
        <f>IF(OR(I842="PIZ BUIN",I842="LISTERINE"),VLOOKUP(E842,MAPEO!C:D,2,0)&amp;" "&amp;H842,VLOOKUP(E842,MAPEO!C:D,2,0))</f>
        <v>J´s Baby Oil</v>
      </c>
      <c r="N842">
        <f>VLOOKUP(F842,MD!A:B,2,0)</f>
        <v>0</v>
      </c>
    </row>
    <row r="843" spans="1:14">
      <c r="A843" t="s">
        <v>133</v>
      </c>
      <c r="B843" t="s">
        <v>1</v>
      </c>
      <c r="C843" t="s">
        <v>189</v>
      </c>
      <c r="D843" t="s">
        <v>395</v>
      </c>
      <c r="E843" t="s">
        <v>588</v>
      </c>
      <c r="F843" t="s">
        <v>490</v>
      </c>
      <c r="G843" s="3">
        <v>37407.620000000003</v>
      </c>
      <c r="H843" s="3" t="str">
        <f>VLOOKUP($A843&amp;$C843&amp;$B843,Mapping!$C:$G,3,0)</f>
        <v>Mass</v>
      </c>
      <c r="I843" t="str">
        <f>VLOOKUP($A843&amp;$C843&amp;$B843,Mapping!$C:$G,4,0)</f>
        <v>JOHNSON'S BABY</v>
      </c>
      <c r="J843" t="str">
        <f t="shared" si="13"/>
        <v>OIL</v>
      </c>
      <c r="K843" t="str">
        <f>VLOOKUP($A843&amp;$C843&amp;$B843,Mapping!$C:$G,5,0)</f>
        <v>Baby Care</v>
      </c>
      <c r="L843" t="str">
        <f>VLOOKUP(J843&amp;H843,Mapping!J:K,2,0)</f>
        <v>Baby Oil</v>
      </c>
      <c r="M843" t="str">
        <f>IF(OR(I843="PIZ BUIN",I843="LISTERINE"),VLOOKUP(E843,MAPEO!C:D,2,0)&amp;" "&amp;H843,VLOOKUP(E843,MAPEO!C:D,2,0))</f>
        <v>J´s Baby Oil</v>
      </c>
      <c r="N843">
        <f>VLOOKUP(F843,MD!A:B,2,0)</f>
        <v>0</v>
      </c>
    </row>
    <row r="844" spans="1:14">
      <c r="A844" t="s">
        <v>133</v>
      </c>
      <c r="B844" t="s">
        <v>1</v>
      </c>
      <c r="C844" t="s">
        <v>189</v>
      </c>
      <c r="D844" t="s">
        <v>395</v>
      </c>
      <c r="E844" t="s">
        <v>588</v>
      </c>
      <c r="F844" t="s">
        <v>491</v>
      </c>
      <c r="G844" s="3">
        <v>17433.310000000001</v>
      </c>
      <c r="H844" s="3" t="str">
        <f>VLOOKUP($A844&amp;$C844&amp;$B844,Mapping!$C:$G,3,0)</f>
        <v>Mass</v>
      </c>
      <c r="I844" t="str">
        <f>VLOOKUP($A844&amp;$C844&amp;$B844,Mapping!$C:$G,4,0)</f>
        <v>JOHNSON'S BABY</v>
      </c>
      <c r="J844" t="str">
        <f t="shared" si="13"/>
        <v>OIL</v>
      </c>
      <c r="K844" t="str">
        <f>VLOOKUP($A844&amp;$C844&amp;$B844,Mapping!$C:$G,5,0)</f>
        <v>Baby Care</v>
      </c>
      <c r="L844" t="str">
        <f>VLOOKUP(J844&amp;H844,Mapping!J:K,2,0)</f>
        <v>Baby Oil</v>
      </c>
      <c r="M844" t="str">
        <f>IF(OR(I844="PIZ BUIN",I844="LISTERINE"),VLOOKUP(E844,MAPEO!C:D,2,0)&amp;" "&amp;H844,VLOOKUP(E844,MAPEO!C:D,2,0))</f>
        <v>J´s Baby Oil</v>
      </c>
      <c r="N844">
        <f>VLOOKUP(F844,MD!A:B,2,0)</f>
        <v>0</v>
      </c>
    </row>
    <row r="845" spans="1:14">
      <c r="A845" t="s">
        <v>133</v>
      </c>
      <c r="B845" t="s">
        <v>1</v>
      </c>
      <c r="C845" t="s">
        <v>189</v>
      </c>
      <c r="D845" t="s">
        <v>395</v>
      </c>
      <c r="E845" t="s">
        <v>588</v>
      </c>
      <c r="F845" t="s">
        <v>492</v>
      </c>
      <c r="G845" s="3">
        <v>14845.83</v>
      </c>
      <c r="H845" s="3" t="str">
        <f>VLOOKUP($A845&amp;$C845&amp;$B845,Mapping!$C:$G,3,0)</f>
        <v>Mass</v>
      </c>
      <c r="I845" t="str">
        <f>VLOOKUP($A845&amp;$C845&amp;$B845,Mapping!$C:$G,4,0)</f>
        <v>JOHNSON'S BABY</v>
      </c>
      <c r="J845" t="str">
        <f t="shared" si="13"/>
        <v>OIL</v>
      </c>
      <c r="K845" t="str">
        <f>VLOOKUP($A845&amp;$C845&amp;$B845,Mapping!$C:$G,5,0)</f>
        <v>Baby Care</v>
      </c>
      <c r="L845" t="str">
        <f>VLOOKUP(J845&amp;H845,Mapping!J:K,2,0)</f>
        <v>Baby Oil</v>
      </c>
      <c r="M845" t="str">
        <f>IF(OR(I845="PIZ BUIN",I845="LISTERINE"),VLOOKUP(E845,MAPEO!C:D,2,0)&amp;" "&amp;H845,VLOOKUP(E845,MAPEO!C:D,2,0))</f>
        <v>J´s Baby Oil</v>
      </c>
      <c r="N845">
        <f>VLOOKUP(F845,MD!A:B,2,0)</f>
        <v>0</v>
      </c>
    </row>
    <row r="846" spans="1:14">
      <c r="A846" t="s">
        <v>133</v>
      </c>
      <c r="B846" t="s">
        <v>1</v>
      </c>
      <c r="C846" t="s">
        <v>189</v>
      </c>
      <c r="D846" t="s">
        <v>395</v>
      </c>
      <c r="E846" t="s">
        <v>588</v>
      </c>
      <c r="F846" t="s">
        <v>493</v>
      </c>
      <c r="G846" s="3">
        <v>22150.55</v>
      </c>
      <c r="H846" s="3" t="str">
        <f>VLOOKUP($A846&amp;$C846&amp;$B846,Mapping!$C:$G,3,0)</f>
        <v>Mass</v>
      </c>
      <c r="I846" t="str">
        <f>VLOOKUP($A846&amp;$C846&amp;$B846,Mapping!$C:$G,4,0)</f>
        <v>JOHNSON'S BABY</v>
      </c>
      <c r="J846" t="str">
        <f t="shared" si="13"/>
        <v>OIL</v>
      </c>
      <c r="K846" t="str">
        <f>VLOOKUP($A846&amp;$C846&amp;$B846,Mapping!$C:$G,5,0)</f>
        <v>Baby Care</v>
      </c>
      <c r="L846" t="str">
        <f>VLOOKUP(J846&amp;H846,Mapping!J:K,2,0)</f>
        <v>Baby Oil</v>
      </c>
      <c r="M846" t="str">
        <f>IF(OR(I846="PIZ BUIN",I846="LISTERINE"),VLOOKUP(E846,MAPEO!C:D,2,0)&amp;" "&amp;H846,VLOOKUP(E846,MAPEO!C:D,2,0))</f>
        <v>J´s Baby Oil</v>
      </c>
      <c r="N846">
        <f>VLOOKUP(F846,MD!A:B,2,0)</f>
        <v>0</v>
      </c>
    </row>
    <row r="847" spans="1:14">
      <c r="A847" t="s">
        <v>133</v>
      </c>
      <c r="B847" t="s">
        <v>1</v>
      </c>
      <c r="C847" t="s">
        <v>189</v>
      </c>
      <c r="D847" t="s">
        <v>395</v>
      </c>
      <c r="E847" t="s">
        <v>588</v>
      </c>
      <c r="F847" t="s">
        <v>95</v>
      </c>
      <c r="G847" s="3">
        <v>21738.71</v>
      </c>
      <c r="H847" s="3" t="str">
        <f>VLOOKUP($A847&amp;$C847&amp;$B847,Mapping!$C:$G,3,0)</f>
        <v>Mass</v>
      </c>
      <c r="I847" t="str">
        <f>VLOOKUP($A847&amp;$C847&amp;$B847,Mapping!$C:$G,4,0)</f>
        <v>JOHNSON'S BABY</v>
      </c>
      <c r="J847" t="str">
        <f t="shared" si="13"/>
        <v>OIL</v>
      </c>
      <c r="K847" t="str">
        <f>VLOOKUP($A847&amp;$C847&amp;$B847,Mapping!$C:$G,5,0)</f>
        <v>Baby Care</v>
      </c>
      <c r="L847" t="str">
        <f>VLOOKUP(J847&amp;H847,Mapping!J:K,2,0)</f>
        <v>Baby Oil</v>
      </c>
      <c r="M847" t="str">
        <f>IF(OR(I847="PIZ BUIN",I847="LISTERINE"),VLOOKUP(E847,MAPEO!C:D,2,0)&amp;" "&amp;H847,VLOOKUP(E847,MAPEO!C:D,2,0))</f>
        <v>J´s Baby Oil</v>
      </c>
      <c r="N847" t="str">
        <f>VLOOKUP(F847,MD!A:B,2,0)</f>
        <v>YTD 2015</v>
      </c>
    </row>
    <row r="848" spans="1:14">
      <c r="A848" t="s">
        <v>133</v>
      </c>
      <c r="B848" t="s">
        <v>1</v>
      </c>
      <c r="C848" t="s">
        <v>189</v>
      </c>
      <c r="D848" t="s">
        <v>395</v>
      </c>
      <c r="E848" t="s">
        <v>588</v>
      </c>
      <c r="F848" t="s">
        <v>96</v>
      </c>
      <c r="G848" s="3">
        <v>23011.86</v>
      </c>
      <c r="H848" s="3" t="str">
        <f>VLOOKUP($A848&amp;$C848&amp;$B848,Mapping!$C:$G,3,0)</f>
        <v>Mass</v>
      </c>
      <c r="I848" t="str">
        <f>VLOOKUP($A848&amp;$C848&amp;$B848,Mapping!$C:$G,4,0)</f>
        <v>JOHNSON'S BABY</v>
      </c>
      <c r="J848" t="str">
        <f t="shared" si="13"/>
        <v>OIL</v>
      </c>
      <c r="K848" t="str">
        <f>VLOOKUP($A848&amp;$C848&amp;$B848,Mapping!$C:$G,5,0)</f>
        <v>Baby Care</v>
      </c>
      <c r="L848" t="str">
        <f>VLOOKUP(J848&amp;H848,Mapping!J:K,2,0)</f>
        <v>Baby Oil</v>
      </c>
      <c r="M848" t="str">
        <f>IF(OR(I848="PIZ BUIN",I848="LISTERINE"),VLOOKUP(E848,MAPEO!C:D,2,0)&amp;" "&amp;H848,VLOOKUP(E848,MAPEO!C:D,2,0))</f>
        <v>J´s Baby Oil</v>
      </c>
      <c r="N848" t="str">
        <f>VLOOKUP(F848,MD!A:B,2,0)</f>
        <v>YTD 2015</v>
      </c>
    </row>
    <row r="849" spans="1:14">
      <c r="A849" t="s">
        <v>133</v>
      </c>
      <c r="B849" t="s">
        <v>1</v>
      </c>
      <c r="C849" t="s">
        <v>189</v>
      </c>
      <c r="D849" t="s">
        <v>395</v>
      </c>
      <c r="E849" t="s">
        <v>588</v>
      </c>
      <c r="F849" t="s">
        <v>97</v>
      </c>
      <c r="G849" s="3">
        <v>28672.51</v>
      </c>
      <c r="H849" s="3" t="str">
        <f>VLOOKUP($A849&amp;$C849&amp;$B849,Mapping!$C:$G,3,0)</f>
        <v>Mass</v>
      </c>
      <c r="I849" t="str">
        <f>VLOOKUP($A849&amp;$C849&amp;$B849,Mapping!$C:$G,4,0)</f>
        <v>JOHNSON'S BABY</v>
      </c>
      <c r="J849" t="str">
        <f t="shared" si="13"/>
        <v>OIL</v>
      </c>
      <c r="K849" t="str">
        <f>VLOOKUP($A849&amp;$C849&amp;$B849,Mapping!$C:$G,5,0)</f>
        <v>Baby Care</v>
      </c>
      <c r="L849" t="str">
        <f>VLOOKUP(J849&amp;H849,Mapping!J:K,2,0)</f>
        <v>Baby Oil</v>
      </c>
      <c r="M849" t="str">
        <f>IF(OR(I849="PIZ BUIN",I849="LISTERINE"),VLOOKUP(E849,MAPEO!C:D,2,0)&amp;" "&amp;H849,VLOOKUP(E849,MAPEO!C:D,2,0))</f>
        <v>J´s Baby Oil</v>
      </c>
      <c r="N849" t="str">
        <f>VLOOKUP(F849,MD!A:B,2,0)</f>
        <v>YTD 2015</v>
      </c>
    </row>
    <row r="850" spans="1:14">
      <c r="A850" t="s">
        <v>133</v>
      </c>
      <c r="B850" t="s">
        <v>1</v>
      </c>
      <c r="C850" t="s">
        <v>189</v>
      </c>
      <c r="D850" t="s">
        <v>395</v>
      </c>
      <c r="E850" t="s">
        <v>588</v>
      </c>
      <c r="F850" t="s">
        <v>101</v>
      </c>
      <c r="G850" s="3">
        <v>17989.580000000002</v>
      </c>
      <c r="H850" s="3" t="str">
        <f>VLOOKUP($A850&amp;$C850&amp;$B850,Mapping!$C:$G,3,0)</f>
        <v>Mass</v>
      </c>
      <c r="I850" t="str">
        <f>VLOOKUP($A850&amp;$C850&amp;$B850,Mapping!$C:$G,4,0)</f>
        <v>JOHNSON'S BABY</v>
      </c>
      <c r="J850" t="str">
        <f t="shared" si="13"/>
        <v>OIL</v>
      </c>
      <c r="K850" t="str">
        <f>VLOOKUP($A850&amp;$C850&amp;$B850,Mapping!$C:$G,5,0)</f>
        <v>Baby Care</v>
      </c>
      <c r="L850" t="str">
        <f>VLOOKUP(J850&amp;H850,Mapping!J:K,2,0)</f>
        <v>Baby Oil</v>
      </c>
      <c r="M850" t="str">
        <f>IF(OR(I850="PIZ BUIN",I850="LISTERINE"),VLOOKUP(E850,MAPEO!C:D,2,0)&amp;" "&amp;H850,VLOOKUP(E850,MAPEO!C:D,2,0))</f>
        <v>J´s Baby Oil</v>
      </c>
      <c r="N850" t="str">
        <f>VLOOKUP(F850,MD!A:B,2,0)</f>
        <v>YTD 2015</v>
      </c>
    </row>
    <row r="851" spans="1:14">
      <c r="A851" t="s">
        <v>133</v>
      </c>
      <c r="B851" t="s">
        <v>1</v>
      </c>
      <c r="C851" t="s">
        <v>189</v>
      </c>
      <c r="D851" t="s">
        <v>395</v>
      </c>
      <c r="E851" t="s">
        <v>588</v>
      </c>
      <c r="F851" t="s">
        <v>104</v>
      </c>
      <c r="G851" s="3">
        <v>23786.91</v>
      </c>
      <c r="H851" s="3" t="str">
        <f>VLOOKUP($A851&amp;$C851&amp;$B851,Mapping!$C:$G,3,0)</f>
        <v>Mass</v>
      </c>
      <c r="I851" t="str">
        <f>VLOOKUP($A851&amp;$C851&amp;$B851,Mapping!$C:$G,4,0)</f>
        <v>JOHNSON'S BABY</v>
      </c>
      <c r="J851" t="str">
        <f t="shared" si="13"/>
        <v>OIL</v>
      </c>
      <c r="K851" t="str">
        <f>VLOOKUP($A851&amp;$C851&amp;$B851,Mapping!$C:$G,5,0)</f>
        <v>Baby Care</v>
      </c>
      <c r="L851" t="str">
        <f>VLOOKUP(J851&amp;H851,Mapping!J:K,2,0)</f>
        <v>Baby Oil</v>
      </c>
      <c r="M851" t="str">
        <f>IF(OR(I851="PIZ BUIN",I851="LISTERINE"),VLOOKUP(E851,MAPEO!C:D,2,0)&amp;" "&amp;H851,VLOOKUP(E851,MAPEO!C:D,2,0))</f>
        <v>J´s Baby Oil</v>
      </c>
      <c r="N851" t="str">
        <f>VLOOKUP(F851,MD!A:B,2,0)</f>
        <v>YTD 2015</v>
      </c>
    </row>
    <row r="852" spans="1:14">
      <c r="A852" t="s">
        <v>133</v>
      </c>
      <c r="B852" t="s">
        <v>1</v>
      </c>
      <c r="C852" t="s">
        <v>189</v>
      </c>
      <c r="D852" t="s">
        <v>395</v>
      </c>
      <c r="E852" t="s">
        <v>588</v>
      </c>
      <c r="F852" t="s">
        <v>105</v>
      </c>
      <c r="G852" s="3">
        <v>28389.23</v>
      </c>
      <c r="H852" s="3" t="str">
        <f>VLOOKUP($A852&amp;$C852&amp;$B852,Mapping!$C:$G,3,0)</f>
        <v>Mass</v>
      </c>
      <c r="I852" t="str">
        <f>VLOOKUP($A852&amp;$C852&amp;$B852,Mapping!$C:$G,4,0)</f>
        <v>JOHNSON'S BABY</v>
      </c>
      <c r="J852" t="str">
        <f t="shared" si="13"/>
        <v>OIL</v>
      </c>
      <c r="K852" t="str">
        <f>VLOOKUP($A852&amp;$C852&amp;$B852,Mapping!$C:$G,5,0)</f>
        <v>Baby Care</v>
      </c>
      <c r="L852" t="str">
        <f>VLOOKUP(J852&amp;H852,Mapping!J:K,2,0)</f>
        <v>Baby Oil</v>
      </c>
      <c r="M852" t="str">
        <f>IF(OR(I852="PIZ BUIN",I852="LISTERINE"),VLOOKUP(E852,MAPEO!C:D,2,0)&amp;" "&amp;H852,VLOOKUP(E852,MAPEO!C:D,2,0))</f>
        <v>J´s Baby Oil</v>
      </c>
      <c r="N852" t="str">
        <f>VLOOKUP(F852,MD!A:B,2,0)</f>
        <v>YTD 2015</v>
      </c>
    </row>
    <row r="853" spans="1:14">
      <c r="A853" t="s">
        <v>133</v>
      </c>
      <c r="B853" t="s">
        <v>1</v>
      </c>
      <c r="C853" t="s">
        <v>189</v>
      </c>
      <c r="D853" t="s">
        <v>395</v>
      </c>
      <c r="E853" t="s">
        <v>588</v>
      </c>
      <c r="F853" t="s">
        <v>106</v>
      </c>
      <c r="G853" s="3">
        <v>19167.84</v>
      </c>
      <c r="H853" s="3" t="str">
        <f>VLOOKUP($A853&amp;$C853&amp;$B853,Mapping!$C:$G,3,0)</f>
        <v>Mass</v>
      </c>
      <c r="I853" t="str">
        <f>VLOOKUP($A853&amp;$C853&amp;$B853,Mapping!$C:$G,4,0)</f>
        <v>JOHNSON'S BABY</v>
      </c>
      <c r="J853" t="str">
        <f t="shared" si="13"/>
        <v>OIL</v>
      </c>
      <c r="K853" t="str">
        <f>VLOOKUP($A853&amp;$C853&amp;$B853,Mapping!$C:$G,5,0)</f>
        <v>Baby Care</v>
      </c>
      <c r="L853" t="str">
        <f>VLOOKUP(J853&amp;H853,Mapping!J:K,2,0)</f>
        <v>Baby Oil</v>
      </c>
      <c r="M853" t="str">
        <f>IF(OR(I853="PIZ BUIN",I853="LISTERINE"),VLOOKUP(E853,MAPEO!C:D,2,0)&amp;" "&amp;H853,VLOOKUP(E853,MAPEO!C:D,2,0))</f>
        <v>J´s Baby Oil</v>
      </c>
      <c r="N853" t="str">
        <f>VLOOKUP(F853,MD!A:B,2,0)</f>
        <v>YTD 2015</v>
      </c>
    </row>
    <row r="854" spans="1:14">
      <c r="A854" t="s">
        <v>133</v>
      </c>
      <c r="B854" t="s">
        <v>1</v>
      </c>
      <c r="C854" t="s">
        <v>189</v>
      </c>
      <c r="D854" t="s">
        <v>395</v>
      </c>
      <c r="E854" t="s">
        <v>588</v>
      </c>
      <c r="F854" t="s">
        <v>108</v>
      </c>
      <c r="G854" s="3">
        <v>18329.29</v>
      </c>
      <c r="H854" s="3" t="str">
        <f>VLOOKUP($A854&amp;$C854&amp;$B854,Mapping!$C:$G,3,0)</f>
        <v>Mass</v>
      </c>
      <c r="I854" t="str">
        <f>VLOOKUP($A854&amp;$C854&amp;$B854,Mapping!$C:$G,4,0)</f>
        <v>JOHNSON'S BABY</v>
      </c>
      <c r="J854" t="str">
        <f t="shared" si="13"/>
        <v>OIL</v>
      </c>
      <c r="K854" t="str">
        <f>VLOOKUP($A854&amp;$C854&amp;$B854,Mapping!$C:$G,5,0)</f>
        <v>Baby Care</v>
      </c>
      <c r="L854" t="str">
        <f>VLOOKUP(J854&amp;H854,Mapping!J:K,2,0)</f>
        <v>Baby Oil</v>
      </c>
      <c r="M854" t="str">
        <f>IF(OR(I854="PIZ BUIN",I854="LISTERINE"),VLOOKUP(E854,MAPEO!C:D,2,0)&amp;" "&amp;H854,VLOOKUP(E854,MAPEO!C:D,2,0))</f>
        <v>J´s Baby Oil</v>
      </c>
      <c r="N854">
        <f>VLOOKUP(F854,MD!A:B,2,0)</f>
        <v>0</v>
      </c>
    </row>
    <row r="855" spans="1:14">
      <c r="A855" t="s">
        <v>133</v>
      </c>
      <c r="B855" t="s">
        <v>1</v>
      </c>
      <c r="C855" t="s">
        <v>189</v>
      </c>
      <c r="D855" t="s">
        <v>395</v>
      </c>
      <c r="E855" t="s">
        <v>588</v>
      </c>
      <c r="F855" t="s">
        <v>109</v>
      </c>
      <c r="G855" s="3">
        <v>29909.63</v>
      </c>
      <c r="H855" s="3" t="str">
        <f>VLOOKUP($A855&amp;$C855&amp;$B855,Mapping!$C:$G,3,0)</f>
        <v>Mass</v>
      </c>
      <c r="I855" t="str">
        <f>VLOOKUP($A855&amp;$C855&amp;$B855,Mapping!$C:$G,4,0)</f>
        <v>JOHNSON'S BABY</v>
      </c>
      <c r="J855" t="str">
        <f t="shared" si="13"/>
        <v>OIL</v>
      </c>
      <c r="K855" t="str">
        <f>VLOOKUP($A855&amp;$C855&amp;$B855,Mapping!$C:$G,5,0)</f>
        <v>Baby Care</v>
      </c>
      <c r="L855" t="str">
        <f>VLOOKUP(J855&amp;H855,Mapping!J:K,2,0)</f>
        <v>Baby Oil</v>
      </c>
      <c r="M855" t="str">
        <f>IF(OR(I855="PIZ BUIN",I855="LISTERINE"),VLOOKUP(E855,MAPEO!C:D,2,0)&amp;" "&amp;H855,VLOOKUP(E855,MAPEO!C:D,2,0))</f>
        <v>J´s Baby Oil</v>
      </c>
      <c r="N855">
        <f>VLOOKUP(F855,MD!A:B,2,0)</f>
        <v>0</v>
      </c>
    </row>
    <row r="856" spans="1:14">
      <c r="A856" t="s">
        <v>133</v>
      </c>
      <c r="B856" t="s">
        <v>1</v>
      </c>
      <c r="C856" t="s">
        <v>189</v>
      </c>
      <c r="D856" t="s">
        <v>395</v>
      </c>
      <c r="E856" t="s">
        <v>588</v>
      </c>
      <c r="F856" t="s">
        <v>110</v>
      </c>
      <c r="G856" s="3">
        <v>12407.24</v>
      </c>
      <c r="H856" s="3" t="str">
        <f>VLOOKUP($A856&amp;$C856&amp;$B856,Mapping!$C:$G,3,0)</f>
        <v>Mass</v>
      </c>
      <c r="I856" t="str">
        <f>VLOOKUP($A856&amp;$C856&amp;$B856,Mapping!$C:$G,4,0)</f>
        <v>JOHNSON'S BABY</v>
      </c>
      <c r="J856" t="str">
        <f t="shared" si="13"/>
        <v>OIL</v>
      </c>
      <c r="K856" t="str">
        <f>VLOOKUP($A856&amp;$C856&amp;$B856,Mapping!$C:$G,5,0)</f>
        <v>Baby Care</v>
      </c>
      <c r="L856" t="str">
        <f>VLOOKUP(J856&amp;H856,Mapping!J:K,2,0)</f>
        <v>Baby Oil</v>
      </c>
      <c r="M856" t="str">
        <f>IF(OR(I856="PIZ BUIN",I856="LISTERINE"),VLOOKUP(E856,MAPEO!C:D,2,0)&amp;" "&amp;H856,VLOOKUP(E856,MAPEO!C:D,2,0))</f>
        <v>J´s Baby Oil</v>
      </c>
      <c r="N856">
        <f>VLOOKUP(F856,MD!A:B,2,0)</f>
        <v>0</v>
      </c>
    </row>
    <row r="857" spans="1:14">
      <c r="A857" t="s">
        <v>133</v>
      </c>
      <c r="B857" t="s">
        <v>1</v>
      </c>
      <c r="C857" t="s">
        <v>189</v>
      </c>
      <c r="D857" t="s">
        <v>395</v>
      </c>
      <c r="E857" t="s">
        <v>588</v>
      </c>
      <c r="F857" t="s">
        <v>111</v>
      </c>
      <c r="G857" s="3">
        <v>20812.23</v>
      </c>
      <c r="H857" s="3" t="str">
        <f>VLOOKUP($A857&amp;$C857&amp;$B857,Mapping!$C:$G,3,0)</f>
        <v>Mass</v>
      </c>
      <c r="I857" t="str">
        <f>VLOOKUP($A857&amp;$C857&amp;$B857,Mapping!$C:$G,4,0)</f>
        <v>JOHNSON'S BABY</v>
      </c>
      <c r="J857" t="str">
        <f t="shared" si="13"/>
        <v>OIL</v>
      </c>
      <c r="K857" t="str">
        <f>VLOOKUP($A857&amp;$C857&amp;$B857,Mapping!$C:$G,5,0)</f>
        <v>Baby Care</v>
      </c>
      <c r="L857" t="str">
        <f>VLOOKUP(J857&amp;H857,Mapping!J:K,2,0)</f>
        <v>Baby Oil</v>
      </c>
      <c r="M857" t="str">
        <f>IF(OR(I857="PIZ BUIN",I857="LISTERINE"),VLOOKUP(E857,MAPEO!C:D,2,0)&amp;" "&amp;H857,VLOOKUP(E857,MAPEO!C:D,2,0))</f>
        <v>J´s Baby Oil</v>
      </c>
      <c r="N857">
        <f>VLOOKUP(F857,MD!A:B,2,0)</f>
        <v>0</v>
      </c>
    </row>
    <row r="858" spans="1:14">
      <c r="A858" t="s">
        <v>133</v>
      </c>
      <c r="B858" t="s">
        <v>1</v>
      </c>
      <c r="C858" t="s">
        <v>189</v>
      </c>
      <c r="D858" t="s">
        <v>395</v>
      </c>
      <c r="E858" t="s">
        <v>588</v>
      </c>
      <c r="F858" t="s">
        <v>114</v>
      </c>
      <c r="G858" s="3">
        <v>13790.7</v>
      </c>
      <c r="H858" s="3" t="str">
        <f>VLOOKUP($A858&amp;$C858&amp;$B858,Mapping!$C:$G,3,0)</f>
        <v>Mass</v>
      </c>
      <c r="I858" t="str">
        <f>VLOOKUP($A858&amp;$C858&amp;$B858,Mapping!$C:$G,4,0)</f>
        <v>JOHNSON'S BABY</v>
      </c>
      <c r="J858" t="str">
        <f t="shared" si="13"/>
        <v>OIL</v>
      </c>
      <c r="K858" t="str">
        <f>VLOOKUP($A858&amp;$C858&amp;$B858,Mapping!$C:$G,5,0)</f>
        <v>Baby Care</v>
      </c>
      <c r="L858" t="str">
        <f>VLOOKUP(J858&amp;H858,Mapping!J:K,2,0)</f>
        <v>Baby Oil</v>
      </c>
      <c r="M858" t="str">
        <f>IF(OR(I858="PIZ BUIN",I858="LISTERINE"),VLOOKUP(E858,MAPEO!C:D,2,0)&amp;" "&amp;H858,VLOOKUP(E858,MAPEO!C:D,2,0))</f>
        <v>J´s Baby Oil</v>
      </c>
      <c r="N858">
        <f>VLOOKUP(F858,MD!A:B,2,0)</f>
        <v>0</v>
      </c>
    </row>
    <row r="859" spans="1:14">
      <c r="A859" t="s">
        <v>133</v>
      </c>
      <c r="B859" t="s">
        <v>1</v>
      </c>
      <c r="C859" t="s">
        <v>189</v>
      </c>
      <c r="D859" t="s">
        <v>395</v>
      </c>
      <c r="E859" t="s">
        <v>588</v>
      </c>
      <c r="F859" t="s">
        <v>115</v>
      </c>
      <c r="G859" s="3">
        <v>16381.77</v>
      </c>
      <c r="H859" s="3" t="str">
        <f>VLOOKUP($A859&amp;$C859&amp;$B859,Mapping!$C:$G,3,0)</f>
        <v>Mass</v>
      </c>
      <c r="I859" t="str">
        <f>VLOOKUP($A859&amp;$C859&amp;$B859,Mapping!$C:$G,4,0)</f>
        <v>JOHNSON'S BABY</v>
      </c>
      <c r="J859" t="str">
        <f t="shared" si="13"/>
        <v>OIL</v>
      </c>
      <c r="K859" t="str">
        <f>VLOOKUP($A859&amp;$C859&amp;$B859,Mapping!$C:$G,5,0)</f>
        <v>Baby Care</v>
      </c>
      <c r="L859" t="str">
        <f>VLOOKUP(J859&amp;H859,Mapping!J:K,2,0)</f>
        <v>Baby Oil</v>
      </c>
      <c r="M859" t="str">
        <f>IF(OR(I859="PIZ BUIN",I859="LISTERINE"),VLOOKUP(E859,MAPEO!C:D,2,0)&amp;" "&amp;H859,VLOOKUP(E859,MAPEO!C:D,2,0))</f>
        <v>J´s Baby Oil</v>
      </c>
      <c r="N859" t="str">
        <f>VLOOKUP(F859,MD!A:B,2,0)</f>
        <v>YTD 2016</v>
      </c>
    </row>
    <row r="860" spans="1:14">
      <c r="A860" t="s">
        <v>133</v>
      </c>
      <c r="B860" t="s">
        <v>1</v>
      </c>
      <c r="C860" t="s">
        <v>189</v>
      </c>
      <c r="D860" t="s">
        <v>395</v>
      </c>
      <c r="E860" t="s">
        <v>588</v>
      </c>
      <c r="F860" t="s">
        <v>117</v>
      </c>
      <c r="G860" s="3">
        <v>24000.43</v>
      </c>
      <c r="H860" s="3" t="str">
        <f>VLOOKUP($A860&amp;$C860&amp;$B860,Mapping!$C:$G,3,0)</f>
        <v>Mass</v>
      </c>
      <c r="I860" t="str">
        <f>VLOOKUP($A860&amp;$C860&amp;$B860,Mapping!$C:$G,4,0)</f>
        <v>JOHNSON'S BABY</v>
      </c>
      <c r="J860" t="str">
        <f t="shared" si="13"/>
        <v>OIL</v>
      </c>
      <c r="K860" t="str">
        <f>VLOOKUP($A860&amp;$C860&amp;$B860,Mapping!$C:$G,5,0)</f>
        <v>Baby Care</v>
      </c>
      <c r="L860" t="str">
        <f>VLOOKUP(J860&amp;H860,Mapping!J:K,2,0)</f>
        <v>Baby Oil</v>
      </c>
      <c r="M860" t="str">
        <f>IF(OR(I860="PIZ BUIN",I860="LISTERINE"),VLOOKUP(E860,MAPEO!C:D,2,0)&amp;" "&amp;H860,VLOOKUP(E860,MAPEO!C:D,2,0))</f>
        <v>J´s Baby Oil</v>
      </c>
      <c r="N860" t="str">
        <f>VLOOKUP(F860,MD!A:B,2,0)</f>
        <v>YTD 2016</v>
      </c>
    </row>
    <row r="861" spans="1:14">
      <c r="A861" t="s">
        <v>133</v>
      </c>
      <c r="B861" t="s">
        <v>1</v>
      </c>
      <c r="C861" t="s">
        <v>189</v>
      </c>
      <c r="D861" t="s">
        <v>395</v>
      </c>
      <c r="E861" t="s">
        <v>588</v>
      </c>
      <c r="F861" t="s">
        <v>118</v>
      </c>
      <c r="G861" s="3">
        <v>19902.560000000001</v>
      </c>
      <c r="H861" s="3" t="str">
        <f>VLOOKUP($A861&amp;$C861&amp;$B861,Mapping!$C:$G,3,0)</f>
        <v>Mass</v>
      </c>
      <c r="I861" t="str">
        <f>VLOOKUP($A861&amp;$C861&amp;$B861,Mapping!$C:$G,4,0)</f>
        <v>JOHNSON'S BABY</v>
      </c>
      <c r="J861" t="str">
        <f t="shared" si="13"/>
        <v>OIL</v>
      </c>
      <c r="K861" t="str">
        <f>VLOOKUP($A861&amp;$C861&amp;$B861,Mapping!$C:$G,5,0)</f>
        <v>Baby Care</v>
      </c>
      <c r="L861" t="str">
        <f>VLOOKUP(J861&amp;H861,Mapping!J:K,2,0)</f>
        <v>Baby Oil</v>
      </c>
      <c r="M861" t="str">
        <f>IF(OR(I861="PIZ BUIN",I861="LISTERINE"),VLOOKUP(E861,MAPEO!C:D,2,0)&amp;" "&amp;H861,VLOOKUP(E861,MAPEO!C:D,2,0))</f>
        <v>J´s Baby Oil</v>
      </c>
      <c r="N861" t="str">
        <f>VLOOKUP(F861,MD!A:B,2,0)</f>
        <v>YTD 2016</v>
      </c>
    </row>
    <row r="862" spans="1:14">
      <c r="A862" t="s">
        <v>133</v>
      </c>
      <c r="B862" t="s">
        <v>1</v>
      </c>
      <c r="C862" t="s">
        <v>189</v>
      </c>
      <c r="D862" t="s">
        <v>395</v>
      </c>
      <c r="E862" t="s">
        <v>589</v>
      </c>
      <c r="F862" t="s">
        <v>482</v>
      </c>
      <c r="G862" s="3">
        <v>36793.61</v>
      </c>
      <c r="H862" s="3" t="str">
        <f>VLOOKUP($A862&amp;$C862&amp;$B862,Mapping!$C:$G,3,0)</f>
        <v>Mass</v>
      </c>
      <c r="I862" t="str">
        <f>VLOOKUP($A862&amp;$C862&amp;$B862,Mapping!$C:$G,4,0)</f>
        <v>JOHNSON'S BABY</v>
      </c>
      <c r="J862" t="str">
        <f t="shared" si="13"/>
        <v>OIL</v>
      </c>
      <c r="K862" t="str">
        <f>VLOOKUP($A862&amp;$C862&amp;$B862,Mapping!$C:$G,5,0)</f>
        <v>Baby Care</v>
      </c>
      <c r="L862" t="str">
        <f>VLOOKUP(J862&amp;H862,Mapping!J:K,2,0)</f>
        <v>Baby Oil</v>
      </c>
      <c r="M862" t="str">
        <f>IF(OR(I862="PIZ BUIN",I862="LISTERINE"),VLOOKUP(E862,MAPEO!C:D,2,0)&amp;" "&amp;H862,VLOOKUP(E862,MAPEO!C:D,2,0))</f>
        <v>J´s Baby Oil</v>
      </c>
      <c r="N862">
        <f>VLOOKUP(F862,MD!A:B,2,0)</f>
        <v>0</v>
      </c>
    </row>
    <row r="863" spans="1:14">
      <c r="A863" t="s">
        <v>133</v>
      </c>
      <c r="B863" t="s">
        <v>1</v>
      </c>
      <c r="C863" t="s">
        <v>189</v>
      </c>
      <c r="D863" t="s">
        <v>395</v>
      </c>
      <c r="E863" t="s">
        <v>589</v>
      </c>
      <c r="F863" t="s">
        <v>483</v>
      </c>
      <c r="G863" s="3">
        <v>44128.46</v>
      </c>
      <c r="H863" s="3" t="str">
        <f>VLOOKUP($A863&amp;$C863&amp;$B863,Mapping!$C:$G,3,0)</f>
        <v>Mass</v>
      </c>
      <c r="I863" t="str">
        <f>VLOOKUP($A863&amp;$C863&amp;$B863,Mapping!$C:$G,4,0)</f>
        <v>JOHNSON'S BABY</v>
      </c>
      <c r="J863" t="str">
        <f t="shared" si="13"/>
        <v>OIL</v>
      </c>
      <c r="K863" t="str">
        <f>VLOOKUP($A863&amp;$C863&amp;$B863,Mapping!$C:$G,5,0)</f>
        <v>Baby Care</v>
      </c>
      <c r="L863" t="str">
        <f>VLOOKUP(J863&amp;H863,Mapping!J:K,2,0)</f>
        <v>Baby Oil</v>
      </c>
      <c r="M863" t="str">
        <f>IF(OR(I863="PIZ BUIN",I863="LISTERINE"),VLOOKUP(E863,MAPEO!C:D,2,0)&amp;" "&amp;H863,VLOOKUP(E863,MAPEO!C:D,2,0))</f>
        <v>J´s Baby Oil</v>
      </c>
      <c r="N863">
        <f>VLOOKUP(F863,MD!A:B,2,0)</f>
        <v>0</v>
      </c>
    </row>
    <row r="864" spans="1:14">
      <c r="A864" t="s">
        <v>133</v>
      </c>
      <c r="B864" t="s">
        <v>1</v>
      </c>
      <c r="C864" t="s">
        <v>189</v>
      </c>
      <c r="D864" t="s">
        <v>395</v>
      </c>
      <c r="E864" t="s">
        <v>589</v>
      </c>
      <c r="F864" t="s">
        <v>484</v>
      </c>
      <c r="G864" s="3">
        <v>36305.449999999997</v>
      </c>
      <c r="H864" s="3" t="str">
        <f>VLOOKUP($A864&amp;$C864&amp;$B864,Mapping!$C:$G,3,0)</f>
        <v>Mass</v>
      </c>
      <c r="I864" t="str">
        <f>VLOOKUP($A864&amp;$C864&amp;$B864,Mapping!$C:$G,4,0)</f>
        <v>JOHNSON'S BABY</v>
      </c>
      <c r="J864" t="str">
        <f t="shared" si="13"/>
        <v>OIL</v>
      </c>
      <c r="K864" t="str">
        <f>VLOOKUP($A864&amp;$C864&amp;$B864,Mapping!$C:$G,5,0)</f>
        <v>Baby Care</v>
      </c>
      <c r="L864" t="str">
        <f>VLOOKUP(J864&amp;H864,Mapping!J:K,2,0)</f>
        <v>Baby Oil</v>
      </c>
      <c r="M864" t="str">
        <f>IF(OR(I864="PIZ BUIN",I864="LISTERINE"),VLOOKUP(E864,MAPEO!C:D,2,0)&amp;" "&amp;H864,VLOOKUP(E864,MAPEO!C:D,2,0))</f>
        <v>J´s Baby Oil</v>
      </c>
      <c r="N864">
        <f>VLOOKUP(F864,MD!A:B,2,0)</f>
        <v>0</v>
      </c>
    </row>
    <row r="865" spans="1:14">
      <c r="A865" t="s">
        <v>133</v>
      </c>
      <c r="B865" t="s">
        <v>1</v>
      </c>
      <c r="C865" t="s">
        <v>189</v>
      </c>
      <c r="D865" t="s">
        <v>395</v>
      </c>
      <c r="E865" t="s">
        <v>589</v>
      </c>
      <c r="F865" t="s">
        <v>485</v>
      </c>
      <c r="G865" s="3">
        <v>31312.32</v>
      </c>
      <c r="H865" s="3" t="str">
        <f>VLOOKUP($A865&amp;$C865&amp;$B865,Mapping!$C:$G,3,0)</f>
        <v>Mass</v>
      </c>
      <c r="I865" t="str">
        <f>VLOOKUP($A865&amp;$C865&amp;$B865,Mapping!$C:$G,4,0)</f>
        <v>JOHNSON'S BABY</v>
      </c>
      <c r="J865" t="str">
        <f t="shared" si="13"/>
        <v>OIL</v>
      </c>
      <c r="K865" t="str">
        <f>VLOOKUP($A865&amp;$C865&amp;$B865,Mapping!$C:$G,5,0)</f>
        <v>Baby Care</v>
      </c>
      <c r="L865" t="str">
        <f>VLOOKUP(J865&amp;H865,Mapping!J:K,2,0)</f>
        <v>Baby Oil</v>
      </c>
      <c r="M865" t="str">
        <f>IF(OR(I865="PIZ BUIN",I865="LISTERINE"),VLOOKUP(E865,MAPEO!C:D,2,0)&amp;" "&amp;H865,VLOOKUP(E865,MAPEO!C:D,2,0))</f>
        <v>J´s Baby Oil</v>
      </c>
      <c r="N865">
        <f>VLOOKUP(F865,MD!A:B,2,0)</f>
        <v>0</v>
      </c>
    </row>
    <row r="866" spans="1:14">
      <c r="A866" t="s">
        <v>133</v>
      </c>
      <c r="B866" t="s">
        <v>1</v>
      </c>
      <c r="C866" t="s">
        <v>189</v>
      </c>
      <c r="D866" t="s">
        <v>395</v>
      </c>
      <c r="E866" t="s">
        <v>589</v>
      </c>
      <c r="F866" t="s">
        <v>486</v>
      </c>
      <c r="G866" s="3">
        <v>53384.98</v>
      </c>
      <c r="H866" s="3" t="str">
        <f>VLOOKUP($A866&amp;$C866&amp;$B866,Mapping!$C:$G,3,0)</f>
        <v>Mass</v>
      </c>
      <c r="I866" t="str">
        <f>VLOOKUP($A866&amp;$C866&amp;$B866,Mapping!$C:$G,4,0)</f>
        <v>JOHNSON'S BABY</v>
      </c>
      <c r="J866" t="str">
        <f t="shared" si="13"/>
        <v>OIL</v>
      </c>
      <c r="K866" t="str">
        <f>VLOOKUP($A866&amp;$C866&amp;$B866,Mapping!$C:$G,5,0)</f>
        <v>Baby Care</v>
      </c>
      <c r="L866" t="str">
        <f>VLOOKUP(J866&amp;H866,Mapping!J:K,2,0)</f>
        <v>Baby Oil</v>
      </c>
      <c r="M866" t="str">
        <f>IF(OR(I866="PIZ BUIN",I866="LISTERINE"),VLOOKUP(E866,MAPEO!C:D,2,0)&amp;" "&amp;H866,VLOOKUP(E866,MAPEO!C:D,2,0))</f>
        <v>J´s Baby Oil</v>
      </c>
      <c r="N866">
        <f>VLOOKUP(F866,MD!A:B,2,0)</f>
        <v>0</v>
      </c>
    </row>
    <row r="867" spans="1:14">
      <c r="A867" t="s">
        <v>133</v>
      </c>
      <c r="B867" t="s">
        <v>1</v>
      </c>
      <c r="C867" t="s">
        <v>189</v>
      </c>
      <c r="D867" t="s">
        <v>395</v>
      </c>
      <c r="E867" t="s">
        <v>589</v>
      </c>
      <c r="F867" t="s">
        <v>487</v>
      </c>
      <c r="G867" s="3">
        <v>97271.84</v>
      </c>
      <c r="H867" s="3" t="str">
        <f>VLOOKUP($A867&amp;$C867&amp;$B867,Mapping!$C:$G,3,0)</f>
        <v>Mass</v>
      </c>
      <c r="I867" t="str">
        <f>VLOOKUP($A867&amp;$C867&amp;$B867,Mapping!$C:$G,4,0)</f>
        <v>JOHNSON'S BABY</v>
      </c>
      <c r="J867" t="str">
        <f t="shared" si="13"/>
        <v>OIL</v>
      </c>
      <c r="K867" t="str">
        <f>VLOOKUP($A867&amp;$C867&amp;$B867,Mapping!$C:$G,5,0)</f>
        <v>Baby Care</v>
      </c>
      <c r="L867" t="str">
        <f>VLOOKUP(J867&amp;H867,Mapping!J:K,2,0)</f>
        <v>Baby Oil</v>
      </c>
      <c r="M867" t="str">
        <f>IF(OR(I867="PIZ BUIN",I867="LISTERINE"),VLOOKUP(E867,MAPEO!C:D,2,0)&amp;" "&amp;H867,VLOOKUP(E867,MAPEO!C:D,2,0))</f>
        <v>J´s Baby Oil</v>
      </c>
      <c r="N867">
        <f>VLOOKUP(F867,MD!A:B,2,0)</f>
        <v>0</v>
      </c>
    </row>
    <row r="868" spans="1:14">
      <c r="A868" t="s">
        <v>133</v>
      </c>
      <c r="B868" t="s">
        <v>1</v>
      </c>
      <c r="C868" t="s">
        <v>189</v>
      </c>
      <c r="D868" t="s">
        <v>395</v>
      </c>
      <c r="E868" t="s">
        <v>589</v>
      </c>
      <c r="F868" t="s">
        <v>488</v>
      </c>
      <c r="G868" s="3">
        <v>52689.86</v>
      </c>
      <c r="H868" s="3" t="str">
        <f>VLOOKUP($A868&amp;$C868&amp;$B868,Mapping!$C:$G,3,0)</f>
        <v>Mass</v>
      </c>
      <c r="I868" t="str">
        <f>VLOOKUP($A868&amp;$C868&amp;$B868,Mapping!$C:$G,4,0)</f>
        <v>JOHNSON'S BABY</v>
      </c>
      <c r="J868" t="str">
        <f t="shared" si="13"/>
        <v>OIL</v>
      </c>
      <c r="K868" t="str">
        <f>VLOOKUP($A868&amp;$C868&amp;$B868,Mapping!$C:$G,5,0)</f>
        <v>Baby Care</v>
      </c>
      <c r="L868" t="str">
        <f>VLOOKUP(J868&amp;H868,Mapping!J:K,2,0)</f>
        <v>Baby Oil</v>
      </c>
      <c r="M868" t="str">
        <f>IF(OR(I868="PIZ BUIN",I868="LISTERINE"),VLOOKUP(E868,MAPEO!C:D,2,0)&amp;" "&amp;H868,VLOOKUP(E868,MAPEO!C:D,2,0))</f>
        <v>J´s Baby Oil</v>
      </c>
      <c r="N868">
        <f>VLOOKUP(F868,MD!A:B,2,0)</f>
        <v>0</v>
      </c>
    </row>
    <row r="869" spans="1:14">
      <c r="A869" t="s">
        <v>133</v>
      </c>
      <c r="B869" t="s">
        <v>1</v>
      </c>
      <c r="C869" t="s">
        <v>189</v>
      </c>
      <c r="D869" t="s">
        <v>395</v>
      </c>
      <c r="E869" t="s">
        <v>589</v>
      </c>
      <c r="F869" t="s">
        <v>489</v>
      </c>
      <c r="G869" s="3">
        <v>29034.27</v>
      </c>
      <c r="H869" s="3" t="str">
        <f>VLOOKUP($A869&amp;$C869&amp;$B869,Mapping!$C:$G,3,0)</f>
        <v>Mass</v>
      </c>
      <c r="I869" t="str">
        <f>VLOOKUP($A869&amp;$C869&amp;$B869,Mapping!$C:$G,4,0)</f>
        <v>JOHNSON'S BABY</v>
      </c>
      <c r="J869" t="str">
        <f t="shared" si="13"/>
        <v>OIL</v>
      </c>
      <c r="K869" t="str">
        <f>VLOOKUP($A869&amp;$C869&amp;$B869,Mapping!$C:$G,5,0)</f>
        <v>Baby Care</v>
      </c>
      <c r="L869" t="str">
        <f>VLOOKUP(J869&amp;H869,Mapping!J:K,2,0)</f>
        <v>Baby Oil</v>
      </c>
      <c r="M869" t="str">
        <f>IF(OR(I869="PIZ BUIN",I869="LISTERINE"),VLOOKUP(E869,MAPEO!C:D,2,0)&amp;" "&amp;H869,VLOOKUP(E869,MAPEO!C:D,2,0))</f>
        <v>J´s Baby Oil</v>
      </c>
      <c r="N869">
        <f>VLOOKUP(F869,MD!A:B,2,0)</f>
        <v>0</v>
      </c>
    </row>
    <row r="870" spans="1:14">
      <c r="A870" t="s">
        <v>133</v>
      </c>
      <c r="B870" t="s">
        <v>1</v>
      </c>
      <c r="C870" t="s">
        <v>189</v>
      </c>
      <c r="D870" t="s">
        <v>395</v>
      </c>
      <c r="E870" t="s">
        <v>589</v>
      </c>
      <c r="F870" t="s">
        <v>490</v>
      </c>
      <c r="G870" s="3">
        <v>63598.54</v>
      </c>
      <c r="H870" s="3" t="str">
        <f>VLOOKUP($A870&amp;$C870&amp;$B870,Mapping!$C:$G,3,0)</f>
        <v>Mass</v>
      </c>
      <c r="I870" t="str">
        <f>VLOOKUP($A870&amp;$C870&amp;$B870,Mapping!$C:$G,4,0)</f>
        <v>JOHNSON'S BABY</v>
      </c>
      <c r="J870" t="str">
        <f t="shared" si="13"/>
        <v>OIL</v>
      </c>
      <c r="K870" t="str">
        <f>VLOOKUP($A870&amp;$C870&amp;$B870,Mapping!$C:$G,5,0)</f>
        <v>Baby Care</v>
      </c>
      <c r="L870" t="str">
        <f>VLOOKUP(J870&amp;H870,Mapping!J:K,2,0)</f>
        <v>Baby Oil</v>
      </c>
      <c r="M870" t="str">
        <f>IF(OR(I870="PIZ BUIN",I870="LISTERINE"),VLOOKUP(E870,MAPEO!C:D,2,0)&amp;" "&amp;H870,VLOOKUP(E870,MAPEO!C:D,2,0))</f>
        <v>J´s Baby Oil</v>
      </c>
      <c r="N870">
        <f>VLOOKUP(F870,MD!A:B,2,0)</f>
        <v>0</v>
      </c>
    </row>
    <row r="871" spans="1:14">
      <c r="A871" t="s">
        <v>133</v>
      </c>
      <c r="B871" t="s">
        <v>1</v>
      </c>
      <c r="C871" t="s">
        <v>189</v>
      </c>
      <c r="D871" t="s">
        <v>395</v>
      </c>
      <c r="E871" t="s">
        <v>589</v>
      </c>
      <c r="F871" t="s">
        <v>491</v>
      </c>
      <c r="G871" s="3">
        <v>31309.31</v>
      </c>
      <c r="H871" s="3" t="str">
        <f>VLOOKUP($A871&amp;$C871&amp;$B871,Mapping!$C:$G,3,0)</f>
        <v>Mass</v>
      </c>
      <c r="I871" t="str">
        <f>VLOOKUP($A871&amp;$C871&amp;$B871,Mapping!$C:$G,4,0)</f>
        <v>JOHNSON'S BABY</v>
      </c>
      <c r="J871" t="str">
        <f t="shared" si="13"/>
        <v>OIL</v>
      </c>
      <c r="K871" t="str">
        <f>VLOOKUP($A871&amp;$C871&amp;$B871,Mapping!$C:$G,5,0)</f>
        <v>Baby Care</v>
      </c>
      <c r="L871" t="str">
        <f>VLOOKUP(J871&amp;H871,Mapping!J:K,2,0)</f>
        <v>Baby Oil</v>
      </c>
      <c r="M871" t="str">
        <f>IF(OR(I871="PIZ BUIN",I871="LISTERINE"),VLOOKUP(E871,MAPEO!C:D,2,0)&amp;" "&amp;H871,VLOOKUP(E871,MAPEO!C:D,2,0))</f>
        <v>J´s Baby Oil</v>
      </c>
      <c r="N871">
        <f>VLOOKUP(F871,MD!A:B,2,0)</f>
        <v>0</v>
      </c>
    </row>
    <row r="872" spans="1:14">
      <c r="A872" t="s">
        <v>133</v>
      </c>
      <c r="B872" t="s">
        <v>1</v>
      </c>
      <c r="C872" t="s">
        <v>189</v>
      </c>
      <c r="D872" t="s">
        <v>395</v>
      </c>
      <c r="E872" t="s">
        <v>589</v>
      </c>
      <c r="F872" t="s">
        <v>492</v>
      </c>
      <c r="G872" s="3">
        <v>25065.39</v>
      </c>
      <c r="H872" s="3" t="str">
        <f>VLOOKUP($A872&amp;$C872&amp;$B872,Mapping!$C:$G,3,0)</f>
        <v>Mass</v>
      </c>
      <c r="I872" t="str">
        <f>VLOOKUP($A872&amp;$C872&amp;$B872,Mapping!$C:$G,4,0)</f>
        <v>JOHNSON'S BABY</v>
      </c>
      <c r="J872" t="str">
        <f t="shared" si="13"/>
        <v>OIL</v>
      </c>
      <c r="K872" t="str">
        <f>VLOOKUP($A872&amp;$C872&amp;$B872,Mapping!$C:$G,5,0)</f>
        <v>Baby Care</v>
      </c>
      <c r="L872" t="str">
        <f>VLOOKUP(J872&amp;H872,Mapping!J:K,2,0)</f>
        <v>Baby Oil</v>
      </c>
      <c r="M872" t="str">
        <f>IF(OR(I872="PIZ BUIN",I872="LISTERINE"),VLOOKUP(E872,MAPEO!C:D,2,0)&amp;" "&amp;H872,VLOOKUP(E872,MAPEO!C:D,2,0))</f>
        <v>J´s Baby Oil</v>
      </c>
      <c r="N872">
        <f>VLOOKUP(F872,MD!A:B,2,0)</f>
        <v>0</v>
      </c>
    </row>
    <row r="873" spans="1:14">
      <c r="A873" t="s">
        <v>133</v>
      </c>
      <c r="B873" t="s">
        <v>1</v>
      </c>
      <c r="C873" t="s">
        <v>189</v>
      </c>
      <c r="D873" t="s">
        <v>395</v>
      </c>
      <c r="E873" t="s">
        <v>589</v>
      </c>
      <c r="F873" t="s">
        <v>493</v>
      </c>
      <c r="G873" s="3">
        <v>48181.62</v>
      </c>
      <c r="H873" s="3" t="str">
        <f>VLOOKUP($A873&amp;$C873&amp;$B873,Mapping!$C:$G,3,0)</f>
        <v>Mass</v>
      </c>
      <c r="I873" t="str">
        <f>VLOOKUP($A873&amp;$C873&amp;$B873,Mapping!$C:$G,4,0)</f>
        <v>JOHNSON'S BABY</v>
      </c>
      <c r="J873" t="str">
        <f t="shared" si="13"/>
        <v>OIL</v>
      </c>
      <c r="K873" t="str">
        <f>VLOOKUP($A873&amp;$C873&amp;$B873,Mapping!$C:$G,5,0)</f>
        <v>Baby Care</v>
      </c>
      <c r="L873" t="str">
        <f>VLOOKUP(J873&amp;H873,Mapping!J:K,2,0)</f>
        <v>Baby Oil</v>
      </c>
      <c r="M873" t="str">
        <f>IF(OR(I873="PIZ BUIN",I873="LISTERINE"),VLOOKUP(E873,MAPEO!C:D,2,0)&amp;" "&amp;H873,VLOOKUP(E873,MAPEO!C:D,2,0))</f>
        <v>J´s Baby Oil</v>
      </c>
      <c r="N873">
        <f>VLOOKUP(F873,MD!A:B,2,0)</f>
        <v>0</v>
      </c>
    </row>
    <row r="874" spans="1:14">
      <c r="A874" t="s">
        <v>133</v>
      </c>
      <c r="B874" t="s">
        <v>1</v>
      </c>
      <c r="C874" t="s">
        <v>189</v>
      </c>
      <c r="D874" t="s">
        <v>395</v>
      </c>
      <c r="E874" t="s">
        <v>589</v>
      </c>
      <c r="F874" t="s">
        <v>95</v>
      </c>
      <c r="G874" s="3">
        <v>40716.51</v>
      </c>
      <c r="H874" s="3" t="str">
        <f>VLOOKUP($A874&amp;$C874&amp;$B874,Mapping!$C:$G,3,0)</f>
        <v>Mass</v>
      </c>
      <c r="I874" t="str">
        <f>VLOOKUP($A874&amp;$C874&amp;$B874,Mapping!$C:$G,4,0)</f>
        <v>JOHNSON'S BABY</v>
      </c>
      <c r="J874" t="str">
        <f t="shared" si="13"/>
        <v>OIL</v>
      </c>
      <c r="K874" t="str">
        <f>VLOOKUP($A874&amp;$C874&amp;$B874,Mapping!$C:$G,5,0)</f>
        <v>Baby Care</v>
      </c>
      <c r="L874" t="str">
        <f>VLOOKUP(J874&amp;H874,Mapping!J:K,2,0)</f>
        <v>Baby Oil</v>
      </c>
      <c r="M874" t="str">
        <f>IF(OR(I874="PIZ BUIN",I874="LISTERINE"),VLOOKUP(E874,MAPEO!C:D,2,0)&amp;" "&amp;H874,VLOOKUP(E874,MAPEO!C:D,2,0))</f>
        <v>J´s Baby Oil</v>
      </c>
      <c r="N874" t="str">
        <f>VLOOKUP(F874,MD!A:B,2,0)</f>
        <v>YTD 2015</v>
      </c>
    </row>
    <row r="875" spans="1:14">
      <c r="A875" t="s">
        <v>133</v>
      </c>
      <c r="B875" t="s">
        <v>1</v>
      </c>
      <c r="C875" t="s">
        <v>189</v>
      </c>
      <c r="D875" t="s">
        <v>395</v>
      </c>
      <c r="E875" t="s">
        <v>589</v>
      </c>
      <c r="F875" t="s">
        <v>96</v>
      </c>
      <c r="G875" s="3">
        <v>61728.22</v>
      </c>
      <c r="H875" s="3" t="str">
        <f>VLOOKUP($A875&amp;$C875&amp;$B875,Mapping!$C:$G,3,0)</f>
        <v>Mass</v>
      </c>
      <c r="I875" t="str">
        <f>VLOOKUP($A875&amp;$C875&amp;$B875,Mapping!$C:$G,4,0)</f>
        <v>JOHNSON'S BABY</v>
      </c>
      <c r="J875" t="str">
        <f t="shared" si="13"/>
        <v>OIL</v>
      </c>
      <c r="K875" t="str">
        <f>VLOOKUP($A875&amp;$C875&amp;$B875,Mapping!$C:$G,5,0)</f>
        <v>Baby Care</v>
      </c>
      <c r="L875" t="str">
        <f>VLOOKUP(J875&amp;H875,Mapping!J:K,2,0)</f>
        <v>Baby Oil</v>
      </c>
      <c r="M875" t="str">
        <f>IF(OR(I875="PIZ BUIN",I875="LISTERINE"),VLOOKUP(E875,MAPEO!C:D,2,0)&amp;" "&amp;H875,VLOOKUP(E875,MAPEO!C:D,2,0))</f>
        <v>J´s Baby Oil</v>
      </c>
      <c r="N875" t="str">
        <f>VLOOKUP(F875,MD!A:B,2,0)</f>
        <v>YTD 2015</v>
      </c>
    </row>
    <row r="876" spans="1:14">
      <c r="A876" t="s">
        <v>133</v>
      </c>
      <c r="B876" t="s">
        <v>1</v>
      </c>
      <c r="C876" t="s">
        <v>189</v>
      </c>
      <c r="D876" t="s">
        <v>395</v>
      </c>
      <c r="E876" t="s">
        <v>589</v>
      </c>
      <c r="F876" t="s">
        <v>97</v>
      </c>
      <c r="G876" s="3">
        <v>106239.58</v>
      </c>
      <c r="H876" s="3" t="str">
        <f>VLOOKUP($A876&amp;$C876&amp;$B876,Mapping!$C:$G,3,0)</f>
        <v>Mass</v>
      </c>
      <c r="I876" t="str">
        <f>VLOOKUP($A876&amp;$C876&amp;$B876,Mapping!$C:$G,4,0)</f>
        <v>JOHNSON'S BABY</v>
      </c>
      <c r="J876" t="str">
        <f t="shared" si="13"/>
        <v>OIL</v>
      </c>
      <c r="K876" t="str">
        <f>VLOOKUP($A876&amp;$C876&amp;$B876,Mapping!$C:$G,5,0)</f>
        <v>Baby Care</v>
      </c>
      <c r="L876" t="str">
        <f>VLOOKUP(J876&amp;H876,Mapping!J:K,2,0)</f>
        <v>Baby Oil</v>
      </c>
      <c r="M876" t="str">
        <f>IF(OR(I876="PIZ BUIN",I876="LISTERINE"),VLOOKUP(E876,MAPEO!C:D,2,0)&amp;" "&amp;H876,VLOOKUP(E876,MAPEO!C:D,2,0))</f>
        <v>J´s Baby Oil</v>
      </c>
      <c r="N876" t="str">
        <f>VLOOKUP(F876,MD!A:B,2,0)</f>
        <v>YTD 2015</v>
      </c>
    </row>
    <row r="877" spans="1:14">
      <c r="A877" t="s">
        <v>133</v>
      </c>
      <c r="B877" t="s">
        <v>1</v>
      </c>
      <c r="C877" t="s">
        <v>189</v>
      </c>
      <c r="D877" t="s">
        <v>395</v>
      </c>
      <c r="E877" t="s">
        <v>589</v>
      </c>
      <c r="F877" t="s">
        <v>101</v>
      </c>
      <c r="G877" s="3">
        <v>59500.61</v>
      </c>
      <c r="H877" s="3" t="str">
        <f>VLOOKUP($A877&amp;$C877&amp;$B877,Mapping!$C:$G,3,0)</f>
        <v>Mass</v>
      </c>
      <c r="I877" t="str">
        <f>VLOOKUP($A877&amp;$C877&amp;$B877,Mapping!$C:$G,4,0)</f>
        <v>JOHNSON'S BABY</v>
      </c>
      <c r="J877" t="str">
        <f t="shared" si="13"/>
        <v>OIL</v>
      </c>
      <c r="K877" t="str">
        <f>VLOOKUP($A877&amp;$C877&amp;$B877,Mapping!$C:$G,5,0)</f>
        <v>Baby Care</v>
      </c>
      <c r="L877" t="str">
        <f>VLOOKUP(J877&amp;H877,Mapping!J:K,2,0)</f>
        <v>Baby Oil</v>
      </c>
      <c r="M877" t="str">
        <f>IF(OR(I877="PIZ BUIN",I877="LISTERINE"),VLOOKUP(E877,MAPEO!C:D,2,0)&amp;" "&amp;H877,VLOOKUP(E877,MAPEO!C:D,2,0))</f>
        <v>J´s Baby Oil</v>
      </c>
      <c r="N877" t="str">
        <f>VLOOKUP(F877,MD!A:B,2,0)</f>
        <v>YTD 2015</v>
      </c>
    </row>
    <row r="878" spans="1:14">
      <c r="A878" t="s">
        <v>133</v>
      </c>
      <c r="B878" t="s">
        <v>1</v>
      </c>
      <c r="C878" t="s">
        <v>189</v>
      </c>
      <c r="D878" t="s">
        <v>395</v>
      </c>
      <c r="E878" t="s">
        <v>589</v>
      </c>
      <c r="F878" t="s">
        <v>104</v>
      </c>
      <c r="G878" s="3">
        <v>59835.81</v>
      </c>
      <c r="H878" s="3" t="str">
        <f>VLOOKUP($A878&amp;$C878&amp;$B878,Mapping!$C:$G,3,0)</f>
        <v>Mass</v>
      </c>
      <c r="I878" t="str">
        <f>VLOOKUP($A878&amp;$C878&amp;$B878,Mapping!$C:$G,4,0)</f>
        <v>JOHNSON'S BABY</v>
      </c>
      <c r="J878" t="str">
        <f t="shared" si="13"/>
        <v>OIL</v>
      </c>
      <c r="K878" t="str">
        <f>VLOOKUP($A878&amp;$C878&amp;$B878,Mapping!$C:$G,5,0)</f>
        <v>Baby Care</v>
      </c>
      <c r="L878" t="str">
        <f>VLOOKUP(J878&amp;H878,Mapping!J:K,2,0)</f>
        <v>Baby Oil</v>
      </c>
      <c r="M878" t="str">
        <f>IF(OR(I878="PIZ BUIN",I878="LISTERINE"),VLOOKUP(E878,MAPEO!C:D,2,0)&amp;" "&amp;H878,VLOOKUP(E878,MAPEO!C:D,2,0))</f>
        <v>J´s Baby Oil</v>
      </c>
      <c r="N878" t="str">
        <f>VLOOKUP(F878,MD!A:B,2,0)</f>
        <v>YTD 2015</v>
      </c>
    </row>
    <row r="879" spans="1:14">
      <c r="A879" t="s">
        <v>133</v>
      </c>
      <c r="B879" t="s">
        <v>1</v>
      </c>
      <c r="C879" t="s">
        <v>189</v>
      </c>
      <c r="D879" t="s">
        <v>395</v>
      </c>
      <c r="E879" t="s">
        <v>589</v>
      </c>
      <c r="F879" t="s">
        <v>105</v>
      </c>
      <c r="G879" s="3">
        <v>121815.64</v>
      </c>
      <c r="H879" s="3" t="str">
        <f>VLOOKUP($A879&amp;$C879&amp;$B879,Mapping!$C:$G,3,0)</f>
        <v>Mass</v>
      </c>
      <c r="I879" t="str">
        <f>VLOOKUP($A879&amp;$C879&amp;$B879,Mapping!$C:$G,4,0)</f>
        <v>JOHNSON'S BABY</v>
      </c>
      <c r="J879" t="str">
        <f t="shared" si="13"/>
        <v>OIL</v>
      </c>
      <c r="K879" t="str">
        <f>VLOOKUP($A879&amp;$C879&amp;$B879,Mapping!$C:$G,5,0)</f>
        <v>Baby Care</v>
      </c>
      <c r="L879" t="str">
        <f>VLOOKUP(J879&amp;H879,Mapping!J:K,2,0)</f>
        <v>Baby Oil</v>
      </c>
      <c r="M879" t="str">
        <f>IF(OR(I879="PIZ BUIN",I879="LISTERINE"),VLOOKUP(E879,MAPEO!C:D,2,0)&amp;" "&amp;H879,VLOOKUP(E879,MAPEO!C:D,2,0))</f>
        <v>J´s Baby Oil</v>
      </c>
      <c r="N879" t="str">
        <f>VLOOKUP(F879,MD!A:B,2,0)</f>
        <v>YTD 2015</v>
      </c>
    </row>
    <row r="880" spans="1:14">
      <c r="A880" t="s">
        <v>133</v>
      </c>
      <c r="B880" t="s">
        <v>1</v>
      </c>
      <c r="C880" t="s">
        <v>189</v>
      </c>
      <c r="D880" t="s">
        <v>395</v>
      </c>
      <c r="E880" t="s">
        <v>589</v>
      </c>
      <c r="F880" t="s">
        <v>106</v>
      </c>
      <c r="G880" s="3">
        <v>119406.38</v>
      </c>
      <c r="H880" s="3" t="str">
        <f>VLOOKUP($A880&amp;$C880&amp;$B880,Mapping!$C:$G,3,0)</f>
        <v>Mass</v>
      </c>
      <c r="I880" t="str">
        <f>VLOOKUP($A880&amp;$C880&amp;$B880,Mapping!$C:$G,4,0)</f>
        <v>JOHNSON'S BABY</v>
      </c>
      <c r="J880" t="str">
        <f t="shared" si="13"/>
        <v>OIL</v>
      </c>
      <c r="K880" t="str">
        <f>VLOOKUP($A880&amp;$C880&amp;$B880,Mapping!$C:$G,5,0)</f>
        <v>Baby Care</v>
      </c>
      <c r="L880" t="str">
        <f>VLOOKUP(J880&amp;H880,Mapping!J:K,2,0)</f>
        <v>Baby Oil</v>
      </c>
      <c r="M880" t="str">
        <f>IF(OR(I880="PIZ BUIN",I880="LISTERINE"),VLOOKUP(E880,MAPEO!C:D,2,0)&amp;" "&amp;H880,VLOOKUP(E880,MAPEO!C:D,2,0))</f>
        <v>J´s Baby Oil</v>
      </c>
      <c r="N880" t="str">
        <f>VLOOKUP(F880,MD!A:B,2,0)</f>
        <v>YTD 2015</v>
      </c>
    </row>
    <row r="881" spans="1:14">
      <c r="A881" t="s">
        <v>133</v>
      </c>
      <c r="B881" t="s">
        <v>1</v>
      </c>
      <c r="C881" t="s">
        <v>189</v>
      </c>
      <c r="D881" t="s">
        <v>395</v>
      </c>
      <c r="E881" t="s">
        <v>589</v>
      </c>
      <c r="F881" t="s">
        <v>108</v>
      </c>
      <c r="G881" s="3">
        <v>68803.42</v>
      </c>
      <c r="H881" s="3" t="str">
        <f>VLOOKUP($A881&amp;$C881&amp;$B881,Mapping!$C:$G,3,0)</f>
        <v>Mass</v>
      </c>
      <c r="I881" t="str">
        <f>VLOOKUP($A881&amp;$C881&amp;$B881,Mapping!$C:$G,4,0)</f>
        <v>JOHNSON'S BABY</v>
      </c>
      <c r="J881" t="str">
        <f t="shared" si="13"/>
        <v>OIL</v>
      </c>
      <c r="K881" t="str">
        <f>VLOOKUP($A881&amp;$C881&amp;$B881,Mapping!$C:$G,5,0)</f>
        <v>Baby Care</v>
      </c>
      <c r="L881" t="str">
        <f>VLOOKUP(J881&amp;H881,Mapping!J:K,2,0)</f>
        <v>Baby Oil</v>
      </c>
      <c r="M881" t="str">
        <f>IF(OR(I881="PIZ BUIN",I881="LISTERINE"),VLOOKUP(E881,MAPEO!C:D,2,0)&amp;" "&amp;H881,VLOOKUP(E881,MAPEO!C:D,2,0))</f>
        <v>J´s Baby Oil</v>
      </c>
      <c r="N881">
        <f>VLOOKUP(F881,MD!A:B,2,0)</f>
        <v>0</v>
      </c>
    </row>
    <row r="882" spans="1:14">
      <c r="A882" t="s">
        <v>133</v>
      </c>
      <c r="B882" t="s">
        <v>1</v>
      </c>
      <c r="C882" t="s">
        <v>189</v>
      </c>
      <c r="D882" t="s">
        <v>395</v>
      </c>
      <c r="E882" t="s">
        <v>589</v>
      </c>
      <c r="F882" t="s">
        <v>109</v>
      </c>
      <c r="G882" s="3">
        <v>69491.56</v>
      </c>
      <c r="H882" s="3" t="str">
        <f>VLOOKUP($A882&amp;$C882&amp;$B882,Mapping!$C:$G,3,0)</f>
        <v>Mass</v>
      </c>
      <c r="I882" t="str">
        <f>VLOOKUP($A882&amp;$C882&amp;$B882,Mapping!$C:$G,4,0)</f>
        <v>JOHNSON'S BABY</v>
      </c>
      <c r="J882" t="str">
        <f t="shared" si="13"/>
        <v>OIL</v>
      </c>
      <c r="K882" t="str">
        <f>VLOOKUP($A882&amp;$C882&amp;$B882,Mapping!$C:$G,5,0)</f>
        <v>Baby Care</v>
      </c>
      <c r="L882" t="str">
        <f>VLOOKUP(J882&amp;H882,Mapping!J:K,2,0)</f>
        <v>Baby Oil</v>
      </c>
      <c r="M882" t="str">
        <f>IF(OR(I882="PIZ BUIN",I882="LISTERINE"),VLOOKUP(E882,MAPEO!C:D,2,0)&amp;" "&amp;H882,VLOOKUP(E882,MAPEO!C:D,2,0))</f>
        <v>J´s Baby Oil</v>
      </c>
      <c r="N882">
        <f>VLOOKUP(F882,MD!A:B,2,0)</f>
        <v>0</v>
      </c>
    </row>
    <row r="883" spans="1:14">
      <c r="A883" t="s">
        <v>133</v>
      </c>
      <c r="B883" t="s">
        <v>1</v>
      </c>
      <c r="C883" t="s">
        <v>189</v>
      </c>
      <c r="D883" t="s">
        <v>395</v>
      </c>
      <c r="E883" t="s">
        <v>589</v>
      </c>
      <c r="F883" t="s">
        <v>110</v>
      </c>
      <c r="G883" s="3">
        <v>33444.21</v>
      </c>
      <c r="H883" s="3" t="str">
        <f>VLOOKUP($A883&amp;$C883&amp;$B883,Mapping!$C:$G,3,0)</f>
        <v>Mass</v>
      </c>
      <c r="I883" t="str">
        <f>VLOOKUP($A883&amp;$C883&amp;$B883,Mapping!$C:$G,4,0)</f>
        <v>JOHNSON'S BABY</v>
      </c>
      <c r="J883" t="str">
        <f t="shared" si="13"/>
        <v>OIL</v>
      </c>
      <c r="K883" t="str">
        <f>VLOOKUP($A883&amp;$C883&amp;$B883,Mapping!$C:$G,5,0)</f>
        <v>Baby Care</v>
      </c>
      <c r="L883" t="str">
        <f>VLOOKUP(J883&amp;H883,Mapping!J:K,2,0)</f>
        <v>Baby Oil</v>
      </c>
      <c r="M883" t="str">
        <f>IF(OR(I883="PIZ BUIN",I883="LISTERINE"),VLOOKUP(E883,MAPEO!C:D,2,0)&amp;" "&amp;H883,VLOOKUP(E883,MAPEO!C:D,2,0))</f>
        <v>J´s Baby Oil</v>
      </c>
      <c r="N883">
        <f>VLOOKUP(F883,MD!A:B,2,0)</f>
        <v>0</v>
      </c>
    </row>
    <row r="884" spans="1:14">
      <c r="A884" t="s">
        <v>133</v>
      </c>
      <c r="B884" t="s">
        <v>1</v>
      </c>
      <c r="C884" t="s">
        <v>189</v>
      </c>
      <c r="D884" t="s">
        <v>395</v>
      </c>
      <c r="E884" t="s">
        <v>589</v>
      </c>
      <c r="F884" t="s">
        <v>111</v>
      </c>
      <c r="G884" s="3">
        <v>66611.69</v>
      </c>
      <c r="H884" s="3" t="str">
        <f>VLOOKUP($A884&amp;$C884&amp;$B884,Mapping!$C:$G,3,0)</f>
        <v>Mass</v>
      </c>
      <c r="I884" t="str">
        <f>VLOOKUP($A884&amp;$C884&amp;$B884,Mapping!$C:$G,4,0)</f>
        <v>JOHNSON'S BABY</v>
      </c>
      <c r="J884" t="str">
        <f t="shared" si="13"/>
        <v>OIL</v>
      </c>
      <c r="K884" t="str">
        <f>VLOOKUP($A884&amp;$C884&amp;$B884,Mapping!$C:$G,5,0)</f>
        <v>Baby Care</v>
      </c>
      <c r="L884" t="str">
        <f>VLOOKUP(J884&amp;H884,Mapping!J:K,2,0)</f>
        <v>Baby Oil</v>
      </c>
      <c r="M884" t="str">
        <f>IF(OR(I884="PIZ BUIN",I884="LISTERINE"),VLOOKUP(E884,MAPEO!C:D,2,0)&amp;" "&amp;H884,VLOOKUP(E884,MAPEO!C:D,2,0))</f>
        <v>J´s Baby Oil</v>
      </c>
      <c r="N884">
        <f>VLOOKUP(F884,MD!A:B,2,0)</f>
        <v>0</v>
      </c>
    </row>
    <row r="885" spans="1:14">
      <c r="A885" t="s">
        <v>133</v>
      </c>
      <c r="B885" t="s">
        <v>1</v>
      </c>
      <c r="C885" t="s">
        <v>189</v>
      </c>
      <c r="D885" t="s">
        <v>395</v>
      </c>
      <c r="E885" t="s">
        <v>589</v>
      </c>
      <c r="F885" t="s">
        <v>114</v>
      </c>
      <c r="G885" s="3">
        <v>76045.7</v>
      </c>
      <c r="H885" s="3" t="str">
        <f>VLOOKUP($A885&amp;$C885&amp;$B885,Mapping!$C:$G,3,0)</f>
        <v>Mass</v>
      </c>
      <c r="I885" t="str">
        <f>VLOOKUP($A885&amp;$C885&amp;$B885,Mapping!$C:$G,4,0)</f>
        <v>JOHNSON'S BABY</v>
      </c>
      <c r="J885" t="str">
        <f t="shared" si="13"/>
        <v>OIL</v>
      </c>
      <c r="K885" t="str">
        <f>VLOOKUP($A885&amp;$C885&amp;$B885,Mapping!$C:$G,5,0)</f>
        <v>Baby Care</v>
      </c>
      <c r="L885" t="str">
        <f>VLOOKUP(J885&amp;H885,Mapping!J:K,2,0)</f>
        <v>Baby Oil</v>
      </c>
      <c r="M885" t="str">
        <f>IF(OR(I885="PIZ BUIN",I885="LISTERINE"),VLOOKUP(E885,MAPEO!C:D,2,0)&amp;" "&amp;H885,VLOOKUP(E885,MAPEO!C:D,2,0))</f>
        <v>J´s Baby Oil</v>
      </c>
      <c r="N885">
        <f>VLOOKUP(F885,MD!A:B,2,0)</f>
        <v>0</v>
      </c>
    </row>
    <row r="886" spans="1:14">
      <c r="A886" t="s">
        <v>133</v>
      </c>
      <c r="B886" t="s">
        <v>1</v>
      </c>
      <c r="C886" t="s">
        <v>189</v>
      </c>
      <c r="D886" t="s">
        <v>395</v>
      </c>
      <c r="E886" t="s">
        <v>589</v>
      </c>
      <c r="F886" t="s">
        <v>115</v>
      </c>
      <c r="G886" s="3">
        <v>70474.710000000006</v>
      </c>
      <c r="H886" s="3" t="str">
        <f>VLOOKUP($A886&amp;$C886&amp;$B886,Mapping!$C:$G,3,0)</f>
        <v>Mass</v>
      </c>
      <c r="I886" t="str">
        <f>VLOOKUP($A886&amp;$C886&amp;$B886,Mapping!$C:$G,4,0)</f>
        <v>JOHNSON'S BABY</v>
      </c>
      <c r="J886" t="str">
        <f t="shared" si="13"/>
        <v>OIL</v>
      </c>
      <c r="K886" t="str">
        <f>VLOOKUP($A886&amp;$C886&amp;$B886,Mapping!$C:$G,5,0)</f>
        <v>Baby Care</v>
      </c>
      <c r="L886" t="str">
        <f>VLOOKUP(J886&amp;H886,Mapping!J:K,2,0)</f>
        <v>Baby Oil</v>
      </c>
      <c r="M886" t="str">
        <f>IF(OR(I886="PIZ BUIN",I886="LISTERINE"),VLOOKUP(E886,MAPEO!C:D,2,0)&amp;" "&amp;H886,VLOOKUP(E886,MAPEO!C:D,2,0))</f>
        <v>J´s Baby Oil</v>
      </c>
      <c r="N886" t="str">
        <f>VLOOKUP(F886,MD!A:B,2,0)</f>
        <v>YTD 2016</v>
      </c>
    </row>
    <row r="887" spans="1:14">
      <c r="A887" t="s">
        <v>133</v>
      </c>
      <c r="B887" t="s">
        <v>1</v>
      </c>
      <c r="C887" t="s">
        <v>189</v>
      </c>
      <c r="D887" t="s">
        <v>395</v>
      </c>
      <c r="E887" t="s">
        <v>589</v>
      </c>
      <c r="F887" t="s">
        <v>117</v>
      </c>
      <c r="G887" s="3">
        <v>68142.67</v>
      </c>
      <c r="H887" s="3" t="str">
        <f>VLOOKUP($A887&amp;$C887&amp;$B887,Mapping!$C:$G,3,0)</f>
        <v>Mass</v>
      </c>
      <c r="I887" t="str">
        <f>VLOOKUP($A887&amp;$C887&amp;$B887,Mapping!$C:$G,4,0)</f>
        <v>JOHNSON'S BABY</v>
      </c>
      <c r="J887" t="str">
        <f t="shared" si="13"/>
        <v>OIL</v>
      </c>
      <c r="K887" t="str">
        <f>VLOOKUP($A887&amp;$C887&amp;$B887,Mapping!$C:$G,5,0)</f>
        <v>Baby Care</v>
      </c>
      <c r="L887" t="str">
        <f>VLOOKUP(J887&amp;H887,Mapping!J:K,2,0)</f>
        <v>Baby Oil</v>
      </c>
      <c r="M887" t="str">
        <f>IF(OR(I887="PIZ BUIN",I887="LISTERINE"),VLOOKUP(E887,MAPEO!C:D,2,0)&amp;" "&amp;H887,VLOOKUP(E887,MAPEO!C:D,2,0))</f>
        <v>J´s Baby Oil</v>
      </c>
      <c r="N887" t="str">
        <f>VLOOKUP(F887,MD!A:B,2,0)</f>
        <v>YTD 2016</v>
      </c>
    </row>
    <row r="888" spans="1:14">
      <c r="A888" t="s">
        <v>133</v>
      </c>
      <c r="B888" t="s">
        <v>1</v>
      </c>
      <c r="C888" t="s">
        <v>189</v>
      </c>
      <c r="D888" t="s">
        <v>395</v>
      </c>
      <c r="E888" t="s">
        <v>589</v>
      </c>
      <c r="F888" t="s">
        <v>118</v>
      </c>
      <c r="G888" s="3">
        <v>179937.3</v>
      </c>
      <c r="H888" s="3" t="str">
        <f>VLOOKUP($A888&amp;$C888&amp;$B888,Mapping!$C:$G,3,0)</f>
        <v>Mass</v>
      </c>
      <c r="I888" t="str">
        <f>VLOOKUP($A888&amp;$C888&amp;$B888,Mapping!$C:$G,4,0)</f>
        <v>JOHNSON'S BABY</v>
      </c>
      <c r="J888" t="str">
        <f t="shared" si="13"/>
        <v>OIL</v>
      </c>
      <c r="K888" t="str">
        <f>VLOOKUP($A888&amp;$C888&amp;$B888,Mapping!$C:$G,5,0)</f>
        <v>Baby Care</v>
      </c>
      <c r="L888" t="str">
        <f>VLOOKUP(J888&amp;H888,Mapping!J:K,2,0)</f>
        <v>Baby Oil</v>
      </c>
      <c r="M888" t="str">
        <f>IF(OR(I888="PIZ BUIN",I888="LISTERINE"),VLOOKUP(E888,MAPEO!C:D,2,0)&amp;" "&amp;H888,VLOOKUP(E888,MAPEO!C:D,2,0))</f>
        <v>J´s Baby Oil</v>
      </c>
      <c r="N888" t="str">
        <f>VLOOKUP(F888,MD!A:B,2,0)</f>
        <v>YTD 2016</v>
      </c>
    </row>
    <row r="889" spans="1:14">
      <c r="A889" t="s">
        <v>133</v>
      </c>
      <c r="B889" t="s">
        <v>1</v>
      </c>
      <c r="C889" t="s">
        <v>189</v>
      </c>
      <c r="D889" t="s">
        <v>395</v>
      </c>
      <c r="E889" t="s">
        <v>590</v>
      </c>
      <c r="F889" t="s">
        <v>482</v>
      </c>
      <c r="G889" s="3">
        <v>2998.93</v>
      </c>
      <c r="H889" s="3" t="str">
        <f>VLOOKUP($A889&amp;$C889&amp;$B889,Mapping!$C:$G,3,0)</f>
        <v>Mass</v>
      </c>
      <c r="I889" t="str">
        <f>VLOOKUP($A889&amp;$C889&amp;$B889,Mapping!$C:$G,4,0)</f>
        <v>JOHNSON'S BABY</v>
      </c>
      <c r="J889" t="str">
        <f t="shared" si="13"/>
        <v>OIL</v>
      </c>
      <c r="K889" t="str">
        <f>VLOOKUP($A889&amp;$C889&amp;$B889,Mapping!$C:$G,5,0)</f>
        <v>Baby Care</v>
      </c>
      <c r="L889" t="str">
        <f>VLOOKUP(J889&amp;H889,Mapping!J:K,2,0)</f>
        <v>Baby Oil</v>
      </c>
      <c r="M889" t="str">
        <f>IF(OR(I889="PIZ BUIN",I889="LISTERINE"),VLOOKUP(E889,MAPEO!C:D,2,0)&amp;" "&amp;H889,VLOOKUP(E889,MAPEO!C:D,2,0))</f>
        <v>J´s Baby Oil</v>
      </c>
      <c r="N889">
        <f>VLOOKUP(F889,MD!A:B,2,0)</f>
        <v>0</v>
      </c>
    </row>
    <row r="890" spans="1:14">
      <c r="A890" t="s">
        <v>133</v>
      </c>
      <c r="B890" t="s">
        <v>1</v>
      </c>
      <c r="C890" t="s">
        <v>189</v>
      </c>
      <c r="D890" t="s">
        <v>395</v>
      </c>
      <c r="E890" t="s">
        <v>590</v>
      </c>
      <c r="F890" t="s">
        <v>483</v>
      </c>
      <c r="G890" s="3">
        <v>4878.8500000000004</v>
      </c>
      <c r="H890" s="3" t="str">
        <f>VLOOKUP($A890&amp;$C890&amp;$B890,Mapping!$C:$G,3,0)</f>
        <v>Mass</v>
      </c>
      <c r="I890" t="str">
        <f>VLOOKUP($A890&amp;$C890&amp;$B890,Mapping!$C:$G,4,0)</f>
        <v>JOHNSON'S BABY</v>
      </c>
      <c r="J890" t="str">
        <f t="shared" si="13"/>
        <v>OIL</v>
      </c>
      <c r="K890" t="str">
        <f>VLOOKUP($A890&amp;$C890&amp;$B890,Mapping!$C:$G,5,0)</f>
        <v>Baby Care</v>
      </c>
      <c r="L890" t="str">
        <f>VLOOKUP(J890&amp;H890,Mapping!J:K,2,0)</f>
        <v>Baby Oil</v>
      </c>
      <c r="M890" t="str">
        <f>IF(OR(I890="PIZ BUIN",I890="LISTERINE"),VLOOKUP(E890,MAPEO!C:D,2,0)&amp;" "&amp;H890,VLOOKUP(E890,MAPEO!C:D,2,0))</f>
        <v>J´s Baby Oil</v>
      </c>
      <c r="N890">
        <f>VLOOKUP(F890,MD!A:B,2,0)</f>
        <v>0</v>
      </c>
    </row>
    <row r="891" spans="1:14">
      <c r="A891" t="s">
        <v>133</v>
      </c>
      <c r="B891" t="s">
        <v>1</v>
      </c>
      <c r="C891" t="s">
        <v>189</v>
      </c>
      <c r="D891" t="s">
        <v>395</v>
      </c>
      <c r="E891" t="s">
        <v>590</v>
      </c>
      <c r="F891" t="s">
        <v>484</v>
      </c>
      <c r="G891" s="3">
        <v>1854.06</v>
      </c>
      <c r="H891" s="3" t="str">
        <f>VLOOKUP($A891&amp;$C891&amp;$B891,Mapping!$C:$G,3,0)</f>
        <v>Mass</v>
      </c>
      <c r="I891" t="str">
        <f>VLOOKUP($A891&amp;$C891&amp;$B891,Mapping!$C:$G,4,0)</f>
        <v>JOHNSON'S BABY</v>
      </c>
      <c r="J891" t="str">
        <f t="shared" si="13"/>
        <v>OIL</v>
      </c>
      <c r="K891" t="str">
        <f>VLOOKUP($A891&amp;$C891&amp;$B891,Mapping!$C:$G,5,0)</f>
        <v>Baby Care</v>
      </c>
      <c r="L891" t="str">
        <f>VLOOKUP(J891&amp;H891,Mapping!J:K,2,0)</f>
        <v>Baby Oil</v>
      </c>
      <c r="M891" t="str">
        <f>IF(OR(I891="PIZ BUIN",I891="LISTERINE"),VLOOKUP(E891,MAPEO!C:D,2,0)&amp;" "&amp;H891,VLOOKUP(E891,MAPEO!C:D,2,0))</f>
        <v>J´s Baby Oil</v>
      </c>
      <c r="N891">
        <f>VLOOKUP(F891,MD!A:B,2,0)</f>
        <v>0</v>
      </c>
    </row>
    <row r="892" spans="1:14">
      <c r="A892" t="s">
        <v>133</v>
      </c>
      <c r="B892" t="s">
        <v>1</v>
      </c>
      <c r="C892" t="s">
        <v>189</v>
      </c>
      <c r="D892" t="s">
        <v>395</v>
      </c>
      <c r="E892" t="s">
        <v>590</v>
      </c>
      <c r="F892" t="s">
        <v>485</v>
      </c>
      <c r="G892" s="3">
        <v>5152.05</v>
      </c>
      <c r="H892" s="3" t="str">
        <f>VLOOKUP($A892&amp;$C892&amp;$B892,Mapping!$C:$G,3,0)</f>
        <v>Mass</v>
      </c>
      <c r="I892" t="str">
        <f>VLOOKUP($A892&amp;$C892&amp;$B892,Mapping!$C:$G,4,0)</f>
        <v>JOHNSON'S BABY</v>
      </c>
      <c r="J892" t="str">
        <f t="shared" si="13"/>
        <v>OIL</v>
      </c>
      <c r="K892" t="str">
        <f>VLOOKUP($A892&amp;$C892&amp;$B892,Mapping!$C:$G,5,0)</f>
        <v>Baby Care</v>
      </c>
      <c r="L892" t="str">
        <f>VLOOKUP(J892&amp;H892,Mapping!J:K,2,0)</f>
        <v>Baby Oil</v>
      </c>
      <c r="M892" t="str">
        <f>IF(OR(I892="PIZ BUIN",I892="LISTERINE"),VLOOKUP(E892,MAPEO!C:D,2,0)&amp;" "&amp;H892,VLOOKUP(E892,MAPEO!C:D,2,0))</f>
        <v>J´s Baby Oil</v>
      </c>
      <c r="N892">
        <f>VLOOKUP(F892,MD!A:B,2,0)</f>
        <v>0</v>
      </c>
    </row>
    <row r="893" spans="1:14">
      <c r="A893" t="s">
        <v>133</v>
      </c>
      <c r="B893" t="s">
        <v>1</v>
      </c>
      <c r="C893" t="s">
        <v>189</v>
      </c>
      <c r="D893" t="s">
        <v>395</v>
      </c>
      <c r="E893" t="s">
        <v>590</v>
      </c>
      <c r="F893" t="s">
        <v>486</v>
      </c>
      <c r="G893" s="3">
        <v>3113.57</v>
      </c>
      <c r="H893" s="3" t="str">
        <f>VLOOKUP($A893&amp;$C893&amp;$B893,Mapping!$C:$G,3,0)</f>
        <v>Mass</v>
      </c>
      <c r="I893" t="str">
        <f>VLOOKUP($A893&amp;$C893&amp;$B893,Mapping!$C:$G,4,0)</f>
        <v>JOHNSON'S BABY</v>
      </c>
      <c r="J893" t="str">
        <f t="shared" si="13"/>
        <v>OIL</v>
      </c>
      <c r="K893" t="str">
        <f>VLOOKUP($A893&amp;$C893&amp;$B893,Mapping!$C:$G,5,0)</f>
        <v>Baby Care</v>
      </c>
      <c r="L893" t="str">
        <f>VLOOKUP(J893&amp;H893,Mapping!J:K,2,0)</f>
        <v>Baby Oil</v>
      </c>
      <c r="M893" t="str">
        <f>IF(OR(I893="PIZ BUIN",I893="LISTERINE"),VLOOKUP(E893,MAPEO!C:D,2,0)&amp;" "&amp;H893,VLOOKUP(E893,MAPEO!C:D,2,0))</f>
        <v>J´s Baby Oil</v>
      </c>
      <c r="N893">
        <f>VLOOKUP(F893,MD!A:B,2,0)</f>
        <v>0</v>
      </c>
    </row>
    <row r="894" spans="1:14">
      <c r="A894" t="s">
        <v>133</v>
      </c>
      <c r="B894" t="s">
        <v>1</v>
      </c>
      <c r="C894" t="s">
        <v>189</v>
      </c>
      <c r="D894" t="s">
        <v>395</v>
      </c>
      <c r="E894" t="s">
        <v>590</v>
      </c>
      <c r="F894" t="s">
        <v>487</v>
      </c>
      <c r="G894" s="3">
        <v>5749.56</v>
      </c>
      <c r="H894" s="3" t="str">
        <f>VLOOKUP($A894&amp;$C894&amp;$B894,Mapping!$C:$G,3,0)</f>
        <v>Mass</v>
      </c>
      <c r="I894" t="str">
        <f>VLOOKUP($A894&amp;$C894&amp;$B894,Mapping!$C:$G,4,0)</f>
        <v>JOHNSON'S BABY</v>
      </c>
      <c r="J894" t="str">
        <f t="shared" si="13"/>
        <v>OIL</v>
      </c>
      <c r="K894" t="str">
        <f>VLOOKUP($A894&amp;$C894&amp;$B894,Mapping!$C:$G,5,0)</f>
        <v>Baby Care</v>
      </c>
      <c r="L894" t="str">
        <f>VLOOKUP(J894&amp;H894,Mapping!J:K,2,0)</f>
        <v>Baby Oil</v>
      </c>
      <c r="M894" t="str">
        <f>IF(OR(I894="PIZ BUIN",I894="LISTERINE"),VLOOKUP(E894,MAPEO!C:D,2,0)&amp;" "&amp;H894,VLOOKUP(E894,MAPEO!C:D,2,0))</f>
        <v>J´s Baby Oil</v>
      </c>
      <c r="N894">
        <f>VLOOKUP(F894,MD!A:B,2,0)</f>
        <v>0</v>
      </c>
    </row>
    <row r="895" spans="1:14">
      <c r="A895" t="s">
        <v>133</v>
      </c>
      <c r="B895" t="s">
        <v>1</v>
      </c>
      <c r="C895" t="s">
        <v>189</v>
      </c>
      <c r="D895" t="s">
        <v>395</v>
      </c>
      <c r="E895" t="s">
        <v>590</v>
      </c>
      <c r="F895" t="s">
        <v>488</v>
      </c>
      <c r="G895" s="3">
        <v>3492.56</v>
      </c>
      <c r="H895" s="3" t="str">
        <f>VLOOKUP($A895&amp;$C895&amp;$B895,Mapping!$C:$G,3,0)</f>
        <v>Mass</v>
      </c>
      <c r="I895" t="str">
        <f>VLOOKUP($A895&amp;$C895&amp;$B895,Mapping!$C:$G,4,0)</f>
        <v>JOHNSON'S BABY</v>
      </c>
      <c r="J895" t="str">
        <f t="shared" si="13"/>
        <v>OIL</v>
      </c>
      <c r="K895" t="str">
        <f>VLOOKUP($A895&amp;$C895&amp;$B895,Mapping!$C:$G,5,0)</f>
        <v>Baby Care</v>
      </c>
      <c r="L895" t="str">
        <f>VLOOKUP(J895&amp;H895,Mapping!J:K,2,0)</f>
        <v>Baby Oil</v>
      </c>
      <c r="M895" t="str">
        <f>IF(OR(I895="PIZ BUIN",I895="LISTERINE"),VLOOKUP(E895,MAPEO!C:D,2,0)&amp;" "&amp;H895,VLOOKUP(E895,MAPEO!C:D,2,0))</f>
        <v>J´s Baby Oil</v>
      </c>
      <c r="N895">
        <f>VLOOKUP(F895,MD!A:B,2,0)</f>
        <v>0</v>
      </c>
    </row>
    <row r="896" spans="1:14">
      <c r="A896" t="s">
        <v>133</v>
      </c>
      <c r="B896" t="s">
        <v>1</v>
      </c>
      <c r="C896" t="s">
        <v>189</v>
      </c>
      <c r="D896" t="s">
        <v>395</v>
      </c>
      <c r="E896" t="s">
        <v>590</v>
      </c>
      <c r="F896" t="s">
        <v>489</v>
      </c>
      <c r="G896" s="3">
        <v>4482.84</v>
      </c>
      <c r="H896" s="3" t="str">
        <f>VLOOKUP($A896&amp;$C896&amp;$B896,Mapping!$C:$G,3,0)</f>
        <v>Mass</v>
      </c>
      <c r="I896" t="str">
        <f>VLOOKUP($A896&amp;$C896&amp;$B896,Mapping!$C:$G,4,0)</f>
        <v>JOHNSON'S BABY</v>
      </c>
      <c r="J896" t="str">
        <f t="shared" ref="J896:J959" si="14">IF(OR(C896="ROC",C896="COMPEED"),E896,D896)</f>
        <v>OIL</v>
      </c>
      <c r="K896" t="str">
        <f>VLOOKUP($A896&amp;$C896&amp;$B896,Mapping!$C:$G,5,0)</f>
        <v>Baby Care</v>
      </c>
      <c r="L896" t="str">
        <f>VLOOKUP(J896&amp;H896,Mapping!J:K,2,0)</f>
        <v>Baby Oil</v>
      </c>
      <c r="M896" t="str">
        <f>IF(OR(I896="PIZ BUIN",I896="LISTERINE"),VLOOKUP(E896,MAPEO!C:D,2,0)&amp;" "&amp;H896,VLOOKUP(E896,MAPEO!C:D,2,0))</f>
        <v>J´s Baby Oil</v>
      </c>
      <c r="N896">
        <f>VLOOKUP(F896,MD!A:B,2,0)</f>
        <v>0</v>
      </c>
    </row>
    <row r="897" spans="1:14">
      <c r="A897" t="s">
        <v>133</v>
      </c>
      <c r="B897" t="s">
        <v>1</v>
      </c>
      <c r="C897" t="s">
        <v>189</v>
      </c>
      <c r="D897" t="s">
        <v>395</v>
      </c>
      <c r="E897" t="s">
        <v>590</v>
      </c>
      <c r="F897" t="s">
        <v>490</v>
      </c>
      <c r="G897" s="3">
        <v>4625.21</v>
      </c>
      <c r="H897" s="3" t="str">
        <f>VLOOKUP($A897&amp;$C897&amp;$B897,Mapping!$C:$G,3,0)</f>
        <v>Mass</v>
      </c>
      <c r="I897" t="str">
        <f>VLOOKUP($A897&amp;$C897&amp;$B897,Mapping!$C:$G,4,0)</f>
        <v>JOHNSON'S BABY</v>
      </c>
      <c r="J897" t="str">
        <f t="shared" si="14"/>
        <v>OIL</v>
      </c>
      <c r="K897" t="str">
        <f>VLOOKUP($A897&amp;$C897&amp;$B897,Mapping!$C:$G,5,0)</f>
        <v>Baby Care</v>
      </c>
      <c r="L897" t="str">
        <f>VLOOKUP(J897&amp;H897,Mapping!J:K,2,0)</f>
        <v>Baby Oil</v>
      </c>
      <c r="M897" t="str">
        <f>IF(OR(I897="PIZ BUIN",I897="LISTERINE"),VLOOKUP(E897,MAPEO!C:D,2,0)&amp;" "&amp;H897,VLOOKUP(E897,MAPEO!C:D,2,0))</f>
        <v>J´s Baby Oil</v>
      </c>
      <c r="N897">
        <f>VLOOKUP(F897,MD!A:B,2,0)</f>
        <v>0</v>
      </c>
    </row>
    <row r="898" spans="1:14">
      <c r="A898" t="s">
        <v>133</v>
      </c>
      <c r="B898" t="s">
        <v>1</v>
      </c>
      <c r="C898" t="s">
        <v>189</v>
      </c>
      <c r="D898" t="s">
        <v>395</v>
      </c>
      <c r="E898" t="s">
        <v>590</v>
      </c>
      <c r="F898" t="s">
        <v>491</v>
      </c>
      <c r="G898" s="3">
        <v>2927.63</v>
      </c>
      <c r="H898" s="3" t="str">
        <f>VLOOKUP($A898&amp;$C898&amp;$B898,Mapping!$C:$G,3,0)</f>
        <v>Mass</v>
      </c>
      <c r="I898" t="str">
        <f>VLOOKUP($A898&amp;$C898&amp;$B898,Mapping!$C:$G,4,0)</f>
        <v>JOHNSON'S BABY</v>
      </c>
      <c r="J898" t="str">
        <f t="shared" si="14"/>
        <v>OIL</v>
      </c>
      <c r="K898" t="str">
        <f>VLOOKUP($A898&amp;$C898&amp;$B898,Mapping!$C:$G,5,0)</f>
        <v>Baby Care</v>
      </c>
      <c r="L898" t="str">
        <f>VLOOKUP(J898&amp;H898,Mapping!J:K,2,0)</f>
        <v>Baby Oil</v>
      </c>
      <c r="M898" t="str">
        <f>IF(OR(I898="PIZ BUIN",I898="LISTERINE"),VLOOKUP(E898,MAPEO!C:D,2,0)&amp;" "&amp;H898,VLOOKUP(E898,MAPEO!C:D,2,0))</f>
        <v>J´s Baby Oil</v>
      </c>
      <c r="N898">
        <f>VLOOKUP(F898,MD!A:B,2,0)</f>
        <v>0</v>
      </c>
    </row>
    <row r="899" spans="1:14">
      <c r="A899" t="s">
        <v>133</v>
      </c>
      <c r="B899" t="s">
        <v>1</v>
      </c>
      <c r="C899" t="s">
        <v>189</v>
      </c>
      <c r="D899" t="s">
        <v>395</v>
      </c>
      <c r="E899" t="s">
        <v>590</v>
      </c>
      <c r="F899" t="s">
        <v>492</v>
      </c>
      <c r="G899" s="3">
        <v>411.41</v>
      </c>
      <c r="H899" s="3" t="str">
        <f>VLOOKUP($A899&amp;$C899&amp;$B899,Mapping!$C:$G,3,0)</f>
        <v>Mass</v>
      </c>
      <c r="I899" t="str">
        <f>VLOOKUP($A899&amp;$C899&amp;$B899,Mapping!$C:$G,4,0)</f>
        <v>JOHNSON'S BABY</v>
      </c>
      <c r="J899" t="str">
        <f t="shared" si="14"/>
        <v>OIL</v>
      </c>
      <c r="K899" t="str">
        <f>VLOOKUP($A899&amp;$C899&amp;$B899,Mapping!$C:$G,5,0)</f>
        <v>Baby Care</v>
      </c>
      <c r="L899" t="str">
        <f>VLOOKUP(J899&amp;H899,Mapping!J:K,2,0)</f>
        <v>Baby Oil</v>
      </c>
      <c r="M899" t="str">
        <f>IF(OR(I899="PIZ BUIN",I899="LISTERINE"),VLOOKUP(E899,MAPEO!C:D,2,0)&amp;" "&amp;H899,VLOOKUP(E899,MAPEO!C:D,2,0))</f>
        <v>J´s Baby Oil</v>
      </c>
      <c r="N899">
        <f>VLOOKUP(F899,MD!A:B,2,0)</f>
        <v>0</v>
      </c>
    </row>
    <row r="900" spans="1:14">
      <c r="A900" t="s">
        <v>133</v>
      </c>
      <c r="B900" t="s">
        <v>1</v>
      </c>
      <c r="C900" t="s">
        <v>189</v>
      </c>
      <c r="D900" t="s">
        <v>395</v>
      </c>
      <c r="E900" t="s">
        <v>590</v>
      </c>
      <c r="F900" t="s">
        <v>493</v>
      </c>
      <c r="G900" s="3">
        <v>1885.06</v>
      </c>
      <c r="H900" s="3" t="str">
        <f>VLOOKUP($A900&amp;$C900&amp;$B900,Mapping!$C:$G,3,0)</f>
        <v>Mass</v>
      </c>
      <c r="I900" t="str">
        <f>VLOOKUP($A900&amp;$C900&amp;$B900,Mapping!$C:$G,4,0)</f>
        <v>JOHNSON'S BABY</v>
      </c>
      <c r="J900" t="str">
        <f t="shared" si="14"/>
        <v>OIL</v>
      </c>
      <c r="K900" t="str">
        <f>VLOOKUP($A900&amp;$C900&amp;$B900,Mapping!$C:$G,5,0)</f>
        <v>Baby Care</v>
      </c>
      <c r="L900" t="str">
        <f>VLOOKUP(J900&amp;H900,Mapping!J:K,2,0)</f>
        <v>Baby Oil</v>
      </c>
      <c r="M900" t="str">
        <f>IF(OR(I900="PIZ BUIN",I900="LISTERINE"),VLOOKUP(E900,MAPEO!C:D,2,0)&amp;" "&amp;H900,VLOOKUP(E900,MAPEO!C:D,2,0))</f>
        <v>J´s Baby Oil</v>
      </c>
      <c r="N900">
        <f>VLOOKUP(F900,MD!A:B,2,0)</f>
        <v>0</v>
      </c>
    </row>
    <row r="901" spans="1:14">
      <c r="A901" t="s">
        <v>133</v>
      </c>
      <c r="B901" t="s">
        <v>1</v>
      </c>
      <c r="C901" t="s">
        <v>189</v>
      </c>
      <c r="D901" t="s">
        <v>395</v>
      </c>
      <c r="E901" t="s">
        <v>590</v>
      </c>
      <c r="F901" t="s">
        <v>95</v>
      </c>
      <c r="G901" s="3">
        <v>7844.42</v>
      </c>
      <c r="H901" s="3" t="str">
        <f>VLOOKUP($A901&amp;$C901&amp;$B901,Mapping!$C:$G,3,0)</f>
        <v>Mass</v>
      </c>
      <c r="I901" t="str">
        <f>VLOOKUP($A901&amp;$C901&amp;$B901,Mapping!$C:$G,4,0)</f>
        <v>JOHNSON'S BABY</v>
      </c>
      <c r="J901" t="str">
        <f t="shared" si="14"/>
        <v>OIL</v>
      </c>
      <c r="K901" t="str">
        <f>VLOOKUP($A901&amp;$C901&amp;$B901,Mapping!$C:$G,5,0)</f>
        <v>Baby Care</v>
      </c>
      <c r="L901" t="str">
        <f>VLOOKUP(J901&amp;H901,Mapping!J:K,2,0)</f>
        <v>Baby Oil</v>
      </c>
      <c r="M901" t="str">
        <f>IF(OR(I901="PIZ BUIN",I901="LISTERINE"),VLOOKUP(E901,MAPEO!C:D,2,0)&amp;" "&amp;H901,VLOOKUP(E901,MAPEO!C:D,2,0))</f>
        <v>J´s Baby Oil</v>
      </c>
      <c r="N901" t="str">
        <f>VLOOKUP(F901,MD!A:B,2,0)</f>
        <v>YTD 2015</v>
      </c>
    </row>
    <row r="902" spans="1:14">
      <c r="A902" t="s">
        <v>133</v>
      </c>
      <c r="B902" t="s">
        <v>1</v>
      </c>
      <c r="C902" t="s">
        <v>189</v>
      </c>
      <c r="D902" t="s">
        <v>395</v>
      </c>
      <c r="E902" t="s">
        <v>590</v>
      </c>
      <c r="F902" t="s">
        <v>96</v>
      </c>
      <c r="G902" s="3">
        <v>942.28</v>
      </c>
      <c r="H902" s="3" t="str">
        <f>VLOOKUP($A902&amp;$C902&amp;$B902,Mapping!$C:$G,3,0)</f>
        <v>Mass</v>
      </c>
      <c r="I902" t="str">
        <f>VLOOKUP($A902&amp;$C902&amp;$B902,Mapping!$C:$G,4,0)</f>
        <v>JOHNSON'S BABY</v>
      </c>
      <c r="J902" t="str">
        <f t="shared" si="14"/>
        <v>OIL</v>
      </c>
      <c r="K902" t="str">
        <f>VLOOKUP($A902&amp;$C902&amp;$B902,Mapping!$C:$G,5,0)</f>
        <v>Baby Care</v>
      </c>
      <c r="L902" t="str">
        <f>VLOOKUP(J902&amp;H902,Mapping!J:K,2,0)</f>
        <v>Baby Oil</v>
      </c>
      <c r="M902" t="str">
        <f>IF(OR(I902="PIZ BUIN",I902="LISTERINE"),VLOOKUP(E902,MAPEO!C:D,2,0)&amp;" "&amp;H902,VLOOKUP(E902,MAPEO!C:D,2,0))</f>
        <v>J´s Baby Oil</v>
      </c>
      <c r="N902" t="str">
        <f>VLOOKUP(F902,MD!A:B,2,0)</f>
        <v>YTD 2015</v>
      </c>
    </row>
    <row r="903" spans="1:14">
      <c r="A903" t="s">
        <v>133</v>
      </c>
      <c r="B903" t="s">
        <v>1</v>
      </c>
      <c r="C903" t="s">
        <v>189</v>
      </c>
      <c r="D903" t="s">
        <v>395</v>
      </c>
      <c r="E903" t="s">
        <v>590</v>
      </c>
      <c r="F903" t="s">
        <v>97</v>
      </c>
      <c r="G903" s="3">
        <v>2590.23</v>
      </c>
      <c r="H903" s="3" t="str">
        <f>VLOOKUP($A903&amp;$C903&amp;$B903,Mapping!$C:$G,3,0)</f>
        <v>Mass</v>
      </c>
      <c r="I903" t="str">
        <f>VLOOKUP($A903&amp;$C903&amp;$B903,Mapping!$C:$G,4,0)</f>
        <v>JOHNSON'S BABY</v>
      </c>
      <c r="J903" t="str">
        <f t="shared" si="14"/>
        <v>OIL</v>
      </c>
      <c r="K903" t="str">
        <f>VLOOKUP($A903&amp;$C903&amp;$B903,Mapping!$C:$G,5,0)</f>
        <v>Baby Care</v>
      </c>
      <c r="L903" t="str">
        <f>VLOOKUP(J903&amp;H903,Mapping!J:K,2,0)</f>
        <v>Baby Oil</v>
      </c>
      <c r="M903" t="str">
        <f>IF(OR(I903="PIZ BUIN",I903="LISTERINE"),VLOOKUP(E903,MAPEO!C:D,2,0)&amp;" "&amp;H903,VLOOKUP(E903,MAPEO!C:D,2,0))</f>
        <v>J´s Baby Oil</v>
      </c>
      <c r="N903" t="str">
        <f>VLOOKUP(F903,MD!A:B,2,0)</f>
        <v>YTD 2015</v>
      </c>
    </row>
    <row r="904" spans="1:14">
      <c r="A904" t="s">
        <v>133</v>
      </c>
      <c r="B904" t="s">
        <v>1</v>
      </c>
      <c r="C904" t="s">
        <v>189</v>
      </c>
      <c r="D904" t="s">
        <v>395</v>
      </c>
      <c r="E904" t="s">
        <v>590</v>
      </c>
      <c r="F904" t="s">
        <v>101</v>
      </c>
      <c r="G904" s="3">
        <v>1001.87</v>
      </c>
      <c r="H904" s="3" t="str">
        <f>VLOOKUP($A904&amp;$C904&amp;$B904,Mapping!$C:$G,3,0)</f>
        <v>Mass</v>
      </c>
      <c r="I904" t="str">
        <f>VLOOKUP($A904&amp;$C904&amp;$B904,Mapping!$C:$G,4,0)</f>
        <v>JOHNSON'S BABY</v>
      </c>
      <c r="J904" t="str">
        <f t="shared" si="14"/>
        <v>OIL</v>
      </c>
      <c r="K904" t="str">
        <f>VLOOKUP($A904&amp;$C904&amp;$B904,Mapping!$C:$G,5,0)</f>
        <v>Baby Care</v>
      </c>
      <c r="L904" t="str">
        <f>VLOOKUP(J904&amp;H904,Mapping!J:K,2,0)</f>
        <v>Baby Oil</v>
      </c>
      <c r="M904" t="str">
        <f>IF(OR(I904="PIZ BUIN",I904="LISTERINE"),VLOOKUP(E904,MAPEO!C:D,2,0)&amp;" "&amp;H904,VLOOKUP(E904,MAPEO!C:D,2,0))</f>
        <v>J´s Baby Oil</v>
      </c>
      <c r="N904" t="str">
        <f>VLOOKUP(F904,MD!A:B,2,0)</f>
        <v>YTD 2015</v>
      </c>
    </row>
    <row r="905" spans="1:14">
      <c r="A905" t="s">
        <v>133</v>
      </c>
      <c r="B905" t="s">
        <v>1</v>
      </c>
      <c r="C905" t="s">
        <v>189</v>
      </c>
      <c r="D905" t="s">
        <v>395</v>
      </c>
      <c r="E905" t="s">
        <v>590</v>
      </c>
      <c r="F905" t="s">
        <v>104</v>
      </c>
      <c r="G905" s="3">
        <v>4338.0200000000004</v>
      </c>
      <c r="H905" s="3" t="str">
        <f>VLOOKUP($A905&amp;$C905&amp;$B905,Mapping!$C:$G,3,0)</f>
        <v>Mass</v>
      </c>
      <c r="I905" t="str">
        <f>VLOOKUP($A905&amp;$C905&amp;$B905,Mapping!$C:$G,4,0)</f>
        <v>JOHNSON'S BABY</v>
      </c>
      <c r="J905" t="str">
        <f t="shared" si="14"/>
        <v>OIL</v>
      </c>
      <c r="K905" t="str">
        <f>VLOOKUP($A905&amp;$C905&amp;$B905,Mapping!$C:$G,5,0)</f>
        <v>Baby Care</v>
      </c>
      <c r="L905" t="str">
        <f>VLOOKUP(J905&amp;H905,Mapping!J:K,2,0)</f>
        <v>Baby Oil</v>
      </c>
      <c r="M905" t="str">
        <f>IF(OR(I905="PIZ BUIN",I905="LISTERINE"),VLOOKUP(E905,MAPEO!C:D,2,0)&amp;" "&amp;H905,VLOOKUP(E905,MAPEO!C:D,2,0))</f>
        <v>J´s Baby Oil</v>
      </c>
      <c r="N905" t="str">
        <f>VLOOKUP(F905,MD!A:B,2,0)</f>
        <v>YTD 2015</v>
      </c>
    </row>
    <row r="906" spans="1:14">
      <c r="A906" t="s">
        <v>133</v>
      </c>
      <c r="B906" t="s">
        <v>1</v>
      </c>
      <c r="C906" t="s">
        <v>189</v>
      </c>
      <c r="D906" t="s">
        <v>395</v>
      </c>
      <c r="E906" t="s">
        <v>590</v>
      </c>
      <c r="F906" t="s">
        <v>105</v>
      </c>
      <c r="G906" s="3">
        <v>3518.26</v>
      </c>
      <c r="H906" s="3" t="str">
        <f>VLOOKUP($A906&amp;$C906&amp;$B906,Mapping!$C:$G,3,0)</f>
        <v>Mass</v>
      </c>
      <c r="I906" t="str">
        <f>VLOOKUP($A906&amp;$C906&amp;$B906,Mapping!$C:$G,4,0)</f>
        <v>JOHNSON'S BABY</v>
      </c>
      <c r="J906" t="str">
        <f t="shared" si="14"/>
        <v>OIL</v>
      </c>
      <c r="K906" t="str">
        <f>VLOOKUP($A906&amp;$C906&amp;$B906,Mapping!$C:$G,5,0)</f>
        <v>Baby Care</v>
      </c>
      <c r="L906" t="str">
        <f>VLOOKUP(J906&amp;H906,Mapping!J:K,2,0)</f>
        <v>Baby Oil</v>
      </c>
      <c r="M906" t="str">
        <f>IF(OR(I906="PIZ BUIN",I906="LISTERINE"),VLOOKUP(E906,MAPEO!C:D,2,0)&amp;" "&amp;H906,VLOOKUP(E906,MAPEO!C:D,2,0))</f>
        <v>J´s Baby Oil</v>
      </c>
      <c r="N906" t="str">
        <f>VLOOKUP(F906,MD!A:B,2,0)</f>
        <v>YTD 2015</v>
      </c>
    </row>
    <row r="907" spans="1:14">
      <c r="A907" t="s">
        <v>133</v>
      </c>
      <c r="B907" t="s">
        <v>1</v>
      </c>
      <c r="C907" t="s">
        <v>189</v>
      </c>
      <c r="D907" t="s">
        <v>395</v>
      </c>
      <c r="E907" t="s">
        <v>590</v>
      </c>
      <c r="F907" t="s">
        <v>106</v>
      </c>
      <c r="G907" s="3">
        <v>2970.56</v>
      </c>
      <c r="H907" s="3" t="str">
        <f>VLOOKUP($A907&amp;$C907&amp;$B907,Mapping!$C:$G,3,0)</f>
        <v>Mass</v>
      </c>
      <c r="I907" t="str">
        <f>VLOOKUP($A907&amp;$C907&amp;$B907,Mapping!$C:$G,4,0)</f>
        <v>JOHNSON'S BABY</v>
      </c>
      <c r="J907" t="str">
        <f t="shared" si="14"/>
        <v>OIL</v>
      </c>
      <c r="K907" t="str">
        <f>VLOOKUP($A907&amp;$C907&amp;$B907,Mapping!$C:$G,5,0)</f>
        <v>Baby Care</v>
      </c>
      <c r="L907" t="str">
        <f>VLOOKUP(J907&amp;H907,Mapping!J:K,2,0)</f>
        <v>Baby Oil</v>
      </c>
      <c r="M907" t="str">
        <f>IF(OR(I907="PIZ BUIN",I907="LISTERINE"),VLOOKUP(E907,MAPEO!C:D,2,0)&amp;" "&amp;H907,VLOOKUP(E907,MAPEO!C:D,2,0))</f>
        <v>J´s Baby Oil</v>
      </c>
      <c r="N907" t="str">
        <f>VLOOKUP(F907,MD!A:B,2,0)</f>
        <v>YTD 2015</v>
      </c>
    </row>
    <row r="908" spans="1:14">
      <c r="A908" t="s">
        <v>133</v>
      </c>
      <c r="B908" t="s">
        <v>1</v>
      </c>
      <c r="C908" t="s">
        <v>189</v>
      </c>
      <c r="D908" t="s">
        <v>395</v>
      </c>
      <c r="E908" t="s">
        <v>590</v>
      </c>
      <c r="F908" t="s">
        <v>108</v>
      </c>
      <c r="G908" s="3">
        <v>5472.87</v>
      </c>
      <c r="H908" s="3" t="str">
        <f>VLOOKUP($A908&amp;$C908&amp;$B908,Mapping!$C:$G,3,0)</f>
        <v>Mass</v>
      </c>
      <c r="I908" t="str">
        <f>VLOOKUP($A908&amp;$C908&amp;$B908,Mapping!$C:$G,4,0)</f>
        <v>JOHNSON'S BABY</v>
      </c>
      <c r="J908" t="str">
        <f t="shared" si="14"/>
        <v>OIL</v>
      </c>
      <c r="K908" t="str">
        <f>VLOOKUP($A908&amp;$C908&amp;$B908,Mapping!$C:$G,5,0)</f>
        <v>Baby Care</v>
      </c>
      <c r="L908" t="str">
        <f>VLOOKUP(J908&amp;H908,Mapping!J:K,2,0)</f>
        <v>Baby Oil</v>
      </c>
      <c r="M908" t="str">
        <f>IF(OR(I908="PIZ BUIN",I908="LISTERINE"),VLOOKUP(E908,MAPEO!C:D,2,0)&amp;" "&amp;H908,VLOOKUP(E908,MAPEO!C:D,2,0))</f>
        <v>J´s Baby Oil</v>
      </c>
      <c r="N908">
        <f>VLOOKUP(F908,MD!A:B,2,0)</f>
        <v>0</v>
      </c>
    </row>
    <row r="909" spans="1:14">
      <c r="A909" t="s">
        <v>133</v>
      </c>
      <c r="B909" t="s">
        <v>1</v>
      </c>
      <c r="C909" t="s">
        <v>189</v>
      </c>
      <c r="D909" t="s">
        <v>395</v>
      </c>
      <c r="E909" t="s">
        <v>590</v>
      </c>
      <c r="F909" t="s">
        <v>109</v>
      </c>
      <c r="G909" s="3">
        <v>3739.21</v>
      </c>
      <c r="H909" s="3" t="str">
        <f>VLOOKUP($A909&amp;$C909&amp;$B909,Mapping!$C:$G,3,0)</f>
        <v>Mass</v>
      </c>
      <c r="I909" t="str">
        <f>VLOOKUP($A909&amp;$C909&amp;$B909,Mapping!$C:$G,4,0)</f>
        <v>JOHNSON'S BABY</v>
      </c>
      <c r="J909" t="str">
        <f t="shared" si="14"/>
        <v>OIL</v>
      </c>
      <c r="K909" t="str">
        <f>VLOOKUP($A909&amp;$C909&amp;$B909,Mapping!$C:$G,5,0)</f>
        <v>Baby Care</v>
      </c>
      <c r="L909" t="str">
        <f>VLOOKUP(J909&amp;H909,Mapping!J:K,2,0)</f>
        <v>Baby Oil</v>
      </c>
      <c r="M909" t="str">
        <f>IF(OR(I909="PIZ BUIN",I909="LISTERINE"),VLOOKUP(E909,MAPEO!C:D,2,0)&amp;" "&amp;H909,VLOOKUP(E909,MAPEO!C:D,2,0))</f>
        <v>J´s Baby Oil</v>
      </c>
      <c r="N909">
        <f>VLOOKUP(F909,MD!A:B,2,0)</f>
        <v>0</v>
      </c>
    </row>
    <row r="910" spans="1:14">
      <c r="A910" t="s">
        <v>133</v>
      </c>
      <c r="B910" t="s">
        <v>1</v>
      </c>
      <c r="C910" t="s">
        <v>189</v>
      </c>
      <c r="D910" t="s">
        <v>395</v>
      </c>
      <c r="E910" t="s">
        <v>590</v>
      </c>
      <c r="F910" t="s">
        <v>110</v>
      </c>
      <c r="G910" s="3">
        <v>2123.73</v>
      </c>
      <c r="H910" s="3" t="str">
        <f>VLOOKUP($A910&amp;$C910&amp;$B910,Mapping!$C:$G,3,0)</f>
        <v>Mass</v>
      </c>
      <c r="I910" t="str">
        <f>VLOOKUP($A910&amp;$C910&amp;$B910,Mapping!$C:$G,4,0)</f>
        <v>JOHNSON'S BABY</v>
      </c>
      <c r="J910" t="str">
        <f t="shared" si="14"/>
        <v>OIL</v>
      </c>
      <c r="K910" t="str">
        <f>VLOOKUP($A910&amp;$C910&amp;$B910,Mapping!$C:$G,5,0)</f>
        <v>Baby Care</v>
      </c>
      <c r="L910" t="str">
        <f>VLOOKUP(J910&amp;H910,Mapping!J:K,2,0)</f>
        <v>Baby Oil</v>
      </c>
      <c r="M910" t="str">
        <f>IF(OR(I910="PIZ BUIN",I910="LISTERINE"),VLOOKUP(E910,MAPEO!C:D,2,0)&amp;" "&amp;H910,VLOOKUP(E910,MAPEO!C:D,2,0))</f>
        <v>J´s Baby Oil</v>
      </c>
      <c r="N910">
        <f>VLOOKUP(F910,MD!A:B,2,0)</f>
        <v>0</v>
      </c>
    </row>
    <row r="911" spans="1:14">
      <c r="A911" t="s">
        <v>133</v>
      </c>
      <c r="B911" t="s">
        <v>1</v>
      </c>
      <c r="C911" t="s">
        <v>189</v>
      </c>
      <c r="D911" t="s">
        <v>395</v>
      </c>
      <c r="E911" t="s">
        <v>590</v>
      </c>
      <c r="F911" t="s">
        <v>111</v>
      </c>
      <c r="G911" s="3">
        <v>778.6</v>
      </c>
      <c r="H911" s="3" t="str">
        <f>VLOOKUP($A911&amp;$C911&amp;$B911,Mapping!$C:$G,3,0)</f>
        <v>Mass</v>
      </c>
      <c r="I911" t="str">
        <f>VLOOKUP($A911&amp;$C911&amp;$B911,Mapping!$C:$G,4,0)</f>
        <v>JOHNSON'S BABY</v>
      </c>
      <c r="J911" t="str">
        <f t="shared" si="14"/>
        <v>OIL</v>
      </c>
      <c r="K911" t="str">
        <f>VLOOKUP($A911&amp;$C911&amp;$B911,Mapping!$C:$G,5,0)</f>
        <v>Baby Care</v>
      </c>
      <c r="L911" t="str">
        <f>VLOOKUP(J911&amp;H911,Mapping!J:K,2,0)</f>
        <v>Baby Oil</v>
      </c>
      <c r="M911" t="str">
        <f>IF(OR(I911="PIZ BUIN",I911="LISTERINE"),VLOOKUP(E911,MAPEO!C:D,2,0)&amp;" "&amp;H911,VLOOKUP(E911,MAPEO!C:D,2,0))</f>
        <v>J´s Baby Oil</v>
      </c>
      <c r="N911">
        <f>VLOOKUP(F911,MD!A:B,2,0)</f>
        <v>0</v>
      </c>
    </row>
    <row r="912" spans="1:14">
      <c r="A912" t="s">
        <v>133</v>
      </c>
      <c r="B912" t="s">
        <v>1</v>
      </c>
      <c r="C912" t="s">
        <v>189</v>
      </c>
      <c r="D912" t="s">
        <v>395</v>
      </c>
      <c r="E912" t="s">
        <v>590</v>
      </c>
      <c r="F912" t="s">
        <v>114</v>
      </c>
      <c r="G912" s="3">
        <v>2153.7800000000002</v>
      </c>
      <c r="H912" s="3" t="str">
        <f>VLOOKUP($A912&amp;$C912&amp;$B912,Mapping!$C:$G,3,0)</f>
        <v>Mass</v>
      </c>
      <c r="I912" t="str">
        <f>VLOOKUP($A912&amp;$C912&amp;$B912,Mapping!$C:$G,4,0)</f>
        <v>JOHNSON'S BABY</v>
      </c>
      <c r="J912" t="str">
        <f t="shared" si="14"/>
        <v>OIL</v>
      </c>
      <c r="K912" t="str">
        <f>VLOOKUP($A912&amp;$C912&amp;$B912,Mapping!$C:$G,5,0)</f>
        <v>Baby Care</v>
      </c>
      <c r="L912" t="str">
        <f>VLOOKUP(J912&amp;H912,Mapping!J:K,2,0)</f>
        <v>Baby Oil</v>
      </c>
      <c r="M912" t="str">
        <f>IF(OR(I912="PIZ BUIN",I912="LISTERINE"),VLOOKUP(E912,MAPEO!C:D,2,0)&amp;" "&amp;H912,VLOOKUP(E912,MAPEO!C:D,2,0))</f>
        <v>J´s Baby Oil</v>
      </c>
      <c r="N912">
        <f>VLOOKUP(F912,MD!A:B,2,0)</f>
        <v>0</v>
      </c>
    </row>
    <row r="913" spans="1:14">
      <c r="A913" t="s">
        <v>133</v>
      </c>
      <c r="B913" t="s">
        <v>1</v>
      </c>
      <c r="C913" t="s">
        <v>189</v>
      </c>
      <c r="D913" t="s">
        <v>395</v>
      </c>
      <c r="E913" t="s">
        <v>590</v>
      </c>
      <c r="F913" t="s">
        <v>115</v>
      </c>
      <c r="G913" s="3">
        <v>3288.71</v>
      </c>
      <c r="H913" s="3" t="str">
        <f>VLOOKUP($A913&amp;$C913&amp;$B913,Mapping!$C:$G,3,0)</f>
        <v>Mass</v>
      </c>
      <c r="I913" t="str">
        <f>VLOOKUP($A913&amp;$C913&amp;$B913,Mapping!$C:$G,4,0)</f>
        <v>JOHNSON'S BABY</v>
      </c>
      <c r="J913" t="str">
        <f t="shared" si="14"/>
        <v>OIL</v>
      </c>
      <c r="K913" t="str">
        <f>VLOOKUP($A913&amp;$C913&amp;$B913,Mapping!$C:$G,5,0)</f>
        <v>Baby Care</v>
      </c>
      <c r="L913" t="str">
        <f>VLOOKUP(J913&amp;H913,Mapping!J:K,2,0)</f>
        <v>Baby Oil</v>
      </c>
      <c r="M913" t="str">
        <f>IF(OR(I913="PIZ BUIN",I913="LISTERINE"),VLOOKUP(E913,MAPEO!C:D,2,0)&amp;" "&amp;H913,VLOOKUP(E913,MAPEO!C:D,2,0))</f>
        <v>J´s Baby Oil</v>
      </c>
      <c r="N913" t="str">
        <f>VLOOKUP(F913,MD!A:B,2,0)</f>
        <v>YTD 2016</v>
      </c>
    </row>
    <row r="914" spans="1:14">
      <c r="A914" t="s">
        <v>133</v>
      </c>
      <c r="B914" t="s">
        <v>1</v>
      </c>
      <c r="C914" t="s">
        <v>189</v>
      </c>
      <c r="D914" t="s">
        <v>395</v>
      </c>
      <c r="E914" t="s">
        <v>590</v>
      </c>
      <c r="F914" t="s">
        <v>117</v>
      </c>
      <c r="G914" s="3">
        <v>2163.5100000000002</v>
      </c>
      <c r="H914" s="3" t="str">
        <f>VLOOKUP($A914&amp;$C914&amp;$B914,Mapping!$C:$G,3,0)</f>
        <v>Mass</v>
      </c>
      <c r="I914" t="str">
        <f>VLOOKUP($A914&amp;$C914&amp;$B914,Mapping!$C:$G,4,0)</f>
        <v>JOHNSON'S BABY</v>
      </c>
      <c r="J914" t="str">
        <f t="shared" si="14"/>
        <v>OIL</v>
      </c>
      <c r="K914" t="str">
        <f>VLOOKUP($A914&amp;$C914&amp;$B914,Mapping!$C:$G,5,0)</f>
        <v>Baby Care</v>
      </c>
      <c r="L914" t="str">
        <f>VLOOKUP(J914&amp;H914,Mapping!J:K,2,0)</f>
        <v>Baby Oil</v>
      </c>
      <c r="M914" t="str">
        <f>IF(OR(I914="PIZ BUIN",I914="LISTERINE"),VLOOKUP(E914,MAPEO!C:D,2,0)&amp;" "&amp;H914,VLOOKUP(E914,MAPEO!C:D,2,0))</f>
        <v>J´s Baby Oil</v>
      </c>
      <c r="N914" t="str">
        <f>VLOOKUP(F914,MD!A:B,2,0)</f>
        <v>YTD 2016</v>
      </c>
    </row>
    <row r="915" spans="1:14">
      <c r="A915" t="s">
        <v>133</v>
      </c>
      <c r="B915" t="s">
        <v>1</v>
      </c>
      <c r="C915" t="s">
        <v>189</v>
      </c>
      <c r="D915" t="s">
        <v>395</v>
      </c>
      <c r="E915" t="s">
        <v>590</v>
      </c>
      <c r="F915" t="s">
        <v>118</v>
      </c>
      <c r="G915" s="3">
        <v>2517.5500000000002</v>
      </c>
      <c r="H915" s="3" t="str">
        <f>VLOOKUP($A915&amp;$C915&amp;$B915,Mapping!$C:$G,3,0)</f>
        <v>Mass</v>
      </c>
      <c r="I915" t="str">
        <f>VLOOKUP($A915&amp;$C915&amp;$B915,Mapping!$C:$G,4,0)</f>
        <v>JOHNSON'S BABY</v>
      </c>
      <c r="J915" t="str">
        <f t="shared" si="14"/>
        <v>OIL</v>
      </c>
      <c r="K915" t="str">
        <f>VLOOKUP($A915&amp;$C915&amp;$B915,Mapping!$C:$G,5,0)</f>
        <v>Baby Care</v>
      </c>
      <c r="L915" t="str">
        <f>VLOOKUP(J915&amp;H915,Mapping!J:K,2,0)</f>
        <v>Baby Oil</v>
      </c>
      <c r="M915" t="str">
        <f>IF(OR(I915="PIZ BUIN",I915="LISTERINE"),VLOOKUP(E915,MAPEO!C:D,2,0)&amp;" "&amp;H915,VLOOKUP(E915,MAPEO!C:D,2,0))</f>
        <v>J´s Baby Oil</v>
      </c>
      <c r="N915" t="str">
        <f>VLOOKUP(F915,MD!A:B,2,0)</f>
        <v>YTD 2016</v>
      </c>
    </row>
    <row r="916" spans="1:14">
      <c r="A916" t="s">
        <v>133</v>
      </c>
      <c r="B916" t="s">
        <v>1</v>
      </c>
      <c r="C916" t="s">
        <v>189</v>
      </c>
      <c r="D916" t="s">
        <v>396</v>
      </c>
      <c r="E916" t="s">
        <v>591</v>
      </c>
      <c r="F916" t="s">
        <v>482</v>
      </c>
      <c r="G916" s="3">
        <v>17905.37</v>
      </c>
      <c r="H916" s="3" t="str">
        <f>VLOOKUP($A916&amp;$C916&amp;$B916,Mapping!$C:$G,3,0)</f>
        <v>Mass</v>
      </c>
      <c r="I916" t="str">
        <f>VLOOKUP($A916&amp;$C916&amp;$B916,Mapping!$C:$G,4,0)</f>
        <v>JOHNSON'S BABY</v>
      </c>
      <c r="J916" t="str">
        <f t="shared" si="14"/>
        <v>SOFTLOTION</v>
      </c>
      <c r="K916" t="str">
        <f>VLOOKUP($A916&amp;$C916&amp;$B916,Mapping!$C:$G,5,0)</f>
        <v>Baby Care</v>
      </c>
      <c r="L916" t="str">
        <f>VLOOKUP(J916&amp;H916,Mapping!J:K,2,0)</f>
        <v>Baby body milk</v>
      </c>
      <c r="M916" t="str">
        <f>IF(OR(I916="PIZ BUIN",I916="LISTERINE"),VLOOKUP(E916,MAPEO!C:D,2,0)&amp;" "&amp;H916,VLOOKUP(E916,MAPEO!C:D,2,0))</f>
        <v>J´s Baby Milk &amp; Lotions</v>
      </c>
      <c r="N916">
        <f>VLOOKUP(F916,MD!A:B,2,0)</f>
        <v>0</v>
      </c>
    </row>
    <row r="917" spans="1:14">
      <c r="A917" t="s">
        <v>133</v>
      </c>
      <c r="B917" t="s">
        <v>1</v>
      </c>
      <c r="C917" t="s">
        <v>189</v>
      </c>
      <c r="D917" t="s">
        <v>396</v>
      </c>
      <c r="E917" t="s">
        <v>591</v>
      </c>
      <c r="F917" t="s">
        <v>483</v>
      </c>
      <c r="G917" s="3">
        <v>30917.52</v>
      </c>
      <c r="H917" s="3" t="str">
        <f>VLOOKUP($A917&amp;$C917&amp;$B917,Mapping!$C:$G,3,0)</f>
        <v>Mass</v>
      </c>
      <c r="I917" t="str">
        <f>VLOOKUP($A917&amp;$C917&amp;$B917,Mapping!$C:$G,4,0)</f>
        <v>JOHNSON'S BABY</v>
      </c>
      <c r="J917" t="str">
        <f t="shared" si="14"/>
        <v>SOFTLOTION</v>
      </c>
      <c r="K917" t="str">
        <f>VLOOKUP($A917&amp;$C917&amp;$B917,Mapping!$C:$G,5,0)</f>
        <v>Baby Care</v>
      </c>
      <c r="L917" t="str">
        <f>VLOOKUP(J917&amp;H917,Mapping!J:K,2,0)</f>
        <v>Baby body milk</v>
      </c>
      <c r="M917" t="str">
        <f>IF(OR(I917="PIZ BUIN",I917="LISTERINE"),VLOOKUP(E917,MAPEO!C:D,2,0)&amp;" "&amp;H917,VLOOKUP(E917,MAPEO!C:D,2,0))</f>
        <v>J´s Baby Milk &amp; Lotions</v>
      </c>
      <c r="N917">
        <f>VLOOKUP(F917,MD!A:B,2,0)</f>
        <v>0</v>
      </c>
    </row>
    <row r="918" spans="1:14">
      <c r="A918" t="s">
        <v>133</v>
      </c>
      <c r="B918" t="s">
        <v>1</v>
      </c>
      <c r="C918" t="s">
        <v>189</v>
      </c>
      <c r="D918" t="s">
        <v>396</v>
      </c>
      <c r="E918" t="s">
        <v>591</v>
      </c>
      <c r="F918" t="s">
        <v>484</v>
      </c>
      <c r="G918" s="3">
        <v>19588.669999999998</v>
      </c>
      <c r="H918" s="3" t="str">
        <f>VLOOKUP($A918&amp;$C918&amp;$B918,Mapping!$C:$G,3,0)</f>
        <v>Mass</v>
      </c>
      <c r="I918" t="str">
        <f>VLOOKUP($A918&amp;$C918&amp;$B918,Mapping!$C:$G,4,0)</f>
        <v>JOHNSON'S BABY</v>
      </c>
      <c r="J918" t="str">
        <f t="shared" si="14"/>
        <v>SOFTLOTION</v>
      </c>
      <c r="K918" t="str">
        <f>VLOOKUP($A918&amp;$C918&amp;$B918,Mapping!$C:$G,5,0)</f>
        <v>Baby Care</v>
      </c>
      <c r="L918" t="str">
        <f>VLOOKUP(J918&amp;H918,Mapping!J:K,2,0)</f>
        <v>Baby body milk</v>
      </c>
      <c r="M918" t="str">
        <f>IF(OR(I918="PIZ BUIN",I918="LISTERINE"),VLOOKUP(E918,MAPEO!C:D,2,0)&amp;" "&amp;H918,VLOOKUP(E918,MAPEO!C:D,2,0))</f>
        <v>J´s Baby Milk &amp; Lotions</v>
      </c>
      <c r="N918">
        <f>VLOOKUP(F918,MD!A:B,2,0)</f>
        <v>0</v>
      </c>
    </row>
    <row r="919" spans="1:14">
      <c r="A919" t="s">
        <v>133</v>
      </c>
      <c r="B919" t="s">
        <v>1</v>
      </c>
      <c r="C919" t="s">
        <v>189</v>
      </c>
      <c r="D919" t="s">
        <v>396</v>
      </c>
      <c r="E919" t="s">
        <v>591</v>
      </c>
      <c r="F919" t="s">
        <v>485</v>
      </c>
      <c r="G919" s="3">
        <v>16202.21</v>
      </c>
      <c r="H919" s="3" t="str">
        <f>VLOOKUP($A919&amp;$C919&amp;$B919,Mapping!$C:$G,3,0)</f>
        <v>Mass</v>
      </c>
      <c r="I919" t="str">
        <f>VLOOKUP($A919&amp;$C919&amp;$B919,Mapping!$C:$G,4,0)</f>
        <v>JOHNSON'S BABY</v>
      </c>
      <c r="J919" t="str">
        <f t="shared" si="14"/>
        <v>SOFTLOTION</v>
      </c>
      <c r="K919" t="str">
        <f>VLOOKUP($A919&amp;$C919&amp;$B919,Mapping!$C:$G,5,0)</f>
        <v>Baby Care</v>
      </c>
      <c r="L919" t="str">
        <f>VLOOKUP(J919&amp;H919,Mapping!J:K,2,0)</f>
        <v>Baby body milk</v>
      </c>
      <c r="M919" t="str">
        <f>IF(OR(I919="PIZ BUIN",I919="LISTERINE"),VLOOKUP(E919,MAPEO!C:D,2,0)&amp;" "&amp;H919,VLOOKUP(E919,MAPEO!C:D,2,0))</f>
        <v>J´s Baby Milk &amp; Lotions</v>
      </c>
      <c r="N919">
        <f>VLOOKUP(F919,MD!A:B,2,0)</f>
        <v>0</v>
      </c>
    </row>
    <row r="920" spans="1:14">
      <c r="A920" t="s">
        <v>133</v>
      </c>
      <c r="B920" t="s">
        <v>1</v>
      </c>
      <c r="C920" t="s">
        <v>189</v>
      </c>
      <c r="D920" t="s">
        <v>396</v>
      </c>
      <c r="E920" t="s">
        <v>591</v>
      </c>
      <c r="F920" t="s">
        <v>486</v>
      </c>
      <c r="G920" s="3">
        <v>18690.93</v>
      </c>
      <c r="H920" s="3" t="str">
        <f>VLOOKUP($A920&amp;$C920&amp;$B920,Mapping!$C:$G,3,0)</f>
        <v>Mass</v>
      </c>
      <c r="I920" t="str">
        <f>VLOOKUP($A920&amp;$C920&amp;$B920,Mapping!$C:$G,4,0)</f>
        <v>JOHNSON'S BABY</v>
      </c>
      <c r="J920" t="str">
        <f t="shared" si="14"/>
        <v>SOFTLOTION</v>
      </c>
      <c r="K920" t="str">
        <f>VLOOKUP($A920&amp;$C920&amp;$B920,Mapping!$C:$G,5,0)</f>
        <v>Baby Care</v>
      </c>
      <c r="L920" t="str">
        <f>VLOOKUP(J920&amp;H920,Mapping!J:K,2,0)</f>
        <v>Baby body milk</v>
      </c>
      <c r="M920" t="str">
        <f>IF(OR(I920="PIZ BUIN",I920="LISTERINE"),VLOOKUP(E920,MAPEO!C:D,2,0)&amp;" "&amp;H920,VLOOKUP(E920,MAPEO!C:D,2,0))</f>
        <v>J´s Baby Milk &amp; Lotions</v>
      </c>
      <c r="N920">
        <f>VLOOKUP(F920,MD!A:B,2,0)</f>
        <v>0</v>
      </c>
    </row>
    <row r="921" spans="1:14">
      <c r="A921" t="s">
        <v>133</v>
      </c>
      <c r="B921" t="s">
        <v>1</v>
      </c>
      <c r="C921" t="s">
        <v>189</v>
      </c>
      <c r="D921" t="s">
        <v>396</v>
      </c>
      <c r="E921" t="s">
        <v>591</v>
      </c>
      <c r="F921" t="s">
        <v>487</v>
      </c>
      <c r="G921" s="3">
        <v>44544.54</v>
      </c>
      <c r="H921" s="3" t="str">
        <f>VLOOKUP($A921&amp;$C921&amp;$B921,Mapping!$C:$G,3,0)</f>
        <v>Mass</v>
      </c>
      <c r="I921" t="str">
        <f>VLOOKUP($A921&amp;$C921&amp;$B921,Mapping!$C:$G,4,0)</f>
        <v>JOHNSON'S BABY</v>
      </c>
      <c r="J921" t="str">
        <f t="shared" si="14"/>
        <v>SOFTLOTION</v>
      </c>
      <c r="K921" t="str">
        <f>VLOOKUP($A921&amp;$C921&amp;$B921,Mapping!$C:$G,5,0)</f>
        <v>Baby Care</v>
      </c>
      <c r="L921" t="str">
        <f>VLOOKUP(J921&amp;H921,Mapping!J:K,2,0)</f>
        <v>Baby body milk</v>
      </c>
      <c r="M921" t="str">
        <f>IF(OR(I921="PIZ BUIN",I921="LISTERINE"),VLOOKUP(E921,MAPEO!C:D,2,0)&amp;" "&amp;H921,VLOOKUP(E921,MAPEO!C:D,2,0))</f>
        <v>J´s Baby Milk &amp; Lotions</v>
      </c>
      <c r="N921">
        <f>VLOOKUP(F921,MD!A:B,2,0)</f>
        <v>0</v>
      </c>
    </row>
    <row r="922" spans="1:14">
      <c r="A922" t="s">
        <v>133</v>
      </c>
      <c r="B922" t="s">
        <v>1</v>
      </c>
      <c r="C922" t="s">
        <v>189</v>
      </c>
      <c r="D922" t="s">
        <v>396</v>
      </c>
      <c r="E922" t="s">
        <v>591</v>
      </c>
      <c r="F922" t="s">
        <v>488</v>
      </c>
      <c r="G922" s="3">
        <v>14369.01</v>
      </c>
      <c r="H922" s="3" t="str">
        <f>VLOOKUP($A922&amp;$C922&amp;$B922,Mapping!$C:$G,3,0)</f>
        <v>Mass</v>
      </c>
      <c r="I922" t="str">
        <f>VLOOKUP($A922&amp;$C922&amp;$B922,Mapping!$C:$G,4,0)</f>
        <v>JOHNSON'S BABY</v>
      </c>
      <c r="J922" t="str">
        <f t="shared" si="14"/>
        <v>SOFTLOTION</v>
      </c>
      <c r="K922" t="str">
        <f>VLOOKUP($A922&amp;$C922&amp;$B922,Mapping!$C:$G,5,0)</f>
        <v>Baby Care</v>
      </c>
      <c r="L922" t="str">
        <f>VLOOKUP(J922&amp;H922,Mapping!J:K,2,0)</f>
        <v>Baby body milk</v>
      </c>
      <c r="M922" t="str">
        <f>IF(OR(I922="PIZ BUIN",I922="LISTERINE"),VLOOKUP(E922,MAPEO!C:D,2,0)&amp;" "&amp;H922,VLOOKUP(E922,MAPEO!C:D,2,0))</f>
        <v>J´s Baby Milk &amp; Lotions</v>
      </c>
      <c r="N922">
        <f>VLOOKUP(F922,MD!A:B,2,0)</f>
        <v>0</v>
      </c>
    </row>
    <row r="923" spans="1:14">
      <c r="A923" t="s">
        <v>133</v>
      </c>
      <c r="B923" t="s">
        <v>1</v>
      </c>
      <c r="C923" t="s">
        <v>189</v>
      </c>
      <c r="D923" t="s">
        <v>396</v>
      </c>
      <c r="E923" t="s">
        <v>591</v>
      </c>
      <c r="F923" t="s">
        <v>489</v>
      </c>
      <c r="G923" s="3">
        <v>19630.71</v>
      </c>
      <c r="H923" s="3" t="str">
        <f>VLOOKUP($A923&amp;$C923&amp;$B923,Mapping!$C:$G,3,0)</f>
        <v>Mass</v>
      </c>
      <c r="I923" t="str">
        <f>VLOOKUP($A923&amp;$C923&amp;$B923,Mapping!$C:$G,4,0)</f>
        <v>JOHNSON'S BABY</v>
      </c>
      <c r="J923" t="str">
        <f t="shared" si="14"/>
        <v>SOFTLOTION</v>
      </c>
      <c r="K923" t="str">
        <f>VLOOKUP($A923&amp;$C923&amp;$B923,Mapping!$C:$G,5,0)</f>
        <v>Baby Care</v>
      </c>
      <c r="L923" t="str">
        <f>VLOOKUP(J923&amp;H923,Mapping!J:K,2,0)</f>
        <v>Baby body milk</v>
      </c>
      <c r="M923" t="str">
        <f>IF(OR(I923="PIZ BUIN",I923="LISTERINE"),VLOOKUP(E923,MAPEO!C:D,2,0)&amp;" "&amp;H923,VLOOKUP(E923,MAPEO!C:D,2,0))</f>
        <v>J´s Baby Milk &amp; Lotions</v>
      </c>
      <c r="N923">
        <f>VLOOKUP(F923,MD!A:B,2,0)</f>
        <v>0</v>
      </c>
    </row>
    <row r="924" spans="1:14">
      <c r="A924" t="s">
        <v>133</v>
      </c>
      <c r="B924" t="s">
        <v>1</v>
      </c>
      <c r="C924" t="s">
        <v>189</v>
      </c>
      <c r="D924" t="s">
        <v>396</v>
      </c>
      <c r="E924" t="s">
        <v>591</v>
      </c>
      <c r="F924" t="s">
        <v>490</v>
      </c>
      <c r="G924" s="3">
        <v>30293</v>
      </c>
      <c r="H924" s="3" t="str">
        <f>VLOOKUP($A924&amp;$C924&amp;$B924,Mapping!$C:$G,3,0)</f>
        <v>Mass</v>
      </c>
      <c r="I924" t="str">
        <f>VLOOKUP($A924&amp;$C924&amp;$B924,Mapping!$C:$G,4,0)</f>
        <v>JOHNSON'S BABY</v>
      </c>
      <c r="J924" t="str">
        <f t="shared" si="14"/>
        <v>SOFTLOTION</v>
      </c>
      <c r="K924" t="str">
        <f>VLOOKUP($A924&amp;$C924&amp;$B924,Mapping!$C:$G,5,0)</f>
        <v>Baby Care</v>
      </c>
      <c r="L924" t="str">
        <f>VLOOKUP(J924&amp;H924,Mapping!J:K,2,0)</f>
        <v>Baby body milk</v>
      </c>
      <c r="M924" t="str">
        <f>IF(OR(I924="PIZ BUIN",I924="LISTERINE"),VLOOKUP(E924,MAPEO!C:D,2,0)&amp;" "&amp;H924,VLOOKUP(E924,MAPEO!C:D,2,0))</f>
        <v>J´s Baby Milk &amp; Lotions</v>
      </c>
      <c r="N924">
        <f>VLOOKUP(F924,MD!A:B,2,0)</f>
        <v>0</v>
      </c>
    </row>
    <row r="925" spans="1:14">
      <c r="A925" t="s">
        <v>133</v>
      </c>
      <c r="B925" t="s">
        <v>1</v>
      </c>
      <c r="C925" t="s">
        <v>189</v>
      </c>
      <c r="D925" t="s">
        <v>396</v>
      </c>
      <c r="E925" t="s">
        <v>591</v>
      </c>
      <c r="F925" t="s">
        <v>491</v>
      </c>
      <c r="G925" s="3">
        <v>17513.53</v>
      </c>
      <c r="H925" s="3" t="str">
        <f>VLOOKUP($A925&amp;$C925&amp;$B925,Mapping!$C:$G,3,0)</f>
        <v>Mass</v>
      </c>
      <c r="I925" t="str">
        <f>VLOOKUP($A925&amp;$C925&amp;$B925,Mapping!$C:$G,4,0)</f>
        <v>JOHNSON'S BABY</v>
      </c>
      <c r="J925" t="str">
        <f t="shared" si="14"/>
        <v>SOFTLOTION</v>
      </c>
      <c r="K925" t="str">
        <f>VLOOKUP($A925&amp;$C925&amp;$B925,Mapping!$C:$G,5,0)</f>
        <v>Baby Care</v>
      </c>
      <c r="L925" t="str">
        <f>VLOOKUP(J925&amp;H925,Mapping!J:K,2,0)</f>
        <v>Baby body milk</v>
      </c>
      <c r="M925" t="str">
        <f>IF(OR(I925="PIZ BUIN",I925="LISTERINE"),VLOOKUP(E925,MAPEO!C:D,2,0)&amp;" "&amp;H925,VLOOKUP(E925,MAPEO!C:D,2,0))</f>
        <v>J´s Baby Milk &amp; Lotions</v>
      </c>
      <c r="N925">
        <f>VLOOKUP(F925,MD!A:B,2,0)</f>
        <v>0</v>
      </c>
    </row>
    <row r="926" spans="1:14">
      <c r="A926" t="s">
        <v>133</v>
      </c>
      <c r="B926" t="s">
        <v>1</v>
      </c>
      <c r="C926" t="s">
        <v>189</v>
      </c>
      <c r="D926" t="s">
        <v>396</v>
      </c>
      <c r="E926" t="s">
        <v>591</v>
      </c>
      <c r="F926" t="s">
        <v>492</v>
      </c>
      <c r="G926" s="3">
        <v>18439.77</v>
      </c>
      <c r="H926" s="3" t="str">
        <f>VLOOKUP($A926&amp;$C926&amp;$B926,Mapping!$C:$G,3,0)</f>
        <v>Mass</v>
      </c>
      <c r="I926" t="str">
        <f>VLOOKUP($A926&amp;$C926&amp;$B926,Mapping!$C:$G,4,0)</f>
        <v>JOHNSON'S BABY</v>
      </c>
      <c r="J926" t="str">
        <f t="shared" si="14"/>
        <v>SOFTLOTION</v>
      </c>
      <c r="K926" t="str">
        <f>VLOOKUP($A926&amp;$C926&amp;$B926,Mapping!$C:$G,5,0)</f>
        <v>Baby Care</v>
      </c>
      <c r="L926" t="str">
        <f>VLOOKUP(J926&amp;H926,Mapping!J:K,2,0)</f>
        <v>Baby body milk</v>
      </c>
      <c r="M926" t="str">
        <f>IF(OR(I926="PIZ BUIN",I926="LISTERINE"),VLOOKUP(E926,MAPEO!C:D,2,0)&amp;" "&amp;H926,VLOOKUP(E926,MAPEO!C:D,2,0))</f>
        <v>J´s Baby Milk &amp; Lotions</v>
      </c>
      <c r="N926">
        <f>VLOOKUP(F926,MD!A:B,2,0)</f>
        <v>0</v>
      </c>
    </row>
    <row r="927" spans="1:14">
      <c r="A927" t="s">
        <v>133</v>
      </c>
      <c r="B927" t="s">
        <v>1</v>
      </c>
      <c r="C927" t="s">
        <v>189</v>
      </c>
      <c r="D927" t="s">
        <v>396</v>
      </c>
      <c r="E927" t="s">
        <v>591</v>
      </c>
      <c r="F927" t="s">
        <v>493</v>
      </c>
      <c r="G927" s="3">
        <v>16919.39</v>
      </c>
      <c r="H927" s="3" t="str">
        <f>VLOOKUP($A927&amp;$C927&amp;$B927,Mapping!$C:$G,3,0)</f>
        <v>Mass</v>
      </c>
      <c r="I927" t="str">
        <f>VLOOKUP($A927&amp;$C927&amp;$B927,Mapping!$C:$G,4,0)</f>
        <v>JOHNSON'S BABY</v>
      </c>
      <c r="J927" t="str">
        <f t="shared" si="14"/>
        <v>SOFTLOTION</v>
      </c>
      <c r="K927" t="str">
        <f>VLOOKUP($A927&amp;$C927&amp;$B927,Mapping!$C:$G,5,0)</f>
        <v>Baby Care</v>
      </c>
      <c r="L927" t="str">
        <f>VLOOKUP(J927&amp;H927,Mapping!J:K,2,0)</f>
        <v>Baby body milk</v>
      </c>
      <c r="M927" t="str">
        <f>IF(OR(I927="PIZ BUIN",I927="LISTERINE"),VLOOKUP(E927,MAPEO!C:D,2,0)&amp;" "&amp;H927,VLOOKUP(E927,MAPEO!C:D,2,0))</f>
        <v>J´s Baby Milk &amp; Lotions</v>
      </c>
      <c r="N927">
        <f>VLOOKUP(F927,MD!A:B,2,0)</f>
        <v>0</v>
      </c>
    </row>
    <row r="928" spans="1:14">
      <c r="A928" t="s">
        <v>133</v>
      </c>
      <c r="B928" t="s">
        <v>1</v>
      </c>
      <c r="C928" t="s">
        <v>189</v>
      </c>
      <c r="D928" t="s">
        <v>396</v>
      </c>
      <c r="E928" t="s">
        <v>591</v>
      </c>
      <c r="F928" t="s">
        <v>95</v>
      </c>
      <c r="G928" s="3">
        <v>20127.169999999998</v>
      </c>
      <c r="H928" s="3" t="str">
        <f>VLOOKUP($A928&amp;$C928&amp;$B928,Mapping!$C:$G,3,0)</f>
        <v>Mass</v>
      </c>
      <c r="I928" t="str">
        <f>VLOOKUP($A928&amp;$C928&amp;$B928,Mapping!$C:$G,4,0)</f>
        <v>JOHNSON'S BABY</v>
      </c>
      <c r="J928" t="str">
        <f t="shared" si="14"/>
        <v>SOFTLOTION</v>
      </c>
      <c r="K928" t="str">
        <f>VLOOKUP($A928&amp;$C928&amp;$B928,Mapping!$C:$G,5,0)</f>
        <v>Baby Care</v>
      </c>
      <c r="L928" t="str">
        <f>VLOOKUP(J928&amp;H928,Mapping!J:K,2,0)</f>
        <v>Baby body milk</v>
      </c>
      <c r="M928" t="str">
        <f>IF(OR(I928="PIZ BUIN",I928="LISTERINE"),VLOOKUP(E928,MAPEO!C:D,2,0)&amp;" "&amp;H928,VLOOKUP(E928,MAPEO!C:D,2,0))</f>
        <v>J´s Baby Milk &amp; Lotions</v>
      </c>
      <c r="N928" t="str">
        <f>VLOOKUP(F928,MD!A:B,2,0)</f>
        <v>YTD 2015</v>
      </c>
    </row>
    <row r="929" spans="1:14">
      <c r="A929" t="s">
        <v>133</v>
      </c>
      <c r="B929" t="s">
        <v>1</v>
      </c>
      <c r="C929" t="s">
        <v>189</v>
      </c>
      <c r="D929" t="s">
        <v>396</v>
      </c>
      <c r="E929" t="s">
        <v>591</v>
      </c>
      <c r="F929" t="s">
        <v>96</v>
      </c>
      <c r="G929" s="3">
        <v>21947.01</v>
      </c>
      <c r="H929" s="3" t="str">
        <f>VLOOKUP($A929&amp;$C929&amp;$B929,Mapping!$C:$G,3,0)</f>
        <v>Mass</v>
      </c>
      <c r="I929" t="str">
        <f>VLOOKUP($A929&amp;$C929&amp;$B929,Mapping!$C:$G,4,0)</f>
        <v>JOHNSON'S BABY</v>
      </c>
      <c r="J929" t="str">
        <f t="shared" si="14"/>
        <v>SOFTLOTION</v>
      </c>
      <c r="K929" t="str">
        <f>VLOOKUP($A929&amp;$C929&amp;$B929,Mapping!$C:$G,5,0)</f>
        <v>Baby Care</v>
      </c>
      <c r="L929" t="str">
        <f>VLOOKUP(J929&amp;H929,Mapping!J:K,2,0)</f>
        <v>Baby body milk</v>
      </c>
      <c r="M929" t="str">
        <f>IF(OR(I929="PIZ BUIN",I929="LISTERINE"),VLOOKUP(E929,MAPEO!C:D,2,0)&amp;" "&amp;H929,VLOOKUP(E929,MAPEO!C:D,2,0))</f>
        <v>J´s Baby Milk &amp; Lotions</v>
      </c>
      <c r="N929" t="str">
        <f>VLOOKUP(F929,MD!A:B,2,0)</f>
        <v>YTD 2015</v>
      </c>
    </row>
    <row r="930" spans="1:14">
      <c r="A930" t="s">
        <v>133</v>
      </c>
      <c r="B930" t="s">
        <v>1</v>
      </c>
      <c r="C930" t="s">
        <v>189</v>
      </c>
      <c r="D930" t="s">
        <v>396</v>
      </c>
      <c r="E930" t="s">
        <v>591</v>
      </c>
      <c r="F930" t="s">
        <v>97</v>
      </c>
      <c r="G930" s="3">
        <v>21157.65</v>
      </c>
      <c r="H930" s="3" t="str">
        <f>VLOOKUP($A930&amp;$C930&amp;$B930,Mapping!$C:$G,3,0)</f>
        <v>Mass</v>
      </c>
      <c r="I930" t="str">
        <f>VLOOKUP($A930&amp;$C930&amp;$B930,Mapping!$C:$G,4,0)</f>
        <v>JOHNSON'S BABY</v>
      </c>
      <c r="J930" t="str">
        <f t="shared" si="14"/>
        <v>SOFTLOTION</v>
      </c>
      <c r="K930" t="str">
        <f>VLOOKUP($A930&amp;$C930&amp;$B930,Mapping!$C:$G,5,0)</f>
        <v>Baby Care</v>
      </c>
      <c r="L930" t="str">
        <f>VLOOKUP(J930&amp;H930,Mapping!J:K,2,0)</f>
        <v>Baby body milk</v>
      </c>
      <c r="M930" t="str">
        <f>IF(OR(I930="PIZ BUIN",I930="LISTERINE"),VLOOKUP(E930,MAPEO!C:D,2,0)&amp;" "&amp;H930,VLOOKUP(E930,MAPEO!C:D,2,0))</f>
        <v>J´s Baby Milk &amp; Lotions</v>
      </c>
      <c r="N930" t="str">
        <f>VLOOKUP(F930,MD!A:B,2,0)</f>
        <v>YTD 2015</v>
      </c>
    </row>
    <row r="931" spans="1:14">
      <c r="A931" t="s">
        <v>133</v>
      </c>
      <c r="B931" t="s">
        <v>1</v>
      </c>
      <c r="C931" t="s">
        <v>189</v>
      </c>
      <c r="D931" t="s">
        <v>396</v>
      </c>
      <c r="E931" t="s">
        <v>591</v>
      </c>
      <c r="F931" t="s">
        <v>101</v>
      </c>
      <c r="G931" s="3">
        <v>15168.36</v>
      </c>
      <c r="H931" s="3" t="str">
        <f>VLOOKUP($A931&amp;$C931&amp;$B931,Mapping!$C:$G,3,0)</f>
        <v>Mass</v>
      </c>
      <c r="I931" t="str">
        <f>VLOOKUP($A931&amp;$C931&amp;$B931,Mapping!$C:$G,4,0)</f>
        <v>JOHNSON'S BABY</v>
      </c>
      <c r="J931" t="str">
        <f t="shared" si="14"/>
        <v>SOFTLOTION</v>
      </c>
      <c r="K931" t="str">
        <f>VLOOKUP($A931&amp;$C931&amp;$B931,Mapping!$C:$G,5,0)</f>
        <v>Baby Care</v>
      </c>
      <c r="L931" t="str">
        <f>VLOOKUP(J931&amp;H931,Mapping!J:K,2,0)</f>
        <v>Baby body milk</v>
      </c>
      <c r="M931" t="str">
        <f>IF(OR(I931="PIZ BUIN",I931="LISTERINE"),VLOOKUP(E931,MAPEO!C:D,2,0)&amp;" "&amp;H931,VLOOKUP(E931,MAPEO!C:D,2,0))</f>
        <v>J´s Baby Milk &amp; Lotions</v>
      </c>
      <c r="N931" t="str">
        <f>VLOOKUP(F931,MD!A:B,2,0)</f>
        <v>YTD 2015</v>
      </c>
    </row>
    <row r="932" spans="1:14">
      <c r="A932" t="s">
        <v>133</v>
      </c>
      <c r="B932" t="s">
        <v>1</v>
      </c>
      <c r="C932" t="s">
        <v>189</v>
      </c>
      <c r="D932" t="s">
        <v>396</v>
      </c>
      <c r="E932" t="s">
        <v>591</v>
      </c>
      <c r="F932" t="s">
        <v>104</v>
      </c>
      <c r="G932" s="3">
        <v>16524.75</v>
      </c>
      <c r="H932" s="3" t="str">
        <f>VLOOKUP($A932&amp;$C932&amp;$B932,Mapping!$C:$G,3,0)</f>
        <v>Mass</v>
      </c>
      <c r="I932" t="str">
        <f>VLOOKUP($A932&amp;$C932&amp;$B932,Mapping!$C:$G,4,0)</f>
        <v>JOHNSON'S BABY</v>
      </c>
      <c r="J932" t="str">
        <f t="shared" si="14"/>
        <v>SOFTLOTION</v>
      </c>
      <c r="K932" t="str">
        <f>VLOOKUP($A932&amp;$C932&amp;$B932,Mapping!$C:$G,5,0)</f>
        <v>Baby Care</v>
      </c>
      <c r="L932" t="str">
        <f>VLOOKUP(J932&amp;H932,Mapping!J:K,2,0)</f>
        <v>Baby body milk</v>
      </c>
      <c r="M932" t="str">
        <f>IF(OR(I932="PIZ BUIN",I932="LISTERINE"),VLOOKUP(E932,MAPEO!C:D,2,0)&amp;" "&amp;H932,VLOOKUP(E932,MAPEO!C:D,2,0))</f>
        <v>J´s Baby Milk &amp; Lotions</v>
      </c>
      <c r="N932" t="str">
        <f>VLOOKUP(F932,MD!A:B,2,0)</f>
        <v>YTD 2015</v>
      </c>
    </row>
    <row r="933" spans="1:14">
      <c r="A933" t="s">
        <v>133</v>
      </c>
      <c r="B933" t="s">
        <v>1</v>
      </c>
      <c r="C933" t="s">
        <v>189</v>
      </c>
      <c r="D933" t="s">
        <v>396</v>
      </c>
      <c r="E933" t="s">
        <v>591</v>
      </c>
      <c r="F933" t="s">
        <v>105</v>
      </c>
      <c r="G933" s="3">
        <v>18901.5</v>
      </c>
      <c r="H933" s="3" t="str">
        <f>VLOOKUP($A933&amp;$C933&amp;$B933,Mapping!$C:$G,3,0)</f>
        <v>Mass</v>
      </c>
      <c r="I933" t="str">
        <f>VLOOKUP($A933&amp;$C933&amp;$B933,Mapping!$C:$G,4,0)</f>
        <v>JOHNSON'S BABY</v>
      </c>
      <c r="J933" t="str">
        <f t="shared" si="14"/>
        <v>SOFTLOTION</v>
      </c>
      <c r="K933" t="str">
        <f>VLOOKUP($A933&amp;$C933&amp;$B933,Mapping!$C:$G,5,0)</f>
        <v>Baby Care</v>
      </c>
      <c r="L933" t="str">
        <f>VLOOKUP(J933&amp;H933,Mapping!J:K,2,0)</f>
        <v>Baby body milk</v>
      </c>
      <c r="M933" t="str">
        <f>IF(OR(I933="PIZ BUIN",I933="LISTERINE"),VLOOKUP(E933,MAPEO!C:D,2,0)&amp;" "&amp;H933,VLOOKUP(E933,MAPEO!C:D,2,0))</f>
        <v>J´s Baby Milk &amp; Lotions</v>
      </c>
      <c r="N933" t="str">
        <f>VLOOKUP(F933,MD!A:B,2,0)</f>
        <v>YTD 2015</v>
      </c>
    </row>
    <row r="934" spans="1:14">
      <c r="A934" t="s">
        <v>133</v>
      </c>
      <c r="B934" t="s">
        <v>1</v>
      </c>
      <c r="C934" t="s">
        <v>189</v>
      </c>
      <c r="D934" t="s">
        <v>396</v>
      </c>
      <c r="E934" t="s">
        <v>591</v>
      </c>
      <c r="F934" t="s">
        <v>106</v>
      </c>
      <c r="G934" s="3">
        <v>14018.29</v>
      </c>
      <c r="H934" s="3" t="str">
        <f>VLOOKUP($A934&amp;$C934&amp;$B934,Mapping!$C:$G,3,0)</f>
        <v>Mass</v>
      </c>
      <c r="I934" t="str">
        <f>VLOOKUP($A934&amp;$C934&amp;$B934,Mapping!$C:$G,4,0)</f>
        <v>JOHNSON'S BABY</v>
      </c>
      <c r="J934" t="str">
        <f t="shared" si="14"/>
        <v>SOFTLOTION</v>
      </c>
      <c r="K934" t="str">
        <f>VLOOKUP($A934&amp;$C934&amp;$B934,Mapping!$C:$G,5,0)</f>
        <v>Baby Care</v>
      </c>
      <c r="L934" t="str">
        <f>VLOOKUP(J934&amp;H934,Mapping!J:K,2,0)</f>
        <v>Baby body milk</v>
      </c>
      <c r="M934" t="str">
        <f>IF(OR(I934="PIZ BUIN",I934="LISTERINE"),VLOOKUP(E934,MAPEO!C:D,2,0)&amp;" "&amp;H934,VLOOKUP(E934,MAPEO!C:D,2,0))</f>
        <v>J´s Baby Milk &amp; Lotions</v>
      </c>
      <c r="N934" t="str">
        <f>VLOOKUP(F934,MD!A:B,2,0)</f>
        <v>YTD 2015</v>
      </c>
    </row>
    <row r="935" spans="1:14">
      <c r="A935" t="s">
        <v>133</v>
      </c>
      <c r="B935" t="s">
        <v>1</v>
      </c>
      <c r="C935" t="s">
        <v>189</v>
      </c>
      <c r="D935" t="s">
        <v>396</v>
      </c>
      <c r="E935" t="s">
        <v>591</v>
      </c>
      <c r="F935" t="s">
        <v>108</v>
      </c>
      <c r="G935" s="3">
        <v>39862.400000000001</v>
      </c>
      <c r="H935" s="3" t="str">
        <f>VLOOKUP($A935&amp;$C935&amp;$B935,Mapping!$C:$G,3,0)</f>
        <v>Mass</v>
      </c>
      <c r="I935" t="str">
        <f>VLOOKUP($A935&amp;$C935&amp;$B935,Mapping!$C:$G,4,0)</f>
        <v>JOHNSON'S BABY</v>
      </c>
      <c r="J935" t="str">
        <f t="shared" si="14"/>
        <v>SOFTLOTION</v>
      </c>
      <c r="K935" t="str">
        <f>VLOOKUP($A935&amp;$C935&amp;$B935,Mapping!$C:$G,5,0)</f>
        <v>Baby Care</v>
      </c>
      <c r="L935" t="str">
        <f>VLOOKUP(J935&amp;H935,Mapping!J:K,2,0)</f>
        <v>Baby body milk</v>
      </c>
      <c r="M935" t="str">
        <f>IF(OR(I935="PIZ BUIN",I935="LISTERINE"),VLOOKUP(E935,MAPEO!C:D,2,0)&amp;" "&amp;H935,VLOOKUP(E935,MAPEO!C:D,2,0))</f>
        <v>J´s Baby Milk &amp; Lotions</v>
      </c>
      <c r="N935">
        <f>VLOOKUP(F935,MD!A:B,2,0)</f>
        <v>0</v>
      </c>
    </row>
    <row r="936" spans="1:14">
      <c r="A936" t="s">
        <v>133</v>
      </c>
      <c r="B936" t="s">
        <v>1</v>
      </c>
      <c r="C936" t="s">
        <v>189</v>
      </c>
      <c r="D936" t="s">
        <v>396</v>
      </c>
      <c r="E936" t="s">
        <v>591</v>
      </c>
      <c r="F936" t="s">
        <v>109</v>
      </c>
      <c r="G936" s="3">
        <v>25494.95</v>
      </c>
      <c r="H936" s="3" t="str">
        <f>VLOOKUP($A936&amp;$C936&amp;$B936,Mapping!$C:$G,3,0)</f>
        <v>Mass</v>
      </c>
      <c r="I936" t="str">
        <f>VLOOKUP($A936&amp;$C936&amp;$B936,Mapping!$C:$G,4,0)</f>
        <v>JOHNSON'S BABY</v>
      </c>
      <c r="J936" t="str">
        <f t="shared" si="14"/>
        <v>SOFTLOTION</v>
      </c>
      <c r="K936" t="str">
        <f>VLOOKUP($A936&amp;$C936&amp;$B936,Mapping!$C:$G,5,0)</f>
        <v>Baby Care</v>
      </c>
      <c r="L936" t="str">
        <f>VLOOKUP(J936&amp;H936,Mapping!J:K,2,0)</f>
        <v>Baby body milk</v>
      </c>
      <c r="M936" t="str">
        <f>IF(OR(I936="PIZ BUIN",I936="LISTERINE"),VLOOKUP(E936,MAPEO!C:D,2,0)&amp;" "&amp;H936,VLOOKUP(E936,MAPEO!C:D,2,0))</f>
        <v>J´s Baby Milk &amp; Lotions</v>
      </c>
      <c r="N936">
        <f>VLOOKUP(F936,MD!A:B,2,0)</f>
        <v>0</v>
      </c>
    </row>
    <row r="937" spans="1:14">
      <c r="A937" t="s">
        <v>133</v>
      </c>
      <c r="B937" t="s">
        <v>1</v>
      </c>
      <c r="C937" t="s">
        <v>189</v>
      </c>
      <c r="D937" t="s">
        <v>396</v>
      </c>
      <c r="E937" t="s">
        <v>591</v>
      </c>
      <c r="F937" t="s">
        <v>110</v>
      </c>
      <c r="G937" s="3">
        <v>14246.05</v>
      </c>
      <c r="H937" s="3" t="str">
        <f>VLOOKUP($A937&amp;$C937&amp;$B937,Mapping!$C:$G,3,0)</f>
        <v>Mass</v>
      </c>
      <c r="I937" t="str">
        <f>VLOOKUP($A937&amp;$C937&amp;$B937,Mapping!$C:$G,4,0)</f>
        <v>JOHNSON'S BABY</v>
      </c>
      <c r="J937" t="str">
        <f t="shared" si="14"/>
        <v>SOFTLOTION</v>
      </c>
      <c r="K937" t="str">
        <f>VLOOKUP($A937&amp;$C937&amp;$B937,Mapping!$C:$G,5,0)</f>
        <v>Baby Care</v>
      </c>
      <c r="L937" t="str">
        <f>VLOOKUP(J937&amp;H937,Mapping!J:K,2,0)</f>
        <v>Baby body milk</v>
      </c>
      <c r="M937" t="str">
        <f>IF(OR(I937="PIZ BUIN",I937="LISTERINE"),VLOOKUP(E937,MAPEO!C:D,2,0)&amp;" "&amp;H937,VLOOKUP(E937,MAPEO!C:D,2,0))</f>
        <v>J´s Baby Milk &amp; Lotions</v>
      </c>
      <c r="N937">
        <f>VLOOKUP(F937,MD!A:B,2,0)</f>
        <v>0</v>
      </c>
    </row>
    <row r="938" spans="1:14">
      <c r="A938" t="s">
        <v>133</v>
      </c>
      <c r="B938" t="s">
        <v>1</v>
      </c>
      <c r="C938" t="s">
        <v>189</v>
      </c>
      <c r="D938" t="s">
        <v>396</v>
      </c>
      <c r="E938" t="s">
        <v>591</v>
      </c>
      <c r="F938" t="s">
        <v>111</v>
      </c>
      <c r="G938" s="3">
        <v>7592.4</v>
      </c>
      <c r="H938" s="3" t="str">
        <f>VLOOKUP($A938&amp;$C938&amp;$B938,Mapping!$C:$G,3,0)</f>
        <v>Mass</v>
      </c>
      <c r="I938" t="str">
        <f>VLOOKUP($A938&amp;$C938&amp;$B938,Mapping!$C:$G,4,0)</f>
        <v>JOHNSON'S BABY</v>
      </c>
      <c r="J938" t="str">
        <f t="shared" si="14"/>
        <v>SOFTLOTION</v>
      </c>
      <c r="K938" t="str">
        <f>VLOOKUP($A938&amp;$C938&amp;$B938,Mapping!$C:$G,5,0)</f>
        <v>Baby Care</v>
      </c>
      <c r="L938" t="str">
        <f>VLOOKUP(J938&amp;H938,Mapping!J:K,2,0)</f>
        <v>Baby body milk</v>
      </c>
      <c r="M938" t="str">
        <f>IF(OR(I938="PIZ BUIN",I938="LISTERINE"),VLOOKUP(E938,MAPEO!C:D,2,0)&amp;" "&amp;H938,VLOOKUP(E938,MAPEO!C:D,2,0))</f>
        <v>J´s Baby Milk &amp; Lotions</v>
      </c>
      <c r="N938">
        <f>VLOOKUP(F938,MD!A:B,2,0)</f>
        <v>0</v>
      </c>
    </row>
    <row r="939" spans="1:14">
      <c r="A939" t="s">
        <v>133</v>
      </c>
      <c r="B939" t="s">
        <v>1</v>
      </c>
      <c r="C939" t="s">
        <v>189</v>
      </c>
      <c r="D939" t="s">
        <v>396</v>
      </c>
      <c r="E939" t="s">
        <v>591</v>
      </c>
      <c r="F939" t="s">
        <v>114</v>
      </c>
      <c r="G939" s="3">
        <v>20053.09</v>
      </c>
      <c r="H939" s="3" t="str">
        <f>VLOOKUP($A939&amp;$C939&amp;$B939,Mapping!$C:$G,3,0)</f>
        <v>Mass</v>
      </c>
      <c r="I939" t="str">
        <f>VLOOKUP($A939&amp;$C939&amp;$B939,Mapping!$C:$G,4,0)</f>
        <v>JOHNSON'S BABY</v>
      </c>
      <c r="J939" t="str">
        <f t="shared" si="14"/>
        <v>SOFTLOTION</v>
      </c>
      <c r="K939" t="str">
        <f>VLOOKUP($A939&amp;$C939&amp;$B939,Mapping!$C:$G,5,0)</f>
        <v>Baby Care</v>
      </c>
      <c r="L939" t="str">
        <f>VLOOKUP(J939&amp;H939,Mapping!J:K,2,0)</f>
        <v>Baby body milk</v>
      </c>
      <c r="M939" t="str">
        <f>IF(OR(I939="PIZ BUIN",I939="LISTERINE"),VLOOKUP(E939,MAPEO!C:D,2,0)&amp;" "&amp;H939,VLOOKUP(E939,MAPEO!C:D,2,0))</f>
        <v>J´s Baby Milk &amp; Lotions</v>
      </c>
      <c r="N939">
        <f>VLOOKUP(F939,MD!A:B,2,0)</f>
        <v>0</v>
      </c>
    </row>
    <row r="940" spans="1:14">
      <c r="A940" t="s">
        <v>133</v>
      </c>
      <c r="B940" t="s">
        <v>1</v>
      </c>
      <c r="C940" t="s">
        <v>189</v>
      </c>
      <c r="D940" t="s">
        <v>396</v>
      </c>
      <c r="E940" t="s">
        <v>591</v>
      </c>
      <c r="F940" t="s">
        <v>115</v>
      </c>
      <c r="G940" s="3">
        <v>18291.89</v>
      </c>
      <c r="H940" s="3" t="str">
        <f>VLOOKUP($A940&amp;$C940&amp;$B940,Mapping!$C:$G,3,0)</f>
        <v>Mass</v>
      </c>
      <c r="I940" t="str">
        <f>VLOOKUP($A940&amp;$C940&amp;$B940,Mapping!$C:$G,4,0)</f>
        <v>JOHNSON'S BABY</v>
      </c>
      <c r="J940" t="str">
        <f t="shared" si="14"/>
        <v>SOFTLOTION</v>
      </c>
      <c r="K940" t="str">
        <f>VLOOKUP($A940&amp;$C940&amp;$B940,Mapping!$C:$G,5,0)</f>
        <v>Baby Care</v>
      </c>
      <c r="L940" t="str">
        <f>VLOOKUP(J940&amp;H940,Mapping!J:K,2,0)</f>
        <v>Baby body milk</v>
      </c>
      <c r="M940" t="str">
        <f>IF(OR(I940="PIZ BUIN",I940="LISTERINE"),VLOOKUP(E940,MAPEO!C:D,2,0)&amp;" "&amp;H940,VLOOKUP(E940,MAPEO!C:D,2,0))</f>
        <v>J´s Baby Milk &amp; Lotions</v>
      </c>
      <c r="N940" t="str">
        <f>VLOOKUP(F940,MD!A:B,2,0)</f>
        <v>YTD 2016</v>
      </c>
    </row>
    <row r="941" spans="1:14">
      <c r="A941" t="s">
        <v>133</v>
      </c>
      <c r="B941" t="s">
        <v>1</v>
      </c>
      <c r="C941" t="s">
        <v>189</v>
      </c>
      <c r="D941" t="s">
        <v>396</v>
      </c>
      <c r="E941" t="s">
        <v>591</v>
      </c>
      <c r="F941" t="s">
        <v>117</v>
      </c>
      <c r="G941" s="3">
        <v>13439.98</v>
      </c>
      <c r="H941" s="3" t="str">
        <f>VLOOKUP($A941&amp;$C941&amp;$B941,Mapping!$C:$G,3,0)</f>
        <v>Mass</v>
      </c>
      <c r="I941" t="str">
        <f>VLOOKUP($A941&amp;$C941&amp;$B941,Mapping!$C:$G,4,0)</f>
        <v>JOHNSON'S BABY</v>
      </c>
      <c r="J941" t="str">
        <f t="shared" si="14"/>
        <v>SOFTLOTION</v>
      </c>
      <c r="K941" t="str">
        <f>VLOOKUP($A941&amp;$C941&amp;$B941,Mapping!$C:$G,5,0)</f>
        <v>Baby Care</v>
      </c>
      <c r="L941" t="str">
        <f>VLOOKUP(J941&amp;H941,Mapping!J:K,2,0)</f>
        <v>Baby body milk</v>
      </c>
      <c r="M941" t="str">
        <f>IF(OR(I941="PIZ BUIN",I941="LISTERINE"),VLOOKUP(E941,MAPEO!C:D,2,0)&amp;" "&amp;H941,VLOOKUP(E941,MAPEO!C:D,2,0))</f>
        <v>J´s Baby Milk &amp; Lotions</v>
      </c>
      <c r="N941" t="str">
        <f>VLOOKUP(F941,MD!A:B,2,0)</f>
        <v>YTD 2016</v>
      </c>
    </row>
    <row r="942" spans="1:14">
      <c r="A942" t="s">
        <v>133</v>
      </c>
      <c r="B942" t="s">
        <v>1</v>
      </c>
      <c r="C942" t="s">
        <v>189</v>
      </c>
      <c r="D942" t="s">
        <v>396</v>
      </c>
      <c r="E942" t="s">
        <v>591</v>
      </c>
      <c r="F942" t="s">
        <v>118</v>
      </c>
      <c r="G942" s="3">
        <v>22868.61</v>
      </c>
      <c r="H942" s="3" t="str">
        <f>VLOOKUP($A942&amp;$C942&amp;$B942,Mapping!$C:$G,3,0)</f>
        <v>Mass</v>
      </c>
      <c r="I942" t="str">
        <f>VLOOKUP($A942&amp;$C942&amp;$B942,Mapping!$C:$G,4,0)</f>
        <v>JOHNSON'S BABY</v>
      </c>
      <c r="J942" t="str">
        <f t="shared" si="14"/>
        <v>SOFTLOTION</v>
      </c>
      <c r="K942" t="str">
        <f>VLOOKUP($A942&amp;$C942&amp;$B942,Mapping!$C:$G,5,0)</f>
        <v>Baby Care</v>
      </c>
      <c r="L942" t="str">
        <f>VLOOKUP(J942&amp;H942,Mapping!J:K,2,0)</f>
        <v>Baby body milk</v>
      </c>
      <c r="M942" t="str">
        <f>IF(OR(I942="PIZ BUIN",I942="LISTERINE"),VLOOKUP(E942,MAPEO!C:D,2,0)&amp;" "&amp;H942,VLOOKUP(E942,MAPEO!C:D,2,0))</f>
        <v>J´s Baby Milk &amp; Lotions</v>
      </c>
      <c r="N942" t="str">
        <f>VLOOKUP(F942,MD!A:B,2,0)</f>
        <v>YTD 2016</v>
      </c>
    </row>
    <row r="943" spans="1:14">
      <c r="A943" t="s">
        <v>133</v>
      </c>
      <c r="B943" t="s">
        <v>1</v>
      </c>
      <c r="C943" t="s">
        <v>189</v>
      </c>
      <c r="D943" t="s">
        <v>396</v>
      </c>
      <c r="E943" t="s">
        <v>396</v>
      </c>
      <c r="F943" t="s">
        <v>482</v>
      </c>
      <c r="G943" s="3">
        <v>4841.16</v>
      </c>
      <c r="H943" s="3" t="str">
        <f>VLOOKUP($A943&amp;$C943&amp;$B943,Mapping!$C:$G,3,0)</f>
        <v>Mass</v>
      </c>
      <c r="I943" t="str">
        <f>VLOOKUP($A943&amp;$C943&amp;$B943,Mapping!$C:$G,4,0)</f>
        <v>JOHNSON'S BABY</v>
      </c>
      <c r="J943" t="str">
        <f t="shared" si="14"/>
        <v>SOFTLOTION</v>
      </c>
      <c r="K943" t="str">
        <f>VLOOKUP($A943&amp;$C943&amp;$B943,Mapping!$C:$G,5,0)</f>
        <v>Baby Care</v>
      </c>
      <c r="L943" t="str">
        <f>VLOOKUP(J943&amp;H943,Mapping!J:K,2,0)</f>
        <v>Baby body milk</v>
      </c>
      <c r="M943" t="str">
        <f>IF(OR(I943="PIZ BUIN",I943="LISTERINE"),VLOOKUP(E943,MAPEO!C:D,2,0)&amp;" "&amp;H943,VLOOKUP(E943,MAPEO!C:D,2,0))</f>
        <v>J´s Baby Milk &amp; Lotions</v>
      </c>
      <c r="N943">
        <f>VLOOKUP(F943,MD!A:B,2,0)</f>
        <v>0</v>
      </c>
    </row>
    <row r="944" spans="1:14">
      <c r="A944" t="s">
        <v>133</v>
      </c>
      <c r="B944" t="s">
        <v>1</v>
      </c>
      <c r="C944" t="s">
        <v>189</v>
      </c>
      <c r="D944" t="s">
        <v>396</v>
      </c>
      <c r="E944" t="s">
        <v>396</v>
      </c>
      <c r="F944" t="s">
        <v>483</v>
      </c>
      <c r="G944" s="3">
        <v>11396.57</v>
      </c>
      <c r="H944" s="3" t="str">
        <f>VLOOKUP($A944&amp;$C944&amp;$B944,Mapping!$C:$G,3,0)</f>
        <v>Mass</v>
      </c>
      <c r="I944" t="str">
        <f>VLOOKUP($A944&amp;$C944&amp;$B944,Mapping!$C:$G,4,0)</f>
        <v>JOHNSON'S BABY</v>
      </c>
      <c r="J944" t="str">
        <f t="shared" si="14"/>
        <v>SOFTLOTION</v>
      </c>
      <c r="K944" t="str">
        <f>VLOOKUP($A944&amp;$C944&amp;$B944,Mapping!$C:$G,5,0)</f>
        <v>Baby Care</v>
      </c>
      <c r="L944" t="str">
        <f>VLOOKUP(J944&amp;H944,Mapping!J:K,2,0)</f>
        <v>Baby body milk</v>
      </c>
      <c r="M944" t="str">
        <f>IF(OR(I944="PIZ BUIN",I944="LISTERINE"),VLOOKUP(E944,MAPEO!C:D,2,0)&amp;" "&amp;H944,VLOOKUP(E944,MAPEO!C:D,2,0))</f>
        <v>J´s Baby Milk &amp; Lotions</v>
      </c>
      <c r="N944">
        <f>VLOOKUP(F944,MD!A:B,2,0)</f>
        <v>0</v>
      </c>
    </row>
    <row r="945" spans="1:14">
      <c r="A945" t="s">
        <v>133</v>
      </c>
      <c r="B945" t="s">
        <v>1</v>
      </c>
      <c r="C945" t="s">
        <v>189</v>
      </c>
      <c r="D945" t="s">
        <v>396</v>
      </c>
      <c r="E945" t="s">
        <v>396</v>
      </c>
      <c r="F945" t="s">
        <v>484</v>
      </c>
      <c r="G945" s="3">
        <v>5602.81</v>
      </c>
      <c r="H945" s="3" t="str">
        <f>VLOOKUP($A945&amp;$C945&amp;$B945,Mapping!$C:$G,3,0)</f>
        <v>Mass</v>
      </c>
      <c r="I945" t="str">
        <f>VLOOKUP($A945&amp;$C945&amp;$B945,Mapping!$C:$G,4,0)</f>
        <v>JOHNSON'S BABY</v>
      </c>
      <c r="J945" t="str">
        <f t="shared" si="14"/>
        <v>SOFTLOTION</v>
      </c>
      <c r="K945" t="str">
        <f>VLOOKUP($A945&amp;$C945&amp;$B945,Mapping!$C:$G,5,0)</f>
        <v>Baby Care</v>
      </c>
      <c r="L945" t="str">
        <f>VLOOKUP(J945&amp;H945,Mapping!J:K,2,0)</f>
        <v>Baby body milk</v>
      </c>
      <c r="M945" t="str">
        <f>IF(OR(I945="PIZ BUIN",I945="LISTERINE"),VLOOKUP(E945,MAPEO!C:D,2,0)&amp;" "&amp;H945,VLOOKUP(E945,MAPEO!C:D,2,0))</f>
        <v>J´s Baby Milk &amp; Lotions</v>
      </c>
      <c r="N945">
        <f>VLOOKUP(F945,MD!A:B,2,0)</f>
        <v>0</v>
      </c>
    </row>
    <row r="946" spans="1:14">
      <c r="A946" t="s">
        <v>133</v>
      </c>
      <c r="B946" t="s">
        <v>1</v>
      </c>
      <c r="C946" t="s">
        <v>189</v>
      </c>
      <c r="D946" t="s">
        <v>396</v>
      </c>
      <c r="E946" t="s">
        <v>396</v>
      </c>
      <c r="F946" t="s">
        <v>485</v>
      </c>
      <c r="G946" s="3">
        <v>6731.04</v>
      </c>
      <c r="H946" s="3" t="str">
        <f>VLOOKUP($A946&amp;$C946&amp;$B946,Mapping!$C:$G,3,0)</f>
        <v>Mass</v>
      </c>
      <c r="I946" t="str">
        <f>VLOOKUP($A946&amp;$C946&amp;$B946,Mapping!$C:$G,4,0)</f>
        <v>JOHNSON'S BABY</v>
      </c>
      <c r="J946" t="str">
        <f t="shared" si="14"/>
        <v>SOFTLOTION</v>
      </c>
      <c r="K946" t="str">
        <f>VLOOKUP($A946&amp;$C946&amp;$B946,Mapping!$C:$G,5,0)</f>
        <v>Baby Care</v>
      </c>
      <c r="L946" t="str">
        <f>VLOOKUP(J946&amp;H946,Mapping!J:K,2,0)</f>
        <v>Baby body milk</v>
      </c>
      <c r="M946" t="str">
        <f>IF(OR(I946="PIZ BUIN",I946="LISTERINE"),VLOOKUP(E946,MAPEO!C:D,2,0)&amp;" "&amp;H946,VLOOKUP(E946,MAPEO!C:D,2,0))</f>
        <v>J´s Baby Milk &amp; Lotions</v>
      </c>
      <c r="N946">
        <f>VLOOKUP(F946,MD!A:B,2,0)</f>
        <v>0</v>
      </c>
    </row>
    <row r="947" spans="1:14">
      <c r="A947" t="s">
        <v>133</v>
      </c>
      <c r="B947" t="s">
        <v>1</v>
      </c>
      <c r="C947" t="s">
        <v>189</v>
      </c>
      <c r="D947" t="s">
        <v>396</v>
      </c>
      <c r="E947" t="s">
        <v>396</v>
      </c>
      <c r="F947" t="s">
        <v>486</v>
      </c>
      <c r="G947" s="3">
        <v>5352.36</v>
      </c>
      <c r="H947" s="3" t="str">
        <f>VLOOKUP($A947&amp;$C947&amp;$B947,Mapping!$C:$G,3,0)</f>
        <v>Mass</v>
      </c>
      <c r="I947" t="str">
        <f>VLOOKUP($A947&amp;$C947&amp;$B947,Mapping!$C:$G,4,0)</f>
        <v>JOHNSON'S BABY</v>
      </c>
      <c r="J947" t="str">
        <f t="shared" si="14"/>
        <v>SOFTLOTION</v>
      </c>
      <c r="K947" t="str">
        <f>VLOOKUP($A947&amp;$C947&amp;$B947,Mapping!$C:$G,5,0)</f>
        <v>Baby Care</v>
      </c>
      <c r="L947" t="str">
        <f>VLOOKUP(J947&amp;H947,Mapping!J:K,2,0)</f>
        <v>Baby body milk</v>
      </c>
      <c r="M947" t="str">
        <f>IF(OR(I947="PIZ BUIN",I947="LISTERINE"),VLOOKUP(E947,MAPEO!C:D,2,0)&amp;" "&amp;H947,VLOOKUP(E947,MAPEO!C:D,2,0))</f>
        <v>J´s Baby Milk &amp; Lotions</v>
      </c>
      <c r="N947">
        <f>VLOOKUP(F947,MD!A:B,2,0)</f>
        <v>0</v>
      </c>
    </row>
    <row r="948" spans="1:14">
      <c r="A948" t="s">
        <v>133</v>
      </c>
      <c r="B948" t="s">
        <v>1</v>
      </c>
      <c r="C948" t="s">
        <v>189</v>
      </c>
      <c r="D948" t="s">
        <v>396</v>
      </c>
      <c r="E948" t="s">
        <v>396</v>
      </c>
      <c r="F948" t="s">
        <v>487</v>
      </c>
      <c r="G948" s="3">
        <v>8617.06</v>
      </c>
      <c r="H948" s="3" t="str">
        <f>VLOOKUP($A948&amp;$C948&amp;$B948,Mapping!$C:$G,3,0)</f>
        <v>Mass</v>
      </c>
      <c r="I948" t="str">
        <f>VLOOKUP($A948&amp;$C948&amp;$B948,Mapping!$C:$G,4,0)</f>
        <v>JOHNSON'S BABY</v>
      </c>
      <c r="J948" t="str">
        <f t="shared" si="14"/>
        <v>SOFTLOTION</v>
      </c>
      <c r="K948" t="str">
        <f>VLOOKUP($A948&amp;$C948&amp;$B948,Mapping!$C:$G,5,0)</f>
        <v>Baby Care</v>
      </c>
      <c r="L948" t="str">
        <f>VLOOKUP(J948&amp;H948,Mapping!J:K,2,0)</f>
        <v>Baby body milk</v>
      </c>
      <c r="M948" t="str">
        <f>IF(OR(I948="PIZ BUIN",I948="LISTERINE"),VLOOKUP(E948,MAPEO!C:D,2,0)&amp;" "&amp;H948,VLOOKUP(E948,MAPEO!C:D,2,0))</f>
        <v>J´s Baby Milk &amp; Lotions</v>
      </c>
      <c r="N948">
        <f>VLOOKUP(F948,MD!A:B,2,0)</f>
        <v>0</v>
      </c>
    </row>
    <row r="949" spans="1:14">
      <c r="A949" t="s">
        <v>133</v>
      </c>
      <c r="B949" t="s">
        <v>1</v>
      </c>
      <c r="C949" t="s">
        <v>189</v>
      </c>
      <c r="D949" t="s">
        <v>396</v>
      </c>
      <c r="E949" t="s">
        <v>396</v>
      </c>
      <c r="F949" t="s">
        <v>488</v>
      </c>
      <c r="G949" s="3">
        <v>7037.24</v>
      </c>
      <c r="H949" s="3" t="str">
        <f>VLOOKUP($A949&amp;$C949&amp;$B949,Mapping!$C:$G,3,0)</f>
        <v>Mass</v>
      </c>
      <c r="I949" t="str">
        <f>VLOOKUP($A949&amp;$C949&amp;$B949,Mapping!$C:$G,4,0)</f>
        <v>JOHNSON'S BABY</v>
      </c>
      <c r="J949" t="str">
        <f t="shared" si="14"/>
        <v>SOFTLOTION</v>
      </c>
      <c r="K949" t="str">
        <f>VLOOKUP($A949&amp;$C949&amp;$B949,Mapping!$C:$G,5,0)</f>
        <v>Baby Care</v>
      </c>
      <c r="L949" t="str">
        <f>VLOOKUP(J949&amp;H949,Mapping!J:K,2,0)</f>
        <v>Baby body milk</v>
      </c>
      <c r="M949" t="str">
        <f>IF(OR(I949="PIZ BUIN",I949="LISTERINE"),VLOOKUP(E949,MAPEO!C:D,2,0)&amp;" "&amp;H949,VLOOKUP(E949,MAPEO!C:D,2,0))</f>
        <v>J´s Baby Milk &amp; Lotions</v>
      </c>
      <c r="N949">
        <f>VLOOKUP(F949,MD!A:B,2,0)</f>
        <v>0</v>
      </c>
    </row>
    <row r="950" spans="1:14">
      <c r="A950" t="s">
        <v>133</v>
      </c>
      <c r="B950" t="s">
        <v>1</v>
      </c>
      <c r="C950" t="s">
        <v>189</v>
      </c>
      <c r="D950" t="s">
        <v>396</v>
      </c>
      <c r="E950" t="s">
        <v>396</v>
      </c>
      <c r="F950" t="s">
        <v>489</v>
      </c>
      <c r="G950" s="3">
        <v>6321.06</v>
      </c>
      <c r="H950" s="3" t="str">
        <f>VLOOKUP($A950&amp;$C950&amp;$B950,Mapping!$C:$G,3,0)</f>
        <v>Mass</v>
      </c>
      <c r="I950" t="str">
        <f>VLOOKUP($A950&amp;$C950&amp;$B950,Mapping!$C:$G,4,0)</f>
        <v>JOHNSON'S BABY</v>
      </c>
      <c r="J950" t="str">
        <f t="shared" si="14"/>
        <v>SOFTLOTION</v>
      </c>
      <c r="K950" t="str">
        <f>VLOOKUP($A950&amp;$C950&amp;$B950,Mapping!$C:$G,5,0)</f>
        <v>Baby Care</v>
      </c>
      <c r="L950" t="str">
        <f>VLOOKUP(J950&amp;H950,Mapping!J:K,2,0)</f>
        <v>Baby body milk</v>
      </c>
      <c r="M950" t="str">
        <f>IF(OR(I950="PIZ BUIN",I950="LISTERINE"),VLOOKUP(E950,MAPEO!C:D,2,0)&amp;" "&amp;H950,VLOOKUP(E950,MAPEO!C:D,2,0))</f>
        <v>J´s Baby Milk &amp; Lotions</v>
      </c>
      <c r="N950">
        <f>VLOOKUP(F950,MD!A:B,2,0)</f>
        <v>0</v>
      </c>
    </row>
    <row r="951" spans="1:14">
      <c r="A951" t="s">
        <v>133</v>
      </c>
      <c r="B951" t="s">
        <v>1</v>
      </c>
      <c r="C951" t="s">
        <v>189</v>
      </c>
      <c r="D951" t="s">
        <v>396</v>
      </c>
      <c r="E951" t="s">
        <v>396</v>
      </c>
      <c r="F951" t="s">
        <v>490</v>
      </c>
      <c r="G951" s="3">
        <v>10842.05</v>
      </c>
      <c r="H951" s="3" t="str">
        <f>VLOOKUP($A951&amp;$C951&amp;$B951,Mapping!$C:$G,3,0)</f>
        <v>Mass</v>
      </c>
      <c r="I951" t="str">
        <f>VLOOKUP($A951&amp;$C951&amp;$B951,Mapping!$C:$G,4,0)</f>
        <v>JOHNSON'S BABY</v>
      </c>
      <c r="J951" t="str">
        <f t="shared" si="14"/>
        <v>SOFTLOTION</v>
      </c>
      <c r="K951" t="str">
        <f>VLOOKUP($A951&amp;$C951&amp;$B951,Mapping!$C:$G,5,0)</f>
        <v>Baby Care</v>
      </c>
      <c r="L951" t="str">
        <f>VLOOKUP(J951&amp;H951,Mapping!J:K,2,0)</f>
        <v>Baby body milk</v>
      </c>
      <c r="M951" t="str">
        <f>IF(OR(I951="PIZ BUIN",I951="LISTERINE"),VLOOKUP(E951,MAPEO!C:D,2,0)&amp;" "&amp;H951,VLOOKUP(E951,MAPEO!C:D,2,0))</f>
        <v>J´s Baby Milk &amp; Lotions</v>
      </c>
      <c r="N951">
        <f>VLOOKUP(F951,MD!A:B,2,0)</f>
        <v>0</v>
      </c>
    </row>
    <row r="952" spans="1:14">
      <c r="A952" t="s">
        <v>133</v>
      </c>
      <c r="B952" t="s">
        <v>1</v>
      </c>
      <c r="C952" t="s">
        <v>189</v>
      </c>
      <c r="D952" t="s">
        <v>396</v>
      </c>
      <c r="E952" t="s">
        <v>396</v>
      </c>
      <c r="F952" t="s">
        <v>491</v>
      </c>
      <c r="G952" s="3">
        <v>5545.5</v>
      </c>
      <c r="H952" s="3" t="str">
        <f>VLOOKUP($A952&amp;$C952&amp;$B952,Mapping!$C:$G,3,0)</f>
        <v>Mass</v>
      </c>
      <c r="I952" t="str">
        <f>VLOOKUP($A952&amp;$C952&amp;$B952,Mapping!$C:$G,4,0)</f>
        <v>JOHNSON'S BABY</v>
      </c>
      <c r="J952" t="str">
        <f t="shared" si="14"/>
        <v>SOFTLOTION</v>
      </c>
      <c r="K952" t="str">
        <f>VLOOKUP($A952&amp;$C952&amp;$B952,Mapping!$C:$G,5,0)</f>
        <v>Baby Care</v>
      </c>
      <c r="L952" t="str">
        <f>VLOOKUP(J952&amp;H952,Mapping!J:K,2,0)</f>
        <v>Baby body milk</v>
      </c>
      <c r="M952" t="str">
        <f>IF(OR(I952="PIZ BUIN",I952="LISTERINE"),VLOOKUP(E952,MAPEO!C:D,2,0)&amp;" "&amp;H952,VLOOKUP(E952,MAPEO!C:D,2,0))</f>
        <v>J´s Baby Milk &amp; Lotions</v>
      </c>
      <c r="N952">
        <f>VLOOKUP(F952,MD!A:B,2,0)</f>
        <v>0</v>
      </c>
    </row>
    <row r="953" spans="1:14">
      <c r="A953" t="s">
        <v>133</v>
      </c>
      <c r="B953" t="s">
        <v>1</v>
      </c>
      <c r="C953" t="s">
        <v>189</v>
      </c>
      <c r="D953" t="s">
        <v>396</v>
      </c>
      <c r="E953" t="s">
        <v>396</v>
      </c>
      <c r="F953" t="s">
        <v>492</v>
      </c>
      <c r="G953" s="3">
        <v>4916.28</v>
      </c>
      <c r="H953" s="3" t="str">
        <f>VLOOKUP($A953&amp;$C953&amp;$B953,Mapping!$C:$G,3,0)</f>
        <v>Mass</v>
      </c>
      <c r="I953" t="str">
        <f>VLOOKUP($A953&amp;$C953&amp;$B953,Mapping!$C:$G,4,0)</f>
        <v>JOHNSON'S BABY</v>
      </c>
      <c r="J953" t="str">
        <f t="shared" si="14"/>
        <v>SOFTLOTION</v>
      </c>
      <c r="K953" t="str">
        <f>VLOOKUP($A953&amp;$C953&amp;$B953,Mapping!$C:$G,5,0)</f>
        <v>Baby Care</v>
      </c>
      <c r="L953" t="str">
        <f>VLOOKUP(J953&amp;H953,Mapping!J:K,2,0)</f>
        <v>Baby body milk</v>
      </c>
      <c r="M953" t="str">
        <f>IF(OR(I953="PIZ BUIN",I953="LISTERINE"),VLOOKUP(E953,MAPEO!C:D,2,0)&amp;" "&amp;H953,VLOOKUP(E953,MAPEO!C:D,2,0))</f>
        <v>J´s Baby Milk &amp; Lotions</v>
      </c>
      <c r="N953">
        <f>VLOOKUP(F953,MD!A:B,2,0)</f>
        <v>0</v>
      </c>
    </row>
    <row r="954" spans="1:14">
      <c r="A954" t="s">
        <v>133</v>
      </c>
      <c r="B954" t="s">
        <v>1</v>
      </c>
      <c r="C954" t="s">
        <v>189</v>
      </c>
      <c r="D954" t="s">
        <v>396</v>
      </c>
      <c r="E954" t="s">
        <v>396</v>
      </c>
      <c r="F954" t="s">
        <v>493</v>
      </c>
      <c r="G954" s="3">
        <v>9902.91</v>
      </c>
      <c r="H954" s="3" t="str">
        <f>VLOOKUP($A954&amp;$C954&amp;$B954,Mapping!$C:$G,3,0)</f>
        <v>Mass</v>
      </c>
      <c r="I954" t="str">
        <f>VLOOKUP($A954&amp;$C954&amp;$B954,Mapping!$C:$G,4,0)</f>
        <v>JOHNSON'S BABY</v>
      </c>
      <c r="J954" t="str">
        <f t="shared" si="14"/>
        <v>SOFTLOTION</v>
      </c>
      <c r="K954" t="str">
        <f>VLOOKUP($A954&amp;$C954&amp;$B954,Mapping!$C:$G,5,0)</f>
        <v>Baby Care</v>
      </c>
      <c r="L954" t="str">
        <f>VLOOKUP(J954&amp;H954,Mapping!J:K,2,0)</f>
        <v>Baby body milk</v>
      </c>
      <c r="M954" t="str">
        <f>IF(OR(I954="PIZ BUIN",I954="LISTERINE"),VLOOKUP(E954,MAPEO!C:D,2,0)&amp;" "&amp;H954,VLOOKUP(E954,MAPEO!C:D,2,0))</f>
        <v>J´s Baby Milk &amp; Lotions</v>
      </c>
      <c r="N954">
        <f>VLOOKUP(F954,MD!A:B,2,0)</f>
        <v>0</v>
      </c>
    </row>
    <row r="955" spans="1:14">
      <c r="A955" t="s">
        <v>133</v>
      </c>
      <c r="B955" t="s">
        <v>1</v>
      </c>
      <c r="C955" t="s">
        <v>189</v>
      </c>
      <c r="D955" t="s">
        <v>396</v>
      </c>
      <c r="E955" t="s">
        <v>396</v>
      </c>
      <c r="F955" t="s">
        <v>95</v>
      </c>
      <c r="G955" s="3">
        <v>8660.61</v>
      </c>
      <c r="H955" s="3" t="str">
        <f>VLOOKUP($A955&amp;$C955&amp;$B955,Mapping!$C:$G,3,0)</f>
        <v>Mass</v>
      </c>
      <c r="I955" t="str">
        <f>VLOOKUP($A955&amp;$C955&amp;$B955,Mapping!$C:$G,4,0)</f>
        <v>JOHNSON'S BABY</v>
      </c>
      <c r="J955" t="str">
        <f t="shared" si="14"/>
        <v>SOFTLOTION</v>
      </c>
      <c r="K955" t="str">
        <f>VLOOKUP($A955&amp;$C955&amp;$B955,Mapping!$C:$G,5,0)</f>
        <v>Baby Care</v>
      </c>
      <c r="L955" t="str">
        <f>VLOOKUP(J955&amp;H955,Mapping!J:K,2,0)</f>
        <v>Baby body milk</v>
      </c>
      <c r="M955" t="str">
        <f>IF(OR(I955="PIZ BUIN",I955="LISTERINE"),VLOOKUP(E955,MAPEO!C:D,2,0)&amp;" "&amp;H955,VLOOKUP(E955,MAPEO!C:D,2,0))</f>
        <v>J´s Baby Milk &amp; Lotions</v>
      </c>
      <c r="N955" t="str">
        <f>VLOOKUP(F955,MD!A:B,2,0)</f>
        <v>YTD 2015</v>
      </c>
    </row>
    <row r="956" spans="1:14">
      <c r="A956" t="s">
        <v>133</v>
      </c>
      <c r="B956" t="s">
        <v>1</v>
      </c>
      <c r="C956" t="s">
        <v>189</v>
      </c>
      <c r="D956" t="s">
        <v>396</v>
      </c>
      <c r="E956" t="s">
        <v>396</v>
      </c>
      <c r="F956" t="s">
        <v>96</v>
      </c>
      <c r="G956" s="3">
        <v>7679.37</v>
      </c>
      <c r="H956" s="3" t="str">
        <f>VLOOKUP($A956&amp;$C956&amp;$B956,Mapping!$C:$G,3,0)</f>
        <v>Mass</v>
      </c>
      <c r="I956" t="str">
        <f>VLOOKUP($A956&amp;$C956&amp;$B956,Mapping!$C:$G,4,0)</f>
        <v>JOHNSON'S BABY</v>
      </c>
      <c r="J956" t="str">
        <f t="shared" si="14"/>
        <v>SOFTLOTION</v>
      </c>
      <c r="K956" t="str">
        <f>VLOOKUP($A956&amp;$C956&amp;$B956,Mapping!$C:$G,5,0)</f>
        <v>Baby Care</v>
      </c>
      <c r="L956" t="str">
        <f>VLOOKUP(J956&amp;H956,Mapping!J:K,2,0)</f>
        <v>Baby body milk</v>
      </c>
      <c r="M956" t="str">
        <f>IF(OR(I956="PIZ BUIN",I956="LISTERINE"),VLOOKUP(E956,MAPEO!C:D,2,0)&amp;" "&amp;H956,VLOOKUP(E956,MAPEO!C:D,2,0))</f>
        <v>J´s Baby Milk &amp; Lotions</v>
      </c>
      <c r="N956" t="str">
        <f>VLOOKUP(F956,MD!A:B,2,0)</f>
        <v>YTD 2015</v>
      </c>
    </row>
    <row r="957" spans="1:14">
      <c r="A957" t="s">
        <v>133</v>
      </c>
      <c r="B957" t="s">
        <v>1</v>
      </c>
      <c r="C957" t="s">
        <v>189</v>
      </c>
      <c r="D957" t="s">
        <v>396</v>
      </c>
      <c r="E957" t="s">
        <v>396</v>
      </c>
      <c r="F957" t="s">
        <v>97</v>
      </c>
      <c r="G957" s="3">
        <v>6953.08</v>
      </c>
      <c r="H957" s="3" t="str">
        <f>VLOOKUP($A957&amp;$C957&amp;$B957,Mapping!$C:$G,3,0)</f>
        <v>Mass</v>
      </c>
      <c r="I957" t="str">
        <f>VLOOKUP($A957&amp;$C957&amp;$B957,Mapping!$C:$G,4,0)</f>
        <v>JOHNSON'S BABY</v>
      </c>
      <c r="J957" t="str">
        <f t="shared" si="14"/>
        <v>SOFTLOTION</v>
      </c>
      <c r="K957" t="str">
        <f>VLOOKUP($A957&amp;$C957&amp;$B957,Mapping!$C:$G,5,0)</f>
        <v>Baby Care</v>
      </c>
      <c r="L957" t="str">
        <f>VLOOKUP(J957&amp;H957,Mapping!J:K,2,0)</f>
        <v>Baby body milk</v>
      </c>
      <c r="M957" t="str">
        <f>IF(OR(I957="PIZ BUIN",I957="LISTERINE"),VLOOKUP(E957,MAPEO!C:D,2,0)&amp;" "&amp;H957,VLOOKUP(E957,MAPEO!C:D,2,0))</f>
        <v>J´s Baby Milk &amp; Lotions</v>
      </c>
      <c r="N957" t="str">
        <f>VLOOKUP(F957,MD!A:B,2,0)</f>
        <v>YTD 2015</v>
      </c>
    </row>
    <row r="958" spans="1:14">
      <c r="A958" t="s">
        <v>133</v>
      </c>
      <c r="B958" t="s">
        <v>1</v>
      </c>
      <c r="C958" t="s">
        <v>189</v>
      </c>
      <c r="D958" t="s">
        <v>396</v>
      </c>
      <c r="E958" t="s">
        <v>396</v>
      </c>
      <c r="F958" t="s">
        <v>101</v>
      </c>
      <c r="G958" s="3">
        <v>4329.96</v>
      </c>
      <c r="H958" s="3" t="str">
        <f>VLOOKUP($A958&amp;$C958&amp;$B958,Mapping!$C:$G,3,0)</f>
        <v>Mass</v>
      </c>
      <c r="I958" t="str">
        <f>VLOOKUP($A958&amp;$C958&amp;$B958,Mapping!$C:$G,4,0)</f>
        <v>JOHNSON'S BABY</v>
      </c>
      <c r="J958" t="str">
        <f t="shared" si="14"/>
        <v>SOFTLOTION</v>
      </c>
      <c r="K958" t="str">
        <f>VLOOKUP($A958&amp;$C958&amp;$B958,Mapping!$C:$G,5,0)</f>
        <v>Baby Care</v>
      </c>
      <c r="L958" t="str">
        <f>VLOOKUP(J958&amp;H958,Mapping!J:K,2,0)</f>
        <v>Baby body milk</v>
      </c>
      <c r="M958" t="str">
        <f>IF(OR(I958="PIZ BUIN",I958="LISTERINE"),VLOOKUP(E958,MAPEO!C:D,2,0)&amp;" "&amp;H958,VLOOKUP(E958,MAPEO!C:D,2,0))</f>
        <v>J´s Baby Milk &amp; Lotions</v>
      </c>
      <c r="N958" t="str">
        <f>VLOOKUP(F958,MD!A:B,2,0)</f>
        <v>YTD 2015</v>
      </c>
    </row>
    <row r="959" spans="1:14">
      <c r="A959" t="s">
        <v>133</v>
      </c>
      <c r="B959" t="s">
        <v>1</v>
      </c>
      <c r="C959" t="s">
        <v>189</v>
      </c>
      <c r="D959" t="s">
        <v>396</v>
      </c>
      <c r="E959" t="s">
        <v>396</v>
      </c>
      <c r="F959" t="s">
        <v>104</v>
      </c>
      <c r="G959" s="3">
        <v>7078.17</v>
      </c>
      <c r="H959" s="3" t="str">
        <f>VLOOKUP($A959&amp;$C959&amp;$B959,Mapping!$C:$G,3,0)</f>
        <v>Mass</v>
      </c>
      <c r="I959" t="str">
        <f>VLOOKUP($A959&amp;$C959&amp;$B959,Mapping!$C:$G,4,0)</f>
        <v>JOHNSON'S BABY</v>
      </c>
      <c r="J959" t="str">
        <f t="shared" si="14"/>
        <v>SOFTLOTION</v>
      </c>
      <c r="K959" t="str">
        <f>VLOOKUP($A959&amp;$C959&amp;$B959,Mapping!$C:$G,5,0)</f>
        <v>Baby Care</v>
      </c>
      <c r="L959" t="str">
        <f>VLOOKUP(J959&amp;H959,Mapping!J:K,2,0)</f>
        <v>Baby body milk</v>
      </c>
      <c r="M959" t="str">
        <f>IF(OR(I959="PIZ BUIN",I959="LISTERINE"),VLOOKUP(E959,MAPEO!C:D,2,0)&amp;" "&amp;H959,VLOOKUP(E959,MAPEO!C:D,2,0))</f>
        <v>J´s Baby Milk &amp; Lotions</v>
      </c>
      <c r="N959" t="str">
        <f>VLOOKUP(F959,MD!A:B,2,0)</f>
        <v>YTD 2015</v>
      </c>
    </row>
    <row r="960" spans="1:14">
      <c r="A960" t="s">
        <v>133</v>
      </c>
      <c r="B960" t="s">
        <v>1</v>
      </c>
      <c r="C960" t="s">
        <v>189</v>
      </c>
      <c r="D960" t="s">
        <v>396</v>
      </c>
      <c r="E960" t="s">
        <v>396</v>
      </c>
      <c r="F960" t="s">
        <v>105</v>
      </c>
      <c r="G960" s="3">
        <v>9437.1299999999992</v>
      </c>
      <c r="H960" s="3" t="str">
        <f>VLOOKUP($A960&amp;$C960&amp;$B960,Mapping!$C:$G,3,0)</f>
        <v>Mass</v>
      </c>
      <c r="I960" t="str">
        <f>VLOOKUP($A960&amp;$C960&amp;$B960,Mapping!$C:$G,4,0)</f>
        <v>JOHNSON'S BABY</v>
      </c>
      <c r="J960" t="str">
        <f t="shared" ref="J960:J1023" si="15">IF(OR(C960="ROC",C960="COMPEED"),E960,D960)</f>
        <v>SOFTLOTION</v>
      </c>
      <c r="K960" t="str">
        <f>VLOOKUP($A960&amp;$C960&amp;$B960,Mapping!$C:$G,5,0)</f>
        <v>Baby Care</v>
      </c>
      <c r="L960" t="str">
        <f>VLOOKUP(J960&amp;H960,Mapping!J:K,2,0)</f>
        <v>Baby body milk</v>
      </c>
      <c r="M960" t="str">
        <f>IF(OR(I960="PIZ BUIN",I960="LISTERINE"),VLOOKUP(E960,MAPEO!C:D,2,0)&amp;" "&amp;H960,VLOOKUP(E960,MAPEO!C:D,2,0))</f>
        <v>J´s Baby Milk &amp; Lotions</v>
      </c>
      <c r="N960" t="str">
        <f>VLOOKUP(F960,MD!A:B,2,0)</f>
        <v>YTD 2015</v>
      </c>
    </row>
    <row r="961" spans="1:14">
      <c r="A961" t="s">
        <v>133</v>
      </c>
      <c r="B961" t="s">
        <v>1</v>
      </c>
      <c r="C961" t="s">
        <v>189</v>
      </c>
      <c r="D961" t="s">
        <v>396</v>
      </c>
      <c r="E961" t="s">
        <v>396</v>
      </c>
      <c r="F961" t="s">
        <v>106</v>
      </c>
      <c r="G961" s="3">
        <v>4701.1000000000004</v>
      </c>
      <c r="H961" s="3" t="str">
        <f>VLOOKUP($A961&amp;$C961&amp;$B961,Mapping!$C:$G,3,0)</f>
        <v>Mass</v>
      </c>
      <c r="I961" t="str">
        <f>VLOOKUP($A961&amp;$C961&amp;$B961,Mapping!$C:$G,4,0)</f>
        <v>JOHNSON'S BABY</v>
      </c>
      <c r="J961" t="str">
        <f t="shared" si="15"/>
        <v>SOFTLOTION</v>
      </c>
      <c r="K961" t="str">
        <f>VLOOKUP($A961&amp;$C961&amp;$B961,Mapping!$C:$G,5,0)</f>
        <v>Baby Care</v>
      </c>
      <c r="L961" t="str">
        <f>VLOOKUP(J961&amp;H961,Mapping!J:K,2,0)</f>
        <v>Baby body milk</v>
      </c>
      <c r="M961" t="str">
        <f>IF(OR(I961="PIZ BUIN",I961="LISTERINE"),VLOOKUP(E961,MAPEO!C:D,2,0)&amp;" "&amp;H961,VLOOKUP(E961,MAPEO!C:D,2,0))</f>
        <v>J´s Baby Milk &amp; Lotions</v>
      </c>
      <c r="N961" t="str">
        <f>VLOOKUP(F961,MD!A:B,2,0)</f>
        <v>YTD 2015</v>
      </c>
    </row>
    <row r="962" spans="1:14">
      <c r="A962" t="s">
        <v>133</v>
      </c>
      <c r="B962" t="s">
        <v>1</v>
      </c>
      <c r="C962" t="s">
        <v>189</v>
      </c>
      <c r="D962" t="s">
        <v>396</v>
      </c>
      <c r="E962" t="s">
        <v>396</v>
      </c>
      <c r="F962" t="s">
        <v>108</v>
      </c>
      <c r="G962" s="3">
        <v>6922.2</v>
      </c>
      <c r="H962" s="3" t="str">
        <f>VLOOKUP($A962&amp;$C962&amp;$B962,Mapping!$C:$G,3,0)</f>
        <v>Mass</v>
      </c>
      <c r="I962" t="str">
        <f>VLOOKUP($A962&amp;$C962&amp;$B962,Mapping!$C:$G,4,0)</f>
        <v>JOHNSON'S BABY</v>
      </c>
      <c r="J962" t="str">
        <f t="shared" si="15"/>
        <v>SOFTLOTION</v>
      </c>
      <c r="K962" t="str">
        <f>VLOOKUP($A962&amp;$C962&amp;$B962,Mapping!$C:$G,5,0)</f>
        <v>Baby Care</v>
      </c>
      <c r="L962" t="str">
        <f>VLOOKUP(J962&amp;H962,Mapping!J:K,2,0)</f>
        <v>Baby body milk</v>
      </c>
      <c r="M962" t="str">
        <f>IF(OR(I962="PIZ BUIN",I962="LISTERINE"),VLOOKUP(E962,MAPEO!C:D,2,0)&amp;" "&amp;H962,VLOOKUP(E962,MAPEO!C:D,2,0))</f>
        <v>J´s Baby Milk &amp; Lotions</v>
      </c>
      <c r="N962">
        <f>VLOOKUP(F962,MD!A:B,2,0)</f>
        <v>0</v>
      </c>
    </row>
    <row r="963" spans="1:14">
      <c r="A963" t="s">
        <v>133</v>
      </c>
      <c r="B963" t="s">
        <v>1</v>
      </c>
      <c r="C963" t="s">
        <v>189</v>
      </c>
      <c r="D963" t="s">
        <v>396</v>
      </c>
      <c r="E963" t="s">
        <v>396</v>
      </c>
      <c r="F963" t="s">
        <v>109</v>
      </c>
      <c r="G963" s="3">
        <v>8746.64</v>
      </c>
      <c r="H963" s="3" t="str">
        <f>VLOOKUP($A963&amp;$C963&amp;$B963,Mapping!$C:$G,3,0)</f>
        <v>Mass</v>
      </c>
      <c r="I963" t="str">
        <f>VLOOKUP($A963&amp;$C963&amp;$B963,Mapping!$C:$G,4,0)</f>
        <v>JOHNSON'S BABY</v>
      </c>
      <c r="J963" t="str">
        <f t="shared" si="15"/>
        <v>SOFTLOTION</v>
      </c>
      <c r="K963" t="str">
        <f>VLOOKUP($A963&amp;$C963&amp;$B963,Mapping!$C:$G,5,0)</f>
        <v>Baby Care</v>
      </c>
      <c r="L963" t="str">
        <f>VLOOKUP(J963&amp;H963,Mapping!J:K,2,0)</f>
        <v>Baby body milk</v>
      </c>
      <c r="M963" t="str">
        <f>IF(OR(I963="PIZ BUIN",I963="LISTERINE"),VLOOKUP(E963,MAPEO!C:D,2,0)&amp;" "&amp;H963,VLOOKUP(E963,MAPEO!C:D,2,0))</f>
        <v>J´s Baby Milk &amp; Lotions</v>
      </c>
      <c r="N963">
        <f>VLOOKUP(F963,MD!A:B,2,0)</f>
        <v>0</v>
      </c>
    </row>
    <row r="964" spans="1:14">
      <c r="A964" t="s">
        <v>133</v>
      </c>
      <c r="B964" t="s">
        <v>1</v>
      </c>
      <c r="C964" t="s">
        <v>189</v>
      </c>
      <c r="D964" t="s">
        <v>396</v>
      </c>
      <c r="E964" t="s">
        <v>396</v>
      </c>
      <c r="F964" t="s">
        <v>110</v>
      </c>
      <c r="G964" s="3">
        <v>5417.78</v>
      </c>
      <c r="H964" s="3" t="str">
        <f>VLOOKUP($A964&amp;$C964&amp;$B964,Mapping!$C:$G,3,0)</f>
        <v>Mass</v>
      </c>
      <c r="I964" t="str">
        <f>VLOOKUP($A964&amp;$C964&amp;$B964,Mapping!$C:$G,4,0)</f>
        <v>JOHNSON'S BABY</v>
      </c>
      <c r="J964" t="str">
        <f t="shared" si="15"/>
        <v>SOFTLOTION</v>
      </c>
      <c r="K964" t="str">
        <f>VLOOKUP($A964&amp;$C964&amp;$B964,Mapping!$C:$G,5,0)</f>
        <v>Baby Care</v>
      </c>
      <c r="L964" t="str">
        <f>VLOOKUP(J964&amp;H964,Mapping!J:K,2,0)</f>
        <v>Baby body milk</v>
      </c>
      <c r="M964" t="str">
        <f>IF(OR(I964="PIZ BUIN",I964="LISTERINE"),VLOOKUP(E964,MAPEO!C:D,2,0)&amp;" "&amp;H964,VLOOKUP(E964,MAPEO!C:D,2,0))</f>
        <v>J´s Baby Milk &amp; Lotions</v>
      </c>
      <c r="N964">
        <f>VLOOKUP(F964,MD!A:B,2,0)</f>
        <v>0</v>
      </c>
    </row>
    <row r="965" spans="1:14">
      <c r="A965" t="s">
        <v>133</v>
      </c>
      <c r="B965" t="s">
        <v>1</v>
      </c>
      <c r="C965" t="s">
        <v>189</v>
      </c>
      <c r="D965" t="s">
        <v>396</v>
      </c>
      <c r="E965" t="s">
        <v>396</v>
      </c>
      <c r="F965" t="s">
        <v>111</v>
      </c>
      <c r="G965" s="3">
        <v>3141.15</v>
      </c>
      <c r="H965" s="3" t="str">
        <f>VLOOKUP($A965&amp;$C965&amp;$B965,Mapping!$C:$G,3,0)</f>
        <v>Mass</v>
      </c>
      <c r="I965" t="str">
        <f>VLOOKUP($A965&amp;$C965&amp;$B965,Mapping!$C:$G,4,0)</f>
        <v>JOHNSON'S BABY</v>
      </c>
      <c r="J965" t="str">
        <f t="shared" si="15"/>
        <v>SOFTLOTION</v>
      </c>
      <c r="K965" t="str">
        <f>VLOOKUP($A965&amp;$C965&amp;$B965,Mapping!$C:$G,5,0)</f>
        <v>Baby Care</v>
      </c>
      <c r="L965" t="str">
        <f>VLOOKUP(J965&amp;H965,Mapping!J:K,2,0)</f>
        <v>Baby body milk</v>
      </c>
      <c r="M965" t="str">
        <f>IF(OR(I965="PIZ BUIN",I965="LISTERINE"),VLOOKUP(E965,MAPEO!C:D,2,0)&amp;" "&amp;H965,VLOOKUP(E965,MAPEO!C:D,2,0))</f>
        <v>J´s Baby Milk &amp; Lotions</v>
      </c>
      <c r="N965">
        <f>VLOOKUP(F965,MD!A:B,2,0)</f>
        <v>0</v>
      </c>
    </row>
    <row r="966" spans="1:14">
      <c r="A966" t="s">
        <v>133</v>
      </c>
      <c r="B966" t="s">
        <v>1</v>
      </c>
      <c r="C966" t="s">
        <v>189</v>
      </c>
      <c r="D966" t="s">
        <v>396</v>
      </c>
      <c r="E966" t="s">
        <v>396</v>
      </c>
      <c r="F966" t="s">
        <v>114</v>
      </c>
      <c r="G966" s="3">
        <v>6214.58</v>
      </c>
      <c r="H966" s="3" t="str">
        <f>VLOOKUP($A966&amp;$C966&amp;$B966,Mapping!$C:$G,3,0)</f>
        <v>Mass</v>
      </c>
      <c r="I966" t="str">
        <f>VLOOKUP($A966&amp;$C966&amp;$B966,Mapping!$C:$G,4,0)</f>
        <v>JOHNSON'S BABY</v>
      </c>
      <c r="J966" t="str">
        <f t="shared" si="15"/>
        <v>SOFTLOTION</v>
      </c>
      <c r="K966" t="str">
        <f>VLOOKUP($A966&amp;$C966&amp;$B966,Mapping!$C:$G,5,0)</f>
        <v>Baby Care</v>
      </c>
      <c r="L966" t="str">
        <f>VLOOKUP(J966&amp;H966,Mapping!J:K,2,0)</f>
        <v>Baby body milk</v>
      </c>
      <c r="M966" t="str">
        <f>IF(OR(I966="PIZ BUIN",I966="LISTERINE"),VLOOKUP(E966,MAPEO!C:D,2,0)&amp;" "&amp;H966,VLOOKUP(E966,MAPEO!C:D,2,0))</f>
        <v>J´s Baby Milk &amp; Lotions</v>
      </c>
      <c r="N966">
        <f>VLOOKUP(F966,MD!A:B,2,0)</f>
        <v>0</v>
      </c>
    </row>
    <row r="967" spans="1:14">
      <c r="A967" t="s">
        <v>133</v>
      </c>
      <c r="B967" t="s">
        <v>1</v>
      </c>
      <c r="C967" t="s">
        <v>189</v>
      </c>
      <c r="D967" t="s">
        <v>396</v>
      </c>
      <c r="E967" t="s">
        <v>396</v>
      </c>
      <c r="F967" t="s">
        <v>115</v>
      </c>
      <c r="G967" s="3">
        <v>7887.07</v>
      </c>
      <c r="H967" s="3" t="str">
        <f>VLOOKUP($A967&amp;$C967&amp;$B967,Mapping!$C:$G,3,0)</f>
        <v>Mass</v>
      </c>
      <c r="I967" t="str">
        <f>VLOOKUP($A967&amp;$C967&amp;$B967,Mapping!$C:$G,4,0)</f>
        <v>JOHNSON'S BABY</v>
      </c>
      <c r="J967" t="str">
        <f t="shared" si="15"/>
        <v>SOFTLOTION</v>
      </c>
      <c r="K967" t="str">
        <f>VLOOKUP($A967&amp;$C967&amp;$B967,Mapping!$C:$G,5,0)</f>
        <v>Baby Care</v>
      </c>
      <c r="L967" t="str">
        <f>VLOOKUP(J967&amp;H967,Mapping!J:K,2,0)</f>
        <v>Baby body milk</v>
      </c>
      <c r="M967" t="str">
        <f>IF(OR(I967="PIZ BUIN",I967="LISTERINE"),VLOOKUP(E967,MAPEO!C:D,2,0)&amp;" "&amp;H967,VLOOKUP(E967,MAPEO!C:D,2,0))</f>
        <v>J´s Baby Milk &amp; Lotions</v>
      </c>
      <c r="N967" t="str">
        <f>VLOOKUP(F967,MD!A:B,2,0)</f>
        <v>YTD 2016</v>
      </c>
    </row>
    <row r="968" spans="1:14">
      <c r="A968" t="s">
        <v>133</v>
      </c>
      <c r="B968" t="s">
        <v>1</v>
      </c>
      <c r="C968" t="s">
        <v>189</v>
      </c>
      <c r="D968" t="s">
        <v>396</v>
      </c>
      <c r="E968" t="s">
        <v>396</v>
      </c>
      <c r="F968" t="s">
        <v>117</v>
      </c>
      <c r="G968" s="3">
        <v>5405.16</v>
      </c>
      <c r="H968" s="3" t="str">
        <f>VLOOKUP($A968&amp;$C968&amp;$B968,Mapping!$C:$G,3,0)</f>
        <v>Mass</v>
      </c>
      <c r="I968" t="str">
        <f>VLOOKUP($A968&amp;$C968&amp;$B968,Mapping!$C:$G,4,0)</f>
        <v>JOHNSON'S BABY</v>
      </c>
      <c r="J968" t="str">
        <f t="shared" si="15"/>
        <v>SOFTLOTION</v>
      </c>
      <c r="K968" t="str">
        <f>VLOOKUP($A968&amp;$C968&amp;$B968,Mapping!$C:$G,5,0)</f>
        <v>Baby Care</v>
      </c>
      <c r="L968" t="str">
        <f>VLOOKUP(J968&amp;H968,Mapping!J:K,2,0)</f>
        <v>Baby body milk</v>
      </c>
      <c r="M968" t="str">
        <f>IF(OR(I968="PIZ BUIN",I968="LISTERINE"),VLOOKUP(E968,MAPEO!C:D,2,0)&amp;" "&amp;H968,VLOOKUP(E968,MAPEO!C:D,2,0))</f>
        <v>J´s Baby Milk &amp; Lotions</v>
      </c>
      <c r="N968" t="str">
        <f>VLOOKUP(F968,MD!A:B,2,0)</f>
        <v>YTD 2016</v>
      </c>
    </row>
    <row r="969" spans="1:14">
      <c r="A969" t="s">
        <v>133</v>
      </c>
      <c r="B969" t="s">
        <v>1</v>
      </c>
      <c r="C969" t="s">
        <v>189</v>
      </c>
      <c r="D969" t="s">
        <v>396</v>
      </c>
      <c r="E969" t="s">
        <v>396</v>
      </c>
      <c r="F969" t="s">
        <v>118</v>
      </c>
      <c r="G969" s="3">
        <v>8319.06</v>
      </c>
      <c r="H969" s="3" t="str">
        <f>VLOOKUP($A969&amp;$C969&amp;$B969,Mapping!$C:$G,3,0)</f>
        <v>Mass</v>
      </c>
      <c r="I969" t="str">
        <f>VLOOKUP($A969&amp;$C969&amp;$B969,Mapping!$C:$G,4,0)</f>
        <v>JOHNSON'S BABY</v>
      </c>
      <c r="J969" t="str">
        <f t="shared" si="15"/>
        <v>SOFTLOTION</v>
      </c>
      <c r="K969" t="str">
        <f>VLOOKUP($A969&amp;$C969&amp;$B969,Mapping!$C:$G,5,0)</f>
        <v>Baby Care</v>
      </c>
      <c r="L969" t="str">
        <f>VLOOKUP(J969&amp;H969,Mapping!J:K,2,0)</f>
        <v>Baby body milk</v>
      </c>
      <c r="M969" t="str">
        <f>IF(OR(I969="PIZ BUIN",I969="LISTERINE"),VLOOKUP(E969,MAPEO!C:D,2,0)&amp;" "&amp;H969,VLOOKUP(E969,MAPEO!C:D,2,0))</f>
        <v>J´s Baby Milk &amp; Lotions</v>
      </c>
      <c r="N969" t="str">
        <f>VLOOKUP(F969,MD!A:B,2,0)</f>
        <v>YTD 2016</v>
      </c>
    </row>
    <row r="970" spans="1:14">
      <c r="A970" t="s">
        <v>133</v>
      </c>
      <c r="B970" t="s">
        <v>1</v>
      </c>
      <c r="C970" t="s">
        <v>189</v>
      </c>
      <c r="D970" t="s">
        <v>396</v>
      </c>
      <c r="E970" t="s">
        <v>592</v>
      </c>
      <c r="F970" t="s">
        <v>482</v>
      </c>
      <c r="G970" s="3">
        <v>27460.79</v>
      </c>
      <c r="H970" s="3" t="str">
        <f>VLOOKUP($A970&amp;$C970&amp;$B970,Mapping!$C:$G,3,0)</f>
        <v>Mass</v>
      </c>
      <c r="I970" t="str">
        <f>VLOOKUP($A970&amp;$C970&amp;$B970,Mapping!$C:$G,4,0)</f>
        <v>JOHNSON'S BABY</v>
      </c>
      <c r="J970" t="str">
        <f t="shared" si="15"/>
        <v>SOFTLOTION</v>
      </c>
      <c r="K970" t="str">
        <f>VLOOKUP($A970&amp;$C970&amp;$B970,Mapping!$C:$G,5,0)</f>
        <v>Baby Care</v>
      </c>
      <c r="L970" t="str">
        <f>VLOOKUP(J970&amp;H970,Mapping!J:K,2,0)</f>
        <v>Baby body milk</v>
      </c>
      <c r="M970" t="str">
        <f>IF(OR(I970="PIZ BUIN",I970="LISTERINE"),VLOOKUP(E970,MAPEO!C:D,2,0)&amp;" "&amp;H970,VLOOKUP(E970,MAPEO!C:D,2,0))</f>
        <v>J´s Baby Milk &amp; Lotions</v>
      </c>
      <c r="N970">
        <f>VLOOKUP(F970,MD!A:B,2,0)</f>
        <v>0</v>
      </c>
    </row>
    <row r="971" spans="1:14">
      <c r="A971" t="s">
        <v>133</v>
      </c>
      <c r="B971" t="s">
        <v>1</v>
      </c>
      <c r="C971" t="s">
        <v>189</v>
      </c>
      <c r="D971" t="s">
        <v>396</v>
      </c>
      <c r="E971" t="s">
        <v>592</v>
      </c>
      <c r="F971" t="s">
        <v>483</v>
      </c>
      <c r="G971" s="3">
        <v>26274.17</v>
      </c>
      <c r="H971" s="3" t="str">
        <f>VLOOKUP($A971&amp;$C971&amp;$B971,Mapping!$C:$G,3,0)</f>
        <v>Mass</v>
      </c>
      <c r="I971" t="str">
        <f>VLOOKUP($A971&amp;$C971&amp;$B971,Mapping!$C:$G,4,0)</f>
        <v>JOHNSON'S BABY</v>
      </c>
      <c r="J971" t="str">
        <f t="shared" si="15"/>
        <v>SOFTLOTION</v>
      </c>
      <c r="K971" t="str">
        <f>VLOOKUP($A971&amp;$C971&amp;$B971,Mapping!$C:$G,5,0)</f>
        <v>Baby Care</v>
      </c>
      <c r="L971" t="str">
        <f>VLOOKUP(J971&amp;H971,Mapping!J:K,2,0)</f>
        <v>Baby body milk</v>
      </c>
      <c r="M971" t="str">
        <f>IF(OR(I971="PIZ BUIN",I971="LISTERINE"),VLOOKUP(E971,MAPEO!C:D,2,0)&amp;" "&amp;H971,VLOOKUP(E971,MAPEO!C:D,2,0))</f>
        <v>J´s Baby Milk &amp; Lotions</v>
      </c>
      <c r="N971">
        <f>VLOOKUP(F971,MD!A:B,2,0)</f>
        <v>0</v>
      </c>
    </row>
    <row r="972" spans="1:14">
      <c r="A972" t="s">
        <v>133</v>
      </c>
      <c r="B972" t="s">
        <v>1</v>
      </c>
      <c r="C972" t="s">
        <v>189</v>
      </c>
      <c r="D972" t="s">
        <v>396</v>
      </c>
      <c r="E972" t="s">
        <v>592</v>
      </c>
      <c r="F972" t="s">
        <v>484</v>
      </c>
      <c r="G972" s="3">
        <v>11716.52</v>
      </c>
      <c r="H972" s="3" t="str">
        <f>VLOOKUP($A972&amp;$C972&amp;$B972,Mapping!$C:$G,3,0)</f>
        <v>Mass</v>
      </c>
      <c r="I972" t="str">
        <f>VLOOKUP($A972&amp;$C972&amp;$B972,Mapping!$C:$G,4,0)</f>
        <v>JOHNSON'S BABY</v>
      </c>
      <c r="J972" t="str">
        <f t="shared" si="15"/>
        <v>SOFTLOTION</v>
      </c>
      <c r="K972" t="str">
        <f>VLOOKUP($A972&amp;$C972&amp;$B972,Mapping!$C:$G,5,0)</f>
        <v>Baby Care</v>
      </c>
      <c r="L972" t="str">
        <f>VLOOKUP(J972&amp;H972,Mapping!J:K,2,0)</f>
        <v>Baby body milk</v>
      </c>
      <c r="M972" t="str">
        <f>IF(OR(I972="PIZ BUIN",I972="LISTERINE"),VLOOKUP(E972,MAPEO!C:D,2,0)&amp;" "&amp;H972,VLOOKUP(E972,MAPEO!C:D,2,0))</f>
        <v>J´s Baby Milk &amp; Lotions</v>
      </c>
      <c r="N972">
        <f>VLOOKUP(F972,MD!A:B,2,0)</f>
        <v>0</v>
      </c>
    </row>
    <row r="973" spans="1:14">
      <c r="A973" t="s">
        <v>133</v>
      </c>
      <c r="B973" t="s">
        <v>1</v>
      </c>
      <c r="C973" t="s">
        <v>189</v>
      </c>
      <c r="D973" t="s">
        <v>396</v>
      </c>
      <c r="E973" t="s">
        <v>592</v>
      </c>
      <c r="F973" t="s">
        <v>485</v>
      </c>
      <c r="G973" s="3">
        <v>12311.71</v>
      </c>
      <c r="H973" s="3" t="str">
        <f>VLOOKUP($A973&amp;$C973&amp;$B973,Mapping!$C:$G,3,0)</f>
        <v>Mass</v>
      </c>
      <c r="I973" t="str">
        <f>VLOOKUP($A973&amp;$C973&amp;$B973,Mapping!$C:$G,4,0)</f>
        <v>JOHNSON'S BABY</v>
      </c>
      <c r="J973" t="str">
        <f t="shared" si="15"/>
        <v>SOFTLOTION</v>
      </c>
      <c r="K973" t="str">
        <f>VLOOKUP($A973&amp;$C973&amp;$B973,Mapping!$C:$G,5,0)</f>
        <v>Baby Care</v>
      </c>
      <c r="L973" t="str">
        <f>VLOOKUP(J973&amp;H973,Mapping!J:K,2,0)</f>
        <v>Baby body milk</v>
      </c>
      <c r="M973" t="str">
        <f>IF(OR(I973="PIZ BUIN",I973="LISTERINE"),VLOOKUP(E973,MAPEO!C:D,2,0)&amp;" "&amp;H973,VLOOKUP(E973,MAPEO!C:D,2,0))</f>
        <v>J´s Baby Milk &amp; Lotions</v>
      </c>
      <c r="N973">
        <f>VLOOKUP(F973,MD!A:B,2,0)</f>
        <v>0</v>
      </c>
    </row>
    <row r="974" spans="1:14">
      <c r="A974" t="s">
        <v>133</v>
      </c>
      <c r="B974" t="s">
        <v>1</v>
      </c>
      <c r="C974" t="s">
        <v>189</v>
      </c>
      <c r="D974" t="s">
        <v>396</v>
      </c>
      <c r="E974" t="s">
        <v>592</v>
      </c>
      <c r="F974" t="s">
        <v>486</v>
      </c>
      <c r="G974" s="3">
        <v>12663.43</v>
      </c>
      <c r="H974" s="3" t="str">
        <f>VLOOKUP($A974&amp;$C974&amp;$B974,Mapping!$C:$G,3,0)</f>
        <v>Mass</v>
      </c>
      <c r="I974" t="str">
        <f>VLOOKUP($A974&amp;$C974&amp;$B974,Mapping!$C:$G,4,0)</f>
        <v>JOHNSON'S BABY</v>
      </c>
      <c r="J974" t="str">
        <f t="shared" si="15"/>
        <v>SOFTLOTION</v>
      </c>
      <c r="K974" t="str">
        <f>VLOOKUP($A974&amp;$C974&amp;$B974,Mapping!$C:$G,5,0)</f>
        <v>Baby Care</v>
      </c>
      <c r="L974" t="str">
        <f>VLOOKUP(J974&amp;H974,Mapping!J:K,2,0)</f>
        <v>Baby body milk</v>
      </c>
      <c r="M974" t="str">
        <f>IF(OR(I974="PIZ BUIN",I974="LISTERINE"),VLOOKUP(E974,MAPEO!C:D,2,0)&amp;" "&amp;H974,VLOOKUP(E974,MAPEO!C:D,2,0))</f>
        <v>J´s Baby Milk &amp; Lotions</v>
      </c>
      <c r="N974">
        <f>VLOOKUP(F974,MD!A:B,2,0)</f>
        <v>0</v>
      </c>
    </row>
    <row r="975" spans="1:14">
      <c r="A975" t="s">
        <v>133</v>
      </c>
      <c r="B975" t="s">
        <v>1</v>
      </c>
      <c r="C975" t="s">
        <v>189</v>
      </c>
      <c r="D975" t="s">
        <v>396</v>
      </c>
      <c r="E975" t="s">
        <v>592</v>
      </c>
      <c r="F975" t="s">
        <v>487</v>
      </c>
      <c r="G975" s="3">
        <v>31278.37</v>
      </c>
      <c r="H975" s="3" t="str">
        <f>VLOOKUP($A975&amp;$C975&amp;$B975,Mapping!$C:$G,3,0)</f>
        <v>Mass</v>
      </c>
      <c r="I975" t="str">
        <f>VLOOKUP($A975&amp;$C975&amp;$B975,Mapping!$C:$G,4,0)</f>
        <v>JOHNSON'S BABY</v>
      </c>
      <c r="J975" t="str">
        <f t="shared" si="15"/>
        <v>SOFTLOTION</v>
      </c>
      <c r="K975" t="str">
        <f>VLOOKUP($A975&amp;$C975&amp;$B975,Mapping!$C:$G,5,0)</f>
        <v>Baby Care</v>
      </c>
      <c r="L975" t="str">
        <f>VLOOKUP(J975&amp;H975,Mapping!J:K,2,0)</f>
        <v>Baby body milk</v>
      </c>
      <c r="M975" t="str">
        <f>IF(OR(I975="PIZ BUIN",I975="LISTERINE"),VLOOKUP(E975,MAPEO!C:D,2,0)&amp;" "&amp;H975,VLOOKUP(E975,MAPEO!C:D,2,0))</f>
        <v>J´s Baby Milk &amp; Lotions</v>
      </c>
      <c r="N975">
        <f>VLOOKUP(F975,MD!A:B,2,0)</f>
        <v>0</v>
      </c>
    </row>
    <row r="976" spans="1:14">
      <c r="A976" t="s">
        <v>133</v>
      </c>
      <c r="B976" t="s">
        <v>1</v>
      </c>
      <c r="C976" t="s">
        <v>189</v>
      </c>
      <c r="D976" t="s">
        <v>396</v>
      </c>
      <c r="E976" t="s">
        <v>592</v>
      </c>
      <c r="F976" t="s">
        <v>488</v>
      </c>
      <c r="G976" s="3">
        <v>15361.89</v>
      </c>
      <c r="H976" s="3" t="str">
        <f>VLOOKUP($A976&amp;$C976&amp;$B976,Mapping!$C:$G,3,0)</f>
        <v>Mass</v>
      </c>
      <c r="I976" t="str">
        <f>VLOOKUP($A976&amp;$C976&amp;$B976,Mapping!$C:$G,4,0)</f>
        <v>JOHNSON'S BABY</v>
      </c>
      <c r="J976" t="str">
        <f t="shared" si="15"/>
        <v>SOFTLOTION</v>
      </c>
      <c r="K976" t="str">
        <f>VLOOKUP($A976&amp;$C976&amp;$B976,Mapping!$C:$G,5,0)</f>
        <v>Baby Care</v>
      </c>
      <c r="L976" t="str">
        <f>VLOOKUP(J976&amp;H976,Mapping!J:K,2,0)</f>
        <v>Baby body milk</v>
      </c>
      <c r="M976" t="str">
        <f>IF(OR(I976="PIZ BUIN",I976="LISTERINE"),VLOOKUP(E976,MAPEO!C:D,2,0)&amp;" "&amp;H976,VLOOKUP(E976,MAPEO!C:D,2,0))</f>
        <v>J´s Baby Milk &amp; Lotions</v>
      </c>
      <c r="N976">
        <f>VLOOKUP(F976,MD!A:B,2,0)</f>
        <v>0</v>
      </c>
    </row>
    <row r="977" spans="1:14">
      <c r="A977" t="s">
        <v>133</v>
      </c>
      <c r="B977" t="s">
        <v>1</v>
      </c>
      <c r="C977" t="s">
        <v>189</v>
      </c>
      <c r="D977" t="s">
        <v>396</v>
      </c>
      <c r="E977" t="s">
        <v>592</v>
      </c>
      <c r="F977" t="s">
        <v>489</v>
      </c>
      <c r="G977" s="3">
        <v>15678.03</v>
      </c>
      <c r="H977" s="3" t="str">
        <f>VLOOKUP($A977&amp;$C977&amp;$B977,Mapping!$C:$G,3,0)</f>
        <v>Mass</v>
      </c>
      <c r="I977" t="str">
        <f>VLOOKUP($A977&amp;$C977&amp;$B977,Mapping!$C:$G,4,0)</f>
        <v>JOHNSON'S BABY</v>
      </c>
      <c r="J977" t="str">
        <f t="shared" si="15"/>
        <v>SOFTLOTION</v>
      </c>
      <c r="K977" t="str">
        <f>VLOOKUP($A977&amp;$C977&amp;$B977,Mapping!$C:$G,5,0)</f>
        <v>Baby Care</v>
      </c>
      <c r="L977" t="str">
        <f>VLOOKUP(J977&amp;H977,Mapping!J:K,2,0)</f>
        <v>Baby body milk</v>
      </c>
      <c r="M977" t="str">
        <f>IF(OR(I977="PIZ BUIN",I977="LISTERINE"),VLOOKUP(E977,MAPEO!C:D,2,0)&amp;" "&amp;H977,VLOOKUP(E977,MAPEO!C:D,2,0))</f>
        <v>J´s Baby Milk &amp; Lotions</v>
      </c>
      <c r="N977">
        <f>VLOOKUP(F977,MD!A:B,2,0)</f>
        <v>0</v>
      </c>
    </row>
    <row r="978" spans="1:14">
      <c r="A978" t="s">
        <v>133</v>
      </c>
      <c r="B978" t="s">
        <v>1</v>
      </c>
      <c r="C978" t="s">
        <v>189</v>
      </c>
      <c r="D978" t="s">
        <v>396</v>
      </c>
      <c r="E978" t="s">
        <v>592</v>
      </c>
      <c r="F978" t="s">
        <v>490</v>
      </c>
      <c r="G978" s="3">
        <v>34664.01</v>
      </c>
      <c r="H978" s="3" t="str">
        <f>VLOOKUP($A978&amp;$C978&amp;$B978,Mapping!$C:$G,3,0)</f>
        <v>Mass</v>
      </c>
      <c r="I978" t="str">
        <f>VLOOKUP($A978&amp;$C978&amp;$B978,Mapping!$C:$G,4,0)</f>
        <v>JOHNSON'S BABY</v>
      </c>
      <c r="J978" t="str">
        <f t="shared" si="15"/>
        <v>SOFTLOTION</v>
      </c>
      <c r="K978" t="str">
        <f>VLOOKUP($A978&amp;$C978&amp;$B978,Mapping!$C:$G,5,0)</f>
        <v>Baby Care</v>
      </c>
      <c r="L978" t="str">
        <f>VLOOKUP(J978&amp;H978,Mapping!J:K,2,0)</f>
        <v>Baby body milk</v>
      </c>
      <c r="M978" t="str">
        <f>IF(OR(I978="PIZ BUIN",I978="LISTERINE"),VLOOKUP(E978,MAPEO!C:D,2,0)&amp;" "&amp;H978,VLOOKUP(E978,MAPEO!C:D,2,0))</f>
        <v>J´s Baby Milk &amp; Lotions</v>
      </c>
      <c r="N978">
        <f>VLOOKUP(F978,MD!A:B,2,0)</f>
        <v>0</v>
      </c>
    </row>
    <row r="979" spans="1:14">
      <c r="A979" t="s">
        <v>133</v>
      </c>
      <c r="B979" t="s">
        <v>1</v>
      </c>
      <c r="C979" t="s">
        <v>189</v>
      </c>
      <c r="D979" t="s">
        <v>396</v>
      </c>
      <c r="E979" t="s">
        <v>592</v>
      </c>
      <c r="F979" t="s">
        <v>491</v>
      </c>
      <c r="G979" s="3">
        <v>14306.36</v>
      </c>
      <c r="H979" s="3" t="str">
        <f>VLOOKUP($A979&amp;$C979&amp;$B979,Mapping!$C:$G,3,0)</f>
        <v>Mass</v>
      </c>
      <c r="I979" t="str">
        <f>VLOOKUP($A979&amp;$C979&amp;$B979,Mapping!$C:$G,4,0)</f>
        <v>JOHNSON'S BABY</v>
      </c>
      <c r="J979" t="str">
        <f t="shared" si="15"/>
        <v>SOFTLOTION</v>
      </c>
      <c r="K979" t="str">
        <f>VLOOKUP($A979&amp;$C979&amp;$B979,Mapping!$C:$G,5,0)</f>
        <v>Baby Care</v>
      </c>
      <c r="L979" t="str">
        <f>VLOOKUP(J979&amp;H979,Mapping!J:K,2,0)</f>
        <v>Baby body milk</v>
      </c>
      <c r="M979" t="str">
        <f>IF(OR(I979="PIZ BUIN",I979="LISTERINE"),VLOOKUP(E979,MAPEO!C:D,2,0)&amp;" "&amp;H979,VLOOKUP(E979,MAPEO!C:D,2,0))</f>
        <v>J´s Baby Milk &amp; Lotions</v>
      </c>
      <c r="N979">
        <f>VLOOKUP(F979,MD!A:B,2,0)</f>
        <v>0</v>
      </c>
    </row>
    <row r="980" spans="1:14">
      <c r="A980" t="s">
        <v>133</v>
      </c>
      <c r="B980" t="s">
        <v>1</v>
      </c>
      <c r="C980" t="s">
        <v>189</v>
      </c>
      <c r="D980" t="s">
        <v>396</v>
      </c>
      <c r="E980" t="s">
        <v>592</v>
      </c>
      <c r="F980" t="s">
        <v>492</v>
      </c>
      <c r="G980" s="3">
        <v>10315.36</v>
      </c>
      <c r="H980" s="3" t="str">
        <f>VLOOKUP($A980&amp;$C980&amp;$B980,Mapping!$C:$G,3,0)</f>
        <v>Mass</v>
      </c>
      <c r="I980" t="str">
        <f>VLOOKUP($A980&amp;$C980&amp;$B980,Mapping!$C:$G,4,0)</f>
        <v>JOHNSON'S BABY</v>
      </c>
      <c r="J980" t="str">
        <f t="shared" si="15"/>
        <v>SOFTLOTION</v>
      </c>
      <c r="K980" t="str">
        <f>VLOOKUP($A980&amp;$C980&amp;$B980,Mapping!$C:$G,5,0)</f>
        <v>Baby Care</v>
      </c>
      <c r="L980" t="str">
        <f>VLOOKUP(J980&amp;H980,Mapping!J:K,2,0)</f>
        <v>Baby body milk</v>
      </c>
      <c r="M980" t="str">
        <f>IF(OR(I980="PIZ BUIN",I980="LISTERINE"),VLOOKUP(E980,MAPEO!C:D,2,0)&amp;" "&amp;H980,VLOOKUP(E980,MAPEO!C:D,2,0))</f>
        <v>J´s Baby Milk &amp; Lotions</v>
      </c>
      <c r="N980">
        <f>VLOOKUP(F980,MD!A:B,2,0)</f>
        <v>0</v>
      </c>
    </row>
    <row r="981" spans="1:14">
      <c r="A981" t="s">
        <v>133</v>
      </c>
      <c r="B981" t="s">
        <v>1</v>
      </c>
      <c r="C981" t="s">
        <v>189</v>
      </c>
      <c r="D981" t="s">
        <v>396</v>
      </c>
      <c r="E981" t="s">
        <v>592</v>
      </c>
      <c r="F981" t="s">
        <v>493</v>
      </c>
      <c r="G981" s="3">
        <v>18085.62</v>
      </c>
      <c r="H981" s="3" t="str">
        <f>VLOOKUP($A981&amp;$C981&amp;$B981,Mapping!$C:$G,3,0)</f>
        <v>Mass</v>
      </c>
      <c r="I981" t="str">
        <f>VLOOKUP($A981&amp;$C981&amp;$B981,Mapping!$C:$G,4,0)</f>
        <v>JOHNSON'S BABY</v>
      </c>
      <c r="J981" t="str">
        <f t="shared" si="15"/>
        <v>SOFTLOTION</v>
      </c>
      <c r="K981" t="str">
        <f>VLOOKUP($A981&amp;$C981&amp;$B981,Mapping!$C:$G,5,0)</f>
        <v>Baby Care</v>
      </c>
      <c r="L981" t="str">
        <f>VLOOKUP(J981&amp;H981,Mapping!J:K,2,0)</f>
        <v>Baby body milk</v>
      </c>
      <c r="M981" t="str">
        <f>IF(OR(I981="PIZ BUIN",I981="LISTERINE"),VLOOKUP(E981,MAPEO!C:D,2,0)&amp;" "&amp;H981,VLOOKUP(E981,MAPEO!C:D,2,0))</f>
        <v>J´s Baby Milk &amp; Lotions</v>
      </c>
      <c r="N981">
        <f>VLOOKUP(F981,MD!A:B,2,0)</f>
        <v>0</v>
      </c>
    </row>
    <row r="982" spans="1:14">
      <c r="A982" t="s">
        <v>133</v>
      </c>
      <c r="B982" t="s">
        <v>1</v>
      </c>
      <c r="C982" t="s">
        <v>189</v>
      </c>
      <c r="D982" t="s">
        <v>396</v>
      </c>
      <c r="E982" t="s">
        <v>592</v>
      </c>
      <c r="F982" t="s">
        <v>95</v>
      </c>
      <c r="G982" s="3">
        <v>36659.949999999997</v>
      </c>
      <c r="H982" s="3" t="str">
        <f>VLOOKUP($A982&amp;$C982&amp;$B982,Mapping!$C:$G,3,0)</f>
        <v>Mass</v>
      </c>
      <c r="I982" t="str">
        <f>VLOOKUP($A982&amp;$C982&amp;$B982,Mapping!$C:$G,4,0)</f>
        <v>JOHNSON'S BABY</v>
      </c>
      <c r="J982" t="str">
        <f t="shared" si="15"/>
        <v>SOFTLOTION</v>
      </c>
      <c r="K982" t="str">
        <f>VLOOKUP($A982&amp;$C982&amp;$B982,Mapping!$C:$G,5,0)</f>
        <v>Baby Care</v>
      </c>
      <c r="L982" t="str">
        <f>VLOOKUP(J982&amp;H982,Mapping!J:K,2,0)</f>
        <v>Baby body milk</v>
      </c>
      <c r="M982" t="str">
        <f>IF(OR(I982="PIZ BUIN",I982="LISTERINE"),VLOOKUP(E982,MAPEO!C:D,2,0)&amp;" "&amp;H982,VLOOKUP(E982,MAPEO!C:D,2,0))</f>
        <v>J´s Baby Milk &amp; Lotions</v>
      </c>
      <c r="N982" t="str">
        <f>VLOOKUP(F982,MD!A:B,2,0)</f>
        <v>YTD 2015</v>
      </c>
    </row>
    <row r="983" spans="1:14">
      <c r="A983" t="s">
        <v>133</v>
      </c>
      <c r="B983" t="s">
        <v>1</v>
      </c>
      <c r="C983" t="s">
        <v>189</v>
      </c>
      <c r="D983" t="s">
        <v>396</v>
      </c>
      <c r="E983" t="s">
        <v>592</v>
      </c>
      <c r="F983" t="s">
        <v>96</v>
      </c>
      <c r="G983" s="3">
        <v>38011.160000000003</v>
      </c>
      <c r="H983" s="3" t="str">
        <f>VLOOKUP($A983&amp;$C983&amp;$B983,Mapping!$C:$G,3,0)</f>
        <v>Mass</v>
      </c>
      <c r="I983" t="str">
        <f>VLOOKUP($A983&amp;$C983&amp;$B983,Mapping!$C:$G,4,0)</f>
        <v>JOHNSON'S BABY</v>
      </c>
      <c r="J983" t="str">
        <f t="shared" si="15"/>
        <v>SOFTLOTION</v>
      </c>
      <c r="K983" t="str">
        <f>VLOOKUP($A983&amp;$C983&amp;$B983,Mapping!$C:$G,5,0)</f>
        <v>Baby Care</v>
      </c>
      <c r="L983" t="str">
        <f>VLOOKUP(J983&amp;H983,Mapping!J:K,2,0)</f>
        <v>Baby body milk</v>
      </c>
      <c r="M983" t="str">
        <f>IF(OR(I983="PIZ BUIN",I983="LISTERINE"),VLOOKUP(E983,MAPEO!C:D,2,0)&amp;" "&amp;H983,VLOOKUP(E983,MAPEO!C:D,2,0))</f>
        <v>J´s Baby Milk &amp; Lotions</v>
      </c>
      <c r="N983" t="str">
        <f>VLOOKUP(F983,MD!A:B,2,0)</f>
        <v>YTD 2015</v>
      </c>
    </row>
    <row r="984" spans="1:14">
      <c r="A984" t="s">
        <v>133</v>
      </c>
      <c r="B984" t="s">
        <v>1</v>
      </c>
      <c r="C984" t="s">
        <v>189</v>
      </c>
      <c r="D984" t="s">
        <v>396</v>
      </c>
      <c r="E984" t="s">
        <v>592</v>
      </c>
      <c r="F984" t="s">
        <v>97</v>
      </c>
      <c r="G984" s="3">
        <v>29429.82</v>
      </c>
      <c r="H984" s="3" t="str">
        <f>VLOOKUP($A984&amp;$C984&amp;$B984,Mapping!$C:$G,3,0)</f>
        <v>Mass</v>
      </c>
      <c r="I984" t="str">
        <f>VLOOKUP($A984&amp;$C984&amp;$B984,Mapping!$C:$G,4,0)</f>
        <v>JOHNSON'S BABY</v>
      </c>
      <c r="J984" t="str">
        <f t="shared" si="15"/>
        <v>SOFTLOTION</v>
      </c>
      <c r="K984" t="str">
        <f>VLOOKUP($A984&amp;$C984&amp;$B984,Mapping!$C:$G,5,0)</f>
        <v>Baby Care</v>
      </c>
      <c r="L984" t="str">
        <f>VLOOKUP(J984&amp;H984,Mapping!J:K,2,0)</f>
        <v>Baby body milk</v>
      </c>
      <c r="M984" t="str">
        <f>IF(OR(I984="PIZ BUIN",I984="LISTERINE"),VLOOKUP(E984,MAPEO!C:D,2,0)&amp;" "&amp;H984,VLOOKUP(E984,MAPEO!C:D,2,0))</f>
        <v>J´s Baby Milk &amp; Lotions</v>
      </c>
      <c r="N984" t="str">
        <f>VLOOKUP(F984,MD!A:B,2,0)</f>
        <v>YTD 2015</v>
      </c>
    </row>
    <row r="985" spans="1:14">
      <c r="A985" t="s">
        <v>133</v>
      </c>
      <c r="B985" t="s">
        <v>1</v>
      </c>
      <c r="C985" t="s">
        <v>189</v>
      </c>
      <c r="D985" t="s">
        <v>396</v>
      </c>
      <c r="E985" t="s">
        <v>592</v>
      </c>
      <c r="F985" t="s">
        <v>101</v>
      </c>
      <c r="G985" s="3">
        <v>13436.76</v>
      </c>
      <c r="H985" s="3" t="str">
        <f>VLOOKUP($A985&amp;$C985&amp;$B985,Mapping!$C:$G,3,0)</f>
        <v>Mass</v>
      </c>
      <c r="I985" t="str">
        <f>VLOOKUP($A985&amp;$C985&amp;$B985,Mapping!$C:$G,4,0)</f>
        <v>JOHNSON'S BABY</v>
      </c>
      <c r="J985" t="str">
        <f t="shared" si="15"/>
        <v>SOFTLOTION</v>
      </c>
      <c r="K985" t="str">
        <f>VLOOKUP($A985&amp;$C985&amp;$B985,Mapping!$C:$G,5,0)</f>
        <v>Baby Care</v>
      </c>
      <c r="L985" t="str">
        <f>VLOOKUP(J985&amp;H985,Mapping!J:K,2,0)</f>
        <v>Baby body milk</v>
      </c>
      <c r="M985" t="str">
        <f>IF(OR(I985="PIZ BUIN",I985="LISTERINE"),VLOOKUP(E985,MAPEO!C:D,2,0)&amp;" "&amp;H985,VLOOKUP(E985,MAPEO!C:D,2,0))</f>
        <v>J´s Baby Milk &amp; Lotions</v>
      </c>
      <c r="N985" t="str">
        <f>VLOOKUP(F985,MD!A:B,2,0)</f>
        <v>YTD 2015</v>
      </c>
    </row>
    <row r="986" spans="1:14">
      <c r="A986" t="s">
        <v>133</v>
      </c>
      <c r="B986" t="s">
        <v>1</v>
      </c>
      <c r="C986" t="s">
        <v>189</v>
      </c>
      <c r="D986" t="s">
        <v>396</v>
      </c>
      <c r="E986" t="s">
        <v>592</v>
      </c>
      <c r="F986" t="s">
        <v>104</v>
      </c>
      <c r="G986" s="3">
        <v>15439.95</v>
      </c>
      <c r="H986" s="3" t="str">
        <f>VLOOKUP($A986&amp;$C986&amp;$B986,Mapping!$C:$G,3,0)</f>
        <v>Mass</v>
      </c>
      <c r="I986" t="str">
        <f>VLOOKUP($A986&amp;$C986&amp;$B986,Mapping!$C:$G,4,0)</f>
        <v>JOHNSON'S BABY</v>
      </c>
      <c r="J986" t="str">
        <f t="shared" si="15"/>
        <v>SOFTLOTION</v>
      </c>
      <c r="K986" t="str">
        <f>VLOOKUP($A986&amp;$C986&amp;$B986,Mapping!$C:$G,5,0)</f>
        <v>Baby Care</v>
      </c>
      <c r="L986" t="str">
        <f>VLOOKUP(J986&amp;H986,Mapping!J:K,2,0)</f>
        <v>Baby body milk</v>
      </c>
      <c r="M986" t="str">
        <f>IF(OR(I986="PIZ BUIN",I986="LISTERINE"),VLOOKUP(E986,MAPEO!C:D,2,0)&amp;" "&amp;H986,VLOOKUP(E986,MAPEO!C:D,2,0))</f>
        <v>J´s Baby Milk &amp; Lotions</v>
      </c>
      <c r="N986" t="str">
        <f>VLOOKUP(F986,MD!A:B,2,0)</f>
        <v>YTD 2015</v>
      </c>
    </row>
    <row r="987" spans="1:14">
      <c r="A987" t="s">
        <v>133</v>
      </c>
      <c r="B987" t="s">
        <v>1</v>
      </c>
      <c r="C987" t="s">
        <v>189</v>
      </c>
      <c r="D987" t="s">
        <v>396</v>
      </c>
      <c r="E987" t="s">
        <v>592</v>
      </c>
      <c r="F987" t="s">
        <v>105</v>
      </c>
      <c r="G987" s="3">
        <v>50359.25</v>
      </c>
      <c r="H987" s="3" t="str">
        <f>VLOOKUP($A987&amp;$C987&amp;$B987,Mapping!$C:$G,3,0)</f>
        <v>Mass</v>
      </c>
      <c r="I987" t="str">
        <f>VLOOKUP($A987&amp;$C987&amp;$B987,Mapping!$C:$G,4,0)</f>
        <v>JOHNSON'S BABY</v>
      </c>
      <c r="J987" t="str">
        <f t="shared" si="15"/>
        <v>SOFTLOTION</v>
      </c>
      <c r="K987" t="str">
        <f>VLOOKUP($A987&amp;$C987&amp;$B987,Mapping!$C:$G,5,0)</f>
        <v>Baby Care</v>
      </c>
      <c r="L987" t="str">
        <f>VLOOKUP(J987&amp;H987,Mapping!J:K,2,0)</f>
        <v>Baby body milk</v>
      </c>
      <c r="M987" t="str">
        <f>IF(OR(I987="PIZ BUIN",I987="LISTERINE"),VLOOKUP(E987,MAPEO!C:D,2,0)&amp;" "&amp;H987,VLOOKUP(E987,MAPEO!C:D,2,0))</f>
        <v>J´s Baby Milk &amp; Lotions</v>
      </c>
      <c r="N987" t="str">
        <f>VLOOKUP(F987,MD!A:B,2,0)</f>
        <v>YTD 2015</v>
      </c>
    </row>
    <row r="988" spans="1:14">
      <c r="A988" t="s">
        <v>133</v>
      </c>
      <c r="B988" t="s">
        <v>1</v>
      </c>
      <c r="C988" t="s">
        <v>189</v>
      </c>
      <c r="D988" t="s">
        <v>396</v>
      </c>
      <c r="E988" t="s">
        <v>592</v>
      </c>
      <c r="F988" t="s">
        <v>106</v>
      </c>
      <c r="G988" s="3">
        <v>32702.77</v>
      </c>
      <c r="H988" s="3" t="str">
        <f>VLOOKUP($A988&amp;$C988&amp;$B988,Mapping!$C:$G,3,0)</f>
        <v>Mass</v>
      </c>
      <c r="I988" t="str">
        <f>VLOOKUP($A988&amp;$C988&amp;$B988,Mapping!$C:$G,4,0)</f>
        <v>JOHNSON'S BABY</v>
      </c>
      <c r="J988" t="str">
        <f t="shared" si="15"/>
        <v>SOFTLOTION</v>
      </c>
      <c r="K988" t="str">
        <f>VLOOKUP($A988&amp;$C988&amp;$B988,Mapping!$C:$G,5,0)</f>
        <v>Baby Care</v>
      </c>
      <c r="L988" t="str">
        <f>VLOOKUP(J988&amp;H988,Mapping!J:K,2,0)</f>
        <v>Baby body milk</v>
      </c>
      <c r="M988" t="str">
        <f>IF(OR(I988="PIZ BUIN",I988="LISTERINE"),VLOOKUP(E988,MAPEO!C:D,2,0)&amp;" "&amp;H988,VLOOKUP(E988,MAPEO!C:D,2,0))</f>
        <v>J´s Baby Milk &amp; Lotions</v>
      </c>
      <c r="N988" t="str">
        <f>VLOOKUP(F988,MD!A:B,2,0)</f>
        <v>YTD 2015</v>
      </c>
    </row>
    <row r="989" spans="1:14">
      <c r="A989" t="s">
        <v>133</v>
      </c>
      <c r="B989" t="s">
        <v>1</v>
      </c>
      <c r="C989" t="s">
        <v>189</v>
      </c>
      <c r="D989" t="s">
        <v>396</v>
      </c>
      <c r="E989" t="s">
        <v>592</v>
      </c>
      <c r="F989" t="s">
        <v>108</v>
      </c>
      <c r="G989" s="3">
        <v>53373.56</v>
      </c>
      <c r="H989" s="3" t="str">
        <f>VLOOKUP($A989&amp;$C989&amp;$B989,Mapping!$C:$G,3,0)</f>
        <v>Mass</v>
      </c>
      <c r="I989" t="str">
        <f>VLOOKUP($A989&amp;$C989&amp;$B989,Mapping!$C:$G,4,0)</f>
        <v>JOHNSON'S BABY</v>
      </c>
      <c r="J989" t="str">
        <f t="shared" si="15"/>
        <v>SOFTLOTION</v>
      </c>
      <c r="K989" t="str">
        <f>VLOOKUP($A989&amp;$C989&amp;$B989,Mapping!$C:$G,5,0)</f>
        <v>Baby Care</v>
      </c>
      <c r="L989" t="str">
        <f>VLOOKUP(J989&amp;H989,Mapping!J:K,2,0)</f>
        <v>Baby body milk</v>
      </c>
      <c r="M989" t="str">
        <f>IF(OR(I989="PIZ BUIN",I989="LISTERINE"),VLOOKUP(E989,MAPEO!C:D,2,0)&amp;" "&amp;H989,VLOOKUP(E989,MAPEO!C:D,2,0))</f>
        <v>J´s Baby Milk &amp; Lotions</v>
      </c>
      <c r="N989">
        <f>VLOOKUP(F989,MD!A:B,2,0)</f>
        <v>0</v>
      </c>
    </row>
    <row r="990" spans="1:14">
      <c r="A990" t="s">
        <v>133</v>
      </c>
      <c r="B990" t="s">
        <v>1</v>
      </c>
      <c r="C990" t="s">
        <v>189</v>
      </c>
      <c r="D990" t="s">
        <v>396</v>
      </c>
      <c r="E990" t="s">
        <v>592</v>
      </c>
      <c r="F990" t="s">
        <v>109</v>
      </c>
      <c r="G990" s="3">
        <v>70430</v>
      </c>
      <c r="H990" s="3" t="str">
        <f>VLOOKUP($A990&amp;$C990&amp;$B990,Mapping!$C:$G,3,0)</f>
        <v>Mass</v>
      </c>
      <c r="I990" t="str">
        <f>VLOOKUP($A990&amp;$C990&amp;$B990,Mapping!$C:$G,4,0)</f>
        <v>JOHNSON'S BABY</v>
      </c>
      <c r="J990" t="str">
        <f t="shared" si="15"/>
        <v>SOFTLOTION</v>
      </c>
      <c r="K990" t="str">
        <f>VLOOKUP($A990&amp;$C990&amp;$B990,Mapping!$C:$G,5,0)</f>
        <v>Baby Care</v>
      </c>
      <c r="L990" t="str">
        <f>VLOOKUP(J990&amp;H990,Mapping!J:K,2,0)</f>
        <v>Baby body milk</v>
      </c>
      <c r="M990" t="str">
        <f>IF(OR(I990="PIZ BUIN",I990="LISTERINE"),VLOOKUP(E990,MAPEO!C:D,2,0)&amp;" "&amp;H990,VLOOKUP(E990,MAPEO!C:D,2,0))</f>
        <v>J´s Baby Milk &amp; Lotions</v>
      </c>
      <c r="N990">
        <f>VLOOKUP(F990,MD!A:B,2,0)</f>
        <v>0</v>
      </c>
    </row>
    <row r="991" spans="1:14">
      <c r="A991" t="s">
        <v>133</v>
      </c>
      <c r="B991" t="s">
        <v>1</v>
      </c>
      <c r="C991" t="s">
        <v>189</v>
      </c>
      <c r="D991" t="s">
        <v>396</v>
      </c>
      <c r="E991" t="s">
        <v>592</v>
      </c>
      <c r="F991" t="s">
        <v>110</v>
      </c>
      <c r="G991" s="3">
        <v>56271.69</v>
      </c>
      <c r="H991" s="3" t="str">
        <f>VLOOKUP($A991&amp;$C991&amp;$B991,Mapping!$C:$G,3,0)</f>
        <v>Mass</v>
      </c>
      <c r="I991" t="str">
        <f>VLOOKUP($A991&amp;$C991&amp;$B991,Mapping!$C:$G,4,0)</f>
        <v>JOHNSON'S BABY</v>
      </c>
      <c r="J991" t="str">
        <f t="shared" si="15"/>
        <v>SOFTLOTION</v>
      </c>
      <c r="K991" t="str">
        <f>VLOOKUP($A991&amp;$C991&amp;$B991,Mapping!$C:$G,5,0)</f>
        <v>Baby Care</v>
      </c>
      <c r="L991" t="str">
        <f>VLOOKUP(J991&amp;H991,Mapping!J:K,2,0)</f>
        <v>Baby body milk</v>
      </c>
      <c r="M991" t="str">
        <f>IF(OR(I991="PIZ BUIN",I991="LISTERINE"),VLOOKUP(E991,MAPEO!C:D,2,0)&amp;" "&amp;H991,VLOOKUP(E991,MAPEO!C:D,2,0))</f>
        <v>J´s Baby Milk &amp; Lotions</v>
      </c>
      <c r="N991">
        <f>VLOOKUP(F991,MD!A:B,2,0)</f>
        <v>0</v>
      </c>
    </row>
    <row r="992" spans="1:14">
      <c r="A992" t="s">
        <v>133</v>
      </c>
      <c r="B992" t="s">
        <v>1</v>
      </c>
      <c r="C992" t="s">
        <v>189</v>
      </c>
      <c r="D992" t="s">
        <v>396</v>
      </c>
      <c r="E992" t="s">
        <v>592</v>
      </c>
      <c r="F992" t="s">
        <v>111</v>
      </c>
      <c r="G992" s="3">
        <v>40737.75</v>
      </c>
      <c r="H992" s="3" t="str">
        <f>VLOOKUP($A992&amp;$C992&amp;$B992,Mapping!$C:$G,3,0)</f>
        <v>Mass</v>
      </c>
      <c r="I992" t="str">
        <f>VLOOKUP($A992&amp;$C992&amp;$B992,Mapping!$C:$G,4,0)</f>
        <v>JOHNSON'S BABY</v>
      </c>
      <c r="J992" t="str">
        <f t="shared" si="15"/>
        <v>SOFTLOTION</v>
      </c>
      <c r="K992" t="str">
        <f>VLOOKUP($A992&amp;$C992&amp;$B992,Mapping!$C:$G,5,0)</f>
        <v>Baby Care</v>
      </c>
      <c r="L992" t="str">
        <f>VLOOKUP(J992&amp;H992,Mapping!J:K,2,0)</f>
        <v>Baby body milk</v>
      </c>
      <c r="M992" t="str">
        <f>IF(OR(I992="PIZ BUIN",I992="LISTERINE"),VLOOKUP(E992,MAPEO!C:D,2,0)&amp;" "&amp;H992,VLOOKUP(E992,MAPEO!C:D,2,0))</f>
        <v>J´s Baby Milk &amp; Lotions</v>
      </c>
      <c r="N992">
        <f>VLOOKUP(F992,MD!A:B,2,0)</f>
        <v>0</v>
      </c>
    </row>
    <row r="993" spans="1:14">
      <c r="A993" t="s">
        <v>133</v>
      </c>
      <c r="B993" t="s">
        <v>1</v>
      </c>
      <c r="C993" t="s">
        <v>189</v>
      </c>
      <c r="D993" t="s">
        <v>396</v>
      </c>
      <c r="E993" t="s">
        <v>592</v>
      </c>
      <c r="F993" t="s">
        <v>114</v>
      </c>
      <c r="G993" s="3">
        <v>52084</v>
      </c>
      <c r="H993" s="3" t="str">
        <f>VLOOKUP($A993&amp;$C993&amp;$B993,Mapping!$C:$G,3,0)</f>
        <v>Mass</v>
      </c>
      <c r="I993" t="str">
        <f>VLOOKUP($A993&amp;$C993&amp;$B993,Mapping!$C:$G,4,0)</f>
        <v>JOHNSON'S BABY</v>
      </c>
      <c r="J993" t="str">
        <f t="shared" si="15"/>
        <v>SOFTLOTION</v>
      </c>
      <c r="K993" t="str">
        <f>VLOOKUP($A993&amp;$C993&amp;$B993,Mapping!$C:$G,5,0)</f>
        <v>Baby Care</v>
      </c>
      <c r="L993" t="str">
        <f>VLOOKUP(J993&amp;H993,Mapping!J:K,2,0)</f>
        <v>Baby body milk</v>
      </c>
      <c r="M993" t="str">
        <f>IF(OR(I993="PIZ BUIN",I993="LISTERINE"),VLOOKUP(E993,MAPEO!C:D,2,0)&amp;" "&amp;H993,VLOOKUP(E993,MAPEO!C:D,2,0))</f>
        <v>J´s Baby Milk &amp; Lotions</v>
      </c>
      <c r="N993">
        <f>VLOOKUP(F993,MD!A:B,2,0)</f>
        <v>0</v>
      </c>
    </row>
    <row r="994" spans="1:14">
      <c r="A994" t="s">
        <v>133</v>
      </c>
      <c r="B994" t="s">
        <v>1</v>
      </c>
      <c r="C994" t="s">
        <v>189</v>
      </c>
      <c r="D994" t="s">
        <v>396</v>
      </c>
      <c r="E994" t="s">
        <v>592</v>
      </c>
      <c r="F994" t="s">
        <v>115</v>
      </c>
      <c r="G994" s="3">
        <v>54798.67</v>
      </c>
      <c r="H994" s="3" t="str">
        <f>VLOOKUP($A994&amp;$C994&amp;$B994,Mapping!$C:$G,3,0)</f>
        <v>Mass</v>
      </c>
      <c r="I994" t="str">
        <f>VLOOKUP($A994&amp;$C994&amp;$B994,Mapping!$C:$G,4,0)</f>
        <v>JOHNSON'S BABY</v>
      </c>
      <c r="J994" t="str">
        <f t="shared" si="15"/>
        <v>SOFTLOTION</v>
      </c>
      <c r="K994" t="str">
        <f>VLOOKUP($A994&amp;$C994&amp;$B994,Mapping!$C:$G,5,0)</f>
        <v>Baby Care</v>
      </c>
      <c r="L994" t="str">
        <f>VLOOKUP(J994&amp;H994,Mapping!J:K,2,0)</f>
        <v>Baby body milk</v>
      </c>
      <c r="M994" t="str">
        <f>IF(OR(I994="PIZ BUIN",I994="LISTERINE"),VLOOKUP(E994,MAPEO!C:D,2,0)&amp;" "&amp;H994,VLOOKUP(E994,MAPEO!C:D,2,0))</f>
        <v>J´s Baby Milk &amp; Lotions</v>
      </c>
      <c r="N994" t="str">
        <f>VLOOKUP(F994,MD!A:B,2,0)</f>
        <v>YTD 2016</v>
      </c>
    </row>
    <row r="995" spans="1:14">
      <c r="A995" t="s">
        <v>133</v>
      </c>
      <c r="B995" t="s">
        <v>1</v>
      </c>
      <c r="C995" t="s">
        <v>189</v>
      </c>
      <c r="D995" t="s">
        <v>396</v>
      </c>
      <c r="E995" t="s">
        <v>592</v>
      </c>
      <c r="F995" t="s">
        <v>117</v>
      </c>
      <c r="G995" s="3">
        <v>43542.16</v>
      </c>
      <c r="H995" s="3" t="str">
        <f>VLOOKUP($A995&amp;$C995&amp;$B995,Mapping!$C:$G,3,0)</f>
        <v>Mass</v>
      </c>
      <c r="I995" t="str">
        <f>VLOOKUP($A995&amp;$C995&amp;$B995,Mapping!$C:$G,4,0)</f>
        <v>JOHNSON'S BABY</v>
      </c>
      <c r="J995" t="str">
        <f t="shared" si="15"/>
        <v>SOFTLOTION</v>
      </c>
      <c r="K995" t="str">
        <f>VLOOKUP($A995&amp;$C995&amp;$B995,Mapping!$C:$G,5,0)</f>
        <v>Baby Care</v>
      </c>
      <c r="L995" t="str">
        <f>VLOOKUP(J995&amp;H995,Mapping!J:K,2,0)</f>
        <v>Baby body milk</v>
      </c>
      <c r="M995" t="str">
        <f>IF(OR(I995="PIZ BUIN",I995="LISTERINE"),VLOOKUP(E995,MAPEO!C:D,2,0)&amp;" "&amp;H995,VLOOKUP(E995,MAPEO!C:D,2,0))</f>
        <v>J´s Baby Milk &amp; Lotions</v>
      </c>
      <c r="N995" t="str">
        <f>VLOOKUP(F995,MD!A:B,2,0)</f>
        <v>YTD 2016</v>
      </c>
    </row>
    <row r="996" spans="1:14">
      <c r="A996" t="s">
        <v>133</v>
      </c>
      <c r="B996" t="s">
        <v>1</v>
      </c>
      <c r="C996" t="s">
        <v>189</v>
      </c>
      <c r="D996" t="s">
        <v>396</v>
      </c>
      <c r="E996" t="s">
        <v>592</v>
      </c>
      <c r="F996" t="s">
        <v>118</v>
      </c>
      <c r="G996" s="3">
        <v>38475.949999999997</v>
      </c>
      <c r="H996" s="3" t="str">
        <f>VLOOKUP($A996&amp;$C996&amp;$B996,Mapping!$C:$G,3,0)</f>
        <v>Mass</v>
      </c>
      <c r="I996" t="str">
        <f>VLOOKUP($A996&amp;$C996&amp;$B996,Mapping!$C:$G,4,0)</f>
        <v>JOHNSON'S BABY</v>
      </c>
      <c r="J996" t="str">
        <f t="shared" si="15"/>
        <v>SOFTLOTION</v>
      </c>
      <c r="K996" t="str">
        <f>VLOOKUP($A996&amp;$C996&amp;$B996,Mapping!$C:$G,5,0)</f>
        <v>Baby Care</v>
      </c>
      <c r="L996" t="str">
        <f>VLOOKUP(J996&amp;H996,Mapping!J:K,2,0)</f>
        <v>Baby body milk</v>
      </c>
      <c r="M996" t="str">
        <f>IF(OR(I996="PIZ BUIN",I996="LISTERINE"),VLOOKUP(E996,MAPEO!C:D,2,0)&amp;" "&amp;H996,VLOOKUP(E996,MAPEO!C:D,2,0))</f>
        <v>J´s Baby Milk &amp; Lotions</v>
      </c>
      <c r="N996" t="str">
        <f>VLOOKUP(F996,MD!A:B,2,0)</f>
        <v>YTD 2016</v>
      </c>
    </row>
    <row r="997" spans="1:14">
      <c r="A997" t="s">
        <v>133</v>
      </c>
      <c r="B997" t="s">
        <v>1</v>
      </c>
      <c r="C997" t="s">
        <v>189</v>
      </c>
      <c r="D997" t="s">
        <v>494</v>
      </c>
      <c r="E997" t="s">
        <v>593</v>
      </c>
      <c r="F997" t="s">
        <v>484</v>
      </c>
      <c r="G997" s="3">
        <v>-97.68</v>
      </c>
      <c r="H997" s="3" t="str">
        <f>VLOOKUP($A997&amp;$C997&amp;$B997,Mapping!$C:$G,3,0)</f>
        <v>Mass</v>
      </c>
      <c r="I997" t="str">
        <f>VLOOKUP($A997&amp;$C997&amp;$B997,Mapping!$C:$G,4,0)</f>
        <v>JOHNSON'S BABY</v>
      </c>
      <c r="J997" t="str">
        <f t="shared" si="15"/>
        <v>SUNCARE BABY</v>
      </c>
      <c r="K997" t="str">
        <f>VLOOKUP($A997&amp;$C997&amp;$B997,Mapping!$C:$G,5,0)</f>
        <v>Baby Care</v>
      </c>
      <c r="L997" t="str">
        <f>VLOOKUP(J997&amp;H997,Mapping!J:K,2,0)</f>
        <v>J's Baby OTC</v>
      </c>
      <c r="M997" t="str">
        <f>IF(OR(I997="PIZ BUIN",I997="LISTERINE"),VLOOKUP(E997,MAPEO!C:D,2,0)&amp;" "&amp;H997,VLOOKUP(E997,MAPEO!C:D,2,0))</f>
        <v>Baby suncare</v>
      </c>
      <c r="N997">
        <f>VLOOKUP(F997,MD!A:B,2,0)</f>
        <v>0</v>
      </c>
    </row>
    <row r="998" spans="1:14">
      <c r="A998" t="s">
        <v>133</v>
      </c>
      <c r="B998" t="s">
        <v>1</v>
      </c>
      <c r="C998" t="s">
        <v>189</v>
      </c>
      <c r="D998" t="s">
        <v>494</v>
      </c>
      <c r="E998" t="s">
        <v>593</v>
      </c>
      <c r="F998" t="s">
        <v>493</v>
      </c>
      <c r="G998" s="3">
        <v>-29.05</v>
      </c>
      <c r="H998" s="3" t="str">
        <f>VLOOKUP($A998&amp;$C998&amp;$B998,Mapping!$C:$G,3,0)</f>
        <v>Mass</v>
      </c>
      <c r="I998" t="str">
        <f>VLOOKUP($A998&amp;$C998&amp;$B998,Mapping!$C:$G,4,0)</f>
        <v>JOHNSON'S BABY</v>
      </c>
      <c r="J998" t="str">
        <f t="shared" si="15"/>
        <v>SUNCARE BABY</v>
      </c>
      <c r="K998" t="str">
        <f>VLOOKUP($A998&amp;$C998&amp;$B998,Mapping!$C:$G,5,0)</f>
        <v>Baby Care</v>
      </c>
      <c r="L998" t="str">
        <f>VLOOKUP(J998&amp;H998,Mapping!J:K,2,0)</f>
        <v>J's Baby OTC</v>
      </c>
      <c r="M998" t="str">
        <f>IF(OR(I998="PIZ BUIN",I998="LISTERINE"),VLOOKUP(E998,MAPEO!C:D,2,0)&amp;" "&amp;H998,VLOOKUP(E998,MAPEO!C:D,2,0))</f>
        <v>Baby suncare</v>
      </c>
      <c r="N998">
        <f>VLOOKUP(F998,MD!A:B,2,0)</f>
        <v>0</v>
      </c>
    </row>
    <row r="999" spans="1:14">
      <c r="A999" t="s">
        <v>133</v>
      </c>
      <c r="B999" t="s">
        <v>1</v>
      </c>
      <c r="C999" t="s">
        <v>189</v>
      </c>
      <c r="D999" t="s">
        <v>494</v>
      </c>
      <c r="E999" t="s">
        <v>594</v>
      </c>
      <c r="F999" t="s">
        <v>485</v>
      </c>
      <c r="G999" s="3">
        <v>-30.75</v>
      </c>
      <c r="H999" s="3" t="str">
        <f>VLOOKUP($A999&amp;$C999&amp;$B999,Mapping!$C:$G,3,0)</f>
        <v>Mass</v>
      </c>
      <c r="I999" t="str">
        <f>VLOOKUP($A999&amp;$C999&amp;$B999,Mapping!$C:$G,4,0)</f>
        <v>JOHNSON'S BABY</v>
      </c>
      <c r="J999" t="str">
        <f t="shared" si="15"/>
        <v>SUNCARE BABY</v>
      </c>
      <c r="K999" t="str">
        <f>VLOOKUP($A999&amp;$C999&amp;$B999,Mapping!$C:$G,5,0)</f>
        <v>Baby Care</v>
      </c>
      <c r="L999" t="str">
        <f>VLOOKUP(J999&amp;H999,Mapping!J:K,2,0)</f>
        <v>J's Baby OTC</v>
      </c>
      <c r="M999" t="str">
        <f>IF(OR(I999="PIZ BUIN",I999="LISTERINE"),VLOOKUP(E999,MAPEO!C:D,2,0)&amp;" "&amp;H999,VLOOKUP(E999,MAPEO!C:D,2,0))</f>
        <v>Baby suncare</v>
      </c>
      <c r="N999">
        <f>VLOOKUP(F999,MD!A:B,2,0)</f>
        <v>0</v>
      </c>
    </row>
    <row r="1000" spans="1:14">
      <c r="A1000" t="s">
        <v>133</v>
      </c>
      <c r="B1000" t="s">
        <v>1</v>
      </c>
      <c r="C1000" t="s">
        <v>189</v>
      </c>
      <c r="D1000" t="s">
        <v>494</v>
      </c>
      <c r="E1000" t="s">
        <v>594</v>
      </c>
      <c r="F1000" t="s">
        <v>493</v>
      </c>
      <c r="G1000" s="3">
        <v>-592.9</v>
      </c>
      <c r="H1000" s="3" t="str">
        <f>VLOOKUP($A1000&amp;$C1000&amp;$B1000,Mapping!$C:$G,3,0)</f>
        <v>Mass</v>
      </c>
      <c r="I1000" t="str">
        <f>VLOOKUP($A1000&amp;$C1000&amp;$B1000,Mapping!$C:$G,4,0)</f>
        <v>JOHNSON'S BABY</v>
      </c>
      <c r="J1000" t="str">
        <f t="shared" si="15"/>
        <v>SUNCARE BABY</v>
      </c>
      <c r="K1000" t="str">
        <f>VLOOKUP($A1000&amp;$C1000&amp;$B1000,Mapping!$C:$G,5,0)</f>
        <v>Baby Care</v>
      </c>
      <c r="L1000" t="str">
        <f>VLOOKUP(J1000&amp;H1000,Mapping!J:K,2,0)</f>
        <v>J's Baby OTC</v>
      </c>
      <c r="M1000" t="str">
        <f>IF(OR(I1000="PIZ BUIN",I1000="LISTERINE"),VLOOKUP(E1000,MAPEO!C:D,2,0)&amp;" "&amp;H1000,VLOOKUP(E1000,MAPEO!C:D,2,0))</f>
        <v>Baby suncare</v>
      </c>
      <c r="N1000">
        <f>VLOOKUP(F1000,MD!A:B,2,0)</f>
        <v>0</v>
      </c>
    </row>
    <row r="1001" spans="1:14">
      <c r="A1001" t="s">
        <v>133</v>
      </c>
      <c r="B1001" t="s">
        <v>1</v>
      </c>
      <c r="C1001" t="s">
        <v>189</v>
      </c>
      <c r="D1001" t="s">
        <v>494</v>
      </c>
      <c r="E1001" t="s">
        <v>595</v>
      </c>
      <c r="F1001" t="s">
        <v>493</v>
      </c>
      <c r="G1001" s="3">
        <v>-388.08</v>
      </c>
      <c r="H1001" s="3" t="str">
        <f>VLOOKUP($A1001&amp;$C1001&amp;$B1001,Mapping!$C:$G,3,0)</f>
        <v>Mass</v>
      </c>
      <c r="I1001" t="str">
        <f>VLOOKUP($A1001&amp;$C1001&amp;$B1001,Mapping!$C:$G,4,0)</f>
        <v>JOHNSON'S BABY</v>
      </c>
      <c r="J1001" t="str">
        <f t="shared" si="15"/>
        <v>SUNCARE BABY</v>
      </c>
      <c r="K1001" t="str">
        <f>VLOOKUP($A1001&amp;$C1001&amp;$B1001,Mapping!$C:$G,5,0)</f>
        <v>Baby Care</v>
      </c>
      <c r="L1001" t="str">
        <f>VLOOKUP(J1001&amp;H1001,Mapping!J:K,2,0)</f>
        <v>J's Baby OTC</v>
      </c>
      <c r="M1001" t="str">
        <f>IF(OR(I1001="PIZ BUIN",I1001="LISTERINE"),VLOOKUP(E1001,MAPEO!C:D,2,0)&amp;" "&amp;H1001,VLOOKUP(E1001,MAPEO!C:D,2,0))</f>
        <v>Baby suncare</v>
      </c>
      <c r="N1001">
        <f>VLOOKUP(F1001,MD!A:B,2,0)</f>
        <v>0</v>
      </c>
    </row>
    <row r="1002" spans="1:14">
      <c r="A1002" t="s">
        <v>133</v>
      </c>
      <c r="B1002" t="s">
        <v>1</v>
      </c>
      <c r="C1002" t="s">
        <v>189</v>
      </c>
      <c r="D1002" t="s">
        <v>397</v>
      </c>
      <c r="E1002" t="s">
        <v>596</v>
      </c>
      <c r="F1002" t="s">
        <v>483</v>
      </c>
      <c r="G1002" s="3">
        <v>-8.1</v>
      </c>
      <c r="H1002" s="3" t="str">
        <f>VLOOKUP($A1002&amp;$C1002&amp;$B1002,Mapping!$C:$G,3,0)</f>
        <v>Mass</v>
      </c>
      <c r="I1002" t="str">
        <f>VLOOKUP($A1002&amp;$C1002&amp;$B1002,Mapping!$C:$G,4,0)</f>
        <v>JOHNSON'S BABY</v>
      </c>
      <c r="J1002" t="str">
        <f t="shared" si="15"/>
        <v>WIPES</v>
      </c>
      <c r="K1002" t="str">
        <f>VLOOKUP($A1002&amp;$C1002&amp;$B1002,Mapping!$C:$G,5,0)</f>
        <v>Baby Care</v>
      </c>
      <c r="L1002" t="str">
        <f>VLOOKUP(J1002&amp;H1002,Mapping!J:K,2,0)</f>
        <v>Wipes</v>
      </c>
      <c r="M1002" t="str">
        <f>IF(OR(I1002="PIZ BUIN",I1002="LISTERINE"),VLOOKUP(E1002,MAPEO!C:D,2,0)&amp;" "&amp;H1002,VLOOKUP(E1002,MAPEO!C:D,2,0))</f>
        <v>J´s Baby Wipes</v>
      </c>
      <c r="N1002">
        <f>VLOOKUP(F1002,MD!A:B,2,0)</f>
        <v>0</v>
      </c>
    </row>
    <row r="1003" spans="1:14">
      <c r="A1003" t="s">
        <v>133</v>
      </c>
      <c r="B1003" t="s">
        <v>1</v>
      </c>
      <c r="C1003" t="s">
        <v>189</v>
      </c>
      <c r="D1003" t="s">
        <v>397</v>
      </c>
      <c r="E1003" t="s">
        <v>596</v>
      </c>
      <c r="F1003" t="s">
        <v>486</v>
      </c>
      <c r="G1003" s="3">
        <v>-54.05</v>
      </c>
      <c r="H1003" s="3" t="str">
        <f>VLOOKUP($A1003&amp;$C1003&amp;$B1003,Mapping!$C:$G,3,0)</f>
        <v>Mass</v>
      </c>
      <c r="I1003" t="str">
        <f>VLOOKUP($A1003&amp;$C1003&amp;$B1003,Mapping!$C:$G,4,0)</f>
        <v>JOHNSON'S BABY</v>
      </c>
      <c r="J1003" t="str">
        <f t="shared" si="15"/>
        <v>WIPES</v>
      </c>
      <c r="K1003" t="str">
        <f>VLOOKUP($A1003&amp;$C1003&amp;$B1003,Mapping!$C:$G,5,0)</f>
        <v>Baby Care</v>
      </c>
      <c r="L1003" t="str">
        <f>VLOOKUP(J1003&amp;H1003,Mapping!J:K,2,0)</f>
        <v>Wipes</v>
      </c>
      <c r="M1003" t="str">
        <f>IF(OR(I1003="PIZ BUIN",I1003="LISTERINE"),VLOOKUP(E1003,MAPEO!C:D,2,0)&amp;" "&amp;H1003,VLOOKUP(E1003,MAPEO!C:D,2,0))</f>
        <v>J´s Baby Wipes</v>
      </c>
      <c r="N1003">
        <f>VLOOKUP(F1003,MD!A:B,2,0)</f>
        <v>0</v>
      </c>
    </row>
    <row r="1004" spans="1:14">
      <c r="A1004" t="s">
        <v>133</v>
      </c>
      <c r="B1004" t="s">
        <v>1</v>
      </c>
      <c r="C1004" t="s">
        <v>189</v>
      </c>
      <c r="D1004" t="s">
        <v>397</v>
      </c>
      <c r="E1004" t="s">
        <v>596</v>
      </c>
      <c r="F1004" t="s">
        <v>490</v>
      </c>
      <c r="G1004" s="3">
        <v>-0.02</v>
      </c>
      <c r="H1004" s="3" t="str">
        <f>VLOOKUP($A1004&amp;$C1004&amp;$B1004,Mapping!$C:$G,3,0)</f>
        <v>Mass</v>
      </c>
      <c r="I1004" t="str">
        <f>VLOOKUP($A1004&amp;$C1004&amp;$B1004,Mapping!$C:$G,4,0)</f>
        <v>JOHNSON'S BABY</v>
      </c>
      <c r="J1004" t="str">
        <f t="shared" si="15"/>
        <v>WIPES</v>
      </c>
      <c r="K1004" t="str">
        <f>VLOOKUP($A1004&amp;$C1004&amp;$B1004,Mapping!$C:$G,5,0)</f>
        <v>Baby Care</v>
      </c>
      <c r="L1004" t="str">
        <f>VLOOKUP(J1004&amp;H1004,Mapping!J:K,2,0)</f>
        <v>Wipes</v>
      </c>
      <c r="M1004" t="str">
        <f>IF(OR(I1004="PIZ BUIN",I1004="LISTERINE"),VLOOKUP(E1004,MAPEO!C:D,2,0)&amp;" "&amp;H1004,VLOOKUP(E1004,MAPEO!C:D,2,0))</f>
        <v>J´s Baby Wipes</v>
      </c>
      <c r="N1004">
        <f>VLOOKUP(F1004,MD!A:B,2,0)</f>
        <v>0</v>
      </c>
    </row>
    <row r="1005" spans="1:14">
      <c r="A1005" t="s">
        <v>133</v>
      </c>
      <c r="B1005" t="s">
        <v>1</v>
      </c>
      <c r="C1005" t="s">
        <v>189</v>
      </c>
      <c r="D1005" t="s">
        <v>397</v>
      </c>
      <c r="E1005" t="s">
        <v>596</v>
      </c>
      <c r="F1005" t="s">
        <v>492</v>
      </c>
      <c r="G1005" s="3">
        <v>39.85</v>
      </c>
      <c r="H1005" s="3" t="str">
        <f>VLOOKUP($A1005&amp;$C1005&amp;$B1005,Mapping!$C:$G,3,0)</f>
        <v>Mass</v>
      </c>
      <c r="I1005" t="str">
        <f>VLOOKUP($A1005&amp;$C1005&amp;$B1005,Mapping!$C:$G,4,0)</f>
        <v>JOHNSON'S BABY</v>
      </c>
      <c r="J1005" t="str">
        <f t="shared" si="15"/>
        <v>WIPES</v>
      </c>
      <c r="K1005" t="str">
        <f>VLOOKUP($A1005&amp;$C1005&amp;$B1005,Mapping!$C:$G,5,0)</f>
        <v>Baby Care</v>
      </c>
      <c r="L1005" t="str">
        <f>VLOOKUP(J1005&amp;H1005,Mapping!J:K,2,0)</f>
        <v>Wipes</v>
      </c>
      <c r="M1005" t="str">
        <f>IF(OR(I1005="PIZ BUIN",I1005="LISTERINE"),VLOOKUP(E1005,MAPEO!C:D,2,0)&amp;" "&amp;H1005,VLOOKUP(E1005,MAPEO!C:D,2,0))</f>
        <v>J´s Baby Wipes</v>
      </c>
      <c r="N1005">
        <f>VLOOKUP(F1005,MD!A:B,2,0)</f>
        <v>0</v>
      </c>
    </row>
    <row r="1006" spans="1:14">
      <c r="A1006" t="s">
        <v>133</v>
      </c>
      <c r="B1006" t="s">
        <v>1</v>
      </c>
      <c r="C1006" t="s">
        <v>189</v>
      </c>
      <c r="D1006" t="s">
        <v>397</v>
      </c>
      <c r="E1006" t="s">
        <v>596</v>
      </c>
      <c r="F1006" t="s">
        <v>95</v>
      </c>
      <c r="G1006" s="3">
        <v>-0.9</v>
      </c>
      <c r="H1006" s="3" t="str">
        <f>VLOOKUP($A1006&amp;$C1006&amp;$B1006,Mapping!$C:$G,3,0)</f>
        <v>Mass</v>
      </c>
      <c r="I1006" t="str">
        <f>VLOOKUP($A1006&amp;$C1006&amp;$B1006,Mapping!$C:$G,4,0)</f>
        <v>JOHNSON'S BABY</v>
      </c>
      <c r="J1006" t="str">
        <f t="shared" si="15"/>
        <v>WIPES</v>
      </c>
      <c r="K1006" t="str">
        <f>VLOOKUP($A1006&amp;$C1006&amp;$B1006,Mapping!$C:$G,5,0)</f>
        <v>Baby Care</v>
      </c>
      <c r="L1006" t="str">
        <f>VLOOKUP(J1006&amp;H1006,Mapping!J:K,2,0)</f>
        <v>Wipes</v>
      </c>
      <c r="M1006" t="str">
        <f>IF(OR(I1006="PIZ BUIN",I1006="LISTERINE"),VLOOKUP(E1006,MAPEO!C:D,2,0)&amp;" "&amp;H1006,VLOOKUP(E1006,MAPEO!C:D,2,0))</f>
        <v>J´s Baby Wipes</v>
      </c>
      <c r="N1006" t="str">
        <f>VLOOKUP(F1006,MD!A:B,2,0)</f>
        <v>YTD 2015</v>
      </c>
    </row>
    <row r="1007" spans="1:14">
      <c r="A1007" t="s">
        <v>133</v>
      </c>
      <c r="B1007" t="s">
        <v>1</v>
      </c>
      <c r="C1007" t="s">
        <v>189</v>
      </c>
      <c r="D1007" t="s">
        <v>397</v>
      </c>
      <c r="E1007" t="s">
        <v>596</v>
      </c>
      <c r="F1007" t="s">
        <v>104</v>
      </c>
      <c r="G1007" s="3">
        <v>-0.98</v>
      </c>
      <c r="H1007" s="3" t="str">
        <f>VLOOKUP($A1007&amp;$C1007&amp;$B1007,Mapping!$C:$G,3,0)</f>
        <v>Mass</v>
      </c>
      <c r="I1007" t="str">
        <f>VLOOKUP($A1007&amp;$C1007&amp;$B1007,Mapping!$C:$G,4,0)</f>
        <v>JOHNSON'S BABY</v>
      </c>
      <c r="J1007" t="str">
        <f t="shared" si="15"/>
        <v>WIPES</v>
      </c>
      <c r="K1007" t="str">
        <f>VLOOKUP($A1007&amp;$C1007&amp;$B1007,Mapping!$C:$G,5,0)</f>
        <v>Baby Care</v>
      </c>
      <c r="L1007" t="str">
        <f>VLOOKUP(J1007&amp;H1007,Mapping!J:K,2,0)</f>
        <v>Wipes</v>
      </c>
      <c r="M1007" t="str">
        <f>IF(OR(I1007="PIZ BUIN",I1007="LISTERINE"),VLOOKUP(E1007,MAPEO!C:D,2,0)&amp;" "&amp;H1007,VLOOKUP(E1007,MAPEO!C:D,2,0))</f>
        <v>J´s Baby Wipes</v>
      </c>
      <c r="N1007" t="str">
        <f>VLOOKUP(F1007,MD!A:B,2,0)</f>
        <v>YTD 2015</v>
      </c>
    </row>
    <row r="1008" spans="1:14">
      <c r="A1008" t="s">
        <v>133</v>
      </c>
      <c r="B1008" t="s">
        <v>1</v>
      </c>
      <c r="C1008" t="s">
        <v>189</v>
      </c>
      <c r="D1008" t="s">
        <v>397</v>
      </c>
      <c r="E1008" t="s">
        <v>596</v>
      </c>
      <c r="F1008" t="s">
        <v>105</v>
      </c>
      <c r="G1008" s="3">
        <v>-49.5</v>
      </c>
      <c r="H1008" s="3" t="str">
        <f>VLOOKUP($A1008&amp;$C1008&amp;$B1008,Mapping!$C:$G,3,0)</f>
        <v>Mass</v>
      </c>
      <c r="I1008" t="str">
        <f>VLOOKUP($A1008&amp;$C1008&amp;$B1008,Mapping!$C:$G,4,0)</f>
        <v>JOHNSON'S BABY</v>
      </c>
      <c r="J1008" t="str">
        <f t="shared" si="15"/>
        <v>WIPES</v>
      </c>
      <c r="K1008" t="str">
        <f>VLOOKUP($A1008&amp;$C1008&amp;$B1008,Mapping!$C:$G,5,0)</f>
        <v>Baby Care</v>
      </c>
      <c r="L1008" t="str">
        <f>VLOOKUP(J1008&amp;H1008,Mapping!J:K,2,0)</f>
        <v>Wipes</v>
      </c>
      <c r="M1008" t="str">
        <f>IF(OR(I1008="PIZ BUIN",I1008="LISTERINE"),VLOOKUP(E1008,MAPEO!C:D,2,0)&amp;" "&amp;H1008,VLOOKUP(E1008,MAPEO!C:D,2,0))</f>
        <v>J´s Baby Wipes</v>
      </c>
      <c r="N1008" t="str">
        <f>VLOOKUP(F1008,MD!A:B,2,0)</f>
        <v>YTD 2015</v>
      </c>
    </row>
    <row r="1009" spans="1:14">
      <c r="A1009" t="s">
        <v>133</v>
      </c>
      <c r="B1009" t="s">
        <v>1</v>
      </c>
      <c r="C1009" t="s">
        <v>189</v>
      </c>
      <c r="D1009" t="s">
        <v>397</v>
      </c>
      <c r="E1009" t="s">
        <v>596</v>
      </c>
      <c r="F1009" t="s">
        <v>118</v>
      </c>
      <c r="G1009" s="3">
        <v>-8.1</v>
      </c>
      <c r="H1009" s="3" t="str">
        <f>VLOOKUP($A1009&amp;$C1009&amp;$B1009,Mapping!$C:$G,3,0)</f>
        <v>Mass</v>
      </c>
      <c r="I1009" t="str">
        <f>VLOOKUP($A1009&amp;$C1009&amp;$B1009,Mapping!$C:$G,4,0)</f>
        <v>JOHNSON'S BABY</v>
      </c>
      <c r="J1009" t="str">
        <f t="shared" si="15"/>
        <v>WIPES</v>
      </c>
      <c r="K1009" t="str">
        <f>VLOOKUP($A1009&amp;$C1009&amp;$B1009,Mapping!$C:$G,5,0)</f>
        <v>Baby Care</v>
      </c>
      <c r="L1009" t="str">
        <f>VLOOKUP(J1009&amp;H1009,Mapping!J:K,2,0)</f>
        <v>Wipes</v>
      </c>
      <c r="M1009" t="str">
        <f>IF(OR(I1009="PIZ BUIN",I1009="LISTERINE"),VLOOKUP(E1009,MAPEO!C:D,2,0)&amp;" "&amp;H1009,VLOOKUP(E1009,MAPEO!C:D,2,0))</f>
        <v>J´s Baby Wipes</v>
      </c>
      <c r="N1009" t="str">
        <f>VLOOKUP(F1009,MD!A:B,2,0)</f>
        <v>YTD 2016</v>
      </c>
    </row>
    <row r="1010" spans="1:14">
      <c r="A1010" t="s">
        <v>133</v>
      </c>
      <c r="B1010" t="s">
        <v>1</v>
      </c>
      <c r="C1010" t="s">
        <v>189</v>
      </c>
      <c r="D1010" t="s">
        <v>397</v>
      </c>
      <c r="E1010" t="s">
        <v>597</v>
      </c>
      <c r="F1010" t="s">
        <v>482</v>
      </c>
      <c r="G1010" s="3">
        <v>156347.88</v>
      </c>
      <c r="H1010" s="3" t="str">
        <f>VLOOKUP($A1010&amp;$C1010&amp;$B1010,Mapping!$C:$G,3,0)</f>
        <v>Mass</v>
      </c>
      <c r="I1010" t="str">
        <f>VLOOKUP($A1010&amp;$C1010&amp;$B1010,Mapping!$C:$G,4,0)</f>
        <v>JOHNSON'S BABY</v>
      </c>
      <c r="J1010" t="str">
        <f t="shared" si="15"/>
        <v>WIPES</v>
      </c>
      <c r="K1010" t="str">
        <f>VLOOKUP($A1010&amp;$C1010&amp;$B1010,Mapping!$C:$G,5,0)</f>
        <v>Baby Care</v>
      </c>
      <c r="L1010" t="str">
        <f>VLOOKUP(J1010&amp;H1010,Mapping!J:K,2,0)</f>
        <v>Wipes</v>
      </c>
      <c r="M1010" t="str">
        <f>IF(OR(I1010="PIZ BUIN",I1010="LISTERINE"),VLOOKUP(E1010,MAPEO!C:D,2,0)&amp;" "&amp;H1010,VLOOKUP(E1010,MAPEO!C:D,2,0))</f>
        <v>J´s Baby Wipes</v>
      </c>
      <c r="N1010">
        <f>VLOOKUP(F1010,MD!A:B,2,0)</f>
        <v>0</v>
      </c>
    </row>
    <row r="1011" spans="1:14">
      <c r="A1011" t="s">
        <v>133</v>
      </c>
      <c r="B1011" t="s">
        <v>1</v>
      </c>
      <c r="C1011" t="s">
        <v>189</v>
      </c>
      <c r="D1011" t="s">
        <v>397</v>
      </c>
      <c r="E1011" t="s">
        <v>597</v>
      </c>
      <c r="F1011" t="s">
        <v>483</v>
      </c>
      <c r="G1011" s="3">
        <v>168504.24</v>
      </c>
      <c r="H1011" s="3" t="str">
        <f>VLOOKUP($A1011&amp;$C1011&amp;$B1011,Mapping!$C:$G,3,0)</f>
        <v>Mass</v>
      </c>
      <c r="I1011" t="str">
        <f>VLOOKUP($A1011&amp;$C1011&amp;$B1011,Mapping!$C:$G,4,0)</f>
        <v>JOHNSON'S BABY</v>
      </c>
      <c r="J1011" t="str">
        <f t="shared" si="15"/>
        <v>WIPES</v>
      </c>
      <c r="K1011" t="str">
        <f>VLOOKUP($A1011&amp;$C1011&amp;$B1011,Mapping!$C:$G,5,0)</f>
        <v>Baby Care</v>
      </c>
      <c r="L1011" t="str">
        <f>VLOOKUP(J1011&amp;H1011,Mapping!J:K,2,0)</f>
        <v>Wipes</v>
      </c>
      <c r="M1011" t="str">
        <f>IF(OR(I1011="PIZ BUIN",I1011="LISTERINE"),VLOOKUP(E1011,MAPEO!C:D,2,0)&amp;" "&amp;H1011,VLOOKUP(E1011,MAPEO!C:D,2,0))</f>
        <v>J´s Baby Wipes</v>
      </c>
      <c r="N1011">
        <f>VLOOKUP(F1011,MD!A:B,2,0)</f>
        <v>0</v>
      </c>
    </row>
    <row r="1012" spans="1:14">
      <c r="A1012" t="s">
        <v>133</v>
      </c>
      <c r="B1012" t="s">
        <v>1</v>
      </c>
      <c r="C1012" t="s">
        <v>189</v>
      </c>
      <c r="D1012" t="s">
        <v>397</v>
      </c>
      <c r="E1012" t="s">
        <v>597</v>
      </c>
      <c r="F1012" t="s">
        <v>484</v>
      </c>
      <c r="G1012" s="3">
        <v>166590.01999999999</v>
      </c>
      <c r="H1012" s="3" t="str">
        <f>VLOOKUP($A1012&amp;$C1012&amp;$B1012,Mapping!$C:$G,3,0)</f>
        <v>Mass</v>
      </c>
      <c r="I1012" t="str">
        <f>VLOOKUP($A1012&amp;$C1012&amp;$B1012,Mapping!$C:$G,4,0)</f>
        <v>JOHNSON'S BABY</v>
      </c>
      <c r="J1012" t="str">
        <f t="shared" si="15"/>
        <v>WIPES</v>
      </c>
      <c r="K1012" t="str">
        <f>VLOOKUP($A1012&amp;$C1012&amp;$B1012,Mapping!$C:$G,5,0)</f>
        <v>Baby Care</v>
      </c>
      <c r="L1012" t="str">
        <f>VLOOKUP(J1012&amp;H1012,Mapping!J:K,2,0)</f>
        <v>Wipes</v>
      </c>
      <c r="M1012" t="str">
        <f>IF(OR(I1012="PIZ BUIN",I1012="LISTERINE"),VLOOKUP(E1012,MAPEO!C:D,2,0)&amp;" "&amp;H1012,VLOOKUP(E1012,MAPEO!C:D,2,0))</f>
        <v>J´s Baby Wipes</v>
      </c>
      <c r="N1012">
        <f>VLOOKUP(F1012,MD!A:B,2,0)</f>
        <v>0</v>
      </c>
    </row>
    <row r="1013" spans="1:14">
      <c r="A1013" t="s">
        <v>133</v>
      </c>
      <c r="B1013" t="s">
        <v>1</v>
      </c>
      <c r="C1013" t="s">
        <v>189</v>
      </c>
      <c r="D1013" t="s">
        <v>397</v>
      </c>
      <c r="E1013" t="s">
        <v>597</v>
      </c>
      <c r="F1013" t="s">
        <v>485</v>
      </c>
      <c r="G1013" s="3">
        <v>129451.42</v>
      </c>
      <c r="H1013" s="3" t="str">
        <f>VLOOKUP($A1013&amp;$C1013&amp;$B1013,Mapping!$C:$G,3,0)</f>
        <v>Mass</v>
      </c>
      <c r="I1013" t="str">
        <f>VLOOKUP($A1013&amp;$C1013&amp;$B1013,Mapping!$C:$G,4,0)</f>
        <v>JOHNSON'S BABY</v>
      </c>
      <c r="J1013" t="str">
        <f t="shared" si="15"/>
        <v>WIPES</v>
      </c>
      <c r="K1013" t="str">
        <f>VLOOKUP($A1013&amp;$C1013&amp;$B1013,Mapping!$C:$G,5,0)</f>
        <v>Baby Care</v>
      </c>
      <c r="L1013" t="str">
        <f>VLOOKUP(J1013&amp;H1013,Mapping!J:K,2,0)</f>
        <v>Wipes</v>
      </c>
      <c r="M1013" t="str">
        <f>IF(OR(I1013="PIZ BUIN",I1013="LISTERINE"),VLOOKUP(E1013,MAPEO!C:D,2,0)&amp;" "&amp;H1013,VLOOKUP(E1013,MAPEO!C:D,2,0))</f>
        <v>J´s Baby Wipes</v>
      </c>
      <c r="N1013">
        <f>VLOOKUP(F1013,MD!A:B,2,0)</f>
        <v>0</v>
      </c>
    </row>
    <row r="1014" spans="1:14">
      <c r="A1014" t="s">
        <v>133</v>
      </c>
      <c r="B1014" t="s">
        <v>1</v>
      </c>
      <c r="C1014" t="s">
        <v>189</v>
      </c>
      <c r="D1014" t="s">
        <v>397</v>
      </c>
      <c r="E1014" t="s">
        <v>597</v>
      </c>
      <c r="F1014" t="s">
        <v>486</v>
      </c>
      <c r="G1014" s="3">
        <v>101136.96000000001</v>
      </c>
      <c r="H1014" s="3" t="str">
        <f>VLOOKUP($A1014&amp;$C1014&amp;$B1014,Mapping!$C:$G,3,0)</f>
        <v>Mass</v>
      </c>
      <c r="I1014" t="str">
        <f>VLOOKUP($A1014&amp;$C1014&amp;$B1014,Mapping!$C:$G,4,0)</f>
        <v>JOHNSON'S BABY</v>
      </c>
      <c r="J1014" t="str">
        <f t="shared" si="15"/>
        <v>WIPES</v>
      </c>
      <c r="K1014" t="str">
        <f>VLOOKUP($A1014&amp;$C1014&amp;$B1014,Mapping!$C:$G,5,0)</f>
        <v>Baby Care</v>
      </c>
      <c r="L1014" t="str">
        <f>VLOOKUP(J1014&amp;H1014,Mapping!J:K,2,0)</f>
        <v>Wipes</v>
      </c>
      <c r="M1014" t="str">
        <f>IF(OR(I1014="PIZ BUIN",I1014="LISTERINE"),VLOOKUP(E1014,MAPEO!C:D,2,0)&amp;" "&amp;H1014,VLOOKUP(E1014,MAPEO!C:D,2,0))</f>
        <v>J´s Baby Wipes</v>
      </c>
      <c r="N1014">
        <f>VLOOKUP(F1014,MD!A:B,2,0)</f>
        <v>0</v>
      </c>
    </row>
    <row r="1015" spans="1:14">
      <c r="A1015" t="s">
        <v>133</v>
      </c>
      <c r="B1015" t="s">
        <v>1</v>
      </c>
      <c r="C1015" t="s">
        <v>189</v>
      </c>
      <c r="D1015" t="s">
        <v>397</v>
      </c>
      <c r="E1015" t="s">
        <v>597</v>
      </c>
      <c r="F1015" t="s">
        <v>487</v>
      </c>
      <c r="G1015" s="3">
        <v>193361.18</v>
      </c>
      <c r="H1015" s="3" t="str">
        <f>VLOOKUP($A1015&amp;$C1015&amp;$B1015,Mapping!$C:$G,3,0)</f>
        <v>Mass</v>
      </c>
      <c r="I1015" t="str">
        <f>VLOOKUP($A1015&amp;$C1015&amp;$B1015,Mapping!$C:$G,4,0)</f>
        <v>JOHNSON'S BABY</v>
      </c>
      <c r="J1015" t="str">
        <f t="shared" si="15"/>
        <v>WIPES</v>
      </c>
      <c r="K1015" t="str">
        <f>VLOOKUP($A1015&amp;$C1015&amp;$B1015,Mapping!$C:$G,5,0)</f>
        <v>Baby Care</v>
      </c>
      <c r="L1015" t="str">
        <f>VLOOKUP(J1015&amp;H1015,Mapping!J:K,2,0)</f>
        <v>Wipes</v>
      </c>
      <c r="M1015" t="str">
        <f>IF(OR(I1015="PIZ BUIN",I1015="LISTERINE"),VLOOKUP(E1015,MAPEO!C:D,2,0)&amp;" "&amp;H1015,VLOOKUP(E1015,MAPEO!C:D,2,0))</f>
        <v>J´s Baby Wipes</v>
      </c>
      <c r="N1015">
        <f>VLOOKUP(F1015,MD!A:B,2,0)</f>
        <v>0</v>
      </c>
    </row>
    <row r="1016" spans="1:14">
      <c r="A1016" t="s">
        <v>133</v>
      </c>
      <c r="B1016" t="s">
        <v>1</v>
      </c>
      <c r="C1016" t="s">
        <v>189</v>
      </c>
      <c r="D1016" t="s">
        <v>397</v>
      </c>
      <c r="E1016" t="s">
        <v>597</v>
      </c>
      <c r="F1016" t="s">
        <v>488</v>
      </c>
      <c r="G1016" s="3">
        <v>212060.99</v>
      </c>
      <c r="H1016" s="3" t="str">
        <f>VLOOKUP($A1016&amp;$C1016&amp;$B1016,Mapping!$C:$G,3,0)</f>
        <v>Mass</v>
      </c>
      <c r="I1016" t="str">
        <f>VLOOKUP($A1016&amp;$C1016&amp;$B1016,Mapping!$C:$G,4,0)</f>
        <v>JOHNSON'S BABY</v>
      </c>
      <c r="J1016" t="str">
        <f t="shared" si="15"/>
        <v>WIPES</v>
      </c>
      <c r="K1016" t="str">
        <f>VLOOKUP($A1016&amp;$C1016&amp;$B1016,Mapping!$C:$G,5,0)</f>
        <v>Baby Care</v>
      </c>
      <c r="L1016" t="str">
        <f>VLOOKUP(J1016&amp;H1016,Mapping!J:K,2,0)</f>
        <v>Wipes</v>
      </c>
      <c r="M1016" t="str">
        <f>IF(OR(I1016="PIZ BUIN",I1016="LISTERINE"),VLOOKUP(E1016,MAPEO!C:D,2,0)&amp;" "&amp;H1016,VLOOKUP(E1016,MAPEO!C:D,2,0))</f>
        <v>J´s Baby Wipes</v>
      </c>
      <c r="N1016">
        <f>VLOOKUP(F1016,MD!A:B,2,0)</f>
        <v>0</v>
      </c>
    </row>
    <row r="1017" spans="1:14">
      <c r="A1017" t="s">
        <v>133</v>
      </c>
      <c r="B1017" t="s">
        <v>1</v>
      </c>
      <c r="C1017" t="s">
        <v>189</v>
      </c>
      <c r="D1017" t="s">
        <v>397</v>
      </c>
      <c r="E1017" t="s">
        <v>597</v>
      </c>
      <c r="F1017" t="s">
        <v>489</v>
      </c>
      <c r="G1017" s="3">
        <v>115367.67999999999</v>
      </c>
      <c r="H1017" s="3" t="str">
        <f>VLOOKUP($A1017&amp;$C1017&amp;$B1017,Mapping!$C:$G,3,0)</f>
        <v>Mass</v>
      </c>
      <c r="I1017" t="str">
        <f>VLOOKUP($A1017&amp;$C1017&amp;$B1017,Mapping!$C:$G,4,0)</f>
        <v>JOHNSON'S BABY</v>
      </c>
      <c r="J1017" t="str">
        <f t="shared" si="15"/>
        <v>WIPES</v>
      </c>
      <c r="K1017" t="str">
        <f>VLOOKUP($A1017&amp;$C1017&amp;$B1017,Mapping!$C:$G,5,0)</f>
        <v>Baby Care</v>
      </c>
      <c r="L1017" t="str">
        <f>VLOOKUP(J1017&amp;H1017,Mapping!J:K,2,0)</f>
        <v>Wipes</v>
      </c>
      <c r="M1017" t="str">
        <f>IF(OR(I1017="PIZ BUIN",I1017="LISTERINE"),VLOOKUP(E1017,MAPEO!C:D,2,0)&amp;" "&amp;H1017,VLOOKUP(E1017,MAPEO!C:D,2,0))</f>
        <v>J´s Baby Wipes</v>
      </c>
      <c r="N1017">
        <f>VLOOKUP(F1017,MD!A:B,2,0)</f>
        <v>0</v>
      </c>
    </row>
    <row r="1018" spans="1:14">
      <c r="A1018" t="s">
        <v>133</v>
      </c>
      <c r="B1018" t="s">
        <v>1</v>
      </c>
      <c r="C1018" t="s">
        <v>189</v>
      </c>
      <c r="D1018" t="s">
        <v>397</v>
      </c>
      <c r="E1018" t="s">
        <v>597</v>
      </c>
      <c r="F1018" t="s">
        <v>490</v>
      </c>
      <c r="G1018" s="3">
        <v>225712.24</v>
      </c>
      <c r="H1018" s="3" t="str">
        <f>VLOOKUP($A1018&amp;$C1018&amp;$B1018,Mapping!$C:$G,3,0)</f>
        <v>Mass</v>
      </c>
      <c r="I1018" t="str">
        <f>VLOOKUP($A1018&amp;$C1018&amp;$B1018,Mapping!$C:$G,4,0)</f>
        <v>JOHNSON'S BABY</v>
      </c>
      <c r="J1018" t="str">
        <f t="shared" si="15"/>
        <v>WIPES</v>
      </c>
      <c r="K1018" t="str">
        <f>VLOOKUP($A1018&amp;$C1018&amp;$B1018,Mapping!$C:$G,5,0)</f>
        <v>Baby Care</v>
      </c>
      <c r="L1018" t="str">
        <f>VLOOKUP(J1018&amp;H1018,Mapping!J:K,2,0)</f>
        <v>Wipes</v>
      </c>
      <c r="M1018" t="str">
        <f>IF(OR(I1018="PIZ BUIN",I1018="LISTERINE"),VLOOKUP(E1018,MAPEO!C:D,2,0)&amp;" "&amp;H1018,VLOOKUP(E1018,MAPEO!C:D,2,0))</f>
        <v>J´s Baby Wipes</v>
      </c>
      <c r="N1018">
        <f>VLOOKUP(F1018,MD!A:B,2,0)</f>
        <v>0</v>
      </c>
    </row>
    <row r="1019" spans="1:14">
      <c r="A1019" t="s">
        <v>133</v>
      </c>
      <c r="B1019" t="s">
        <v>1</v>
      </c>
      <c r="C1019" t="s">
        <v>189</v>
      </c>
      <c r="D1019" t="s">
        <v>397</v>
      </c>
      <c r="E1019" t="s">
        <v>597</v>
      </c>
      <c r="F1019" t="s">
        <v>491</v>
      </c>
      <c r="G1019" s="3">
        <v>99940.9</v>
      </c>
      <c r="H1019" s="3" t="str">
        <f>VLOOKUP($A1019&amp;$C1019&amp;$B1019,Mapping!$C:$G,3,0)</f>
        <v>Mass</v>
      </c>
      <c r="I1019" t="str">
        <f>VLOOKUP($A1019&amp;$C1019&amp;$B1019,Mapping!$C:$G,4,0)</f>
        <v>JOHNSON'S BABY</v>
      </c>
      <c r="J1019" t="str">
        <f t="shared" si="15"/>
        <v>WIPES</v>
      </c>
      <c r="K1019" t="str">
        <f>VLOOKUP($A1019&amp;$C1019&amp;$B1019,Mapping!$C:$G,5,0)</f>
        <v>Baby Care</v>
      </c>
      <c r="L1019" t="str">
        <f>VLOOKUP(J1019&amp;H1019,Mapping!J:K,2,0)</f>
        <v>Wipes</v>
      </c>
      <c r="M1019" t="str">
        <f>IF(OR(I1019="PIZ BUIN",I1019="LISTERINE"),VLOOKUP(E1019,MAPEO!C:D,2,0)&amp;" "&amp;H1019,VLOOKUP(E1019,MAPEO!C:D,2,0))</f>
        <v>J´s Baby Wipes</v>
      </c>
      <c r="N1019">
        <f>VLOOKUP(F1019,MD!A:B,2,0)</f>
        <v>0</v>
      </c>
    </row>
    <row r="1020" spans="1:14">
      <c r="A1020" t="s">
        <v>133</v>
      </c>
      <c r="B1020" t="s">
        <v>1</v>
      </c>
      <c r="C1020" t="s">
        <v>189</v>
      </c>
      <c r="D1020" t="s">
        <v>397</v>
      </c>
      <c r="E1020" t="s">
        <v>597</v>
      </c>
      <c r="F1020" t="s">
        <v>492</v>
      </c>
      <c r="G1020" s="3">
        <v>126930.37</v>
      </c>
      <c r="H1020" s="3" t="str">
        <f>VLOOKUP($A1020&amp;$C1020&amp;$B1020,Mapping!$C:$G,3,0)</f>
        <v>Mass</v>
      </c>
      <c r="I1020" t="str">
        <f>VLOOKUP($A1020&amp;$C1020&amp;$B1020,Mapping!$C:$G,4,0)</f>
        <v>JOHNSON'S BABY</v>
      </c>
      <c r="J1020" t="str">
        <f t="shared" si="15"/>
        <v>WIPES</v>
      </c>
      <c r="K1020" t="str">
        <f>VLOOKUP($A1020&amp;$C1020&amp;$B1020,Mapping!$C:$G,5,0)</f>
        <v>Baby Care</v>
      </c>
      <c r="L1020" t="str">
        <f>VLOOKUP(J1020&amp;H1020,Mapping!J:K,2,0)</f>
        <v>Wipes</v>
      </c>
      <c r="M1020" t="str">
        <f>IF(OR(I1020="PIZ BUIN",I1020="LISTERINE"),VLOOKUP(E1020,MAPEO!C:D,2,0)&amp;" "&amp;H1020,VLOOKUP(E1020,MAPEO!C:D,2,0))</f>
        <v>J´s Baby Wipes</v>
      </c>
      <c r="N1020">
        <f>VLOOKUP(F1020,MD!A:B,2,0)</f>
        <v>0</v>
      </c>
    </row>
    <row r="1021" spans="1:14">
      <c r="A1021" t="s">
        <v>133</v>
      </c>
      <c r="B1021" t="s">
        <v>1</v>
      </c>
      <c r="C1021" t="s">
        <v>189</v>
      </c>
      <c r="D1021" t="s">
        <v>397</v>
      </c>
      <c r="E1021" t="s">
        <v>597</v>
      </c>
      <c r="F1021" t="s">
        <v>493</v>
      </c>
      <c r="G1021" s="3">
        <v>304378.92</v>
      </c>
      <c r="H1021" s="3" t="str">
        <f>VLOOKUP($A1021&amp;$C1021&amp;$B1021,Mapping!$C:$G,3,0)</f>
        <v>Mass</v>
      </c>
      <c r="I1021" t="str">
        <f>VLOOKUP($A1021&amp;$C1021&amp;$B1021,Mapping!$C:$G,4,0)</f>
        <v>JOHNSON'S BABY</v>
      </c>
      <c r="J1021" t="str">
        <f t="shared" si="15"/>
        <v>WIPES</v>
      </c>
      <c r="K1021" t="str">
        <f>VLOOKUP($A1021&amp;$C1021&amp;$B1021,Mapping!$C:$G,5,0)</f>
        <v>Baby Care</v>
      </c>
      <c r="L1021" t="str">
        <f>VLOOKUP(J1021&amp;H1021,Mapping!J:K,2,0)</f>
        <v>Wipes</v>
      </c>
      <c r="M1021" t="str">
        <f>IF(OR(I1021="PIZ BUIN",I1021="LISTERINE"),VLOOKUP(E1021,MAPEO!C:D,2,0)&amp;" "&amp;H1021,VLOOKUP(E1021,MAPEO!C:D,2,0))</f>
        <v>J´s Baby Wipes</v>
      </c>
      <c r="N1021">
        <f>VLOOKUP(F1021,MD!A:B,2,0)</f>
        <v>0</v>
      </c>
    </row>
    <row r="1022" spans="1:14">
      <c r="A1022" t="s">
        <v>133</v>
      </c>
      <c r="B1022" t="s">
        <v>1</v>
      </c>
      <c r="C1022" t="s">
        <v>189</v>
      </c>
      <c r="D1022" t="s">
        <v>397</v>
      </c>
      <c r="E1022" t="s">
        <v>597</v>
      </c>
      <c r="F1022" t="s">
        <v>95</v>
      </c>
      <c r="G1022" s="3">
        <v>181431.46</v>
      </c>
      <c r="H1022" s="3" t="str">
        <f>VLOOKUP($A1022&amp;$C1022&amp;$B1022,Mapping!$C:$G,3,0)</f>
        <v>Mass</v>
      </c>
      <c r="I1022" t="str">
        <f>VLOOKUP($A1022&amp;$C1022&amp;$B1022,Mapping!$C:$G,4,0)</f>
        <v>JOHNSON'S BABY</v>
      </c>
      <c r="J1022" t="str">
        <f t="shared" si="15"/>
        <v>WIPES</v>
      </c>
      <c r="K1022" t="str">
        <f>VLOOKUP($A1022&amp;$C1022&amp;$B1022,Mapping!$C:$G,5,0)</f>
        <v>Baby Care</v>
      </c>
      <c r="L1022" t="str">
        <f>VLOOKUP(J1022&amp;H1022,Mapping!J:K,2,0)</f>
        <v>Wipes</v>
      </c>
      <c r="M1022" t="str">
        <f>IF(OR(I1022="PIZ BUIN",I1022="LISTERINE"),VLOOKUP(E1022,MAPEO!C:D,2,0)&amp;" "&amp;H1022,VLOOKUP(E1022,MAPEO!C:D,2,0))</f>
        <v>J´s Baby Wipes</v>
      </c>
      <c r="N1022" t="str">
        <f>VLOOKUP(F1022,MD!A:B,2,0)</f>
        <v>YTD 2015</v>
      </c>
    </row>
    <row r="1023" spans="1:14">
      <c r="A1023" t="s">
        <v>133</v>
      </c>
      <c r="B1023" t="s">
        <v>1</v>
      </c>
      <c r="C1023" t="s">
        <v>189</v>
      </c>
      <c r="D1023" t="s">
        <v>397</v>
      </c>
      <c r="E1023" t="s">
        <v>597</v>
      </c>
      <c r="F1023" t="s">
        <v>96</v>
      </c>
      <c r="G1023" s="3">
        <v>271511.89</v>
      </c>
      <c r="H1023" s="3" t="str">
        <f>VLOOKUP($A1023&amp;$C1023&amp;$B1023,Mapping!$C:$G,3,0)</f>
        <v>Mass</v>
      </c>
      <c r="I1023" t="str">
        <f>VLOOKUP($A1023&amp;$C1023&amp;$B1023,Mapping!$C:$G,4,0)</f>
        <v>JOHNSON'S BABY</v>
      </c>
      <c r="J1023" t="str">
        <f t="shared" si="15"/>
        <v>WIPES</v>
      </c>
      <c r="K1023" t="str">
        <f>VLOOKUP($A1023&amp;$C1023&amp;$B1023,Mapping!$C:$G,5,0)</f>
        <v>Baby Care</v>
      </c>
      <c r="L1023" t="str">
        <f>VLOOKUP(J1023&amp;H1023,Mapping!J:K,2,0)</f>
        <v>Wipes</v>
      </c>
      <c r="M1023" t="str">
        <f>IF(OR(I1023="PIZ BUIN",I1023="LISTERINE"),VLOOKUP(E1023,MAPEO!C:D,2,0)&amp;" "&amp;H1023,VLOOKUP(E1023,MAPEO!C:D,2,0))</f>
        <v>J´s Baby Wipes</v>
      </c>
      <c r="N1023" t="str">
        <f>VLOOKUP(F1023,MD!A:B,2,0)</f>
        <v>YTD 2015</v>
      </c>
    </row>
    <row r="1024" spans="1:14">
      <c r="A1024" t="s">
        <v>133</v>
      </c>
      <c r="B1024" t="s">
        <v>1</v>
      </c>
      <c r="C1024" t="s">
        <v>189</v>
      </c>
      <c r="D1024" t="s">
        <v>397</v>
      </c>
      <c r="E1024" t="s">
        <v>597</v>
      </c>
      <c r="F1024" t="s">
        <v>97</v>
      </c>
      <c r="G1024" s="3">
        <v>270875.5</v>
      </c>
      <c r="H1024" s="3" t="str">
        <f>VLOOKUP($A1024&amp;$C1024&amp;$B1024,Mapping!$C:$G,3,0)</f>
        <v>Mass</v>
      </c>
      <c r="I1024" t="str">
        <f>VLOOKUP($A1024&amp;$C1024&amp;$B1024,Mapping!$C:$G,4,0)</f>
        <v>JOHNSON'S BABY</v>
      </c>
      <c r="J1024" t="str">
        <f t="shared" ref="J1024:J1087" si="16">IF(OR(C1024="ROC",C1024="COMPEED"),E1024,D1024)</f>
        <v>WIPES</v>
      </c>
      <c r="K1024" t="str">
        <f>VLOOKUP($A1024&amp;$C1024&amp;$B1024,Mapping!$C:$G,5,0)</f>
        <v>Baby Care</v>
      </c>
      <c r="L1024" t="str">
        <f>VLOOKUP(J1024&amp;H1024,Mapping!J:K,2,0)</f>
        <v>Wipes</v>
      </c>
      <c r="M1024" t="str">
        <f>IF(OR(I1024="PIZ BUIN",I1024="LISTERINE"),VLOOKUP(E1024,MAPEO!C:D,2,0)&amp;" "&amp;H1024,VLOOKUP(E1024,MAPEO!C:D,2,0))</f>
        <v>J´s Baby Wipes</v>
      </c>
      <c r="N1024" t="str">
        <f>VLOOKUP(F1024,MD!A:B,2,0)</f>
        <v>YTD 2015</v>
      </c>
    </row>
    <row r="1025" spans="1:14">
      <c r="A1025" t="s">
        <v>133</v>
      </c>
      <c r="B1025" t="s">
        <v>1</v>
      </c>
      <c r="C1025" t="s">
        <v>189</v>
      </c>
      <c r="D1025" t="s">
        <v>397</v>
      </c>
      <c r="E1025" t="s">
        <v>597</v>
      </c>
      <c r="F1025" t="s">
        <v>101</v>
      </c>
      <c r="G1025" s="3">
        <v>160887.75</v>
      </c>
      <c r="H1025" s="3" t="str">
        <f>VLOOKUP($A1025&amp;$C1025&amp;$B1025,Mapping!$C:$G,3,0)</f>
        <v>Mass</v>
      </c>
      <c r="I1025" t="str">
        <f>VLOOKUP($A1025&amp;$C1025&amp;$B1025,Mapping!$C:$G,4,0)</f>
        <v>JOHNSON'S BABY</v>
      </c>
      <c r="J1025" t="str">
        <f t="shared" si="16"/>
        <v>WIPES</v>
      </c>
      <c r="K1025" t="str">
        <f>VLOOKUP($A1025&amp;$C1025&amp;$B1025,Mapping!$C:$G,5,0)</f>
        <v>Baby Care</v>
      </c>
      <c r="L1025" t="str">
        <f>VLOOKUP(J1025&amp;H1025,Mapping!J:K,2,0)</f>
        <v>Wipes</v>
      </c>
      <c r="M1025" t="str">
        <f>IF(OR(I1025="PIZ BUIN",I1025="LISTERINE"),VLOOKUP(E1025,MAPEO!C:D,2,0)&amp;" "&amp;H1025,VLOOKUP(E1025,MAPEO!C:D,2,0))</f>
        <v>J´s Baby Wipes</v>
      </c>
      <c r="N1025" t="str">
        <f>VLOOKUP(F1025,MD!A:B,2,0)</f>
        <v>YTD 2015</v>
      </c>
    </row>
    <row r="1026" spans="1:14">
      <c r="A1026" t="s">
        <v>133</v>
      </c>
      <c r="B1026" t="s">
        <v>1</v>
      </c>
      <c r="C1026" t="s">
        <v>189</v>
      </c>
      <c r="D1026" t="s">
        <v>397</v>
      </c>
      <c r="E1026" t="s">
        <v>597</v>
      </c>
      <c r="F1026" t="s">
        <v>104</v>
      </c>
      <c r="G1026" s="3">
        <v>181180.44</v>
      </c>
      <c r="H1026" s="3" t="str">
        <f>VLOOKUP($A1026&amp;$C1026&amp;$B1026,Mapping!$C:$G,3,0)</f>
        <v>Mass</v>
      </c>
      <c r="I1026" t="str">
        <f>VLOOKUP($A1026&amp;$C1026&amp;$B1026,Mapping!$C:$G,4,0)</f>
        <v>JOHNSON'S BABY</v>
      </c>
      <c r="J1026" t="str">
        <f t="shared" si="16"/>
        <v>WIPES</v>
      </c>
      <c r="K1026" t="str">
        <f>VLOOKUP($A1026&amp;$C1026&amp;$B1026,Mapping!$C:$G,5,0)</f>
        <v>Baby Care</v>
      </c>
      <c r="L1026" t="str">
        <f>VLOOKUP(J1026&amp;H1026,Mapping!J:K,2,0)</f>
        <v>Wipes</v>
      </c>
      <c r="M1026" t="str">
        <f>IF(OR(I1026="PIZ BUIN",I1026="LISTERINE"),VLOOKUP(E1026,MAPEO!C:D,2,0)&amp;" "&amp;H1026,VLOOKUP(E1026,MAPEO!C:D,2,0))</f>
        <v>J´s Baby Wipes</v>
      </c>
      <c r="N1026" t="str">
        <f>VLOOKUP(F1026,MD!A:B,2,0)</f>
        <v>YTD 2015</v>
      </c>
    </row>
    <row r="1027" spans="1:14">
      <c r="A1027" t="s">
        <v>133</v>
      </c>
      <c r="B1027" t="s">
        <v>1</v>
      </c>
      <c r="C1027" t="s">
        <v>189</v>
      </c>
      <c r="D1027" t="s">
        <v>397</v>
      </c>
      <c r="E1027" t="s">
        <v>597</v>
      </c>
      <c r="F1027" t="s">
        <v>105</v>
      </c>
      <c r="G1027" s="3">
        <v>273917.15999999997</v>
      </c>
      <c r="H1027" s="3" t="str">
        <f>VLOOKUP($A1027&amp;$C1027&amp;$B1027,Mapping!$C:$G,3,0)</f>
        <v>Mass</v>
      </c>
      <c r="I1027" t="str">
        <f>VLOOKUP($A1027&amp;$C1027&amp;$B1027,Mapping!$C:$G,4,0)</f>
        <v>JOHNSON'S BABY</v>
      </c>
      <c r="J1027" t="str">
        <f t="shared" si="16"/>
        <v>WIPES</v>
      </c>
      <c r="K1027" t="str">
        <f>VLOOKUP($A1027&amp;$C1027&amp;$B1027,Mapping!$C:$G,5,0)</f>
        <v>Baby Care</v>
      </c>
      <c r="L1027" t="str">
        <f>VLOOKUP(J1027&amp;H1027,Mapping!J:K,2,0)</f>
        <v>Wipes</v>
      </c>
      <c r="M1027" t="str">
        <f>IF(OR(I1027="PIZ BUIN",I1027="LISTERINE"),VLOOKUP(E1027,MAPEO!C:D,2,0)&amp;" "&amp;H1027,VLOOKUP(E1027,MAPEO!C:D,2,0))</f>
        <v>J´s Baby Wipes</v>
      </c>
      <c r="N1027" t="str">
        <f>VLOOKUP(F1027,MD!A:B,2,0)</f>
        <v>YTD 2015</v>
      </c>
    </row>
    <row r="1028" spans="1:14">
      <c r="A1028" t="s">
        <v>133</v>
      </c>
      <c r="B1028" t="s">
        <v>1</v>
      </c>
      <c r="C1028" t="s">
        <v>189</v>
      </c>
      <c r="D1028" t="s">
        <v>397</v>
      </c>
      <c r="E1028" t="s">
        <v>597</v>
      </c>
      <c r="F1028" t="s">
        <v>106</v>
      </c>
      <c r="G1028" s="3">
        <v>212939.09</v>
      </c>
      <c r="H1028" s="3" t="str">
        <f>VLOOKUP($A1028&amp;$C1028&amp;$B1028,Mapping!$C:$G,3,0)</f>
        <v>Mass</v>
      </c>
      <c r="I1028" t="str">
        <f>VLOOKUP($A1028&amp;$C1028&amp;$B1028,Mapping!$C:$G,4,0)</f>
        <v>JOHNSON'S BABY</v>
      </c>
      <c r="J1028" t="str">
        <f t="shared" si="16"/>
        <v>WIPES</v>
      </c>
      <c r="K1028" t="str">
        <f>VLOOKUP($A1028&amp;$C1028&amp;$B1028,Mapping!$C:$G,5,0)</f>
        <v>Baby Care</v>
      </c>
      <c r="L1028" t="str">
        <f>VLOOKUP(J1028&amp;H1028,Mapping!J:K,2,0)</f>
        <v>Wipes</v>
      </c>
      <c r="M1028" t="str">
        <f>IF(OR(I1028="PIZ BUIN",I1028="LISTERINE"),VLOOKUP(E1028,MAPEO!C:D,2,0)&amp;" "&amp;H1028,VLOOKUP(E1028,MAPEO!C:D,2,0))</f>
        <v>J´s Baby Wipes</v>
      </c>
      <c r="N1028" t="str">
        <f>VLOOKUP(F1028,MD!A:B,2,0)</f>
        <v>YTD 2015</v>
      </c>
    </row>
    <row r="1029" spans="1:14">
      <c r="A1029" t="s">
        <v>133</v>
      </c>
      <c r="B1029" t="s">
        <v>1</v>
      </c>
      <c r="C1029" t="s">
        <v>189</v>
      </c>
      <c r="D1029" t="s">
        <v>397</v>
      </c>
      <c r="E1029" t="s">
        <v>597</v>
      </c>
      <c r="F1029" t="s">
        <v>108</v>
      </c>
      <c r="G1029" s="3">
        <v>328328.37</v>
      </c>
      <c r="H1029" s="3" t="str">
        <f>VLOOKUP($A1029&amp;$C1029&amp;$B1029,Mapping!$C:$G,3,0)</f>
        <v>Mass</v>
      </c>
      <c r="I1029" t="str">
        <f>VLOOKUP($A1029&amp;$C1029&amp;$B1029,Mapping!$C:$G,4,0)</f>
        <v>JOHNSON'S BABY</v>
      </c>
      <c r="J1029" t="str">
        <f t="shared" si="16"/>
        <v>WIPES</v>
      </c>
      <c r="K1029" t="str">
        <f>VLOOKUP($A1029&amp;$C1029&amp;$B1029,Mapping!$C:$G,5,0)</f>
        <v>Baby Care</v>
      </c>
      <c r="L1029" t="str">
        <f>VLOOKUP(J1029&amp;H1029,Mapping!J:K,2,0)</f>
        <v>Wipes</v>
      </c>
      <c r="M1029" t="str">
        <f>IF(OR(I1029="PIZ BUIN",I1029="LISTERINE"),VLOOKUP(E1029,MAPEO!C:D,2,0)&amp;" "&amp;H1029,VLOOKUP(E1029,MAPEO!C:D,2,0))</f>
        <v>J´s Baby Wipes</v>
      </c>
      <c r="N1029">
        <f>VLOOKUP(F1029,MD!A:B,2,0)</f>
        <v>0</v>
      </c>
    </row>
    <row r="1030" spans="1:14">
      <c r="A1030" t="s">
        <v>133</v>
      </c>
      <c r="B1030" t="s">
        <v>1</v>
      </c>
      <c r="C1030" t="s">
        <v>189</v>
      </c>
      <c r="D1030" t="s">
        <v>397</v>
      </c>
      <c r="E1030" t="s">
        <v>597</v>
      </c>
      <c r="F1030" t="s">
        <v>109</v>
      </c>
      <c r="G1030" s="3">
        <v>419794.99</v>
      </c>
      <c r="H1030" s="3" t="str">
        <f>VLOOKUP($A1030&amp;$C1030&amp;$B1030,Mapping!$C:$G,3,0)</f>
        <v>Mass</v>
      </c>
      <c r="I1030" t="str">
        <f>VLOOKUP($A1030&amp;$C1030&amp;$B1030,Mapping!$C:$G,4,0)</f>
        <v>JOHNSON'S BABY</v>
      </c>
      <c r="J1030" t="str">
        <f t="shared" si="16"/>
        <v>WIPES</v>
      </c>
      <c r="K1030" t="str">
        <f>VLOOKUP($A1030&amp;$C1030&amp;$B1030,Mapping!$C:$G,5,0)</f>
        <v>Baby Care</v>
      </c>
      <c r="L1030" t="str">
        <f>VLOOKUP(J1030&amp;H1030,Mapping!J:K,2,0)</f>
        <v>Wipes</v>
      </c>
      <c r="M1030" t="str">
        <f>IF(OR(I1030="PIZ BUIN",I1030="LISTERINE"),VLOOKUP(E1030,MAPEO!C:D,2,0)&amp;" "&amp;H1030,VLOOKUP(E1030,MAPEO!C:D,2,0))</f>
        <v>J´s Baby Wipes</v>
      </c>
      <c r="N1030">
        <f>VLOOKUP(F1030,MD!A:B,2,0)</f>
        <v>0</v>
      </c>
    </row>
    <row r="1031" spans="1:14">
      <c r="A1031" t="s">
        <v>133</v>
      </c>
      <c r="B1031" t="s">
        <v>1</v>
      </c>
      <c r="C1031" t="s">
        <v>189</v>
      </c>
      <c r="D1031" t="s">
        <v>397</v>
      </c>
      <c r="E1031" t="s">
        <v>597</v>
      </c>
      <c r="F1031" t="s">
        <v>110</v>
      </c>
      <c r="G1031" s="3">
        <v>170500.36</v>
      </c>
      <c r="H1031" s="3" t="str">
        <f>VLOOKUP($A1031&amp;$C1031&amp;$B1031,Mapping!$C:$G,3,0)</f>
        <v>Mass</v>
      </c>
      <c r="I1031" t="str">
        <f>VLOOKUP($A1031&amp;$C1031&amp;$B1031,Mapping!$C:$G,4,0)</f>
        <v>JOHNSON'S BABY</v>
      </c>
      <c r="J1031" t="str">
        <f t="shared" si="16"/>
        <v>WIPES</v>
      </c>
      <c r="K1031" t="str">
        <f>VLOOKUP($A1031&amp;$C1031&amp;$B1031,Mapping!$C:$G,5,0)</f>
        <v>Baby Care</v>
      </c>
      <c r="L1031" t="str">
        <f>VLOOKUP(J1031&amp;H1031,Mapping!J:K,2,0)</f>
        <v>Wipes</v>
      </c>
      <c r="M1031" t="str">
        <f>IF(OR(I1031="PIZ BUIN",I1031="LISTERINE"),VLOOKUP(E1031,MAPEO!C:D,2,0)&amp;" "&amp;H1031,VLOOKUP(E1031,MAPEO!C:D,2,0))</f>
        <v>J´s Baby Wipes</v>
      </c>
      <c r="N1031">
        <f>VLOOKUP(F1031,MD!A:B,2,0)</f>
        <v>0</v>
      </c>
    </row>
    <row r="1032" spans="1:14">
      <c r="A1032" t="s">
        <v>133</v>
      </c>
      <c r="B1032" t="s">
        <v>1</v>
      </c>
      <c r="C1032" t="s">
        <v>189</v>
      </c>
      <c r="D1032" t="s">
        <v>397</v>
      </c>
      <c r="E1032" t="s">
        <v>597</v>
      </c>
      <c r="F1032" t="s">
        <v>111</v>
      </c>
      <c r="G1032" s="3">
        <v>187931.51999999999</v>
      </c>
      <c r="H1032" s="3" t="str">
        <f>VLOOKUP($A1032&amp;$C1032&amp;$B1032,Mapping!$C:$G,3,0)</f>
        <v>Mass</v>
      </c>
      <c r="I1032" t="str">
        <f>VLOOKUP($A1032&amp;$C1032&amp;$B1032,Mapping!$C:$G,4,0)</f>
        <v>JOHNSON'S BABY</v>
      </c>
      <c r="J1032" t="str">
        <f t="shared" si="16"/>
        <v>WIPES</v>
      </c>
      <c r="K1032" t="str">
        <f>VLOOKUP($A1032&amp;$C1032&amp;$B1032,Mapping!$C:$G,5,0)</f>
        <v>Baby Care</v>
      </c>
      <c r="L1032" t="str">
        <f>VLOOKUP(J1032&amp;H1032,Mapping!J:K,2,0)</f>
        <v>Wipes</v>
      </c>
      <c r="M1032" t="str">
        <f>IF(OR(I1032="PIZ BUIN",I1032="LISTERINE"),VLOOKUP(E1032,MAPEO!C:D,2,0)&amp;" "&amp;H1032,VLOOKUP(E1032,MAPEO!C:D,2,0))</f>
        <v>J´s Baby Wipes</v>
      </c>
      <c r="N1032">
        <f>VLOOKUP(F1032,MD!A:B,2,0)</f>
        <v>0</v>
      </c>
    </row>
    <row r="1033" spans="1:14">
      <c r="A1033" t="s">
        <v>133</v>
      </c>
      <c r="B1033" t="s">
        <v>1</v>
      </c>
      <c r="C1033" t="s">
        <v>189</v>
      </c>
      <c r="D1033" t="s">
        <v>397</v>
      </c>
      <c r="E1033" t="s">
        <v>597</v>
      </c>
      <c r="F1033" t="s">
        <v>114</v>
      </c>
      <c r="G1033" s="3">
        <v>248607.93</v>
      </c>
      <c r="H1033" s="3" t="str">
        <f>VLOOKUP($A1033&amp;$C1033&amp;$B1033,Mapping!$C:$G,3,0)</f>
        <v>Mass</v>
      </c>
      <c r="I1033" t="str">
        <f>VLOOKUP($A1033&amp;$C1033&amp;$B1033,Mapping!$C:$G,4,0)</f>
        <v>JOHNSON'S BABY</v>
      </c>
      <c r="J1033" t="str">
        <f t="shared" si="16"/>
        <v>WIPES</v>
      </c>
      <c r="K1033" t="str">
        <f>VLOOKUP($A1033&amp;$C1033&amp;$B1033,Mapping!$C:$G,5,0)</f>
        <v>Baby Care</v>
      </c>
      <c r="L1033" t="str">
        <f>VLOOKUP(J1033&amp;H1033,Mapping!J:K,2,0)</f>
        <v>Wipes</v>
      </c>
      <c r="M1033" t="str">
        <f>IF(OR(I1033="PIZ BUIN",I1033="LISTERINE"),VLOOKUP(E1033,MAPEO!C:D,2,0)&amp;" "&amp;H1033,VLOOKUP(E1033,MAPEO!C:D,2,0))</f>
        <v>J´s Baby Wipes</v>
      </c>
      <c r="N1033">
        <f>VLOOKUP(F1033,MD!A:B,2,0)</f>
        <v>0</v>
      </c>
    </row>
    <row r="1034" spans="1:14">
      <c r="A1034" t="s">
        <v>133</v>
      </c>
      <c r="B1034" t="s">
        <v>1</v>
      </c>
      <c r="C1034" t="s">
        <v>189</v>
      </c>
      <c r="D1034" t="s">
        <v>397</v>
      </c>
      <c r="E1034" t="s">
        <v>597</v>
      </c>
      <c r="F1034" t="s">
        <v>115</v>
      </c>
      <c r="G1034" s="3">
        <v>238619.48</v>
      </c>
      <c r="H1034" s="3" t="str">
        <f>VLOOKUP($A1034&amp;$C1034&amp;$B1034,Mapping!$C:$G,3,0)</f>
        <v>Mass</v>
      </c>
      <c r="I1034" t="str">
        <f>VLOOKUP($A1034&amp;$C1034&amp;$B1034,Mapping!$C:$G,4,0)</f>
        <v>JOHNSON'S BABY</v>
      </c>
      <c r="J1034" t="str">
        <f t="shared" si="16"/>
        <v>WIPES</v>
      </c>
      <c r="K1034" t="str">
        <f>VLOOKUP($A1034&amp;$C1034&amp;$B1034,Mapping!$C:$G,5,0)</f>
        <v>Baby Care</v>
      </c>
      <c r="L1034" t="str">
        <f>VLOOKUP(J1034&amp;H1034,Mapping!J:K,2,0)</f>
        <v>Wipes</v>
      </c>
      <c r="M1034" t="str">
        <f>IF(OR(I1034="PIZ BUIN",I1034="LISTERINE"),VLOOKUP(E1034,MAPEO!C:D,2,0)&amp;" "&amp;H1034,VLOOKUP(E1034,MAPEO!C:D,2,0))</f>
        <v>J´s Baby Wipes</v>
      </c>
      <c r="N1034" t="str">
        <f>VLOOKUP(F1034,MD!A:B,2,0)</f>
        <v>YTD 2016</v>
      </c>
    </row>
    <row r="1035" spans="1:14">
      <c r="A1035" t="s">
        <v>133</v>
      </c>
      <c r="B1035" t="s">
        <v>1</v>
      </c>
      <c r="C1035" t="s">
        <v>189</v>
      </c>
      <c r="D1035" t="s">
        <v>397</v>
      </c>
      <c r="E1035" t="s">
        <v>597</v>
      </c>
      <c r="F1035" t="s">
        <v>117</v>
      </c>
      <c r="G1035" s="3">
        <v>296125.27</v>
      </c>
      <c r="H1035" s="3" t="str">
        <f>VLOOKUP($A1035&amp;$C1035&amp;$B1035,Mapping!$C:$G,3,0)</f>
        <v>Mass</v>
      </c>
      <c r="I1035" t="str">
        <f>VLOOKUP($A1035&amp;$C1035&amp;$B1035,Mapping!$C:$G,4,0)</f>
        <v>JOHNSON'S BABY</v>
      </c>
      <c r="J1035" t="str">
        <f t="shared" si="16"/>
        <v>WIPES</v>
      </c>
      <c r="K1035" t="str">
        <f>VLOOKUP($A1035&amp;$C1035&amp;$B1035,Mapping!$C:$G,5,0)</f>
        <v>Baby Care</v>
      </c>
      <c r="L1035" t="str">
        <f>VLOOKUP(J1035&amp;H1035,Mapping!J:K,2,0)</f>
        <v>Wipes</v>
      </c>
      <c r="M1035" t="str">
        <f>IF(OR(I1035="PIZ BUIN",I1035="LISTERINE"),VLOOKUP(E1035,MAPEO!C:D,2,0)&amp;" "&amp;H1035,VLOOKUP(E1035,MAPEO!C:D,2,0))</f>
        <v>J´s Baby Wipes</v>
      </c>
      <c r="N1035" t="str">
        <f>VLOOKUP(F1035,MD!A:B,2,0)</f>
        <v>YTD 2016</v>
      </c>
    </row>
    <row r="1036" spans="1:14">
      <c r="A1036" t="s">
        <v>133</v>
      </c>
      <c r="B1036" t="s">
        <v>1</v>
      </c>
      <c r="C1036" t="s">
        <v>189</v>
      </c>
      <c r="D1036" t="s">
        <v>397</v>
      </c>
      <c r="E1036" t="s">
        <v>597</v>
      </c>
      <c r="F1036" t="s">
        <v>118</v>
      </c>
      <c r="G1036" s="3">
        <v>375319.8</v>
      </c>
      <c r="H1036" s="3" t="str">
        <f>VLOOKUP($A1036&amp;$C1036&amp;$B1036,Mapping!$C:$G,3,0)</f>
        <v>Mass</v>
      </c>
      <c r="I1036" t="str">
        <f>VLOOKUP($A1036&amp;$C1036&amp;$B1036,Mapping!$C:$G,4,0)</f>
        <v>JOHNSON'S BABY</v>
      </c>
      <c r="J1036" t="str">
        <f t="shared" si="16"/>
        <v>WIPES</v>
      </c>
      <c r="K1036" t="str">
        <f>VLOOKUP($A1036&amp;$C1036&amp;$B1036,Mapping!$C:$G,5,0)</f>
        <v>Baby Care</v>
      </c>
      <c r="L1036" t="str">
        <f>VLOOKUP(J1036&amp;H1036,Mapping!J:K,2,0)</f>
        <v>Wipes</v>
      </c>
      <c r="M1036" t="str">
        <f>IF(OR(I1036="PIZ BUIN",I1036="LISTERINE"),VLOOKUP(E1036,MAPEO!C:D,2,0)&amp;" "&amp;H1036,VLOOKUP(E1036,MAPEO!C:D,2,0))</f>
        <v>J´s Baby Wipes</v>
      </c>
      <c r="N1036" t="str">
        <f>VLOOKUP(F1036,MD!A:B,2,0)</f>
        <v>YTD 2016</v>
      </c>
    </row>
    <row r="1037" spans="1:14">
      <c r="A1037" t="s">
        <v>133</v>
      </c>
      <c r="B1037" t="s">
        <v>1</v>
      </c>
      <c r="C1037" t="s">
        <v>189</v>
      </c>
      <c r="D1037" t="s">
        <v>397</v>
      </c>
      <c r="E1037" t="s">
        <v>598</v>
      </c>
      <c r="F1037" t="s">
        <v>485</v>
      </c>
      <c r="G1037" s="3">
        <v>-1.61</v>
      </c>
      <c r="H1037" s="3" t="str">
        <f>VLOOKUP($A1037&amp;$C1037&amp;$B1037,Mapping!$C:$G,3,0)</f>
        <v>Mass</v>
      </c>
      <c r="I1037" t="str">
        <f>VLOOKUP($A1037&amp;$C1037&amp;$B1037,Mapping!$C:$G,4,0)</f>
        <v>JOHNSON'S BABY</v>
      </c>
      <c r="J1037" t="str">
        <f t="shared" si="16"/>
        <v>WIPES</v>
      </c>
      <c r="K1037" t="str">
        <f>VLOOKUP($A1037&amp;$C1037&amp;$B1037,Mapping!$C:$G,5,0)</f>
        <v>Baby Care</v>
      </c>
      <c r="L1037" t="str">
        <f>VLOOKUP(J1037&amp;H1037,Mapping!J:K,2,0)</f>
        <v>Wipes</v>
      </c>
      <c r="M1037" t="str">
        <f>IF(OR(I1037="PIZ BUIN",I1037="LISTERINE"),VLOOKUP(E1037,MAPEO!C:D,2,0)&amp;" "&amp;H1037,VLOOKUP(E1037,MAPEO!C:D,2,0))</f>
        <v>J´s Baby Wipes</v>
      </c>
      <c r="N1037">
        <f>VLOOKUP(F1037,MD!A:B,2,0)</f>
        <v>0</v>
      </c>
    </row>
    <row r="1038" spans="1:14">
      <c r="A1038" t="s">
        <v>133</v>
      </c>
      <c r="B1038" t="s">
        <v>1</v>
      </c>
      <c r="C1038" t="s">
        <v>195</v>
      </c>
      <c r="D1038" t="s">
        <v>195</v>
      </c>
      <c r="E1038" t="s">
        <v>599</v>
      </c>
      <c r="F1038" t="s">
        <v>490</v>
      </c>
      <c r="G1038" s="3">
        <v>-0.02</v>
      </c>
      <c r="H1038" s="3" t="str">
        <f>VLOOKUP($A1038&amp;$C1038&amp;$B1038,Mapping!$C:$G,3,0)</f>
        <v>Mass</v>
      </c>
      <c r="I1038" t="str">
        <f>VLOOKUP($A1038&amp;$C1038&amp;$B1038,Mapping!$C:$G,4,0)</f>
        <v>Johnson's Baby</v>
      </c>
      <c r="J1038" t="str">
        <f t="shared" si="16"/>
        <v>JOHNSON'S JUNIOR</v>
      </c>
      <c r="K1038" t="str">
        <f>VLOOKUP($A1038&amp;$C1038&amp;$B1038,Mapping!$C:$G,5,0)</f>
        <v>Baby Care</v>
      </c>
      <c r="L1038" t="str">
        <f>VLOOKUP(J1038&amp;H1038,Mapping!J:K,2,0)</f>
        <v>Junior</v>
      </c>
      <c r="M1038" t="str">
        <f>IF(OR(I1038="PIZ BUIN",I1038="LISTERINE"),VLOOKUP(E1038,MAPEO!C:D,2,0)&amp;" "&amp;H1038,VLOOKUP(E1038,MAPEO!C:D,2,0))</f>
        <v>Junior</v>
      </c>
      <c r="N1038">
        <f>VLOOKUP(F1038,MD!A:B,2,0)</f>
        <v>0</v>
      </c>
    </row>
    <row r="1039" spans="1:14">
      <c r="A1039" t="s">
        <v>133</v>
      </c>
      <c r="B1039" t="s">
        <v>1</v>
      </c>
      <c r="C1039" t="s">
        <v>195</v>
      </c>
      <c r="D1039" t="s">
        <v>195</v>
      </c>
      <c r="E1039" t="s">
        <v>600</v>
      </c>
      <c r="F1039" t="s">
        <v>482</v>
      </c>
      <c r="G1039" s="3">
        <v>0.13</v>
      </c>
      <c r="H1039" s="3" t="str">
        <f>VLOOKUP($A1039&amp;$C1039&amp;$B1039,Mapping!$C:$G,3,0)</f>
        <v>Mass</v>
      </c>
      <c r="I1039" t="str">
        <f>VLOOKUP($A1039&amp;$C1039&amp;$B1039,Mapping!$C:$G,4,0)</f>
        <v>Johnson's Baby</v>
      </c>
      <c r="J1039" t="str">
        <f t="shared" si="16"/>
        <v>JOHNSON'S JUNIOR</v>
      </c>
      <c r="K1039" t="str">
        <f>VLOOKUP($A1039&amp;$C1039&amp;$B1039,Mapping!$C:$G,5,0)</f>
        <v>Baby Care</v>
      </c>
      <c r="L1039" t="str">
        <f>VLOOKUP(J1039&amp;H1039,Mapping!J:K,2,0)</f>
        <v>Junior</v>
      </c>
      <c r="M1039" t="str">
        <f>IF(OR(I1039="PIZ BUIN",I1039="LISTERINE"),VLOOKUP(E1039,MAPEO!C:D,2,0)&amp;" "&amp;H1039,VLOOKUP(E1039,MAPEO!C:D,2,0))</f>
        <v>Junior</v>
      </c>
      <c r="N1039">
        <f>VLOOKUP(F1039,MD!A:B,2,0)</f>
        <v>0</v>
      </c>
    </row>
    <row r="1040" spans="1:14">
      <c r="A1040" t="s">
        <v>133</v>
      </c>
      <c r="B1040" t="s">
        <v>1</v>
      </c>
      <c r="C1040" t="s">
        <v>195</v>
      </c>
      <c r="D1040" t="s">
        <v>195</v>
      </c>
      <c r="E1040" t="s">
        <v>600</v>
      </c>
      <c r="F1040" t="s">
        <v>484</v>
      </c>
      <c r="G1040" s="3">
        <v>359.84</v>
      </c>
      <c r="H1040" s="3" t="str">
        <f>VLOOKUP($A1040&amp;$C1040&amp;$B1040,Mapping!$C:$G,3,0)</f>
        <v>Mass</v>
      </c>
      <c r="I1040" t="str">
        <f>VLOOKUP($A1040&amp;$C1040&amp;$B1040,Mapping!$C:$G,4,0)</f>
        <v>Johnson's Baby</v>
      </c>
      <c r="J1040" t="str">
        <f t="shared" si="16"/>
        <v>JOHNSON'S JUNIOR</v>
      </c>
      <c r="K1040" t="str">
        <f>VLOOKUP($A1040&amp;$C1040&amp;$B1040,Mapping!$C:$G,5,0)</f>
        <v>Baby Care</v>
      </c>
      <c r="L1040" t="str">
        <f>VLOOKUP(J1040&amp;H1040,Mapping!J:K,2,0)</f>
        <v>Junior</v>
      </c>
      <c r="M1040" t="str">
        <f>IF(OR(I1040="PIZ BUIN",I1040="LISTERINE"),VLOOKUP(E1040,MAPEO!C:D,2,0)&amp;" "&amp;H1040,VLOOKUP(E1040,MAPEO!C:D,2,0))</f>
        <v>Junior</v>
      </c>
      <c r="N1040">
        <f>VLOOKUP(F1040,MD!A:B,2,0)</f>
        <v>0</v>
      </c>
    </row>
    <row r="1041" spans="1:14">
      <c r="A1041" t="s">
        <v>133</v>
      </c>
      <c r="B1041" t="s">
        <v>1</v>
      </c>
      <c r="C1041" t="s">
        <v>195</v>
      </c>
      <c r="D1041" t="s">
        <v>195</v>
      </c>
      <c r="E1041" t="s">
        <v>600</v>
      </c>
      <c r="F1041" t="s">
        <v>485</v>
      </c>
      <c r="G1041" s="3">
        <v>-3.45</v>
      </c>
      <c r="H1041" s="3" t="str">
        <f>VLOOKUP($A1041&amp;$C1041&amp;$B1041,Mapping!$C:$G,3,0)</f>
        <v>Mass</v>
      </c>
      <c r="I1041" t="str">
        <f>VLOOKUP($A1041&amp;$C1041&amp;$B1041,Mapping!$C:$G,4,0)</f>
        <v>Johnson's Baby</v>
      </c>
      <c r="J1041" t="str">
        <f t="shared" si="16"/>
        <v>JOHNSON'S JUNIOR</v>
      </c>
      <c r="K1041" t="str">
        <f>VLOOKUP($A1041&amp;$C1041&amp;$B1041,Mapping!$C:$G,5,0)</f>
        <v>Baby Care</v>
      </c>
      <c r="L1041" t="str">
        <f>VLOOKUP(J1041&amp;H1041,Mapping!J:K,2,0)</f>
        <v>Junior</v>
      </c>
      <c r="M1041" t="str">
        <f>IF(OR(I1041="PIZ BUIN",I1041="LISTERINE"),VLOOKUP(E1041,MAPEO!C:D,2,0)&amp;" "&amp;H1041,VLOOKUP(E1041,MAPEO!C:D,2,0))</f>
        <v>Junior</v>
      </c>
      <c r="N1041">
        <f>VLOOKUP(F1041,MD!A:B,2,0)</f>
        <v>0</v>
      </c>
    </row>
    <row r="1042" spans="1:14">
      <c r="A1042" t="s">
        <v>133</v>
      </c>
      <c r="B1042" t="s">
        <v>1</v>
      </c>
      <c r="C1042" t="s">
        <v>195</v>
      </c>
      <c r="D1042" t="s">
        <v>195</v>
      </c>
      <c r="E1042" t="s">
        <v>600</v>
      </c>
      <c r="F1042" t="s">
        <v>487</v>
      </c>
      <c r="G1042" s="3">
        <v>-3.45</v>
      </c>
      <c r="H1042" s="3" t="str">
        <f>VLOOKUP($A1042&amp;$C1042&amp;$B1042,Mapping!$C:$G,3,0)</f>
        <v>Mass</v>
      </c>
      <c r="I1042" t="str">
        <f>VLOOKUP($A1042&amp;$C1042&amp;$B1042,Mapping!$C:$G,4,0)</f>
        <v>Johnson's Baby</v>
      </c>
      <c r="J1042" t="str">
        <f t="shared" si="16"/>
        <v>JOHNSON'S JUNIOR</v>
      </c>
      <c r="K1042" t="str">
        <f>VLOOKUP($A1042&amp;$C1042&amp;$B1042,Mapping!$C:$G,5,0)</f>
        <v>Baby Care</v>
      </c>
      <c r="L1042" t="str">
        <f>VLOOKUP(J1042&amp;H1042,Mapping!J:K,2,0)</f>
        <v>Junior</v>
      </c>
      <c r="M1042" t="str">
        <f>IF(OR(I1042="PIZ BUIN",I1042="LISTERINE"),VLOOKUP(E1042,MAPEO!C:D,2,0)&amp;" "&amp;H1042,VLOOKUP(E1042,MAPEO!C:D,2,0))</f>
        <v>Junior</v>
      </c>
      <c r="N1042">
        <f>VLOOKUP(F1042,MD!A:B,2,0)</f>
        <v>0</v>
      </c>
    </row>
    <row r="1043" spans="1:14">
      <c r="A1043" t="s">
        <v>133</v>
      </c>
      <c r="B1043" t="s">
        <v>1</v>
      </c>
      <c r="C1043" t="s">
        <v>195</v>
      </c>
      <c r="D1043" t="s">
        <v>195</v>
      </c>
      <c r="E1043" t="s">
        <v>600</v>
      </c>
      <c r="F1043" t="s">
        <v>489</v>
      </c>
      <c r="G1043" s="3">
        <v>-2.89</v>
      </c>
      <c r="H1043" s="3" t="str">
        <f>VLOOKUP($A1043&amp;$C1043&amp;$B1043,Mapping!$C:$G,3,0)</f>
        <v>Mass</v>
      </c>
      <c r="I1043" t="str">
        <f>VLOOKUP($A1043&amp;$C1043&amp;$B1043,Mapping!$C:$G,4,0)</f>
        <v>Johnson's Baby</v>
      </c>
      <c r="J1043" t="str">
        <f t="shared" si="16"/>
        <v>JOHNSON'S JUNIOR</v>
      </c>
      <c r="K1043" t="str">
        <f>VLOOKUP($A1043&amp;$C1043&amp;$B1043,Mapping!$C:$G,5,0)</f>
        <v>Baby Care</v>
      </c>
      <c r="L1043" t="str">
        <f>VLOOKUP(J1043&amp;H1043,Mapping!J:K,2,0)</f>
        <v>Junior</v>
      </c>
      <c r="M1043" t="str">
        <f>IF(OR(I1043="PIZ BUIN",I1043="LISTERINE"),VLOOKUP(E1043,MAPEO!C:D,2,0)&amp;" "&amp;H1043,VLOOKUP(E1043,MAPEO!C:D,2,0))</f>
        <v>Junior</v>
      </c>
      <c r="N1043">
        <f>VLOOKUP(F1043,MD!A:B,2,0)</f>
        <v>0</v>
      </c>
    </row>
    <row r="1044" spans="1:14">
      <c r="A1044" t="s">
        <v>133</v>
      </c>
      <c r="B1044" t="s">
        <v>1</v>
      </c>
      <c r="C1044" t="s">
        <v>195</v>
      </c>
      <c r="D1044" t="s">
        <v>195</v>
      </c>
      <c r="E1044" t="s">
        <v>600</v>
      </c>
      <c r="F1044" t="s">
        <v>490</v>
      </c>
      <c r="G1044" s="3">
        <v>2.27</v>
      </c>
      <c r="H1044" s="3" t="str">
        <f>VLOOKUP($A1044&amp;$C1044&amp;$B1044,Mapping!$C:$G,3,0)</f>
        <v>Mass</v>
      </c>
      <c r="I1044" t="str">
        <f>VLOOKUP($A1044&amp;$C1044&amp;$B1044,Mapping!$C:$G,4,0)</f>
        <v>Johnson's Baby</v>
      </c>
      <c r="J1044" t="str">
        <f t="shared" si="16"/>
        <v>JOHNSON'S JUNIOR</v>
      </c>
      <c r="K1044" t="str">
        <f>VLOOKUP($A1044&amp;$C1044&amp;$B1044,Mapping!$C:$G,5,0)</f>
        <v>Baby Care</v>
      </c>
      <c r="L1044" t="str">
        <f>VLOOKUP(J1044&amp;H1044,Mapping!J:K,2,0)</f>
        <v>Junior</v>
      </c>
      <c r="M1044" t="str">
        <f>IF(OR(I1044="PIZ BUIN",I1044="LISTERINE"),VLOOKUP(E1044,MAPEO!C:D,2,0)&amp;" "&amp;H1044,VLOOKUP(E1044,MAPEO!C:D,2,0))</f>
        <v>Junior</v>
      </c>
      <c r="N1044">
        <f>VLOOKUP(F1044,MD!A:B,2,0)</f>
        <v>0</v>
      </c>
    </row>
    <row r="1045" spans="1:14">
      <c r="A1045" t="s">
        <v>133</v>
      </c>
      <c r="B1045" t="s">
        <v>1</v>
      </c>
      <c r="C1045" t="s">
        <v>195</v>
      </c>
      <c r="D1045" t="s">
        <v>195</v>
      </c>
      <c r="E1045" t="s">
        <v>600</v>
      </c>
      <c r="F1045" t="s">
        <v>493</v>
      </c>
      <c r="G1045" s="3">
        <v>-2.0099999999999998</v>
      </c>
      <c r="H1045" s="3" t="str">
        <f>VLOOKUP($A1045&amp;$C1045&amp;$B1045,Mapping!$C:$G,3,0)</f>
        <v>Mass</v>
      </c>
      <c r="I1045" t="str">
        <f>VLOOKUP($A1045&amp;$C1045&amp;$B1045,Mapping!$C:$G,4,0)</f>
        <v>Johnson's Baby</v>
      </c>
      <c r="J1045" t="str">
        <f t="shared" si="16"/>
        <v>JOHNSON'S JUNIOR</v>
      </c>
      <c r="K1045" t="str">
        <f>VLOOKUP($A1045&amp;$C1045&amp;$B1045,Mapping!$C:$G,5,0)</f>
        <v>Baby Care</v>
      </c>
      <c r="L1045" t="str">
        <f>VLOOKUP(J1045&amp;H1045,Mapping!J:K,2,0)</f>
        <v>Junior</v>
      </c>
      <c r="M1045" t="str">
        <f>IF(OR(I1045="PIZ BUIN",I1045="LISTERINE"),VLOOKUP(E1045,MAPEO!C:D,2,0)&amp;" "&amp;H1045,VLOOKUP(E1045,MAPEO!C:D,2,0))</f>
        <v>Junior</v>
      </c>
      <c r="N1045">
        <f>VLOOKUP(F1045,MD!A:B,2,0)</f>
        <v>0</v>
      </c>
    </row>
    <row r="1046" spans="1:14">
      <c r="A1046" t="s">
        <v>133</v>
      </c>
      <c r="B1046" t="s">
        <v>1</v>
      </c>
      <c r="C1046" t="s">
        <v>195</v>
      </c>
      <c r="D1046" t="s">
        <v>195</v>
      </c>
      <c r="E1046" t="s">
        <v>600</v>
      </c>
      <c r="F1046" t="s">
        <v>97</v>
      </c>
      <c r="G1046" s="3">
        <v>0.1</v>
      </c>
      <c r="H1046" s="3" t="str">
        <f>VLOOKUP($A1046&amp;$C1046&amp;$B1046,Mapping!$C:$G,3,0)</f>
        <v>Mass</v>
      </c>
      <c r="I1046" t="str">
        <f>VLOOKUP($A1046&amp;$C1046&amp;$B1046,Mapping!$C:$G,4,0)</f>
        <v>Johnson's Baby</v>
      </c>
      <c r="J1046" t="str">
        <f t="shared" si="16"/>
        <v>JOHNSON'S JUNIOR</v>
      </c>
      <c r="K1046" t="str">
        <f>VLOOKUP($A1046&amp;$C1046&amp;$B1046,Mapping!$C:$G,5,0)</f>
        <v>Baby Care</v>
      </c>
      <c r="L1046" t="str">
        <f>VLOOKUP(J1046&amp;H1046,Mapping!J:K,2,0)</f>
        <v>Junior</v>
      </c>
      <c r="M1046" t="str">
        <f>IF(OR(I1046="PIZ BUIN",I1046="LISTERINE"),VLOOKUP(E1046,MAPEO!C:D,2,0)&amp;" "&amp;H1046,VLOOKUP(E1046,MAPEO!C:D,2,0))</f>
        <v>Junior</v>
      </c>
      <c r="N1046" t="str">
        <f>VLOOKUP(F1046,MD!A:B,2,0)</f>
        <v>YTD 2015</v>
      </c>
    </row>
    <row r="1047" spans="1:14">
      <c r="A1047" t="s">
        <v>133</v>
      </c>
      <c r="B1047" t="s">
        <v>1</v>
      </c>
      <c r="C1047" t="s">
        <v>195</v>
      </c>
      <c r="D1047" t="s">
        <v>195</v>
      </c>
      <c r="E1047" t="s">
        <v>600</v>
      </c>
      <c r="F1047" t="s">
        <v>105</v>
      </c>
      <c r="G1047" s="3">
        <v>1.05</v>
      </c>
      <c r="H1047" s="3" t="str">
        <f>VLOOKUP($A1047&amp;$C1047&amp;$B1047,Mapping!$C:$G,3,0)</f>
        <v>Mass</v>
      </c>
      <c r="I1047" t="str">
        <f>VLOOKUP($A1047&amp;$C1047&amp;$B1047,Mapping!$C:$G,4,0)</f>
        <v>Johnson's Baby</v>
      </c>
      <c r="J1047" t="str">
        <f t="shared" si="16"/>
        <v>JOHNSON'S JUNIOR</v>
      </c>
      <c r="K1047" t="str">
        <f>VLOOKUP($A1047&amp;$C1047&amp;$B1047,Mapping!$C:$G,5,0)</f>
        <v>Baby Care</v>
      </c>
      <c r="L1047" t="str">
        <f>VLOOKUP(J1047&amp;H1047,Mapping!J:K,2,0)</f>
        <v>Junior</v>
      </c>
      <c r="M1047" t="str">
        <f>IF(OR(I1047="PIZ BUIN",I1047="LISTERINE"),VLOOKUP(E1047,MAPEO!C:D,2,0)&amp;" "&amp;H1047,VLOOKUP(E1047,MAPEO!C:D,2,0))</f>
        <v>Junior</v>
      </c>
      <c r="N1047" t="str">
        <f>VLOOKUP(F1047,MD!A:B,2,0)</f>
        <v>YTD 2015</v>
      </c>
    </row>
    <row r="1048" spans="1:14">
      <c r="A1048" t="s">
        <v>133</v>
      </c>
      <c r="B1048" t="s">
        <v>1</v>
      </c>
      <c r="C1048" t="s">
        <v>195</v>
      </c>
      <c r="D1048" t="s">
        <v>195</v>
      </c>
      <c r="E1048" t="s">
        <v>600</v>
      </c>
      <c r="F1048" t="s">
        <v>109</v>
      </c>
      <c r="G1048" s="3">
        <v>-0.04</v>
      </c>
      <c r="H1048" s="3" t="str">
        <f>VLOOKUP($A1048&amp;$C1048&amp;$B1048,Mapping!$C:$G,3,0)</f>
        <v>Mass</v>
      </c>
      <c r="I1048" t="str">
        <f>VLOOKUP($A1048&amp;$C1048&amp;$B1048,Mapping!$C:$G,4,0)</f>
        <v>Johnson's Baby</v>
      </c>
      <c r="J1048" t="str">
        <f t="shared" si="16"/>
        <v>JOHNSON'S JUNIOR</v>
      </c>
      <c r="K1048" t="str">
        <f>VLOOKUP($A1048&amp;$C1048&amp;$B1048,Mapping!$C:$G,5,0)</f>
        <v>Baby Care</v>
      </c>
      <c r="L1048" t="str">
        <f>VLOOKUP(J1048&amp;H1048,Mapping!J:K,2,0)</f>
        <v>Junior</v>
      </c>
      <c r="M1048" t="str">
        <f>IF(OR(I1048="PIZ BUIN",I1048="LISTERINE"),VLOOKUP(E1048,MAPEO!C:D,2,0)&amp;" "&amp;H1048,VLOOKUP(E1048,MAPEO!C:D,2,0))</f>
        <v>Junior</v>
      </c>
      <c r="N1048">
        <f>VLOOKUP(F1048,MD!A:B,2,0)</f>
        <v>0</v>
      </c>
    </row>
    <row r="1049" spans="1:14">
      <c r="A1049" t="s">
        <v>133</v>
      </c>
      <c r="B1049" t="s">
        <v>1</v>
      </c>
      <c r="C1049" t="s">
        <v>195</v>
      </c>
      <c r="D1049" t="s">
        <v>195</v>
      </c>
      <c r="E1049" t="s">
        <v>600</v>
      </c>
      <c r="F1049" t="s">
        <v>114</v>
      </c>
      <c r="G1049" s="3">
        <v>-37.57</v>
      </c>
      <c r="H1049" s="3" t="str">
        <f>VLOOKUP($A1049&amp;$C1049&amp;$B1049,Mapping!$C:$G,3,0)</f>
        <v>Mass</v>
      </c>
      <c r="I1049" t="str">
        <f>VLOOKUP($A1049&amp;$C1049&amp;$B1049,Mapping!$C:$G,4,0)</f>
        <v>Johnson's Baby</v>
      </c>
      <c r="J1049" t="str">
        <f t="shared" si="16"/>
        <v>JOHNSON'S JUNIOR</v>
      </c>
      <c r="K1049" t="str">
        <f>VLOOKUP($A1049&amp;$C1049&amp;$B1049,Mapping!$C:$G,5,0)</f>
        <v>Baby Care</v>
      </c>
      <c r="L1049" t="str">
        <f>VLOOKUP(J1049&amp;H1049,Mapping!J:K,2,0)</f>
        <v>Junior</v>
      </c>
      <c r="M1049" t="str">
        <f>IF(OR(I1049="PIZ BUIN",I1049="LISTERINE"),VLOOKUP(E1049,MAPEO!C:D,2,0)&amp;" "&amp;H1049,VLOOKUP(E1049,MAPEO!C:D,2,0))</f>
        <v>Junior</v>
      </c>
      <c r="N1049">
        <f>VLOOKUP(F1049,MD!A:B,2,0)</f>
        <v>0</v>
      </c>
    </row>
    <row r="1050" spans="1:14">
      <c r="A1050" t="s">
        <v>133</v>
      </c>
      <c r="B1050" t="s">
        <v>1</v>
      </c>
      <c r="C1050" t="s">
        <v>195</v>
      </c>
      <c r="D1050" t="s">
        <v>398</v>
      </c>
      <c r="E1050" t="s">
        <v>601</v>
      </c>
      <c r="F1050" t="s">
        <v>104</v>
      </c>
      <c r="G1050" s="3">
        <v>-91.95</v>
      </c>
      <c r="H1050" s="3" t="str">
        <f>VLOOKUP($A1050&amp;$C1050&amp;$B1050,Mapping!$C:$G,3,0)</f>
        <v>Mass</v>
      </c>
      <c r="I1050" t="str">
        <f>VLOOKUP($A1050&amp;$C1050&amp;$B1050,Mapping!$C:$G,4,0)</f>
        <v>Johnson's Baby</v>
      </c>
      <c r="J1050" t="str">
        <f t="shared" si="16"/>
        <v>JS BABY NATURALS</v>
      </c>
      <c r="K1050" t="str">
        <f>VLOOKUP($A1050&amp;$C1050&amp;$B1050,Mapping!$C:$G,5,0)</f>
        <v>Baby Care</v>
      </c>
      <c r="L1050" t="str">
        <f>VLOOKUP(J1050&amp;H1050,Mapping!J:K,2,0)</f>
        <v>Smoothing Natural</v>
      </c>
      <c r="M1050" t="str">
        <f>IF(OR(I1050="PIZ BUIN",I1050="LISTERINE"),VLOOKUP(E1050,MAPEO!C:D,2,0)&amp;" "&amp;H1050,VLOOKUP(E1050,MAPEO!C:D,2,0))</f>
        <v>Baby Bath</v>
      </c>
      <c r="N1050" t="str">
        <f>VLOOKUP(F1050,MD!A:B,2,0)</f>
        <v>YTD 2015</v>
      </c>
    </row>
    <row r="1051" spans="1:14">
      <c r="A1051" t="s">
        <v>133</v>
      </c>
      <c r="B1051" t="s">
        <v>1</v>
      </c>
      <c r="C1051" t="s">
        <v>195</v>
      </c>
      <c r="D1051" t="s">
        <v>398</v>
      </c>
      <c r="E1051" t="s">
        <v>601</v>
      </c>
      <c r="F1051" t="s">
        <v>109</v>
      </c>
      <c r="G1051" s="3">
        <v>90.73</v>
      </c>
      <c r="H1051" s="3" t="str">
        <f>VLOOKUP($A1051&amp;$C1051&amp;$B1051,Mapping!$C:$G,3,0)</f>
        <v>Mass</v>
      </c>
      <c r="I1051" t="str">
        <f>VLOOKUP($A1051&amp;$C1051&amp;$B1051,Mapping!$C:$G,4,0)</f>
        <v>Johnson's Baby</v>
      </c>
      <c r="J1051" t="str">
        <f t="shared" si="16"/>
        <v>JS BABY NATURALS</v>
      </c>
      <c r="K1051" t="str">
        <f>VLOOKUP($A1051&amp;$C1051&amp;$B1051,Mapping!$C:$G,5,0)</f>
        <v>Baby Care</v>
      </c>
      <c r="L1051" t="str">
        <f>VLOOKUP(J1051&amp;H1051,Mapping!J:K,2,0)</f>
        <v>Smoothing Natural</v>
      </c>
      <c r="M1051" t="str">
        <f>IF(OR(I1051="PIZ BUIN",I1051="LISTERINE"),VLOOKUP(E1051,MAPEO!C:D,2,0)&amp;" "&amp;H1051,VLOOKUP(E1051,MAPEO!C:D,2,0))</f>
        <v>Baby Bath</v>
      </c>
      <c r="N1051">
        <f>VLOOKUP(F1051,MD!A:B,2,0)</f>
        <v>0</v>
      </c>
    </row>
    <row r="1052" spans="1:14">
      <c r="A1052" t="s">
        <v>133</v>
      </c>
      <c r="B1052" t="s">
        <v>1</v>
      </c>
      <c r="C1052" t="s">
        <v>195</v>
      </c>
      <c r="D1052" t="s">
        <v>398</v>
      </c>
      <c r="E1052" t="s">
        <v>602</v>
      </c>
      <c r="F1052" t="s">
        <v>485</v>
      </c>
      <c r="G1052" s="3">
        <v>-48.31</v>
      </c>
      <c r="H1052" s="3" t="str">
        <f>VLOOKUP($A1052&amp;$C1052&amp;$B1052,Mapping!$C:$G,3,0)</f>
        <v>Mass</v>
      </c>
      <c r="I1052" t="str">
        <f>VLOOKUP($A1052&amp;$C1052&amp;$B1052,Mapping!$C:$G,4,0)</f>
        <v>Johnson's Baby</v>
      </c>
      <c r="J1052" t="str">
        <f t="shared" si="16"/>
        <v>JS BABY NATURALS</v>
      </c>
      <c r="K1052" t="str">
        <f>VLOOKUP($A1052&amp;$C1052&amp;$B1052,Mapping!$C:$G,5,0)</f>
        <v>Baby Care</v>
      </c>
      <c r="L1052" t="str">
        <f>VLOOKUP(J1052&amp;H1052,Mapping!J:K,2,0)</f>
        <v>Smoothing Natural</v>
      </c>
      <c r="M1052" t="str">
        <f>IF(OR(I1052="PIZ BUIN",I1052="LISTERINE"),VLOOKUP(E1052,MAPEO!C:D,2,0)&amp;" "&amp;H1052,VLOOKUP(E1052,MAPEO!C:D,2,0))</f>
        <v>Baby body milk</v>
      </c>
      <c r="N1052">
        <f>VLOOKUP(F1052,MD!A:B,2,0)</f>
        <v>0</v>
      </c>
    </row>
    <row r="1053" spans="1:14">
      <c r="A1053" t="s">
        <v>133</v>
      </c>
      <c r="B1053" t="s">
        <v>1</v>
      </c>
      <c r="C1053" t="s">
        <v>195</v>
      </c>
      <c r="D1053" t="s">
        <v>398</v>
      </c>
      <c r="E1053" t="s">
        <v>602</v>
      </c>
      <c r="F1053" t="s">
        <v>104</v>
      </c>
      <c r="G1053" s="3">
        <v>-68.66</v>
      </c>
      <c r="H1053" s="3" t="str">
        <f>VLOOKUP($A1053&amp;$C1053&amp;$B1053,Mapping!$C:$G,3,0)</f>
        <v>Mass</v>
      </c>
      <c r="I1053" t="str">
        <f>VLOOKUP($A1053&amp;$C1053&amp;$B1053,Mapping!$C:$G,4,0)</f>
        <v>Johnson's Baby</v>
      </c>
      <c r="J1053" t="str">
        <f t="shared" si="16"/>
        <v>JS BABY NATURALS</v>
      </c>
      <c r="K1053" t="str">
        <f>VLOOKUP($A1053&amp;$C1053&amp;$B1053,Mapping!$C:$G,5,0)</f>
        <v>Baby Care</v>
      </c>
      <c r="L1053" t="str">
        <f>VLOOKUP(J1053&amp;H1053,Mapping!J:K,2,0)</f>
        <v>Smoothing Natural</v>
      </c>
      <c r="M1053" t="str">
        <f>IF(OR(I1053="PIZ BUIN",I1053="LISTERINE"),VLOOKUP(E1053,MAPEO!C:D,2,0)&amp;" "&amp;H1053,VLOOKUP(E1053,MAPEO!C:D,2,0))</f>
        <v>Baby body milk</v>
      </c>
      <c r="N1053" t="str">
        <f>VLOOKUP(F1053,MD!A:B,2,0)</f>
        <v>YTD 2015</v>
      </c>
    </row>
    <row r="1054" spans="1:14">
      <c r="A1054" t="s">
        <v>133</v>
      </c>
      <c r="B1054" t="s">
        <v>1</v>
      </c>
      <c r="C1054" t="s">
        <v>195</v>
      </c>
      <c r="D1054" t="s">
        <v>398</v>
      </c>
      <c r="E1054" t="s">
        <v>602</v>
      </c>
      <c r="F1054" t="s">
        <v>109</v>
      </c>
      <c r="G1054" s="3">
        <v>67.75</v>
      </c>
      <c r="H1054" s="3" t="str">
        <f>VLOOKUP($A1054&amp;$C1054&amp;$B1054,Mapping!$C:$G,3,0)</f>
        <v>Mass</v>
      </c>
      <c r="I1054" t="str">
        <f>VLOOKUP($A1054&amp;$C1054&amp;$B1054,Mapping!$C:$G,4,0)</f>
        <v>Johnson's Baby</v>
      </c>
      <c r="J1054" t="str">
        <f t="shared" si="16"/>
        <v>JS BABY NATURALS</v>
      </c>
      <c r="K1054" t="str">
        <f>VLOOKUP($A1054&amp;$C1054&amp;$B1054,Mapping!$C:$G,5,0)</f>
        <v>Baby Care</v>
      </c>
      <c r="L1054" t="str">
        <f>VLOOKUP(J1054&amp;H1054,Mapping!J:K,2,0)</f>
        <v>Smoothing Natural</v>
      </c>
      <c r="M1054" t="str">
        <f>IF(OR(I1054="PIZ BUIN",I1054="LISTERINE"),VLOOKUP(E1054,MAPEO!C:D,2,0)&amp;" "&amp;H1054,VLOOKUP(E1054,MAPEO!C:D,2,0))</f>
        <v>Baby body milk</v>
      </c>
      <c r="N1054">
        <f>VLOOKUP(F1054,MD!A:B,2,0)</f>
        <v>0</v>
      </c>
    </row>
    <row r="1055" spans="1:14">
      <c r="A1055" t="s">
        <v>133</v>
      </c>
      <c r="B1055" t="s">
        <v>1</v>
      </c>
      <c r="C1055" t="s">
        <v>73</v>
      </c>
      <c r="D1055" t="s">
        <v>399</v>
      </c>
      <c r="E1055" t="s">
        <v>603</v>
      </c>
      <c r="F1055" t="s">
        <v>482</v>
      </c>
      <c r="G1055" s="3">
        <v>-6316.61</v>
      </c>
      <c r="H1055" s="3" t="str">
        <f>VLOOKUP($A1055&amp;$C1055&amp;$B1055,Mapping!$C:$G,3,0)</f>
        <v>Mass</v>
      </c>
      <c r="I1055" t="str">
        <f>VLOOKUP($A1055&amp;$C1055&amp;$B1055,Mapping!$C:$G,4,0)</f>
        <v>Le Petit Marseillais</v>
      </c>
      <c r="J1055" t="str">
        <f t="shared" si="16"/>
        <v>LPM GEL</v>
      </c>
      <c r="K1055" t="str">
        <f>VLOOKUP($A1055&amp;$C1055&amp;$B1055,Mapping!$C:$G,5,0)</f>
        <v>Adult Skin Care</v>
      </c>
      <c r="L1055" t="str">
        <f>VLOOKUP(J1055&amp;H1055,Mapping!J:K,2,0)</f>
        <v>Petit Marseillais Body</v>
      </c>
      <c r="M1055" t="str">
        <f>IF(OR(I1055="PIZ BUIN",I1055="LISTERINE"),VLOOKUP(E1055,MAPEO!C:D,2,0)&amp;" "&amp;H1055,VLOOKUP(E1055,MAPEO!C:D,2,0))</f>
        <v>LPM Body Cleansing</v>
      </c>
      <c r="N1055">
        <f>VLOOKUP(F1055,MD!A:B,2,0)</f>
        <v>0</v>
      </c>
    </row>
    <row r="1056" spans="1:14">
      <c r="A1056" t="s">
        <v>133</v>
      </c>
      <c r="B1056" t="s">
        <v>1</v>
      </c>
      <c r="C1056" t="s">
        <v>73</v>
      </c>
      <c r="D1056" t="s">
        <v>399</v>
      </c>
      <c r="E1056" t="s">
        <v>603</v>
      </c>
      <c r="F1056" t="s">
        <v>483</v>
      </c>
      <c r="G1056" s="3">
        <v>3562.38</v>
      </c>
      <c r="H1056" s="3" t="str">
        <f>VLOOKUP($A1056&amp;$C1056&amp;$B1056,Mapping!$C:$G,3,0)</f>
        <v>Mass</v>
      </c>
      <c r="I1056" t="str">
        <f>VLOOKUP($A1056&amp;$C1056&amp;$B1056,Mapping!$C:$G,4,0)</f>
        <v>Le Petit Marseillais</v>
      </c>
      <c r="J1056" t="str">
        <f t="shared" si="16"/>
        <v>LPM GEL</v>
      </c>
      <c r="K1056" t="str">
        <f>VLOOKUP($A1056&amp;$C1056&amp;$B1056,Mapping!$C:$G,5,0)</f>
        <v>Adult Skin Care</v>
      </c>
      <c r="L1056" t="str">
        <f>VLOOKUP(J1056&amp;H1056,Mapping!J:K,2,0)</f>
        <v>Petit Marseillais Body</v>
      </c>
      <c r="M1056" t="str">
        <f>IF(OR(I1056="PIZ BUIN",I1056="LISTERINE"),VLOOKUP(E1056,MAPEO!C:D,2,0)&amp;" "&amp;H1056,VLOOKUP(E1056,MAPEO!C:D,2,0))</f>
        <v>LPM Body Cleansing</v>
      </c>
      <c r="N1056">
        <f>VLOOKUP(F1056,MD!A:B,2,0)</f>
        <v>0</v>
      </c>
    </row>
    <row r="1057" spans="1:14">
      <c r="A1057" t="s">
        <v>133</v>
      </c>
      <c r="B1057" t="s">
        <v>1</v>
      </c>
      <c r="C1057" t="s">
        <v>73</v>
      </c>
      <c r="D1057" t="s">
        <v>399</v>
      </c>
      <c r="E1057" t="s">
        <v>603</v>
      </c>
      <c r="F1057" t="s">
        <v>484</v>
      </c>
      <c r="G1057" s="3">
        <v>23316.63</v>
      </c>
      <c r="H1057" s="3" t="str">
        <f>VLOOKUP($A1057&amp;$C1057&amp;$B1057,Mapping!$C:$G,3,0)</f>
        <v>Mass</v>
      </c>
      <c r="I1057" t="str">
        <f>VLOOKUP($A1057&amp;$C1057&amp;$B1057,Mapping!$C:$G,4,0)</f>
        <v>Le Petit Marseillais</v>
      </c>
      <c r="J1057" t="str">
        <f t="shared" si="16"/>
        <v>LPM GEL</v>
      </c>
      <c r="K1057" t="str">
        <f>VLOOKUP($A1057&amp;$C1057&amp;$B1057,Mapping!$C:$G,5,0)</f>
        <v>Adult Skin Care</v>
      </c>
      <c r="L1057" t="str">
        <f>VLOOKUP(J1057&amp;H1057,Mapping!J:K,2,0)</f>
        <v>Petit Marseillais Body</v>
      </c>
      <c r="M1057" t="str">
        <f>IF(OR(I1057="PIZ BUIN",I1057="LISTERINE"),VLOOKUP(E1057,MAPEO!C:D,2,0)&amp;" "&amp;H1057,VLOOKUP(E1057,MAPEO!C:D,2,0))</f>
        <v>LPM Body Cleansing</v>
      </c>
      <c r="N1057">
        <f>VLOOKUP(F1057,MD!A:B,2,0)</f>
        <v>0</v>
      </c>
    </row>
    <row r="1058" spans="1:14">
      <c r="A1058" t="s">
        <v>133</v>
      </c>
      <c r="B1058" t="s">
        <v>1</v>
      </c>
      <c r="C1058" t="s">
        <v>73</v>
      </c>
      <c r="D1058" t="s">
        <v>399</v>
      </c>
      <c r="E1058" t="s">
        <v>603</v>
      </c>
      <c r="F1058" t="s">
        <v>485</v>
      </c>
      <c r="G1058" s="3">
        <v>4506.51</v>
      </c>
      <c r="H1058" s="3" t="str">
        <f>VLOOKUP($A1058&amp;$C1058&amp;$B1058,Mapping!$C:$G,3,0)</f>
        <v>Mass</v>
      </c>
      <c r="I1058" t="str">
        <f>VLOOKUP($A1058&amp;$C1058&amp;$B1058,Mapping!$C:$G,4,0)</f>
        <v>Le Petit Marseillais</v>
      </c>
      <c r="J1058" t="str">
        <f t="shared" si="16"/>
        <v>LPM GEL</v>
      </c>
      <c r="K1058" t="str">
        <f>VLOOKUP($A1058&amp;$C1058&amp;$B1058,Mapping!$C:$G,5,0)</f>
        <v>Adult Skin Care</v>
      </c>
      <c r="L1058" t="str">
        <f>VLOOKUP(J1058&amp;H1058,Mapping!J:K,2,0)</f>
        <v>Petit Marseillais Body</v>
      </c>
      <c r="M1058" t="str">
        <f>IF(OR(I1058="PIZ BUIN",I1058="LISTERINE"),VLOOKUP(E1058,MAPEO!C:D,2,0)&amp;" "&amp;H1058,VLOOKUP(E1058,MAPEO!C:D,2,0))</f>
        <v>LPM Body Cleansing</v>
      </c>
      <c r="N1058">
        <f>VLOOKUP(F1058,MD!A:B,2,0)</f>
        <v>0</v>
      </c>
    </row>
    <row r="1059" spans="1:14">
      <c r="A1059" t="s">
        <v>133</v>
      </c>
      <c r="B1059" t="s">
        <v>1</v>
      </c>
      <c r="C1059" t="s">
        <v>73</v>
      </c>
      <c r="D1059" t="s">
        <v>399</v>
      </c>
      <c r="E1059" t="s">
        <v>603</v>
      </c>
      <c r="F1059" t="s">
        <v>486</v>
      </c>
      <c r="G1059" s="3">
        <v>-6699.81</v>
      </c>
      <c r="H1059" s="3" t="str">
        <f>VLOOKUP($A1059&amp;$C1059&amp;$B1059,Mapping!$C:$G,3,0)</f>
        <v>Mass</v>
      </c>
      <c r="I1059" t="str">
        <f>VLOOKUP($A1059&amp;$C1059&amp;$B1059,Mapping!$C:$G,4,0)</f>
        <v>Le Petit Marseillais</v>
      </c>
      <c r="J1059" t="str">
        <f t="shared" si="16"/>
        <v>LPM GEL</v>
      </c>
      <c r="K1059" t="str">
        <f>VLOOKUP($A1059&amp;$C1059&amp;$B1059,Mapping!$C:$G,5,0)</f>
        <v>Adult Skin Care</v>
      </c>
      <c r="L1059" t="str">
        <f>VLOOKUP(J1059&amp;H1059,Mapping!J:K,2,0)</f>
        <v>Petit Marseillais Body</v>
      </c>
      <c r="M1059" t="str">
        <f>IF(OR(I1059="PIZ BUIN",I1059="LISTERINE"),VLOOKUP(E1059,MAPEO!C:D,2,0)&amp;" "&amp;H1059,VLOOKUP(E1059,MAPEO!C:D,2,0))</f>
        <v>LPM Body Cleansing</v>
      </c>
      <c r="N1059">
        <f>VLOOKUP(F1059,MD!A:B,2,0)</f>
        <v>0</v>
      </c>
    </row>
    <row r="1060" spans="1:14">
      <c r="A1060" t="s">
        <v>133</v>
      </c>
      <c r="B1060" t="s">
        <v>1</v>
      </c>
      <c r="C1060" t="s">
        <v>73</v>
      </c>
      <c r="D1060" t="s">
        <v>399</v>
      </c>
      <c r="E1060" t="s">
        <v>603</v>
      </c>
      <c r="F1060" t="s">
        <v>487</v>
      </c>
      <c r="G1060" s="3">
        <v>13004.07</v>
      </c>
      <c r="H1060" s="3" t="str">
        <f>VLOOKUP($A1060&amp;$C1060&amp;$B1060,Mapping!$C:$G,3,0)</f>
        <v>Mass</v>
      </c>
      <c r="I1060" t="str">
        <f>VLOOKUP($A1060&amp;$C1060&amp;$B1060,Mapping!$C:$G,4,0)</f>
        <v>Le Petit Marseillais</v>
      </c>
      <c r="J1060" t="str">
        <f t="shared" si="16"/>
        <v>LPM GEL</v>
      </c>
      <c r="K1060" t="str">
        <f>VLOOKUP($A1060&amp;$C1060&amp;$B1060,Mapping!$C:$G,5,0)</f>
        <v>Adult Skin Care</v>
      </c>
      <c r="L1060" t="str">
        <f>VLOOKUP(J1060&amp;H1060,Mapping!J:K,2,0)</f>
        <v>Petit Marseillais Body</v>
      </c>
      <c r="M1060" t="str">
        <f>IF(OR(I1060="PIZ BUIN",I1060="LISTERINE"),VLOOKUP(E1060,MAPEO!C:D,2,0)&amp;" "&amp;H1060,VLOOKUP(E1060,MAPEO!C:D,2,0))</f>
        <v>LPM Body Cleansing</v>
      </c>
      <c r="N1060">
        <f>VLOOKUP(F1060,MD!A:B,2,0)</f>
        <v>0</v>
      </c>
    </row>
    <row r="1061" spans="1:14">
      <c r="A1061" t="s">
        <v>133</v>
      </c>
      <c r="B1061" t="s">
        <v>1</v>
      </c>
      <c r="C1061" t="s">
        <v>73</v>
      </c>
      <c r="D1061" t="s">
        <v>399</v>
      </c>
      <c r="E1061" t="s">
        <v>603</v>
      </c>
      <c r="F1061" t="s">
        <v>488</v>
      </c>
      <c r="G1061" s="3">
        <v>28789.439999999999</v>
      </c>
      <c r="H1061" s="3" t="str">
        <f>VLOOKUP($A1061&amp;$C1061&amp;$B1061,Mapping!$C:$G,3,0)</f>
        <v>Mass</v>
      </c>
      <c r="I1061" t="str">
        <f>VLOOKUP($A1061&amp;$C1061&amp;$B1061,Mapping!$C:$G,4,0)</f>
        <v>Le Petit Marseillais</v>
      </c>
      <c r="J1061" t="str">
        <f t="shared" si="16"/>
        <v>LPM GEL</v>
      </c>
      <c r="K1061" t="str">
        <f>VLOOKUP($A1061&amp;$C1061&amp;$B1061,Mapping!$C:$G,5,0)</f>
        <v>Adult Skin Care</v>
      </c>
      <c r="L1061" t="str">
        <f>VLOOKUP(J1061&amp;H1061,Mapping!J:K,2,0)</f>
        <v>Petit Marseillais Body</v>
      </c>
      <c r="M1061" t="str">
        <f>IF(OR(I1061="PIZ BUIN",I1061="LISTERINE"),VLOOKUP(E1061,MAPEO!C:D,2,0)&amp;" "&amp;H1061,VLOOKUP(E1061,MAPEO!C:D,2,0))</f>
        <v>LPM Body Cleansing</v>
      </c>
      <c r="N1061">
        <f>VLOOKUP(F1061,MD!A:B,2,0)</f>
        <v>0</v>
      </c>
    </row>
    <row r="1062" spans="1:14">
      <c r="A1062" t="s">
        <v>133</v>
      </c>
      <c r="B1062" t="s">
        <v>1</v>
      </c>
      <c r="C1062" t="s">
        <v>73</v>
      </c>
      <c r="D1062" t="s">
        <v>399</v>
      </c>
      <c r="E1062" t="s">
        <v>603</v>
      </c>
      <c r="F1062" t="s">
        <v>489</v>
      </c>
      <c r="G1062" s="3">
        <v>1961.22</v>
      </c>
      <c r="H1062" s="3" t="str">
        <f>VLOOKUP($A1062&amp;$C1062&amp;$B1062,Mapping!$C:$G,3,0)</f>
        <v>Mass</v>
      </c>
      <c r="I1062" t="str">
        <f>VLOOKUP($A1062&amp;$C1062&amp;$B1062,Mapping!$C:$G,4,0)</f>
        <v>Le Petit Marseillais</v>
      </c>
      <c r="J1062" t="str">
        <f t="shared" si="16"/>
        <v>LPM GEL</v>
      </c>
      <c r="K1062" t="str">
        <f>VLOOKUP($A1062&amp;$C1062&amp;$B1062,Mapping!$C:$G,5,0)</f>
        <v>Adult Skin Care</v>
      </c>
      <c r="L1062" t="str">
        <f>VLOOKUP(J1062&amp;H1062,Mapping!J:K,2,0)</f>
        <v>Petit Marseillais Body</v>
      </c>
      <c r="M1062" t="str">
        <f>IF(OR(I1062="PIZ BUIN",I1062="LISTERINE"),VLOOKUP(E1062,MAPEO!C:D,2,0)&amp;" "&amp;H1062,VLOOKUP(E1062,MAPEO!C:D,2,0))</f>
        <v>LPM Body Cleansing</v>
      </c>
      <c r="N1062">
        <f>VLOOKUP(F1062,MD!A:B,2,0)</f>
        <v>0</v>
      </c>
    </row>
    <row r="1063" spans="1:14">
      <c r="A1063" t="s">
        <v>133</v>
      </c>
      <c r="B1063" t="s">
        <v>1</v>
      </c>
      <c r="C1063" t="s">
        <v>73</v>
      </c>
      <c r="D1063" t="s">
        <v>399</v>
      </c>
      <c r="E1063" t="s">
        <v>603</v>
      </c>
      <c r="F1063" t="s">
        <v>490</v>
      </c>
      <c r="G1063" s="3">
        <v>30447.24</v>
      </c>
      <c r="H1063" s="3" t="str">
        <f>VLOOKUP($A1063&amp;$C1063&amp;$B1063,Mapping!$C:$G,3,0)</f>
        <v>Mass</v>
      </c>
      <c r="I1063" t="str">
        <f>VLOOKUP($A1063&amp;$C1063&amp;$B1063,Mapping!$C:$G,4,0)</f>
        <v>Le Petit Marseillais</v>
      </c>
      <c r="J1063" t="str">
        <f t="shared" si="16"/>
        <v>LPM GEL</v>
      </c>
      <c r="K1063" t="str">
        <f>VLOOKUP($A1063&amp;$C1063&amp;$B1063,Mapping!$C:$G,5,0)</f>
        <v>Adult Skin Care</v>
      </c>
      <c r="L1063" t="str">
        <f>VLOOKUP(J1063&amp;H1063,Mapping!J:K,2,0)</f>
        <v>Petit Marseillais Body</v>
      </c>
      <c r="M1063" t="str">
        <f>IF(OR(I1063="PIZ BUIN",I1063="LISTERINE"),VLOOKUP(E1063,MAPEO!C:D,2,0)&amp;" "&amp;H1063,VLOOKUP(E1063,MAPEO!C:D,2,0))</f>
        <v>LPM Body Cleansing</v>
      </c>
      <c r="N1063">
        <f>VLOOKUP(F1063,MD!A:B,2,0)</f>
        <v>0</v>
      </c>
    </row>
    <row r="1064" spans="1:14">
      <c r="A1064" t="s">
        <v>133</v>
      </c>
      <c r="B1064" t="s">
        <v>1</v>
      </c>
      <c r="C1064" t="s">
        <v>73</v>
      </c>
      <c r="D1064" t="s">
        <v>399</v>
      </c>
      <c r="E1064" t="s">
        <v>603</v>
      </c>
      <c r="F1064" t="s">
        <v>491</v>
      </c>
      <c r="G1064" s="3">
        <v>9333.24</v>
      </c>
      <c r="H1064" s="3" t="str">
        <f>VLOOKUP($A1064&amp;$C1064&amp;$B1064,Mapping!$C:$G,3,0)</f>
        <v>Mass</v>
      </c>
      <c r="I1064" t="str">
        <f>VLOOKUP($A1064&amp;$C1064&amp;$B1064,Mapping!$C:$G,4,0)</f>
        <v>Le Petit Marseillais</v>
      </c>
      <c r="J1064" t="str">
        <f t="shared" si="16"/>
        <v>LPM GEL</v>
      </c>
      <c r="K1064" t="str">
        <f>VLOOKUP($A1064&amp;$C1064&amp;$B1064,Mapping!$C:$G,5,0)</f>
        <v>Adult Skin Care</v>
      </c>
      <c r="L1064" t="str">
        <f>VLOOKUP(J1064&amp;H1064,Mapping!J:K,2,0)</f>
        <v>Petit Marseillais Body</v>
      </c>
      <c r="M1064" t="str">
        <f>IF(OR(I1064="PIZ BUIN",I1064="LISTERINE"),VLOOKUP(E1064,MAPEO!C:D,2,0)&amp;" "&amp;H1064,VLOOKUP(E1064,MAPEO!C:D,2,0))</f>
        <v>LPM Body Cleansing</v>
      </c>
      <c r="N1064">
        <f>VLOOKUP(F1064,MD!A:B,2,0)</f>
        <v>0</v>
      </c>
    </row>
    <row r="1065" spans="1:14">
      <c r="A1065" t="s">
        <v>133</v>
      </c>
      <c r="B1065" t="s">
        <v>1</v>
      </c>
      <c r="C1065" t="s">
        <v>73</v>
      </c>
      <c r="D1065" t="s">
        <v>399</v>
      </c>
      <c r="E1065" t="s">
        <v>603</v>
      </c>
      <c r="F1065" t="s">
        <v>492</v>
      </c>
      <c r="G1065" s="3">
        <v>5355.96</v>
      </c>
      <c r="H1065" s="3" t="str">
        <f>VLOOKUP($A1065&amp;$C1065&amp;$B1065,Mapping!$C:$G,3,0)</f>
        <v>Mass</v>
      </c>
      <c r="I1065" t="str">
        <f>VLOOKUP($A1065&amp;$C1065&amp;$B1065,Mapping!$C:$G,4,0)</f>
        <v>Le Petit Marseillais</v>
      </c>
      <c r="J1065" t="str">
        <f t="shared" si="16"/>
        <v>LPM GEL</v>
      </c>
      <c r="K1065" t="str">
        <f>VLOOKUP($A1065&amp;$C1065&amp;$B1065,Mapping!$C:$G,5,0)</f>
        <v>Adult Skin Care</v>
      </c>
      <c r="L1065" t="str">
        <f>VLOOKUP(J1065&amp;H1065,Mapping!J:K,2,0)</f>
        <v>Petit Marseillais Body</v>
      </c>
      <c r="M1065" t="str">
        <f>IF(OR(I1065="PIZ BUIN",I1065="LISTERINE"),VLOOKUP(E1065,MAPEO!C:D,2,0)&amp;" "&amp;H1065,VLOOKUP(E1065,MAPEO!C:D,2,0))</f>
        <v>LPM Body Cleansing</v>
      </c>
      <c r="N1065">
        <f>VLOOKUP(F1065,MD!A:B,2,0)</f>
        <v>0</v>
      </c>
    </row>
    <row r="1066" spans="1:14">
      <c r="A1066" t="s">
        <v>133</v>
      </c>
      <c r="B1066" t="s">
        <v>1</v>
      </c>
      <c r="C1066" t="s">
        <v>73</v>
      </c>
      <c r="D1066" t="s">
        <v>399</v>
      </c>
      <c r="E1066" t="s">
        <v>603</v>
      </c>
      <c r="F1066" t="s">
        <v>493</v>
      </c>
      <c r="G1066" s="3">
        <v>-4519.3500000000004</v>
      </c>
      <c r="H1066" s="3" t="str">
        <f>VLOOKUP($A1066&amp;$C1066&amp;$B1066,Mapping!$C:$G,3,0)</f>
        <v>Mass</v>
      </c>
      <c r="I1066" t="str">
        <f>VLOOKUP($A1066&amp;$C1066&amp;$B1066,Mapping!$C:$G,4,0)</f>
        <v>Le Petit Marseillais</v>
      </c>
      <c r="J1066" t="str">
        <f t="shared" si="16"/>
        <v>LPM GEL</v>
      </c>
      <c r="K1066" t="str">
        <f>VLOOKUP($A1066&amp;$C1066&amp;$B1066,Mapping!$C:$G,5,0)</f>
        <v>Adult Skin Care</v>
      </c>
      <c r="L1066" t="str">
        <f>VLOOKUP(J1066&amp;H1066,Mapping!J:K,2,0)</f>
        <v>Petit Marseillais Body</v>
      </c>
      <c r="M1066" t="str">
        <f>IF(OR(I1066="PIZ BUIN",I1066="LISTERINE"),VLOOKUP(E1066,MAPEO!C:D,2,0)&amp;" "&amp;H1066,VLOOKUP(E1066,MAPEO!C:D,2,0))</f>
        <v>LPM Body Cleansing</v>
      </c>
      <c r="N1066">
        <f>VLOOKUP(F1066,MD!A:B,2,0)</f>
        <v>0</v>
      </c>
    </row>
    <row r="1067" spans="1:14">
      <c r="A1067" t="s">
        <v>133</v>
      </c>
      <c r="B1067" t="s">
        <v>1</v>
      </c>
      <c r="C1067" t="s">
        <v>73</v>
      </c>
      <c r="D1067" t="s">
        <v>399</v>
      </c>
      <c r="E1067" t="s">
        <v>399</v>
      </c>
      <c r="F1067" t="s">
        <v>482</v>
      </c>
      <c r="G1067" s="3">
        <v>84086.79</v>
      </c>
      <c r="H1067" s="3" t="str">
        <f>VLOOKUP($A1067&amp;$C1067&amp;$B1067,Mapping!$C:$G,3,0)</f>
        <v>Mass</v>
      </c>
      <c r="I1067" t="str">
        <f>VLOOKUP($A1067&amp;$C1067&amp;$B1067,Mapping!$C:$G,4,0)</f>
        <v>Le Petit Marseillais</v>
      </c>
      <c r="J1067" t="str">
        <f t="shared" si="16"/>
        <v>LPM GEL</v>
      </c>
      <c r="K1067" t="str">
        <f>VLOOKUP($A1067&amp;$C1067&amp;$B1067,Mapping!$C:$G,5,0)</f>
        <v>Adult Skin Care</v>
      </c>
      <c r="L1067" t="str">
        <f>VLOOKUP(J1067&amp;H1067,Mapping!J:K,2,0)</f>
        <v>Petit Marseillais Body</v>
      </c>
      <c r="M1067" t="str">
        <f>IF(OR(I1067="PIZ BUIN",I1067="LISTERINE"),VLOOKUP(E1067,MAPEO!C:D,2,0)&amp;" "&amp;H1067,VLOOKUP(E1067,MAPEO!C:D,2,0))</f>
        <v>LPM Body Cleansing</v>
      </c>
      <c r="N1067">
        <f>VLOOKUP(F1067,MD!A:B,2,0)</f>
        <v>0</v>
      </c>
    </row>
    <row r="1068" spans="1:14">
      <c r="A1068" t="s">
        <v>133</v>
      </c>
      <c r="B1068" t="s">
        <v>1</v>
      </c>
      <c r="C1068" t="s">
        <v>73</v>
      </c>
      <c r="D1068" t="s">
        <v>399</v>
      </c>
      <c r="E1068" t="s">
        <v>399</v>
      </c>
      <c r="F1068" t="s">
        <v>483</v>
      </c>
      <c r="G1068" s="3">
        <v>76483.199999999997</v>
      </c>
      <c r="H1068" s="3" t="str">
        <f>VLOOKUP($A1068&amp;$C1068&amp;$B1068,Mapping!$C:$G,3,0)</f>
        <v>Mass</v>
      </c>
      <c r="I1068" t="str">
        <f>VLOOKUP($A1068&amp;$C1068&amp;$B1068,Mapping!$C:$G,4,0)</f>
        <v>Le Petit Marseillais</v>
      </c>
      <c r="J1068" t="str">
        <f t="shared" si="16"/>
        <v>LPM GEL</v>
      </c>
      <c r="K1068" t="str">
        <f>VLOOKUP($A1068&amp;$C1068&amp;$B1068,Mapping!$C:$G,5,0)</f>
        <v>Adult Skin Care</v>
      </c>
      <c r="L1068" t="str">
        <f>VLOOKUP(J1068&amp;H1068,Mapping!J:K,2,0)</f>
        <v>Petit Marseillais Body</v>
      </c>
      <c r="M1068" t="str">
        <f>IF(OR(I1068="PIZ BUIN",I1068="LISTERINE"),VLOOKUP(E1068,MAPEO!C:D,2,0)&amp;" "&amp;H1068,VLOOKUP(E1068,MAPEO!C:D,2,0))</f>
        <v>LPM Body Cleansing</v>
      </c>
      <c r="N1068">
        <f>VLOOKUP(F1068,MD!A:B,2,0)</f>
        <v>0</v>
      </c>
    </row>
    <row r="1069" spans="1:14">
      <c r="A1069" t="s">
        <v>133</v>
      </c>
      <c r="B1069" t="s">
        <v>1</v>
      </c>
      <c r="C1069" t="s">
        <v>73</v>
      </c>
      <c r="D1069" t="s">
        <v>399</v>
      </c>
      <c r="E1069" t="s">
        <v>399</v>
      </c>
      <c r="F1069" t="s">
        <v>484</v>
      </c>
      <c r="G1069" s="3">
        <v>189775.34</v>
      </c>
      <c r="H1069" s="3" t="str">
        <f>VLOOKUP($A1069&amp;$C1069&amp;$B1069,Mapping!$C:$G,3,0)</f>
        <v>Mass</v>
      </c>
      <c r="I1069" t="str">
        <f>VLOOKUP($A1069&amp;$C1069&amp;$B1069,Mapping!$C:$G,4,0)</f>
        <v>Le Petit Marseillais</v>
      </c>
      <c r="J1069" t="str">
        <f t="shared" si="16"/>
        <v>LPM GEL</v>
      </c>
      <c r="K1069" t="str">
        <f>VLOOKUP($A1069&amp;$C1069&amp;$B1069,Mapping!$C:$G,5,0)</f>
        <v>Adult Skin Care</v>
      </c>
      <c r="L1069" t="str">
        <f>VLOOKUP(J1069&amp;H1069,Mapping!J:K,2,0)</f>
        <v>Petit Marseillais Body</v>
      </c>
      <c r="M1069" t="str">
        <f>IF(OR(I1069="PIZ BUIN",I1069="LISTERINE"),VLOOKUP(E1069,MAPEO!C:D,2,0)&amp;" "&amp;H1069,VLOOKUP(E1069,MAPEO!C:D,2,0))</f>
        <v>LPM Body Cleansing</v>
      </c>
      <c r="N1069">
        <f>VLOOKUP(F1069,MD!A:B,2,0)</f>
        <v>0</v>
      </c>
    </row>
    <row r="1070" spans="1:14">
      <c r="A1070" t="s">
        <v>133</v>
      </c>
      <c r="B1070" t="s">
        <v>1</v>
      </c>
      <c r="C1070" t="s">
        <v>73</v>
      </c>
      <c r="D1070" t="s">
        <v>399</v>
      </c>
      <c r="E1070" t="s">
        <v>399</v>
      </c>
      <c r="F1070" t="s">
        <v>485</v>
      </c>
      <c r="G1070" s="3">
        <v>112847.17</v>
      </c>
      <c r="H1070" s="3" t="str">
        <f>VLOOKUP($A1070&amp;$C1070&amp;$B1070,Mapping!$C:$G,3,0)</f>
        <v>Mass</v>
      </c>
      <c r="I1070" t="str">
        <f>VLOOKUP($A1070&amp;$C1070&amp;$B1070,Mapping!$C:$G,4,0)</f>
        <v>Le Petit Marseillais</v>
      </c>
      <c r="J1070" t="str">
        <f t="shared" si="16"/>
        <v>LPM GEL</v>
      </c>
      <c r="K1070" t="str">
        <f>VLOOKUP($A1070&amp;$C1070&amp;$B1070,Mapping!$C:$G,5,0)</f>
        <v>Adult Skin Care</v>
      </c>
      <c r="L1070" t="str">
        <f>VLOOKUP(J1070&amp;H1070,Mapping!J:K,2,0)</f>
        <v>Petit Marseillais Body</v>
      </c>
      <c r="M1070" t="str">
        <f>IF(OR(I1070="PIZ BUIN",I1070="LISTERINE"),VLOOKUP(E1070,MAPEO!C:D,2,0)&amp;" "&amp;H1070,VLOOKUP(E1070,MAPEO!C:D,2,0))</f>
        <v>LPM Body Cleansing</v>
      </c>
      <c r="N1070">
        <f>VLOOKUP(F1070,MD!A:B,2,0)</f>
        <v>0</v>
      </c>
    </row>
    <row r="1071" spans="1:14">
      <c r="A1071" t="s">
        <v>133</v>
      </c>
      <c r="B1071" t="s">
        <v>1</v>
      </c>
      <c r="C1071" t="s">
        <v>73</v>
      </c>
      <c r="D1071" t="s">
        <v>399</v>
      </c>
      <c r="E1071" t="s">
        <v>399</v>
      </c>
      <c r="F1071" t="s">
        <v>486</v>
      </c>
      <c r="G1071" s="3">
        <v>62276.71</v>
      </c>
      <c r="H1071" s="3" t="str">
        <f>VLOOKUP($A1071&amp;$C1071&amp;$B1071,Mapping!$C:$G,3,0)</f>
        <v>Mass</v>
      </c>
      <c r="I1071" t="str">
        <f>VLOOKUP($A1071&amp;$C1071&amp;$B1071,Mapping!$C:$G,4,0)</f>
        <v>Le Petit Marseillais</v>
      </c>
      <c r="J1071" t="str">
        <f t="shared" si="16"/>
        <v>LPM GEL</v>
      </c>
      <c r="K1071" t="str">
        <f>VLOOKUP($A1071&amp;$C1071&amp;$B1071,Mapping!$C:$G,5,0)</f>
        <v>Adult Skin Care</v>
      </c>
      <c r="L1071" t="str">
        <f>VLOOKUP(J1071&amp;H1071,Mapping!J:K,2,0)</f>
        <v>Petit Marseillais Body</v>
      </c>
      <c r="M1071" t="str">
        <f>IF(OR(I1071="PIZ BUIN",I1071="LISTERINE"),VLOOKUP(E1071,MAPEO!C:D,2,0)&amp;" "&amp;H1071,VLOOKUP(E1071,MAPEO!C:D,2,0))</f>
        <v>LPM Body Cleansing</v>
      </c>
      <c r="N1071">
        <f>VLOOKUP(F1071,MD!A:B,2,0)</f>
        <v>0</v>
      </c>
    </row>
    <row r="1072" spans="1:14">
      <c r="A1072" t="s">
        <v>133</v>
      </c>
      <c r="B1072" t="s">
        <v>1</v>
      </c>
      <c r="C1072" t="s">
        <v>73</v>
      </c>
      <c r="D1072" t="s">
        <v>399</v>
      </c>
      <c r="E1072" t="s">
        <v>399</v>
      </c>
      <c r="F1072" t="s">
        <v>487</v>
      </c>
      <c r="G1072" s="3">
        <v>159332.74</v>
      </c>
      <c r="H1072" s="3" t="str">
        <f>VLOOKUP($A1072&amp;$C1072&amp;$B1072,Mapping!$C:$G,3,0)</f>
        <v>Mass</v>
      </c>
      <c r="I1072" t="str">
        <f>VLOOKUP($A1072&amp;$C1072&amp;$B1072,Mapping!$C:$G,4,0)</f>
        <v>Le Petit Marseillais</v>
      </c>
      <c r="J1072" t="str">
        <f t="shared" si="16"/>
        <v>LPM GEL</v>
      </c>
      <c r="K1072" t="str">
        <f>VLOOKUP($A1072&amp;$C1072&amp;$B1072,Mapping!$C:$G,5,0)</f>
        <v>Adult Skin Care</v>
      </c>
      <c r="L1072" t="str">
        <f>VLOOKUP(J1072&amp;H1072,Mapping!J:K,2,0)</f>
        <v>Petit Marseillais Body</v>
      </c>
      <c r="M1072" t="str">
        <f>IF(OR(I1072="PIZ BUIN",I1072="LISTERINE"),VLOOKUP(E1072,MAPEO!C:D,2,0)&amp;" "&amp;H1072,VLOOKUP(E1072,MAPEO!C:D,2,0))</f>
        <v>LPM Body Cleansing</v>
      </c>
      <c r="N1072">
        <f>VLOOKUP(F1072,MD!A:B,2,0)</f>
        <v>0</v>
      </c>
    </row>
    <row r="1073" spans="1:14">
      <c r="A1073" t="s">
        <v>133</v>
      </c>
      <c r="B1073" t="s">
        <v>1</v>
      </c>
      <c r="C1073" t="s">
        <v>73</v>
      </c>
      <c r="D1073" t="s">
        <v>399</v>
      </c>
      <c r="E1073" t="s">
        <v>399</v>
      </c>
      <c r="F1073" t="s">
        <v>488</v>
      </c>
      <c r="G1073" s="3">
        <v>183810.04</v>
      </c>
      <c r="H1073" s="3" t="str">
        <f>VLOOKUP($A1073&amp;$C1073&amp;$B1073,Mapping!$C:$G,3,0)</f>
        <v>Mass</v>
      </c>
      <c r="I1073" t="str">
        <f>VLOOKUP($A1073&amp;$C1073&amp;$B1073,Mapping!$C:$G,4,0)</f>
        <v>Le Petit Marseillais</v>
      </c>
      <c r="J1073" t="str">
        <f t="shared" si="16"/>
        <v>LPM GEL</v>
      </c>
      <c r="K1073" t="str">
        <f>VLOOKUP($A1073&amp;$C1073&amp;$B1073,Mapping!$C:$G,5,0)</f>
        <v>Adult Skin Care</v>
      </c>
      <c r="L1073" t="str">
        <f>VLOOKUP(J1073&amp;H1073,Mapping!J:K,2,0)</f>
        <v>Petit Marseillais Body</v>
      </c>
      <c r="M1073" t="str">
        <f>IF(OR(I1073="PIZ BUIN",I1073="LISTERINE"),VLOOKUP(E1073,MAPEO!C:D,2,0)&amp;" "&amp;H1073,VLOOKUP(E1073,MAPEO!C:D,2,0))</f>
        <v>LPM Body Cleansing</v>
      </c>
      <c r="N1073">
        <f>VLOOKUP(F1073,MD!A:B,2,0)</f>
        <v>0</v>
      </c>
    </row>
    <row r="1074" spans="1:14">
      <c r="A1074" t="s">
        <v>133</v>
      </c>
      <c r="B1074" t="s">
        <v>1</v>
      </c>
      <c r="C1074" t="s">
        <v>73</v>
      </c>
      <c r="D1074" t="s">
        <v>399</v>
      </c>
      <c r="E1074" t="s">
        <v>399</v>
      </c>
      <c r="F1074" t="s">
        <v>489</v>
      </c>
      <c r="G1074" s="3">
        <v>153329.9</v>
      </c>
      <c r="H1074" s="3" t="str">
        <f>VLOOKUP($A1074&amp;$C1074&amp;$B1074,Mapping!$C:$G,3,0)</f>
        <v>Mass</v>
      </c>
      <c r="I1074" t="str">
        <f>VLOOKUP($A1074&amp;$C1074&amp;$B1074,Mapping!$C:$G,4,0)</f>
        <v>Le Petit Marseillais</v>
      </c>
      <c r="J1074" t="str">
        <f t="shared" si="16"/>
        <v>LPM GEL</v>
      </c>
      <c r="K1074" t="str">
        <f>VLOOKUP($A1074&amp;$C1074&amp;$B1074,Mapping!$C:$G,5,0)</f>
        <v>Adult Skin Care</v>
      </c>
      <c r="L1074" t="str">
        <f>VLOOKUP(J1074&amp;H1074,Mapping!J:K,2,0)</f>
        <v>Petit Marseillais Body</v>
      </c>
      <c r="M1074" t="str">
        <f>IF(OR(I1074="PIZ BUIN",I1074="LISTERINE"),VLOOKUP(E1074,MAPEO!C:D,2,0)&amp;" "&amp;H1074,VLOOKUP(E1074,MAPEO!C:D,2,0))</f>
        <v>LPM Body Cleansing</v>
      </c>
      <c r="N1074">
        <f>VLOOKUP(F1074,MD!A:B,2,0)</f>
        <v>0</v>
      </c>
    </row>
    <row r="1075" spans="1:14">
      <c r="A1075" t="s">
        <v>133</v>
      </c>
      <c r="B1075" t="s">
        <v>1</v>
      </c>
      <c r="C1075" t="s">
        <v>73</v>
      </c>
      <c r="D1075" t="s">
        <v>399</v>
      </c>
      <c r="E1075" t="s">
        <v>399</v>
      </c>
      <c r="F1075" t="s">
        <v>490</v>
      </c>
      <c r="G1075" s="3">
        <v>139706.81</v>
      </c>
      <c r="H1075" s="3" t="str">
        <f>VLOOKUP($A1075&amp;$C1075&amp;$B1075,Mapping!$C:$G,3,0)</f>
        <v>Mass</v>
      </c>
      <c r="I1075" t="str">
        <f>VLOOKUP($A1075&amp;$C1075&amp;$B1075,Mapping!$C:$G,4,0)</f>
        <v>Le Petit Marseillais</v>
      </c>
      <c r="J1075" t="str">
        <f t="shared" si="16"/>
        <v>LPM GEL</v>
      </c>
      <c r="K1075" t="str">
        <f>VLOOKUP($A1075&amp;$C1075&amp;$B1075,Mapping!$C:$G,5,0)</f>
        <v>Adult Skin Care</v>
      </c>
      <c r="L1075" t="str">
        <f>VLOOKUP(J1075&amp;H1075,Mapping!J:K,2,0)</f>
        <v>Petit Marseillais Body</v>
      </c>
      <c r="M1075" t="str">
        <f>IF(OR(I1075="PIZ BUIN",I1075="LISTERINE"),VLOOKUP(E1075,MAPEO!C:D,2,0)&amp;" "&amp;H1075,VLOOKUP(E1075,MAPEO!C:D,2,0))</f>
        <v>LPM Body Cleansing</v>
      </c>
      <c r="N1075">
        <f>VLOOKUP(F1075,MD!A:B,2,0)</f>
        <v>0</v>
      </c>
    </row>
    <row r="1076" spans="1:14">
      <c r="A1076" t="s">
        <v>133</v>
      </c>
      <c r="B1076" t="s">
        <v>1</v>
      </c>
      <c r="C1076" t="s">
        <v>73</v>
      </c>
      <c r="D1076" t="s">
        <v>399</v>
      </c>
      <c r="E1076" t="s">
        <v>399</v>
      </c>
      <c r="F1076" t="s">
        <v>491</v>
      </c>
      <c r="G1076" s="3">
        <v>77400.87</v>
      </c>
      <c r="H1076" s="3" t="str">
        <f>VLOOKUP($A1076&amp;$C1076&amp;$B1076,Mapping!$C:$G,3,0)</f>
        <v>Mass</v>
      </c>
      <c r="I1076" t="str">
        <f>VLOOKUP($A1076&amp;$C1076&amp;$B1076,Mapping!$C:$G,4,0)</f>
        <v>Le Petit Marseillais</v>
      </c>
      <c r="J1076" t="str">
        <f t="shared" si="16"/>
        <v>LPM GEL</v>
      </c>
      <c r="K1076" t="str">
        <f>VLOOKUP($A1076&amp;$C1076&amp;$B1076,Mapping!$C:$G,5,0)</f>
        <v>Adult Skin Care</v>
      </c>
      <c r="L1076" t="str">
        <f>VLOOKUP(J1076&amp;H1076,Mapping!J:K,2,0)</f>
        <v>Petit Marseillais Body</v>
      </c>
      <c r="M1076" t="str">
        <f>IF(OR(I1076="PIZ BUIN",I1076="LISTERINE"),VLOOKUP(E1076,MAPEO!C:D,2,0)&amp;" "&amp;H1076,VLOOKUP(E1076,MAPEO!C:D,2,0))</f>
        <v>LPM Body Cleansing</v>
      </c>
      <c r="N1076">
        <f>VLOOKUP(F1076,MD!A:B,2,0)</f>
        <v>0</v>
      </c>
    </row>
    <row r="1077" spans="1:14">
      <c r="A1077" t="s">
        <v>133</v>
      </c>
      <c r="B1077" t="s">
        <v>1</v>
      </c>
      <c r="C1077" t="s">
        <v>73</v>
      </c>
      <c r="D1077" t="s">
        <v>399</v>
      </c>
      <c r="E1077" t="s">
        <v>399</v>
      </c>
      <c r="F1077" t="s">
        <v>492</v>
      </c>
      <c r="G1077" s="3">
        <v>133607.59</v>
      </c>
      <c r="H1077" s="3" t="str">
        <f>VLOOKUP($A1077&amp;$C1077&amp;$B1077,Mapping!$C:$G,3,0)</f>
        <v>Mass</v>
      </c>
      <c r="I1077" t="str">
        <f>VLOOKUP($A1077&amp;$C1077&amp;$B1077,Mapping!$C:$G,4,0)</f>
        <v>Le Petit Marseillais</v>
      </c>
      <c r="J1077" t="str">
        <f t="shared" si="16"/>
        <v>LPM GEL</v>
      </c>
      <c r="K1077" t="str">
        <f>VLOOKUP($A1077&amp;$C1077&amp;$B1077,Mapping!$C:$G,5,0)</f>
        <v>Adult Skin Care</v>
      </c>
      <c r="L1077" t="str">
        <f>VLOOKUP(J1077&amp;H1077,Mapping!J:K,2,0)</f>
        <v>Petit Marseillais Body</v>
      </c>
      <c r="M1077" t="str">
        <f>IF(OR(I1077="PIZ BUIN",I1077="LISTERINE"),VLOOKUP(E1077,MAPEO!C:D,2,0)&amp;" "&amp;H1077,VLOOKUP(E1077,MAPEO!C:D,2,0))</f>
        <v>LPM Body Cleansing</v>
      </c>
      <c r="N1077">
        <f>VLOOKUP(F1077,MD!A:B,2,0)</f>
        <v>0</v>
      </c>
    </row>
    <row r="1078" spans="1:14">
      <c r="A1078" t="s">
        <v>133</v>
      </c>
      <c r="B1078" t="s">
        <v>1</v>
      </c>
      <c r="C1078" t="s">
        <v>73</v>
      </c>
      <c r="D1078" t="s">
        <v>399</v>
      </c>
      <c r="E1078" t="s">
        <v>399</v>
      </c>
      <c r="F1078" t="s">
        <v>493</v>
      </c>
      <c r="G1078" s="3">
        <v>326178.25</v>
      </c>
      <c r="H1078" s="3" t="str">
        <f>VLOOKUP($A1078&amp;$C1078&amp;$B1078,Mapping!$C:$G,3,0)</f>
        <v>Mass</v>
      </c>
      <c r="I1078" t="str">
        <f>VLOOKUP($A1078&amp;$C1078&amp;$B1078,Mapping!$C:$G,4,0)</f>
        <v>Le Petit Marseillais</v>
      </c>
      <c r="J1078" t="str">
        <f t="shared" si="16"/>
        <v>LPM GEL</v>
      </c>
      <c r="K1078" t="str">
        <f>VLOOKUP($A1078&amp;$C1078&amp;$B1078,Mapping!$C:$G,5,0)</f>
        <v>Adult Skin Care</v>
      </c>
      <c r="L1078" t="str">
        <f>VLOOKUP(J1078&amp;H1078,Mapping!J:K,2,0)</f>
        <v>Petit Marseillais Body</v>
      </c>
      <c r="M1078" t="str">
        <f>IF(OR(I1078="PIZ BUIN",I1078="LISTERINE"),VLOOKUP(E1078,MAPEO!C:D,2,0)&amp;" "&amp;H1078,VLOOKUP(E1078,MAPEO!C:D,2,0))</f>
        <v>LPM Body Cleansing</v>
      </c>
      <c r="N1078">
        <f>VLOOKUP(F1078,MD!A:B,2,0)</f>
        <v>0</v>
      </c>
    </row>
    <row r="1079" spans="1:14">
      <c r="A1079" t="s">
        <v>133</v>
      </c>
      <c r="B1079" t="s">
        <v>1</v>
      </c>
      <c r="C1079" t="s">
        <v>73</v>
      </c>
      <c r="D1079" t="s">
        <v>399</v>
      </c>
      <c r="E1079" t="s">
        <v>399</v>
      </c>
      <c r="F1079" t="s">
        <v>95</v>
      </c>
      <c r="G1079" s="3">
        <v>145712.28</v>
      </c>
      <c r="H1079" s="3" t="str">
        <f>VLOOKUP($A1079&amp;$C1079&amp;$B1079,Mapping!$C:$G,3,0)</f>
        <v>Mass</v>
      </c>
      <c r="I1079" t="str">
        <f>VLOOKUP($A1079&amp;$C1079&amp;$B1079,Mapping!$C:$G,4,0)</f>
        <v>Le Petit Marseillais</v>
      </c>
      <c r="J1079" t="str">
        <f t="shared" si="16"/>
        <v>LPM GEL</v>
      </c>
      <c r="K1079" t="str">
        <f>VLOOKUP($A1079&amp;$C1079&amp;$B1079,Mapping!$C:$G,5,0)</f>
        <v>Adult Skin Care</v>
      </c>
      <c r="L1079" t="str">
        <f>VLOOKUP(J1079&amp;H1079,Mapping!J:K,2,0)</f>
        <v>Petit Marseillais Body</v>
      </c>
      <c r="M1079" t="str">
        <f>IF(OR(I1079="PIZ BUIN",I1079="LISTERINE"),VLOOKUP(E1079,MAPEO!C:D,2,0)&amp;" "&amp;H1079,VLOOKUP(E1079,MAPEO!C:D,2,0))</f>
        <v>LPM Body Cleansing</v>
      </c>
      <c r="N1079" t="str">
        <f>VLOOKUP(F1079,MD!A:B,2,0)</f>
        <v>YTD 2015</v>
      </c>
    </row>
    <row r="1080" spans="1:14">
      <c r="A1080" t="s">
        <v>133</v>
      </c>
      <c r="B1080" t="s">
        <v>1</v>
      </c>
      <c r="C1080" t="s">
        <v>73</v>
      </c>
      <c r="D1080" t="s">
        <v>399</v>
      </c>
      <c r="E1080" t="s">
        <v>399</v>
      </c>
      <c r="F1080" t="s">
        <v>96</v>
      </c>
      <c r="G1080" s="3">
        <v>276463.63</v>
      </c>
      <c r="H1080" s="3" t="str">
        <f>VLOOKUP($A1080&amp;$C1080&amp;$B1080,Mapping!$C:$G,3,0)</f>
        <v>Mass</v>
      </c>
      <c r="I1080" t="str">
        <f>VLOOKUP($A1080&amp;$C1080&amp;$B1080,Mapping!$C:$G,4,0)</f>
        <v>Le Petit Marseillais</v>
      </c>
      <c r="J1080" t="str">
        <f t="shared" si="16"/>
        <v>LPM GEL</v>
      </c>
      <c r="K1080" t="str">
        <f>VLOOKUP($A1080&amp;$C1080&amp;$B1080,Mapping!$C:$G,5,0)</f>
        <v>Adult Skin Care</v>
      </c>
      <c r="L1080" t="str">
        <f>VLOOKUP(J1080&amp;H1080,Mapping!J:K,2,0)</f>
        <v>Petit Marseillais Body</v>
      </c>
      <c r="M1080" t="str">
        <f>IF(OR(I1080="PIZ BUIN",I1080="LISTERINE"),VLOOKUP(E1080,MAPEO!C:D,2,0)&amp;" "&amp;H1080,VLOOKUP(E1080,MAPEO!C:D,2,0))</f>
        <v>LPM Body Cleansing</v>
      </c>
      <c r="N1080" t="str">
        <f>VLOOKUP(F1080,MD!A:B,2,0)</f>
        <v>YTD 2015</v>
      </c>
    </row>
    <row r="1081" spans="1:14">
      <c r="A1081" t="s">
        <v>133</v>
      </c>
      <c r="B1081" t="s">
        <v>1</v>
      </c>
      <c r="C1081" t="s">
        <v>73</v>
      </c>
      <c r="D1081" t="s">
        <v>399</v>
      </c>
      <c r="E1081" t="s">
        <v>399</v>
      </c>
      <c r="F1081" t="s">
        <v>97</v>
      </c>
      <c r="G1081" s="3">
        <v>466775.69</v>
      </c>
      <c r="H1081" s="3" t="str">
        <f>VLOOKUP($A1081&amp;$C1081&amp;$B1081,Mapping!$C:$G,3,0)</f>
        <v>Mass</v>
      </c>
      <c r="I1081" t="str">
        <f>VLOOKUP($A1081&amp;$C1081&amp;$B1081,Mapping!$C:$G,4,0)</f>
        <v>Le Petit Marseillais</v>
      </c>
      <c r="J1081" t="str">
        <f t="shared" si="16"/>
        <v>LPM GEL</v>
      </c>
      <c r="K1081" t="str">
        <f>VLOOKUP($A1081&amp;$C1081&amp;$B1081,Mapping!$C:$G,5,0)</f>
        <v>Adult Skin Care</v>
      </c>
      <c r="L1081" t="str">
        <f>VLOOKUP(J1081&amp;H1081,Mapping!J:K,2,0)</f>
        <v>Petit Marseillais Body</v>
      </c>
      <c r="M1081" t="str">
        <f>IF(OR(I1081="PIZ BUIN",I1081="LISTERINE"),VLOOKUP(E1081,MAPEO!C:D,2,0)&amp;" "&amp;H1081,VLOOKUP(E1081,MAPEO!C:D,2,0))</f>
        <v>LPM Body Cleansing</v>
      </c>
      <c r="N1081" t="str">
        <f>VLOOKUP(F1081,MD!A:B,2,0)</f>
        <v>YTD 2015</v>
      </c>
    </row>
    <row r="1082" spans="1:14">
      <c r="A1082" t="s">
        <v>133</v>
      </c>
      <c r="B1082" t="s">
        <v>1</v>
      </c>
      <c r="C1082" t="s">
        <v>73</v>
      </c>
      <c r="D1082" t="s">
        <v>399</v>
      </c>
      <c r="E1082" t="s">
        <v>399</v>
      </c>
      <c r="F1082" t="s">
        <v>101</v>
      </c>
      <c r="G1082" s="3">
        <v>73207.39</v>
      </c>
      <c r="H1082" s="3" t="str">
        <f>VLOOKUP($A1082&amp;$C1082&amp;$B1082,Mapping!$C:$G,3,0)</f>
        <v>Mass</v>
      </c>
      <c r="I1082" t="str">
        <f>VLOOKUP($A1082&amp;$C1082&amp;$B1082,Mapping!$C:$G,4,0)</f>
        <v>Le Petit Marseillais</v>
      </c>
      <c r="J1082" t="str">
        <f t="shared" si="16"/>
        <v>LPM GEL</v>
      </c>
      <c r="K1082" t="str">
        <f>VLOOKUP($A1082&amp;$C1082&amp;$B1082,Mapping!$C:$G,5,0)</f>
        <v>Adult Skin Care</v>
      </c>
      <c r="L1082" t="str">
        <f>VLOOKUP(J1082&amp;H1082,Mapping!J:K,2,0)</f>
        <v>Petit Marseillais Body</v>
      </c>
      <c r="M1082" t="str">
        <f>IF(OR(I1082="PIZ BUIN",I1082="LISTERINE"),VLOOKUP(E1082,MAPEO!C:D,2,0)&amp;" "&amp;H1082,VLOOKUP(E1082,MAPEO!C:D,2,0))</f>
        <v>LPM Body Cleansing</v>
      </c>
      <c r="N1082" t="str">
        <f>VLOOKUP(F1082,MD!A:B,2,0)</f>
        <v>YTD 2015</v>
      </c>
    </row>
    <row r="1083" spans="1:14">
      <c r="A1083" t="s">
        <v>133</v>
      </c>
      <c r="B1083" t="s">
        <v>1</v>
      </c>
      <c r="C1083" t="s">
        <v>73</v>
      </c>
      <c r="D1083" t="s">
        <v>399</v>
      </c>
      <c r="E1083" t="s">
        <v>399</v>
      </c>
      <c r="F1083" t="s">
        <v>104</v>
      </c>
      <c r="G1083" s="3">
        <v>91142.12</v>
      </c>
      <c r="H1083" s="3" t="str">
        <f>VLOOKUP($A1083&amp;$C1083&amp;$B1083,Mapping!$C:$G,3,0)</f>
        <v>Mass</v>
      </c>
      <c r="I1083" t="str">
        <f>VLOOKUP($A1083&amp;$C1083&amp;$B1083,Mapping!$C:$G,4,0)</f>
        <v>Le Petit Marseillais</v>
      </c>
      <c r="J1083" t="str">
        <f t="shared" si="16"/>
        <v>LPM GEL</v>
      </c>
      <c r="K1083" t="str">
        <f>VLOOKUP($A1083&amp;$C1083&amp;$B1083,Mapping!$C:$G,5,0)</f>
        <v>Adult Skin Care</v>
      </c>
      <c r="L1083" t="str">
        <f>VLOOKUP(J1083&amp;H1083,Mapping!J:K,2,0)</f>
        <v>Petit Marseillais Body</v>
      </c>
      <c r="M1083" t="str">
        <f>IF(OR(I1083="PIZ BUIN",I1083="LISTERINE"),VLOOKUP(E1083,MAPEO!C:D,2,0)&amp;" "&amp;H1083,VLOOKUP(E1083,MAPEO!C:D,2,0))</f>
        <v>LPM Body Cleansing</v>
      </c>
      <c r="N1083" t="str">
        <f>VLOOKUP(F1083,MD!A:B,2,0)</f>
        <v>YTD 2015</v>
      </c>
    </row>
    <row r="1084" spans="1:14">
      <c r="A1084" t="s">
        <v>133</v>
      </c>
      <c r="B1084" t="s">
        <v>1</v>
      </c>
      <c r="C1084" t="s">
        <v>73</v>
      </c>
      <c r="D1084" t="s">
        <v>399</v>
      </c>
      <c r="E1084" t="s">
        <v>399</v>
      </c>
      <c r="F1084" t="s">
        <v>105</v>
      </c>
      <c r="G1084" s="3">
        <v>532534.87</v>
      </c>
      <c r="H1084" s="3" t="str">
        <f>VLOOKUP($A1084&amp;$C1084&amp;$B1084,Mapping!$C:$G,3,0)</f>
        <v>Mass</v>
      </c>
      <c r="I1084" t="str">
        <f>VLOOKUP($A1084&amp;$C1084&amp;$B1084,Mapping!$C:$G,4,0)</f>
        <v>Le Petit Marseillais</v>
      </c>
      <c r="J1084" t="str">
        <f t="shared" si="16"/>
        <v>LPM GEL</v>
      </c>
      <c r="K1084" t="str">
        <f>VLOOKUP($A1084&amp;$C1084&amp;$B1084,Mapping!$C:$G,5,0)</f>
        <v>Adult Skin Care</v>
      </c>
      <c r="L1084" t="str">
        <f>VLOOKUP(J1084&amp;H1084,Mapping!J:K,2,0)</f>
        <v>Petit Marseillais Body</v>
      </c>
      <c r="M1084" t="str">
        <f>IF(OR(I1084="PIZ BUIN",I1084="LISTERINE"),VLOOKUP(E1084,MAPEO!C:D,2,0)&amp;" "&amp;H1084,VLOOKUP(E1084,MAPEO!C:D,2,0))</f>
        <v>LPM Body Cleansing</v>
      </c>
      <c r="N1084" t="str">
        <f>VLOOKUP(F1084,MD!A:B,2,0)</f>
        <v>YTD 2015</v>
      </c>
    </row>
    <row r="1085" spans="1:14">
      <c r="A1085" t="s">
        <v>133</v>
      </c>
      <c r="B1085" t="s">
        <v>1</v>
      </c>
      <c r="C1085" t="s">
        <v>73</v>
      </c>
      <c r="D1085" t="s">
        <v>399</v>
      </c>
      <c r="E1085" t="s">
        <v>399</v>
      </c>
      <c r="F1085" t="s">
        <v>106</v>
      </c>
      <c r="G1085" s="3">
        <v>85819.24</v>
      </c>
      <c r="H1085" s="3" t="str">
        <f>VLOOKUP($A1085&amp;$C1085&amp;$B1085,Mapping!$C:$G,3,0)</f>
        <v>Mass</v>
      </c>
      <c r="I1085" t="str">
        <f>VLOOKUP($A1085&amp;$C1085&amp;$B1085,Mapping!$C:$G,4,0)</f>
        <v>Le Petit Marseillais</v>
      </c>
      <c r="J1085" t="str">
        <f t="shared" si="16"/>
        <v>LPM GEL</v>
      </c>
      <c r="K1085" t="str">
        <f>VLOOKUP($A1085&amp;$C1085&amp;$B1085,Mapping!$C:$G,5,0)</f>
        <v>Adult Skin Care</v>
      </c>
      <c r="L1085" t="str">
        <f>VLOOKUP(J1085&amp;H1085,Mapping!J:K,2,0)</f>
        <v>Petit Marseillais Body</v>
      </c>
      <c r="M1085" t="str">
        <f>IF(OR(I1085="PIZ BUIN",I1085="LISTERINE"),VLOOKUP(E1085,MAPEO!C:D,2,0)&amp;" "&amp;H1085,VLOOKUP(E1085,MAPEO!C:D,2,0))</f>
        <v>LPM Body Cleansing</v>
      </c>
      <c r="N1085" t="str">
        <f>VLOOKUP(F1085,MD!A:B,2,0)</f>
        <v>YTD 2015</v>
      </c>
    </row>
    <row r="1086" spans="1:14">
      <c r="A1086" t="s">
        <v>133</v>
      </c>
      <c r="B1086" t="s">
        <v>1</v>
      </c>
      <c r="C1086" t="s">
        <v>73</v>
      </c>
      <c r="D1086" t="s">
        <v>399</v>
      </c>
      <c r="E1086" t="s">
        <v>399</v>
      </c>
      <c r="F1086" t="s">
        <v>108</v>
      </c>
      <c r="G1086" s="3">
        <v>97607.65</v>
      </c>
      <c r="H1086" s="3" t="str">
        <f>VLOOKUP($A1086&amp;$C1086&amp;$B1086,Mapping!$C:$G,3,0)</f>
        <v>Mass</v>
      </c>
      <c r="I1086" t="str">
        <f>VLOOKUP($A1086&amp;$C1086&amp;$B1086,Mapping!$C:$G,4,0)</f>
        <v>Le Petit Marseillais</v>
      </c>
      <c r="J1086" t="str">
        <f t="shared" si="16"/>
        <v>LPM GEL</v>
      </c>
      <c r="K1086" t="str">
        <f>VLOOKUP($A1086&amp;$C1086&amp;$B1086,Mapping!$C:$G,5,0)</f>
        <v>Adult Skin Care</v>
      </c>
      <c r="L1086" t="str">
        <f>VLOOKUP(J1086&amp;H1086,Mapping!J:K,2,0)</f>
        <v>Petit Marseillais Body</v>
      </c>
      <c r="M1086" t="str">
        <f>IF(OR(I1086="PIZ BUIN",I1086="LISTERINE"),VLOOKUP(E1086,MAPEO!C:D,2,0)&amp;" "&amp;H1086,VLOOKUP(E1086,MAPEO!C:D,2,0))</f>
        <v>LPM Body Cleansing</v>
      </c>
      <c r="N1086">
        <f>VLOOKUP(F1086,MD!A:B,2,0)</f>
        <v>0</v>
      </c>
    </row>
    <row r="1087" spans="1:14">
      <c r="A1087" t="s">
        <v>133</v>
      </c>
      <c r="B1087" t="s">
        <v>1</v>
      </c>
      <c r="C1087" t="s">
        <v>73</v>
      </c>
      <c r="D1087" t="s">
        <v>399</v>
      </c>
      <c r="E1087" t="s">
        <v>399</v>
      </c>
      <c r="F1087" t="s">
        <v>109</v>
      </c>
      <c r="G1087" s="3">
        <v>323851.57</v>
      </c>
      <c r="H1087" s="3" t="str">
        <f>VLOOKUP($A1087&amp;$C1087&amp;$B1087,Mapping!$C:$G,3,0)</f>
        <v>Mass</v>
      </c>
      <c r="I1087" t="str">
        <f>VLOOKUP($A1087&amp;$C1087&amp;$B1087,Mapping!$C:$G,4,0)</f>
        <v>Le Petit Marseillais</v>
      </c>
      <c r="J1087" t="str">
        <f t="shared" si="16"/>
        <v>LPM GEL</v>
      </c>
      <c r="K1087" t="str">
        <f>VLOOKUP($A1087&amp;$C1087&amp;$B1087,Mapping!$C:$G,5,0)</f>
        <v>Adult Skin Care</v>
      </c>
      <c r="L1087" t="str">
        <f>VLOOKUP(J1087&amp;H1087,Mapping!J:K,2,0)</f>
        <v>Petit Marseillais Body</v>
      </c>
      <c r="M1087" t="str">
        <f>IF(OR(I1087="PIZ BUIN",I1087="LISTERINE"),VLOOKUP(E1087,MAPEO!C:D,2,0)&amp;" "&amp;H1087,VLOOKUP(E1087,MAPEO!C:D,2,0))</f>
        <v>LPM Body Cleansing</v>
      </c>
      <c r="N1087">
        <f>VLOOKUP(F1087,MD!A:B,2,0)</f>
        <v>0</v>
      </c>
    </row>
    <row r="1088" spans="1:14">
      <c r="A1088" t="s">
        <v>133</v>
      </c>
      <c r="B1088" t="s">
        <v>1</v>
      </c>
      <c r="C1088" t="s">
        <v>73</v>
      </c>
      <c r="D1088" t="s">
        <v>399</v>
      </c>
      <c r="E1088" t="s">
        <v>399</v>
      </c>
      <c r="F1088" t="s">
        <v>110</v>
      </c>
      <c r="G1088" s="3">
        <v>232186.84</v>
      </c>
      <c r="H1088" s="3" t="str">
        <f>VLOOKUP($A1088&amp;$C1088&amp;$B1088,Mapping!$C:$G,3,0)</f>
        <v>Mass</v>
      </c>
      <c r="I1088" t="str">
        <f>VLOOKUP($A1088&amp;$C1088&amp;$B1088,Mapping!$C:$G,4,0)</f>
        <v>Le Petit Marseillais</v>
      </c>
      <c r="J1088" t="str">
        <f t="shared" ref="J1088:J1151" si="17">IF(OR(C1088="ROC",C1088="COMPEED"),E1088,D1088)</f>
        <v>LPM GEL</v>
      </c>
      <c r="K1088" t="str">
        <f>VLOOKUP($A1088&amp;$C1088&amp;$B1088,Mapping!$C:$G,5,0)</f>
        <v>Adult Skin Care</v>
      </c>
      <c r="L1088" t="str">
        <f>VLOOKUP(J1088&amp;H1088,Mapping!J:K,2,0)</f>
        <v>Petit Marseillais Body</v>
      </c>
      <c r="M1088" t="str">
        <f>IF(OR(I1088="PIZ BUIN",I1088="LISTERINE"),VLOOKUP(E1088,MAPEO!C:D,2,0)&amp;" "&amp;H1088,VLOOKUP(E1088,MAPEO!C:D,2,0))</f>
        <v>LPM Body Cleansing</v>
      </c>
      <c r="N1088">
        <f>VLOOKUP(F1088,MD!A:B,2,0)</f>
        <v>0</v>
      </c>
    </row>
    <row r="1089" spans="1:14">
      <c r="A1089" t="s">
        <v>133</v>
      </c>
      <c r="B1089" t="s">
        <v>1</v>
      </c>
      <c r="C1089" t="s">
        <v>73</v>
      </c>
      <c r="D1089" t="s">
        <v>399</v>
      </c>
      <c r="E1089" t="s">
        <v>399</v>
      </c>
      <c r="F1089" t="s">
        <v>111</v>
      </c>
      <c r="G1089" s="3">
        <v>232700.75</v>
      </c>
      <c r="H1089" s="3" t="str">
        <f>VLOOKUP($A1089&amp;$C1089&amp;$B1089,Mapping!$C:$G,3,0)</f>
        <v>Mass</v>
      </c>
      <c r="I1089" t="str">
        <f>VLOOKUP($A1089&amp;$C1089&amp;$B1089,Mapping!$C:$G,4,0)</f>
        <v>Le Petit Marseillais</v>
      </c>
      <c r="J1089" t="str">
        <f t="shared" si="17"/>
        <v>LPM GEL</v>
      </c>
      <c r="K1089" t="str">
        <f>VLOOKUP($A1089&amp;$C1089&amp;$B1089,Mapping!$C:$G,5,0)</f>
        <v>Adult Skin Care</v>
      </c>
      <c r="L1089" t="str">
        <f>VLOOKUP(J1089&amp;H1089,Mapping!J:K,2,0)</f>
        <v>Petit Marseillais Body</v>
      </c>
      <c r="M1089" t="str">
        <f>IF(OR(I1089="PIZ BUIN",I1089="LISTERINE"),VLOOKUP(E1089,MAPEO!C:D,2,0)&amp;" "&amp;H1089,VLOOKUP(E1089,MAPEO!C:D,2,0))</f>
        <v>LPM Body Cleansing</v>
      </c>
      <c r="N1089">
        <f>VLOOKUP(F1089,MD!A:B,2,0)</f>
        <v>0</v>
      </c>
    </row>
    <row r="1090" spans="1:14">
      <c r="A1090" t="s">
        <v>133</v>
      </c>
      <c r="B1090" t="s">
        <v>1</v>
      </c>
      <c r="C1090" t="s">
        <v>73</v>
      </c>
      <c r="D1090" t="s">
        <v>399</v>
      </c>
      <c r="E1090" t="s">
        <v>399</v>
      </c>
      <c r="F1090" t="s">
        <v>114</v>
      </c>
      <c r="G1090" s="3">
        <v>50405.86</v>
      </c>
      <c r="H1090" s="3" t="str">
        <f>VLOOKUP($A1090&amp;$C1090&amp;$B1090,Mapping!$C:$G,3,0)</f>
        <v>Mass</v>
      </c>
      <c r="I1090" t="str">
        <f>VLOOKUP($A1090&amp;$C1090&amp;$B1090,Mapping!$C:$G,4,0)</f>
        <v>Le Petit Marseillais</v>
      </c>
      <c r="J1090" t="str">
        <f t="shared" si="17"/>
        <v>LPM GEL</v>
      </c>
      <c r="K1090" t="str">
        <f>VLOOKUP($A1090&amp;$C1090&amp;$B1090,Mapping!$C:$G,5,0)</f>
        <v>Adult Skin Care</v>
      </c>
      <c r="L1090" t="str">
        <f>VLOOKUP(J1090&amp;H1090,Mapping!J:K,2,0)</f>
        <v>Petit Marseillais Body</v>
      </c>
      <c r="M1090" t="str">
        <f>IF(OR(I1090="PIZ BUIN",I1090="LISTERINE"),VLOOKUP(E1090,MAPEO!C:D,2,0)&amp;" "&amp;H1090,VLOOKUP(E1090,MAPEO!C:D,2,0))</f>
        <v>LPM Body Cleansing</v>
      </c>
      <c r="N1090">
        <f>VLOOKUP(F1090,MD!A:B,2,0)</f>
        <v>0</v>
      </c>
    </row>
    <row r="1091" spans="1:14">
      <c r="A1091" t="s">
        <v>133</v>
      </c>
      <c r="B1091" t="s">
        <v>1</v>
      </c>
      <c r="C1091" t="s">
        <v>73</v>
      </c>
      <c r="D1091" t="s">
        <v>399</v>
      </c>
      <c r="E1091" t="s">
        <v>399</v>
      </c>
      <c r="F1091" t="s">
        <v>115</v>
      </c>
      <c r="G1091" s="3">
        <v>81181.759999999995</v>
      </c>
      <c r="H1091" s="3" t="str">
        <f>VLOOKUP($A1091&amp;$C1091&amp;$B1091,Mapping!$C:$G,3,0)</f>
        <v>Mass</v>
      </c>
      <c r="I1091" t="str">
        <f>VLOOKUP($A1091&amp;$C1091&amp;$B1091,Mapping!$C:$G,4,0)</f>
        <v>Le Petit Marseillais</v>
      </c>
      <c r="J1091" t="str">
        <f t="shared" si="17"/>
        <v>LPM GEL</v>
      </c>
      <c r="K1091" t="str">
        <f>VLOOKUP($A1091&amp;$C1091&amp;$B1091,Mapping!$C:$G,5,0)</f>
        <v>Adult Skin Care</v>
      </c>
      <c r="L1091" t="str">
        <f>VLOOKUP(J1091&amp;H1091,Mapping!J:K,2,0)</f>
        <v>Petit Marseillais Body</v>
      </c>
      <c r="M1091" t="str">
        <f>IF(OR(I1091="PIZ BUIN",I1091="LISTERINE"),VLOOKUP(E1091,MAPEO!C:D,2,0)&amp;" "&amp;H1091,VLOOKUP(E1091,MAPEO!C:D,2,0))</f>
        <v>LPM Body Cleansing</v>
      </c>
      <c r="N1091" t="str">
        <f>VLOOKUP(F1091,MD!A:B,2,0)</f>
        <v>YTD 2016</v>
      </c>
    </row>
    <row r="1092" spans="1:14">
      <c r="A1092" t="s">
        <v>133</v>
      </c>
      <c r="B1092" t="s">
        <v>1</v>
      </c>
      <c r="C1092" t="s">
        <v>73</v>
      </c>
      <c r="D1092" t="s">
        <v>399</v>
      </c>
      <c r="E1092" t="s">
        <v>399</v>
      </c>
      <c r="F1092" t="s">
        <v>117</v>
      </c>
      <c r="G1092" s="3">
        <v>229596.02</v>
      </c>
      <c r="H1092" s="3" t="str">
        <f>VLOOKUP($A1092&amp;$C1092&amp;$B1092,Mapping!$C:$G,3,0)</f>
        <v>Mass</v>
      </c>
      <c r="I1092" t="str">
        <f>VLOOKUP($A1092&amp;$C1092&amp;$B1092,Mapping!$C:$G,4,0)</f>
        <v>Le Petit Marseillais</v>
      </c>
      <c r="J1092" t="str">
        <f t="shared" si="17"/>
        <v>LPM GEL</v>
      </c>
      <c r="K1092" t="str">
        <f>VLOOKUP($A1092&amp;$C1092&amp;$B1092,Mapping!$C:$G,5,0)</f>
        <v>Adult Skin Care</v>
      </c>
      <c r="L1092" t="str">
        <f>VLOOKUP(J1092&amp;H1092,Mapping!J:K,2,0)</f>
        <v>Petit Marseillais Body</v>
      </c>
      <c r="M1092" t="str">
        <f>IF(OR(I1092="PIZ BUIN",I1092="LISTERINE"),VLOOKUP(E1092,MAPEO!C:D,2,0)&amp;" "&amp;H1092,VLOOKUP(E1092,MAPEO!C:D,2,0))</f>
        <v>LPM Body Cleansing</v>
      </c>
      <c r="N1092" t="str">
        <f>VLOOKUP(F1092,MD!A:B,2,0)</f>
        <v>YTD 2016</v>
      </c>
    </row>
    <row r="1093" spans="1:14">
      <c r="A1093" t="s">
        <v>133</v>
      </c>
      <c r="B1093" t="s">
        <v>1</v>
      </c>
      <c r="C1093" t="s">
        <v>73</v>
      </c>
      <c r="D1093" t="s">
        <v>399</v>
      </c>
      <c r="E1093" t="s">
        <v>399</v>
      </c>
      <c r="F1093" t="s">
        <v>118</v>
      </c>
      <c r="G1093" s="3">
        <v>371269.69</v>
      </c>
      <c r="H1093" s="3" t="str">
        <f>VLOOKUP($A1093&amp;$C1093&amp;$B1093,Mapping!$C:$G,3,0)</f>
        <v>Mass</v>
      </c>
      <c r="I1093" t="str">
        <f>VLOOKUP($A1093&amp;$C1093&amp;$B1093,Mapping!$C:$G,4,0)</f>
        <v>Le Petit Marseillais</v>
      </c>
      <c r="J1093" t="str">
        <f t="shared" si="17"/>
        <v>LPM GEL</v>
      </c>
      <c r="K1093" t="str">
        <f>VLOOKUP($A1093&amp;$C1093&amp;$B1093,Mapping!$C:$G,5,0)</f>
        <v>Adult Skin Care</v>
      </c>
      <c r="L1093" t="str">
        <f>VLOOKUP(J1093&amp;H1093,Mapping!J:K,2,0)</f>
        <v>Petit Marseillais Body</v>
      </c>
      <c r="M1093" t="str">
        <f>IF(OR(I1093="PIZ BUIN",I1093="LISTERINE"),VLOOKUP(E1093,MAPEO!C:D,2,0)&amp;" "&amp;H1093,VLOOKUP(E1093,MAPEO!C:D,2,0))</f>
        <v>LPM Body Cleansing</v>
      </c>
      <c r="N1093" t="str">
        <f>VLOOKUP(F1093,MD!A:B,2,0)</f>
        <v>YTD 2016</v>
      </c>
    </row>
    <row r="1094" spans="1:14">
      <c r="A1094" t="s">
        <v>133</v>
      </c>
      <c r="B1094" t="s">
        <v>1</v>
      </c>
      <c r="C1094" t="s">
        <v>73</v>
      </c>
      <c r="D1094" t="s">
        <v>399</v>
      </c>
      <c r="E1094" t="s">
        <v>604</v>
      </c>
      <c r="F1094" t="s">
        <v>484</v>
      </c>
      <c r="G1094" s="3">
        <v>162095.06</v>
      </c>
      <c r="H1094" s="3" t="str">
        <f>VLOOKUP($A1094&amp;$C1094&amp;$B1094,Mapping!$C:$G,3,0)</f>
        <v>Mass</v>
      </c>
      <c r="I1094" t="str">
        <f>VLOOKUP($A1094&amp;$C1094&amp;$B1094,Mapping!$C:$G,4,0)</f>
        <v>Le Petit Marseillais</v>
      </c>
      <c r="J1094" t="str">
        <f t="shared" si="17"/>
        <v>LPM GEL</v>
      </c>
      <c r="K1094" t="str">
        <f>VLOOKUP($A1094&amp;$C1094&amp;$B1094,Mapping!$C:$G,5,0)</f>
        <v>Adult Skin Care</v>
      </c>
      <c r="L1094" t="str">
        <f>VLOOKUP(J1094&amp;H1094,Mapping!J:K,2,0)</f>
        <v>Petit Marseillais Body</v>
      </c>
      <c r="M1094" t="str">
        <f>IF(OR(I1094="PIZ BUIN",I1094="LISTERINE"),VLOOKUP(E1094,MAPEO!C:D,2,0)&amp;" "&amp;H1094,VLOOKUP(E1094,MAPEO!C:D,2,0))</f>
        <v>LPM Body Cleansing</v>
      </c>
      <c r="N1094">
        <f>VLOOKUP(F1094,MD!A:B,2,0)</f>
        <v>0</v>
      </c>
    </row>
    <row r="1095" spans="1:14">
      <c r="A1095" t="s">
        <v>133</v>
      </c>
      <c r="B1095" t="s">
        <v>1</v>
      </c>
      <c r="C1095" t="s">
        <v>73</v>
      </c>
      <c r="D1095" t="s">
        <v>399</v>
      </c>
      <c r="E1095" t="s">
        <v>604</v>
      </c>
      <c r="F1095" t="s">
        <v>485</v>
      </c>
      <c r="G1095" s="3">
        <v>133344.22</v>
      </c>
      <c r="H1095" s="3" t="str">
        <f>VLOOKUP($A1095&amp;$C1095&amp;$B1095,Mapping!$C:$G,3,0)</f>
        <v>Mass</v>
      </c>
      <c r="I1095" t="str">
        <f>VLOOKUP($A1095&amp;$C1095&amp;$B1095,Mapping!$C:$G,4,0)</f>
        <v>Le Petit Marseillais</v>
      </c>
      <c r="J1095" t="str">
        <f t="shared" si="17"/>
        <v>LPM GEL</v>
      </c>
      <c r="K1095" t="str">
        <f>VLOOKUP($A1095&amp;$C1095&amp;$B1095,Mapping!$C:$G,5,0)</f>
        <v>Adult Skin Care</v>
      </c>
      <c r="L1095" t="str">
        <f>VLOOKUP(J1095&amp;H1095,Mapping!J:K,2,0)</f>
        <v>Petit Marseillais Body</v>
      </c>
      <c r="M1095" t="str">
        <f>IF(OR(I1095="PIZ BUIN",I1095="LISTERINE"),VLOOKUP(E1095,MAPEO!C:D,2,0)&amp;" "&amp;H1095,VLOOKUP(E1095,MAPEO!C:D,2,0))</f>
        <v>LPM Body Cleansing</v>
      </c>
      <c r="N1095">
        <f>VLOOKUP(F1095,MD!A:B,2,0)</f>
        <v>0</v>
      </c>
    </row>
    <row r="1096" spans="1:14">
      <c r="A1096" t="s">
        <v>133</v>
      </c>
      <c r="B1096" t="s">
        <v>1</v>
      </c>
      <c r="C1096" t="s">
        <v>73</v>
      </c>
      <c r="D1096" t="s">
        <v>399</v>
      </c>
      <c r="E1096" t="s">
        <v>604</v>
      </c>
      <c r="F1096" t="s">
        <v>486</v>
      </c>
      <c r="G1096" s="3">
        <v>41810.559999999998</v>
      </c>
      <c r="H1096" s="3" t="str">
        <f>VLOOKUP($A1096&amp;$C1096&amp;$B1096,Mapping!$C:$G,3,0)</f>
        <v>Mass</v>
      </c>
      <c r="I1096" t="str">
        <f>VLOOKUP($A1096&amp;$C1096&amp;$B1096,Mapping!$C:$G,4,0)</f>
        <v>Le Petit Marseillais</v>
      </c>
      <c r="J1096" t="str">
        <f t="shared" si="17"/>
        <v>LPM GEL</v>
      </c>
      <c r="K1096" t="str">
        <f>VLOOKUP($A1096&amp;$C1096&amp;$B1096,Mapping!$C:$G,5,0)</f>
        <v>Adult Skin Care</v>
      </c>
      <c r="L1096" t="str">
        <f>VLOOKUP(J1096&amp;H1096,Mapping!J:K,2,0)</f>
        <v>Petit Marseillais Body</v>
      </c>
      <c r="M1096" t="str">
        <f>IF(OR(I1096="PIZ BUIN",I1096="LISTERINE"),VLOOKUP(E1096,MAPEO!C:D,2,0)&amp;" "&amp;H1096,VLOOKUP(E1096,MAPEO!C:D,2,0))</f>
        <v>LPM Body Cleansing</v>
      </c>
      <c r="N1096">
        <f>VLOOKUP(F1096,MD!A:B,2,0)</f>
        <v>0</v>
      </c>
    </row>
    <row r="1097" spans="1:14">
      <c r="A1097" t="s">
        <v>133</v>
      </c>
      <c r="B1097" t="s">
        <v>1</v>
      </c>
      <c r="C1097" t="s">
        <v>73</v>
      </c>
      <c r="D1097" t="s">
        <v>399</v>
      </c>
      <c r="E1097" t="s">
        <v>604</v>
      </c>
      <c r="F1097" t="s">
        <v>487</v>
      </c>
      <c r="G1097" s="3">
        <v>47658.9</v>
      </c>
      <c r="H1097" s="3" t="str">
        <f>VLOOKUP($A1097&amp;$C1097&amp;$B1097,Mapping!$C:$G,3,0)</f>
        <v>Mass</v>
      </c>
      <c r="I1097" t="str">
        <f>VLOOKUP($A1097&amp;$C1097&amp;$B1097,Mapping!$C:$G,4,0)</f>
        <v>Le Petit Marseillais</v>
      </c>
      <c r="J1097" t="str">
        <f t="shared" si="17"/>
        <v>LPM GEL</v>
      </c>
      <c r="K1097" t="str">
        <f>VLOOKUP($A1097&amp;$C1097&amp;$B1097,Mapping!$C:$G,5,0)</f>
        <v>Adult Skin Care</v>
      </c>
      <c r="L1097" t="str">
        <f>VLOOKUP(J1097&amp;H1097,Mapping!J:K,2,0)</f>
        <v>Petit Marseillais Body</v>
      </c>
      <c r="M1097" t="str">
        <f>IF(OR(I1097="PIZ BUIN",I1097="LISTERINE"),VLOOKUP(E1097,MAPEO!C:D,2,0)&amp;" "&amp;H1097,VLOOKUP(E1097,MAPEO!C:D,2,0))</f>
        <v>LPM Body Cleansing</v>
      </c>
      <c r="N1097">
        <f>VLOOKUP(F1097,MD!A:B,2,0)</f>
        <v>0</v>
      </c>
    </row>
    <row r="1098" spans="1:14">
      <c r="A1098" t="s">
        <v>133</v>
      </c>
      <c r="B1098" t="s">
        <v>1</v>
      </c>
      <c r="C1098" t="s">
        <v>73</v>
      </c>
      <c r="D1098" t="s">
        <v>399</v>
      </c>
      <c r="E1098" t="s">
        <v>604</v>
      </c>
      <c r="F1098" t="s">
        <v>488</v>
      </c>
      <c r="G1098" s="3">
        <v>10105.219999999999</v>
      </c>
      <c r="H1098" s="3" t="str">
        <f>VLOOKUP($A1098&amp;$C1098&amp;$B1098,Mapping!$C:$G,3,0)</f>
        <v>Mass</v>
      </c>
      <c r="I1098" t="str">
        <f>VLOOKUP($A1098&amp;$C1098&amp;$B1098,Mapping!$C:$G,4,0)</f>
        <v>Le Petit Marseillais</v>
      </c>
      <c r="J1098" t="str">
        <f t="shared" si="17"/>
        <v>LPM GEL</v>
      </c>
      <c r="K1098" t="str">
        <f>VLOOKUP($A1098&amp;$C1098&amp;$B1098,Mapping!$C:$G,5,0)</f>
        <v>Adult Skin Care</v>
      </c>
      <c r="L1098" t="str">
        <f>VLOOKUP(J1098&amp;H1098,Mapping!J:K,2,0)</f>
        <v>Petit Marseillais Body</v>
      </c>
      <c r="M1098" t="str">
        <f>IF(OR(I1098="PIZ BUIN",I1098="LISTERINE"),VLOOKUP(E1098,MAPEO!C:D,2,0)&amp;" "&amp;H1098,VLOOKUP(E1098,MAPEO!C:D,2,0))</f>
        <v>LPM Body Cleansing</v>
      </c>
      <c r="N1098">
        <f>VLOOKUP(F1098,MD!A:B,2,0)</f>
        <v>0</v>
      </c>
    </row>
    <row r="1099" spans="1:14">
      <c r="A1099" t="s">
        <v>133</v>
      </c>
      <c r="B1099" t="s">
        <v>1</v>
      </c>
      <c r="C1099" t="s">
        <v>73</v>
      </c>
      <c r="D1099" t="s">
        <v>399</v>
      </c>
      <c r="E1099" t="s">
        <v>604</v>
      </c>
      <c r="F1099" t="s">
        <v>489</v>
      </c>
      <c r="G1099" s="3">
        <v>4520.12</v>
      </c>
      <c r="H1099" s="3" t="str">
        <f>VLOOKUP($A1099&amp;$C1099&amp;$B1099,Mapping!$C:$G,3,0)</f>
        <v>Mass</v>
      </c>
      <c r="I1099" t="str">
        <f>VLOOKUP($A1099&amp;$C1099&amp;$B1099,Mapping!$C:$G,4,0)</f>
        <v>Le Petit Marseillais</v>
      </c>
      <c r="J1099" t="str">
        <f t="shared" si="17"/>
        <v>LPM GEL</v>
      </c>
      <c r="K1099" t="str">
        <f>VLOOKUP($A1099&amp;$C1099&amp;$B1099,Mapping!$C:$G,5,0)</f>
        <v>Adult Skin Care</v>
      </c>
      <c r="L1099" t="str">
        <f>VLOOKUP(J1099&amp;H1099,Mapping!J:K,2,0)</f>
        <v>Petit Marseillais Body</v>
      </c>
      <c r="M1099" t="str">
        <f>IF(OR(I1099="PIZ BUIN",I1099="LISTERINE"),VLOOKUP(E1099,MAPEO!C:D,2,0)&amp;" "&amp;H1099,VLOOKUP(E1099,MAPEO!C:D,2,0))</f>
        <v>LPM Body Cleansing</v>
      </c>
      <c r="N1099">
        <f>VLOOKUP(F1099,MD!A:B,2,0)</f>
        <v>0</v>
      </c>
    </row>
    <row r="1100" spans="1:14">
      <c r="A1100" t="s">
        <v>133</v>
      </c>
      <c r="B1100" t="s">
        <v>1</v>
      </c>
      <c r="C1100" t="s">
        <v>73</v>
      </c>
      <c r="D1100" t="s">
        <v>399</v>
      </c>
      <c r="E1100" t="s">
        <v>604</v>
      </c>
      <c r="F1100" t="s">
        <v>490</v>
      </c>
      <c r="G1100" s="3">
        <v>275001.59999999998</v>
      </c>
      <c r="H1100" s="3" t="str">
        <f>VLOOKUP($A1100&amp;$C1100&amp;$B1100,Mapping!$C:$G,3,0)</f>
        <v>Mass</v>
      </c>
      <c r="I1100" t="str">
        <f>VLOOKUP($A1100&amp;$C1100&amp;$B1100,Mapping!$C:$G,4,0)</f>
        <v>Le Petit Marseillais</v>
      </c>
      <c r="J1100" t="str">
        <f t="shared" si="17"/>
        <v>LPM GEL</v>
      </c>
      <c r="K1100" t="str">
        <f>VLOOKUP($A1100&amp;$C1100&amp;$B1100,Mapping!$C:$G,5,0)</f>
        <v>Adult Skin Care</v>
      </c>
      <c r="L1100" t="str">
        <f>VLOOKUP(J1100&amp;H1100,Mapping!J:K,2,0)</f>
        <v>Petit Marseillais Body</v>
      </c>
      <c r="M1100" t="str">
        <f>IF(OR(I1100="PIZ BUIN",I1100="LISTERINE"),VLOOKUP(E1100,MAPEO!C:D,2,0)&amp;" "&amp;H1100,VLOOKUP(E1100,MAPEO!C:D,2,0))</f>
        <v>LPM Body Cleansing</v>
      </c>
      <c r="N1100">
        <f>VLOOKUP(F1100,MD!A:B,2,0)</f>
        <v>0</v>
      </c>
    </row>
    <row r="1101" spans="1:14">
      <c r="A1101" t="s">
        <v>133</v>
      </c>
      <c r="B1101" t="s">
        <v>1</v>
      </c>
      <c r="C1101" t="s">
        <v>73</v>
      </c>
      <c r="D1101" t="s">
        <v>399</v>
      </c>
      <c r="E1101" t="s">
        <v>604</v>
      </c>
      <c r="F1101" t="s">
        <v>491</v>
      </c>
      <c r="G1101" s="3">
        <v>117581.49</v>
      </c>
      <c r="H1101" s="3" t="str">
        <f>VLOOKUP($A1101&amp;$C1101&amp;$B1101,Mapping!$C:$G,3,0)</f>
        <v>Mass</v>
      </c>
      <c r="I1101" t="str">
        <f>VLOOKUP($A1101&amp;$C1101&amp;$B1101,Mapping!$C:$G,4,0)</f>
        <v>Le Petit Marseillais</v>
      </c>
      <c r="J1101" t="str">
        <f t="shared" si="17"/>
        <v>LPM GEL</v>
      </c>
      <c r="K1101" t="str">
        <f>VLOOKUP($A1101&amp;$C1101&amp;$B1101,Mapping!$C:$G,5,0)</f>
        <v>Adult Skin Care</v>
      </c>
      <c r="L1101" t="str">
        <f>VLOOKUP(J1101&amp;H1101,Mapping!J:K,2,0)</f>
        <v>Petit Marseillais Body</v>
      </c>
      <c r="M1101" t="str">
        <f>IF(OR(I1101="PIZ BUIN",I1101="LISTERINE"),VLOOKUP(E1101,MAPEO!C:D,2,0)&amp;" "&amp;H1101,VLOOKUP(E1101,MAPEO!C:D,2,0))</f>
        <v>LPM Body Cleansing</v>
      </c>
      <c r="N1101">
        <f>VLOOKUP(F1101,MD!A:B,2,0)</f>
        <v>0</v>
      </c>
    </row>
    <row r="1102" spans="1:14">
      <c r="A1102" t="s">
        <v>133</v>
      </c>
      <c r="B1102" t="s">
        <v>1</v>
      </c>
      <c r="C1102" t="s">
        <v>73</v>
      </c>
      <c r="D1102" t="s">
        <v>399</v>
      </c>
      <c r="E1102" t="s">
        <v>604</v>
      </c>
      <c r="F1102" t="s">
        <v>492</v>
      </c>
      <c r="G1102" s="3">
        <v>58878.03</v>
      </c>
      <c r="H1102" s="3" t="str">
        <f>VLOOKUP($A1102&amp;$C1102&amp;$B1102,Mapping!$C:$G,3,0)</f>
        <v>Mass</v>
      </c>
      <c r="I1102" t="str">
        <f>VLOOKUP($A1102&amp;$C1102&amp;$B1102,Mapping!$C:$G,4,0)</f>
        <v>Le Petit Marseillais</v>
      </c>
      <c r="J1102" t="str">
        <f t="shared" si="17"/>
        <v>LPM GEL</v>
      </c>
      <c r="K1102" t="str">
        <f>VLOOKUP($A1102&amp;$C1102&amp;$B1102,Mapping!$C:$G,5,0)</f>
        <v>Adult Skin Care</v>
      </c>
      <c r="L1102" t="str">
        <f>VLOOKUP(J1102&amp;H1102,Mapping!J:K,2,0)</f>
        <v>Petit Marseillais Body</v>
      </c>
      <c r="M1102" t="str">
        <f>IF(OR(I1102="PIZ BUIN",I1102="LISTERINE"),VLOOKUP(E1102,MAPEO!C:D,2,0)&amp;" "&amp;H1102,VLOOKUP(E1102,MAPEO!C:D,2,0))</f>
        <v>LPM Body Cleansing</v>
      </c>
      <c r="N1102">
        <f>VLOOKUP(F1102,MD!A:B,2,0)</f>
        <v>0</v>
      </c>
    </row>
    <row r="1103" spans="1:14">
      <c r="A1103" t="s">
        <v>133</v>
      </c>
      <c r="B1103" t="s">
        <v>1</v>
      </c>
      <c r="C1103" t="s">
        <v>73</v>
      </c>
      <c r="D1103" t="s">
        <v>399</v>
      </c>
      <c r="E1103" t="s">
        <v>604</v>
      </c>
      <c r="F1103" t="s">
        <v>493</v>
      </c>
      <c r="G1103" s="3">
        <v>57349.17</v>
      </c>
      <c r="H1103" s="3" t="str">
        <f>VLOOKUP($A1103&amp;$C1103&amp;$B1103,Mapping!$C:$G,3,0)</f>
        <v>Mass</v>
      </c>
      <c r="I1103" t="str">
        <f>VLOOKUP($A1103&amp;$C1103&amp;$B1103,Mapping!$C:$G,4,0)</f>
        <v>Le Petit Marseillais</v>
      </c>
      <c r="J1103" t="str">
        <f t="shared" si="17"/>
        <v>LPM GEL</v>
      </c>
      <c r="K1103" t="str">
        <f>VLOOKUP($A1103&amp;$C1103&amp;$B1103,Mapping!$C:$G,5,0)</f>
        <v>Adult Skin Care</v>
      </c>
      <c r="L1103" t="str">
        <f>VLOOKUP(J1103&amp;H1103,Mapping!J:K,2,0)</f>
        <v>Petit Marseillais Body</v>
      </c>
      <c r="M1103" t="str">
        <f>IF(OR(I1103="PIZ BUIN",I1103="LISTERINE"),VLOOKUP(E1103,MAPEO!C:D,2,0)&amp;" "&amp;H1103,VLOOKUP(E1103,MAPEO!C:D,2,0))</f>
        <v>LPM Body Cleansing</v>
      </c>
      <c r="N1103">
        <f>VLOOKUP(F1103,MD!A:B,2,0)</f>
        <v>0</v>
      </c>
    </row>
    <row r="1104" spans="1:14">
      <c r="A1104" t="s">
        <v>133</v>
      </c>
      <c r="B1104" t="s">
        <v>1</v>
      </c>
      <c r="C1104" t="s">
        <v>73</v>
      </c>
      <c r="D1104" t="s">
        <v>400</v>
      </c>
      <c r="E1104" t="s">
        <v>605</v>
      </c>
      <c r="F1104" t="s">
        <v>482</v>
      </c>
      <c r="G1104" s="3">
        <v>24392.43</v>
      </c>
      <c r="H1104" s="3" t="str">
        <f>VLOOKUP($A1104&amp;$C1104&amp;$B1104,Mapping!$C:$G,3,0)</f>
        <v>Mass</v>
      </c>
      <c r="I1104" t="str">
        <f>VLOOKUP($A1104&amp;$C1104&amp;$B1104,Mapping!$C:$G,4,0)</f>
        <v>Le Petit Marseillais</v>
      </c>
      <c r="J1104" t="str">
        <f t="shared" si="17"/>
        <v>LPM HAIR CARE</v>
      </c>
      <c r="K1104" t="str">
        <f>VLOOKUP($A1104&amp;$C1104&amp;$B1104,Mapping!$C:$G,5,0)</f>
        <v>Adult Skin Care</v>
      </c>
      <c r="L1104" t="str">
        <f>VLOOKUP(J1104&amp;H1104,Mapping!J:K,2,0)</f>
        <v>Petit Marseillais Hair</v>
      </c>
      <c r="M1104" t="str">
        <f>IF(OR(I1104="PIZ BUIN",I1104="LISTERINE"),VLOOKUP(E1104,MAPEO!C:D,2,0)&amp;" "&amp;H1104,VLOOKUP(E1104,MAPEO!C:D,2,0))</f>
        <v>LPM Conditioners</v>
      </c>
      <c r="N1104">
        <f>VLOOKUP(F1104,MD!A:B,2,0)</f>
        <v>0</v>
      </c>
    </row>
    <row r="1105" spans="1:14">
      <c r="A1105" t="s">
        <v>133</v>
      </c>
      <c r="B1105" t="s">
        <v>1</v>
      </c>
      <c r="C1105" t="s">
        <v>73</v>
      </c>
      <c r="D1105" t="s">
        <v>400</v>
      </c>
      <c r="E1105" t="s">
        <v>605</v>
      </c>
      <c r="F1105" t="s">
        <v>483</v>
      </c>
      <c r="G1105" s="3">
        <v>17171.580000000002</v>
      </c>
      <c r="H1105" s="3" t="str">
        <f>VLOOKUP($A1105&amp;$C1105&amp;$B1105,Mapping!$C:$G,3,0)</f>
        <v>Mass</v>
      </c>
      <c r="I1105" t="str">
        <f>VLOOKUP($A1105&amp;$C1105&amp;$B1105,Mapping!$C:$G,4,0)</f>
        <v>Le Petit Marseillais</v>
      </c>
      <c r="J1105" t="str">
        <f t="shared" si="17"/>
        <v>LPM HAIR CARE</v>
      </c>
      <c r="K1105" t="str">
        <f>VLOOKUP($A1105&amp;$C1105&amp;$B1105,Mapping!$C:$G,5,0)</f>
        <v>Adult Skin Care</v>
      </c>
      <c r="L1105" t="str">
        <f>VLOOKUP(J1105&amp;H1105,Mapping!J:K,2,0)</f>
        <v>Petit Marseillais Hair</v>
      </c>
      <c r="M1105" t="str">
        <f>IF(OR(I1105="PIZ BUIN",I1105="LISTERINE"),VLOOKUP(E1105,MAPEO!C:D,2,0)&amp;" "&amp;H1105,VLOOKUP(E1105,MAPEO!C:D,2,0))</f>
        <v>LPM Conditioners</v>
      </c>
      <c r="N1105">
        <f>VLOOKUP(F1105,MD!A:B,2,0)</f>
        <v>0</v>
      </c>
    </row>
    <row r="1106" spans="1:14">
      <c r="A1106" t="s">
        <v>133</v>
      </c>
      <c r="B1106" t="s">
        <v>1</v>
      </c>
      <c r="C1106" t="s">
        <v>73</v>
      </c>
      <c r="D1106" t="s">
        <v>400</v>
      </c>
      <c r="E1106" t="s">
        <v>605</v>
      </c>
      <c r="F1106" t="s">
        <v>484</v>
      </c>
      <c r="G1106" s="3">
        <v>52983.33</v>
      </c>
      <c r="H1106" s="3" t="str">
        <f>VLOOKUP($A1106&amp;$C1106&amp;$B1106,Mapping!$C:$G,3,0)</f>
        <v>Mass</v>
      </c>
      <c r="I1106" t="str">
        <f>VLOOKUP($A1106&amp;$C1106&amp;$B1106,Mapping!$C:$G,4,0)</f>
        <v>Le Petit Marseillais</v>
      </c>
      <c r="J1106" t="str">
        <f t="shared" si="17"/>
        <v>LPM HAIR CARE</v>
      </c>
      <c r="K1106" t="str">
        <f>VLOOKUP($A1106&amp;$C1106&amp;$B1106,Mapping!$C:$G,5,0)</f>
        <v>Adult Skin Care</v>
      </c>
      <c r="L1106" t="str">
        <f>VLOOKUP(J1106&amp;H1106,Mapping!J:K,2,0)</f>
        <v>Petit Marseillais Hair</v>
      </c>
      <c r="M1106" t="str">
        <f>IF(OR(I1106="PIZ BUIN",I1106="LISTERINE"),VLOOKUP(E1106,MAPEO!C:D,2,0)&amp;" "&amp;H1106,VLOOKUP(E1106,MAPEO!C:D,2,0))</f>
        <v>LPM Conditioners</v>
      </c>
      <c r="N1106">
        <f>VLOOKUP(F1106,MD!A:B,2,0)</f>
        <v>0</v>
      </c>
    </row>
    <row r="1107" spans="1:14">
      <c r="A1107" t="s">
        <v>133</v>
      </c>
      <c r="B1107" t="s">
        <v>1</v>
      </c>
      <c r="C1107" t="s">
        <v>73</v>
      </c>
      <c r="D1107" t="s">
        <v>400</v>
      </c>
      <c r="E1107" t="s">
        <v>605</v>
      </c>
      <c r="F1107" t="s">
        <v>485</v>
      </c>
      <c r="G1107" s="3">
        <v>22982.43</v>
      </c>
      <c r="H1107" s="3" t="str">
        <f>VLOOKUP($A1107&amp;$C1107&amp;$B1107,Mapping!$C:$G,3,0)</f>
        <v>Mass</v>
      </c>
      <c r="I1107" t="str">
        <f>VLOOKUP($A1107&amp;$C1107&amp;$B1107,Mapping!$C:$G,4,0)</f>
        <v>Le Petit Marseillais</v>
      </c>
      <c r="J1107" t="str">
        <f t="shared" si="17"/>
        <v>LPM HAIR CARE</v>
      </c>
      <c r="K1107" t="str">
        <f>VLOOKUP($A1107&amp;$C1107&amp;$B1107,Mapping!$C:$G,5,0)</f>
        <v>Adult Skin Care</v>
      </c>
      <c r="L1107" t="str">
        <f>VLOOKUP(J1107&amp;H1107,Mapping!J:K,2,0)</f>
        <v>Petit Marseillais Hair</v>
      </c>
      <c r="M1107" t="str">
        <f>IF(OR(I1107="PIZ BUIN",I1107="LISTERINE"),VLOOKUP(E1107,MAPEO!C:D,2,0)&amp;" "&amp;H1107,VLOOKUP(E1107,MAPEO!C:D,2,0))</f>
        <v>LPM Conditioners</v>
      </c>
      <c r="N1107">
        <f>VLOOKUP(F1107,MD!A:B,2,0)</f>
        <v>0</v>
      </c>
    </row>
    <row r="1108" spans="1:14">
      <c r="A1108" t="s">
        <v>133</v>
      </c>
      <c r="B1108" t="s">
        <v>1</v>
      </c>
      <c r="C1108" t="s">
        <v>73</v>
      </c>
      <c r="D1108" t="s">
        <v>400</v>
      </c>
      <c r="E1108" t="s">
        <v>605</v>
      </c>
      <c r="F1108" t="s">
        <v>486</v>
      </c>
      <c r="G1108" s="3">
        <v>17643.75</v>
      </c>
      <c r="H1108" s="3" t="str">
        <f>VLOOKUP($A1108&amp;$C1108&amp;$B1108,Mapping!$C:$G,3,0)</f>
        <v>Mass</v>
      </c>
      <c r="I1108" t="str">
        <f>VLOOKUP($A1108&amp;$C1108&amp;$B1108,Mapping!$C:$G,4,0)</f>
        <v>Le Petit Marseillais</v>
      </c>
      <c r="J1108" t="str">
        <f t="shared" si="17"/>
        <v>LPM HAIR CARE</v>
      </c>
      <c r="K1108" t="str">
        <f>VLOOKUP($A1108&amp;$C1108&amp;$B1108,Mapping!$C:$G,5,0)</f>
        <v>Adult Skin Care</v>
      </c>
      <c r="L1108" t="str">
        <f>VLOOKUP(J1108&amp;H1108,Mapping!J:K,2,0)</f>
        <v>Petit Marseillais Hair</v>
      </c>
      <c r="M1108" t="str">
        <f>IF(OR(I1108="PIZ BUIN",I1108="LISTERINE"),VLOOKUP(E1108,MAPEO!C:D,2,0)&amp;" "&amp;H1108,VLOOKUP(E1108,MAPEO!C:D,2,0))</f>
        <v>LPM Conditioners</v>
      </c>
      <c r="N1108">
        <f>VLOOKUP(F1108,MD!A:B,2,0)</f>
        <v>0</v>
      </c>
    </row>
    <row r="1109" spans="1:14">
      <c r="A1109" t="s">
        <v>133</v>
      </c>
      <c r="B1109" t="s">
        <v>1</v>
      </c>
      <c r="C1109" t="s">
        <v>73</v>
      </c>
      <c r="D1109" t="s">
        <v>400</v>
      </c>
      <c r="E1109" t="s">
        <v>605</v>
      </c>
      <c r="F1109" t="s">
        <v>487</v>
      </c>
      <c r="G1109" s="3">
        <v>38383.410000000003</v>
      </c>
      <c r="H1109" s="3" t="str">
        <f>VLOOKUP($A1109&amp;$C1109&amp;$B1109,Mapping!$C:$G,3,0)</f>
        <v>Mass</v>
      </c>
      <c r="I1109" t="str">
        <f>VLOOKUP($A1109&amp;$C1109&amp;$B1109,Mapping!$C:$G,4,0)</f>
        <v>Le Petit Marseillais</v>
      </c>
      <c r="J1109" t="str">
        <f t="shared" si="17"/>
        <v>LPM HAIR CARE</v>
      </c>
      <c r="K1109" t="str">
        <f>VLOOKUP($A1109&amp;$C1109&amp;$B1109,Mapping!$C:$G,5,0)</f>
        <v>Adult Skin Care</v>
      </c>
      <c r="L1109" t="str">
        <f>VLOOKUP(J1109&amp;H1109,Mapping!J:K,2,0)</f>
        <v>Petit Marseillais Hair</v>
      </c>
      <c r="M1109" t="str">
        <f>IF(OR(I1109="PIZ BUIN",I1109="LISTERINE"),VLOOKUP(E1109,MAPEO!C:D,2,0)&amp;" "&amp;H1109,VLOOKUP(E1109,MAPEO!C:D,2,0))</f>
        <v>LPM Conditioners</v>
      </c>
      <c r="N1109">
        <f>VLOOKUP(F1109,MD!A:B,2,0)</f>
        <v>0</v>
      </c>
    </row>
    <row r="1110" spans="1:14">
      <c r="A1110" t="s">
        <v>133</v>
      </c>
      <c r="B1110" t="s">
        <v>1</v>
      </c>
      <c r="C1110" t="s">
        <v>73</v>
      </c>
      <c r="D1110" t="s">
        <v>400</v>
      </c>
      <c r="E1110" t="s">
        <v>605</v>
      </c>
      <c r="F1110" t="s">
        <v>488</v>
      </c>
      <c r="G1110" s="3">
        <v>21717.49</v>
      </c>
      <c r="H1110" s="3" t="str">
        <f>VLOOKUP($A1110&amp;$C1110&amp;$B1110,Mapping!$C:$G,3,0)</f>
        <v>Mass</v>
      </c>
      <c r="I1110" t="str">
        <f>VLOOKUP($A1110&amp;$C1110&amp;$B1110,Mapping!$C:$G,4,0)</f>
        <v>Le Petit Marseillais</v>
      </c>
      <c r="J1110" t="str">
        <f t="shared" si="17"/>
        <v>LPM HAIR CARE</v>
      </c>
      <c r="K1110" t="str">
        <f>VLOOKUP($A1110&amp;$C1110&amp;$B1110,Mapping!$C:$G,5,0)</f>
        <v>Adult Skin Care</v>
      </c>
      <c r="L1110" t="str">
        <f>VLOOKUP(J1110&amp;H1110,Mapping!J:K,2,0)</f>
        <v>Petit Marseillais Hair</v>
      </c>
      <c r="M1110" t="str">
        <f>IF(OR(I1110="PIZ BUIN",I1110="LISTERINE"),VLOOKUP(E1110,MAPEO!C:D,2,0)&amp;" "&amp;H1110,VLOOKUP(E1110,MAPEO!C:D,2,0))</f>
        <v>LPM Conditioners</v>
      </c>
      <c r="N1110">
        <f>VLOOKUP(F1110,MD!A:B,2,0)</f>
        <v>0</v>
      </c>
    </row>
    <row r="1111" spans="1:14">
      <c r="A1111" t="s">
        <v>133</v>
      </c>
      <c r="B1111" t="s">
        <v>1</v>
      </c>
      <c r="C1111" t="s">
        <v>73</v>
      </c>
      <c r="D1111" t="s">
        <v>400</v>
      </c>
      <c r="E1111" t="s">
        <v>605</v>
      </c>
      <c r="F1111" t="s">
        <v>489</v>
      </c>
      <c r="G1111" s="3">
        <v>25026.67</v>
      </c>
      <c r="H1111" s="3" t="str">
        <f>VLOOKUP($A1111&amp;$C1111&amp;$B1111,Mapping!$C:$G,3,0)</f>
        <v>Mass</v>
      </c>
      <c r="I1111" t="str">
        <f>VLOOKUP($A1111&amp;$C1111&amp;$B1111,Mapping!$C:$G,4,0)</f>
        <v>Le Petit Marseillais</v>
      </c>
      <c r="J1111" t="str">
        <f t="shared" si="17"/>
        <v>LPM HAIR CARE</v>
      </c>
      <c r="K1111" t="str">
        <f>VLOOKUP($A1111&amp;$C1111&amp;$B1111,Mapping!$C:$G,5,0)</f>
        <v>Adult Skin Care</v>
      </c>
      <c r="L1111" t="str">
        <f>VLOOKUP(J1111&amp;H1111,Mapping!J:K,2,0)</f>
        <v>Petit Marseillais Hair</v>
      </c>
      <c r="M1111" t="str">
        <f>IF(OR(I1111="PIZ BUIN",I1111="LISTERINE"),VLOOKUP(E1111,MAPEO!C:D,2,0)&amp;" "&amp;H1111,VLOOKUP(E1111,MAPEO!C:D,2,0))</f>
        <v>LPM Conditioners</v>
      </c>
      <c r="N1111">
        <f>VLOOKUP(F1111,MD!A:B,2,0)</f>
        <v>0</v>
      </c>
    </row>
    <row r="1112" spans="1:14">
      <c r="A1112" t="s">
        <v>133</v>
      </c>
      <c r="B1112" t="s">
        <v>1</v>
      </c>
      <c r="C1112" t="s">
        <v>73</v>
      </c>
      <c r="D1112" t="s">
        <v>400</v>
      </c>
      <c r="E1112" t="s">
        <v>605</v>
      </c>
      <c r="F1112" t="s">
        <v>490</v>
      </c>
      <c r="G1112" s="3">
        <v>27400.69</v>
      </c>
      <c r="H1112" s="3" t="str">
        <f>VLOOKUP($A1112&amp;$C1112&amp;$B1112,Mapping!$C:$G,3,0)</f>
        <v>Mass</v>
      </c>
      <c r="I1112" t="str">
        <f>VLOOKUP($A1112&amp;$C1112&amp;$B1112,Mapping!$C:$G,4,0)</f>
        <v>Le Petit Marseillais</v>
      </c>
      <c r="J1112" t="str">
        <f t="shared" si="17"/>
        <v>LPM HAIR CARE</v>
      </c>
      <c r="K1112" t="str">
        <f>VLOOKUP($A1112&amp;$C1112&amp;$B1112,Mapping!$C:$G,5,0)</f>
        <v>Adult Skin Care</v>
      </c>
      <c r="L1112" t="str">
        <f>VLOOKUP(J1112&amp;H1112,Mapping!J:K,2,0)</f>
        <v>Petit Marseillais Hair</v>
      </c>
      <c r="M1112" t="str">
        <f>IF(OR(I1112="PIZ BUIN",I1112="LISTERINE"),VLOOKUP(E1112,MAPEO!C:D,2,0)&amp;" "&amp;H1112,VLOOKUP(E1112,MAPEO!C:D,2,0))</f>
        <v>LPM Conditioners</v>
      </c>
      <c r="N1112">
        <f>VLOOKUP(F1112,MD!A:B,2,0)</f>
        <v>0</v>
      </c>
    </row>
    <row r="1113" spans="1:14">
      <c r="A1113" t="s">
        <v>133</v>
      </c>
      <c r="B1113" t="s">
        <v>1</v>
      </c>
      <c r="C1113" t="s">
        <v>73</v>
      </c>
      <c r="D1113" t="s">
        <v>400</v>
      </c>
      <c r="E1113" t="s">
        <v>605</v>
      </c>
      <c r="F1113" t="s">
        <v>491</v>
      </c>
      <c r="G1113" s="3">
        <v>19527.91</v>
      </c>
      <c r="H1113" s="3" t="str">
        <f>VLOOKUP($A1113&amp;$C1113&amp;$B1113,Mapping!$C:$G,3,0)</f>
        <v>Mass</v>
      </c>
      <c r="I1113" t="str">
        <f>VLOOKUP($A1113&amp;$C1113&amp;$B1113,Mapping!$C:$G,4,0)</f>
        <v>Le Petit Marseillais</v>
      </c>
      <c r="J1113" t="str">
        <f t="shared" si="17"/>
        <v>LPM HAIR CARE</v>
      </c>
      <c r="K1113" t="str">
        <f>VLOOKUP($A1113&amp;$C1113&amp;$B1113,Mapping!$C:$G,5,0)</f>
        <v>Adult Skin Care</v>
      </c>
      <c r="L1113" t="str">
        <f>VLOOKUP(J1113&amp;H1113,Mapping!J:K,2,0)</f>
        <v>Petit Marseillais Hair</v>
      </c>
      <c r="M1113" t="str">
        <f>IF(OR(I1113="PIZ BUIN",I1113="LISTERINE"),VLOOKUP(E1113,MAPEO!C:D,2,0)&amp;" "&amp;H1113,VLOOKUP(E1113,MAPEO!C:D,2,0))</f>
        <v>LPM Conditioners</v>
      </c>
      <c r="N1113">
        <f>VLOOKUP(F1113,MD!A:B,2,0)</f>
        <v>0</v>
      </c>
    </row>
    <row r="1114" spans="1:14">
      <c r="A1114" t="s">
        <v>133</v>
      </c>
      <c r="B1114" t="s">
        <v>1</v>
      </c>
      <c r="C1114" t="s">
        <v>73</v>
      </c>
      <c r="D1114" t="s">
        <v>400</v>
      </c>
      <c r="E1114" t="s">
        <v>605</v>
      </c>
      <c r="F1114" t="s">
        <v>492</v>
      </c>
      <c r="G1114" s="3">
        <v>17509.64</v>
      </c>
      <c r="H1114" s="3" t="str">
        <f>VLOOKUP($A1114&amp;$C1114&amp;$B1114,Mapping!$C:$G,3,0)</f>
        <v>Mass</v>
      </c>
      <c r="I1114" t="str">
        <f>VLOOKUP($A1114&amp;$C1114&amp;$B1114,Mapping!$C:$G,4,0)</f>
        <v>Le Petit Marseillais</v>
      </c>
      <c r="J1114" t="str">
        <f t="shared" si="17"/>
        <v>LPM HAIR CARE</v>
      </c>
      <c r="K1114" t="str">
        <f>VLOOKUP($A1114&amp;$C1114&amp;$B1114,Mapping!$C:$G,5,0)</f>
        <v>Adult Skin Care</v>
      </c>
      <c r="L1114" t="str">
        <f>VLOOKUP(J1114&amp;H1114,Mapping!J:K,2,0)</f>
        <v>Petit Marseillais Hair</v>
      </c>
      <c r="M1114" t="str">
        <f>IF(OR(I1114="PIZ BUIN",I1114="LISTERINE"),VLOOKUP(E1114,MAPEO!C:D,2,0)&amp;" "&amp;H1114,VLOOKUP(E1114,MAPEO!C:D,2,0))</f>
        <v>LPM Conditioners</v>
      </c>
      <c r="N1114">
        <f>VLOOKUP(F1114,MD!A:B,2,0)</f>
        <v>0</v>
      </c>
    </row>
    <row r="1115" spans="1:14">
      <c r="A1115" t="s">
        <v>133</v>
      </c>
      <c r="B1115" t="s">
        <v>1</v>
      </c>
      <c r="C1115" t="s">
        <v>73</v>
      </c>
      <c r="D1115" t="s">
        <v>400</v>
      </c>
      <c r="E1115" t="s">
        <v>605</v>
      </c>
      <c r="F1115" t="s">
        <v>493</v>
      </c>
      <c r="G1115" s="3">
        <v>26205.52</v>
      </c>
      <c r="H1115" s="3" t="str">
        <f>VLOOKUP($A1115&amp;$C1115&amp;$B1115,Mapping!$C:$G,3,0)</f>
        <v>Mass</v>
      </c>
      <c r="I1115" t="str">
        <f>VLOOKUP($A1115&amp;$C1115&amp;$B1115,Mapping!$C:$G,4,0)</f>
        <v>Le Petit Marseillais</v>
      </c>
      <c r="J1115" t="str">
        <f t="shared" si="17"/>
        <v>LPM HAIR CARE</v>
      </c>
      <c r="K1115" t="str">
        <f>VLOOKUP($A1115&amp;$C1115&amp;$B1115,Mapping!$C:$G,5,0)</f>
        <v>Adult Skin Care</v>
      </c>
      <c r="L1115" t="str">
        <f>VLOOKUP(J1115&amp;H1115,Mapping!J:K,2,0)</f>
        <v>Petit Marseillais Hair</v>
      </c>
      <c r="M1115" t="str">
        <f>IF(OR(I1115="PIZ BUIN",I1115="LISTERINE"),VLOOKUP(E1115,MAPEO!C:D,2,0)&amp;" "&amp;H1115,VLOOKUP(E1115,MAPEO!C:D,2,0))</f>
        <v>LPM Conditioners</v>
      </c>
      <c r="N1115">
        <f>VLOOKUP(F1115,MD!A:B,2,0)</f>
        <v>0</v>
      </c>
    </row>
    <row r="1116" spans="1:14">
      <c r="A1116" t="s">
        <v>133</v>
      </c>
      <c r="B1116" t="s">
        <v>1</v>
      </c>
      <c r="C1116" t="s">
        <v>73</v>
      </c>
      <c r="D1116" t="s">
        <v>400</v>
      </c>
      <c r="E1116" t="s">
        <v>605</v>
      </c>
      <c r="F1116" t="s">
        <v>95</v>
      </c>
      <c r="G1116" s="3">
        <v>39286.54</v>
      </c>
      <c r="H1116" s="3" t="str">
        <f>VLOOKUP($A1116&amp;$C1116&amp;$B1116,Mapping!$C:$G,3,0)</f>
        <v>Mass</v>
      </c>
      <c r="I1116" t="str">
        <f>VLOOKUP($A1116&amp;$C1116&amp;$B1116,Mapping!$C:$G,4,0)</f>
        <v>Le Petit Marseillais</v>
      </c>
      <c r="J1116" t="str">
        <f t="shared" si="17"/>
        <v>LPM HAIR CARE</v>
      </c>
      <c r="K1116" t="str">
        <f>VLOOKUP($A1116&amp;$C1116&amp;$B1116,Mapping!$C:$G,5,0)</f>
        <v>Adult Skin Care</v>
      </c>
      <c r="L1116" t="str">
        <f>VLOOKUP(J1116&amp;H1116,Mapping!J:K,2,0)</f>
        <v>Petit Marseillais Hair</v>
      </c>
      <c r="M1116" t="str">
        <f>IF(OR(I1116="PIZ BUIN",I1116="LISTERINE"),VLOOKUP(E1116,MAPEO!C:D,2,0)&amp;" "&amp;H1116,VLOOKUP(E1116,MAPEO!C:D,2,0))</f>
        <v>LPM Conditioners</v>
      </c>
      <c r="N1116" t="str">
        <f>VLOOKUP(F1116,MD!A:B,2,0)</f>
        <v>YTD 2015</v>
      </c>
    </row>
    <row r="1117" spans="1:14">
      <c r="A1117" t="s">
        <v>133</v>
      </c>
      <c r="B1117" t="s">
        <v>1</v>
      </c>
      <c r="C1117" t="s">
        <v>73</v>
      </c>
      <c r="D1117" t="s">
        <v>400</v>
      </c>
      <c r="E1117" t="s">
        <v>605</v>
      </c>
      <c r="F1117" t="s">
        <v>96</v>
      </c>
      <c r="G1117" s="3">
        <v>16623.75</v>
      </c>
      <c r="H1117" s="3" t="str">
        <f>VLOOKUP($A1117&amp;$C1117&amp;$B1117,Mapping!$C:$G,3,0)</f>
        <v>Mass</v>
      </c>
      <c r="I1117" t="str">
        <f>VLOOKUP($A1117&amp;$C1117&amp;$B1117,Mapping!$C:$G,4,0)</f>
        <v>Le Petit Marseillais</v>
      </c>
      <c r="J1117" t="str">
        <f t="shared" si="17"/>
        <v>LPM HAIR CARE</v>
      </c>
      <c r="K1117" t="str">
        <f>VLOOKUP($A1117&amp;$C1117&amp;$B1117,Mapping!$C:$G,5,0)</f>
        <v>Adult Skin Care</v>
      </c>
      <c r="L1117" t="str">
        <f>VLOOKUP(J1117&amp;H1117,Mapping!J:K,2,0)</f>
        <v>Petit Marseillais Hair</v>
      </c>
      <c r="M1117" t="str">
        <f>IF(OR(I1117="PIZ BUIN",I1117="LISTERINE"),VLOOKUP(E1117,MAPEO!C:D,2,0)&amp;" "&amp;H1117,VLOOKUP(E1117,MAPEO!C:D,2,0))</f>
        <v>LPM Conditioners</v>
      </c>
      <c r="N1117" t="str">
        <f>VLOOKUP(F1117,MD!A:B,2,0)</f>
        <v>YTD 2015</v>
      </c>
    </row>
    <row r="1118" spans="1:14">
      <c r="A1118" t="s">
        <v>133</v>
      </c>
      <c r="B1118" t="s">
        <v>1</v>
      </c>
      <c r="C1118" t="s">
        <v>73</v>
      </c>
      <c r="D1118" t="s">
        <v>400</v>
      </c>
      <c r="E1118" t="s">
        <v>605</v>
      </c>
      <c r="F1118" t="s">
        <v>97</v>
      </c>
      <c r="G1118" s="3">
        <v>40525.96</v>
      </c>
      <c r="H1118" s="3" t="str">
        <f>VLOOKUP($A1118&amp;$C1118&amp;$B1118,Mapping!$C:$G,3,0)</f>
        <v>Mass</v>
      </c>
      <c r="I1118" t="str">
        <f>VLOOKUP($A1118&amp;$C1118&amp;$B1118,Mapping!$C:$G,4,0)</f>
        <v>Le Petit Marseillais</v>
      </c>
      <c r="J1118" t="str">
        <f t="shared" si="17"/>
        <v>LPM HAIR CARE</v>
      </c>
      <c r="K1118" t="str">
        <f>VLOOKUP($A1118&amp;$C1118&amp;$B1118,Mapping!$C:$G,5,0)</f>
        <v>Adult Skin Care</v>
      </c>
      <c r="L1118" t="str">
        <f>VLOOKUP(J1118&amp;H1118,Mapping!J:K,2,0)</f>
        <v>Petit Marseillais Hair</v>
      </c>
      <c r="M1118" t="str">
        <f>IF(OR(I1118="PIZ BUIN",I1118="LISTERINE"),VLOOKUP(E1118,MAPEO!C:D,2,0)&amp;" "&amp;H1118,VLOOKUP(E1118,MAPEO!C:D,2,0))</f>
        <v>LPM Conditioners</v>
      </c>
      <c r="N1118" t="str">
        <f>VLOOKUP(F1118,MD!A:B,2,0)</f>
        <v>YTD 2015</v>
      </c>
    </row>
    <row r="1119" spans="1:14">
      <c r="A1119" t="s">
        <v>133</v>
      </c>
      <c r="B1119" t="s">
        <v>1</v>
      </c>
      <c r="C1119" t="s">
        <v>73</v>
      </c>
      <c r="D1119" t="s">
        <v>400</v>
      </c>
      <c r="E1119" t="s">
        <v>605</v>
      </c>
      <c r="F1119" t="s">
        <v>101</v>
      </c>
      <c r="G1119" s="3">
        <v>20871.77</v>
      </c>
      <c r="H1119" s="3" t="str">
        <f>VLOOKUP($A1119&amp;$C1119&amp;$B1119,Mapping!$C:$G,3,0)</f>
        <v>Mass</v>
      </c>
      <c r="I1119" t="str">
        <f>VLOOKUP($A1119&amp;$C1119&amp;$B1119,Mapping!$C:$G,4,0)</f>
        <v>Le Petit Marseillais</v>
      </c>
      <c r="J1119" t="str">
        <f t="shared" si="17"/>
        <v>LPM HAIR CARE</v>
      </c>
      <c r="K1119" t="str">
        <f>VLOOKUP($A1119&amp;$C1119&amp;$B1119,Mapping!$C:$G,5,0)</f>
        <v>Adult Skin Care</v>
      </c>
      <c r="L1119" t="str">
        <f>VLOOKUP(J1119&amp;H1119,Mapping!J:K,2,0)</f>
        <v>Petit Marseillais Hair</v>
      </c>
      <c r="M1119" t="str">
        <f>IF(OR(I1119="PIZ BUIN",I1119="LISTERINE"),VLOOKUP(E1119,MAPEO!C:D,2,0)&amp;" "&amp;H1119,VLOOKUP(E1119,MAPEO!C:D,2,0))</f>
        <v>LPM Conditioners</v>
      </c>
      <c r="N1119" t="str">
        <f>VLOOKUP(F1119,MD!A:B,2,0)</f>
        <v>YTD 2015</v>
      </c>
    </row>
    <row r="1120" spans="1:14">
      <c r="A1120" t="s">
        <v>133</v>
      </c>
      <c r="B1120" t="s">
        <v>1</v>
      </c>
      <c r="C1120" t="s">
        <v>73</v>
      </c>
      <c r="D1120" t="s">
        <v>400</v>
      </c>
      <c r="E1120" t="s">
        <v>605</v>
      </c>
      <c r="F1120" t="s">
        <v>104</v>
      </c>
      <c r="G1120" s="3">
        <v>3790.18</v>
      </c>
      <c r="H1120" s="3" t="str">
        <f>VLOOKUP($A1120&amp;$C1120&amp;$B1120,Mapping!$C:$G,3,0)</f>
        <v>Mass</v>
      </c>
      <c r="I1120" t="str">
        <f>VLOOKUP($A1120&amp;$C1120&amp;$B1120,Mapping!$C:$G,4,0)</f>
        <v>Le Petit Marseillais</v>
      </c>
      <c r="J1120" t="str">
        <f t="shared" si="17"/>
        <v>LPM HAIR CARE</v>
      </c>
      <c r="K1120" t="str">
        <f>VLOOKUP($A1120&amp;$C1120&amp;$B1120,Mapping!$C:$G,5,0)</f>
        <v>Adult Skin Care</v>
      </c>
      <c r="L1120" t="str">
        <f>VLOOKUP(J1120&amp;H1120,Mapping!J:K,2,0)</f>
        <v>Petit Marseillais Hair</v>
      </c>
      <c r="M1120" t="str">
        <f>IF(OR(I1120="PIZ BUIN",I1120="LISTERINE"),VLOOKUP(E1120,MAPEO!C:D,2,0)&amp;" "&amp;H1120,VLOOKUP(E1120,MAPEO!C:D,2,0))</f>
        <v>LPM Conditioners</v>
      </c>
      <c r="N1120" t="str">
        <f>VLOOKUP(F1120,MD!A:B,2,0)</f>
        <v>YTD 2015</v>
      </c>
    </row>
    <row r="1121" spans="1:14">
      <c r="A1121" t="s">
        <v>133</v>
      </c>
      <c r="B1121" t="s">
        <v>1</v>
      </c>
      <c r="C1121" t="s">
        <v>73</v>
      </c>
      <c r="D1121" t="s">
        <v>400</v>
      </c>
      <c r="E1121" t="s">
        <v>605</v>
      </c>
      <c r="F1121" t="s">
        <v>105</v>
      </c>
      <c r="G1121" s="3">
        <v>21510.42</v>
      </c>
      <c r="H1121" s="3" t="str">
        <f>VLOOKUP($A1121&amp;$C1121&amp;$B1121,Mapping!$C:$G,3,0)</f>
        <v>Mass</v>
      </c>
      <c r="I1121" t="str">
        <f>VLOOKUP($A1121&amp;$C1121&amp;$B1121,Mapping!$C:$G,4,0)</f>
        <v>Le Petit Marseillais</v>
      </c>
      <c r="J1121" t="str">
        <f t="shared" si="17"/>
        <v>LPM HAIR CARE</v>
      </c>
      <c r="K1121" t="str">
        <f>VLOOKUP($A1121&amp;$C1121&amp;$B1121,Mapping!$C:$G,5,0)</f>
        <v>Adult Skin Care</v>
      </c>
      <c r="L1121" t="str">
        <f>VLOOKUP(J1121&amp;H1121,Mapping!J:K,2,0)</f>
        <v>Petit Marseillais Hair</v>
      </c>
      <c r="M1121" t="str">
        <f>IF(OR(I1121="PIZ BUIN",I1121="LISTERINE"),VLOOKUP(E1121,MAPEO!C:D,2,0)&amp;" "&amp;H1121,VLOOKUP(E1121,MAPEO!C:D,2,0))</f>
        <v>LPM Conditioners</v>
      </c>
      <c r="N1121" t="str">
        <f>VLOOKUP(F1121,MD!A:B,2,0)</f>
        <v>YTD 2015</v>
      </c>
    </row>
    <row r="1122" spans="1:14">
      <c r="A1122" t="s">
        <v>133</v>
      </c>
      <c r="B1122" t="s">
        <v>1</v>
      </c>
      <c r="C1122" t="s">
        <v>73</v>
      </c>
      <c r="D1122" t="s">
        <v>400</v>
      </c>
      <c r="E1122" t="s">
        <v>605</v>
      </c>
      <c r="F1122" t="s">
        <v>106</v>
      </c>
      <c r="G1122" s="3">
        <v>13162.74</v>
      </c>
      <c r="H1122" s="3" t="str">
        <f>VLOOKUP($A1122&amp;$C1122&amp;$B1122,Mapping!$C:$G,3,0)</f>
        <v>Mass</v>
      </c>
      <c r="I1122" t="str">
        <f>VLOOKUP($A1122&amp;$C1122&amp;$B1122,Mapping!$C:$G,4,0)</f>
        <v>Le Petit Marseillais</v>
      </c>
      <c r="J1122" t="str">
        <f t="shared" si="17"/>
        <v>LPM HAIR CARE</v>
      </c>
      <c r="K1122" t="str">
        <f>VLOOKUP($A1122&amp;$C1122&amp;$B1122,Mapping!$C:$G,5,0)</f>
        <v>Adult Skin Care</v>
      </c>
      <c r="L1122" t="str">
        <f>VLOOKUP(J1122&amp;H1122,Mapping!J:K,2,0)</f>
        <v>Petit Marseillais Hair</v>
      </c>
      <c r="M1122" t="str">
        <f>IF(OR(I1122="PIZ BUIN",I1122="LISTERINE"),VLOOKUP(E1122,MAPEO!C:D,2,0)&amp;" "&amp;H1122,VLOOKUP(E1122,MAPEO!C:D,2,0))</f>
        <v>LPM Conditioners</v>
      </c>
      <c r="N1122" t="str">
        <f>VLOOKUP(F1122,MD!A:B,2,0)</f>
        <v>YTD 2015</v>
      </c>
    </row>
    <row r="1123" spans="1:14">
      <c r="A1123" t="s">
        <v>133</v>
      </c>
      <c r="B1123" t="s">
        <v>1</v>
      </c>
      <c r="C1123" t="s">
        <v>73</v>
      </c>
      <c r="D1123" t="s">
        <v>400</v>
      </c>
      <c r="E1123" t="s">
        <v>605</v>
      </c>
      <c r="F1123" t="s">
        <v>108</v>
      </c>
      <c r="G1123" s="3">
        <v>9464.52</v>
      </c>
      <c r="H1123" s="3" t="str">
        <f>VLOOKUP($A1123&amp;$C1123&amp;$B1123,Mapping!$C:$G,3,0)</f>
        <v>Mass</v>
      </c>
      <c r="I1123" t="str">
        <f>VLOOKUP($A1123&amp;$C1123&amp;$B1123,Mapping!$C:$G,4,0)</f>
        <v>Le Petit Marseillais</v>
      </c>
      <c r="J1123" t="str">
        <f t="shared" si="17"/>
        <v>LPM HAIR CARE</v>
      </c>
      <c r="K1123" t="str">
        <f>VLOOKUP($A1123&amp;$C1123&amp;$B1123,Mapping!$C:$G,5,0)</f>
        <v>Adult Skin Care</v>
      </c>
      <c r="L1123" t="str">
        <f>VLOOKUP(J1123&amp;H1123,Mapping!J:K,2,0)</f>
        <v>Petit Marseillais Hair</v>
      </c>
      <c r="M1123" t="str">
        <f>IF(OR(I1123="PIZ BUIN",I1123="LISTERINE"),VLOOKUP(E1123,MAPEO!C:D,2,0)&amp;" "&amp;H1123,VLOOKUP(E1123,MAPEO!C:D,2,0))</f>
        <v>LPM Conditioners</v>
      </c>
      <c r="N1123">
        <f>VLOOKUP(F1123,MD!A:B,2,0)</f>
        <v>0</v>
      </c>
    </row>
    <row r="1124" spans="1:14">
      <c r="A1124" t="s">
        <v>133</v>
      </c>
      <c r="B1124" t="s">
        <v>1</v>
      </c>
      <c r="C1124" t="s">
        <v>73</v>
      </c>
      <c r="D1124" t="s">
        <v>400</v>
      </c>
      <c r="E1124" t="s">
        <v>605</v>
      </c>
      <c r="F1124" t="s">
        <v>109</v>
      </c>
      <c r="G1124" s="3">
        <v>13430.48</v>
      </c>
      <c r="H1124" s="3" t="str">
        <f>VLOOKUP($A1124&amp;$C1124&amp;$B1124,Mapping!$C:$G,3,0)</f>
        <v>Mass</v>
      </c>
      <c r="I1124" t="str">
        <f>VLOOKUP($A1124&amp;$C1124&amp;$B1124,Mapping!$C:$G,4,0)</f>
        <v>Le Petit Marseillais</v>
      </c>
      <c r="J1124" t="str">
        <f t="shared" si="17"/>
        <v>LPM HAIR CARE</v>
      </c>
      <c r="K1124" t="str">
        <f>VLOOKUP($A1124&amp;$C1124&amp;$B1124,Mapping!$C:$G,5,0)</f>
        <v>Adult Skin Care</v>
      </c>
      <c r="L1124" t="str">
        <f>VLOOKUP(J1124&amp;H1124,Mapping!J:K,2,0)</f>
        <v>Petit Marseillais Hair</v>
      </c>
      <c r="M1124" t="str">
        <f>IF(OR(I1124="PIZ BUIN",I1124="LISTERINE"),VLOOKUP(E1124,MAPEO!C:D,2,0)&amp;" "&amp;H1124,VLOOKUP(E1124,MAPEO!C:D,2,0))</f>
        <v>LPM Conditioners</v>
      </c>
      <c r="N1124">
        <f>VLOOKUP(F1124,MD!A:B,2,0)</f>
        <v>0</v>
      </c>
    </row>
    <row r="1125" spans="1:14">
      <c r="A1125" t="s">
        <v>133</v>
      </c>
      <c r="B1125" t="s">
        <v>1</v>
      </c>
      <c r="C1125" t="s">
        <v>73</v>
      </c>
      <c r="D1125" t="s">
        <v>400</v>
      </c>
      <c r="E1125" t="s">
        <v>605</v>
      </c>
      <c r="F1125" t="s">
        <v>110</v>
      </c>
      <c r="G1125" s="3">
        <v>7496.12</v>
      </c>
      <c r="H1125" s="3" t="str">
        <f>VLOOKUP($A1125&amp;$C1125&amp;$B1125,Mapping!$C:$G,3,0)</f>
        <v>Mass</v>
      </c>
      <c r="I1125" t="str">
        <f>VLOOKUP($A1125&amp;$C1125&amp;$B1125,Mapping!$C:$G,4,0)</f>
        <v>Le Petit Marseillais</v>
      </c>
      <c r="J1125" t="str">
        <f t="shared" si="17"/>
        <v>LPM HAIR CARE</v>
      </c>
      <c r="K1125" t="str">
        <f>VLOOKUP($A1125&amp;$C1125&amp;$B1125,Mapping!$C:$G,5,0)</f>
        <v>Adult Skin Care</v>
      </c>
      <c r="L1125" t="str">
        <f>VLOOKUP(J1125&amp;H1125,Mapping!J:K,2,0)</f>
        <v>Petit Marseillais Hair</v>
      </c>
      <c r="M1125" t="str">
        <f>IF(OR(I1125="PIZ BUIN",I1125="LISTERINE"),VLOOKUP(E1125,MAPEO!C:D,2,0)&amp;" "&amp;H1125,VLOOKUP(E1125,MAPEO!C:D,2,0))</f>
        <v>LPM Conditioners</v>
      </c>
      <c r="N1125">
        <f>VLOOKUP(F1125,MD!A:B,2,0)</f>
        <v>0</v>
      </c>
    </row>
    <row r="1126" spans="1:14">
      <c r="A1126" t="s">
        <v>133</v>
      </c>
      <c r="B1126" t="s">
        <v>1</v>
      </c>
      <c r="C1126" t="s">
        <v>73</v>
      </c>
      <c r="D1126" t="s">
        <v>400</v>
      </c>
      <c r="E1126" t="s">
        <v>605</v>
      </c>
      <c r="F1126" t="s">
        <v>111</v>
      </c>
      <c r="G1126" s="3">
        <v>13669.01</v>
      </c>
      <c r="H1126" s="3" t="str">
        <f>VLOOKUP($A1126&amp;$C1126&amp;$B1126,Mapping!$C:$G,3,0)</f>
        <v>Mass</v>
      </c>
      <c r="I1126" t="str">
        <f>VLOOKUP($A1126&amp;$C1126&amp;$B1126,Mapping!$C:$G,4,0)</f>
        <v>Le Petit Marseillais</v>
      </c>
      <c r="J1126" t="str">
        <f t="shared" si="17"/>
        <v>LPM HAIR CARE</v>
      </c>
      <c r="K1126" t="str">
        <f>VLOOKUP($A1126&amp;$C1126&amp;$B1126,Mapping!$C:$G,5,0)</f>
        <v>Adult Skin Care</v>
      </c>
      <c r="L1126" t="str">
        <f>VLOOKUP(J1126&amp;H1126,Mapping!J:K,2,0)</f>
        <v>Petit Marseillais Hair</v>
      </c>
      <c r="M1126" t="str">
        <f>IF(OR(I1126="PIZ BUIN",I1126="LISTERINE"),VLOOKUP(E1126,MAPEO!C:D,2,0)&amp;" "&amp;H1126,VLOOKUP(E1126,MAPEO!C:D,2,0))</f>
        <v>LPM Conditioners</v>
      </c>
      <c r="N1126">
        <f>VLOOKUP(F1126,MD!A:B,2,0)</f>
        <v>0</v>
      </c>
    </row>
    <row r="1127" spans="1:14">
      <c r="A1127" t="s">
        <v>133</v>
      </c>
      <c r="B1127" t="s">
        <v>1</v>
      </c>
      <c r="C1127" t="s">
        <v>73</v>
      </c>
      <c r="D1127" t="s">
        <v>400</v>
      </c>
      <c r="E1127" t="s">
        <v>605</v>
      </c>
      <c r="F1127" t="s">
        <v>114</v>
      </c>
      <c r="G1127" s="3">
        <v>6437.25</v>
      </c>
      <c r="H1127" s="3" t="str">
        <f>VLOOKUP($A1127&amp;$C1127&amp;$B1127,Mapping!$C:$G,3,0)</f>
        <v>Mass</v>
      </c>
      <c r="I1127" t="str">
        <f>VLOOKUP($A1127&amp;$C1127&amp;$B1127,Mapping!$C:$G,4,0)</f>
        <v>Le Petit Marseillais</v>
      </c>
      <c r="J1127" t="str">
        <f t="shared" si="17"/>
        <v>LPM HAIR CARE</v>
      </c>
      <c r="K1127" t="str">
        <f>VLOOKUP($A1127&amp;$C1127&amp;$B1127,Mapping!$C:$G,5,0)</f>
        <v>Adult Skin Care</v>
      </c>
      <c r="L1127" t="str">
        <f>VLOOKUP(J1127&amp;H1127,Mapping!J:K,2,0)</f>
        <v>Petit Marseillais Hair</v>
      </c>
      <c r="M1127" t="str">
        <f>IF(OR(I1127="PIZ BUIN",I1127="LISTERINE"),VLOOKUP(E1127,MAPEO!C:D,2,0)&amp;" "&amp;H1127,VLOOKUP(E1127,MAPEO!C:D,2,0))</f>
        <v>LPM Conditioners</v>
      </c>
      <c r="N1127">
        <f>VLOOKUP(F1127,MD!A:B,2,0)</f>
        <v>0</v>
      </c>
    </row>
    <row r="1128" spans="1:14">
      <c r="A1128" t="s">
        <v>133</v>
      </c>
      <c r="B1128" t="s">
        <v>1</v>
      </c>
      <c r="C1128" t="s">
        <v>73</v>
      </c>
      <c r="D1128" t="s">
        <v>400</v>
      </c>
      <c r="E1128" t="s">
        <v>605</v>
      </c>
      <c r="F1128" t="s">
        <v>115</v>
      </c>
      <c r="G1128" s="3">
        <v>7342.45</v>
      </c>
      <c r="H1128" s="3" t="str">
        <f>VLOOKUP($A1128&amp;$C1128&amp;$B1128,Mapping!$C:$G,3,0)</f>
        <v>Mass</v>
      </c>
      <c r="I1128" t="str">
        <f>VLOOKUP($A1128&amp;$C1128&amp;$B1128,Mapping!$C:$G,4,0)</f>
        <v>Le Petit Marseillais</v>
      </c>
      <c r="J1128" t="str">
        <f t="shared" si="17"/>
        <v>LPM HAIR CARE</v>
      </c>
      <c r="K1128" t="str">
        <f>VLOOKUP($A1128&amp;$C1128&amp;$B1128,Mapping!$C:$G,5,0)</f>
        <v>Adult Skin Care</v>
      </c>
      <c r="L1128" t="str">
        <f>VLOOKUP(J1128&amp;H1128,Mapping!J:K,2,0)</f>
        <v>Petit Marseillais Hair</v>
      </c>
      <c r="M1128" t="str">
        <f>IF(OR(I1128="PIZ BUIN",I1128="LISTERINE"),VLOOKUP(E1128,MAPEO!C:D,2,0)&amp;" "&amp;H1128,VLOOKUP(E1128,MAPEO!C:D,2,0))</f>
        <v>LPM Conditioners</v>
      </c>
      <c r="N1128" t="str">
        <f>VLOOKUP(F1128,MD!A:B,2,0)</f>
        <v>YTD 2016</v>
      </c>
    </row>
    <row r="1129" spans="1:14">
      <c r="A1129" t="s">
        <v>133</v>
      </c>
      <c r="B1129" t="s">
        <v>1</v>
      </c>
      <c r="C1129" t="s">
        <v>73</v>
      </c>
      <c r="D1129" t="s">
        <v>400</v>
      </c>
      <c r="E1129" t="s">
        <v>605</v>
      </c>
      <c r="F1129" t="s">
        <v>117</v>
      </c>
      <c r="G1129" s="3">
        <v>12864.63</v>
      </c>
      <c r="H1129" s="3" t="str">
        <f>VLOOKUP($A1129&amp;$C1129&amp;$B1129,Mapping!$C:$G,3,0)</f>
        <v>Mass</v>
      </c>
      <c r="I1129" t="str">
        <f>VLOOKUP($A1129&amp;$C1129&amp;$B1129,Mapping!$C:$G,4,0)</f>
        <v>Le Petit Marseillais</v>
      </c>
      <c r="J1129" t="str">
        <f t="shared" si="17"/>
        <v>LPM HAIR CARE</v>
      </c>
      <c r="K1129" t="str">
        <f>VLOOKUP($A1129&amp;$C1129&amp;$B1129,Mapping!$C:$G,5,0)</f>
        <v>Adult Skin Care</v>
      </c>
      <c r="L1129" t="str">
        <f>VLOOKUP(J1129&amp;H1129,Mapping!J:K,2,0)</f>
        <v>Petit Marseillais Hair</v>
      </c>
      <c r="M1129" t="str">
        <f>IF(OR(I1129="PIZ BUIN",I1129="LISTERINE"),VLOOKUP(E1129,MAPEO!C:D,2,0)&amp;" "&amp;H1129,VLOOKUP(E1129,MAPEO!C:D,2,0))</f>
        <v>LPM Conditioners</v>
      </c>
      <c r="N1129" t="str">
        <f>VLOOKUP(F1129,MD!A:B,2,0)</f>
        <v>YTD 2016</v>
      </c>
    </row>
    <row r="1130" spans="1:14">
      <c r="A1130" t="s">
        <v>133</v>
      </c>
      <c r="B1130" t="s">
        <v>1</v>
      </c>
      <c r="C1130" t="s">
        <v>73</v>
      </c>
      <c r="D1130" t="s">
        <v>400</v>
      </c>
      <c r="E1130" t="s">
        <v>605</v>
      </c>
      <c r="F1130" t="s">
        <v>118</v>
      </c>
      <c r="G1130" s="3">
        <v>23050.03</v>
      </c>
      <c r="H1130" s="3" t="str">
        <f>VLOOKUP($A1130&amp;$C1130&amp;$B1130,Mapping!$C:$G,3,0)</f>
        <v>Mass</v>
      </c>
      <c r="I1130" t="str">
        <f>VLOOKUP($A1130&amp;$C1130&amp;$B1130,Mapping!$C:$G,4,0)</f>
        <v>Le Petit Marseillais</v>
      </c>
      <c r="J1130" t="str">
        <f t="shared" si="17"/>
        <v>LPM HAIR CARE</v>
      </c>
      <c r="K1130" t="str">
        <f>VLOOKUP($A1130&amp;$C1130&amp;$B1130,Mapping!$C:$G,5,0)</f>
        <v>Adult Skin Care</v>
      </c>
      <c r="L1130" t="str">
        <f>VLOOKUP(J1130&amp;H1130,Mapping!J:K,2,0)</f>
        <v>Petit Marseillais Hair</v>
      </c>
      <c r="M1130" t="str">
        <f>IF(OR(I1130="PIZ BUIN",I1130="LISTERINE"),VLOOKUP(E1130,MAPEO!C:D,2,0)&amp;" "&amp;H1130,VLOOKUP(E1130,MAPEO!C:D,2,0))</f>
        <v>LPM Conditioners</v>
      </c>
      <c r="N1130" t="str">
        <f>VLOOKUP(F1130,MD!A:B,2,0)</f>
        <v>YTD 2016</v>
      </c>
    </row>
    <row r="1131" spans="1:14">
      <c r="A1131" t="s">
        <v>133</v>
      </c>
      <c r="B1131" t="s">
        <v>1</v>
      </c>
      <c r="C1131" t="s">
        <v>73</v>
      </c>
      <c r="D1131" t="s">
        <v>400</v>
      </c>
      <c r="E1131" t="s">
        <v>606</v>
      </c>
      <c r="F1131" t="s">
        <v>482</v>
      </c>
      <c r="G1131" s="3">
        <v>-3553.11</v>
      </c>
      <c r="H1131" s="3" t="str">
        <f>VLOOKUP($A1131&amp;$C1131&amp;$B1131,Mapping!$C:$G,3,0)</f>
        <v>Mass</v>
      </c>
      <c r="I1131" t="str">
        <f>VLOOKUP($A1131&amp;$C1131&amp;$B1131,Mapping!$C:$G,4,0)</f>
        <v>Le Petit Marseillais</v>
      </c>
      <c r="J1131" t="str">
        <f t="shared" si="17"/>
        <v>LPM HAIR CARE</v>
      </c>
      <c r="K1131" t="str">
        <f>VLOOKUP($A1131&amp;$C1131&amp;$B1131,Mapping!$C:$G,5,0)</f>
        <v>Adult Skin Care</v>
      </c>
      <c r="L1131" t="str">
        <f>VLOOKUP(J1131&amp;H1131,Mapping!J:K,2,0)</f>
        <v>Petit Marseillais Hair</v>
      </c>
      <c r="M1131" t="str">
        <f>IF(OR(I1131="PIZ BUIN",I1131="LISTERINE"),VLOOKUP(E1131,MAPEO!C:D,2,0)&amp;" "&amp;H1131,VLOOKUP(E1131,MAPEO!C:D,2,0))</f>
        <v>LPM Shampoo  (Only Adult)</v>
      </c>
      <c r="N1131">
        <f>VLOOKUP(F1131,MD!A:B,2,0)</f>
        <v>0</v>
      </c>
    </row>
    <row r="1132" spans="1:14">
      <c r="A1132" t="s">
        <v>133</v>
      </c>
      <c r="B1132" t="s">
        <v>1</v>
      </c>
      <c r="C1132" t="s">
        <v>73</v>
      </c>
      <c r="D1132" t="s">
        <v>400</v>
      </c>
      <c r="E1132" t="s">
        <v>606</v>
      </c>
      <c r="F1132" t="s">
        <v>483</v>
      </c>
      <c r="G1132" s="3">
        <v>1371.08</v>
      </c>
      <c r="H1132" s="3" t="str">
        <f>VLOOKUP($A1132&amp;$C1132&amp;$B1132,Mapping!$C:$G,3,0)</f>
        <v>Mass</v>
      </c>
      <c r="I1132" t="str">
        <f>VLOOKUP($A1132&amp;$C1132&amp;$B1132,Mapping!$C:$G,4,0)</f>
        <v>Le Petit Marseillais</v>
      </c>
      <c r="J1132" t="str">
        <f t="shared" si="17"/>
        <v>LPM HAIR CARE</v>
      </c>
      <c r="K1132" t="str">
        <f>VLOOKUP($A1132&amp;$C1132&amp;$B1132,Mapping!$C:$G,5,0)</f>
        <v>Adult Skin Care</v>
      </c>
      <c r="L1132" t="str">
        <f>VLOOKUP(J1132&amp;H1132,Mapping!J:K,2,0)</f>
        <v>Petit Marseillais Hair</v>
      </c>
      <c r="M1132" t="str">
        <f>IF(OR(I1132="PIZ BUIN",I1132="LISTERINE"),VLOOKUP(E1132,MAPEO!C:D,2,0)&amp;" "&amp;H1132,VLOOKUP(E1132,MAPEO!C:D,2,0))</f>
        <v>LPM Shampoo  (Only Adult)</v>
      </c>
      <c r="N1132">
        <f>VLOOKUP(F1132,MD!A:B,2,0)</f>
        <v>0</v>
      </c>
    </row>
    <row r="1133" spans="1:14">
      <c r="A1133" t="s">
        <v>133</v>
      </c>
      <c r="B1133" t="s">
        <v>1</v>
      </c>
      <c r="C1133" t="s">
        <v>73</v>
      </c>
      <c r="D1133" t="s">
        <v>400</v>
      </c>
      <c r="E1133" t="s">
        <v>606</v>
      </c>
      <c r="F1133" t="s">
        <v>484</v>
      </c>
      <c r="G1133" s="3">
        <v>14905.52</v>
      </c>
      <c r="H1133" s="3" t="str">
        <f>VLOOKUP($A1133&amp;$C1133&amp;$B1133,Mapping!$C:$G,3,0)</f>
        <v>Mass</v>
      </c>
      <c r="I1133" t="str">
        <f>VLOOKUP($A1133&amp;$C1133&amp;$B1133,Mapping!$C:$G,4,0)</f>
        <v>Le Petit Marseillais</v>
      </c>
      <c r="J1133" t="str">
        <f t="shared" si="17"/>
        <v>LPM HAIR CARE</v>
      </c>
      <c r="K1133" t="str">
        <f>VLOOKUP($A1133&amp;$C1133&amp;$B1133,Mapping!$C:$G,5,0)</f>
        <v>Adult Skin Care</v>
      </c>
      <c r="L1133" t="str">
        <f>VLOOKUP(J1133&amp;H1133,Mapping!J:K,2,0)</f>
        <v>Petit Marseillais Hair</v>
      </c>
      <c r="M1133" t="str">
        <f>IF(OR(I1133="PIZ BUIN",I1133="LISTERINE"),VLOOKUP(E1133,MAPEO!C:D,2,0)&amp;" "&amp;H1133,VLOOKUP(E1133,MAPEO!C:D,2,0))</f>
        <v>LPM Shampoo  (Only Adult)</v>
      </c>
      <c r="N1133">
        <f>VLOOKUP(F1133,MD!A:B,2,0)</f>
        <v>0</v>
      </c>
    </row>
    <row r="1134" spans="1:14">
      <c r="A1134" t="s">
        <v>133</v>
      </c>
      <c r="B1134" t="s">
        <v>1</v>
      </c>
      <c r="C1134" t="s">
        <v>73</v>
      </c>
      <c r="D1134" t="s">
        <v>400</v>
      </c>
      <c r="E1134" t="s">
        <v>606</v>
      </c>
      <c r="F1134" t="s">
        <v>485</v>
      </c>
      <c r="G1134" s="3">
        <v>1651.74</v>
      </c>
      <c r="H1134" s="3" t="str">
        <f>VLOOKUP($A1134&amp;$C1134&amp;$B1134,Mapping!$C:$G,3,0)</f>
        <v>Mass</v>
      </c>
      <c r="I1134" t="str">
        <f>VLOOKUP($A1134&amp;$C1134&amp;$B1134,Mapping!$C:$G,4,0)</f>
        <v>Le Petit Marseillais</v>
      </c>
      <c r="J1134" t="str">
        <f t="shared" si="17"/>
        <v>LPM HAIR CARE</v>
      </c>
      <c r="K1134" t="str">
        <f>VLOOKUP($A1134&amp;$C1134&amp;$B1134,Mapping!$C:$G,5,0)</f>
        <v>Adult Skin Care</v>
      </c>
      <c r="L1134" t="str">
        <f>VLOOKUP(J1134&amp;H1134,Mapping!J:K,2,0)</f>
        <v>Petit Marseillais Hair</v>
      </c>
      <c r="M1134" t="str">
        <f>IF(OR(I1134="PIZ BUIN",I1134="LISTERINE"),VLOOKUP(E1134,MAPEO!C:D,2,0)&amp;" "&amp;H1134,VLOOKUP(E1134,MAPEO!C:D,2,0))</f>
        <v>LPM Shampoo  (Only Adult)</v>
      </c>
      <c r="N1134">
        <f>VLOOKUP(F1134,MD!A:B,2,0)</f>
        <v>0</v>
      </c>
    </row>
    <row r="1135" spans="1:14">
      <c r="A1135" t="s">
        <v>133</v>
      </c>
      <c r="B1135" t="s">
        <v>1</v>
      </c>
      <c r="C1135" t="s">
        <v>73</v>
      </c>
      <c r="D1135" t="s">
        <v>400</v>
      </c>
      <c r="E1135" t="s">
        <v>606</v>
      </c>
      <c r="F1135" t="s">
        <v>486</v>
      </c>
      <c r="G1135" s="3">
        <v>-4635.1000000000004</v>
      </c>
      <c r="H1135" s="3" t="str">
        <f>VLOOKUP($A1135&amp;$C1135&amp;$B1135,Mapping!$C:$G,3,0)</f>
        <v>Mass</v>
      </c>
      <c r="I1135" t="str">
        <f>VLOOKUP($A1135&amp;$C1135&amp;$B1135,Mapping!$C:$G,4,0)</f>
        <v>Le Petit Marseillais</v>
      </c>
      <c r="J1135" t="str">
        <f t="shared" si="17"/>
        <v>LPM HAIR CARE</v>
      </c>
      <c r="K1135" t="str">
        <f>VLOOKUP($A1135&amp;$C1135&amp;$B1135,Mapping!$C:$G,5,0)</f>
        <v>Adult Skin Care</v>
      </c>
      <c r="L1135" t="str">
        <f>VLOOKUP(J1135&amp;H1135,Mapping!J:K,2,0)</f>
        <v>Petit Marseillais Hair</v>
      </c>
      <c r="M1135" t="str">
        <f>IF(OR(I1135="PIZ BUIN",I1135="LISTERINE"),VLOOKUP(E1135,MAPEO!C:D,2,0)&amp;" "&amp;H1135,VLOOKUP(E1135,MAPEO!C:D,2,0))</f>
        <v>LPM Shampoo  (Only Adult)</v>
      </c>
      <c r="N1135">
        <f>VLOOKUP(F1135,MD!A:B,2,0)</f>
        <v>0</v>
      </c>
    </row>
    <row r="1136" spans="1:14">
      <c r="A1136" t="s">
        <v>133</v>
      </c>
      <c r="B1136" t="s">
        <v>1</v>
      </c>
      <c r="C1136" t="s">
        <v>73</v>
      </c>
      <c r="D1136" t="s">
        <v>400</v>
      </c>
      <c r="E1136" t="s">
        <v>606</v>
      </c>
      <c r="F1136" t="s">
        <v>487</v>
      </c>
      <c r="G1136" s="3">
        <v>6813.9</v>
      </c>
      <c r="H1136" s="3" t="str">
        <f>VLOOKUP($A1136&amp;$C1136&amp;$B1136,Mapping!$C:$G,3,0)</f>
        <v>Mass</v>
      </c>
      <c r="I1136" t="str">
        <f>VLOOKUP($A1136&amp;$C1136&amp;$B1136,Mapping!$C:$G,4,0)</f>
        <v>Le Petit Marseillais</v>
      </c>
      <c r="J1136" t="str">
        <f t="shared" si="17"/>
        <v>LPM HAIR CARE</v>
      </c>
      <c r="K1136" t="str">
        <f>VLOOKUP($A1136&amp;$C1136&amp;$B1136,Mapping!$C:$G,5,0)</f>
        <v>Adult Skin Care</v>
      </c>
      <c r="L1136" t="str">
        <f>VLOOKUP(J1136&amp;H1136,Mapping!J:K,2,0)</f>
        <v>Petit Marseillais Hair</v>
      </c>
      <c r="M1136" t="str">
        <f>IF(OR(I1136="PIZ BUIN",I1136="LISTERINE"),VLOOKUP(E1136,MAPEO!C:D,2,0)&amp;" "&amp;H1136,VLOOKUP(E1136,MAPEO!C:D,2,0))</f>
        <v>LPM Shampoo  (Only Adult)</v>
      </c>
      <c r="N1136">
        <f>VLOOKUP(F1136,MD!A:B,2,0)</f>
        <v>0</v>
      </c>
    </row>
    <row r="1137" spans="1:14">
      <c r="A1137" t="s">
        <v>133</v>
      </c>
      <c r="B1137" t="s">
        <v>1</v>
      </c>
      <c r="C1137" t="s">
        <v>73</v>
      </c>
      <c r="D1137" t="s">
        <v>400</v>
      </c>
      <c r="E1137" t="s">
        <v>606</v>
      </c>
      <c r="F1137" t="s">
        <v>488</v>
      </c>
      <c r="G1137" s="3">
        <v>15076.35</v>
      </c>
      <c r="H1137" s="3" t="str">
        <f>VLOOKUP($A1137&amp;$C1137&amp;$B1137,Mapping!$C:$G,3,0)</f>
        <v>Mass</v>
      </c>
      <c r="I1137" t="str">
        <f>VLOOKUP($A1137&amp;$C1137&amp;$B1137,Mapping!$C:$G,4,0)</f>
        <v>Le Petit Marseillais</v>
      </c>
      <c r="J1137" t="str">
        <f t="shared" si="17"/>
        <v>LPM HAIR CARE</v>
      </c>
      <c r="K1137" t="str">
        <f>VLOOKUP($A1137&amp;$C1137&amp;$B1137,Mapping!$C:$G,5,0)</f>
        <v>Adult Skin Care</v>
      </c>
      <c r="L1137" t="str">
        <f>VLOOKUP(J1137&amp;H1137,Mapping!J:K,2,0)</f>
        <v>Petit Marseillais Hair</v>
      </c>
      <c r="M1137" t="str">
        <f>IF(OR(I1137="PIZ BUIN",I1137="LISTERINE"),VLOOKUP(E1137,MAPEO!C:D,2,0)&amp;" "&amp;H1137,VLOOKUP(E1137,MAPEO!C:D,2,0))</f>
        <v>LPM Shampoo  (Only Adult)</v>
      </c>
      <c r="N1137">
        <f>VLOOKUP(F1137,MD!A:B,2,0)</f>
        <v>0</v>
      </c>
    </row>
    <row r="1138" spans="1:14">
      <c r="A1138" t="s">
        <v>133</v>
      </c>
      <c r="B1138" t="s">
        <v>1</v>
      </c>
      <c r="C1138" t="s">
        <v>73</v>
      </c>
      <c r="D1138" t="s">
        <v>400</v>
      </c>
      <c r="E1138" t="s">
        <v>606</v>
      </c>
      <c r="F1138" t="s">
        <v>489</v>
      </c>
      <c r="G1138" s="3">
        <v>996.44</v>
      </c>
      <c r="H1138" s="3" t="str">
        <f>VLOOKUP($A1138&amp;$C1138&amp;$B1138,Mapping!$C:$G,3,0)</f>
        <v>Mass</v>
      </c>
      <c r="I1138" t="str">
        <f>VLOOKUP($A1138&amp;$C1138&amp;$B1138,Mapping!$C:$G,4,0)</f>
        <v>Le Petit Marseillais</v>
      </c>
      <c r="J1138" t="str">
        <f t="shared" si="17"/>
        <v>LPM HAIR CARE</v>
      </c>
      <c r="K1138" t="str">
        <f>VLOOKUP($A1138&amp;$C1138&amp;$B1138,Mapping!$C:$G,5,0)</f>
        <v>Adult Skin Care</v>
      </c>
      <c r="L1138" t="str">
        <f>VLOOKUP(J1138&amp;H1138,Mapping!J:K,2,0)</f>
        <v>Petit Marseillais Hair</v>
      </c>
      <c r="M1138" t="str">
        <f>IF(OR(I1138="PIZ BUIN",I1138="LISTERINE"),VLOOKUP(E1138,MAPEO!C:D,2,0)&amp;" "&amp;H1138,VLOOKUP(E1138,MAPEO!C:D,2,0))</f>
        <v>LPM Shampoo  (Only Adult)</v>
      </c>
      <c r="N1138">
        <f>VLOOKUP(F1138,MD!A:B,2,0)</f>
        <v>0</v>
      </c>
    </row>
    <row r="1139" spans="1:14">
      <c r="A1139" t="s">
        <v>133</v>
      </c>
      <c r="B1139" t="s">
        <v>1</v>
      </c>
      <c r="C1139" t="s">
        <v>73</v>
      </c>
      <c r="D1139" t="s">
        <v>400</v>
      </c>
      <c r="E1139" t="s">
        <v>606</v>
      </c>
      <c r="F1139" t="s">
        <v>490</v>
      </c>
      <c r="G1139" s="3">
        <v>17001.97</v>
      </c>
      <c r="H1139" s="3" t="str">
        <f>VLOOKUP($A1139&amp;$C1139&amp;$B1139,Mapping!$C:$G,3,0)</f>
        <v>Mass</v>
      </c>
      <c r="I1139" t="str">
        <f>VLOOKUP($A1139&amp;$C1139&amp;$B1139,Mapping!$C:$G,4,0)</f>
        <v>Le Petit Marseillais</v>
      </c>
      <c r="J1139" t="str">
        <f t="shared" si="17"/>
        <v>LPM HAIR CARE</v>
      </c>
      <c r="K1139" t="str">
        <f>VLOOKUP($A1139&amp;$C1139&amp;$B1139,Mapping!$C:$G,5,0)</f>
        <v>Adult Skin Care</v>
      </c>
      <c r="L1139" t="str">
        <f>VLOOKUP(J1139&amp;H1139,Mapping!J:K,2,0)</f>
        <v>Petit Marseillais Hair</v>
      </c>
      <c r="M1139" t="str">
        <f>IF(OR(I1139="PIZ BUIN",I1139="LISTERINE"),VLOOKUP(E1139,MAPEO!C:D,2,0)&amp;" "&amp;H1139,VLOOKUP(E1139,MAPEO!C:D,2,0))</f>
        <v>LPM Shampoo  (Only Adult)</v>
      </c>
      <c r="N1139">
        <f>VLOOKUP(F1139,MD!A:B,2,0)</f>
        <v>0</v>
      </c>
    </row>
    <row r="1140" spans="1:14">
      <c r="A1140" t="s">
        <v>133</v>
      </c>
      <c r="B1140" t="s">
        <v>1</v>
      </c>
      <c r="C1140" t="s">
        <v>73</v>
      </c>
      <c r="D1140" t="s">
        <v>400</v>
      </c>
      <c r="E1140" t="s">
        <v>606</v>
      </c>
      <c r="F1140" t="s">
        <v>491</v>
      </c>
      <c r="G1140" s="3">
        <v>2204.11</v>
      </c>
      <c r="H1140" s="3" t="str">
        <f>VLOOKUP($A1140&amp;$C1140&amp;$B1140,Mapping!$C:$G,3,0)</f>
        <v>Mass</v>
      </c>
      <c r="I1140" t="str">
        <f>VLOOKUP($A1140&amp;$C1140&amp;$B1140,Mapping!$C:$G,4,0)</f>
        <v>Le Petit Marseillais</v>
      </c>
      <c r="J1140" t="str">
        <f t="shared" si="17"/>
        <v>LPM HAIR CARE</v>
      </c>
      <c r="K1140" t="str">
        <f>VLOOKUP($A1140&amp;$C1140&amp;$B1140,Mapping!$C:$G,5,0)</f>
        <v>Adult Skin Care</v>
      </c>
      <c r="L1140" t="str">
        <f>VLOOKUP(J1140&amp;H1140,Mapping!J:K,2,0)</f>
        <v>Petit Marseillais Hair</v>
      </c>
      <c r="M1140" t="str">
        <f>IF(OR(I1140="PIZ BUIN",I1140="LISTERINE"),VLOOKUP(E1140,MAPEO!C:D,2,0)&amp;" "&amp;H1140,VLOOKUP(E1140,MAPEO!C:D,2,0))</f>
        <v>LPM Shampoo  (Only Adult)</v>
      </c>
      <c r="N1140">
        <f>VLOOKUP(F1140,MD!A:B,2,0)</f>
        <v>0</v>
      </c>
    </row>
    <row r="1141" spans="1:14">
      <c r="A1141" t="s">
        <v>133</v>
      </c>
      <c r="B1141" t="s">
        <v>1</v>
      </c>
      <c r="C1141" t="s">
        <v>73</v>
      </c>
      <c r="D1141" t="s">
        <v>400</v>
      </c>
      <c r="E1141" t="s">
        <v>606</v>
      </c>
      <c r="F1141" t="s">
        <v>492</v>
      </c>
      <c r="G1141" s="3">
        <v>2676.15</v>
      </c>
      <c r="H1141" s="3" t="str">
        <f>VLOOKUP($A1141&amp;$C1141&amp;$B1141,Mapping!$C:$G,3,0)</f>
        <v>Mass</v>
      </c>
      <c r="I1141" t="str">
        <f>VLOOKUP($A1141&amp;$C1141&amp;$B1141,Mapping!$C:$G,4,0)</f>
        <v>Le Petit Marseillais</v>
      </c>
      <c r="J1141" t="str">
        <f t="shared" si="17"/>
        <v>LPM HAIR CARE</v>
      </c>
      <c r="K1141" t="str">
        <f>VLOOKUP($A1141&amp;$C1141&amp;$B1141,Mapping!$C:$G,5,0)</f>
        <v>Adult Skin Care</v>
      </c>
      <c r="L1141" t="str">
        <f>VLOOKUP(J1141&amp;H1141,Mapping!J:K,2,0)</f>
        <v>Petit Marseillais Hair</v>
      </c>
      <c r="M1141" t="str">
        <f>IF(OR(I1141="PIZ BUIN",I1141="LISTERINE"),VLOOKUP(E1141,MAPEO!C:D,2,0)&amp;" "&amp;H1141,VLOOKUP(E1141,MAPEO!C:D,2,0))</f>
        <v>LPM Shampoo  (Only Adult)</v>
      </c>
      <c r="N1141">
        <f>VLOOKUP(F1141,MD!A:B,2,0)</f>
        <v>0</v>
      </c>
    </row>
    <row r="1142" spans="1:14">
      <c r="A1142" t="s">
        <v>133</v>
      </c>
      <c r="B1142" t="s">
        <v>1</v>
      </c>
      <c r="C1142" t="s">
        <v>73</v>
      </c>
      <c r="D1142" t="s">
        <v>400</v>
      </c>
      <c r="E1142" t="s">
        <v>606</v>
      </c>
      <c r="F1142" t="s">
        <v>493</v>
      </c>
      <c r="G1142" s="3">
        <v>-5337.21</v>
      </c>
      <c r="H1142" s="3" t="str">
        <f>VLOOKUP($A1142&amp;$C1142&amp;$B1142,Mapping!$C:$G,3,0)</f>
        <v>Mass</v>
      </c>
      <c r="I1142" t="str">
        <f>VLOOKUP($A1142&amp;$C1142&amp;$B1142,Mapping!$C:$G,4,0)</f>
        <v>Le Petit Marseillais</v>
      </c>
      <c r="J1142" t="str">
        <f t="shared" si="17"/>
        <v>LPM HAIR CARE</v>
      </c>
      <c r="K1142" t="str">
        <f>VLOOKUP($A1142&amp;$C1142&amp;$B1142,Mapping!$C:$G,5,0)</f>
        <v>Adult Skin Care</v>
      </c>
      <c r="L1142" t="str">
        <f>VLOOKUP(J1142&amp;H1142,Mapping!J:K,2,0)</f>
        <v>Petit Marseillais Hair</v>
      </c>
      <c r="M1142" t="str">
        <f>IF(OR(I1142="PIZ BUIN",I1142="LISTERINE"),VLOOKUP(E1142,MAPEO!C:D,2,0)&amp;" "&amp;H1142,VLOOKUP(E1142,MAPEO!C:D,2,0))</f>
        <v>LPM Shampoo  (Only Adult)</v>
      </c>
      <c r="N1142">
        <f>VLOOKUP(F1142,MD!A:B,2,0)</f>
        <v>0</v>
      </c>
    </row>
    <row r="1143" spans="1:14">
      <c r="A1143" t="s">
        <v>133</v>
      </c>
      <c r="B1143" t="s">
        <v>1</v>
      </c>
      <c r="C1143" t="s">
        <v>73</v>
      </c>
      <c r="D1143" t="s">
        <v>400</v>
      </c>
      <c r="E1143" t="s">
        <v>607</v>
      </c>
      <c r="F1143" t="s">
        <v>482</v>
      </c>
      <c r="G1143" s="3">
        <v>23283.55</v>
      </c>
      <c r="H1143" s="3" t="str">
        <f>VLOOKUP($A1143&amp;$C1143&amp;$B1143,Mapping!$C:$G,3,0)</f>
        <v>Mass</v>
      </c>
      <c r="I1143" t="str">
        <f>VLOOKUP($A1143&amp;$C1143&amp;$B1143,Mapping!$C:$G,4,0)</f>
        <v>Le Petit Marseillais</v>
      </c>
      <c r="J1143" t="str">
        <f t="shared" si="17"/>
        <v>LPM HAIR CARE</v>
      </c>
      <c r="K1143" t="str">
        <f>VLOOKUP($A1143&amp;$C1143&amp;$B1143,Mapping!$C:$G,5,0)</f>
        <v>Adult Skin Care</v>
      </c>
      <c r="L1143" t="str">
        <f>VLOOKUP(J1143&amp;H1143,Mapping!J:K,2,0)</f>
        <v>Petit Marseillais Hair</v>
      </c>
      <c r="M1143" t="str">
        <f>IF(OR(I1143="PIZ BUIN",I1143="LISTERINE"),VLOOKUP(E1143,MAPEO!C:D,2,0)&amp;" "&amp;H1143,VLOOKUP(E1143,MAPEO!C:D,2,0))</f>
        <v>LPM Conditioners</v>
      </c>
      <c r="N1143">
        <f>VLOOKUP(F1143,MD!A:B,2,0)</f>
        <v>0</v>
      </c>
    </row>
    <row r="1144" spans="1:14">
      <c r="A1144" t="s">
        <v>133</v>
      </c>
      <c r="B1144" t="s">
        <v>1</v>
      </c>
      <c r="C1144" t="s">
        <v>73</v>
      </c>
      <c r="D1144" t="s">
        <v>400</v>
      </c>
      <c r="E1144" t="s">
        <v>607</v>
      </c>
      <c r="F1144" t="s">
        <v>483</v>
      </c>
      <c r="G1144" s="3">
        <v>14738.09</v>
      </c>
      <c r="H1144" s="3" t="str">
        <f>VLOOKUP($A1144&amp;$C1144&amp;$B1144,Mapping!$C:$G,3,0)</f>
        <v>Mass</v>
      </c>
      <c r="I1144" t="str">
        <f>VLOOKUP($A1144&amp;$C1144&amp;$B1144,Mapping!$C:$G,4,0)</f>
        <v>Le Petit Marseillais</v>
      </c>
      <c r="J1144" t="str">
        <f t="shared" si="17"/>
        <v>LPM HAIR CARE</v>
      </c>
      <c r="K1144" t="str">
        <f>VLOOKUP($A1144&amp;$C1144&amp;$B1144,Mapping!$C:$G,5,0)</f>
        <v>Adult Skin Care</v>
      </c>
      <c r="L1144" t="str">
        <f>VLOOKUP(J1144&amp;H1144,Mapping!J:K,2,0)</f>
        <v>Petit Marseillais Hair</v>
      </c>
      <c r="M1144" t="str">
        <f>IF(OR(I1144="PIZ BUIN",I1144="LISTERINE"),VLOOKUP(E1144,MAPEO!C:D,2,0)&amp;" "&amp;H1144,VLOOKUP(E1144,MAPEO!C:D,2,0))</f>
        <v>LPM Conditioners</v>
      </c>
      <c r="N1144">
        <f>VLOOKUP(F1144,MD!A:B,2,0)</f>
        <v>0</v>
      </c>
    </row>
    <row r="1145" spans="1:14">
      <c r="A1145" t="s">
        <v>133</v>
      </c>
      <c r="B1145" t="s">
        <v>1</v>
      </c>
      <c r="C1145" t="s">
        <v>73</v>
      </c>
      <c r="D1145" t="s">
        <v>400</v>
      </c>
      <c r="E1145" t="s">
        <v>607</v>
      </c>
      <c r="F1145" t="s">
        <v>484</v>
      </c>
      <c r="G1145" s="3">
        <v>55581.11</v>
      </c>
      <c r="H1145" s="3" t="str">
        <f>VLOOKUP($A1145&amp;$C1145&amp;$B1145,Mapping!$C:$G,3,0)</f>
        <v>Mass</v>
      </c>
      <c r="I1145" t="str">
        <f>VLOOKUP($A1145&amp;$C1145&amp;$B1145,Mapping!$C:$G,4,0)</f>
        <v>Le Petit Marseillais</v>
      </c>
      <c r="J1145" t="str">
        <f t="shared" si="17"/>
        <v>LPM HAIR CARE</v>
      </c>
      <c r="K1145" t="str">
        <f>VLOOKUP($A1145&amp;$C1145&amp;$B1145,Mapping!$C:$G,5,0)</f>
        <v>Adult Skin Care</v>
      </c>
      <c r="L1145" t="str">
        <f>VLOOKUP(J1145&amp;H1145,Mapping!J:K,2,0)</f>
        <v>Petit Marseillais Hair</v>
      </c>
      <c r="M1145" t="str">
        <f>IF(OR(I1145="PIZ BUIN",I1145="LISTERINE"),VLOOKUP(E1145,MAPEO!C:D,2,0)&amp;" "&amp;H1145,VLOOKUP(E1145,MAPEO!C:D,2,0))</f>
        <v>LPM Conditioners</v>
      </c>
      <c r="N1145">
        <f>VLOOKUP(F1145,MD!A:B,2,0)</f>
        <v>0</v>
      </c>
    </row>
    <row r="1146" spans="1:14">
      <c r="A1146" t="s">
        <v>133</v>
      </c>
      <c r="B1146" t="s">
        <v>1</v>
      </c>
      <c r="C1146" t="s">
        <v>73</v>
      </c>
      <c r="D1146" t="s">
        <v>400</v>
      </c>
      <c r="E1146" t="s">
        <v>607</v>
      </c>
      <c r="F1146" t="s">
        <v>485</v>
      </c>
      <c r="G1146" s="3">
        <v>19910.39</v>
      </c>
      <c r="H1146" s="3" t="str">
        <f>VLOOKUP($A1146&amp;$C1146&amp;$B1146,Mapping!$C:$G,3,0)</f>
        <v>Mass</v>
      </c>
      <c r="I1146" t="str">
        <f>VLOOKUP($A1146&amp;$C1146&amp;$B1146,Mapping!$C:$G,4,0)</f>
        <v>Le Petit Marseillais</v>
      </c>
      <c r="J1146" t="str">
        <f t="shared" si="17"/>
        <v>LPM HAIR CARE</v>
      </c>
      <c r="K1146" t="str">
        <f>VLOOKUP($A1146&amp;$C1146&amp;$B1146,Mapping!$C:$G,5,0)</f>
        <v>Adult Skin Care</v>
      </c>
      <c r="L1146" t="str">
        <f>VLOOKUP(J1146&amp;H1146,Mapping!J:K,2,0)</f>
        <v>Petit Marseillais Hair</v>
      </c>
      <c r="M1146" t="str">
        <f>IF(OR(I1146="PIZ BUIN",I1146="LISTERINE"),VLOOKUP(E1146,MAPEO!C:D,2,0)&amp;" "&amp;H1146,VLOOKUP(E1146,MAPEO!C:D,2,0))</f>
        <v>LPM Conditioners</v>
      </c>
      <c r="N1146">
        <f>VLOOKUP(F1146,MD!A:B,2,0)</f>
        <v>0</v>
      </c>
    </row>
    <row r="1147" spans="1:14">
      <c r="A1147" t="s">
        <v>133</v>
      </c>
      <c r="B1147" t="s">
        <v>1</v>
      </c>
      <c r="C1147" t="s">
        <v>73</v>
      </c>
      <c r="D1147" t="s">
        <v>400</v>
      </c>
      <c r="E1147" t="s">
        <v>607</v>
      </c>
      <c r="F1147" t="s">
        <v>486</v>
      </c>
      <c r="G1147" s="3">
        <v>19499.16</v>
      </c>
      <c r="H1147" s="3" t="str">
        <f>VLOOKUP($A1147&amp;$C1147&amp;$B1147,Mapping!$C:$G,3,0)</f>
        <v>Mass</v>
      </c>
      <c r="I1147" t="str">
        <f>VLOOKUP($A1147&amp;$C1147&amp;$B1147,Mapping!$C:$G,4,0)</f>
        <v>Le Petit Marseillais</v>
      </c>
      <c r="J1147" t="str">
        <f t="shared" si="17"/>
        <v>LPM HAIR CARE</v>
      </c>
      <c r="K1147" t="str">
        <f>VLOOKUP($A1147&amp;$C1147&amp;$B1147,Mapping!$C:$G,5,0)</f>
        <v>Adult Skin Care</v>
      </c>
      <c r="L1147" t="str">
        <f>VLOOKUP(J1147&amp;H1147,Mapping!J:K,2,0)</f>
        <v>Petit Marseillais Hair</v>
      </c>
      <c r="M1147" t="str">
        <f>IF(OR(I1147="PIZ BUIN",I1147="LISTERINE"),VLOOKUP(E1147,MAPEO!C:D,2,0)&amp;" "&amp;H1147,VLOOKUP(E1147,MAPEO!C:D,2,0))</f>
        <v>LPM Conditioners</v>
      </c>
      <c r="N1147">
        <f>VLOOKUP(F1147,MD!A:B,2,0)</f>
        <v>0</v>
      </c>
    </row>
    <row r="1148" spans="1:14">
      <c r="A1148" t="s">
        <v>133</v>
      </c>
      <c r="B1148" t="s">
        <v>1</v>
      </c>
      <c r="C1148" t="s">
        <v>73</v>
      </c>
      <c r="D1148" t="s">
        <v>400</v>
      </c>
      <c r="E1148" t="s">
        <v>607</v>
      </c>
      <c r="F1148" t="s">
        <v>487</v>
      </c>
      <c r="G1148" s="3">
        <v>40038.54</v>
      </c>
      <c r="H1148" s="3" t="str">
        <f>VLOOKUP($A1148&amp;$C1148&amp;$B1148,Mapping!$C:$G,3,0)</f>
        <v>Mass</v>
      </c>
      <c r="I1148" t="str">
        <f>VLOOKUP($A1148&amp;$C1148&amp;$B1148,Mapping!$C:$G,4,0)</f>
        <v>Le Petit Marseillais</v>
      </c>
      <c r="J1148" t="str">
        <f t="shared" si="17"/>
        <v>LPM HAIR CARE</v>
      </c>
      <c r="K1148" t="str">
        <f>VLOOKUP($A1148&amp;$C1148&amp;$B1148,Mapping!$C:$G,5,0)</f>
        <v>Adult Skin Care</v>
      </c>
      <c r="L1148" t="str">
        <f>VLOOKUP(J1148&amp;H1148,Mapping!J:K,2,0)</f>
        <v>Petit Marseillais Hair</v>
      </c>
      <c r="M1148" t="str">
        <f>IF(OR(I1148="PIZ BUIN",I1148="LISTERINE"),VLOOKUP(E1148,MAPEO!C:D,2,0)&amp;" "&amp;H1148,VLOOKUP(E1148,MAPEO!C:D,2,0))</f>
        <v>LPM Conditioners</v>
      </c>
      <c r="N1148">
        <f>VLOOKUP(F1148,MD!A:B,2,0)</f>
        <v>0</v>
      </c>
    </row>
    <row r="1149" spans="1:14">
      <c r="A1149" t="s">
        <v>133</v>
      </c>
      <c r="B1149" t="s">
        <v>1</v>
      </c>
      <c r="C1149" t="s">
        <v>73</v>
      </c>
      <c r="D1149" t="s">
        <v>400</v>
      </c>
      <c r="E1149" t="s">
        <v>607</v>
      </c>
      <c r="F1149" t="s">
        <v>488</v>
      </c>
      <c r="G1149" s="3">
        <v>36719.07</v>
      </c>
      <c r="H1149" s="3" t="str">
        <f>VLOOKUP($A1149&amp;$C1149&amp;$B1149,Mapping!$C:$G,3,0)</f>
        <v>Mass</v>
      </c>
      <c r="I1149" t="str">
        <f>VLOOKUP($A1149&amp;$C1149&amp;$B1149,Mapping!$C:$G,4,0)</f>
        <v>Le Petit Marseillais</v>
      </c>
      <c r="J1149" t="str">
        <f t="shared" si="17"/>
        <v>LPM HAIR CARE</v>
      </c>
      <c r="K1149" t="str">
        <f>VLOOKUP($A1149&amp;$C1149&amp;$B1149,Mapping!$C:$G,5,0)</f>
        <v>Adult Skin Care</v>
      </c>
      <c r="L1149" t="str">
        <f>VLOOKUP(J1149&amp;H1149,Mapping!J:K,2,0)</f>
        <v>Petit Marseillais Hair</v>
      </c>
      <c r="M1149" t="str">
        <f>IF(OR(I1149="PIZ BUIN",I1149="LISTERINE"),VLOOKUP(E1149,MAPEO!C:D,2,0)&amp;" "&amp;H1149,VLOOKUP(E1149,MAPEO!C:D,2,0))</f>
        <v>LPM Conditioners</v>
      </c>
      <c r="N1149">
        <f>VLOOKUP(F1149,MD!A:B,2,0)</f>
        <v>0</v>
      </c>
    </row>
    <row r="1150" spans="1:14">
      <c r="A1150" t="s">
        <v>133</v>
      </c>
      <c r="B1150" t="s">
        <v>1</v>
      </c>
      <c r="C1150" t="s">
        <v>73</v>
      </c>
      <c r="D1150" t="s">
        <v>400</v>
      </c>
      <c r="E1150" t="s">
        <v>607</v>
      </c>
      <c r="F1150" t="s">
        <v>489</v>
      </c>
      <c r="G1150" s="3">
        <v>26729.74</v>
      </c>
      <c r="H1150" s="3" t="str">
        <f>VLOOKUP($A1150&amp;$C1150&amp;$B1150,Mapping!$C:$G,3,0)</f>
        <v>Mass</v>
      </c>
      <c r="I1150" t="str">
        <f>VLOOKUP($A1150&amp;$C1150&amp;$B1150,Mapping!$C:$G,4,0)</f>
        <v>Le Petit Marseillais</v>
      </c>
      <c r="J1150" t="str">
        <f t="shared" si="17"/>
        <v>LPM HAIR CARE</v>
      </c>
      <c r="K1150" t="str">
        <f>VLOOKUP($A1150&amp;$C1150&amp;$B1150,Mapping!$C:$G,5,0)</f>
        <v>Adult Skin Care</v>
      </c>
      <c r="L1150" t="str">
        <f>VLOOKUP(J1150&amp;H1150,Mapping!J:K,2,0)</f>
        <v>Petit Marseillais Hair</v>
      </c>
      <c r="M1150" t="str">
        <f>IF(OR(I1150="PIZ BUIN",I1150="LISTERINE"),VLOOKUP(E1150,MAPEO!C:D,2,0)&amp;" "&amp;H1150,VLOOKUP(E1150,MAPEO!C:D,2,0))</f>
        <v>LPM Conditioners</v>
      </c>
      <c r="N1150">
        <f>VLOOKUP(F1150,MD!A:B,2,0)</f>
        <v>0</v>
      </c>
    </row>
    <row r="1151" spans="1:14">
      <c r="A1151" t="s">
        <v>133</v>
      </c>
      <c r="B1151" t="s">
        <v>1</v>
      </c>
      <c r="C1151" t="s">
        <v>73</v>
      </c>
      <c r="D1151" t="s">
        <v>400</v>
      </c>
      <c r="E1151" t="s">
        <v>607</v>
      </c>
      <c r="F1151" t="s">
        <v>490</v>
      </c>
      <c r="G1151" s="3">
        <v>38724.129999999997</v>
      </c>
      <c r="H1151" s="3" t="str">
        <f>VLOOKUP($A1151&amp;$C1151&amp;$B1151,Mapping!$C:$G,3,0)</f>
        <v>Mass</v>
      </c>
      <c r="I1151" t="str">
        <f>VLOOKUP($A1151&amp;$C1151&amp;$B1151,Mapping!$C:$G,4,0)</f>
        <v>Le Petit Marseillais</v>
      </c>
      <c r="J1151" t="str">
        <f t="shared" si="17"/>
        <v>LPM HAIR CARE</v>
      </c>
      <c r="K1151" t="str">
        <f>VLOOKUP($A1151&amp;$C1151&amp;$B1151,Mapping!$C:$G,5,0)</f>
        <v>Adult Skin Care</v>
      </c>
      <c r="L1151" t="str">
        <f>VLOOKUP(J1151&amp;H1151,Mapping!J:K,2,0)</f>
        <v>Petit Marseillais Hair</v>
      </c>
      <c r="M1151" t="str">
        <f>IF(OR(I1151="PIZ BUIN",I1151="LISTERINE"),VLOOKUP(E1151,MAPEO!C:D,2,0)&amp;" "&amp;H1151,VLOOKUP(E1151,MAPEO!C:D,2,0))</f>
        <v>LPM Conditioners</v>
      </c>
      <c r="N1151">
        <f>VLOOKUP(F1151,MD!A:B,2,0)</f>
        <v>0</v>
      </c>
    </row>
    <row r="1152" spans="1:14">
      <c r="A1152" t="s">
        <v>133</v>
      </c>
      <c r="B1152" t="s">
        <v>1</v>
      </c>
      <c r="C1152" t="s">
        <v>73</v>
      </c>
      <c r="D1152" t="s">
        <v>400</v>
      </c>
      <c r="E1152" t="s">
        <v>607</v>
      </c>
      <c r="F1152" t="s">
        <v>491</v>
      </c>
      <c r="G1152" s="3">
        <v>25753.03</v>
      </c>
      <c r="H1152" s="3" t="str">
        <f>VLOOKUP($A1152&amp;$C1152&amp;$B1152,Mapping!$C:$G,3,0)</f>
        <v>Mass</v>
      </c>
      <c r="I1152" t="str">
        <f>VLOOKUP($A1152&amp;$C1152&amp;$B1152,Mapping!$C:$G,4,0)</f>
        <v>Le Petit Marseillais</v>
      </c>
      <c r="J1152" t="str">
        <f t="shared" ref="J1152:J1215" si="18">IF(OR(C1152="ROC",C1152="COMPEED"),E1152,D1152)</f>
        <v>LPM HAIR CARE</v>
      </c>
      <c r="K1152" t="str">
        <f>VLOOKUP($A1152&amp;$C1152&amp;$B1152,Mapping!$C:$G,5,0)</f>
        <v>Adult Skin Care</v>
      </c>
      <c r="L1152" t="str">
        <f>VLOOKUP(J1152&amp;H1152,Mapping!J:K,2,0)</f>
        <v>Petit Marseillais Hair</v>
      </c>
      <c r="M1152" t="str">
        <f>IF(OR(I1152="PIZ BUIN",I1152="LISTERINE"),VLOOKUP(E1152,MAPEO!C:D,2,0)&amp;" "&amp;H1152,VLOOKUP(E1152,MAPEO!C:D,2,0))</f>
        <v>LPM Conditioners</v>
      </c>
      <c r="N1152">
        <f>VLOOKUP(F1152,MD!A:B,2,0)</f>
        <v>0</v>
      </c>
    </row>
    <row r="1153" spans="1:14">
      <c r="A1153" t="s">
        <v>133</v>
      </c>
      <c r="B1153" t="s">
        <v>1</v>
      </c>
      <c r="C1153" t="s">
        <v>73</v>
      </c>
      <c r="D1153" t="s">
        <v>400</v>
      </c>
      <c r="E1153" t="s">
        <v>607</v>
      </c>
      <c r="F1153" t="s">
        <v>492</v>
      </c>
      <c r="G1153" s="3">
        <v>17465.5</v>
      </c>
      <c r="H1153" s="3" t="str">
        <f>VLOOKUP($A1153&amp;$C1153&amp;$B1153,Mapping!$C:$G,3,0)</f>
        <v>Mass</v>
      </c>
      <c r="I1153" t="str">
        <f>VLOOKUP($A1153&amp;$C1153&amp;$B1153,Mapping!$C:$G,4,0)</f>
        <v>Le Petit Marseillais</v>
      </c>
      <c r="J1153" t="str">
        <f t="shared" si="18"/>
        <v>LPM HAIR CARE</v>
      </c>
      <c r="K1153" t="str">
        <f>VLOOKUP($A1153&amp;$C1153&amp;$B1153,Mapping!$C:$G,5,0)</f>
        <v>Adult Skin Care</v>
      </c>
      <c r="L1153" t="str">
        <f>VLOOKUP(J1153&amp;H1153,Mapping!J:K,2,0)</f>
        <v>Petit Marseillais Hair</v>
      </c>
      <c r="M1153" t="str">
        <f>IF(OR(I1153="PIZ BUIN",I1153="LISTERINE"),VLOOKUP(E1153,MAPEO!C:D,2,0)&amp;" "&amp;H1153,VLOOKUP(E1153,MAPEO!C:D,2,0))</f>
        <v>LPM Conditioners</v>
      </c>
      <c r="N1153">
        <f>VLOOKUP(F1153,MD!A:B,2,0)</f>
        <v>0</v>
      </c>
    </row>
    <row r="1154" spans="1:14">
      <c r="A1154" t="s">
        <v>133</v>
      </c>
      <c r="B1154" t="s">
        <v>1</v>
      </c>
      <c r="C1154" t="s">
        <v>73</v>
      </c>
      <c r="D1154" t="s">
        <v>400</v>
      </c>
      <c r="E1154" t="s">
        <v>607</v>
      </c>
      <c r="F1154" t="s">
        <v>493</v>
      </c>
      <c r="G1154" s="3">
        <v>36273.18</v>
      </c>
      <c r="H1154" s="3" t="str">
        <f>VLOOKUP($A1154&amp;$C1154&amp;$B1154,Mapping!$C:$G,3,0)</f>
        <v>Mass</v>
      </c>
      <c r="I1154" t="str">
        <f>VLOOKUP($A1154&amp;$C1154&amp;$B1154,Mapping!$C:$G,4,0)</f>
        <v>Le Petit Marseillais</v>
      </c>
      <c r="J1154" t="str">
        <f t="shared" si="18"/>
        <v>LPM HAIR CARE</v>
      </c>
      <c r="K1154" t="str">
        <f>VLOOKUP($A1154&amp;$C1154&amp;$B1154,Mapping!$C:$G,5,0)</f>
        <v>Adult Skin Care</v>
      </c>
      <c r="L1154" t="str">
        <f>VLOOKUP(J1154&amp;H1154,Mapping!J:K,2,0)</f>
        <v>Petit Marseillais Hair</v>
      </c>
      <c r="M1154" t="str">
        <f>IF(OR(I1154="PIZ BUIN",I1154="LISTERINE"),VLOOKUP(E1154,MAPEO!C:D,2,0)&amp;" "&amp;H1154,VLOOKUP(E1154,MAPEO!C:D,2,0))</f>
        <v>LPM Conditioners</v>
      </c>
      <c r="N1154">
        <f>VLOOKUP(F1154,MD!A:B,2,0)</f>
        <v>0</v>
      </c>
    </row>
    <row r="1155" spans="1:14">
      <c r="A1155" t="s">
        <v>133</v>
      </c>
      <c r="B1155" t="s">
        <v>1</v>
      </c>
      <c r="C1155" t="s">
        <v>73</v>
      </c>
      <c r="D1155" t="s">
        <v>400</v>
      </c>
      <c r="E1155" t="s">
        <v>607</v>
      </c>
      <c r="F1155" t="s">
        <v>95</v>
      </c>
      <c r="G1155" s="3">
        <v>20791.11</v>
      </c>
      <c r="H1155" s="3" t="str">
        <f>VLOOKUP($A1155&amp;$C1155&amp;$B1155,Mapping!$C:$G,3,0)</f>
        <v>Mass</v>
      </c>
      <c r="I1155" t="str">
        <f>VLOOKUP($A1155&amp;$C1155&amp;$B1155,Mapping!$C:$G,4,0)</f>
        <v>Le Petit Marseillais</v>
      </c>
      <c r="J1155" t="str">
        <f t="shared" si="18"/>
        <v>LPM HAIR CARE</v>
      </c>
      <c r="K1155" t="str">
        <f>VLOOKUP($A1155&amp;$C1155&amp;$B1155,Mapping!$C:$G,5,0)</f>
        <v>Adult Skin Care</v>
      </c>
      <c r="L1155" t="str">
        <f>VLOOKUP(J1155&amp;H1155,Mapping!J:K,2,0)</f>
        <v>Petit Marseillais Hair</v>
      </c>
      <c r="M1155" t="str">
        <f>IF(OR(I1155="PIZ BUIN",I1155="LISTERINE"),VLOOKUP(E1155,MAPEO!C:D,2,0)&amp;" "&amp;H1155,VLOOKUP(E1155,MAPEO!C:D,2,0))</f>
        <v>LPM Conditioners</v>
      </c>
      <c r="N1155" t="str">
        <f>VLOOKUP(F1155,MD!A:B,2,0)</f>
        <v>YTD 2015</v>
      </c>
    </row>
    <row r="1156" spans="1:14">
      <c r="A1156" t="s">
        <v>133</v>
      </c>
      <c r="B1156" t="s">
        <v>1</v>
      </c>
      <c r="C1156" t="s">
        <v>73</v>
      </c>
      <c r="D1156" t="s">
        <v>400</v>
      </c>
      <c r="E1156" t="s">
        <v>607</v>
      </c>
      <c r="F1156" t="s">
        <v>96</v>
      </c>
      <c r="G1156" s="3">
        <v>25128.73</v>
      </c>
      <c r="H1156" s="3" t="str">
        <f>VLOOKUP($A1156&amp;$C1156&amp;$B1156,Mapping!$C:$G,3,0)</f>
        <v>Mass</v>
      </c>
      <c r="I1156" t="str">
        <f>VLOOKUP($A1156&amp;$C1156&amp;$B1156,Mapping!$C:$G,4,0)</f>
        <v>Le Petit Marseillais</v>
      </c>
      <c r="J1156" t="str">
        <f t="shared" si="18"/>
        <v>LPM HAIR CARE</v>
      </c>
      <c r="K1156" t="str">
        <f>VLOOKUP($A1156&amp;$C1156&amp;$B1156,Mapping!$C:$G,5,0)</f>
        <v>Adult Skin Care</v>
      </c>
      <c r="L1156" t="str">
        <f>VLOOKUP(J1156&amp;H1156,Mapping!J:K,2,0)</f>
        <v>Petit Marseillais Hair</v>
      </c>
      <c r="M1156" t="str">
        <f>IF(OR(I1156="PIZ BUIN",I1156="LISTERINE"),VLOOKUP(E1156,MAPEO!C:D,2,0)&amp;" "&amp;H1156,VLOOKUP(E1156,MAPEO!C:D,2,0))</f>
        <v>LPM Conditioners</v>
      </c>
      <c r="N1156" t="str">
        <f>VLOOKUP(F1156,MD!A:B,2,0)</f>
        <v>YTD 2015</v>
      </c>
    </row>
    <row r="1157" spans="1:14">
      <c r="A1157" t="s">
        <v>133</v>
      </c>
      <c r="B1157" t="s">
        <v>1</v>
      </c>
      <c r="C1157" t="s">
        <v>73</v>
      </c>
      <c r="D1157" t="s">
        <v>400</v>
      </c>
      <c r="E1157" t="s">
        <v>607</v>
      </c>
      <c r="F1157" t="s">
        <v>97</v>
      </c>
      <c r="G1157" s="3">
        <v>36369.94</v>
      </c>
      <c r="H1157" s="3" t="str">
        <f>VLOOKUP($A1157&amp;$C1157&amp;$B1157,Mapping!$C:$G,3,0)</f>
        <v>Mass</v>
      </c>
      <c r="I1157" t="str">
        <f>VLOOKUP($A1157&amp;$C1157&amp;$B1157,Mapping!$C:$G,4,0)</f>
        <v>Le Petit Marseillais</v>
      </c>
      <c r="J1157" t="str">
        <f t="shared" si="18"/>
        <v>LPM HAIR CARE</v>
      </c>
      <c r="K1157" t="str">
        <f>VLOOKUP($A1157&amp;$C1157&amp;$B1157,Mapping!$C:$G,5,0)</f>
        <v>Adult Skin Care</v>
      </c>
      <c r="L1157" t="str">
        <f>VLOOKUP(J1157&amp;H1157,Mapping!J:K,2,0)</f>
        <v>Petit Marseillais Hair</v>
      </c>
      <c r="M1157" t="str">
        <f>IF(OR(I1157="PIZ BUIN",I1157="LISTERINE"),VLOOKUP(E1157,MAPEO!C:D,2,0)&amp;" "&amp;H1157,VLOOKUP(E1157,MAPEO!C:D,2,0))</f>
        <v>LPM Conditioners</v>
      </c>
      <c r="N1157" t="str">
        <f>VLOOKUP(F1157,MD!A:B,2,0)</f>
        <v>YTD 2015</v>
      </c>
    </row>
    <row r="1158" spans="1:14">
      <c r="A1158" t="s">
        <v>133</v>
      </c>
      <c r="B1158" t="s">
        <v>1</v>
      </c>
      <c r="C1158" t="s">
        <v>73</v>
      </c>
      <c r="D1158" t="s">
        <v>400</v>
      </c>
      <c r="E1158" t="s">
        <v>607</v>
      </c>
      <c r="F1158" t="s">
        <v>101</v>
      </c>
      <c r="G1158" s="3">
        <v>15689.42</v>
      </c>
      <c r="H1158" s="3" t="str">
        <f>VLOOKUP($A1158&amp;$C1158&amp;$B1158,Mapping!$C:$G,3,0)</f>
        <v>Mass</v>
      </c>
      <c r="I1158" t="str">
        <f>VLOOKUP($A1158&amp;$C1158&amp;$B1158,Mapping!$C:$G,4,0)</f>
        <v>Le Petit Marseillais</v>
      </c>
      <c r="J1158" t="str">
        <f t="shared" si="18"/>
        <v>LPM HAIR CARE</v>
      </c>
      <c r="K1158" t="str">
        <f>VLOOKUP($A1158&amp;$C1158&amp;$B1158,Mapping!$C:$G,5,0)</f>
        <v>Adult Skin Care</v>
      </c>
      <c r="L1158" t="str">
        <f>VLOOKUP(J1158&amp;H1158,Mapping!J:K,2,0)</f>
        <v>Petit Marseillais Hair</v>
      </c>
      <c r="M1158" t="str">
        <f>IF(OR(I1158="PIZ BUIN",I1158="LISTERINE"),VLOOKUP(E1158,MAPEO!C:D,2,0)&amp;" "&amp;H1158,VLOOKUP(E1158,MAPEO!C:D,2,0))</f>
        <v>LPM Conditioners</v>
      </c>
      <c r="N1158" t="str">
        <f>VLOOKUP(F1158,MD!A:B,2,0)</f>
        <v>YTD 2015</v>
      </c>
    </row>
    <row r="1159" spans="1:14">
      <c r="A1159" t="s">
        <v>133</v>
      </c>
      <c r="B1159" t="s">
        <v>1</v>
      </c>
      <c r="C1159" t="s">
        <v>73</v>
      </c>
      <c r="D1159" t="s">
        <v>400</v>
      </c>
      <c r="E1159" t="s">
        <v>607</v>
      </c>
      <c r="F1159" t="s">
        <v>104</v>
      </c>
      <c r="G1159" s="3">
        <v>19552.490000000002</v>
      </c>
      <c r="H1159" s="3" t="str">
        <f>VLOOKUP($A1159&amp;$C1159&amp;$B1159,Mapping!$C:$G,3,0)</f>
        <v>Mass</v>
      </c>
      <c r="I1159" t="str">
        <f>VLOOKUP($A1159&amp;$C1159&amp;$B1159,Mapping!$C:$G,4,0)</f>
        <v>Le Petit Marseillais</v>
      </c>
      <c r="J1159" t="str">
        <f t="shared" si="18"/>
        <v>LPM HAIR CARE</v>
      </c>
      <c r="K1159" t="str">
        <f>VLOOKUP($A1159&amp;$C1159&amp;$B1159,Mapping!$C:$G,5,0)</f>
        <v>Adult Skin Care</v>
      </c>
      <c r="L1159" t="str">
        <f>VLOOKUP(J1159&amp;H1159,Mapping!J:K,2,0)</f>
        <v>Petit Marseillais Hair</v>
      </c>
      <c r="M1159" t="str">
        <f>IF(OR(I1159="PIZ BUIN",I1159="LISTERINE"),VLOOKUP(E1159,MAPEO!C:D,2,0)&amp;" "&amp;H1159,VLOOKUP(E1159,MAPEO!C:D,2,0))</f>
        <v>LPM Conditioners</v>
      </c>
      <c r="N1159" t="str">
        <f>VLOOKUP(F1159,MD!A:B,2,0)</f>
        <v>YTD 2015</v>
      </c>
    </row>
    <row r="1160" spans="1:14">
      <c r="A1160" t="s">
        <v>133</v>
      </c>
      <c r="B1160" t="s">
        <v>1</v>
      </c>
      <c r="C1160" t="s">
        <v>73</v>
      </c>
      <c r="D1160" t="s">
        <v>400</v>
      </c>
      <c r="E1160" t="s">
        <v>607</v>
      </c>
      <c r="F1160" t="s">
        <v>105</v>
      </c>
      <c r="G1160" s="3">
        <v>25578.32</v>
      </c>
      <c r="H1160" s="3" t="str">
        <f>VLOOKUP($A1160&amp;$C1160&amp;$B1160,Mapping!$C:$G,3,0)</f>
        <v>Mass</v>
      </c>
      <c r="I1160" t="str">
        <f>VLOOKUP($A1160&amp;$C1160&amp;$B1160,Mapping!$C:$G,4,0)</f>
        <v>Le Petit Marseillais</v>
      </c>
      <c r="J1160" t="str">
        <f t="shared" si="18"/>
        <v>LPM HAIR CARE</v>
      </c>
      <c r="K1160" t="str">
        <f>VLOOKUP($A1160&amp;$C1160&amp;$B1160,Mapping!$C:$G,5,0)</f>
        <v>Adult Skin Care</v>
      </c>
      <c r="L1160" t="str">
        <f>VLOOKUP(J1160&amp;H1160,Mapping!J:K,2,0)</f>
        <v>Petit Marseillais Hair</v>
      </c>
      <c r="M1160" t="str">
        <f>IF(OR(I1160="PIZ BUIN",I1160="LISTERINE"),VLOOKUP(E1160,MAPEO!C:D,2,0)&amp;" "&amp;H1160,VLOOKUP(E1160,MAPEO!C:D,2,0))</f>
        <v>LPM Conditioners</v>
      </c>
      <c r="N1160" t="str">
        <f>VLOOKUP(F1160,MD!A:B,2,0)</f>
        <v>YTD 2015</v>
      </c>
    </row>
    <row r="1161" spans="1:14">
      <c r="A1161" t="s">
        <v>133</v>
      </c>
      <c r="B1161" t="s">
        <v>1</v>
      </c>
      <c r="C1161" t="s">
        <v>73</v>
      </c>
      <c r="D1161" t="s">
        <v>400</v>
      </c>
      <c r="E1161" t="s">
        <v>607</v>
      </c>
      <c r="F1161" t="s">
        <v>106</v>
      </c>
      <c r="G1161" s="3">
        <v>20811.650000000001</v>
      </c>
      <c r="H1161" s="3" t="str">
        <f>VLOOKUP($A1161&amp;$C1161&amp;$B1161,Mapping!$C:$G,3,0)</f>
        <v>Mass</v>
      </c>
      <c r="I1161" t="str">
        <f>VLOOKUP($A1161&amp;$C1161&amp;$B1161,Mapping!$C:$G,4,0)</f>
        <v>Le Petit Marseillais</v>
      </c>
      <c r="J1161" t="str">
        <f t="shared" si="18"/>
        <v>LPM HAIR CARE</v>
      </c>
      <c r="K1161" t="str">
        <f>VLOOKUP($A1161&amp;$C1161&amp;$B1161,Mapping!$C:$G,5,0)</f>
        <v>Adult Skin Care</v>
      </c>
      <c r="L1161" t="str">
        <f>VLOOKUP(J1161&amp;H1161,Mapping!J:K,2,0)</f>
        <v>Petit Marseillais Hair</v>
      </c>
      <c r="M1161" t="str">
        <f>IF(OR(I1161="PIZ BUIN",I1161="LISTERINE"),VLOOKUP(E1161,MAPEO!C:D,2,0)&amp;" "&amp;H1161,VLOOKUP(E1161,MAPEO!C:D,2,0))</f>
        <v>LPM Conditioners</v>
      </c>
      <c r="N1161" t="str">
        <f>VLOOKUP(F1161,MD!A:B,2,0)</f>
        <v>YTD 2015</v>
      </c>
    </row>
    <row r="1162" spans="1:14">
      <c r="A1162" t="s">
        <v>133</v>
      </c>
      <c r="B1162" t="s">
        <v>1</v>
      </c>
      <c r="C1162" t="s">
        <v>73</v>
      </c>
      <c r="D1162" t="s">
        <v>400</v>
      </c>
      <c r="E1162" t="s">
        <v>607</v>
      </c>
      <c r="F1162" t="s">
        <v>108</v>
      </c>
      <c r="G1162" s="3">
        <v>11257.9</v>
      </c>
      <c r="H1162" s="3" t="str">
        <f>VLOOKUP($A1162&amp;$C1162&amp;$B1162,Mapping!$C:$G,3,0)</f>
        <v>Mass</v>
      </c>
      <c r="I1162" t="str">
        <f>VLOOKUP($A1162&amp;$C1162&amp;$B1162,Mapping!$C:$G,4,0)</f>
        <v>Le Petit Marseillais</v>
      </c>
      <c r="J1162" t="str">
        <f t="shared" si="18"/>
        <v>LPM HAIR CARE</v>
      </c>
      <c r="K1162" t="str">
        <f>VLOOKUP($A1162&amp;$C1162&amp;$B1162,Mapping!$C:$G,5,0)</f>
        <v>Adult Skin Care</v>
      </c>
      <c r="L1162" t="str">
        <f>VLOOKUP(J1162&amp;H1162,Mapping!J:K,2,0)</f>
        <v>Petit Marseillais Hair</v>
      </c>
      <c r="M1162" t="str">
        <f>IF(OR(I1162="PIZ BUIN",I1162="LISTERINE"),VLOOKUP(E1162,MAPEO!C:D,2,0)&amp;" "&amp;H1162,VLOOKUP(E1162,MAPEO!C:D,2,0))</f>
        <v>LPM Conditioners</v>
      </c>
      <c r="N1162">
        <f>VLOOKUP(F1162,MD!A:B,2,0)</f>
        <v>0</v>
      </c>
    </row>
    <row r="1163" spans="1:14">
      <c r="A1163" t="s">
        <v>133</v>
      </c>
      <c r="B1163" t="s">
        <v>1</v>
      </c>
      <c r="C1163" t="s">
        <v>73</v>
      </c>
      <c r="D1163" t="s">
        <v>400</v>
      </c>
      <c r="E1163" t="s">
        <v>607</v>
      </c>
      <c r="F1163" t="s">
        <v>109</v>
      </c>
      <c r="G1163" s="3">
        <v>15991.94</v>
      </c>
      <c r="H1163" s="3" t="str">
        <f>VLOOKUP($A1163&amp;$C1163&amp;$B1163,Mapping!$C:$G,3,0)</f>
        <v>Mass</v>
      </c>
      <c r="I1163" t="str">
        <f>VLOOKUP($A1163&amp;$C1163&amp;$B1163,Mapping!$C:$G,4,0)</f>
        <v>Le Petit Marseillais</v>
      </c>
      <c r="J1163" t="str">
        <f t="shared" si="18"/>
        <v>LPM HAIR CARE</v>
      </c>
      <c r="K1163" t="str">
        <f>VLOOKUP($A1163&amp;$C1163&amp;$B1163,Mapping!$C:$G,5,0)</f>
        <v>Adult Skin Care</v>
      </c>
      <c r="L1163" t="str">
        <f>VLOOKUP(J1163&amp;H1163,Mapping!J:K,2,0)</f>
        <v>Petit Marseillais Hair</v>
      </c>
      <c r="M1163" t="str">
        <f>IF(OR(I1163="PIZ BUIN",I1163="LISTERINE"),VLOOKUP(E1163,MAPEO!C:D,2,0)&amp;" "&amp;H1163,VLOOKUP(E1163,MAPEO!C:D,2,0))</f>
        <v>LPM Conditioners</v>
      </c>
      <c r="N1163">
        <f>VLOOKUP(F1163,MD!A:B,2,0)</f>
        <v>0</v>
      </c>
    </row>
    <row r="1164" spans="1:14">
      <c r="A1164" t="s">
        <v>133</v>
      </c>
      <c r="B1164" t="s">
        <v>1</v>
      </c>
      <c r="C1164" t="s">
        <v>73</v>
      </c>
      <c r="D1164" t="s">
        <v>400</v>
      </c>
      <c r="E1164" t="s">
        <v>607</v>
      </c>
      <c r="F1164" t="s">
        <v>110</v>
      </c>
      <c r="G1164" s="3">
        <v>8138.51</v>
      </c>
      <c r="H1164" s="3" t="str">
        <f>VLOOKUP($A1164&amp;$C1164&amp;$B1164,Mapping!$C:$G,3,0)</f>
        <v>Mass</v>
      </c>
      <c r="I1164" t="str">
        <f>VLOOKUP($A1164&amp;$C1164&amp;$B1164,Mapping!$C:$G,4,0)</f>
        <v>Le Petit Marseillais</v>
      </c>
      <c r="J1164" t="str">
        <f t="shared" si="18"/>
        <v>LPM HAIR CARE</v>
      </c>
      <c r="K1164" t="str">
        <f>VLOOKUP($A1164&amp;$C1164&amp;$B1164,Mapping!$C:$G,5,0)</f>
        <v>Adult Skin Care</v>
      </c>
      <c r="L1164" t="str">
        <f>VLOOKUP(J1164&amp;H1164,Mapping!J:K,2,0)</f>
        <v>Petit Marseillais Hair</v>
      </c>
      <c r="M1164" t="str">
        <f>IF(OR(I1164="PIZ BUIN",I1164="LISTERINE"),VLOOKUP(E1164,MAPEO!C:D,2,0)&amp;" "&amp;H1164,VLOOKUP(E1164,MAPEO!C:D,2,0))</f>
        <v>LPM Conditioners</v>
      </c>
      <c r="N1164">
        <f>VLOOKUP(F1164,MD!A:B,2,0)</f>
        <v>0</v>
      </c>
    </row>
    <row r="1165" spans="1:14">
      <c r="A1165" t="s">
        <v>133</v>
      </c>
      <c r="B1165" t="s">
        <v>1</v>
      </c>
      <c r="C1165" t="s">
        <v>73</v>
      </c>
      <c r="D1165" t="s">
        <v>400</v>
      </c>
      <c r="E1165" t="s">
        <v>607</v>
      </c>
      <c r="F1165" t="s">
        <v>111</v>
      </c>
      <c r="G1165" s="3">
        <v>17479.64</v>
      </c>
      <c r="H1165" s="3" t="str">
        <f>VLOOKUP($A1165&amp;$C1165&amp;$B1165,Mapping!$C:$G,3,0)</f>
        <v>Mass</v>
      </c>
      <c r="I1165" t="str">
        <f>VLOOKUP($A1165&amp;$C1165&amp;$B1165,Mapping!$C:$G,4,0)</f>
        <v>Le Petit Marseillais</v>
      </c>
      <c r="J1165" t="str">
        <f t="shared" si="18"/>
        <v>LPM HAIR CARE</v>
      </c>
      <c r="K1165" t="str">
        <f>VLOOKUP($A1165&amp;$C1165&amp;$B1165,Mapping!$C:$G,5,0)</f>
        <v>Adult Skin Care</v>
      </c>
      <c r="L1165" t="str">
        <f>VLOOKUP(J1165&amp;H1165,Mapping!J:K,2,0)</f>
        <v>Petit Marseillais Hair</v>
      </c>
      <c r="M1165" t="str">
        <f>IF(OR(I1165="PIZ BUIN",I1165="LISTERINE"),VLOOKUP(E1165,MAPEO!C:D,2,0)&amp;" "&amp;H1165,VLOOKUP(E1165,MAPEO!C:D,2,0))</f>
        <v>LPM Conditioners</v>
      </c>
      <c r="N1165">
        <f>VLOOKUP(F1165,MD!A:B,2,0)</f>
        <v>0</v>
      </c>
    </row>
    <row r="1166" spans="1:14">
      <c r="A1166" t="s">
        <v>133</v>
      </c>
      <c r="B1166" t="s">
        <v>1</v>
      </c>
      <c r="C1166" t="s">
        <v>73</v>
      </c>
      <c r="D1166" t="s">
        <v>400</v>
      </c>
      <c r="E1166" t="s">
        <v>607</v>
      </c>
      <c r="F1166" t="s">
        <v>114</v>
      </c>
      <c r="G1166" s="3">
        <v>10425.950000000001</v>
      </c>
      <c r="H1166" s="3" t="str">
        <f>VLOOKUP($A1166&amp;$C1166&amp;$B1166,Mapping!$C:$G,3,0)</f>
        <v>Mass</v>
      </c>
      <c r="I1166" t="str">
        <f>VLOOKUP($A1166&amp;$C1166&amp;$B1166,Mapping!$C:$G,4,0)</f>
        <v>Le Petit Marseillais</v>
      </c>
      <c r="J1166" t="str">
        <f t="shared" si="18"/>
        <v>LPM HAIR CARE</v>
      </c>
      <c r="K1166" t="str">
        <f>VLOOKUP($A1166&amp;$C1166&amp;$B1166,Mapping!$C:$G,5,0)</f>
        <v>Adult Skin Care</v>
      </c>
      <c r="L1166" t="str">
        <f>VLOOKUP(J1166&amp;H1166,Mapping!J:K,2,0)</f>
        <v>Petit Marseillais Hair</v>
      </c>
      <c r="M1166" t="str">
        <f>IF(OR(I1166="PIZ BUIN",I1166="LISTERINE"),VLOOKUP(E1166,MAPEO!C:D,2,0)&amp;" "&amp;H1166,VLOOKUP(E1166,MAPEO!C:D,2,0))</f>
        <v>LPM Conditioners</v>
      </c>
      <c r="N1166">
        <f>VLOOKUP(F1166,MD!A:B,2,0)</f>
        <v>0</v>
      </c>
    </row>
    <row r="1167" spans="1:14">
      <c r="A1167" t="s">
        <v>133</v>
      </c>
      <c r="B1167" t="s">
        <v>1</v>
      </c>
      <c r="C1167" t="s">
        <v>73</v>
      </c>
      <c r="D1167" t="s">
        <v>400</v>
      </c>
      <c r="E1167" t="s">
        <v>607</v>
      </c>
      <c r="F1167" t="s">
        <v>115</v>
      </c>
      <c r="G1167" s="3">
        <v>9011.44</v>
      </c>
      <c r="H1167" s="3" t="str">
        <f>VLOOKUP($A1167&amp;$C1167&amp;$B1167,Mapping!$C:$G,3,0)</f>
        <v>Mass</v>
      </c>
      <c r="I1167" t="str">
        <f>VLOOKUP($A1167&amp;$C1167&amp;$B1167,Mapping!$C:$G,4,0)</f>
        <v>Le Petit Marseillais</v>
      </c>
      <c r="J1167" t="str">
        <f t="shared" si="18"/>
        <v>LPM HAIR CARE</v>
      </c>
      <c r="K1167" t="str">
        <f>VLOOKUP($A1167&amp;$C1167&amp;$B1167,Mapping!$C:$G,5,0)</f>
        <v>Adult Skin Care</v>
      </c>
      <c r="L1167" t="str">
        <f>VLOOKUP(J1167&amp;H1167,Mapping!J:K,2,0)</f>
        <v>Petit Marseillais Hair</v>
      </c>
      <c r="M1167" t="str">
        <f>IF(OR(I1167="PIZ BUIN",I1167="LISTERINE"),VLOOKUP(E1167,MAPEO!C:D,2,0)&amp;" "&amp;H1167,VLOOKUP(E1167,MAPEO!C:D,2,0))</f>
        <v>LPM Conditioners</v>
      </c>
      <c r="N1167" t="str">
        <f>VLOOKUP(F1167,MD!A:B,2,0)</f>
        <v>YTD 2016</v>
      </c>
    </row>
    <row r="1168" spans="1:14">
      <c r="A1168" t="s">
        <v>133</v>
      </c>
      <c r="B1168" t="s">
        <v>1</v>
      </c>
      <c r="C1168" t="s">
        <v>73</v>
      </c>
      <c r="D1168" t="s">
        <v>400</v>
      </c>
      <c r="E1168" t="s">
        <v>607</v>
      </c>
      <c r="F1168" t="s">
        <v>117</v>
      </c>
      <c r="G1168" s="3">
        <v>10916.2</v>
      </c>
      <c r="H1168" s="3" t="str">
        <f>VLOOKUP($A1168&amp;$C1168&amp;$B1168,Mapping!$C:$G,3,0)</f>
        <v>Mass</v>
      </c>
      <c r="I1168" t="str">
        <f>VLOOKUP($A1168&amp;$C1168&amp;$B1168,Mapping!$C:$G,4,0)</f>
        <v>Le Petit Marseillais</v>
      </c>
      <c r="J1168" t="str">
        <f t="shared" si="18"/>
        <v>LPM HAIR CARE</v>
      </c>
      <c r="K1168" t="str">
        <f>VLOOKUP($A1168&amp;$C1168&amp;$B1168,Mapping!$C:$G,5,0)</f>
        <v>Adult Skin Care</v>
      </c>
      <c r="L1168" t="str">
        <f>VLOOKUP(J1168&amp;H1168,Mapping!J:K,2,0)</f>
        <v>Petit Marseillais Hair</v>
      </c>
      <c r="M1168" t="str">
        <f>IF(OR(I1168="PIZ BUIN",I1168="LISTERINE"),VLOOKUP(E1168,MAPEO!C:D,2,0)&amp;" "&amp;H1168,VLOOKUP(E1168,MAPEO!C:D,2,0))</f>
        <v>LPM Conditioners</v>
      </c>
      <c r="N1168" t="str">
        <f>VLOOKUP(F1168,MD!A:B,2,0)</f>
        <v>YTD 2016</v>
      </c>
    </row>
    <row r="1169" spans="1:14">
      <c r="A1169" t="s">
        <v>133</v>
      </c>
      <c r="B1169" t="s">
        <v>1</v>
      </c>
      <c r="C1169" t="s">
        <v>73</v>
      </c>
      <c r="D1169" t="s">
        <v>400</v>
      </c>
      <c r="E1169" t="s">
        <v>607</v>
      </c>
      <c r="F1169" t="s">
        <v>118</v>
      </c>
      <c r="G1169" s="3">
        <v>30695.17</v>
      </c>
      <c r="H1169" s="3" t="str">
        <f>VLOOKUP($A1169&amp;$C1169&amp;$B1169,Mapping!$C:$G,3,0)</f>
        <v>Mass</v>
      </c>
      <c r="I1169" t="str">
        <f>VLOOKUP($A1169&amp;$C1169&amp;$B1169,Mapping!$C:$G,4,0)</f>
        <v>Le Petit Marseillais</v>
      </c>
      <c r="J1169" t="str">
        <f t="shared" si="18"/>
        <v>LPM HAIR CARE</v>
      </c>
      <c r="K1169" t="str">
        <f>VLOOKUP($A1169&amp;$C1169&amp;$B1169,Mapping!$C:$G,5,0)</f>
        <v>Adult Skin Care</v>
      </c>
      <c r="L1169" t="str">
        <f>VLOOKUP(J1169&amp;H1169,Mapping!J:K,2,0)</f>
        <v>Petit Marseillais Hair</v>
      </c>
      <c r="M1169" t="str">
        <f>IF(OR(I1169="PIZ BUIN",I1169="LISTERINE"),VLOOKUP(E1169,MAPEO!C:D,2,0)&amp;" "&amp;H1169,VLOOKUP(E1169,MAPEO!C:D,2,0))</f>
        <v>LPM Conditioners</v>
      </c>
      <c r="N1169" t="str">
        <f>VLOOKUP(F1169,MD!A:B,2,0)</f>
        <v>YTD 2016</v>
      </c>
    </row>
    <row r="1170" spans="1:14">
      <c r="A1170" t="s">
        <v>133</v>
      </c>
      <c r="B1170" t="s">
        <v>1</v>
      </c>
      <c r="C1170" t="s">
        <v>73</v>
      </c>
      <c r="D1170" t="s">
        <v>400</v>
      </c>
      <c r="E1170" t="s">
        <v>608</v>
      </c>
      <c r="F1170" t="s">
        <v>482</v>
      </c>
      <c r="G1170" s="3">
        <v>76414.149999999994</v>
      </c>
      <c r="H1170" s="3" t="str">
        <f>VLOOKUP($A1170&amp;$C1170&amp;$B1170,Mapping!$C:$G,3,0)</f>
        <v>Mass</v>
      </c>
      <c r="I1170" t="str">
        <f>VLOOKUP($A1170&amp;$C1170&amp;$B1170,Mapping!$C:$G,4,0)</f>
        <v>Le Petit Marseillais</v>
      </c>
      <c r="J1170" t="str">
        <f t="shared" si="18"/>
        <v>LPM HAIR CARE</v>
      </c>
      <c r="K1170" t="str">
        <f>VLOOKUP($A1170&amp;$C1170&amp;$B1170,Mapping!$C:$G,5,0)</f>
        <v>Adult Skin Care</v>
      </c>
      <c r="L1170" t="str">
        <f>VLOOKUP(J1170&amp;H1170,Mapping!J:K,2,0)</f>
        <v>Petit Marseillais Hair</v>
      </c>
      <c r="M1170" t="str">
        <f>IF(OR(I1170="PIZ BUIN",I1170="LISTERINE"),VLOOKUP(E1170,MAPEO!C:D,2,0)&amp;" "&amp;H1170,VLOOKUP(E1170,MAPEO!C:D,2,0))</f>
        <v>LPM Shampoo  (Only Adult)</v>
      </c>
      <c r="N1170">
        <f>VLOOKUP(F1170,MD!A:B,2,0)</f>
        <v>0</v>
      </c>
    </row>
    <row r="1171" spans="1:14">
      <c r="A1171" t="s">
        <v>133</v>
      </c>
      <c r="B1171" t="s">
        <v>1</v>
      </c>
      <c r="C1171" t="s">
        <v>73</v>
      </c>
      <c r="D1171" t="s">
        <v>400</v>
      </c>
      <c r="E1171" t="s">
        <v>608</v>
      </c>
      <c r="F1171" t="s">
        <v>483</v>
      </c>
      <c r="G1171" s="3">
        <v>77728.490000000005</v>
      </c>
      <c r="H1171" s="3" t="str">
        <f>VLOOKUP($A1171&amp;$C1171&amp;$B1171,Mapping!$C:$G,3,0)</f>
        <v>Mass</v>
      </c>
      <c r="I1171" t="str">
        <f>VLOOKUP($A1171&amp;$C1171&amp;$B1171,Mapping!$C:$G,4,0)</f>
        <v>Le Petit Marseillais</v>
      </c>
      <c r="J1171" t="str">
        <f t="shared" si="18"/>
        <v>LPM HAIR CARE</v>
      </c>
      <c r="K1171" t="str">
        <f>VLOOKUP($A1171&amp;$C1171&amp;$B1171,Mapping!$C:$G,5,0)</f>
        <v>Adult Skin Care</v>
      </c>
      <c r="L1171" t="str">
        <f>VLOOKUP(J1171&amp;H1171,Mapping!J:K,2,0)</f>
        <v>Petit Marseillais Hair</v>
      </c>
      <c r="M1171" t="str">
        <f>IF(OR(I1171="PIZ BUIN",I1171="LISTERINE"),VLOOKUP(E1171,MAPEO!C:D,2,0)&amp;" "&amp;H1171,VLOOKUP(E1171,MAPEO!C:D,2,0))</f>
        <v>LPM Shampoo  (Only Adult)</v>
      </c>
      <c r="N1171">
        <f>VLOOKUP(F1171,MD!A:B,2,0)</f>
        <v>0</v>
      </c>
    </row>
    <row r="1172" spans="1:14">
      <c r="A1172" t="s">
        <v>133</v>
      </c>
      <c r="B1172" t="s">
        <v>1</v>
      </c>
      <c r="C1172" t="s">
        <v>73</v>
      </c>
      <c r="D1172" t="s">
        <v>400</v>
      </c>
      <c r="E1172" t="s">
        <v>608</v>
      </c>
      <c r="F1172" t="s">
        <v>484</v>
      </c>
      <c r="G1172" s="3">
        <v>196832.79</v>
      </c>
      <c r="H1172" s="3" t="str">
        <f>VLOOKUP($A1172&amp;$C1172&amp;$B1172,Mapping!$C:$G,3,0)</f>
        <v>Mass</v>
      </c>
      <c r="I1172" t="str">
        <f>VLOOKUP($A1172&amp;$C1172&amp;$B1172,Mapping!$C:$G,4,0)</f>
        <v>Le Petit Marseillais</v>
      </c>
      <c r="J1172" t="str">
        <f t="shared" si="18"/>
        <v>LPM HAIR CARE</v>
      </c>
      <c r="K1172" t="str">
        <f>VLOOKUP($A1172&amp;$C1172&amp;$B1172,Mapping!$C:$G,5,0)</f>
        <v>Adult Skin Care</v>
      </c>
      <c r="L1172" t="str">
        <f>VLOOKUP(J1172&amp;H1172,Mapping!J:K,2,0)</f>
        <v>Petit Marseillais Hair</v>
      </c>
      <c r="M1172" t="str">
        <f>IF(OR(I1172="PIZ BUIN",I1172="LISTERINE"),VLOOKUP(E1172,MAPEO!C:D,2,0)&amp;" "&amp;H1172,VLOOKUP(E1172,MAPEO!C:D,2,0))</f>
        <v>LPM Shampoo  (Only Adult)</v>
      </c>
      <c r="N1172">
        <f>VLOOKUP(F1172,MD!A:B,2,0)</f>
        <v>0</v>
      </c>
    </row>
    <row r="1173" spans="1:14">
      <c r="A1173" t="s">
        <v>133</v>
      </c>
      <c r="B1173" t="s">
        <v>1</v>
      </c>
      <c r="C1173" t="s">
        <v>73</v>
      </c>
      <c r="D1173" t="s">
        <v>400</v>
      </c>
      <c r="E1173" t="s">
        <v>608</v>
      </c>
      <c r="F1173" t="s">
        <v>485</v>
      </c>
      <c r="G1173" s="3">
        <v>72024.67</v>
      </c>
      <c r="H1173" s="3" t="str">
        <f>VLOOKUP($A1173&amp;$C1173&amp;$B1173,Mapping!$C:$G,3,0)</f>
        <v>Mass</v>
      </c>
      <c r="I1173" t="str">
        <f>VLOOKUP($A1173&amp;$C1173&amp;$B1173,Mapping!$C:$G,4,0)</f>
        <v>Le Petit Marseillais</v>
      </c>
      <c r="J1173" t="str">
        <f t="shared" si="18"/>
        <v>LPM HAIR CARE</v>
      </c>
      <c r="K1173" t="str">
        <f>VLOOKUP($A1173&amp;$C1173&amp;$B1173,Mapping!$C:$G,5,0)</f>
        <v>Adult Skin Care</v>
      </c>
      <c r="L1173" t="str">
        <f>VLOOKUP(J1173&amp;H1173,Mapping!J:K,2,0)</f>
        <v>Petit Marseillais Hair</v>
      </c>
      <c r="M1173" t="str">
        <f>IF(OR(I1173="PIZ BUIN",I1173="LISTERINE"),VLOOKUP(E1173,MAPEO!C:D,2,0)&amp;" "&amp;H1173,VLOOKUP(E1173,MAPEO!C:D,2,0))</f>
        <v>LPM Shampoo  (Only Adult)</v>
      </c>
      <c r="N1173">
        <f>VLOOKUP(F1173,MD!A:B,2,0)</f>
        <v>0</v>
      </c>
    </row>
    <row r="1174" spans="1:14">
      <c r="A1174" t="s">
        <v>133</v>
      </c>
      <c r="B1174" t="s">
        <v>1</v>
      </c>
      <c r="C1174" t="s">
        <v>73</v>
      </c>
      <c r="D1174" t="s">
        <v>400</v>
      </c>
      <c r="E1174" t="s">
        <v>608</v>
      </c>
      <c r="F1174" t="s">
        <v>486</v>
      </c>
      <c r="G1174" s="3">
        <v>68459.570000000007</v>
      </c>
      <c r="H1174" s="3" t="str">
        <f>VLOOKUP($A1174&amp;$C1174&amp;$B1174,Mapping!$C:$G,3,0)</f>
        <v>Mass</v>
      </c>
      <c r="I1174" t="str">
        <f>VLOOKUP($A1174&amp;$C1174&amp;$B1174,Mapping!$C:$G,4,0)</f>
        <v>Le Petit Marseillais</v>
      </c>
      <c r="J1174" t="str">
        <f t="shared" si="18"/>
        <v>LPM HAIR CARE</v>
      </c>
      <c r="K1174" t="str">
        <f>VLOOKUP($A1174&amp;$C1174&amp;$B1174,Mapping!$C:$G,5,0)</f>
        <v>Adult Skin Care</v>
      </c>
      <c r="L1174" t="str">
        <f>VLOOKUP(J1174&amp;H1174,Mapping!J:K,2,0)</f>
        <v>Petit Marseillais Hair</v>
      </c>
      <c r="M1174" t="str">
        <f>IF(OR(I1174="PIZ BUIN",I1174="LISTERINE"),VLOOKUP(E1174,MAPEO!C:D,2,0)&amp;" "&amp;H1174,VLOOKUP(E1174,MAPEO!C:D,2,0))</f>
        <v>LPM Shampoo  (Only Adult)</v>
      </c>
      <c r="N1174">
        <f>VLOOKUP(F1174,MD!A:B,2,0)</f>
        <v>0</v>
      </c>
    </row>
    <row r="1175" spans="1:14">
      <c r="A1175" t="s">
        <v>133</v>
      </c>
      <c r="B1175" t="s">
        <v>1</v>
      </c>
      <c r="C1175" t="s">
        <v>73</v>
      </c>
      <c r="D1175" t="s">
        <v>400</v>
      </c>
      <c r="E1175" t="s">
        <v>608</v>
      </c>
      <c r="F1175" t="s">
        <v>487</v>
      </c>
      <c r="G1175" s="3">
        <v>132386.57999999999</v>
      </c>
      <c r="H1175" s="3" t="str">
        <f>VLOOKUP($A1175&amp;$C1175&amp;$B1175,Mapping!$C:$G,3,0)</f>
        <v>Mass</v>
      </c>
      <c r="I1175" t="str">
        <f>VLOOKUP($A1175&amp;$C1175&amp;$B1175,Mapping!$C:$G,4,0)</f>
        <v>Le Petit Marseillais</v>
      </c>
      <c r="J1175" t="str">
        <f t="shared" si="18"/>
        <v>LPM HAIR CARE</v>
      </c>
      <c r="K1175" t="str">
        <f>VLOOKUP($A1175&amp;$C1175&amp;$B1175,Mapping!$C:$G,5,0)</f>
        <v>Adult Skin Care</v>
      </c>
      <c r="L1175" t="str">
        <f>VLOOKUP(J1175&amp;H1175,Mapping!J:K,2,0)</f>
        <v>Petit Marseillais Hair</v>
      </c>
      <c r="M1175" t="str">
        <f>IF(OR(I1175="PIZ BUIN",I1175="LISTERINE"),VLOOKUP(E1175,MAPEO!C:D,2,0)&amp;" "&amp;H1175,VLOOKUP(E1175,MAPEO!C:D,2,0))</f>
        <v>LPM Shampoo  (Only Adult)</v>
      </c>
      <c r="N1175">
        <f>VLOOKUP(F1175,MD!A:B,2,0)</f>
        <v>0</v>
      </c>
    </row>
    <row r="1176" spans="1:14">
      <c r="A1176" t="s">
        <v>133</v>
      </c>
      <c r="B1176" t="s">
        <v>1</v>
      </c>
      <c r="C1176" t="s">
        <v>73</v>
      </c>
      <c r="D1176" t="s">
        <v>400</v>
      </c>
      <c r="E1176" t="s">
        <v>608</v>
      </c>
      <c r="F1176" t="s">
        <v>488</v>
      </c>
      <c r="G1176" s="3">
        <v>101594.67</v>
      </c>
      <c r="H1176" s="3" t="str">
        <f>VLOOKUP($A1176&amp;$C1176&amp;$B1176,Mapping!$C:$G,3,0)</f>
        <v>Mass</v>
      </c>
      <c r="I1176" t="str">
        <f>VLOOKUP($A1176&amp;$C1176&amp;$B1176,Mapping!$C:$G,4,0)</f>
        <v>Le Petit Marseillais</v>
      </c>
      <c r="J1176" t="str">
        <f t="shared" si="18"/>
        <v>LPM HAIR CARE</v>
      </c>
      <c r="K1176" t="str">
        <f>VLOOKUP($A1176&amp;$C1176&amp;$B1176,Mapping!$C:$G,5,0)</f>
        <v>Adult Skin Care</v>
      </c>
      <c r="L1176" t="str">
        <f>VLOOKUP(J1176&amp;H1176,Mapping!J:K,2,0)</f>
        <v>Petit Marseillais Hair</v>
      </c>
      <c r="M1176" t="str">
        <f>IF(OR(I1176="PIZ BUIN",I1176="LISTERINE"),VLOOKUP(E1176,MAPEO!C:D,2,0)&amp;" "&amp;H1176,VLOOKUP(E1176,MAPEO!C:D,2,0))</f>
        <v>LPM Shampoo  (Only Adult)</v>
      </c>
      <c r="N1176">
        <f>VLOOKUP(F1176,MD!A:B,2,0)</f>
        <v>0</v>
      </c>
    </row>
    <row r="1177" spans="1:14">
      <c r="A1177" t="s">
        <v>133</v>
      </c>
      <c r="B1177" t="s">
        <v>1</v>
      </c>
      <c r="C1177" t="s">
        <v>73</v>
      </c>
      <c r="D1177" t="s">
        <v>400</v>
      </c>
      <c r="E1177" t="s">
        <v>608</v>
      </c>
      <c r="F1177" t="s">
        <v>489</v>
      </c>
      <c r="G1177" s="3">
        <v>89437.49</v>
      </c>
      <c r="H1177" s="3" t="str">
        <f>VLOOKUP($A1177&amp;$C1177&amp;$B1177,Mapping!$C:$G,3,0)</f>
        <v>Mass</v>
      </c>
      <c r="I1177" t="str">
        <f>VLOOKUP($A1177&amp;$C1177&amp;$B1177,Mapping!$C:$G,4,0)</f>
        <v>Le Petit Marseillais</v>
      </c>
      <c r="J1177" t="str">
        <f t="shared" si="18"/>
        <v>LPM HAIR CARE</v>
      </c>
      <c r="K1177" t="str">
        <f>VLOOKUP($A1177&amp;$C1177&amp;$B1177,Mapping!$C:$G,5,0)</f>
        <v>Adult Skin Care</v>
      </c>
      <c r="L1177" t="str">
        <f>VLOOKUP(J1177&amp;H1177,Mapping!J:K,2,0)</f>
        <v>Petit Marseillais Hair</v>
      </c>
      <c r="M1177" t="str">
        <f>IF(OR(I1177="PIZ BUIN",I1177="LISTERINE"),VLOOKUP(E1177,MAPEO!C:D,2,0)&amp;" "&amp;H1177,VLOOKUP(E1177,MAPEO!C:D,2,0))</f>
        <v>LPM Shampoo  (Only Adult)</v>
      </c>
      <c r="N1177">
        <f>VLOOKUP(F1177,MD!A:B,2,0)</f>
        <v>0</v>
      </c>
    </row>
    <row r="1178" spans="1:14">
      <c r="A1178" t="s">
        <v>133</v>
      </c>
      <c r="B1178" t="s">
        <v>1</v>
      </c>
      <c r="C1178" t="s">
        <v>73</v>
      </c>
      <c r="D1178" t="s">
        <v>400</v>
      </c>
      <c r="E1178" t="s">
        <v>608</v>
      </c>
      <c r="F1178" t="s">
        <v>490</v>
      </c>
      <c r="G1178" s="3">
        <v>103122.14</v>
      </c>
      <c r="H1178" s="3" t="str">
        <f>VLOOKUP($A1178&amp;$C1178&amp;$B1178,Mapping!$C:$G,3,0)</f>
        <v>Mass</v>
      </c>
      <c r="I1178" t="str">
        <f>VLOOKUP($A1178&amp;$C1178&amp;$B1178,Mapping!$C:$G,4,0)</f>
        <v>Le Petit Marseillais</v>
      </c>
      <c r="J1178" t="str">
        <f t="shared" si="18"/>
        <v>LPM HAIR CARE</v>
      </c>
      <c r="K1178" t="str">
        <f>VLOOKUP($A1178&amp;$C1178&amp;$B1178,Mapping!$C:$G,5,0)</f>
        <v>Adult Skin Care</v>
      </c>
      <c r="L1178" t="str">
        <f>VLOOKUP(J1178&amp;H1178,Mapping!J:K,2,0)</f>
        <v>Petit Marseillais Hair</v>
      </c>
      <c r="M1178" t="str">
        <f>IF(OR(I1178="PIZ BUIN",I1178="LISTERINE"),VLOOKUP(E1178,MAPEO!C:D,2,0)&amp;" "&amp;H1178,VLOOKUP(E1178,MAPEO!C:D,2,0))</f>
        <v>LPM Shampoo  (Only Adult)</v>
      </c>
      <c r="N1178">
        <f>VLOOKUP(F1178,MD!A:B,2,0)</f>
        <v>0</v>
      </c>
    </row>
    <row r="1179" spans="1:14">
      <c r="A1179" t="s">
        <v>133</v>
      </c>
      <c r="B1179" t="s">
        <v>1</v>
      </c>
      <c r="C1179" t="s">
        <v>73</v>
      </c>
      <c r="D1179" t="s">
        <v>400</v>
      </c>
      <c r="E1179" t="s">
        <v>608</v>
      </c>
      <c r="F1179" t="s">
        <v>491</v>
      </c>
      <c r="G1179" s="3">
        <v>75222.11</v>
      </c>
      <c r="H1179" s="3" t="str">
        <f>VLOOKUP($A1179&amp;$C1179&amp;$B1179,Mapping!$C:$G,3,0)</f>
        <v>Mass</v>
      </c>
      <c r="I1179" t="str">
        <f>VLOOKUP($A1179&amp;$C1179&amp;$B1179,Mapping!$C:$G,4,0)</f>
        <v>Le Petit Marseillais</v>
      </c>
      <c r="J1179" t="str">
        <f t="shared" si="18"/>
        <v>LPM HAIR CARE</v>
      </c>
      <c r="K1179" t="str">
        <f>VLOOKUP($A1179&amp;$C1179&amp;$B1179,Mapping!$C:$G,5,0)</f>
        <v>Adult Skin Care</v>
      </c>
      <c r="L1179" t="str">
        <f>VLOOKUP(J1179&amp;H1179,Mapping!J:K,2,0)</f>
        <v>Petit Marseillais Hair</v>
      </c>
      <c r="M1179" t="str">
        <f>IF(OR(I1179="PIZ BUIN",I1179="LISTERINE"),VLOOKUP(E1179,MAPEO!C:D,2,0)&amp;" "&amp;H1179,VLOOKUP(E1179,MAPEO!C:D,2,0))</f>
        <v>LPM Shampoo  (Only Adult)</v>
      </c>
      <c r="N1179">
        <f>VLOOKUP(F1179,MD!A:B,2,0)</f>
        <v>0</v>
      </c>
    </row>
    <row r="1180" spans="1:14">
      <c r="A1180" t="s">
        <v>133</v>
      </c>
      <c r="B1180" t="s">
        <v>1</v>
      </c>
      <c r="C1180" t="s">
        <v>73</v>
      </c>
      <c r="D1180" t="s">
        <v>400</v>
      </c>
      <c r="E1180" t="s">
        <v>608</v>
      </c>
      <c r="F1180" t="s">
        <v>492</v>
      </c>
      <c r="G1180" s="3">
        <v>78933.3</v>
      </c>
      <c r="H1180" s="3" t="str">
        <f>VLOOKUP($A1180&amp;$C1180&amp;$B1180,Mapping!$C:$G,3,0)</f>
        <v>Mass</v>
      </c>
      <c r="I1180" t="str">
        <f>VLOOKUP($A1180&amp;$C1180&amp;$B1180,Mapping!$C:$G,4,0)</f>
        <v>Le Petit Marseillais</v>
      </c>
      <c r="J1180" t="str">
        <f t="shared" si="18"/>
        <v>LPM HAIR CARE</v>
      </c>
      <c r="K1180" t="str">
        <f>VLOOKUP($A1180&amp;$C1180&amp;$B1180,Mapping!$C:$G,5,0)</f>
        <v>Adult Skin Care</v>
      </c>
      <c r="L1180" t="str">
        <f>VLOOKUP(J1180&amp;H1180,Mapping!J:K,2,0)</f>
        <v>Petit Marseillais Hair</v>
      </c>
      <c r="M1180" t="str">
        <f>IF(OR(I1180="PIZ BUIN",I1180="LISTERINE"),VLOOKUP(E1180,MAPEO!C:D,2,0)&amp;" "&amp;H1180,VLOOKUP(E1180,MAPEO!C:D,2,0))</f>
        <v>LPM Shampoo  (Only Adult)</v>
      </c>
      <c r="N1180">
        <f>VLOOKUP(F1180,MD!A:B,2,0)</f>
        <v>0</v>
      </c>
    </row>
    <row r="1181" spans="1:14">
      <c r="A1181" t="s">
        <v>133</v>
      </c>
      <c r="B1181" t="s">
        <v>1</v>
      </c>
      <c r="C1181" t="s">
        <v>73</v>
      </c>
      <c r="D1181" t="s">
        <v>400</v>
      </c>
      <c r="E1181" t="s">
        <v>608</v>
      </c>
      <c r="F1181" t="s">
        <v>493</v>
      </c>
      <c r="G1181" s="3">
        <v>99544.42</v>
      </c>
      <c r="H1181" s="3" t="str">
        <f>VLOOKUP($A1181&amp;$C1181&amp;$B1181,Mapping!$C:$G,3,0)</f>
        <v>Mass</v>
      </c>
      <c r="I1181" t="str">
        <f>VLOOKUP($A1181&amp;$C1181&amp;$B1181,Mapping!$C:$G,4,0)</f>
        <v>Le Petit Marseillais</v>
      </c>
      <c r="J1181" t="str">
        <f t="shared" si="18"/>
        <v>LPM HAIR CARE</v>
      </c>
      <c r="K1181" t="str">
        <f>VLOOKUP($A1181&amp;$C1181&amp;$B1181,Mapping!$C:$G,5,0)</f>
        <v>Adult Skin Care</v>
      </c>
      <c r="L1181" t="str">
        <f>VLOOKUP(J1181&amp;H1181,Mapping!J:K,2,0)</f>
        <v>Petit Marseillais Hair</v>
      </c>
      <c r="M1181" t="str">
        <f>IF(OR(I1181="PIZ BUIN",I1181="LISTERINE"),VLOOKUP(E1181,MAPEO!C:D,2,0)&amp;" "&amp;H1181,VLOOKUP(E1181,MAPEO!C:D,2,0))</f>
        <v>LPM Shampoo  (Only Adult)</v>
      </c>
      <c r="N1181">
        <f>VLOOKUP(F1181,MD!A:B,2,0)</f>
        <v>0</v>
      </c>
    </row>
    <row r="1182" spans="1:14">
      <c r="A1182" t="s">
        <v>133</v>
      </c>
      <c r="B1182" t="s">
        <v>1</v>
      </c>
      <c r="C1182" t="s">
        <v>73</v>
      </c>
      <c r="D1182" t="s">
        <v>400</v>
      </c>
      <c r="E1182" t="s">
        <v>608</v>
      </c>
      <c r="F1182" t="s">
        <v>95</v>
      </c>
      <c r="G1182" s="3">
        <v>84974.18</v>
      </c>
      <c r="H1182" s="3" t="str">
        <f>VLOOKUP($A1182&amp;$C1182&amp;$B1182,Mapping!$C:$G,3,0)</f>
        <v>Mass</v>
      </c>
      <c r="I1182" t="str">
        <f>VLOOKUP($A1182&amp;$C1182&amp;$B1182,Mapping!$C:$G,4,0)</f>
        <v>Le Petit Marseillais</v>
      </c>
      <c r="J1182" t="str">
        <f t="shared" si="18"/>
        <v>LPM HAIR CARE</v>
      </c>
      <c r="K1182" t="str">
        <f>VLOOKUP($A1182&amp;$C1182&amp;$B1182,Mapping!$C:$G,5,0)</f>
        <v>Adult Skin Care</v>
      </c>
      <c r="L1182" t="str">
        <f>VLOOKUP(J1182&amp;H1182,Mapping!J:K,2,0)</f>
        <v>Petit Marseillais Hair</v>
      </c>
      <c r="M1182" t="str">
        <f>IF(OR(I1182="PIZ BUIN",I1182="LISTERINE"),VLOOKUP(E1182,MAPEO!C:D,2,0)&amp;" "&amp;H1182,VLOOKUP(E1182,MAPEO!C:D,2,0))</f>
        <v>LPM Shampoo  (Only Adult)</v>
      </c>
      <c r="N1182" t="str">
        <f>VLOOKUP(F1182,MD!A:B,2,0)</f>
        <v>YTD 2015</v>
      </c>
    </row>
    <row r="1183" spans="1:14">
      <c r="A1183" t="s">
        <v>133</v>
      </c>
      <c r="B1183" t="s">
        <v>1</v>
      </c>
      <c r="C1183" t="s">
        <v>73</v>
      </c>
      <c r="D1183" t="s">
        <v>400</v>
      </c>
      <c r="E1183" t="s">
        <v>608</v>
      </c>
      <c r="F1183" t="s">
        <v>96</v>
      </c>
      <c r="G1183" s="3">
        <v>100411.56</v>
      </c>
      <c r="H1183" s="3" t="str">
        <f>VLOOKUP($A1183&amp;$C1183&amp;$B1183,Mapping!$C:$G,3,0)</f>
        <v>Mass</v>
      </c>
      <c r="I1183" t="str">
        <f>VLOOKUP($A1183&amp;$C1183&amp;$B1183,Mapping!$C:$G,4,0)</f>
        <v>Le Petit Marseillais</v>
      </c>
      <c r="J1183" t="str">
        <f t="shared" si="18"/>
        <v>LPM HAIR CARE</v>
      </c>
      <c r="K1183" t="str">
        <f>VLOOKUP($A1183&amp;$C1183&amp;$B1183,Mapping!$C:$G,5,0)</f>
        <v>Adult Skin Care</v>
      </c>
      <c r="L1183" t="str">
        <f>VLOOKUP(J1183&amp;H1183,Mapping!J:K,2,0)</f>
        <v>Petit Marseillais Hair</v>
      </c>
      <c r="M1183" t="str">
        <f>IF(OR(I1183="PIZ BUIN",I1183="LISTERINE"),VLOOKUP(E1183,MAPEO!C:D,2,0)&amp;" "&amp;H1183,VLOOKUP(E1183,MAPEO!C:D,2,0))</f>
        <v>LPM Shampoo  (Only Adult)</v>
      </c>
      <c r="N1183" t="str">
        <f>VLOOKUP(F1183,MD!A:B,2,0)</f>
        <v>YTD 2015</v>
      </c>
    </row>
    <row r="1184" spans="1:14">
      <c r="A1184" t="s">
        <v>133</v>
      </c>
      <c r="B1184" t="s">
        <v>1</v>
      </c>
      <c r="C1184" t="s">
        <v>73</v>
      </c>
      <c r="D1184" t="s">
        <v>400</v>
      </c>
      <c r="E1184" t="s">
        <v>608</v>
      </c>
      <c r="F1184" t="s">
        <v>97</v>
      </c>
      <c r="G1184" s="3">
        <v>125280.64</v>
      </c>
      <c r="H1184" s="3" t="str">
        <f>VLOOKUP($A1184&amp;$C1184&amp;$B1184,Mapping!$C:$G,3,0)</f>
        <v>Mass</v>
      </c>
      <c r="I1184" t="str">
        <f>VLOOKUP($A1184&amp;$C1184&amp;$B1184,Mapping!$C:$G,4,0)</f>
        <v>Le Petit Marseillais</v>
      </c>
      <c r="J1184" t="str">
        <f t="shared" si="18"/>
        <v>LPM HAIR CARE</v>
      </c>
      <c r="K1184" t="str">
        <f>VLOOKUP($A1184&amp;$C1184&amp;$B1184,Mapping!$C:$G,5,0)</f>
        <v>Adult Skin Care</v>
      </c>
      <c r="L1184" t="str">
        <f>VLOOKUP(J1184&amp;H1184,Mapping!J:K,2,0)</f>
        <v>Petit Marseillais Hair</v>
      </c>
      <c r="M1184" t="str">
        <f>IF(OR(I1184="PIZ BUIN",I1184="LISTERINE"),VLOOKUP(E1184,MAPEO!C:D,2,0)&amp;" "&amp;H1184,VLOOKUP(E1184,MAPEO!C:D,2,0))</f>
        <v>LPM Shampoo  (Only Adult)</v>
      </c>
      <c r="N1184" t="str">
        <f>VLOOKUP(F1184,MD!A:B,2,0)</f>
        <v>YTD 2015</v>
      </c>
    </row>
    <row r="1185" spans="1:14">
      <c r="A1185" t="s">
        <v>133</v>
      </c>
      <c r="B1185" t="s">
        <v>1</v>
      </c>
      <c r="C1185" t="s">
        <v>73</v>
      </c>
      <c r="D1185" t="s">
        <v>400</v>
      </c>
      <c r="E1185" t="s">
        <v>608</v>
      </c>
      <c r="F1185" t="s">
        <v>101</v>
      </c>
      <c r="G1185" s="3">
        <v>62878.99</v>
      </c>
      <c r="H1185" s="3" t="str">
        <f>VLOOKUP($A1185&amp;$C1185&amp;$B1185,Mapping!$C:$G,3,0)</f>
        <v>Mass</v>
      </c>
      <c r="I1185" t="str">
        <f>VLOOKUP($A1185&amp;$C1185&amp;$B1185,Mapping!$C:$G,4,0)</f>
        <v>Le Petit Marseillais</v>
      </c>
      <c r="J1185" t="str">
        <f t="shared" si="18"/>
        <v>LPM HAIR CARE</v>
      </c>
      <c r="K1185" t="str">
        <f>VLOOKUP($A1185&amp;$C1185&amp;$B1185,Mapping!$C:$G,5,0)</f>
        <v>Adult Skin Care</v>
      </c>
      <c r="L1185" t="str">
        <f>VLOOKUP(J1185&amp;H1185,Mapping!J:K,2,0)</f>
        <v>Petit Marseillais Hair</v>
      </c>
      <c r="M1185" t="str">
        <f>IF(OR(I1185="PIZ BUIN",I1185="LISTERINE"),VLOOKUP(E1185,MAPEO!C:D,2,0)&amp;" "&amp;H1185,VLOOKUP(E1185,MAPEO!C:D,2,0))</f>
        <v>LPM Shampoo  (Only Adult)</v>
      </c>
      <c r="N1185" t="str">
        <f>VLOOKUP(F1185,MD!A:B,2,0)</f>
        <v>YTD 2015</v>
      </c>
    </row>
    <row r="1186" spans="1:14">
      <c r="A1186" t="s">
        <v>133</v>
      </c>
      <c r="B1186" t="s">
        <v>1</v>
      </c>
      <c r="C1186" t="s">
        <v>73</v>
      </c>
      <c r="D1186" t="s">
        <v>400</v>
      </c>
      <c r="E1186" t="s">
        <v>608</v>
      </c>
      <c r="F1186" t="s">
        <v>104</v>
      </c>
      <c r="G1186" s="3">
        <v>41404.199999999997</v>
      </c>
      <c r="H1186" s="3" t="str">
        <f>VLOOKUP($A1186&amp;$C1186&amp;$B1186,Mapping!$C:$G,3,0)</f>
        <v>Mass</v>
      </c>
      <c r="I1186" t="str">
        <f>VLOOKUP($A1186&amp;$C1186&amp;$B1186,Mapping!$C:$G,4,0)</f>
        <v>Le Petit Marseillais</v>
      </c>
      <c r="J1186" t="str">
        <f t="shared" si="18"/>
        <v>LPM HAIR CARE</v>
      </c>
      <c r="K1186" t="str">
        <f>VLOOKUP($A1186&amp;$C1186&amp;$B1186,Mapping!$C:$G,5,0)</f>
        <v>Adult Skin Care</v>
      </c>
      <c r="L1186" t="str">
        <f>VLOOKUP(J1186&amp;H1186,Mapping!J:K,2,0)</f>
        <v>Petit Marseillais Hair</v>
      </c>
      <c r="M1186" t="str">
        <f>IF(OR(I1186="PIZ BUIN",I1186="LISTERINE"),VLOOKUP(E1186,MAPEO!C:D,2,0)&amp;" "&amp;H1186,VLOOKUP(E1186,MAPEO!C:D,2,0))</f>
        <v>LPM Shampoo  (Only Adult)</v>
      </c>
      <c r="N1186" t="str">
        <f>VLOOKUP(F1186,MD!A:B,2,0)</f>
        <v>YTD 2015</v>
      </c>
    </row>
    <row r="1187" spans="1:14">
      <c r="A1187" t="s">
        <v>133</v>
      </c>
      <c r="B1187" t="s">
        <v>1</v>
      </c>
      <c r="C1187" t="s">
        <v>73</v>
      </c>
      <c r="D1187" t="s">
        <v>400</v>
      </c>
      <c r="E1187" t="s">
        <v>608</v>
      </c>
      <c r="F1187" t="s">
        <v>105</v>
      </c>
      <c r="G1187" s="3">
        <v>99488.88</v>
      </c>
      <c r="H1187" s="3" t="str">
        <f>VLOOKUP($A1187&amp;$C1187&amp;$B1187,Mapping!$C:$G,3,0)</f>
        <v>Mass</v>
      </c>
      <c r="I1187" t="str">
        <f>VLOOKUP($A1187&amp;$C1187&amp;$B1187,Mapping!$C:$G,4,0)</f>
        <v>Le Petit Marseillais</v>
      </c>
      <c r="J1187" t="str">
        <f t="shared" si="18"/>
        <v>LPM HAIR CARE</v>
      </c>
      <c r="K1187" t="str">
        <f>VLOOKUP($A1187&amp;$C1187&amp;$B1187,Mapping!$C:$G,5,0)</f>
        <v>Adult Skin Care</v>
      </c>
      <c r="L1187" t="str">
        <f>VLOOKUP(J1187&amp;H1187,Mapping!J:K,2,0)</f>
        <v>Petit Marseillais Hair</v>
      </c>
      <c r="M1187" t="str">
        <f>IF(OR(I1187="PIZ BUIN",I1187="LISTERINE"),VLOOKUP(E1187,MAPEO!C:D,2,0)&amp;" "&amp;H1187,VLOOKUP(E1187,MAPEO!C:D,2,0))</f>
        <v>LPM Shampoo  (Only Adult)</v>
      </c>
      <c r="N1187" t="str">
        <f>VLOOKUP(F1187,MD!A:B,2,0)</f>
        <v>YTD 2015</v>
      </c>
    </row>
    <row r="1188" spans="1:14">
      <c r="A1188" t="s">
        <v>133</v>
      </c>
      <c r="B1188" t="s">
        <v>1</v>
      </c>
      <c r="C1188" t="s">
        <v>73</v>
      </c>
      <c r="D1188" t="s">
        <v>400</v>
      </c>
      <c r="E1188" t="s">
        <v>608</v>
      </c>
      <c r="F1188" t="s">
        <v>106</v>
      </c>
      <c r="G1188" s="3">
        <v>55542.44</v>
      </c>
      <c r="H1188" s="3" t="str">
        <f>VLOOKUP($A1188&amp;$C1188&amp;$B1188,Mapping!$C:$G,3,0)</f>
        <v>Mass</v>
      </c>
      <c r="I1188" t="str">
        <f>VLOOKUP($A1188&amp;$C1188&amp;$B1188,Mapping!$C:$G,4,0)</f>
        <v>Le Petit Marseillais</v>
      </c>
      <c r="J1188" t="str">
        <f t="shared" si="18"/>
        <v>LPM HAIR CARE</v>
      </c>
      <c r="K1188" t="str">
        <f>VLOOKUP($A1188&amp;$C1188&amp;$B1188,Mapping!$C:$G,5,0)</f>
        <v>Adult Skin Care</v>
      </c>
      <c r="L1188" t="str">
        <f>VLOOKUP(J1188&amp;H1188,Mapping!J:K,2,0)</f>
        <v>Petit Marseillais Hair</v>
      </c>
      <c r="M1188" t="str">
        <f>IF(OR(I1188="PIZ BUIN",I1188="LISTERINE"),VLOOKUP(E1188,MAPEO!C:D,2,0)&amp;" "&amp;H1188,VLOOKUP(E1188,MAPEO!C:D,2,0))</f>
        <v>LPM Shampoo  (Only Adult)</v>
      </c>
      <c r="N1188" t="str">
        <f>VLOOKUP(F1188,MD!A:B,2,0)</f>
        <v>YTD 2015</v>
      </c>
    </row>
    <row r="1189" spans="1:14">
      <c r="A1189" t="s">
        <v>133</v>
      </c>
      <c r="B1189" t="s">
        <v>1</v>
      </c>
      <c r="C1189" t="s">
        <v>73</v>
      </c>
      <c r="D1189" t="s">
        <v>400</v>
      </c>
      <c r="E1189" t="s">
        <v>608</v>
      </c>
      <c r="F1189" t="s">
        <v>108</v>
      </c>
      <c r="G1189" s="3">
        <v>45012.18</v>
      </c>
      <c r="H1189" s="3" t="str">
        <f>VLOOKUP($A1189&amp;$C1189&amp;$B1189,Mapping!$C:$G,3,0)</f>
        <v>Mass</v>
      </c>
      <c r="I1189" t="str">
        <f>VLOOKUP($A1189&amp;$C1189&amp;$B1189,Mapping!$C:$G,4,0)</f>
        <v>Le Petit Marseillais</v>
      </c>
      <c r="J1189" t="str">
        <f t="shared" si="18"/>
        <v>LPM HAIR CARE</v>
      </c>
      <c r="K1189" t="str">
        <f>VLOOKUP($A1189&amp;$C1189&amp;$B1189,Mapping!$C:$G,5,0)</f>
        <v>Adult Skin Care</v>
      </c>
      <c r="L1189" t="str">
        <f>VLOOKUP(J1189&amp;H1189,Mapping!J:K,2,0)</f>
        <v>Petit Marseillais Hair</v>
      </c>
      <c r="M1189" t="str">
        <f>IF(OR(I1189="PIZ BUIN",I1189="LISTERINE"),VLOOKUP(E1189,MAPEO!C:D,2,0)&amp;" "&amp;H1189,VLOOKUP(E1189,MAPEO!C:D,2,0))</f>
        <v>LPM Shampoo  (Only Adult)</v>
      </c>
      <c r="N1189">
        <f>VLOOKUP(F1189,MD!A:B,2,0)</f>
        <v>0</v>
      </c>
    </row>
    <row r="1190" spans="1:14">
      <c r="A1190" t="s">
        <v>133</v>
      </c>
      <c r="B1190" t="s">
        <v>1</v>
      </c>
      <c r="C1190" t="s">
        <v>73</v>
      </c>
      <c r="D1190" t="s">
        <v>400</v>
      </c>
      <c r="E1190" t="s">
        <v>608</v>
      </c>
      <c r="F1190" t="s">
        <v>109</v>
      </c>
      <c r="G1190" s="3">
        <v>56791.519999999997</v>
      </c>
      <c r="H1190" s="3" t="str">
        <f>VLOOKUP($A1190&amp;$C1190&amp;$B1190,Mapping!$C:$G,3,0)</f>
        <v>Mass</v>
      </c>
      <c r="I1190" t="str">
        <f>VLOOKUP($A1190&amp;$C1190&amp;$B1190,Mapping!$C:$G,4,0)</f>
        <v>Le Petit Marseillais</v>
      </c>
      <c r="J1190" t="str">
        <f t="shared" si="18"/>
        <v>LPM HAIR CARE</v>
      </c>
      <c r="K1190" t="str">
        <f>VLOOKUP($A1190&amp;$C1190&amp;$B1190,Mapping!$C:$G,5,0)</f>
        <v>Adult Skin Care</v>
      </c>
      <c r="L1190" t="str">
        <f>VLOOKUP(J1190&amp;H1190,Mapping!J:K,2,0)</f>
        <v>Petit Marseillais Hair</v>
      </c>
      <c r="M1190" t="str">
        <f>IF(OR(I1190="PIZ BUIN",I1190="LISTERINE"),VLOOKUP(E1190,MAPEO!C:D,2,0)&amp;" "&amp;H1190,VLOOKUP(E1190,MAPEO!C:D,2,0))</f>
        <v>LPM Shampoo  (Only Adult)</v>
      </c>
      <c r="N1190">
        <f>VLOOKUP(F1190,MD!A:B,2,0)</f>
        <v>0</v>
      </c>
    </row>
    <row r="1191" spans="1:14">
      <c r="A1191" t="s">
        <v>133</v>
      </c>
      <c r="B1191" t="s">
        <v>1</v>
      </c>
      <c r="C1191" t="s">
        <v>73</v>
      </c>
      <c r="D1191" t="s">
        <v>400</v>
      </c>
      <c r="E1191" t="s">
        <v>608</v>
      </c>
      <c r="F1191" t="s">
        <v>110</v>
      </c>
      <c r="G1191" s="3">
        <v>35061.85</v>
      </c>
      <c r="H1191" s="3" t="str">
        <f>VLOOKUP($A1191&amp;$C1191&amp;$B1191,Mapping!$C:$G,3,0)</f>
        <v>Mass</v>
      </c>
      <c r="I1191" t="str">
        <f>VLOOKUP($A1191&amp;$C1191&amp;$B1191,Mapping!$C:$G,4,0)</f>
        <v>Le Petit Marseillais</v>
      </c>
      <c r="J1191" t="str">
        <f t="shared" si="18"/>
        <v>LPM HAIR CARE</v>
      </c>
      <c r="K1191" t="str">
        <f>VLOOKUP($A1191&amp;$C1191&amp;$B1191,Mapping!$C:$G,5,0)</f>
        <v>Adult Skin Care</v>
      </c>
      <c r="L1191" t="str">
        <f>VLOOKUP(J1191&amp;H1191,Mapping!J:K,2,0)</f>
        <v>Petit Marseillais Hair</v>
      </c>
      <c r="M1191" t="str">
        <f>IF(OR(I1191="PIZ BUIN",I1191="LISTERINE"),VLOOKUP(E1191,MAPEO!C:D,2,0)&amp;" "&amp;H1191,VLOOKUP(E1191,MAPEO!C:D,2,0))</f>
        <v>LPM Shampoo  (Only Adult)</v>
      </c>
      <c r="N1191">
        <f>VLOOKUP(F1191,MD!A:B,2,0)</f>
        <v>0</v>
      </c>
    </row>
    <row r="1192" spans="1:14">
      <c r="A1192" t="s">
        <v>133</v>
      </c>
      <c r="B1192" t="s">
        <v>1</v>
      </c>
      <c r="C1192" t="s">
        <v>73</v>
      </c>
      <c r="D1192" t="s">
        <v>400</v>
      </c>
      <c r="E1192" t="s">
        <v>608</v>
      </c>
      <c r="F1192" t="s">
        <v>111</v>
      </c>
      <c r="G1192" s="3">
        <v>61695.6</v>
      </c>
      <c r="H1192" s="3" t="str">
        <f>VLOOKUP($A1192&amp;$C1192&amp;$B1192,Mapping!$C:$G,3,0)</f>
        <v>Mass</v>
      </c>
      <c r="I1192" t="str">
        <f>VLOOKUP($A1192&amp;$C1192&amp;$B1192,Mapping!$C:$G,4,0)</f>
        <v>Le Petit Marseillais</v>
      </c>
      <c r="J1192" t="str">
        <f t="shared" si="18"/>
        <v>LPM HAIR CARE</v>
      </c>
      <c r="K1192" t="str">
        <f>VLOOKUP($A1192&amp;$C1192&amp;$B1192,Mapping!$C:$G,5,0)</f>
        <v>Adult Skin Care</v>
      </c>
      <c r="L1192" t="str">
        <f>VLOOKUP(J1192&amp;H1192,Mapping!J:K,2,0)</f>
        <v>Petit Marseillais Hair</v>
      </c>
      <c r="M1192" t="str">
        <f>IF(OR(I1192="PIZ BUIN",I1192="LISTERINE"),VLOOKUP(E1192,MAPEO!C:D,2,0)&amp;" "&amp;H1192,VLOOKUP(E1192,MAPEO!C:D,2,0))</f>
        <v>LPM Shampoo  (Only Adult)</v>
      </c>
      <c r="N1192">
        <f>VLOOKUP(F1192,MD!A:B,2,0)</f>
        <v>0</v>
      </c>
    </row>
    <row r="1193" spans="1:14">
      <c r="A1193" t="s">
        <v>133</v>
      </c>
      <c r="B1193" t="s">
        <v>1</v>
      </c>
      <c r="C1193" t="s">
        <v>73</v>
      </c>
      <c r="D1193" t="s">
        <v>400</v>
      </c>
      <c r="E1193" t="s">
        <v>608</v>
      </c>
      <c r="F1193" t="s">
        <v>114</v>
      </c>
      <c r="G1193" s="3">
        <v>21669.61</v>
      </c>
      <c r="H1193" s="3" t="str">
        <f>VLOOKUP($A1193&amp;$C1193&amp;$B1193,Mapping!$C:$G,3,0)</f>
        <v>Mass</v>
      </c>
      <c r="I1193" t="str">
        <f>VLOOKUP($A1193&amp;$C1193&amp;$B1193,Mapping!$C:$G,4,0)</f>
        <v>Le Petit Marseillais</v>
      </c>
      <c r="J1193" t="str">
        <f t="shared" si="18"/>
        <v>LPM HAIR CARE</v>
      </c>
      <c r="K1193" t="str">
        <f>VLOOKUP($A1193&amp;$C1193&amp;$B1193,Mapping!$C:$G,5,0)</f>
        <v>Adult Skin Care</v>
      </c>
      <c r="L1193" t="str">
        <f>VLOOKUP(J1193&amp;H1193,Mapping!J:K,2,0)</f>
        <v>Petit Marseillais Hair</v>
      </c>
      <c r="M1193" t="str">
        <f>IF(OR(I1193="PIZ BUIN",I1193="LISTERINE"),VLOOKUP(E1193,MAPEO!C:D,2,0)&amp;" "&amp;H1193,VLOOKUP(E1193,MAPEO!C:D,2,0))</f>
        <v>LPM Shampoo  (Only Adult)</v>
      </c>
      <c r="N1193">
        <f>VLOOKUP(F1193,MD!A:B,2,0)</f>
        <v>0</v>
      </c>
    </row>
    <row r="1194" spans="1:14">
      <c r="A1194" t="s">
        <v>133</v>
      </c>
      <c r="B1194" t="s">
        <v>1</v>
      </c>
      <c r="C1194" t="s">
        <v>73</v>
      </c>
      <c r="D1194" t="s">
        <v>400</v>
      </c>
      <c r="E1194" t="s">
        <v>608</v>
      </c>
      <c r="F1194" t="s">
        <v>115</v>
      </c>
      <c r="G1194" s="3">
        <v>46270.29</v>
      </c>
      <c r="H1194" s="3" t="str">
        <f>VLOOKUP($A1194&amp;$C1194&amp;$B1194,Mapping!$C:$G,3,0)</f>
        <v>Mass</v>
      </c>
      <c r="I1194" t="str">
        <f>VLOOKUP($A1194&amp;$C1194&amp;$B1194,Mapping!$C:$G,4,0)</f>
        <v>Le Petit Marseillais</v>
      </c>
      <c r="J1194" t="str">
        <f t="shared" si="18"/>
        <v>LPM HAIR CARE</v>
      </c>
      <c r="K1194" t="str">
        <f>VLOOKUP($A1194&amp;$C1194&amp;$B1194,Mapping!$C:$G,5,0)</f>
        <v>Adult Skin Care</v>
      </c>
      <c r="L1194" t="str">
        <f>VLOOKUP(J1194&amp;H1194,Mapping!J:K,2,0)</f>
        <v>Petit Marseillais Hair</v>
      </c>
      <c r="M1194" t="str">
        <f>IF(OR(I1194="PIZ BUIN",I1194="LISTERINE"),VLOOKUP(E1194,MAPEO!C:D,2,0)&amp;" "&amp;H1194,VLOOKUP(E1194,MAPEO!C:D,2,0))</f>
        <v>LPM Shampoo  (Only Adult)</v>
      </c>
      <c r="N1194" t="str">
        <f>VLOOKUP(F1194,MD!A:B,2,0)</f>
        <v>YTD 2016</v>
      </c>
    </row>
    <row r="1195" spans="1:14">
      <c r="A1195" t="s">
        <v>133</v>
      </c>
      <c r="B1195" t="s">
        <v>1</v>
      </c>
      <c r="C1195" t="s">
        <v>73</v>
      </c>
      <c r="D1195" t="s">
        <v>400</v>
      </c>
      <c r="E1195" t="s">
        <v>608</v>
      </c>
      <c r="F1195" t="s">
        <v>117</v>
      </c>
      <c r="G1195" s="3">
        <v>35769.269999999997</v>
      </c>
      <c r="H1195" s="3" t="str">
        <f>VLOOKUP($A1195&amp;$C1195&amp;$B1195,Mapping!$C:$G,3,0)</f>
        <v>Mass</v>
      </c>
      <c r="I1195" t="str">
        <f>VLOOKUP($A1195&amp;$C1195&amp;$B1195,Mapping!$C:$G,4,0)</f>
        <v>Le Petit Marseillais</v>
      </c>
      <c r="J1195" t="str">
        <f t="shared" si="18"/>
        <v>LPM HAIR CARE</v>
      </c>
      <c r="K1195" t="str">
        <f>VLOOKUP($A1195&amp;$C1195&amp;$B1195,Mapping!$C:$G,5,0)</f>
        <v>Adult Skin Care</v>
      </c>
      <c r="L1195" t="str">
        <f>VLOOKUP(J1195&amp;H1195,Mapping!J:K,2,0)</f>
        <v>Petit Marseillais Hair</v>
      </c>
      <c r="M1195" t="str">
        <f>IF(OR(I1195="PIZ BUIN",I1195="LISTERINE"),VLOOKUP(E1195,MAPEO!C:D,2,0)&amp;" "&amp;H1195,VLOOKUP(E1195,MAPEO!C:D,2,0))</f>
        <v>LPM Shampoo  (Only Adult)</v>
      </c>
      <c r="N1195" t="str">
        <f>VLOOKUP(F1195,MD!A:B,2,0)</f>
        <v>YTD 2016</v>
      </c>
    </row>
    <row r="1196" spans="1:14">
      <c r="A1196" t="s">
        <v>133</v>
      </c>
      <c r="B1196" t="s">
        <v>1</v>
      </c>
      <c r="C1196" t="s">
        <v>73</v>
      </c>
      <c r="D1196" t="s">
        <v>400</v>
      </c>
      <c r="E1196" t="s">
        <v>608</v>
      </c>
      <c r="F1196" t="s">
        <v>118</v>
      </c>
      <c r="G1196" s="3">
        <v>100046.27</v>
      </c>
      <c r="H1196" s="3" t="str">
        <f>VLOOKUP($A1196&amp;$C1196&amp;$B1196,Mapping!$C:$G,3,0)</f>
        <v>Mass</v>
      </c>
      <c r="I1196" t="str">
        <f>VLOOKUP($A1196&amp;$C1196&amp;$B1196,Mapping!$C:$G,4,0)</f>
        <v>Le Petit Marseillais</v>
      </c>
      <c r="J1196" t="str">
        <f t="shared" si="18"/>
        <v>LPM HAIR CARE</v>
      </c>
      <c r="K1196" t="str">
        <f>VLOOKUP($A1196&amp;$C1196&amp;$B1196,Mapping!$C:$G,5,0)</f>
        <v>Adult Skin Care</v>
      </c>
      <c r="L1196" t="str">
        <f>VLOOKUP(J1196&amp;H1196,Mapping!J:K,2,0)</f>
        <v>Petit Marseillais Hair</v>
      </c>
      <c r="M1196" t="str">
        <f>IF(OR(I1196="PIZ BUIN",I1196="LISTERINE"),VLOOKUP(E1196,MAPEO!C:D,2,0)&amp;" "&amp;H1196,VLOOKUP(E1196,MAPEO!C:D,2,0))</f>
        <v>LPM Shampoo  (Only Adult)</v>
      </c>
      <c r="N1196" t="str">
        <f>VLOOKUP(F1196,MD!A:B,2,0)</f>
        <v>YTD 2016</v>
      </c>
    </row>
    <row r="1197" spans="1:14">
      <c r="A1197" t="s">
        <v>133</v>
      </c>
      <c r="B1197" t="s">
        <v>1</v>
      </c>
      <c r="C1197" t="s">
        <v>73</v>
      </c>
      <c r="D1197" t="s">
        <v>401</v>
      </c>
      <c r="E1197" t="s">
        <v>401</v>
      </c>
      <c r="F1197" t="s">
        <v>482</v>
      </c>
      <c r="G1197" s="3">
        <v>-12643.57</v>
      </c>
      <c r="H1197" s="3" t="str">
        <f>VLOOKUP($A1197&amp;$C1197&amp;$B1197,Mapping!$C:$G,3,0)</f>
        <v>Mass</v>
      </c>
      <c r="I1197" t="str">
        <f>VLOOKUP($A1197&amp;$C1197&amp;$B1197,Mapping!$C:$G,4,0)</f>
        <v>Le Petit Marseillais</v>
      </c>
      <c r="J1197" t="str">
        <f t="shared" si="18"/>
        <v>LPM MIX DISPLAY</v>
      </c>
      <c r="K1197" t="str">
        <f>VLOOKUP($A1197&amp;$C1197&amp;$B1197,Mapping!$C:$G,5,0)</f>
        <v>Adult Skin Care</v>
      </c>
      <c r="L1197" t="str">
        <f>VLOOKUP(J1197&amp;H1197,Mapping!J:K,2,0)</f>
        <v>Petit Marseillais Expositores</v>
      </c>
      <c r="M1197" t="str">
        <f>IF(OR(I1197="PIZ BUIN",I1197="LISTERINE"),VLOOKUP(E1197,MAPEO!C:D,2,0)&amp;" "&amp;H1197,VLOOKUP(E1197,MAPEO!C:D,2,0))</f>
        <v>LPM Body Cleansing</v>
      </c>
      <c r="N1197">
        <f>VLOOKUP(F1197,MD!A:B,2,0)</f>
        <v>0</v>
      </c>
    </row>
    <row r="1198" spans="1:14">
      <c r="A1198" t="s">
        <v>133</v>
      </c>
      <c r="B1198" t="s">
        <v>1</v>
      </c>
      <c r="C1198" t="s">
        <v>73</v>
      </c>
      <c r="D1198" t="s">
        <v>401</v>
      </c>
      <c r="E1198" t="s">
        <v>401</v>
      </c>
      <c r="F1198" t="s">
        <v>483</v>
      </c>
      <c r="G1198" s="3">
        <v>-856.72</v>
      </c>
      <c r="H1198" s="3" t="str">
        <f>VLOOKUP($A1198&amp;$C1198&amp;$B1198,Mapping!$C:$G,3,0)</f>
        <v>Mass</v>
      </c>
      <c r="I1198" t="str">
        <f>VLOOKUP($A1198&amp;$C1198&amp;$B1198,Mapping!$C:$G,4,0)</f>
        <v>Le Petit Marseillais</v>
      </c>
      <c r="J1198" t="str">
        <f t="shared" si="18"/>
        <v>LPM MIX DISPLAY</v>
      </c>
      <c r="K1198" t="str">
        <f>VLOOKUP($A1198&amp;$C1198&amp;$B1198,Mapping!$C:$G,5,0)</f>
        <v>Adult Skin Care</v>
      </c>
      <c r="L1198" t="str">
        <f>VLOOKUP(J1198&amp;H1198,Mapping!J:K,2,0)</f>
        <v>Petit Marseillais Expositores</v>
      </c>
      <c r="M1198" t="str">
        <f>IF(OR(I1198="PIZ BUIN",I1198="LISTERINE"),VLOOKUP(E1198,MAPEO!C:D,2,0)&amp;" "&amp;H1198,VLOOKUP(E1198,MAPEO!C:D,2,0))</f>
        <v>LPM Body Cleansing</v>
      </c>
      <c r="N1198">
        <f>VLOOKUP(F1198,MD!A:B,2,0)</f>
        <v>0</v>
      </c>
    </row>
    <row r="1199" spans="1:14">
      <c r="A1199" t="s">
        <v>133</v>
      </c>
      <c r="B1199" t="s">
        <v>1</v>
      </c>
      <c r="C1199" t="s">
        <v>73</v>
      </c>
      <c r="D1199" t="s">
        <v>401</v>
      </c>
      <c r="E1199" t="s">
        <v>401</v>
      </c>
      <c r="F1199" t="s">
        <v>484</v>
      </c>
      <c r="G1199" s="3">
        <v>215043.01</v>
      </c>
      <c r="H1199" s="3" t="str">
        <f>VLOOKUP($A1199&amp;$C1199&amp;$B1199,Mapping!$C:$G,3,0)</f>
        <v>Mass</v>
      </c>
      <c r="I1199" t="str">
        <f>VLOOKUP($A1199&amp;$C1199&amp;$B1199,Mapping!$C:$G,4,0)</f>
        <v>Le Petit Marseillais</v>
      </c>
      <c r="J1199" t="str">
        <f t="shared" si="18"/>
        <v>LPM MIX DISPLAY</v>
      </c>
      <c r="K1199" t="str">
        <f>VLOOKUP($A1199&amp;$C1199&amp;$B1199,Mapping!$C:$G,5,0)</f>
        <v>Adult Skin Care</v>
      </c>
      <c r="L1199" t="str">
        <f>VLOOKUP(J1199&amp;H1199,Mapping!J:K,2,0)</f>
        <v>Petit Marseillais Expositores</v>
      </c>
      <c r="M1199" t="str">
        <f>IF(OR(I1199="PIZ BUIN",I1199="LISTERINE"),VLOOKUP(E1199,MAPEO!C:D,2,0)&amp;" "&amp;H1199,VLOOKUP(E1199,MAPEO!C:D,2,0))</f>
        <v>LPM Body Cleansing</v>
      </c>
      <c r="N1199">
        <f>VLOOKUP(F1199,MD!A:B,2,0)</f>
        <v>0</v>
      </c>
    </row>
    <row r="1200" spans="1:14">
      <c r="A1200" t="s">
        <v>133</v>
      </c>
      <c r="B1200" t="s">
        <v>1</v>
      </c>
      <c r="C1200" t="s">
        <v>73</v>
      </c>
      <c r="D1200" t="s">
        <v>401</v>
      </c>
      <c r="E1200" t="s">
        <v>401</v>
      </c>
      <c r="F1200" t="s">
        <v>485</v>
      </c>
      <c r="G1200" s="3">
        <v>-5875.06</v>
      </c>
      <c r="H1200" s="3" t="str">
        <f>VLOOKUP($A1200&amp;$C1200&amp;$B1200,Mapping!$C:$G,3,0)</f>
        <v>Mass</v>
      </c>
      <c r="I1200" t="str">
        <f>VLOOKUP($A1200&amp;$C1200&amp;$B1200,Mapping!$C:$G,4,0)</f>
        <v>Le Petit Marseillais</v>
      </c>
      <c r="J1200" t="str">
        <f t="shared" si="18"/>
        <v>LPM MIX DISPLAY</v>
      </c>
      <c r="K1200" t="str">
        <f>VLOOKUP($A1200&amp;$C1200&amp;$B1200,Mapping!$C:$G,5,0)</f>
        <v>Adult Skin Care</v>
      </c>
      <c r="L1200" t="str">
        <f>VLOOKUP(J1200&amp;H1200,Mapping!J:K,2,0)</f>
        <v>Petit Marseillais Expositores</v>
      </c>
      <c r="M1200" t="str">
        <f>IF(OR(I1200="PIZ BUIN",I1200="LISTERINE"),VLOOKUP(E1200,MAPEO!C:D,2,0)&amp;" "&amp;H1200,VLOOKUP(E1200,MAPEO!C:D,2,0))</f>
        <v>LPM Body Cleansing</v>
      </c>
      <c r="N1200">
        <f>VLOOKUP(F1200,MD!A:B,2,0)</f>
        <v>0</v>
      </c>
    </row>
    <row r="1201" spans="1:14">
      <c r="A1201" t="s">
        <v>133</v>
      </c>
      <c r="B1201" t="s">
        <v>1</v>
      </c>
      <c r="C1201" t="s">
        <v>73</v>
      </c>
      <c r="D1201" t="s">
        <v>401</v>
      </c>
      <c r="E1201" t="s">
        <v>401</v>
      </c>
      <c r="F1201" t="s">
        <v>486</v>
      </c>
      <c r="G1201" s="3">
        <v>24208.84</v>
      </c>
      <c r="H1201" s="3" t="str">
        <f>VLOOKUP($A1201&amp;$C1201&amp;$B1201,Mapping!$C:$G,3,0)</f>
        <v>Mass</v>
      </c>
      <c r="I1201" t="str">
        <f>VLOOKUP($A1201&amp;$C1201&amp;$B1201,Mapping!$C:$G,4,0)</f>
        <v>Le Petit Marseillais</v>
      </c>
      <c r="J1201" t="str">
        <f t="shared" si="18"/>
        <v>LPM MIX DISPLAY</v>
      </c>
      <c r="K1201" t="str">
        <f>VLOOKUP($A1201&amp;$C1201&amp;$B1201,Mapping!$C:$G,5,0)</f>
        <v>Adult Skin Care</v>
      </c>
      <c r="L1201" t="str">
        <f>VLOOKUP(J1201&amp;H1201,Mapping!J:K,2,0)</f>
        <v>Petit Marseillais Expositores</v>
      </c>
      <c r="M1201" t="str">
        <f>IF(OR(I1201="PIZ BUIN",I1201="LISTERINE"),VLOOKUP(E1201,MAPEO!C:D,2,0)&amp;" "&amp;H1201,VLOOKUP(E1201,MAPEO!C:D,2,0))</f>
        <v>LPM Body Cleansing</v>
      </c>
      <c r="N1201">
        <f>VLOOKUP(F1201,MD!A:B,2,0)</f>
        <v>0</v>
      </c>
    </row>
    <row r="1202" spans="1:14">
      <c r="A1202" t="s">
        <v>133</v>
      </c>
      <c r="B1202" t="s">
        <v>1</v>
      </c>
      <c r="C1202" t="s">
        <v>73</v>
      </c>
      <c r="D1202" t="s">
        <v>401</v>
      </c>
      <c r="E1202" t="s">
        <v>401</v>
      </c>
      <c r="F1202" t="s">
        <v>487</v>
      </c>
      <c r="G1202" s="3">
        <v>107970.53</v>
      </c>
      <c r="H1202" s="3" t="str">
        <f>VLOOKUP($A1202&amp;$C1202&amp;$B1202,Mapping!$C:$G,3,0)</f>
        <v>Mass</v>
      </c>
      <c r="I1202" t="str">
        <f>VLOOKUP($A1202&amp;$C1202&amp;$B1202,Mapping!$C:$G,4,0)</f>
        <v>Le Petit Marseillais</v>
      </c>
      <c r="J1202" t="str">
        <f t="shared" si="18"/>
        <v>LPM MIX DISPLAY</v>
      </c>
      <c r="K1202" t="str">
        <f>VLOOKUP($A1202&amp;$C1202&amp;$B1202,Mapping!$C:$G,5,0)</f>
        <v>Adult Skin Care</v>
      </c>
      <c r="L1202" t="str">
        <f>VLOOKUP(J1202&amp;H1202,Mapping!J:K,2,0)</f>
        <v>Petit Marseillais Expositores</v>
      </c>
      <c r="M1202" t="str">
        <f>IF(OR(I1202="PIZ BUIN",I1202="LISTERINE"),VLOOKUP(E1202,MAPEO!C:D,2,0)&amp;" "&amp;H1202,VLOOKUP(E1202,MAPEO!C:D,2,0))</f>
        <v>LPM Body Cleansing</v>
      </c>
      <c r="N1202">
        <f>VLOOKUP(F1202,MD!A:B,2,0)</f>
        <v>0</v>
      </c>
    </row>
    <row r="1203" spans="1:14">
      <c r="A1203" t="s">
        <v>133</v>
      </c>
      <c r="B1203" t="s">
        <v>1</v>
      </c>
      <c r="C1203" t="s">
        <v>73</v>
      </c>
      <c r="D1203" t="s">
        <v>401</v>
      </c>
      <c r="E1203" t="s">
        <v>401</v>
      </c>
      <c r="F1203" t="s">
        <v>488</v>
      </c>
      <c r="G1203" s="3">
        <v>13824.57</v>
      </c>
      <c r="H1203" s="3" t="str">
        <f>VLOOKUP($A1203&amp;$C1203&amp;$B1203,Mapping!$C:$G,3,0)</f>
        <v>Mass</v>
      </c>
      <c r="I1203" t="str">
        <f>VLOOKUP($A1203&amp;$C1203&amp;$B1203,Mapping!$C:$G,4,0)</f>
        <v>Le Petit Marseillais</v>
      </c>
      <c r="J1203" t="str">
        <f t="shared" si="18"/>
        <v>LPM MIX DISPLAY</v>
      </c>
      <c r="K1203" t="str">
        <f>VLOOKUP($A1203&amp;$C1203&amp;$B1203,Mapping!$C:$G,5,0)</f>
        <v>Adult Skin Care</v>
      </c>
      <c r="L1203" t="str">
        <f>VLOOKUP(J1203&amp;H1203,Mapping!J:K,2,0)</f>
        <v>Petit Marseillais Expositores</v>
      </c>
      <c r="M1203" t="str">
        <f>IF(OR(I1203="PIZ BUIN",I1203="LISTERINE"),VLOOKUP(E1203,MAPEO!C:D,2,0)&amp;" "&amp;H1203,VLOOKUP(E1203,MAPEO!C:D,2,0))</f>
        <v>LPM Body Cleansing</v>
      </c>
      <c r="N1203">
        <f>VLOOKUP(F1203,MD!A:B,2,0)</f>
        <v>0</v>
      </c>
    </row>
    <row r="1204" spans="1:14">
      <c r="A1204" t="s">
        <v>133</v>
      </c>
      <c r="B1204" t="s">
        <v>1</v>
      </c>
      <c r="C1204" t="s">
        <v>73</v>
      </c>
      <c r="D1204" t="s">
        <v>401</v>
      </c>
      <c r="E1204" t="s">
        <v>401</v>
      </c>
      <c r="F1204" t="s">
        <v>489</v>
      </c>
      <c r="G1204" s="3">
        <v>13728.57</v>
      </c>
      <c r="H1204" s="3" t="str">
        <f>VLOOKUP($A1204&amp;$C1204&amp;$B1204,Mapping!$C:$G,3,0)</f>
        <v>Mass</v>
      </c>
      <c r="I1204" t="str">
        <f>VLOOKUP($A1204&amp;$C1204&amp;$B1204,Mapping!$C:$G,4,0)</f>
        <v>Le Petit Marseillais</v>
      </c>
      <c r="J1204" t="str">
        <f t="shared" si="18"/>
        <v>LPM MIX DISPLAY</v>
      </c>
      <c r="K1204" t="str">
        <f>VLOOKUP($A1204&amp;$C1204&amp;$B1204,Mapping!$C:$G,5,0)</f>
        <v>Adult Skin Care</v>
      </c>
      <c r="L1204" t="str">
        <f>VLOOKUP(J1204&amp;H1204,Mapping!J:K,2,0)</f>
        <v>Petit Marseillais Expositores</v>
      </c>
      <c r="M1204" t="str">
        <f>IF(OR(I1204="PIZ BUIN",I1204="LISTERINE"),VLOOKUP(E1204,MAPEO!C:D,2,0)&amp;" "&amp;H1204,VLOOKUP(E1204,MAPEO!C:D,2,0))</f>
        <v>LPM Body Cleansing</v>
      </c>
      <c r="N1204">
        <f>VLOOKUP(F1204,MD!A:B,2,0)</f>
        <v>0</v>
      </c>
    </row>
    <row r="1205" spans="1:14">
      <c r="A1205" t="s">
        <v>133</v>
      </c>
      <c r="B1205" t="s">
        <v>1</v>
      </c>
      <c r="C1205" t="s">
        <v>73</v>
      </c>
      <c r="D1205" t="s">
        <v>401</v>
      </c>
      <c r="E1205" t="s">
        <v>401</v>
      </c>
      <c r="F1205" t="s">
        <v>490</v>
      </c>
      <c r="G1205" s="3">
        <v>28819.79</v>
      </c>
      <c r="H1205" s="3" t="str">
        <f>VLOOKUP($A1205&amp;$C1205&amp;$B1205,Mapping!$C:$G,3,0)</f>
        <v>Mass</v>
      </c>
      <c r="I1205" t="str">
        <f>VLOOKUP($A1205&amp;$C1205&amp;$B1205,Mapping!$C:$G,4,0)</f>
        <v>Le Petit Marseillais</v>
      </c>
      <c r="J1205" t="str">
        <f t="shared" si="18"/>
        <v>LPM MIX DISPLAY</v>
      </c>
      <c r="K1205" t="str">
        <f>VLOOKUP($A1205&amp;$C1205&amp;$B1205,Mapping!$C:$G,5,0)</f>
        <v>Adult Skin Care</v>
      </c>
      <c r="L1205" t="str">
        <f>VLOOKUP(J1205&amp;H1205,Mapping!J:K,2,0)</f>
        <v>Petit Marseillais Expositores</v>
      </c>
      <c r="M1205" t="str">
        <f>IF(OR(I1205="PIZ BUIN",I1205="LISTERINE"),VLOOKUP(E1205,MAPEO!C:D,2,0)&amp;" "&amp;H1205,VLOOKUP(E1205,MAPEO!C:D,2,0))</f>
        <v>LPM Body Cleansing</v>
      </c>
      <c r="N1205">
        <f>VLOOKUP(F1205,MD!A:B,2,0)</f>
        <v>0</v>
      </c>
    </row>
    <row r="1206" spans="1:14">
      <c r="A1206" t="s">
        <v>133</v>
      </c>
      <c r="B1206" t="s">
        <v>1</v>
      </c>
      <c r="C1206" t="s">
        <v>73</v>
      </c>
      <c r="D1206" t="s">
        <v>401</v>
      </c>
      <c r="E1206" t="s">
        <v>401</v>
      </c>
      <c r="F1206" t="s">
        <v>491</v>
      </c>
      <c r="G1206" s="3">
        <v>7335.89</v>
      </c>
      <c r="H1206" s="3" t="str">
        <f>VLOOKUP($A1206&amp;$C1206&amp;$B1206,Mapping!$C:$G,3,0)</f>
        <v>Mass</v>
      </c>
      <c r="I1206" t="str">
        <f>VLOOKUP($A1206&amp;$C1206&amp;$B1206,Mapping!$C:$G,4,0)</f>
        <v>Le Petit Marseillais</v>
      </c>
      <c r="J1206" t="str">
        <f t="shared" si="18"/>
        <v>LPM MIX DISPLAY</v>
      </c>
      <c r="K1206" t="str">
        <f>VLOOKUP($A1206&amp;$C1206&amp;$B1206,Mapping!$C:$G,5,0)</f>
        <v>Adult Skin Care</v>
      </c>
      <c r="L1206" t="str">
        <f>VLOOKUP(J1206&amp;H1206,Mapping!J:K,2,0)</f>
        <v>Petit Marseillais Expositores</v>
      </c>
      <c r="M1206" t="str">
        <f>IF(OR(I1206="PIZ BUIN",I1206="LISTERINE"),VLOOKUP(E1206,MAPEO!C:D,2,0)&amp;" "&amp;H1206,VLOOKUP(E1206,MAPEO!C:D,2,0))</f>
        <v>LPM Body Cleansing</v>
      </c>
      <c r="N1206">
        <f>VLOOKUP(F1206,MD!A:B,2,0)</f>
        <v>0</v>
      </c>
    </row>
    <row r="1207" spans="1:14">
      <c r="A1207" t="s">
        <v>133</v>
      </c>
      <c r="B1207" t="s">
        <v>1</v>
      </c>
      <c r="C1207" t="s">
        <v>73</v>
      </c>
      <c r="D1207" t="s">
        <v>401</v>
      </c>
      <c r="E1207" t="s">
        <v>401</v>
      </c>
      <c r="F1207" t="s">
        <v>492</v>
      </c>
      <c r="G1207" s="3">
        <v>8614.7000000000007</v>
      </c>
      <c r="H1207" s="3" t="str">
        <f>VLOOKUP($A1207&amp;$C1207&amp;$B1207,Mapping!$C:$G,3,0)</f>
        <v>Mass</v>
      </c>
      <c r="I1207" t="str">
        <f>VLOOKUP($A1207&amp;$C1207&amp;$B1207,Mapping!$C:$G,4,0)</f>
        <v>Le Petit Marseillais</v>
      </c>
      <c r="J1207" t="str">
        <f t="shared" si="18"/>
        <v>LPM MIX DISPLAY</v>
      </c>
      <c r="K1207" t="str">
        <f>VLOOKUP($A1207&amp;$C1207&amp;$B1207,Mapping!$C:$G,5,0)</f>
        <v>Adult Skin Care</v>
      </c>
      <c r="L1207" t="str">
        <f>VLOOKUP(J1207&amp;H1207,Mapping!J:K,2,0)</f>
        <v>Petit Marseillais Expositores</v>
      </c>
      <c r="M1207" t="str">
        <f>IF(OR(I1207="PIZ BUIN",I1207="LISTERINE"),VLOOKUP(E1207,MAPEO!C:D,2,0)&amp;" "&amp;H1207,VLOOKUP(E1207,MAPEO!C:D,2,0))</f>
        <v>LPM Body Cleansing</v>
      </c>
      <c r="N1207">
        <f>VLOOKUP(F1207,MD!A:B,2,0)</f>
        <v>0</v>
      </c>
    </row>
    <row r="1208" spans="1:14">
      <c r="A1208" t="s">
        <v>133</v>
      </c>
      <c r="B1208" t="s">
        <v>1</v>
      </c>
      <c r="C1208" t="s">
        <v>73</v>
      </c>
      <c r="D1208" t="s">
        <v>401</v>
      </c>
      <c r="E1208" t="s">
        <v>401</v>
      </c>
      <c r="F1208" t="s">
        <v>493</v>
      </c>
      <c r="G1208" s="3">
        <v>7006.58</v>
      </c>
      <c r="H1208" s="3" t="str">
        <f>VLOOKUP($A1208&amp;$C1208&amp;$B1208,Mapping!$C:$G,3,0)</f>
        <v>Mass</v>
      </c>
      <c r="I1208" t="str">
        <f>VLOOKUP($A1208&amp;$C1208&amp;$B1208,Mapping!$C:$G,4,0)</f>
        <v>Le Petit Marseillais</v>
      </c>
      <c r="J1208" t="str">
        <f t="shared" si="18"/>
        <v>LPM MIX DISPLAY</v>
      </c>
      <c r="K1208" t="str">
        <f>VLOOKUP($A1208&amp;$C1208&amp;$B1208,Mapping!$C:$G,5,0)</f>
        <v>Adult Skin Care</v>
      </c>
      <c r="L1208" t="str">
        <f>VLOOKUP(J1208&amp;H1208,Mapping!J:K,2,0)</f>
        <v>Petit Marseillais Expositores</v>
      </c>
      <c r="M1208" t="str">
        <f>IF(OR(I1208="PIZ BUIN",I1208="LISTERINE"),VLOOKUP(E1208,MAPEO!C:D,2,0)&amp;" "&amp;H1208,VLOOKUP(E1208,MAPEO!C:D,2,0))</f>
        <v>LPM Body Cleansing</v>
      </c>
      <c r="N1208">
        <f>VLOOKUP(F1208,MD!A:B,2,0)</f>
        <v>0</v>
      </c>
    </row>
    <row r="1209" spans="1:14">
      <c r="A1209" t="s">
        <v>133</v>
      </c>
      <c r="B1209" t="s">
        <v>1</v>
      </c>
      <c r="C1209" t="s">
        <v>73</v>
      </c>
      <c r="D1209" t="s">
        <v>401</v>
      </c>
      <c r="E1209" t="s">
        <v>401</v>
      </c>
      <c r="F1209" t="s">
        <v>95</v>
      </c>
      <c r="G1209" s="3">
        <v>115.9</v>
      </c>
      <c r="H1209" s="3" t="str">
        <f>VLOOKUP($A1209&amp;$C1209&amp;$B1209,Mapping!$C:$G,3,0)</f>
        <v>Mass</v>
      </c>
      <c r="I1209" t="str">
        <f>VLOOKUP($A1209&amp;$C1209&amp;$B1209,Mapping!$C:$G,4,0)</f>
        <v>Le Petit Marseillais</v>
      </c>
      <c r="J1209" t="str">
        <f t="shared" si="18"/>
        <v>LPM MIX DISPLAY</v>
      </c>
      <c r="K1209" t="str">
        <f>VLOOKUP($A1209&amp;$C1209&amp;$B1209,Mapping!$C:$G,5,0)</f>
        <v>Adult Skin Care</v>
      </c>
      <c r="L1209" t="str">
        <f>VLOOKUP(J1209&amp;H1209,Mapping!J:K,2,0)</f>
        <v>Petit Marseillais Expositores</v>
      </c>
      <c r="M1209" t="str">
        <f>IF(OR(I1209="PIZ BUIN",I1209="LISTERINE"),VLOOKUP(E1209,MAPEO!C:D,2,0)&amp;" "&amp;H1209,VLOOKUP(E1209,MAPEO!C:D,2,0))</f>
        <v>LPM Body Cleansing</v>
      </c>
      <c r="N1209" t="str">
        <f>VLOOKUP(F1209,MD!A:B,2,0)</f>
        <v>YTD 2015</v>
      </c>
    </row>
    <row r="1210" spans="1:14">
      <c r="A1210" t="s">
        <v>133</v>
      </c>
      <c r="B1210" t="s">
        <v>1</v>
      </c>
      <c r="C1210" t="s">
        <v>73</v>
      </c>
      <c r="D1210" t="s">
        <v>401</v>
      </c>
      <c r="E1210" t="s">
        <v>401</v>
      </c>
      <c r="F1210" t="s">
        <v>96</v>
      </c>
      <c r="G1210" s="3">
        <v>259.39</v>
      </c>
      <c r="H1210" s="3" t="str">
        <f>VLOOKUP($A1210&amp;$C1210&amp;$B1210,Mapping!$C:$G,3,0)</f>
        <v>Mass</v>
      </c>
      <c r="I1210" t="str">
        <f>VLOOKUP($A1210&amp;$C1210&amp;$B1210,Mapping!$C:$G,4,0)</f>
        <v>Le Petit Marseillais</v>
      </c>
      <c r="J1210" t="str">
        <f t="shared" si="18"/>
        <v>LPM MIX DISPLAY</v>
      </c>
      <c r="K1210" t="str">
        <f>VLOOKUP($A1210&amp;$C1210&amp;$B1210,Mapping!$C:$G,5,0)</f>
        <v>Adult Skin Care</v>
      </c>
      <c r="L1210" t="str">
        <f>VLOOKUP(J1210&amp;H1210,Mapping!J:K,2,0)</f>
        <v>Petit Marseillais Expositores</v>
      </c>
      <c r="M1210" t="str">
        <f>IF(OR(I1210="PIZ BUIN",I1210="LISTERINE"),VLOOKUP(E1210,MAPEO!C:D,2,0)&amp;" "&amp;H1210,VLOOKUP(E1210,MAPEO!C:D,2,0))</f>
        <v>LPM Body Cleansing</v>
      </c>
      <c r="N1210" t="str">
        <f>VLOOKUP(F1210,MD!A:B,2,0)</f>
        <v>YTD 2015</v>
      </c>
    </row>
    <row r="1211" spans="1:14">
      <c r="A1211" t="s">
        <v>133</v>
      </c>
      <c r="B1211" t="s">
        <v>1</v>
      </c>
      <c r="C1211" t="s">
        <v>73</v>
      </c>
      <c r="D1211" t="s">
        <v>401</v>
      </c>
      <c r="E1211" t="s">
        <v>401</v>
      </c>
      <c r="F1211" t="s">
        <v>97</v>
      </c>
      <c r="G1211" s="3">
        <v>-72.319999999999993</v>
      </c>
      <c r="H1211" s="3" t="str">
        <f>VLOOKUP($A1211&amp;$C1211&amp;$B1211,Mapping!$C:$G,3,0)</f>
        <v>Mass</v>
      </c>
      <c r="I1211" t="str">
        <f>VLOOKUP($A1211&amp;$C1211&amp;$B1211,Mapping!$C:$G,4,0)</f>
        <v>Le Petit Marseillais</v>
      </c>
      <c r="J1211" t="str">
        <f t="shared" si="18"/>
        <v>LPM MIX DISPLAY</v>
      </c>
      <c r="K1211" t="str">
        <f>VLOOKUP($A1211&amp;$C1211&amp;$B1211,Mapping!$C:$G,5,0)</f>
        <v>Adult Skin Care</v>
      </c>
      <c r="L1211" t="str">
        <f>VLOOKUP(J1211&amp;H1211,Mapping!J:K,2,0)</f>
        <v>Petit Marseillais Expositores</v>
      </c>
      <c r="M1211" t="str">
        <f>IF(OR(I1211="PIZ BUIN",I1211="LISTERINE"),VLOOKUP(E1211,MAPEO!C:D,2,0)&amp;" "&amp;H1211,VLOOKUP(E1211,MAPEO!C:D,2,0))</f>
        <v>LPM Body Cleansing</v>
      </c>
      <c r="N1211" t="str">
        <f>VLOOKUP(F1211,MD!A:B,2,0)</f>
        <v>YTD 2015</v>
      </c>
    </row>
    <row r="1212" spans="1:14">
      <c r="A1212" t="s">
        <v>133</v>
      </c>
      <c r="B1212" t="s">
        <v>1</v>
      </c>
      <c r="C1212" t="s">
        <v>73</v>
      </c>
      <c r="D1212" t="s">
        <v>401</v>
      </c>
      <c r="E1212" t="s">
        <v>401</v>
      </c>
      <c r="F1212" t="s">
        <v>101</v>
      </c>
      <c r="G1212" s="3">
        <v>2937.59</v>
      </c>
      <c r="H1212" s="3" t="str">
        <f>VLOOKUP($A1212&amp;$C1212&amp;$B1212,Mapping!$C:$G,3,0)</f>
        <v>Mass</v>
      </c>
      <c r="I1212" t="str">
        <f>VLOOKUP($A1212&amp;$C1212&amp;$B1212,Mapping!$C:$G,4,0)</f>
        <v>Le Petit Marseillais</v>
      </c>
      <c r="J1212" t="str">
        <f t="shared" si="18"/>
        <v>LPM MIX DISPLAY</v>
      </c>
      <c r="K1212" t="str">
        <f>VLOOKUP($A1212&amp;$C1212&amp;$B1212,Mapping!$C:$G,5,0)</f>
        <v>Adult Skin Care</v>
      </c>
      <c r="L1212" t="str">
        <f>VLOOKUP(J1212&amp;H1212,Mapping!J:K,2,0)</f>
        <v>Petit Marseillais Expositores</v>
      </c>
      <c r="M1212" t="str">
        <f>IF(OR(I1212="PIZ BUIN",I1212="LISTERINE"),VLOOKUP(E1212,MAPEO!C:D,2,0)&amp;" "&amp;H1212,VLOOKUP(E1212,MAPEO!C:D,2,0))</f>
        <v>LPM Body Cleansing</v>
      </c>
      <c r="N1212" t="str">
        <f>VLOOKUP(F1212,MD!A:B,2,0)</f>
        <v>YTD 2015</v>
      </c>
    </row>
    <row r="1213" spans="1:14">
      <c r="A1213" t="s">
        <v>133</v>
      </c>
      <c r="B1213" t="s">
        <v>1</v>
      </c>
      <c r="C1213" t="s">
        <v>73</v>
      </c>
      <c r="D1213" t="s">
        <v>401</v>
      </c>
      <c r="E1213" t="s">
        <v>401</v>
      </c>
      <c r="F1213" t="s">
        <v>104</v>
      </c>
      <c r="G1213" s="3">
        <v>2427.77</v>
      </c>
      <c r="H1213" s="3" t="str">
        <f>VLOOKUP($A1213&amp;$C1213&amp;$B1213,Mapping!$C:$G,3,0)</f>
        <v>Mass</v>
      </c>
      <c r="I1213" t="str">
        <f>VLOOKUP($A1213&amp;$C1213&amp;$B1213,Mapping!$C:$G,4,0)</f>
        <v>Le Petit Marseillais</v>
      </c>
      <c r="J1213" t="str">
        <f t="shared" si="18"/>
        <v>LPM MIX DISPLAY</v>
      </c>
      <c r="K1213" t="str">
        <f>VLOOKUP($A1213&amp;$C1213&amp;$B1213,Mapping!$C:$G,5,0)</f>
        <v>Adult Skin Care</v>
      </c>
      <c r="L1213" t="str">
        <f>VLOOKUP(J1213&amp;H1213,Mapping!J:K,2,0)</f>
        <v>Petit Marseillais Expositores</v>
      </c>
      <c r="M1213" t="str">
        <f>IF(OR(I1213="PIZ BUIN",I1213="LISTERINE"),VLOOKUP(E1213,MAPEO!C:D,2,0)&amp;" "&amp;H1213,VLOOKUP(E1213,MAPEO!C:D,2,0))</f>
        <v>LPM Body Cleansing</v>
      </c>
      <c r="N1213" t="str">
        <f>VLOOKUP(F1213,MD!A:B,2,0)</f>
        <v>YTD 2015</v>
      </c>
    </row>
    <row r="1214" spans="1:14">
      <c r="A1214" t="s">
        <v>133</v>
      </c>
      <c r="B1214" t="s">
        <v>1</v>
      </c>
      <c r="C1214" t="s">
        <v>73</v>
      </c>
      <c r="D1214" t="s">
        <v>401</v>
      </c>
      <c r="E1214" t="s">
        <v>401</v>
      </c>
      <c r="F1214" t="s">
        <v>105</v>
      </c>
      <c r="G1214" s="3">
        <v>1016.93</v>
      </c>
      <c r="H1214" s="3" t="str">
        <f>VLOOKUP($A1214&amp;$C1214&amp;$B1214,Mapping!$C:$G,3,0)</f>
        <v>Mass</v>
      </c>
      <c r="I1214" t="str">
        <f>VLOOKUP($A1214&amp;$C1214&amp;$B1214,Mapping!$C:$G,4,0)</f>
        <v>Le Petit Marseillais</v>
      </c>
      <c r="J1214" t="str">
        <f t="shared" si="18"/>
        <v>LPM MIX DISPLAY</v>
      </c>
      <c r="K1214" t="str">
        <f>VLOOKUP($A1214&amp;$C1214&amp;$B1214,Mapping!$C:$G,5,0)</f>
        <v>Adult Skin Care</v>
      </c>
      <c r="L1214" t="str">
        <f>VLOOKUP(J1214&amp;H1214,Mapping!J:K,2,0)</f>
        <v>Petit Marseillais Expositores</v>
      </c>
      <c r="M1214" t="str">
        <f>IF(OR(I1214="PIZ BUIN",I1214="LISTERINE"),VLOOKUP(E1214,MAPEO!C:D,2,0)&amp;" "&amp;H1214,VLOOKUP(E1214,MAPEO!C:D,2,0))</f>
        <v>LPM Body Cleansing</v>
      </c>
      <c r="N1214" t="str">
        <f>VLOOKUP(F1214,MD!A:B,2,0)</f>
        <v>YTD 2015</v>
      </c>
    </row>
    <row r="1215" spans="1:14">
      <c r="A1215" t="s">
        <v>133</v>
      </c>
      <c r="B1215" t="s">
        <v>1</v>
      </c>
      <c r="C1215" t="s">
        <v>73</v>
      </c>
      <c r="D1215" t="s">
        <v>401</v>
      </c>
      <c r="E1215" t="s">
        <v>401</v>
      </c>
      <c r="F1215" t="s">
        <v>106</v>
      </c>
      <c r="G1215" s="3">
        <v>90.69</v>
      </c>
      <c r="H1215" s="3" t="str">
        <f>VLOOKUP($A1215&amp;$C1215&amp;$B1215,Mapping!$C:$G,3,0)</f>
        <v>Mass</v>
      </c>
      <c r="I1215" t="str">
        <f>VLOOKUP($A1215&amp;$C1215&amp;$B1215,Mapping!$C:$G,4,0)</f>
        <v>Le Petit Marseillais</v>
      </c>
      <c r="J1215" t="str">
        <f t="shared" si="18"/>
        <v>LPM MIX DISPLAY</v>
      </c>
      <c r="K1215" t="str">
        <f>VLOOKUP($A1215&amp;$C1215&amp;$B1215,Mapping!$C:$G,5,0)</f>
        <v>Adult Skin Care</v>
      </c>
      <c r="L1215" t="str">
        <f>VLOOKUP(J1215&amp;H1215,Mapping!J:K,2,0)</f>
        <v>Petit Marseillais Expositores</v>
      </c>
      <c r="M1215" t="str">
        <f>IF(OR(I1215="PIZ BUIN",I1215="LISTERINE"),VLOOKUP(E1215,MAPEO!C:D,2,0)&amp;" "&amp;H1215,VLOOKUP(E1215,MAPEO!C:D,2,0))</f>
        <v>LPM Body Cleansing</v>
      </c>
      <c r="N1215" t="str">
        <f>VLOOKUP(F1215,MD!A:B,2,0)</f>
        <v>YTD 2015</v>
      </c>
    </row>
    <row r="1216" spans="1:14">
      <c r="A1216" t="s">
        <v>133</v>
      </c>
      <c r="B1216" t="s">
        <v>1</v>
      </c>
      <c r="C1216" t="s">
        <v>73</v>
      </c>
      <c r="D1216" t="s">
        <v>401</v>
      </c>
      <c r="E1216" t="s">
        <v>401</v>
      </c>
      <c r="F1216" t="s">
        <v>108</v>
      </c>
      <c r="G1216" s="3">
        <v>181.19</v>
      </c>
      <c r="H1216" s="3" t="str">
        <f>VLOOKUP($A1216&amp;$C1216&amp;$B1216,Mapping!$C:$G,3,0)</f>
        <v>Mass</v>
      </c>
      <c r="I1216" t="str">
        <f>VLOOKUP($A1216&amp;$C1216&amp;$B1216,Mapping!$C:$G,4,0)</f>
        <v>Le Petit Marseillais</v>
      </c>
      <c r="J1216" t="str">
        <f t="shared" ref="J1216:J1279" si="19">IF(OR(C1216="ROC",C1216="COMPEED"),E1216,D1216)</f>
        <v>LPM MIX DISPLAY</v>
      </c>
      <c r="K1216" t="str">
        <f>VLOOKUP($A1216&amp;$C1216&amp;$B1216,Mapping!$C:$G,5,0)</f>
        <v>Adult Skin Care</v>
      </c>
      <c r="L1216" t="str">
        <f>VLOOKUP(J1216&amp;H1216,Mapping!J:K,2,0)</f>
        <v>Petit Marseillais Expositores</v>
      </c>
      <c r="M1216" t="str">
        <f>IF(OR(I1216="PIZ BUIN",I1216="LISTERINE"),VLOOKUP(E1216,MAPEO!C:D,2,0)&amp;" "&amp;H1216,VLOOKUP(E1216,MAPEO!C:D,2,0))</f>
        <v>LPM Body Cleansing</v>
      </c>
      <c r="N1216">
        <f>VLOOKUP(F1216,MD!A:B,2,0)</f>
        <v>0</v>
      </c>
    </row>
    <row r="1217" spans="1:14">
      <c r="A1217" t="s">
        <v>133</v>
      </c>
      <c r="B1217" t="s">
        <v>1</v>
      </c>
      <c r="C1217" t="s">
        <v>73</v>
      </c>
      <c r="D1217" t="s">
        <v>401</v>
      </c>
      <c r="E1217" t="s">
        <v>401</v>
      </c>
      <c r="F1217" t="s">
        <v>109</v>
      </c>
      <c r="G1217" s="3">
        <v>2352.81</v>
      </c>
      <c r="H1217" s="3" t="str">
        <f>VLOOKUP($A1217&amp;$C1217&amp;$B1217,Mapping!$C:$G,3,0)</f>
        <v>Mass</v>
      </c>
      <c r="I1217" t="str">
        <f>VLOOKUP($A1217&amp;$C1217&amp;$B1217,Mapping!$C:$G,4,0)</f>
        <v>Le Petit Marseillais</v>
      </c>
      <c r="J1217" t="str">
        <f t="shared" si="19"/>
        <v>LPM MIX DISPLAY</v>
      </c>
      <c r="K1217" t="str">
        <f>VLOOKUP($A1217&amp;$C1217&amp;$B1217,Mapping!$C:$G,5,0)</f>
        <v>Adult Skin Care</v>
      </c>
      <c r="L1217" t="str">
        <f>VLOOKUP(J1217&amp;H1217,Mapping!J:K,2,0)</f>
        <v>Petit Marseillais Expositores</v>
      </c>
      <c r="M1217" t="str">
        <f>IF(OR(I1217="PIZ BUIN",I1217="LISTERINE"),VLOOKUP(E1217,MAPEO!C:D,2,0)&amp;" "&amp;H1217,VLOOKUP(E1217,MAPEO!C:D,2,0))</f>
        <v>LPM Body Cleansing</v>
      </c>
      <c r="N1217">
        <f>VLOOKUP(F1217,MD!A:B,2,0)</f>
        <v>0</v>
      </c>
    </row>
    <row r="1218" spans="1:14">
      <c r="A1218" t="s">
        <v>133</v>
      </c>
      <c r="B1218" t="s">
        <v>1</v>
      </c>
      <c r="C1218" t="s">
        <v>73</v>
      </c>
      <c r="D1218" t="s">
        <v>401</v>
      </c>
      <c r="E1218" t="s">
        <v>401</v>
      </c>
      <c r="F1218" t="s">
        <v>110</v>
      </c>
      <c r="G1218" s="3">
        <v>-277.70999999999998</v>
      </c>
      <c r="H1218" s="3" t="str">
        <f>VLOOKUP($A1218&amp;$C1218&amp;$B1218,Mapping!$C:$G,3,0)</f>
        <v>Mass</v>
      </c>
      <c r="I1218" t="str">
        <f>VLOOKUP($A1218&amp;$C1218&amp;$B1218,Mapping!$C:$G,4,0)</f>
        <v>Le Petit Marseillais</v>
      </c>
      <c r="J1218" t="str">
        <f t="shared" si="19"/>
        <v>LPM MIX DISPLAY</v>
      </c>
      <c r="K1218" t="str">
        <f>VLOOKUP($A1218&amp;$C1218&amp;$B1218,Mapping!$C:$G,5,0)</f>
        <v>Adult Skin Care</v>
      </c>
      <c r="L1218" t="str">
        <f>VLOOKUP(J1218&amp;H1218,Mapping!J:K,2,0)</f>
        <v>Petit Marseillais Expositores</v>
      </c>
      <c r="M1218" t="str">
        <f>IF(OR(I1218="PIZ BUIN",I1218="LISTERINE"),VLOOKUP(E1218,MAPEO!C:D,2,0)&amp;" "&amp;H1218,VLOOKUP(E1218,MAPEO!C:D,2,0))</f>
        <v>LPM Body Cleansing</v>
      </c>
      <c r="N1218">
        <f>VLOOKUP(F1218,MD!A:B,2,0)</f>
        <v>0</v>
      </c>
    </row>
    <row r="1219" spans="1:14">
      <c r="A1219" t="s">
        <v>133</v>
      </c>
      <c r="B1219" t="s">
        <v>1</v>
      </c>
      <c r="C1219" t="s">
        <v>73</v>
      </c>
      <c r="D1219" t="s">
        <v>401</v>
      </c>
      <c r="E1219" t="s">
        <v>401</v>
      </c>
      <c r="F1219" t="s">
        <v>111</v>
      </c>
      <c r="G1219" s="3">
        <v>116.24</v>
      </c>
      <c r="H1219" s="3" t="str">
        <f>VLOOKUP($A1219&amp;$C1219&amp;$B1219,Mapping!$C:$G,3,0)</f>
        <v>Mass</v>
      </c>
      <c r="I1219" t="str">
        <f>VLOOKUP($A1219&amp;$C1219&amp;$B1219,Mapping!$C:$G,4,0)</f>
        <v>Le Petit Marseillais</v>
      </c>
      <c r="J1219" t="str">
        <f t="shared" si="19"/>
        <v>LPM MIX DISPLAY</v>
      </c>
      <c r="K1219" t="str">
        <f>VLOOKUP($A1219&amp;$C1219&amp;$B1219,Mapping!$C:$G,5,0)</f>
        <v>Adult Skin Care</v>
      </c>
      <c r="L1219" t="str">
        <f>VLOOKUP(J1219&amp;H1219,Mapping!J:K,2,0)</f>
        <v>Petit Marseillais Expositores</v>
      </c>
      <c r="M1219" t="str">
        <f>IF(OR(I1219="PIZ BUIN",I1219="LISTERINE"),VLOOKUP(E1219,MAPEO!C:D,2,0)&amp;" "&amp;H1219,VLOOKUP(E1219,MAPEO!C:D,2,0))</f>
        <v>LPM Body Cleansing</v>
      </c>
      <c r="N1219">
        <f>VLOOKUP(F1219,MD!A:B,2,0)</f>
        <v>0</v>
      </c>
    </row>
    <row r="1220" spans="1:14">
      <c r="A1220" t="s">
        <v>133</v>
      </c>
      <c r="B1220" t="s">
        <v>1</v>
      </c>
      <c r="C1220" t="s">
        <v>73</v>
      </c>
      <c r="D1220" t="s">
        <v>401</v>
      </c>
      <c r="E1220" t="s">
        <v>401</v>
      </c>
      <c r="F1220" t="s">
        <v>114</v>
      </c>
      <c r="G1220" s="3">
        <v>-8.01</v>
      </c>
      <c r="H1220" s="3" t="str">
        <f>VLOOKUP($A1220&amp;$C1220&amp;$B1220,Mapping!$C:$G,3,0)</f>
        <v>Mass</v>
      </c>
      <c r="I1220" t="str">
        <f>VLOOKUP($A1220&amp;$C1220&amp;$B1220,Mapping!$C:$G,4,0)</f>
        <v>Le Petit Marseillais</v>
      </c>
      <c r="J1220" t="str">
        <f t="shared" si="19"/>
        <v>LPM MIX DISPLAY</v>
      </c>
      <c r="K1220" t="str">
        <f>VLOOKUP($A1220&amp;$C1220&amp;$B1220,Mapping!$C:$G,5,0)</f>
        <v>Adult Skin Care</v>
      </c>
      <c r="L1220" t="str">
        <f>VLOOKUP(J1220&amp;H1220,Mapping!J:K,2,0)</f>
        <v>Petit Marseillais Expositores</v>
      </c>
      <c r="M1220" t="str">
        <f>IF(OR(I1220="PIZ BUIN",I1220="LISTERINE"),VLOOKUP(E1220,MAPEO!C:D,2,0)&amp;" "&amp;H1220,VLOOKUP(E1220,MAPEO!C:D,2,0))</f>
        <v>LPM Body Cleansing</v>
      </c>
      <c r="N1220">
        <f>VLOOKUP(F1220,MD!A:B,2,0)</f>
        <v>0</v>
      </c>
    </row>
    <row r="1221" spans="1:14">
      <c r="A1221" t="s">
        <v>133</v>
      </c>
      <c r="B1221" t="s">
        <v>1</v>
      </c>
      <c r="C1221" t="s">
        <v>73</v>
      </c>
      <c r="D1221" t="s">
        <v>402</v>
      </c>
      <c r="E1221" t="s">
        <v>609</v>
      </c>
      <c r="F1221" t="s">
        <v>482</v>
      </c>
      <c r="G1221" s="3">
        <v>9834.2099999999991</v>
      </c>
      <c r="H1221" s="3" t="str">
        <f>VLOOKUP($A1221&amp;$C1221&amp;$B1221,Mapping!$C:$G,3,0)</f>
        <v>Mass</v>
      </c>
      <c r="I1221" t="str">
        <f>VLOOKUP($A1221&amp;$C1221&amp;$B1221,Mapping!$C:$G,4,0)</f>
        <v>Le Petit Marseillais</v>
      </c>
      <c r="J1221" t="str">
        <f t="shared" si="19"/>
        <v>LPM MOISTURIZER</v>
      </c>
      <c r="K1221" t="str">
        <f>VLOOKUP($A1221&amp;$C1221&amp;$B1221,Mapping!$C:$G,5,0)</f>
        <v>Adult Skin Care</v>
      </c>
      <c r="L1221" t="str">
        <f>VLOOKUP(J1221&amp;H1221,Mapping!J:K,2,0)</f>
        <v>Petit Marseillais Body Moisturizers</v>
      </c>
      <c r="M1221" t="str">
        <f>IF(OR(I1221="PIZ BUIN",I1221="LISTERINE"),VLOOKUP(E1221,MAPEO!C:D,2,0)&amp;" "&amp;H1221,VLOOKUP(E1221,MAPEO!C:D,2,0))</f>
        <v>LPM Hands</v>
      </c>
      <c r="N1221">
        <f>VLOOKUP(F1221,MD!A:B,2,0)</f>
        <v>0</v>
      </c>
    </row>
    <row r="1222" spans="1:14">
      <c r="A1222" t="s">
        <v>133</v>
      </c>
      <c r="B1222" t="s">
        <v>1</v>
      </c>
      <c r="C1222" t="s">
        <v>73</v>
      </c>
      <c r="D1222" t="s">
        <v>402</v>
      </c>
      <c r="E1222" t="s">
        <v>609</v>
      </c>
      <c r="F1222" t="s">
        <v>483</v>
      </c>
      <c r="G1222" s="3">
        <v>9202.08</v>
      </c>
      <c r="H1222" s="3" t="str">
        <f>VLOOKUP($A1222&amp;$C1222&amp;$B1222,Mapping!$C:$G,3,0)</f>
        <v>Mass</v>
      </c>
      <c r="I1222" t="str">
        <f>VLOOKUP($A1222&amp;$C1222&amp;$B1222,Mapping!$C:$G,4,0)</f>
        <v>Le Petit Marseillais</v>
      </c>
      <c r="J1222" t="str">
        <f t="shared" si="19"/>
        <v>LPM MOISTURIZER</v>
      </c>
      <c r="K1222" t="str">
        <f>VLOOKUP($A1222&amp;$C1222&amp;$B1222,Mapping!$C:$G,5,0)</f>
        <v>Adult Skin Care</v>
      </c>
      <c r="L1222" t="str">
        <f>VLOOKUP(J1222&amp;H1222,Mapping!J:K,2,0)</f>
        <v>Petit Marseillais Body Moisturizers</v>
      </c>
      <c r="M1222" t="str">
        <f>IF(OR(I1222="PIZ BUIN",I1222="LISTERINE"),VLOOKUP(E1222,MAPEO!C:D,2,0)&amp;" "&amp;H1222,VLOOKUP(E1222,MAPEO!C:D,2,0))</f>
        <v>LPM Hands</v>
      </c>
      <c r="N1222">
        <f>VLOOKUP(F1222,MD!A:B,2,0)</f>
        <v>0</v>
      </c>
    </row>
    <row r="1223" spans="1:14">
      <c r="A1223" t="s">
        <v>133</v>
      </c>
      <c r="B1223" t="s">
        <v>1</v>
      </c>
      <c r="C1223" t="s">
        <v>73</v>
      </c>
      <c r="D1223" t="s">
        <v>402</v>
      </c>
      <c r="E1223" t="s">
        <v>609</v>
      </c>
      <c r="F1223" t="s">
        <v>484</v>
      </c>
      <c r="G1223" s="3">
        <v>13986.7</v>
      </c>
      <c r="H1223" s="3" t="str">
        <f>VLOOKUP($A1223&amp;$C1223&amp;$B1223,Mapping!$C:$G,3,0)</f>
        <v>Mass</v>
      </c>
      <c r="I1223" t="str">
        <f>VLOOKUP($A1223&amp;$C1223&amp;$B1223,Mapping!$C:$G,4,0)</f>
        <v>Le Petit Marseillais</v>
      </c>
      <c r="J1223" t="str">
        <f t="shared" si="19"/>
        <v>LPM MOISTURIZER</v>
      </c>
      <c r="K1223" t="str">
        <f>VLOOKUP($A1223&amp;$C1223&amp;$B1223,Mapping!$C:$G,5,0)</f>
        <v>Adult Skin Care</v>
      </c>
      <c r="L1223" t="str">
        <f>VLOOKUP(J1223&amp;H1223,Mapping!J:K,2,0)</f>
        <v>Petit Marseillais Body Moisturizers</v>
      </c>
      <c r="M1223" t="str">
        <f>IF(OR(I1223="PIZ BUIN",I1223="LISTERINE"),VLOOKUP(E1223,MAPEO!C:D,2,0)&amp;" "&amp;H1223,VLOOKUP(E1223,MAPEO!C:D,2,0))</f>
        <v>LPM Hands</v>
      </c>
      <c r="N1223">
        <f>VLOOKUP(F1223,MD!A:B,2,0)</f>
        <v>0</v>
      </c>
    </row>
    <row r="1224" spans="1:14">
      <c r="A1224" t="s">
        <v>133</v>
      </c>
      <c r="B1224" t="s">
        <v>1</v>
      </c>
      <c r="C1224" t="s">
        <v>73</v>
      </c>
      <c r="D1224" t="s">
        <v>402</v>
      </c>
      <c r="E1224" t="s">
        <v>609</v>
      </c>
      <c r="F1224" t="s">
        <v>485</v>
      </c>
      <c r="G1224" s="3">
        <v>10222.950000000001</v>
      </c>
      <c r="H1224" s="3" t="str">
        <f>VLOOKUP($A1224&amp;$C1224&amp;$B1224,Mapping!$C:$G,3,0)</f>
        <v>Mass</v>
      </c>
      <c r="I1224" t="str">
        <f>VLOOKUP($A1224&amp;$C1224&amp;$B1224,Mapping!$C:$G,4,0)</f>
        <v>Le Petit Marseillais</v>
      </c>
      <c r="J1224" t="str">
        <f t="shared" si="19"/>
        <v>LPM MOISTURIZER</v>
      </c>
      <c r="K1224" t="str">
        <f>VLOOKUP($A1224&amp;$C1224&amp;$B1224,Mapping!$C:$G,5,0)</f>
        <v>Adult Skin Care</v>
      </c>
      <c r="L1224" t="str">
        <f>VLOOKUP(J1224&amp;H1224,Mapping!J:K,2,0)</f>
        <v>Petit Marseillais Body Moisturizers</v>
      </c>
      <c r="M1224" t="str">
        <f>IF(OR(I1224="PIZ BUIN",I1224="LISTERINE"),VLOOKUP(E1224,MAPEO!C:D,2,0)&amp;" "&amp;H1224,VLOOKUP(E1224,MAPEO!C:D,2,0))</f>
        <v>LPM Hands</v>
      </c>
      <c r="N1224">
        <f>VLOOKUP(F1224,MD!A:B,2,0)</f>
        <v>0</v>
      </c>
    </row>
    <row r="1225" spans="1:14">
      <c r="A1225" t="s">
        <v>133</v>
      </c>
      <c r="B1225" t="s">
        <v>1</v>
      </c>
      <c r="C1225" t="s">
        <v>73</v>
      </c>
      <c r="D1225" t="s">
        <v>402</v>
      </c>
      <c r="E1225" t="s">
        <v>609</v>
      </c>
      <c r="F1225" t="s">
        <v>486</v>
      </c>
      <c r="G1225" s="3">
        <v>5494.42</v>
      </c>
      <c r="H1225" s="3" t="str">
        <f>VLOOKUP($A1225&amp;$C1225&amp;$B1225,Mapping!$C:$G,3,0)</f>
        <v>Mass</v>
      </c>
      <c r="I1225" t="str">
        <f>VLOOKUP($A1225&amp;$C1225&amp;$B1225,Mapping!$C:$G,4,0)</f>
        <v>Le Petit Marseillais</v>
      </c>
      <c r="J1225" t="str">
        <f t="shared" si="19"/>
        <v>LPM MOISTURIZER</v>
      </c>
      <c r="K1225" t="str">
        <f>VLOOKUP($A1225&amp;$C1225&amp;$B1225,Mapping!$C:$G,5,0)</f>
        <v>Adult Skin Care</v>
      </c>
      <c r="L1225" t="str">
        <f>VLOOKUP(J1225&amp;H1225,Mapping!J:K,2,0)</f>
        <v>Petit Marseillais Body Moisturizers</v>
      </c>
      <c r="M1225" t="str">
        <f>IF(OR(I1225="PIZ BUIN",I1225="LISTERINE"),VLOOKUP(E1225,MAPEO!C:D,2,0)&amp;" "&amp;H1225,VLOOKUP(E1225,MAPEO!C:D,2,0))</f>
        <v>LPM Hands</v>
      </c>
      <c r="N1225">
        <f>VLOOKUP(F1225,MD!A:B,2,0)</f>
        <v>0</v>
      </c>
    </row>
    <row r="1226" spans="1:14">
      <c r="A1226" t="s">
        <v>133</v>
      </c>
      <c r="B1226" t="s">
        <v>1</v>
      </c>
      <c r="C1226" t="s">
        <v>73</v>
      </c>
      <c r="D1226" t="s">
        <v>402</v>
      </c>
      <c r="E1226" t="s">
        <v>609</v>
      </c>
      <c r="F1226" t="s">
        <v>487</v>
      </c>
      <c r="G1226" s="3">
        <v>7440.28</v>
      </c>
      <c r="H1226" s="3" t="str">
        <f>VLOOKUP($A1226&amp;$C1226&amp;$B1226,Mapping!$C:$G,3,0)</f>
        <v>Mass</v>
      </c>
      <c r="I1226" t="str">
        <f>VLOOKUP($A1226&amp;$C1226&amp;$B1226,Mapping!$C:$G,4,0)</f>
        <v>Le Petit Marseillais</v>
      </c>
      <c r="J1226" t="str">
        <f t="shared" si="19"/>
        <v>LPM MOISTURIZER</v>
      </c>
      <c r="K1226" t="str">
        <f>VLOOKUP($A1226&amp;$C1226&amp;$B1226,Mapping!$C:$G,5,0)</f>
        <v>Adult Skin Care</v>
      </c>
      <c r="L1226" t="str">
        <f>VLOOKUP(J1226&amp;H1226,Mapping!J:K,2,0)</f>
        <v>Petit Marseillais Body Moisturizers</v>
      </c>
      <c r="M1226" t="str">
        <f>IF(OR(I1226="PIZ BUIN",I1226="LISTERINE"),VLOOKUP(E1226,MAPEO!C:D,2,0)&amp;" "&amp;H1226,VLOOKUP(E1226,MAPEO!C:D,2,0))</f>
        <v>LPM Hands</v>
      </c>
      <c r="N1226">
        <f>VLOOKUP(F1226,MD!A:B,2,0)</f>
        <v>0</v>
      </c>
    </row>
    <row r="1227" spans="1:14">
      <c r="A1227" t="s">
        <v>133</v>
      </c>
      <c r="B1227" t="s">
        <v>1</v>
      </c>
      <c r="C1227" t="s">
        <v>73</v>
      </c>
      <c r="D1227" t="s">
        <v>402</v>
      </c>
      <c r="E1227" t="s">
        <v>609</v>
      </c>
      <c r="F1227" t="s">
        <v>488</v>
      </c>
      <c r="G1227" s="3">
        <v>5623.18</v>
      </c>
      <c r="H1227" s="3" t="str">
        <f>VLOOKUP($A1227&amp;$C1227&amp;$B1227,Mapping!$C:$G,3,0)</f>
        <v>Mass</v>
      </c>
      <c r="I1227" t="str">
        <f>VLOOKUP($A1227&amp;$C1227&amp;$B1227,Mapping!$C:$G,4,0)</f>
        <v>Le Petit Marseillais</v>
      </c>
      <c r="J1227" t="str">
        <f t="shared" si="19"/>
        <v>LPM MOISTURIZER</v>
      </c>
      <c r="K1227" t="str">
        <f>VLOOKUP($A1227&amp;$C1227&amp;$B1227,Mapping!$C:$G,5,0)</f>
        <v>Adult Skin Care</v>
      </c>
      <c r="L1227" t="str">
        <f>VLOOKUP(J1227&amp;H1227,Mapping!J:K,2,0)</f>
        <v>Petit Marseillais Body Moisturizers</v>
      </c>
      <c r="M1227" t="str">
        <f>IF(OR(I1227="PIZ BUIN",I1227="LISTERINE"),VLOOKUP(E1227,MAPEO!C:D,2,0)&amp;" "&amp;H1227,VLOOKUP(E1227,MAPEO!C:D,2,0))</f>
        <v>LPM Hands</v>
      </c>
      <c r="N1227">
        <f>VLOOKUP(F1227,MD!A:B,2,0)</f>
        <v>0</v>
      </c>
    </row>
    <row r="1228" spans="1:14">
      <c r="A1228" t="s">
        <v>133</v>
      </c>
      <c r="B1228" t="s">
        <v>1</v>
      </c>
      <c r="C1228" t="s">
        <v>73</v>
      </c>
      <c r="D1228" t="s">
        <v>402</v>
      </c>
      <c r="E1228" t="s">
        <v>609</v>
      </c>
      <c r="F1228" t="s">
        <v>489</v>
      </c>
      <c r="G1228" s="3">
        <v>5113.5</v>
      </c>
      <c r="H1228" s="3" t="str">
        <f>VLOOKUP($A1228&amp;$C1228&amp;$B1228,Mapping!$C:$G,3,0)</f>
        <v>Mass</v>
      </c>
      <c r="I1228" t="str">
        <f>VLOOKUP($A1228&amp;$C1228&amp;$B1228,Mapping!$C:$G,4,0)</f>
        <v>Le Petit Marseillais</v>
      </c>
      <c r="J1228" t="str">
        <f t="shared" si="19"/>
        <v>LPM MOISTURIZER</v>
      </c>
      <c r="K1228" t="str">
        <f>VLOOKUP($A1228&amp;$C1228&amp;$B1228,Mapping!$C:$G,5,0)</f>
        <v>Adult Skin Care</v>
      </c>
      <c r="L1228" t="str">
        <f>VLOOKUP(J1228&amp;H1228,Mapping!J:K,2,0)</f>
        <v>Petit Marseillais Body Moisturizers</v>
      </c>
      <c r="M1228" t="str">
        <f>IF(OR(I1228="PIZ BUIN",I1228="LISTERINE"),VLOOKUP(E1228,MAPEO!C:D,2,0)&amp;" "&amp;H1228,VLOOKUP(E1228,MAPEO!C:D,2,0))</f>
        <v>LPM Hands</v>
      </c>
      <c r="N1228">
        <f>VLOOKUP(F1228,MD!A:B,2,0)</f>
        <v>0</v>
      </c>
    </row>
    <row r="1229" spans="1:14">
      <c r="A1229" t="s">
        <v>133</v>
      </c>
      <c r="B1229" t="s">
        <v>1</v>
      </c>
      <c r="C1229" t="s">
        <v>73</v>
      </c>
      <c r="D1229" t="s">
        <v>402</v>
      </c>
      <c r="E1229" t="s">
        <v>609</v>
      </c>
      <c r="F1229" t="s">
        <v>490</v>
      </c>
      <c r="G1229" s="3">
        <v>5826.56</v>
      </c>
      <c r="H1229" s="3" t="str">
        <f>VLOOKUP($A1229&amp;$C1229&amp;$B1229,Mapping!$C:$G,3,0)</f>
        <v>Mass</v>
      </c>
      <c r="I1229" t="str">
        <f>VLOOKUP($A1229&amp;$C1229&amp;$B1229,Mapping!$C:$G,4,0)</f>
        <v>Le Petit Marseillais</v>
      </c>
      <c r="J1229" t="str">
        <f t="shared" si="19"/>
        <v>LPM MOISTURIZER</v>
      </c>
      <c r="K1229" t="str">
        <f>VLOOKUP($A1229&amp;$C1229&amp;$B1229,Mapping!$C:$G,5,0)</f>
        <v>Adult Skin Care</v>
      </c>
      <c r="L1229" t="str">
        <f>VLOOKUP(J1229&amp;H1229,Mapping!J:K,2,0)</f>
        <v>Petit Marseillais Body Moisturizers</v>
      </c>
      <c r="M1229" t="str">
        <f>IF(OR(I1229="PIZ BUIN",I1229="LISTERINE"),VLOOKUP(E1229,MAPEO!C:D,2,0)&amp;" "&amp;H1229,VLOOKUP(E1229,MAPEO!C:D,2,0))</f>
        <v>LPM Hands</v>
      </c>
      <c r="N1229">
        <f>VLOOKUP(F1229,MD!A:B,2,0)</f>
        <v>0</v>
      </c>
    </row>
    <row r="1230" spans="1:14">
      <c r="A1230" t="s">
        <v>133</v>
      </c>
      <c r="B1230" t="s">
        <v>1</v>
      </c>
      <c r="C1230" t="s">
        <v>73</v>
      </c>
      <c r="D1230" t="s">
        <v>402</v>
      </c>
      <c r="E1230" t="s">
        <v>609</v>
      </c>
      <c r="F1230" t="s">
        <v>491</v>
      </c>
      <c r="G1230" s="3">
        <v>6392.3</v>
      </c>
      <c r="H1230" s="3" t="str">
        <f>VLOOKUP($A1230&amp;$C1230&amp;$B1230,Mapping!$C:$G,3,0)</f>
        <v>Mass</v>
      </c>
      <c r="I1230" t="str">
        <f>VLOOKUP($A1230&amp;$C1230&amp;$B1230,Mapping!$C:$G,4,0)</f>
        <v>Le Petit Marseillais</v>
      </c>
      <c r="J1230" t="str">
        <f t="shared" si="19"/>
        <v>LPM MOISTURIZER</v>
      </c>
      <c r="K1230" t="str">
        <f>VLOOKUP($A1230&amp;$C1230&amp;$B1230,Mapping!$C:$G,5,0)</f>
        <v>Adult Skin Care</v>
      </c>
      <c r="L1230" t="str">
        <f>VLOOKUP(J1230&amp;H1230,Mapping!J:K,2,0)</f>
        <v>Petit Marseillais Body Moisturizers</v>
      </c>
      <c r="M1230" t="str">
        <f>IF(OR(I1230="PIZ BUIN",I1230="LISTERINE"),VLOOKUP(E1230,MAPEO!C:D,2,0)&amp;" "&amp;H1230,VLOOKUP(E1230,MAPEO!C:D,2,0))</f>
        <v>LPM Hands</v>
      </c>
      <c r="N1230">
        <f>VLOOKUP(F1230,MD!A:B,2,0)</f>
        <v>0</v>
      </c>
    </row>
    <row r="1231" spans="1:14">
      <c r="A1231" t="s">
        <v>133</v>
      </c>
      <c r="B1231" t="s">
        <v>1</v>
      </c>
      <c r="C1231" t="s">
        <v>73</v>
      </c>
      <c r="D1231" t="s">
        <v>402</v>
      </c>
      <c r="E1231" t="s">
        <v>609</v>
      </c>
      <c r="F1231" t="s">
        <v>492</v>
      </c>
      <c r="G1231" s="3">
        <v>7204.31</v>
      </c>
      <c r="H1231" s="3" t="str">
        <f>VLOOKUP($A1231&amp;$C1231&amp;$B1231,Mapping!$C:$G,3,0)</f>
        <v>Mass</v>
      </c>
      <c r="I1231" t="str">
        <f>VLOOKUP($A1231&amp;$C1231&amp;$B1231,Mapping!$C:$G,4,0)</f>
        <v>Le Petit Marseillais</v>
      </c>
      <c r="J1231" t="str">
        <f t="shared" si="19"/>
        <v>LPM MOISTURIZER</v>
      </c>
      <c r="K1231" t="str">
        <f>VLOOKUP($A1231&amp;$C1231&amp;$B1231,Mapping!$C:$G,5,0)</f>
        <v>Adult Skin Care</v>
      </c>
      <c r="L1231" t="str">
        <f>VLOOKUP(J1231&amp;H1231,Mapping!J:K,2,0)</f>
        <v>Petit Marseillais Body Moisturizers</v>
      </c>
      <c r="M1231" t="str">
        <f>IF(OR(I1231="PIZ BUIN",I1231="LISTERINE"),VLOOKUP(E1231,MAPEO!C:D,2,0)&amp;" "&amp;H1231,VLOOKUP(E1231,MAPEO!C:D,2,0))</f>
        <v>LPM Hands</v>
      </c>
      <c r="N1231">
        <f>VLOOKUP(F1231,MD!A:B,2,0)</f>
        <v>0</v>
      </c>
    </row>
    <row r="1232" spans="1:14">
      <c r="A1232" t="s">
        <v>133</v>
      </c>
      <c r="B1232" t="s">
        <v>1</v>
      </c>
      <c r="C1232" t="s">
        <v>73</v>
      </c>
      <c r="D1232" t="s">
        <v>402</v>
      </c>
      <c r="E1232" t="s">
        <v>609</v>
      </c>
      <c r="F1232" t="s">
        <v>493</v>
      </c>
      <c r="G1232" s="3">
        <v>10845.84</v>
      </c>
      <c r="H1232" s="3" t="str">
        <f>VLOOKUP($A1232&amp;$C1232&amp;$B1232,Mapping!$C:$G,3,0)</f>
        <v>Mass</v>
      </c>
      <c r="I1232" t="str">
        <f>VLOOKUP($A1232&amp;$C1232&amp;$B1232,Mapping!$C:$G,4,0)</f>
        <v>Le Petit Marseillais</v>
      </c>
      <c r="J1232" t="str">
        <f t="shared" si="19"/>
        <v>LPM MOISTURIZER</v>
      </c>
      <c r="K1232" t="str">
        <f>VLOOKUP($A1232&amp;$C1232&amp;$B1232,Mapping!$C:$G,5,0)</f>
        <v>Adult Skin Care</v>
      </c>
      <c r="L1232" t="str">
        <f>VLOOKUP(J1232&amp;H1232,Mapping!J:K,2,0)</f>
        <v>Petit Marseillais Body Moisturizers</v>
      </c>
      <c r="M1232" t="str">
        <f>IF(OR(I1232="PIZ BUIN",I1232="LISTERINE"),VLOOKUP(E1232,MAPEO!C:D,2,0)&amp;" "&amp;H1232,VLOOKUP(E1232,MAPEO!C:D,2,0))</f>
        <v>LPM Hands</v>
      </c>
      <c r="N1232">
        <f>VLOOKUP(F1232,MD!A:B,2,0)</f>
        <v>0</v>
      </c>
    </row>
    <row r="1233" spans="1:14">
      <c r="A1233" t="s">
        <v>133</v>
      </c>
      <c r="B1233" t="s">
        <v>1</v>
      </c>
      <c r="C1233" t="s">
        <v>73</v>
      </c>
      <c r="D1233" t="s">
        <v>402</v>
      </c>
      <c r="E1233" t="s">
        <v>609</v>
      </c>
      <c r="F1233" t="s">
        <v>95</v>
      </c>
      <c r="G1233" s="3">
        <v>7384.71</v>
      </c>
      <c r="H1233" s="3" t="str">
        <f>VLOOKUP($A1233&amp;$C1233&amp;$B1233,Mapping!$C:$G,3,0)</f>
        <v>Mass</v>
      </c>
      <c r="I1233" t="str">
        <f>VLOOKUP($A1233&amp;$C1233&amp;$B1233,Mapping!$C:$G,4,0)</f>
        <v>Le Petit Marseillais</v>
      </c>
      <c r="J1233" t="str">
        <f t="shared" si="19"/>
        <v>LPM MOISTURIZER</v>
      </c>
      <c r="K1233" t="str">
        <f>VLOOKUP($A1233&amp;$C1233&amp;$B1233,Mapping!$C:$G,5,0)</f>
        <v>Adult Skin Care</v>
      </c>
      <c r="L1233" t="str">
        <f>VLOOKUP(J1233&amp;H1233,Mapping!J:K,2,0)</f>
        <v>Petit Marseillais Body Moisturizers</v>
      </c>
      <c r="M1233" t="str">
        <f>IF(OR(I1233="PIZ BUIN",I1233="LISTERINE"),VLOOKUP(E1233,MAPEO!C:D,2,0)&amp;" "&amp;H1233,VLOOKUP(E1233,MAPEO!C:D,2,0))</f>
        <v>LPM Hands</v>
      </c>
      <c r="N1233" t="str">
        <f>VLOOKUP(F1233,MD!A:B,2,0)</f>
        <v>YTD 2015</v>
      </c>
    </row>
    <row r="1234" spans="1:14">
      <c r="A1234" t="s">
        <v>133</v>
      </c>
      <c r="B1234" t="s">
        <v>1</v>
      </c>
      <c r="C1234" t="s">
        <v>73</v>
      </c>
      <c r="D1234" t="s">
        <v>402</v>
      </c>
      <c r="E1234" t="s">
        <v>609</v>
      </c>
      <c r="F1234" t="s">
        <v>96</v>
      </c>
      <c r="G1234" s="3">
        <v>16771.740000000002</v>
      </c>
      <c r="H1234" s="3" t="str">
        <f>VLOOKUP($A1234&amp;$C1234&amp;$B1234,Mapping!$C:$G,3,0)</f>
        <v>Mass</v>
      </c>
      <c r="I1234" t="str">
        <f>VLOOKUP($A1234&amp;$C1234&amp;$B1234,Mapping!$C:$G,4,0)</f>
        <v>Le Petit Marseillais</v>
      </c>
      <c r="J1234" t="str">
        <f t="shared" si="19"/>
        <v>LPM MOISTURIZER</v>
      </c>
      <c r="K1234" t="str">
        <f>VLOOKUP($A1234&amp;$C1234&amp;$B1234,Mapping!$C:$G,5,0)</f>
        <v>Adult Skin Care</v>
      </c>
      <c r="L1234" t="str">
        <f>VLOOKUP(J1234&amp;H1234,Mapping!J:K,2,0)</f>
        <v>Petit Marseillais Body Moisturizers</v>
      </c>
      <c r="M1234" t="str">
        <f>IF(OR(I1234="PIZ BUIN",I1234="LISTERINE"),VLOOKUP(E1234,MAPEO!C:D,2,0)&amp;" "&amp;H1234,VLOOKUP(E1234,MAPEO!C:D,2,0))</f>
        <v>LPM Hands</v>
      </c>
      <c r="N1234" t="str">
        <f>VLOOKUP(F1234,MD!A:B,2,0)</f>
        <v>YTD 2015</v>
      </c>
    </row>
    <row r="1235" spans="1:14">
      <c r="A1235" t="s">
        <v>133</v>
      </c>
      <c r="B1235" t="s">
        <v>1</v>
      </c>
      <c r="C1235" t="s">
        <v>73</v>
      </c>
      <c r="D1235" t="s">
        <v>402</v>
      </c>
      <c r="E1235" t="s">
        <v>609</v>
      </c>
      <c r="F1235" t="s">
        <v>97</v>
      </c>
      <c r="G1235" s="3">
        <v>-2483.04</v>
      </c>
      <c r="H1235" s="3" t="str">
        <f>VLOOKUP($A1235&amp;$C1235&amp;$B1235,Mapping!$C:$G,3,0)</f>
        <v>Mass</v>
      </c>
      <c r="I1235" t="str">
        <f>VLOOKUP($A1235&amp;$C1235&amp;$B1235,Mapping!$C:$G,4,0)</f>
        <v>Le Petit Marseillais</v>
      </c>
      <c r="J1235" t="str">
        <f t="shared" si="19"/>
        <v>LPM MOISTURIZER</v>
      </c>
      <c r="K1235" t="str">
        <f>VLOOKUP($A1235&amp;$C1235&amp;$B1235,Mapping!$C:$G,5,0)</f>
        <v>Adult Skin Care</v>
      </c>
      <c r="L1235" t="str">
        <f>VLOOKUP(J1235&amp;H1235,Mapping!J:K,2,0)</f>
        <v>Petit Marseillais Body Moisturizers</v>
      </c>
      <c r="M1235" t="str">
        <f>IF(OR(I1235="PIZ BUIN",I1235="LISTERINE"),VLOOKUP(E1235,MAPEO!C:D,2,0)&amp;" "&amp;H1235,VLOOKUP(E1235,MAPEO!C:D,2,0))</f>
        <v>LPM Hands</v>
      </c>
      <c r="N1235" t="str">
        <f>VLOOKUP(F1235,MD!A:B,2,0)</f>
        <v>YTD 2015</v>
      </c>
    </row>
    <row r="1236" spans="1:14">
      <c r="A1236" t="s">
        <v>133</v>
      </c>
      <c r="B1236" t="s">
        <v>1</v>
      </c>
      <c r="C1236" t="s">
        <v>73</v>
      </c>
      <c r="D1236" t="s">
        <v>402</v>
      </c>
      <c r="E1236" t="s">
        <v>609</v>
      </c>
      <c r="F1236" t="s">
        <v>101</v>
      </c>
      <c r="G1236" s="3">
        <v>12132.08</v>
      </c>
      <c r="H1236" s="3" t="str">
        <f>VLOOKUP($A1236&amp;$C1236&amp;$B1236,Mapping!$C:$G,3,0)</f>
        <v>Mass</v>
      </c>
      <c r="I1236" t="str">
        <f>VLOOKUP($A1236&amp;$C1236&amp;$B1236,Mapping!$C:$G,4,0)</f>
        <v>Le Petit Marseillais</v>
      </c>
      <c r="J1236" t="str">
        <f t="shared" si="19"/>
        <v>LPM MOISTURIZER</v>
      </c>
      <c r="K1236" t="str">
        <f>VLOOKUP($A1236&amp;$C1236&amp;$B1236,Mapping!$C:$G,5,0)</f>
        <v>Adult Skin Care</v>
      </c>
      <c r="L1236" t="str">
        <f>VLOOKUP(J1236&amp;H1236,Mapping!J:K,2,0)</f>
        <v>Petit Marseillais Body Moisturizers</v>
      </c>
      <c r="M1236" t="str">
        <f>IF(OR(I1236="PIZ BUIN",I1236="LISTERINE"),VLOOKUP(E1236,MAPEO!C:D,2,0)&amp;" "&amp;H1236,VLOOKUP(E1236,MAPEO!C:D,2,0))</f>
        <v>LPM Hands</v>
      </c>
      <c r="N1236" t="str">
        <f>VLOOKUP(F1236,MD!A:B,2,0)</f>
        <v>YTD 2015</v>
      </c>
    </row>
    <row r="1237" spans="1:14">
      <c r="A1237" t="s">
        <v>133</v>
      </c>
      <c r="B1237" t="s">
        <v>1</v>
      </c>
      <c r="C1237" t="s">
        <v>73</v>
      </c>
      <c r="D1237" t="s">
        <v>402</v>
      </c>
      <c r="E1237" t="s">
        <v>609</v>
      </c>
      <c r="F1237" t="s">
        <v>104</v>
      </c>
      <c r="G1237" s="3">
        <v>5471.55</v>
      </c>
      <c r="H1237" s="3" t="str">
        <f>VLOOKUP($A1237&amp;$C1237&amp;$B1237,Mapping!$C:$G,3,0)</f>
        <v>Mass</v>
      </c>
      <c r="I1237" t="str">
        <f>VLOOKUP($A1237&amp;$C1237&amp;$B1237,Mapping!$C:$G,4,0)</f>
        <v>Le Petit Marseillais</v>
      </c>
      <c r="J1237" t="str">
        <f t="shared" si="19"/>
        <v>LPM MOISTURIZER</v>
      </c>
      <c r="K1237" t="str">
        <f>VLOOKUP($A1237&amp;$C1237&amp;$B1237,Mapping!$C:$G,5,0)</f>
        <v>Adult Skin Care</v>
      </c>
      <c r="L1237" t="str">
        <f>VLOOKUP(J1237&amp;H1237,Mapping!J:K,2,0)</f>
        <v>Petit Marseillais Body Moisturizers</v>
      </c>
      <c r="M1237" t="str">
        <f>IF(OR(I1237="PIZ BUIN",I1237="LISTERINE"),VLOOKUP(E1237,MAPEO!C:D,2,0)&amp;" "&amp;H1237,VLOOKUP(E1237,MAPEO!C:D,2,0))</f>
        <v>LPM Hands</v>
      </c>
      <c r="N1237" t="str">
        <f>VLOOKUP(F1237,MD!A:B,2,0)</f>
        <v>YTD 2015</v>
      </c>
    </row>
    <row r="1238" spans="1:14">
      <c r="A1238" t="s">
        <v>133</v>
      </c>
      <c r="B1238" t="s">
        <v>1</v>
      </c>
      <c r="C1238" t="s">
        <v>73</v>
      </c>
      <c r="D1238" t="s">
        <v>402</v>
      </c>
      <c r="E1238" t="s">
        <v>609</v>
      </c>
      <c r="F1238" t="s">
        <v>105</v>
      </c>
      <c r="G1238" s="3">
        <v>7707.16</v>
      </c>
      <c r="H1238" s="3" t="str">
        <f>VLOOKUP($A1238&amp;$C1238&amp;$B1238,Mapping!$C:$G,3,0)</f>
        <v>Mass</v>
      </c>
      <c r="I1238" t="str">
        <f>VLOOKUP($A1238&amp;$C1238&amp;$B1238,Mapping!$C:$G,4,0)</f>
        <v>Le Petit Marseillais</v>
      </c>
      <c r="J1238" t="str">
        <f t="shared" si="19"/>
        <v>LPM MOISTURIZER</v>
      </c>
      <c r="K1238" t="str">
        <f>VLOOKUP($A1238&amp;$C1238&amp;$B1238,Mapping!$C:$G,5,0)</f>
        <v>Adult Skin Care</v>
      </c>
      <c r="L1238" t="str">
        <f>VLOOKUP(J1238&amp;H1238,Mapping!J:K,2,0)</f>
        <v>Petit Marseillais Body Moisturizers</v>
      </c>
      <c r="M1238" t="str">
        <f>IF(OR(I1238="PIZ BUIN",I1238="LISTERINE"),VLOOKUP(E1238,MAPEO!C:D,2,0)&amp;" "&amp;H1238,VLOOKUP(E1238,MAPEO!C:D,2,0))</f>
        <v>LPM Hands</v>
      </c>
      <c r="N1238" t="str">
        <f>VLOOKUP(F1238,MD!A:B,2,0)</f>
        <v>YTD 2015</v>
      </c>
    </row>
    <row r="1239" spans="1:14">
      <c r="A1239" t="s">
        <v>133</v>
      </c>
      <c r="B1239" t="s">
        <v>1</v>
      </c>
      <c r="C1239" t="s">
        <v>73</v>
      </c>
      <c r="D1239" t="s">
        <v>402</v>
      </c>
      <c r="E1239" t="s">
        <v>609</v>
      </c>
      <c r="F1239" t="s">
        <v>106</v>
      </c>
      <c r="G1239" s="3">
        <v>4376.5200000000004</v>
      </c>
      <c r="H1239" s="3" t="str">
        <f>VLOOKUP($A1239&amp;$C1239&amp;$B1239,Mapping!$C:$G,3,0)</f>
        <v>Mass</v>
      </c>
      <c r="I1239" t="str">
        <f>VLOOKUP($A1239&amp;$C1239&amp;$B1239,Mapping!$C:$G,4,0)</f>
        <v>Le Petit Marseillais</v>
      </c>
      <c r="J1239" t="str">
        <f t="shared" si="19"/>
        <v>LPM MOISTURIZER</v>
      </c>
      <c r="K1239" t="str">
        <f>VLOOKUP($A1239&amp;$C1239&amp;$B1239,Mapping!$C:$G,5,0)</f>
        <v>Adult Skin Care</v>
      </c>
      <c r="L1239" t="str">
        <f>VLOOKUP(J1239&amp;H1239,Mapping!J:K,2,0)</f>
        <v>Petit Marseillais Body Moisturizers</v>
      </c>
      <c r="M1239" t="str">
        <f>IF(OR(I1239="PIZ BUIN",I1239="LISTERINE"),VLOOKUP(E1239,MAPEO!C:D,2,0)&amp;" "&amp;H1239,VLOOKUP(E1239,MAPEO!C:D,2,0))</f>
        <v>LPM Hands</v>
      </c>
      <c r="N1239" t="str">
        <f>VLOOKUP(F1239,MD!A:B,2,0)</f>
        <v>YTD 2015</v>
      </c>
    </row>
    <row r="1240" spans="1:14">
      <c r="A1240" t="s">
        <v>133</v>
      </c>
      <c r="B1240" t="s">
        <v>1</v>
      </c>
      <c r="C1240" t="s">
        <v>73</v>
      </c>
      <c r="D1240" t="s">
        <v>402</v>
      </c>
      <c r="E1240" t="s">
        <v>609</v>
      </c>
      <c r="F1240" t="s">
        <v>108</v>
      </c>
      <c r="G1240" s="3">
        <v>4041.17</v>
      </c>
      <c r="H1240" s="3" t="str">
        <f>VLOOKUP($A1240&amp;$C1240&amp;$B1240,Mapping!$C:$G,3,0)</f>
        <v>Mass</v>
      </c>
      <c r="I1240" t="str">
        <f>VLOOKUP($A1240&amp;$C1240&amp;$B1240,Mapping!$C:$G,4,0)</f>
        <v>Le Petit Marseillais</v>
      </c>
      <c r="J1240" t="str">
        <f t="shared" si="19"/>
        <v>LPM MOISTURIZER</v>
      </c>
      <c r="K1240" t="str">
        <f>VLOOKUP($A1240&amp;$C1240&amp;$B1240,Mapping!$C:$G,5,0)</f>
        <v>Adult Skin Care</v>
      </c>
      <c r="L1240" t="str">
        <f>VLOOKUP(J1240&amp;H1240,Mapping!J:K,2,0)</f>
        <v>Petit Marseillais Body Moisturizers</v>
      </c>
      <c r="M1240" t="str">
        <f>IF(OR(I1240="PIZ BUIN",I1240="LISTERINE"),VLOOKUP(E1240,MAPEO!C:D,2,0)&amp;" "&amp;H1240,VLOOKUP(E1240,MAPEO!C:D,2,0))</f>
        <v>LPM Hands</v>
      </c>
      <c r="N1240">
        <f>VLOOKUP(F1240,MD!A:B,2,0)</f>
        <v>0</v>
      </c>
    </row>
    <row r="1241" spans="1:14">
      <c r="A1241" t="s">
        <v>133</v>
      </c>
      <c r="B1241" t="s">
        <v>1</v>
      </c>
      <c r="C1241" t="s">
        <v>73</v>
      </c>
      <c r="D1241" t="s">
        <v>402</v>
      </c>
      <c r="E1241" t="s">
        <v>609</v>
      </c>
      <c r="F1241" t="s">
        <v>109</v>
      </c>
      <c r="G1241" s="3">
        <v>4616.16</v>
      </c>
      <c r="H1241" s="3" t="str">
        <f>VLOOKUP($A1241&amp;$C1241&amp;$B1241,Mapping!$C:$G,3,0)</f>
        <v>Mass</v>
      </c>
      <c r="I1241" t="str">
        <f>VLOOKUP($A1241&amp;$C1241&amp;$B1241,Mapping!$C:$G,4,0)</f>
        <v>Le Petit Marseillais</v>
      </c>
      <c r="J1241" t="str">
        <f t="shared" si="19"/>
        <v>LPM MOISTURIZER</v>
      </c>
      <c r="K1241" t="str">
        <f>VLOOKUP($A1241&amp;$C1241&amp;$B1241,Mapping!$C:$G,5,0)</f>
        <v>Adult Skin Care</v>
      </c>
      <c r="L1241" t="str">
        <f>VLOOKUP(J1241&amp;H1241,Mapping!J:K,2,0)</f>
        <v>Petit Marseillais Body Moisturizers</v>
      </c>
      <c r="M1241" t="str">
        <f>IF(OR(I1241="PIZ BUIN",I1241="LISTERINE"),VLOOKUP(E1241,MAPEO!C:D,2,0)&amp;" "&amp;H1241,VLOOKUP(E1241,MAPEO!C:D,2,0))</f>
        <v>LPM Hands</v>
      </c>
      <c r="N1241">
        <f>VLOOKUP(F1241,MD!A:B,2,0)</f>
        <v>0</v>
      </c>
    </row>
    <row r="1242" spans="1:14">
      <c r="A1242" t="s">
        <v>133</v>
      </c>
      <c r="B1242" t="s">
        <v>1</v>
      </c>
      <c r="C1242" t="s">
        <v>73</v>
      </c>
      <c r="D1242" t="s">
        <v>402</v>
      </c>
      <c r="E1242" t="s">
        <v>609</v>
      </c>
      <c r="F1242" t="s">
        <v>110</v>
      </c>
      <c r="G1242" s="3">
        <v>7983.09</v>
      </c>
      <c r="H1242" s="3" t="str">
        <f>VLOOKUP($A1242&amp;$C1242&amp;$B1242,Mapping!$C:$G,3,0)</f>
        <v>Mass</v>
      </c>
      <c r="I1242" t="str">
        <f>VLOOKUP($A1242&amp;$C1242&amp;$B1242,Mapping!$C:$G,4,0)</f>
        <v>Le Petit Marseillais</v>
      </c>
      <c r="J1242" t="str">
        <f t="shared" si="19"/>
        <v>LPM MOISTURIZER</v>
      </c>
      <c r="K1242" t="str">
        <f>VLOOKUP($A1242&amp;$C1242&amp;$B1242,Mapping!$C:$G,5,0)</f>
        <v>Adult Skin Care</v>
      </c>
      <c r="L1242" t="str">
        <f>VLOOKUP(J1242&amp;H1242,Mapping!J:K,2,0)</f>
        <v>Petit Marseillais Body Moisturizers</v>
      </c>
      <c r="M1242" t="str">
        <f>IF(OR(I1242="PIZ BUIN",I1242="LISTERINE"),VLOOKUP(E1242,MAPEO!C:D,2,0)&amp;" "&amp;H1242,VLOOKUP(E1242,MAPEO!C:D,2,0))</f>
        <v>LPM Hands</v>
      </c>
      <c r="N1242">
        <f>VLOOKUP(F1242,MD!A:B,2,0)</f>
        <v>0</v>
      </c>
    </row>
    <row r="1243" spans="1:14">
      <c r="A1243" t="s">
        <v>133</v>
      </c>
      <c r="B1243" t="s">
        <v>1</v>
      </c>
      <c r="C1243" t="s">
        <v>73</v>
      </c>
      <c r="D1243" t="s">
        <v>402</v>
      </c>
      <c r="E1243" t="s">
        <v>609</v>
      </c>
      <c r="F1243" t="s">
        <v>111</v>
      </c>
      <c r="G1243" s="3">
        <v>3447.78</v>
      </c>
      <c r="H1243" s="3" t="str">
        <f>VLOOKUP($A1243&amp;$C1243&amp;$B1243,Mapping!$C:$G,3,0)</f>
        <v>Mass</v>
      </c>
      <c r="I1243" t="str">
        <f>VLOOKUP($A1243&amp;$C1243&amp;$B1243,Mapping!$C:$G,4,0)</f>
        <v>Le Petit Marseillais</v>
      </c>
      <c r="J1243" t="str">
        <f t="shared" si="19"/>
        <v>LPM MOISTURIZER</v>
      </c>
      <c r="K1243" t="str">
        <f>VLOOKUP($A1243&amp;$C1243&amp;$B1243,Mapping!$C:$G,5,0)</f>
        <v>Adult Skin Care</v>
      </c>
      <c r="L1243" t="str">
        <f>VLOOKUP(J1243&amp;H1243,Mapping!J:K,2,0)</f>
        <v>Petit Marseillais Body Moisturizers</v>
      </c>
      <c r="M1243" t="str">
        <f>IF(OR(I1243="PIZ BUIN",I1243="LISTERINE"),VLOOKUP(E1243,MAPEO!C:D,2,0)&amp;" "&amp;H1243,VLOOKUP(E1243,MAPEO!C:D,2,0))</f>
        <v>LPM Hands</v>
      </c>
      <c r="N1243">
        <f>VLOOKUP(F1243,MD!A:B,2,0)</f>
        <v>0</v>
      </c>
    </row>
    <row r="1244" spans="1:14">
      <c r="A1244" t="s">
        <v>133</v>
      </c>
      <c r="B1244" t="s">
        <v>1</v>
      </c>
      <c r="C1244" t="s">
        <v>73</v>
      </c>
      <c r="D1244" t="s">
        <v>402</v>
      </c>
      <c r="E1244" t="s">
        <v>609</v>
      </c>
      <c r="F1244" t="s">
        <v>114</v>
      </c>
      <c r="G1244" s="3">
        <v>9912.5</v>
      </c>
      <c r="H1244" s="3" t="str">
        <f>VLOOKUP($A1244&amp;$C1244&amp;$B1244,Mapping!$C:$G,3,0)</f>
        <v>Mass</v>
      </c>
      <c r="I1244" t="str">
        <f>VLOOKUP($A1244&amp;$C1244&amp;$B1244,Mapping!$C:$G,4,0)</f>
        <v>Le Petit Marseillais</v>
      </c>
      <c r="J1244" t="str">
        <f t="shared" si="19"/>
        <v>LPM MOISTURIZER</v>
      </c>
      <c r="K1244" t="str">
        <f>VLOOKUP($A1244&amp;$C1244&amp;$B1244,Mapping!$C:$G,5,0)</f>
        <v>Adult Skin Care</v>
      </c>
      <c r="L1244" t="str">
        <f>VLOOKUP(J1244&amp;H1244,Mapping!J:K,2,0)</f>
        <v>Petit Marseillais Body Moisturizers</v>
      </c>
      <c r="M1244" t="str">
        <f>IF(OR(I1244="PIZ BUIN",I1244="LISTERINE"),VLOOKUP(E1244,MAPEO!C:D,2,0)&amp;" "&amp;H1244,VLOOKUP(E1244,MAPEO!C:D,2,0))</f>
        <v>LPM Hands</v>
      </c>
      <c r="N1244">
        <f>VLOOKUP(F1244,MD!A:B,2,0)</f>
        <v>0</v>
      </c>
    </row>
    <row r="1245" spans="1:14">
      <c r="A1245" t="s">
        <v>133</v>
      </c>
      <c r="B1245" t="s">
        <v>1</v>
      </c>
      <c r="C1245" t="s">
        <v>73</v>
      </c>
      <c r="D1245" t="s">
        <v>402</v>
      </c>
      <c r="E1245" t="s">
        <v>609</v>
      </c>
      <c r="F1245" t="s">
        <v>115</v>
      </c>
      <c r="G1245" s="3">
        <v>2028.52</v>
      </c>
      <c r="H1245" s="3" t="str">
        <f>VLOOKUP($A1245&amp;$C1245&amp;$B1245,Mapping!$C:$G,3,0)</f>
        <v>Mass</v>
      </c>
      <c r="I1245" t="str">
        <f>VLOOKUP($A1245&amp;$C1245&amp;$B1245,Mapping!$C:$G,4,0)</f>
        <v>Le Petit Marseillais</v>
      </c>
      <c r="J1245" t="str">
        <f t="shared" si="19"/>
        <v>LPM MOISTURIZER</v>
      </c>
      <c r="K1245" t="str">
        <f>VLOOKUP($A1245&amp;$C1245&amp;$B1245,Mapping!$C:$G,5,0)</f>
        <v>Adult Skin Care</v>
      </c>
      <c r="L1245" t="str">
        <f>VLOOKUP(J1245&amp;H1245,Mapping!J:K,2,0)</f>
        <v>Petit Marseillais Body Moisturizers</v>
      </c>
      <c r="M1245" t="str">
        <f>IF(OR(I1245="PIZ BUIN",I1245="LISTERINE"),VLOOKUP(E1245,MAPEO!C:D,2,0)&amp;" "&amp;H1245,VLOOKUP(E1245,MAPEO!C:D,2,0))</f>
        <v>LPM Hands</v>
      </c>
      <c r="N1245" t="str">
        <f>VLOOKUP(F1245,MD!A:B,2,0)</f>
        <v>YTD 2016</v>
      </c>
    </row>
    <row r="1246" spans="1:14">
      <c r="A1246" t="s">
        <v>133</v>
      </c>
      <c r="B1246" t="s">
        <v>1</v>
      </c>
      <c r="C1246" t="s">
        <v>73</v>
      </c>
      <c r="D1246" t="s">
        <v>402</v>
      </c>
      <c r="E1246" t="s">
        <v>609</v>
      </c>
      <c r="F1246" t="s">
        <v>117</v>
      </c>
      <c r="G1246" s="3">
        <v>7007.4</v>
      </c>
      <c r="H1246" s="3" t="str">
        <f>VLOOKUP($A1246&amp;$C1246&amp;$B1246,Mapping!$C:$G,3,0)</f>
        <v>Mass</v>
      </c>
      <c r="I1246" t="str">
        <f>VLOOKUP($A1246&amp;$C1246&amp;$B1246,Mapping!$C:$G,4,0)</f>
        <v>Le Petit Marseillais</v>
      </c>
      <c r="J1246" t="str">
        <f t="shared" si="19"/>
        <v>LPM MOISTURIZER</v>
      </c>
      <c r="K1246" t="str">
        <f>VLOOKUP($A1246&amp;$C1246&amp;$B1246,Mapping!$C:$G,5,0)</f>
        <v>Adult Skin Care</v>
      </c>
      <c r="L1246" t="str">
        <f>VLOOKUP(J1246&amp;H1246,Mapping!J:K,2,0)</f>
        <v>Petit Marseillais Body Moisturizers</v>
      </c>
      <c r="M1246" t="str">
        <f>IF(OR(I1246="PIZ BUIN",I1246="LISTERINE"),VLOOKUP(E1246,MAPEO!C:D,2,0)&amp;" "&amp;H1246,VLOOKUP(E1246,MAPEO!C:D,2,0))</f>
        <v>LPM Hands</v>
      </c>
      <c r="N1246" t="str">
        <f>VLOOKUP(F1246,MD!A:B,2,0)</f>
        <v>YTD 2016</v>
      </c>
    </row>
    <row r="1247" spans="1:14">
      <c r="A1247" t="s">
        <v>133</v>
      </c>
      <c r="B1247" t="s">
        <v>1</v>
      </c>
      <c r="C1247" t="s">
        <v>73</v>
      </c>
      <c r="D1247" t="s">
        <v>402</v>
      </c>
      <c r="E1247" t="s">
        <v>609</v>
      </c>
      <c r="F1247" t="s">
        <v>118</v>
      </c>
      <c r="G1247" s="3">
        <v>13719.6</v>
      </c>
      <c r="H1247" s="3" t="str">
        <f>VLOOKUP($A1247&amp;$C1247&amp;$B1247,Mapping!$C:$G,3,0)</f>
        <v>Mass</v>
      </c>
      <c r="I1247" t="str">
        <f>VLOOKUP($A1247&amp;$C1247&amp;$B1247,Mapping!$C:$G,4,0)</f>
        <v>Le Petit Marseillais</v>
      </c>
      <c r="J1247" t="str">
        <f t="shared" si="19"/>
        <v>LPM MOISTURIZER</v>
      </c>
      <c r="K1247" t="str">
        <f>VLOOKUP($A1247&amp;$C1247&amp;$B1247,Mapping!$C:$G,5,0)</f>
        <v>Adult Skin Care</v>
      </c>
      <c r="L1247" t="str">
        <f>VLOOKUP(J1247&amp;H1247,Mapping!J:K,2,0)</f>
        <v>Petit Marseillais Body Moisturizers</v>
      </c>
      <c r="M1247" t="str">
        <f>IF(OR(I1247="PIZ BUIN",I1247="LISTERINE"),VLOOKUP(E1247,MAPEO!C:D,2,0)&amp;" "&amp;H1247,VLOOKUP(E1247,MAPEO!C:D,2,0))</f>
        <v>LPM Hands</v>
      </c>
      <c r="N1247" t="str">
        <f>VLOOKUP(F1247,MD!A:B,2,0)</f>
        <v>YTD 2016</v>
      </c>
    </row>
    <row r="1248" spans="1:14">
      <c r="A1248" t="s">
        <v>133</v>
      </c>
      <c r="B1248" t="s">
        <v>1</v>
      </c>
      <c r="C1248" t="s">
        <v>73</v>
      </c>
      <c r="D1248" t="s">
        <v>402</v>
      </c>
      <c r="E1248" t="s">
        <v>610</v>
      </c>
      <c r="F1248" t="s">
        <v>482</v>
      </c>
      <c r="G1248" s="3">
        <v>20815.810000000001</v>
      </c>
      <c r="H1248" s="3" t="str">
        <f>VLOOKUP($A1248&amp;$C1248&amp;$B1248,Mapping!$C:$G,3,0)</f>
        <v>Mass</v>
      </c>
      <c r="I1248" t="str">
        <f>VLOOKUP($A1248&amp;$C1248&amp;$B1248,Mapping!$C:$G,4,0)</f>
        <v>Le Petit Marseillais</v>
      </c>
      <c r="J1248" t="str">
        <f t="shared" si="19"/>
        <v>LPM MOISTURIZER</v>
      </c>
      <c r="K1248" t="str">
        <f>VLOOKUP($A1248&amp;$C1248&amp;$B1248,Mapping!$C:$G,5,0)</f>
        <v>Adult Skin Care</v>
      </c>
      <c r="L1248" t="str">
        <f>VLOOKUP(J1248&amp;H1248,Mapping!J:K,2,0)</f>
        <v>Petit Marseillais Body Moisturizers</v>
      </c>
      <c r="M1248" t="str">
        <f>IF(OR(I1248="PIZ BUIN",I1248="LISTERINE"),VLOOKUP(E1248,MAPEO!C:D,2,0)&amp;" "&amp;H1248,VLOOKUP(E1248,MAPEO!C:D,2,0))</f>
        <v>LPM Adult Body</v>
      </c>
      <c r="N1248">
        <f>VLOOKUP(F1248,MD!A:B,2,0)</f>
        <v>0</v>
      </c>
    </row>
    <row r="1249" spans="1:14">
      <c r="A1249" t="s">
        <v>133</v>
      </c>
      <c r="B1249" t="s">
        <v>1</v>
      </c>
      <c r="C1249" t="s">
        <v>73</v>
      </c>
      <c r="D1249" t="s">
        <v>402</v>
      </c>
      <c r="E1249" t="s">
        <v>610</v>
      </c>
      <c r="F1249" t="s">
        <v>483</v>
      </c>
      <c r="G1249" s="3">
        <v>23633.47</v>
      </c>
      <c r="H1249" s="3" t="str">
        <f>VLOOKUP($A1249&amp;$C1249&amp;$B1249,Mapping!$C:$G,3,0)</f>
        <v>Mass</v>
      </c>
      <c r="I1249" t="str">
        <f>VLOOKUP($A1249&amp;$C1249&amp;$B1249,Mapping!$C:$G,4,0)</f>
        <v>Le Petit Marseillais</v>
      </c>
      <c r="J1249" t="str">
        <f t="shared" si="19"/>
        <v>LPM MOISTURIZER</v>
      </c>
      <c r="K1249" t="str">
        <f>VLOOKUP($A1249&amp;$C1249&amp;$B1249,Mapping!$C:$G,5,0)</f>
        <v>Adult Skin Care</v>
      </c>
      <c r="L1249" t="str">
        <f>VLOOKUP(J1249&amp;H1249,Mapping!J:K,2,0)</f>
        <v>Petit Marseillais Body Moisturizers</v>
      </c>
      <c r="M1249" t="str">
        <f>IF(OR(I1249="PIZ BUIN",I1249="LISTERINE"),VLOOKUP(E1249,MAPEO!C:D,2,0)&amp;" "&amp;H1249,VLOOKUP(E1249,MAPEO!C:D,2,0))</f>
        <v>LPM Adult Body</v>
      </c>
      <c r="N1249">
        <f>VLOOKUP(F1249,MD!A:B,2,0)</f>
        <v>0</v>
      </c>
    </row>
    <row r="1250" spans="1:14">
      <c r="A1250" t="s">
        <v>133</v>
      </c>
      <c r="B1250" t="s">
        <v>1</v>
      </c>
      <c r="C1250" t="s">
        <v>73</v>
      </c>
      <c r="D1250" t="s">
        <v>402</v>
      </c>
      <c r="E1250" t="s">
        <v>610</v>
      </c>
      <c r="F1250" t="s">
        <v>484</v>
      </c>
      <c r="G1250" s="3">
        <v>81233.279999999999</v>
      </c>
      <c r="H1250" s="3" t="str">
        <f>VLOOKUP($A1250&amp;$C1250&amp;$B1250,Mapping!$C:$G,3,0)</f>
        <v>Mass</v>
      </c>
      <c r="I1250" t="str">
        <f>VLOOKUP($A1250&amp;$C1250&amp;$B1250,Mapping!$C:$G,4,0)</f>
        <v>Le Petit Marseillais</v>
      </c>
      <c r="J1250" t="str">
        <f t="shared" si="19"/>
        <v>LPM MOISTURIZER</v>
      </c>
      <c r="K1250" t="str">
        <f>VLOOKUP($A1250&amp;$C1250&amp;$B1250,Mapping!$C:$G,5,0)</f>
        <v>Adult Skin Care</v>
      </c>
      <c r="L1250" t="str">
        <f>VLOOKUP(J1250&amp;H1250,Mapping!J:K,2,0)</f>
        <v>Petit Marseillais Body Moisturizers</v>
      </c>
      <c r="M1250" t="str">
        <f>IF(OR(I1250="PIZ BUIN",I1250="LISTERINE"),VLOOKUP(E1250,MAPEO!C:D,2,0)&amp;" "&amp;H1250,VLOOKUP(E1250,MAPEO!C:D,2,0))</f>
        <v>LPM Adult Body</v>
      </c>
      <c r="N1250">
        <f>VLOOKUP(F1250,MD!A:B,2,0)</f>
        <v>0</v>
      </c>
    </row>
    <row r="1251" spans="1:14">
      <c r="A1251" t="s">
        <v>133</v>
      </c>
      <c r="B1251" t="s">
        <v>1</v>
      </c>
      <c r="C1251" t="s">
        <v>73</v>
      </c>
      <c r="D1251" t="s">
        <v>402</v>
      </c>
      <c r="E1251" t="s">
        <v>610</v>
      </c>
      <c r="F1251" t="s">
        <v>485</v>
      </c>
      <c r="G1251" s="3">
        <v>37275</v>
      </c>
      <c r="H1251" s="3" t="str">
        <f>VLOOKUP($A1251&amp;$C1251&amp;$B1251,Mapping!$C:$G,3,0)</f>
        <v>Mass</v>
      </c>
      <c r="I1251" t="str">
        <f>VLOOKUP($A1251&amp;$C1251&amp;$B1251,Mapping!$C:$G,4,0)</f>
        <v>Le Petit Marseillais</v>
      </c>
      <c r="J1251" t="str">
        <f t="shared" si="19"/>
        <v>LPM MOISTURIZER</v>
      </c>
      <c r="K1251" t="str">
        <f>VLOOKUP($A1251&amp;$C1251&amp;$B1251,Mapping!$C:$G,5,0)</f>
        <v>Adult Skin Care</v>
      </c>
      <c r="L1251" t="str">
        <f>VLOOKUP(J1251&amp;H1251,Mapping!J:K,2,0)</f>
        <v>Petit Marseillais Body Moisturizers</v>
      </c>
      <c r="M1251" t="str">
        <f>IF(OR(I1251="PIZ BUIN",I1251="LISTERINE"),VLOOKUP(E1251,MAPEO!C:D,2,0)&amp;" "&amp;H1251,VLOOKUP(E1251,MAPEO!C:D,2,0))</f>
        <v>LPM Adult Body</v>
      </c>
      <c r="N1251">
        <f>VLOOKUP(F1251,MD!A:B,2,0)</f>
        <v>0</v>
      </c>
    </row>
    <row r="1252" spans="1:14">
      <c r="A1252" t="s">
        <v>133</v>
      </c>
      <c r="B1252" t="s">
        <v>1</v>
      </c>
      <c r="C1252" t="s">
        <v>73</v>
      </c>
      <c r="D1252" t="s">
        <v>402</v>
      </c>
      <c r="E1252" t="s">
        <v>610</v>
      </c>
      <c r="F1252" t="s">
        <v>486</v>
      </c>
      <c r="G1252" s="3">
        <v>69688.84</v>
      </c>
      <c r="H1252" s="3" t="str">
        <f>VLOOKUP($A1252&amp;$C1252&amp;$B1252,Mapping!$C:$G,3,0)</f>
        <v>Mass</v>
      </c>
      <c r="I1252" t="str">
        <f>VLOOKUP($A1252&amp;$C1252&amp;$B1252,Mapping!$C:$G,4,0)</f>
        <v>Le Petit Marseillais</v>
      </c>
      <c r="J1252" t="str">
        <f t="shared" si="19"/>
        <v>LPM MOISTURIZER</v>
      </c>
      <c r="K1252" t="str">
        <f>VLOOKUP($A1252&amp;$C1252&amp;$B1252,Mapping!$C:$G,5,0)</f>
        <v>Adult Skin Care</v>
      </c>
      <c r="L1252" t="str">
        <f>VLOOKUP(J1252&amp;H1252,Mapping!J:K,2,0)</f>
        <v>Petit Marseillais Body Moisturizers</v>
      </c>
      <c r="M1252" t="str">
        <f>IF(OR(I1252="PIZ BUIN",I1252="LISTERINE"),VLOOKUP(E1252,MAPEO!C:D,2,0)&amp;" "&amp;H1252,VLOOKUP(E1252,MAPEO!C:D,2,0))</f>
        <v>LPM Adult Body</v>
      </c>
      <c r="N1252">
        <f>VLOOKUP(F1252,MD!A:B,2,0)</f>
        <v>0</v>
      </c>
    </row>
    <row r="1253" spans="1:14">
      <c r="A1253" t="s">
        <v>133</v>
      </c>
      <c r="B1253" t="s">
        <v>1</v>
      </c>
      <c r="C1253" t="s">
        <v>73</v>
      </c>
      <c r="D1253" t="s">
        <v>402</v>
      </c>
      <c r="E1253" t="s">
        <v>610</v>
      </c>
      <c r="F1253" t="s">
        <v>487</v>
      </c>
      <c r="G1253" s="3">
        <v>201250.81</v>
      </c>
      <c r="H1253" s="3" t="str">
        <f>VLOOKUP($A1253&amp;$C1253&amp;$B1253,Mapping!$C:$G,3,0)</f>
        <v>Mass</v>
      </c>
      <c r="I1253" t="str">
        <f>VLOOKUP($A1253&amp;$C1253&amp;$B1253,Mapping!$C:$G,4,0)</f>
        <v>Le Petit Marseillais</v>
      </c>
      <c r="J1253" t="str">
        <f t="shared" si="19"/>
        <v>LPM MOISTURIZER</v>
      </c>
      <c r="K1253" t="str">
        <f>VLOOKUP($A1253&amp;$C1253&amp;$B1253,Mapping!$C:$G,5,0)</f>
        <v>Adult Skin Care</v>
      </c>
      <c r="L1253" t="str">
        <f>VLOOKUP(J1253&amp;H1253,Mapping!J:K,2,0)</f>
        <v>Petit Marseillais Body Moisturizers</v>
      </c>
      <c r="M1253" t="str">
        <f>IF(OR(I1253="PIZ BUIN",I1253="LISTERINE"),VLOOKUP(E1253,MAPEO!C:D,2,0)&amp;" "&amp;H1253,VLOOKUP(E1253,MAPEO!C:D,2,0))</f>
        <v>LPM Adult Body</v>
      </c>
      <c r="N1253">
        <f>VLOOKUP(F1253,MD!A:B,2,0)</f>
        <v>0</v>
      </c>
    </row>
    <row r="1254" spans="1:14">
      <c r="A1254" t="s">
        <v>133</v>
      </c>
      <c r="B1254" t="s">
        <v>1</v>
      </c>
      <c r="C1254" t="s">
        <v>73</v>
      </c>
      <c r="D1254" t="s">
        <v>402</v>
      </c>
      <c r="E1254" t="s">
        <v>610</v>
      </c>
      <c r="F1254" t="s">
        <v>488</v>
      </c>
      <c r="G1254" s="3">
        <v>125323.8</v>
      </c>
      <c r="H1254" s="3" t="str">
        <f>VLOOKUP($A1254&amp;$C1254&amp;$B1254,Mapping!$C:$G,3,0)</f>
        <v>Mass</v>
      </c>
      <c r="I1254" t="str">
        <f>VLOOKUP($A1254&amp;$C1254&amp;$B1254,Mapping!$C:$G,4,0)</f>
        <v>Le Petit Marseillais</v>
      </c>
      <c r="J1254" t="str">
        <f t="shared" si="19"/>
        <v>LPM MOISTURIZER</v>
      </c>
      <c r="K1254" t="str">
        <f>VLOOKUP($A1254&amp;$C1254&amp;$B1254,Mapping!$C:$G,5,0)</f>
        <v>Adult Skin Care</v>
      </c>
      <c r="L1254" t="str">
        <f>VLOOKUP(J1254&amp;H1254,Mapping!J:K,2,0)</f>
        <v>Petit Marseillais Body Moisturizers</v>
      </c>
      <c r="M1254" t="str">
        <f>IF(OR(I1254="PIZ BUIN",I1254="LISTERINE"),VLOOKUP(E1254,MAPEO!C:D,2,0)&amp;" "&amp;H1254,VLOOKUP(E1254,MAPEO!C:D,2,0))</f>
        <v>LPM Adult Body</v>
      </c>
      <c r="N1254">
        <f>VLOOKUP(F1254,MD!A:B,2,0)</f>
        <v>0</v>
      </c>
    </row>
    <row r="1255" spans="1:14">
      <c r="A1255" t="s">
        <v>133</v>
      </c>
      <c r="B1255" t="s">
        <v>1</v>
      </c>
      <c r="C1255" t="s">
        <v>73</v>
      </c>
      <c r="D1255" t="s">
        <v>402</v>
      </c>
      <c r="E1255" t="s">
        <v>610</v>
      </c>
      <c r="F1255" t="s">
        <v>489</v>
      </c>
      <c r="G1255" s="3">
        <v>69322.66</v>
      </c>
      <c r="H1255" s="3" t="str">
        <f>VLOOKUP($A1255&amp;$C1255&amp;$B1255,Mapping!$C:$G,3,0)</f>
        <v>Mass</v>
      </c>
      <c r="I1255" t="str">
        <f>VLOOKUP($A1255&amp;$C1255&amp;$B1255,Mapping!$C:$G,4,0)</f>
        <v>Le Petit Marseillais</v>
      </c>
      <c r="J1255" t="str">
        <f t="shared" si="19"/>
        <v>LPM MOISTURIZER</v>
      </c>
      <c r="K1255" t="str">
        <f>VLOOKUP($A1255&amp;$C1255&amp;$B1255,Mapping!$C:$G,5,0)</f>
        <v>Adult Skin Care</v>
      </c>
      <c r="L1255" t="str">
        <f>VLOOKUP(J1255&amp;H1255,Mapping!J:K,2,0)</f>
        <v>Petit Marseillais Body Moisturizers</v>
      </c>
      <c r="M1255" t="str">
        <f>IF(OR(I1255="PIZ BUIN",I1255="LISTERINE"),VLOOKUP(E1255,MAPEO!C:D,2,0)&amp;" "&amp;H1255,VLOOKUP(E1255,MAPEO!C:D,2,0))</f>
        <v>LPM Adult Body</v>
      </c>
      <c r="N1255">
        <f>VLOOKUP(F1255,MD!A:B,2,0)</f>
        <v>0</v>
      </c>
    </row>
    <row r="1256" spans="1:14">
      <c r="A1256" t="s">
        <v>133</v>
      </c>
      <c r="B1256" t="s">
        <v>1</v>
      </c>
      <c r="C1256" t="s">
        <v>73</v>
      </c>
      <c r="D1256" t="s">
        <v>402</v>
      </c>
      <c r="E1256" t="s">
        <v>610</v>
      </c>
      <c r="F1256" t="s">
        <v>490</v>
      </c>
      <c r="G1256" s="3">
        <v>124730.4</v>
      </c>
      <c r="H1256" s="3" t="str">
        <f>VLOOKUP($A1256&amp;$C1256&amp;$B1256,Mapping!$C:$G,3,0)</f>
        <v>Mass</v>
      </c>
      <c r="I1256" t="str">
        <f>VLOOKUP($A1256&amp;$C1256&amp;$B1256,Mapping!$C:$G,4,0)</f>
        <v>Le Petit Marseillais</v>
      </c>
      <c r="J1256" t="str">
        <f t="shared" si="19"/>
        <v>LPM MOISTURIZER</v>
      </c>
      <c r="K1256" t="str">
        <f>VLOOKUP($A1256&amp;$C1256&amp;$B1256,Mapping!$C:$G,5,0)</f>
        <v>Adult Skin Care</v>
      </c>
      <c r="L1256" t="str">
        <f>VLOOKUP(J1256&amp;H1256,Mapping!J:K,2,0)</f>
        <v>Petit Marseillais Body Moisturizers</v>
      </c>
      <c r="M1256" t="str">
        <f>IF(OR(I1256="PIZ BUIN",I1256="LISTERINE"),VLOOKUP(E1256,MAPEO!C:D,2,0)&amp;" "&amp;H1256,VLOOKUP(E1256,MAPEO!C:D,2,0))</f>
        <v>LPM Adult Body</v>
      </c>
      <c r="N1256">
        <f>VLOOKUP(F1256,MD!A:B,2,0)</f>
        <v>0</v>
      </c>
    </row>
    <row r="1257" spans="1:14">
      <c r="A1257" t="s">
        <v>133</v>
      </c>
      <c r="B1257" t="s">
        <v>1</v>
      </c>
      <c r="C1257" t="s">
        <v>73</v>
      </c>
      <c r="D1257" t="s">
        <v>402</v>
      </c>
      <c r="E1257" t="s">
        <v>610</v>
      </c>
      <c r="F1257" t="s">
        <v>491</v>
      </c>
      <c r="G1257" s="3">
        <v>51216.800000000003</v>
      </c>
      <c r="H1257" s="3" t="str">
        <f>VLOOKUP($A1257&amp;$C1257&amp;$B1257,Mapping!$C:$G,3,0)</f>
        <v>Mass</v>
      </c>
      <c r="I1257" t="str">
        <f>VLOOKUP($A1257&amp;$C1257&amp;$B1257,Mapping!$C:$G,4,0)</f>
        <v>Le Petit Marseillais</v>
      </c>
      <c r="J1257" t="str">
        <f t="shared" si="19"/>
        <v>LPM MOISTURIZER</v>
      </c>
      <c r="K1257" t="str">
        <f>VLOOKUP($A1257&amp;$C1257&amp;$B1257,Mapping!$C:$G,5,0)</f>
        <v>Adult Skin Care</v>
      </c>
      <c r="L1257" t="str">
        <f>VLOOKUP(J1257&amp;H1257,Mapping!J:K,2,0)</f>
        <v>Petit Marseillais Body Moisturizers</v>
      </c>
      <c r="M1257" t="str">
        <f>IF(OR(I1257="PIZ BUIN",I1257="LISTERINE"),VLOOKUP(E1257,MAPEO!C:D,2,0)&amp;" "&amp;H1257,VLOOKUP(E1257,MAPEO!C:D,2,0))</f>
        <v>LPM Adult Body</v>
      </c>
      <c r="N1257">
        <f>VLOOKUP(F1257,MD!A:B,2,0)</f>
        <v>0</v>
      </c>
    </row>
    <row r="1258" spans="1:14">
      <c r="A1258" t="s">
        <v>133</v>
      </c>
      <c r="B1258" t="s">
        <v>1</v>
      </c>
      <c r="C1258" t="s">
        <v>73</v>
      </c>
      <c r="D1258" t="s">
        <v>402</v>
      </c>
      <c r="E1258" t="s">
        <v>610</v>
      </c>
      <c r="F1258" t="s">
        <v>492</v>
      </c>
      <c r="G1258" s="3">
        <v>28598.42</v>
      </c>
      <c r="H1258" s="3" t="str">
        <f>VLOOKUP($A1258&amp;$C1258&amp;$B1258,Mapping!$C:$G,3,0)</f>
        <v>Mass</v>
      </c>
      <c r="I1258" t="str">
        <f>VLOOKUP($A1258&amp;$C1258&amp;$B1258,Mapping!$C:$G,4,0)</f>
        <v>Le Petit Marseillais</v>
      </c>
      <c r="J1258" t="str">
        <f t="shared" si="19"/>
        <v>LPM MOISTURIZER</v>
      </c>
      <c r="K1258" t="str">
        <f>VLOOKUP($A1258&amp;$C1258&amp;$B1258,Mapping!$C:$G,5,0)</f>
        <v>Adult Skin Care</v>
      </c>
      <c r="L1258" t="str">
        <f>VLOOKUP(J1258&amp;H1258,Mapping!J:K,2,0)</f>
        <v>Petit Marseillais Body Moisturizers</v>
      </c>
      <c r="M1258" t="str">
        <f>IF(OR(I1258="PIZ BUIN",I1258="LISTERINE"),VLOOKUP(E1258,MAPEO!C:D,2,0)&amp;" "&amp;H1258,VLOOKUP(E1258,MAPEO!C:D,2,0))</f>
        <v>LPM Adult Body</v>
      </c>
      <c r="N1258">
        <f>VLOOKUP(F1258,MD!A:B,2,0)</f>
        <v>0</v>
      </c>
    </row>
    <row r="1259" spans="1:14">
      <c r="A1259" t="s">
        <v>133</v>
      </c>
      <c r="B1259" t="s">
        <v>1</v>
      </c>
      <c r="C1259" t="s">
        <v>73</v>
      </c>
      <c r="D1259" t="s">
        <v>402</v>
      </c>
      <c r="E1259" t="s">
        <v>610</v>
      </c>
      <c r="F1259" t="s">
        <v>493</v>
      </c>
      <c r="G1259" s="3">
        <v>48961.37</v>
      </c>
      <c r="H1259" s="3" t="str">
        <f>VLOOKUP($A1259&amp;$C1259&amp;$B1259,Mapping!$C:$G,3,0)</f>
        <v>Mass</v>
      </c>
      <c r="I1259" t="str">
        <f>VLOOKUP($A1259&amp;$C1259&amp;$B1259,Mapping!$C:$G,4,0)</f>
        <v>Le Petit Marseillais</v>
      </c>
      <c r="J1259" t="str">
        <f t="shared" si="19"/>
        <v>LPM MOISTURIZER</v>
      </c>
      <c r="K1259" t="str">
        <f>VLOOKUP($A1259&amp;$C1259&amp;$B1259,Mapping!$C:$G,5,0)</f>
        <v>Adult Skin Care</v>
      </c>
      <c r="L1259" t="str">
        <f>VLOOKUP(J1259&amp;H1259,Mapping!J:K,2,0)</f>
        <v>Petit Marseillais Body Moisturizers</v>
      </c>
      <c r="M1259" t="str">
        <f>IF(OR(I1259="PIZ BUIN",I1259="LISTERINE"),VLOOKUP(E1259,MAPEO!C:D,2,0)&amp;" "&amp;H1259,VLOOKUP(E1259,MAPEO!C:D,2,0))</f>
        <v>LPM Adult Body</v>
      </c>
      <c r="N1259">
        <f>VLOOKUP(F1259,MD!A:B,2,0)</f>
        <v>0</v>
      </c>
    </row>
    <row r="1260" spans="1:14">
      <c r="A1260" t="s">
        <v>133</v>
      </c>
      <c r="B1260" t="s">
        <v>1</v>
      </c>
      <c r="C1260" t="s">
        <v>73</v>
      </c>
      <c r="D1260" t="s">
        <v>402</v>
      </c>
      <c r="E1260" t="s">
        <v>610</v>
      </c>
      <c r="F1260" t="s">
        <v>95</v>
      </c>
      <c r="G1260" s="3">
        <v>35987.18</v>
      </c>
      <c r="H1260" s="3" t="str">
        <f>VLOOKUP($A1260&amp;$C1260&amp;$B1260,Mapping!$C:$G,3,0)</f>
        <v>Mass</v>
      </c>
      <c r="I1260" t="str">
        <f>VLOOKUP($A1260&amp;$C1260&amp;$B1260,Mapping!$C:$G,4,0)</f>
        <v>Le Petit Marseillais</v>
      </c>
      <c r="J1260" t="str">
        <f t="shared" si="19"/>
        <v>LPM MOISTURIZER</v>
      </c>
      <c r="K1260" t="str">
        <f>VLOOKUP($A1260&amp;$C1260&amp;$B1260,Mapping!$C:$G,5,0)</f>
        <v>Adult Skin Care</v>
      </c>
      <c r="L1260" t="str">
        <f>VLOOKUP(J1260&amp;H1260,Mapping!J:K,2,0)</f>
        <v>Petit Marseillais Body Moisturizers</v>
      </c>
      <c r="M1260" t="str">
        <f>IF(OR(I1260="PIZ BUIN",I1260="LISTERINE"),VLOOKUP(E1260,MAPEO!C:D,2,0)&amp;" "&amp;H1260,VLOOKUP(E1260,MAPEO!C:D,2,0))</f>
        <v>LPM Adult Body</v>
      </c>
      <c r="N1260" t="str">
        <f>VLOOKUP(F1260,MD!A:B,2,0)</f>
        <v>YTD 2015</v>
      </c>
    </row>
    <row r="1261" spans="1:14">
      <c r="A1261" t="s">
        <v>133</v>
      </c>
      <c r="B1261" t="s">
        <v>1</v>
      </c>
      <c r="C1261" t="s">
        <v>73</v>
      </c>
      <c r="D1261" t="s">
        <v>402</v>
      </c>
      <c r="E1261" t="s">
        <v>610</v>
      </c>
      <c r="F1261" t="s">
        <v>96</v>
      </c>
      <c r="G1261" s="3">
        <v>72816.149999999994</v>
      </c>
      <c r="H1261" s="3" t="str">
        <f>VLOOKUP($A1261&amp;$C1261&amp;$B1261,Mapping!$C:$G,3,0)</f>
        <v>Mass</v>
      </c>
      <c r="I1261" t="str">
        <f>VLOOKUP($A1261&amp;$C1261&amp;$B1261,Mapping!$C:$G,4,0)</f>
        <v>Le Petit Marseillais</v>
      </c>
      <c r="J1261" t="str">
        <f t="shared" si="19"/>
        <v>LPM MOISTURIZER</v>
      </c>
      <c r="K1261" t="str">
        <f>VLOOKUP($A1261&amp;$C1261&amp;$B1261,Mapping!$C:$G,5,0)</f>
        <v>Adult Skin Care</v>
      </c>
      <c r="L1261" t="str">
        <f>VLOOKUP(J1261&amp;H1261,Mapping!J:K,2,0)</f>
        <v>Petit Marseillais Body Moisturizers</v>
      </c>
      <c r="M1261" t="str">
        <f>IF(OR(I1261="PIZ BUIN",I1261="LISTERINE"),VLOOKUP(E1261,MAPEO!C:D,2,0)&amp;" "&amp;H1261,VLOOKUP(E1261,MAPEO!C:D,2,0))</f>
        <v>LPM Adult Body</v>
      </c>
      <c r="N1261" t="str">
        <f>VLOOKUP(F1261,MD!A:B,2,0)</f>
        <v>YTD 2015</v>
      </c>
    </row>
    <row r="1262" spans="1:14">
      <c r="A1262" t="s">
        <v>133</v>
      </c>
      <c r="B1262" t="s">
        <v>1</v>
      </c>
      <c r="C1262" t="s">
        <v>73</v>
      </c>
      <c r="D1262" t="s">
        <v>402</v>
      </c>
      <c r="E1262" t="s">
        <v>610</v>
      </c>
      <c r="F1262" t="s">
        <v>97</v>
      </c>
      <c r="G1262" s="3">
        <v>77260.88</v>
      </c>
      <c r="H1262" s="3" t="str">
        <f>VLOOKUP($A1262&amp;$C1262&amp;$B1262,Mapping!$C:$G,3,0)</f>
        <v>Mass</v>
      </c>
      <c r="I1262" t="str">
        <f>VLOOKUP($A1262&amp;$C1262&amp;$B1262,Mapping!$C:$G,4,0)</f>
        <v>Le Petit Marseillais</v>
      </c>
      <c r="J1262" t="str">
        <f t="shared" si="19"/>
        <v>LPM MOISTURIZER</v>
      </c>
      <c r="K1262" t="str">
        <f>VLOOKUP($A1262&amp;$C1262&amp;$B1262,Mapping!$C:$G,5,0)</f>
        <v>Adult Skin Care</v>
      </c>
      <c r="L1262" t="str">
        <f>VLOOKUP(J1262&amp;H1262,Mapping!J:K,2,0)</f>
        <v>Petit Marseillais Body Moisturizers</v>
      </c>
      <c r="M1262" t="str">
        <f>IF(OR(I1262="PIZ BUIN",I1262="LISTERINE"),VLOOKUP(E1262,MAPEO!C:D,2,0)&amp;" "&amp;H1262,VLOOKUP(E1262,MAPEO!C:D,2,0))</f>
        <v>LPM Adult Body</v>
      </c>
      <c r="N1262" t="str">
        <f>VLOOKUP(F1262,MD!A:B,2,0)</f>
        <v>YTD 2015</v>
      </c>
    </row>
    <row r="1263" spans="1:14">
      <c r="A1263" t="s">
        <v>133</v>
      </c>
      <c r="B1263" t="s">
        <v>1</v>
      </c>
      <c r="C1263" t="s">
        <v>73</v>
      </c>
      <c r="D1263" t="s">
        <v>402</v>
      </c>
      <c r="E1263" t="s">
        <v>610</v>
      </c>
      <c r="F1263" t="s">
        <v>101</v>
      </c>
      <c r="G1263" s="3">
        <v>65294.74</v>
      </c>
      <c r="H1263" s="3" t="str">
        <f>VLOOKUP($A1263&amp;$C1263&amp;$B1263,Mapping!$C:$G,3,0)</f>
        <v>Mass</v>
      </c>
      <c r="I1263" t="str">
        <f>VLOOKUP($A1263&amp;$C1263&amp;$B1263,Mapping!$C:$G,4,0)</f>
        <v>Le Petit Marseillais</v>
      </c>
      <c r="J1263" t="str">
        <f t="shared" si="19"/>
        <v>LPM MOISTURIZER</v>
      </c>
      <c r="K1263" t="str">
        <f>VLOOKUP($A1263&amp;$C1263&amp;$B1263,Mapping!$C:$G,5,0)</f>
        <v>Adult Skin Care</v>
      </c>
      <c r="L1263" t="str">
        <f>VLOOKUP(J1263&amp;H1263,Mapping!J:K,2,0)</f>
        <v>Petit Marseillais Body Moisturizers</v>
      </c>
      <c r="M1263" t="str">
        <f>IF(OR(I1263="PIZ BUIN",I1263="LISTERINE"),VLOOKUP(E1263,MAPEO!C:D,2,0)&amp;" "&amp;H1263,VLOOKUP(E1263,MAPEO!C:D,2,0))</f>
        <v>LPM Adult Body</v>
      </c>
      <c r="N1263" t="str">
        <f>VLOOKUP(F1263,MD!A:B,2,0)</f>
        <v>YTD 2015</v>
      </c>
    </row>
    <row r="1264" spans="1:14">
      <c r="A1264" t="s">
        <v>133</v>
      </c>
      <c r="B1264" t="s">
        <v>1</v>
      </c>
      <c r="C1264" t="s">
        <v>73</v>
      </c>
      <c r="D1264" t="s">
        <v>402</v>
      </c>
      <c r="E1264" t="s">
        <v>610</v>
      </c>
      <c r="F1264" t="s">
        <v>104</v>
      </c>
      <c r="G1264" s="3">
        <v>101024.75</v>
      </c>
      <c r="H1264" s="3" t="str">
        <f>VLOOKUP($A1264&amp;$C1264&amp;$B1264,Mapping!$C:$G,3,0)</f>
        <v>Mass</v>
      </c>
      <c r="I1264" t="str">
        <f>VLOOKUP($A1264&amp;$C1264&amp;$B1264,Mapping!$C:$G,4,0)</f>
        <v>Le Petit Marseillais</v>
      </c>
      <c r="J1264" t="str">
        <f t="shared" si="19"/>
        <v>LPM MOISTURIZER</v>
      </c>
      <c r="K1264" t="str">
        <f>VLOOKUP($A1264&amp;$C1264&amp;$B1264,Mapping!$C:$G,5,0)</f>
        <v>Adult Skin Care</v>
      </c>
      <c r="L1264" t="str">
        <f>VLOOKUP(J1264&amp;H1264,Mapping!J:K,2,0)</f>
        <v>Petit Marseillais Body Moisturizers</v>
      </c>
      <c r="M1264" t="str">
        <f>IF(OR(I1264="PIZ BUIN",I1264="LISTERINE"),VLOOKUP(E1264,MAPEO!C:D,2,0)&amp;" "&amp;H1264,VLOOKUP(E1264,MAPEO!C:D,2,0))</f>
        <v>LPM Adult Body</v>
      </c>
      <c r="N1264" t="str">
        <f>VLOOKUP(F1264,MD!A:B,2,0)</f>
        <v>YTD 2015</v>
      </c>
    </row>
    <row r="1265" spans="1:14">
      <c r="A1265" t="s">
        <v>133</v>
      </c>
      <c r="B1265" t="s">
        <v>1</v>
      </c>
      <c r="C1265" t="s">
        <v>73</v>
      </c>
      <c r="D1265" t="s">
        <v>402</v>
      </c>
      <c r="E1265" t="s">
        <v>610</v>
      </c>
      <c r="F1265" t="s">
        <v>105</v>
      </c>
      <c r="G1265" s="3">
        <v>132364.79999999999</v>
      </c>
      <c r="H1265" s="3" t="str">
        <f>VLOOKUP($A1265&amp;$C1265&amp;$B1265,Mapping!$C:$G,3,0)</f>
        <v>Mass</v>
      </c>
      <c r="I1265" t="str">
        <f>VLOOKUP($A1265&amp;$C1265&amp;$B1265,Mapping!$C:$G,4,0)</f>
        <v>Le Petit Marseillais</v>
      </c>
      <c r="J1265" t="str">
        <f t="shared" si="19"/>
        <v>LPM MOISTURIZER</v>
      </c>
      <c r="K1265" t="str">
        <f>VLOOKUP($A1265&amp;$C1265&amp;$B1265,Mapping!$C:$G,5,0)</f>
        <v>Adult Skin Care</v>
      </c>
      <c r="L1265" t="str">
        <f>VLOOKUP(J1265&amp;H1265,Mapping!J:K,2,0)</f>
        <v>Petit Marseillais Body Moisturizers</v>
      </c>
      <c r="M1265" t="str">
        <f>IF(OR(I1265="PIZ BUIN",I1265="LISTERINE"),VLOOKUP(E1265,MAPEO!C:D,2,0)&amp;" "&amp;H1265,VLOOKUP(E1265,MAPEO!C:D,2,0))</f>
        <v>LPM Adult Body</v>
      </c>
      <c r="N1265" t="str">
        <f>VLOOKUP(F1265,MD!A:B,2,0)</f>
        <v>YTD 2015</v>
      </c>
    </row>
    <row r="1266" spans="1:14">
      <c r="A1266" t="s">
        <v>133</v>
      </c>
      <c r="B1266" t="s">
        <v>1</v>
      </c>
      <c r="C1266" t="s">
        <v>73</v>
      </c>
      <c r="D1266" t="s">
        <v>402</v>
      </c>
      <c r="E1266" t="s">
        <v>610</v>
      </c>
      <c r="F1266" t="s">
        <v>106</v>
      </c>
      <c r="G1266" s="3">
        <v>60817.25</v>
      </c>
      <c r="H1266" s="3" t="str">
        <f>VLOOKUP($A1266&amp;$C1266&amp;$B1266,Mapping!$C:$G,3,0)</f>
        <v>Mass</v>
      </c>
      <c r="I1266" t="str">
        <f>VLOOKUP($A1266&amp;$C1266&amp;$B1266,Mapping!$C:$G,4,0)</f>
        <v>Le Petit Marseillais</v>
      </c>
      <c r="J1266" t="str">
        <f t="shared" si="19"/>
        <v>LPM MOISTURIZER</v>
      </c>
      <c r="K1266" t="str">
        <f>VLOOKUP($A1266&amp;$C1266&amp;$B1266,Mapping!$C:$G,5,0)</f>
        <v>Adult Skin Care</v>
      </c>
      <c r="L1266" t="str">
        <f>VLOOKUP(J1266&amp;H1266,Mapping!J:K,2,0)</f>
        <v>Petit Marseillais Body Moisturizers</v>
      </c>
      <c r="M1266" t="str">
        <f>IF(OR(I1266="PIZ BUIN",I1266="LISTERINE"),VLOOKUP(E1266,MAPEO!C:D,2,0)&amp;" "&amp;H1266,VLOOKUP(E1266,MAPEO!C:D,2,0))</f>
        <v>LPM Adult Body</v>
      </c>
      <c r="N1266" t="str">
        <f>VLOOKUP(F1266,MD!A:B,2,0)</f>
        <v>YTD 2015</v>
      </c>
    </row>
    <row r="1267" spans="1:14">
      <c r="A1267" t="s">
        <v>133</v>
      </c>
      <c r="B1267" t="s">
        <v>1</v>
      </c>
      <c r="C1267" t="s">
        <v>73</v>
      </c>
      <c r="D1267" t="s">
        <v>402</v>
      </c>
      <c r="E1267" t="s">
        <v>610</v>
      </c>
      <c r="F1267" t="s">
        <v>108</v>
      </c>
      <c r="G1267" s="3">
        <v>40836.1</v>
      </c>
      <c r="H1267" s="3" t="str">
        <f>VLOOKUP($A1267&amp;$C1267&amp;$B1267,Mapping!$C:$G,3,0)</f>
        <v>Mass</v>
      </c>
      <c r="I1267" t="str">
        <f>VLOOKUP($A1267&amp;$C1267&amp;$B1267,Mapping!$C:$G,4,0)</f>
        <v>Le Petit Marseillais</v>
      </c>
      <c r="J1267" t="str">
        <f t="shared" si="19"/>
        <v>LPM MOISTURIZER</v>
      </c>
      <c r="K1267" t="str">
        <f>VLOOKUP($A1267&amp;$C1267&amp;$B1267,Mapping!$C:$G,5,0)</f>
        <v>Adult Skin Care</v>
      </c>
      <c r="L1267" t="str">
        <f>VLOOKUP(J1267&amp;H1267,Mapping!J:K,2,0)</f>
        <v>Petit Marseillais Body Moisturizers</v>
      </c>
      <c r="M1267" t="str">
        <f>IF(OR(I1267="PIZ BUIN",I1267="LISTERINE"),VLOOKUP(E1267,MAPEO!C:D,2,0)&amp;" "&amp;H1267,VLOOKUP(E1267,MAPEO!C:D,2,0))</f>
        <v>LPM Adult Body</v>
      </c>
      <c r="N1267">
        <f>VLOOKUP(F1267,MD!A:B,2,0)</f>
        <v>0</v>
      </c>
    </row>
    <row r="1268" spans="1:14">
      <c r="A1268" t="s">
        <v>133</v>
      </c>
      <c r="B1268" t="s">
        <v>1</v>
      </c>
      <c r="C1268" t="s">
        <v>73</v>
      </c>
      <c r="D1268" t="s">
        <v>402</v>
      </c>
      <c r="E1268" t="s">
        <v>610</v>
      </c>
      <c r="F1268" t="s">
        <v>109</v>
      </c>
      <c r="G1268" s="3">
        <v>50686.1</v>
      </c>
      <c r="H1268" s="3" t="str">
        <f>VLOOKUP($A1268&amp;$C1268&amp;$B1268,Mapping!$C:$G,3,0)</f>
        <v>Mass</v>
      </c>
      <c r="I1268" t="str">
        <f>VLOOKUP($A1268&amp;$C1268&amp;$B1268,Mapping!$C:$G,4,0)</f>
        <v>Le Petit Marseillais</v>
      </c>
      <c r="J1268" t="str">
        <f t="shared" si="19"/>
        <v>LPM MOISTURIZER</v>
      </c>
      <c r="K1268" t="str">
        <f>VLOOKUP($A1268&amp;$C1268&amp;$B1268,Mapping!$C:$G,5,0)</f>
        <v>Adult Skin Care</v>
      </c>
      <c r="L1268" t="str">
        <f>VLOOKUP(J1268&amp;H1268,Mapping!J:K,2,0)</f>
        <v>Petit Marseillais Body Moisturizers</v>
      </c>
      <c r="M1268" t="str">
        <f>IF(OR(I1268="PIZ BUIN",I1268="LISTERINE"),VLOOKUP(E1268,MAPEO!C:D,2,0)&amp;" "&amp;H1268,VLOOKUP(E1268,MAPEO!C:D,2,0))</f>
        <v>LPM Adult Body</v>
      </c>
      <c r="N1268">
        <f>VLOOKUP(F1268,MD!A:B,2,0)</f>
        <v>0</v>
      </c>
    </row>
    <row r="1269" spans="1:14">
      <c r="A1269" t="s">
        <v>133</v>
      </c>
      <c r="B1269" t="s">
        <v>1</v>
      </c>
      <c r="C1269" t="s">
        <v>73</v>
      </c>
      <c r="D1269" t="s">
        <v>402</v>
      </c>
      <c r="E1269" t="s">
        <v>610</v>
      </c>
      <c r="F1269" t="s">
        <v>110</v>
      </c>
      <c r="G1269" s="3">
        <v>50130.38</v>
      </c>
      <c r="H1269" s="3" t="str">
        <f>VLOOKUP($A1269&amp;$C1269&amp;$B1269,Mapping!$C:$G,3,0)</f>
        <v>Mass</v>
      </c>
      <c r="I1269" t="str">
        <f>VLOOKUP($A1269&amp;$C1269&amp;$B1269,Mapping!$C:$G,4,0)</f>
        <v>Le Petit Marseillais</v>
      </c>
      <c r="J1269" t="str">
        <f t="shared" si="19"/>
        <v>LPM MOISTURIZER</v>
      </c>
      <c r="K1269" t="str">
        <f>VLOOKUP($A1269&amp;$C1269&amp;$B1269,Mapping!$C:$G,5,0)</f>
        <v>Adult Skin Care</v>
      </c>
      <c r="L1269" t="str">
        <f>VLOOKUP(J1269&amp;H1269,Mapping!J:K,2,0)</f>
        <v>Petit Marseillais Body Moisturizers</v>
      </c>
      <c r="M1269" t="str">
        <f>IF(OR(I1269="PIZ BUIN",I1269="LISTERINE"),VLOOKUP(E1269,MAPEO!C:D,2,0)&amp;" "&amp;H1269,VLOOKUP(E1269,MAPEO!C:D,2,0))</f>
        <v>LPM Adult Body</v>
      </c>
      <c r="N1269">
        <f>VLOOKUP(F1269,MD!A:B,2,0)</f>
        <v>0</v>
      </c>
    </row>
    <row r="1270" spans="1:14">
      <c r="A1270" t="s">
        <v>133</v>
      </c>
      <c r="B1270" t="s">
        <v>1</v>
      </c>
      <c r="C1270" t="s">
        <v>73</v>
      </c>
      <c r="D1270" t="s">
        <v>402</v>
      </c>
      <c r="E1270" t="s">
        <v>610</v>
      </c>
      <c r="F1270" t="s">
        <v>111</v>
      </c>
      <c r="G1270" s="3">
        <v>24084.13</v>
      </c>
      <c r="H1270" s="3" t="str">
        <f>VLOOKUP($A1270&amp;$C1270&amp;$B1270,Mapping!$C:$G,3,0)</f>
        <v>Mass</v>
      </c>
      <c r="I1270" t="str">
        <f>VLOOKUP($A1270&amp;$C1270&amp;$B1270,Mapping!$C:$G,4,0)</f>
        <v>Le Petit Marseillais</v>
      </c>
      <c r="J1270" t="str">
        <f t="shared" si="19"/>
        <v>LPM MOISTURIZER</v>
      </c>
      <c r="K1270" t="str">
        <f>VLOOKUP($A1270&amp;$C1270&amp;$B1270,Mapping!$C:$G,5,0)</f>
        <v>Adult Skin Care</v>
      </c>
      <c r="L1270" t="str">
        <f>VLOOKUP(J1270&amp;H1270,Mapping!J:K,2,0)</f>
        <v>Petit Marseillais Body Moisturizers</v>
      </c>
      <c r="M1270" t="str">
        <f>IF(OR(I1270="PIZ BUIN",I1270="LISTERINE"),VLOOKUP(E1270,MAPEO!C:D,2,0)&amp;" "&amp;H1270,VLOOKUP(E1270,MAPEO!C:D,2,0))</f>
        <v>LPM Adult Body</v>
      </c>
      <c r="N1270">
        <f>VLOOKUP(F1270,MD!A:B,2,0)</f>
        <v>0</v>
      </c>
    </row>
    <row r="1271" spans="1:14">
      <c r="A1271" t="s">
        <v>133</v>
      </c>
      <c r="B1271" t="s">
        <v>1</v>
      </c>
      <c r="C1271" t="s">
        <v>73</v>
      </c>
      <c r="D1271" t="s">
        <v>402</v>
      </c>
      <c r="E1271" t="s">
        <v>610</v>
      </c>
      <c r="F1271" t="s">
        <v>114</v>
      </c>
      <c r="G1271" s="3">
        <v>8086.26</v>
      </c>
      <c r="H1271" s="3" t="str">
        <f>VLOOKUP($A1271&amp;$C1271&amp;$B1271,Mapping!$C:$G,3,0)</f>
        <v>Mass</v>
      </c>
      <c r="I1271" t="str">
        <f>VLOOKUP($A1271&amp;$C1271&amp;$B1271,Mapping!$C:$G,4,0)</f>
        <v>Le Petit Marseillais</v>
      </c>
      <c r="J1271" t="str">
        <f t="shared" si="19"/>
        <v>LPM MOISTURIZER</v>
      </c>
      <c r="K1271" t="str">
        <f>VLOOKUP($A1271&amp;$C1271&amp;$B1271,Mapping!$C:$G,5,0)</f>
        <v>Adult Skin Care</v>
      </c>
      <c r="L1271" t="str">
        <f>VLOOKUP(J1271&amp;H1271,Mapping!J:K,2,0)</f>
        <v>Petit Marseillais Body Moisturizers</v>
      </c>
      <c r="M1271" t="str">
        <f>IF(OR(I1271="PIZ BUIN",I1271="LISTERINE"),VLOOKUP(E1271,MAPEO!C:D,2,0)&amp;" "&amp;H1271,VLOOKUP(E1271,MAPEO!C:D,2,0))</f>
        <v>LPM Adult Body</v>
      </c>
      <c r="N1271">
        <f>VLOOKUP(F1271,MD!A:B,2,0)</f>
        <v>0</v>
      </c>
    </row>
    <row r="1272" spans="1:14">
      <c r="A1272" t="s">
        <v>133</v>
      </c>
      <c r="B1272" t="s">
        <v>1</v>
      </c>
      <c r="C1272" t="s">
        <v>73</v>
      </c>
      <c r="D1272" t="s">
        <v>402</v>
      </c>
      <c r="E1272" t="s">
        <v>610</v>
      </c>
      <c r="F1272" t="s">
        <v>115</v>
      </c>
      <c r="G1272" s="3">
        <v>19011.57</v>
      </c>
      <c r="H1272" s="3" t="str">
        <f>VLOOKUP($A1272&amp;$C1272&amp;$B1272,Mapping!$C:$G,3,0)</f>
        <v>Mass</v>
      </c>
      <c r="I1272" t="str">
        <f>VLOOKUP($A1272&amp;$C1272&amp;$B1272,Mapping!$C:$G,4,0)</f>
        <v>Le Petit Marseillais</v>
      </c>
      <c r="J1272" t="str">
        <f t="shared" si="19"/>
        <v>LPM MOISTURIZER</v>
      </c>
      <c r="K1272" t="str">
        <f>VLOOKUP($A1272&amp;$C1272&amp;$B1272,Mapping!$C:$G,5,0)</f>
        <v>Adult Skin Care</v>
      </c>
      <c r="L1272" t="str">
        <f>VLOOKUP(J1272&amp;H1272,Mapping!J:K,2,0)</f>
        <v>Petit Marseillais Body Moisturizers</v>
      </c>
      <c r="M1272" t="str">
        <f>IF(OR(I1272="PIZ BUIN",I1272="LISTERINE"),VLOOKUP(E1272,MAPEO!C:D,2,0)&amp;" "&amp;H1272,VLOOKUP(E1272,MAPEO!C:D,2,0))</f>
        <v>LPM Adult Body</v>
      </c>
      <c r="N1272" t="str">
        <f>VLOOKUP(F1272,MD!A:B,2,0)</f>
        <v>YTD 2016</v>
      </c>
    </row>
    <row r="1273" spans="1:14">
      <c r="A1273" t="s">
        <v>133</v>
      </c>
      <c r="B1273" t="s">
        <v>1</v>
      </c>
      <c r="C1273" t="s">
        <v>73</v>
      </c>
      <c r="D1273" t="s">
        <v>402</v>
      </c>
      <c r="E1273" t="s">
        <v>610</v>
      </c>
      <c r="F1273" t="s">
        <v>117</v>
      </c>
      <c r="G1273" s="3">
        <v>16895.560000000001</v>
      </c>
      <c r="H1273" s="3" t="str">
        <f>VLOOKUP($A1273&amp;$C1273&amp;$B1273,Mapping!$C:$G,3,0)</f>
        <v>Mass</v>
      </c>
      <c r="I1273" t="str">
        <f>VLOOKUP($A1273&amp;$C1273&amp;$B1273,Mapping!$C:$G,4,0)</f>
        <v>Le Petit Marseillais</v>
      </c>
      <c r="J1273" t="str">
        <f t="shared" si="19"/>
        <v>LPM MOISTURIZER</v>
      </c>
      <c r="K1273" t="str">
        <f>VLOOKUP($A1273&amp;$C1273&amp;$B1273,Mapping!$C:$G,5,0)</f>
        <v>Adult Skin Care</v>
      </c>
      <c r="L1273" t="str">
        <f>VLOOKUP(J1273&amp;H1273,Mapping!J:K,2,0)</f>
        <v>Petit Marseillais Body Moisturizers</v>
      </c>
      <c r="M1273" t="str">
        <f>IF(OR(I1273="PIZ BUIN",I1273="LISTERINE"),VLOOKUP(E1273,MAPEO!C:D,2,0)&amp;" "&amp;H1273,VLOOKUP(E1273,MAPEO!C:D,2,0))</f>
        <v>LPM Adult Body</v>
      </c>
      <c r="N1273" t="str">
        <f>VLOOKUP(F1273,MD!A:B,2,0)</f>
        <v>YTD 2016</v>
      </c>
    </row>
    <row r="1274" spans="1:14">
      <c r="A1274" t="s">
        <v>133</v>
      </c>
      <c r="B1274" t="s">
        <v>1</v>
      </c>
      <c r="C1274" t="s">
        <v>73</v>
      </c>
      <c r="D1274" t="s">
        <v>402</v>
      </c>
      <c r="E1274" t="s">
        <v>610</v>
      </c>
      <c r="F1274" t="s">
        <v>118</v>
      </c>
      <c r="G1274" s="3">
        <v>138256.79999999999</v>
      </c>
      <c r="H1274" s="3" t="str">
        <f>VLOOKUP($A1274&amp;$C1274&amp;$B1274,Mapping!$C:$G,3,0)</f>
        <v>Mass</v>
      </c>
      <c r="I1274" t="str">
        <f>VLOOKUP($A1274&amp;$C1274&amp;$B1274,Mapping!$C:$G,4,0)</f>
        <v>Le Petit Marseillais</v>
      </c>
      <c r="J1274" t="str">
        <f t="shared" si="19"/>
        <v>LPM MOISTURIZER</v>
      </c>
      <c r="K1274" t="str">
        <f>VLOOKUP($A1274&amp;$C1274&amp;$B1274,Mapping!$C:$G,5,0)</f>
        <v>Adult Skin Care</v>
      </c>
      <c r="L1274" t="str">
        <f>VLOOKUP(J1274&amp;H1274,Mapping!J:K,2,0)</f>
        <v>Petit Marseillais Body Moisturizers</v>
      </c>
      <c r="M1274" t="str">
        <f>IF(OR(I1274="PIZ BUIN",I1274="LISTERINE"),VLOOKUP(E1274,MAPEO!C:D,2,0)&amp;" "&amp;H1274,VLOOKUP(E1274,MAPEO!C:D,2,0))</f>
        <v>LPM Adult Body</v>
      </c>
      <c r="N1274" t="str">
        <f>VLOOKUP(F1274,MD!A:B,2,0)</f>
        <v>YTD 2016</v>
      </c>
    </row>
    <row r="1275" spans="1:14">
      <c r="A1275" t="s">
        <v>133</v>
      </c>
      <c r="B1275" t="s">
        <v>1</v>
      </c>
      <c r="C1275" t="s">
        <v>73</v>
      </c>
      <c r="D1275" t="s">
        <v>402</v>
      </c>
      <c r="E1275" t="s">
        <v>611</v>
      </c>
      <c r="F1275" t="s">
        <v>482</v>
      </c>
      <c r="G1275" s="3">
        <v>9876.5499999999993</v>
      </c>
      <c r="H1275" s="3" t="str">
        <f>VLOOKUP($A1275&amp;$C1275&amp;$B1275,Mapping!$C:$G,3,0)</f>
        <v>Mass</v>
      </c>
      <c r="I1275" t="str">
        <f>VLOOKUP($A1275&amp;$C1275&amp;$B1275,Mapping!$C:$G,4,0)</f>
        <v>Le Petit Marseillais</v>
      </c>
      <c r="J1275" t="str">
        <f t="shared" si="19"/>
        <v>LPM MOISTURIZER</v>
      </c>
      <c r="K1275" t="str">
        <f>VLOOKUP($A1275&amp;$C1275&amp;$B1275,Mapping!$C:$G,5,0)</f>
        <v>Adult Skin Care</v>
      </c>
      <c r="L1275" t="str">
        <f>VLOOKUP(J1275&amp;H1275,Mapping!J:K,2,0)</f>
        <v>Petit Marseillais Body Moisturizers</v>
      </c>
      <c r="M1275" t="str">
        <f>IF(OR(I1275="PIZ BUIN",I1275="LISTERINE"),VLOOKUP(E1275,MAPEO!C:D,2,0)&amp;" "&amp;H1275,VLOOKUP(E1275,MAPEO!C:D,2,0))</f>
        <v>LPM Adult Body</v>
      </c>
      <c r="N1275">
        <f>VLOOKUP(F1275,MD!A:B,2,0)</f>
        <v>0</v>
      </c>
    </row>
    <row r="1276" spans="1:14">
      <c r="A1276" t="s">
        <v>133</v>
      </c>
      <c r="B1276" t="s">
        <v>1</v>
      </c>
      <c r="C1276" t="s">
        <v>73</v>
      </c>
      <c r="D1276" t="s">
        <v>402</v>
      </c>
      <c r="E1276" t="s">
        <v>611</v>
      </c>
      <c r="F1276" t="s">
        <v>483</v>
      </c>
      <c r="G1276" s="3">
        <v>3845.2</v>
      </c>
      <c r="H1276" s="3" t="str">
        <f>VLOOKUP($A1276&amp;$C1276&amp;$B1276,Mapping!$C:$G,3,0)</f>
        <v>Mass</v>
      </c>
      <c r="I1276" t="str">
        <f>VLOOKUP($A1276&amp;$C1276&amp;$B1276,Mapping!$C:$G,4,0)</f>
        <v>Le Petit Marseillais</v>
      </c>
      <c r="J1276" t="str">
        <f t="shared" si="19"/>
        <v>LPM MOISTURIZER</v>
      </c>
      <c r="K1276" t="str">
        <f>VLOOKUP($A1276&amp;$C1276&amp;$B1276,Mapping!$C:$G,5,0)</f>
        <v>Adult Skin Care</v>
      </c>
      <c r="L1276" t="str">
        <f>VLOOKUP(J1276&amp;H1276,Mapping!J:K,2,0)</f>
        <v>Petit Marseillais Body Moisturizers</v>
      </c>
      <c r="M1276" t="str">
        <f>IF(OR(I1276="PIZ BUIN",I1276="LISTERINE"),VLOOKUP(E1276,MAPEO!C:D,2,0)&amp;" "&amp;H1276,VLOOKUP(E1276,MAPEO!C:D,2,0))</f>
        <v>LPM Adult Body</v>
      </c>
      <c r="N1276">
        <f>VLOOKUP(F1276,MD!A:B,2,0)</f>
        <v>0</v>
      </c>
    </row>
    <row r="1277" spans="1:14">
      <c r="A1277" t="s">
        <v>133</v>
      </c>
      <c r="B1277" t="s">
        <v>1</v>
      </c>
      <c r="C1277" t="s">
        <v>73</v>
      </c>
      <c r="D1277" t="s">
        <v>402</v>
      </c>
      <c r="E1277" t="s">
        <v>611</v>
      </c>
      <c r="F1277" t="s">
        <v>484</v>
      </c>
      <c r="G1277" s="3">
        <v>-56626.8</v>
      </c>
      <c r="H1277" s="3" t="str">
        <f>VLOOKUP($A1277&amp;$C1277&amp;$B1277,Mapping!$C:$G,3,0)</f>
        <v>Mass</v>
      </c>
      <c r="I1277" t="str">
        <f>VLOOKUP($A1277&amp;$C1277&amp;$B1277,Mapping!$C:$G,4,0)</f>
        <v>Le Petit Marseillais</v>
      </c>
      <c r="J1277" t="str">
        <f t="shared" si="19"/>
        <v>LPM MOISTURIZER</v>
      </c>
      <c r="K1277" t="str">
        <f>VLOOKUP($A1277&amp;$C1277&amp;$B1277,Mapping!$C:$G,5,0)</f>
        <v>Adult Skin Care</v>
      </c>
      <c r="L1277" t="str">
        <f>VLOOKUP(J1277&amp;H1277,Mapping!J:K,2,0)</f>
        <v>Petit Marseillais Body Moisturizers</v>
      </c>
      <c r="M1277" t="str">
        <f>IF(OR(I1277="PIZ BUIN",I1277="LISTERINE"),VLOOKUP(E1277,MAPEO!C:D,2,0)&amp;" "&amp;H1277,VLOOKUP(E1277,MAPEO!C:D,2,0))</f>
        <v>LPM Adult Body</v>
      </c>
      <c r="N1277">
        <f>VLOOKUP(F1277,MD!A:B,2,0)</f>
        <v>0</v>
      </c>
    </row>
    <row r="1278" spans="1:14">
      <c r="A1278" t="s">
        <v>133</v>
      </c>
      <c r="B1278" t="s">
        <v>1</v>
      </c>
      <c r="C1278" t="s">
        <v>73</v>
      </c>
      <c r="D1278" t="s">
        <v>402</v>
      </c>
      <c r="E1278" t="s">
        <v>611</v>
      </c>
      <c r="F1278" t="s">
        <v>485</v>
      </c>
      <c r="G1278" s="3">
        <v>-4700.6000000000004</v>
      </c>
      <c r="H1278" s="3" t="str">
        <f>VLOOKUP($A1278&amp;$C1278&amp;$B1278,Mapping!$C:$G,3,0)</f>
        <v>Mass</v>
      </c>
      <c r="I1278" t="str">
        <f>VLOOKUP($A1278&amp;$C1278&amp;$B1278,Mapping!$C:$G,4,0)</f>
        <v>Le Petit Marseillais</v>
      </c>
      <c r="J1278" t="str">
        <f t="shared" si="19"/>
        <v>LPM MOISTURIZER</v>
      </c>
      <c r="K1278" t="str">
        <f>VLOOKUP($A1278&amp;$C1278&amp;$B1278,Mapping!$C:$G,5,0)</f>
        <v>Adult Skin Care</v>
      </c>
      <c r="L1278" t="str">
        <f>VLOOKUP(J1278&amp;H1278,Mapping!J:K,2,0)</f>
        <v>Petit Marseillais Body Moisturizers</v>
      </c>
      <c r="M1278" t="str">
        <f>IF(OR(I1278="PIZ BUIN",I1278="LISTERINE"),VLOOKUP(E1278,MAPEO!C:D,2,0)&amp;" "&amp;H1278,VLOOKUP(E1278,MAPEO!C:D,2,0))</f>
        <v>LPM Adult Body</v>
      </c>
      <c r="N1278">
        <f>VLOOKUP(F1278,MD!A:B,2,0)</f>
        <v>0</v>
      </c>
    </row>
    <row r="1279" spans="1:14">
      <c r="A1279" t="s">
        <v>133</v>
      </c>
      <c r="B1279" t="s">
        <v>1</v>
      </c>
      <c r="C1279" t="s">
        <v>73</v>
      </c>
      <c r="D1279" t="s">
        <v>402</v>
      </c>
      <c r="E1279" t="s">
        <v>611</v>
      </c>
      <c r="F1279" t="s">
        <v>486</v>
      </c>
      <c r="G1279" s="3">
        <v>-9918.75</v>
      </c>
      <c r="H1279" s="3" t="str">
        <f>VLOOKUP($A1279&amp;$C1279&amp;$B1279,Mapping!$C:$G,3,0)</f>
        <v>Mass</v>
      </c>
      <c r="I1279" t="str">
        <f>VLOOKUP($A1279&amp;$C1279&amp;$B1279,Mapping!$C:$G,4,0)</f>
        <v>Le Petit Marseillais</v>
      </c>
      <c r="J1279" t="str">
        <f t="shared" si="19"/>
        <v>LPM MOISTURIZER</v>
      </c>
      <c r="K1279" t="str">
        <f>VLOOKUP($A1279&amp;$C1279&amp;$B1279,Mapping!$C:$G,5,0)</f>
        <v>Adult Skin Care</v>
      </c>
      <c r="L1279" t="str">
        <f>VLOOKUP(J1279&amp;H1279,Mapping!J:K,2,0)</f>
        <v>Petit Marseillais Body Moisturizers</v>
      </c>
      <c r="M1279" t="str">
        <f>IF(OR(I1279="PIZ BUIN",I1279="LISTERINE"),VLOOKUP(E1279,MAPEO!C:D,2,0)&amp;" "&amp;H1279,VLOOKUP(E1279,MAPEO!C:D,2,0))</f>
        <v>LPM Adult Body</v>
      </c>
      <c r="N1279">
        <f>VLOOKUP(F1279,MD!A:B,2,0)</f>
        <v>0</v>
      </c>
    </row>
    <row r="1280" spans="1:14">
      <c r="A1280" t="s">
        <v>133</v>
      </c>
      <c r="B1280" t="s">
        <v>1</v>
      </c>
      <c r="C1280" t="s">
        <v>73</v>
      </c>
      <c r="D1280" t="s">
        <v>402</v>
      </c>
      <c r="E1280" t="s">
        <v>611</v>
      </c>
      <c r="F1280" t="s">
        <v>487</v>
      </c>
      <c r="G1280" s="3">
        <v>6032.4</v>
      </c>
      <c r="H1280" s="3" t="str">
        <f>VLOOKUP($A1280&amp;$C1280&amp;$B1280,Mapping!$C:$G,3,0)</f>
        <v>Mass</v>
      </c>
      <c r="I1280" t="str">
        <f>VLOOKUP($A1280&amp;$C1280&amp;$B1280,Mapping!$C:$G,4,0)</f>
        <v>Le Petit Marseillais</v>
      </c>
      <c r="J1280" t="str">
        <f t="shared" ref="J1280:J1343" si="20">IF(OR(C1280="ROC",C1280="COMPEED"),E1280,D1280)</f>
        <v>LPM MOISTURIZER</v>
      </c>
      <c r="K1280" t="str">
        <f>VLOOKUP($A1280&amp;$C1280&amp;$B1280,Mapping!$C:$G,5,0)</f>
        <v>Adult Skin Care</v>
      </c>
      <c r="L1280" t="str">
        <f>VLOOKUP(J1280&amp;H1280,Mapping!J:K,2,0)</f>
        <v>Petit Marseillais Body Moisturizers</v>
      </c>
      <c r="M1280" t="str">
        <f>IF(OR(I1280="PIZ BUIN",I1280="LISTERINE"),VLOOKUP(E1280,MAPEO!C:D,2,0)&amp;" "&amp;H1280,VLOOKUP(E1280,MAPEO!C:D,2,0))</f>
        <v>LPM Adult Body</v>
      </c>
      <c r="N1280">
        <f>VLOOKUP(F1280,MD!A:B,2,0)</f>
        <v>0</v>
      </c>
    </row>
    <row r="1281" spans="1:14">
      <c r="A1281" t="s">
        <v>133</v>
      </c>
      <c r="B1281" t="s">
        <v>1</v>
      </c>
      <c r="C1281" t="s">
        <v>73</v>
      </c>
      <c r="D1281" t="s">
        <v>402</v>
      </c>
      <c r="E1281" t="s">
        <v>611</v>
      </c>
      <c r="F1281" t="s">
        <v>488</v>
      </c>
      <c r="G1281" s="3">
        <v>2052.6999999999998</v>
      </c>
      <c r="H1281" s="3" t="str">
        <f>VLOOKUP($A1281&amp;$C1281&amp;$B1281,Mapping!$C:$G,3,0)</f>
        <v>Mass</v>
      </c>
      <c r="I1281" t="str">
        <f>VLOOKUP($A1281&amp;$C1281&amp;$B1281,Mapping!$C:$G,4,0)</f>
        <v>Le Petit Marseillais</v>
      </c>
      <c r="J1281" t="str">
        <f t="shared" si="20"/>
        <v>LPM MOISTURIZER</v>
      </c>
      <c r="K1281" t="str">
        <f>VLOOKUP($A1281&amp;$C1281&amp;$B1281,Mapping!$C:$G,5,0)</f>
        <v>Adult Skin Care</v>
      </c>
      <c r="L1281" t="str">
        <f>VLOOKUP(J1281&amp;H1281,Mapping!J:K,2,0)</f>
        <v>Petit Marseillais Body Moisturizers</v>
      </c>
      <c r="M1281" t="str">
        <f>IF(OR(I1281="PIZ BUIN",I1281="LISTERINE"),VLOOKUP(E1281,MAPEO!C:D,2,0)&amp;" "&amp;H1281,VLOOKUP(E1281,MAPEO!C:D,2,0))</f>
        <v>LPM Adult Body</v>
      </c>
      <c r="N1281">
        <f>VLOOKUP(F1281,MD!A:B,2,0)</f>
        <v>0</v>
      </c>
    </row>
    <row r="1282" spans="1:14">
      <c r="A1282" t="s">
        <v>133</v>
      </c>
      <c r="B1282" t="s">
        <v>1</v>
      </c>
      <c r="C1282" t="s">
        <v>73</v>
      </c>
      <c r="D1282" t="s">
        <v>402</v>
      </c>
      <c r="E1282" t="s">
        <v>611</v>
      </c>
      <c r="F1282" t="s">
        <v>489</v>
      </c>
      <c r="G1282" s="3">
        <v>1709.25</v>
      </c>
      <c r="H1282" s="3" t="str">
        <f>VLOOKUP($A1282&amp;$C1282&amp;$B1282,Mapping!$C:$G,3,0)</f>
        <v>Mass</v>
      </c>
      <c r="I1282" t="str">
        <f>VLOOKUP($A1282&amp;$C1282&amp;$B1282,Mapping!$C:$G,4,0)</f>
        <v>Le Petit Marseillais</v>
      </c>
      <c r="J1282" t="str">
        <f t="shared" si="20"/>
        <v>LPM MOISTURIZER</v>
      </c>
      <c r="K1282" t="str">
        <f>VLOOKUP($A1282&amp;$C1282&amp;$B1282,Mapping!$C:$G,5,0)</f>
        <v>Adult Skin Care</v>
      </c>
      <c r="L1282" t="str">
        <f>VLOOKUP(J1282&amp;H1282,Mapping!J:K,2,0)</f>
        <v>Petit Marseillais Body Moisturizers</v>
      </c>
      <c r="M1282" t="str">
        <f>IF(OR(I1282="PIZ BUIN",I1282="LISTERINE"),VLOOKUP(E1282,MAPEO!C:D,2,0)&amp;" "&amp;H1282,VLOOKUP(E1282,MAPEO!C:D,2,0))</f>
        <v>LPM Adult Body</v>
      </c>
      <c r="N1282">
        <f>VLOOKUP(F1282,MD!A:B,2,0)</f>
        <v>0</v>
      </c>
    </row>
    <row r="1283" spans="1:14">
      <c r="A1283" t="s">
        <v>133</v>
      </c>
      <c r="B1283" t="s">
        <v>1</v>
      </c>
      <c r="C1283" t="s">
        <v>73</v>
      </c>
      <c r="D1283" t="s">
        <v>402</v>
      </c>
      <c r="E1283" t="s">
        <v>611</v>
      </c>
      <c r="F1283" t="s">
        <v>490</v>
      </c>
      <c r="G1283" s="3">
        <v>85604.4</v>
      </c>
      <c r="H1283" s="3" t="str">
        <f>VLOOKUP($A1283&amp;$C1283&amp;$B1283,Mapping!$C:$G,3,0)</f>
        <v>Mass</v>
      </c>
      <c r="I1283" t="str">
        <f>VLOOKUP($A1283&amp;$C1283&amp;$B1283,Mapping!$C:$G,4,0)</f>
        <v>Le Petit Marseillais</v>
      </c>
      <c r="J1283" t="str">
        <f t="shared" si="20"/>
        <v>LPM MOISTURIZER</v>
      </c>
      <c r="K1283" t="str">
        <f>VLOOKUP($A1283&amp;$C1283&amp;$B1283,Mapping!$C:$G,5,0)</f>
        <v>Adult Skin Care</v>
      </c>
      <c r="L1283" t="str">
        <f>VLOOKUP(J1283&amp;H1283,Mapping!J:K,2,0)</f>
        <v>Petit Marseillais Body Moisturizers</v>
      </c>
      <c r="M1283" t="str">
        <f>IF(OR(I1283="PIZ BUIN",I1283="LISTERINE"),VLOOKUP(E1283,MAPEO!C:D,2,0)&amp;" "&amp;H1283,VLOOKUP(E1283,MAPEO!C:D,2,0))</f>
        <v>LPM Adult Body</v>
      </c>
      <c r="N1283">
        <f>VLOOKUP(F1283,MD!A:B,2,0)</f>
        <v>0</v>
      </c>
    </row>
    <row r="1284" spans="1:14">
      <c r="A1284" t="s">
        <v>133</v>
      </c>
      <c r="B1284" t="s">
        <v>1</v>
      </c>
      <c r="C1284" t="s">
        <v>73</v>
      </c>
      <c r="D1284" t="s">
        <v>402</v>
      </c>
      <c r="E1284" t="s">
        <v>611</v>
      </c>
      <c r="F1284" t="s">
        <v>491</v>
      </c>
      <c r="G1284" s="3">
        <v>13557</v>
      </c>
      <c r="H1284" s="3" t="str">
        <f>VLOOKUP($A1284&amp;$C1284&amp;$B1284,Mapping!$C:$G,3,0)</f>
        <v>Mass</v>
      </c>
      <c r="I1284" t="str">
        <f>VLOOKUP($A1284&amp;$C1284&amp;$B1284,Mapping!$C:$G,4,0)</f>
        <v>Le Petit Marseillais</v>
      </c>
      <c r="J1284" t="str">
        <f t="shared" si="20"/>
        <v>LPM MOISTURIZER</v>
      </c>
      <c r="K1284" t="str">
        <f>VLOOKUP($A1284&amp;$C1284&amp;$B1284,Mapping!$C:$G,5,0)</f>
        <v>Adult Skin Care</v>
      </c>
      <c r="L1284" t="str">
        <f>VLOOKUP(J1284&amp;H1284,Mapping!J:K,2,0)</f>
        <v>Petit Marseillais Body Moisturizers</v>
      </c>
      <c r="M1284" t="str">
        <f>IF(OR(I1284="PIZ BUIN",I1284="LISTERINE"),VLOOKUP(E1284,MAPEO!C:D,2,0)&amp;" "&amp;H1284,VLOOKUP(E1284,MAPEO!C:D,2,0))</f>
        <v>LPM Adult Body</v>
      </c>
      <c r="N1284">
        <f>VLOOKUP(F1284,MD!A:B,2,0)</f>
        <v>0</v>
      </c>
    </row>
    <row r="1285" spans="1:14">
      <c r="A1285" t="s">
        <v>133</v>
      </c>
      <c r="B1285" t="s">
        <v>1</v>
      </c>
      <c r="C1285" t="s">
        <v>73</v>
      </c>
      <c r="D1285" t="s">
        <v>402</v>
      </c>
      <c r="E1285" t="s">
        <v>611</v>
      </c>
      <c r="F1285" t="s">
        <v>492</v>
      </c>
      <c r="G1285" s="3">
        <v>9123.15</v>
      </c>
      <c r="H1285" s="3" t="str">
        <f>VLOOKUP($A1285&amp;$C1285&amp;$B1285,Mapping!$C:$G,3,0)</f>
        <v>Mass</v>
      </c>
      <c r="I1285" t="str">
        <f>VLOOKUP($A1285&amp;$C1285&amp;$B1285,Mapping!$C:$G,4,0)</f>
        <v>Le Petit Marseillais</v>
      </c>
      <c r="J1285" t="str">
        <f t="shared" si="20"/>
        <v>LPM MOISTURIZER</v>
      </c>
      <c r="K1285" t="str">
        <f>VLOOKUP($A1285&amp;$C1285&amp;$B1285,Mapping!$C:$G,5,0)</f>
        <v>Adult Skin Care</v>
      </c>
      <c r="L1285" t="str">
        <f>VLOOKUP(J1285&amp;H1285,Mapping!J:K,2,0)</f>
        <v>Petit Marseillais Body Moisturizers</v>
      </c>
      <c r="M1285" t="str">
        <f>IF(OR(I1285="PIZ BUIN",I1285="LISTERINE"),VLOOKUP(E1285,MAPEO!C:D,2,0)&amp;" "&amp;H1285,VLOOKUP(E1285,MAPEO!C:D,2,0))</f>
        <v>LPM Adult Body</v>
      </c>
      <c r="N1285">
        <f>VLOOKUP(F1285,MD!A:B,2,0)</f>
        <v>0</v>
      </c>
    </row>
    <row r="1286" spans="1:14">
      <c r="A1286" t="s">
        <v>133</v>
      </c>
      <c r="B1286" t="s">
        <v>1</v>
      </c>
      <c r="C1286" t="s">
        <v>73</v>
      </c>
      <c r="D1286" t="s">
        <v>402</v>
      </c>
      <c r="E1286" t="s">
        <v>611</v>
      </c>
      <c r="F1286" t="s">
        <v>493</v>
      </c>
      <c r="G1286" s="3">
        <v>493.1</v>
      </c>
      <c r="H1286" s="3" t="str">
        <f>VLOOKUP($A1286&amp;$C1286&amp;$B1286,Mapping!$C:$G,3,0)</f>
        <v>Mass</v>
      </c>
      <c r="I1286" t="str">
        <f>VLOOKUP($A1286&amp;$C1286&amp;$B1286,Mapping!$C:$G,4,0)</f>
        <v>Le Petit Marseillais</v>
      </c>
      <c r="J1286" t="str">
        <f t="shared" si="20"/>
        <v>LPM MOISTURIZER</v>
      </c>
      <c r="K1286" t="str">
        <f>VLOOKUP($A1286&amp;$C1286&amp;$B1286,Mapping!$C:$G,5,0)</f>
        <v>Adult Skin Care</v>
      </c>
      <c r="L1286" t="str">
        <f>VLOOKUP(J1286&amp;H1286,Mapping!J:K,2,0)</f>
        <v>Petit Marseillais Body Moisturizers</v>
      </c>
      <c r="M1286" t="str">
        <f>IF(OR(I1286="PIZ BUIN",I1286="LISTERINE"),VLOOKUP(E1286,MAPEO!C:D,2,0)&amp;" "&amp;H1286,VLOOKUP(E1286,MAPEO!C:D,2,0))</f>
        <v>LPM Adult Body</v>
      </c>
      <c r="N1286">
        <f>VLOOKUP(F1286,MD!A:B,2,0)</f>
        <v>0</v>
      </c>
    </row>
    <row r="1287" spans="1:14">
      <c r="A1287" t="s">
        <v>133</v>
      </c>
      <c r="B1287" t="s">
        <v>1</v>
      </c>
      <c r="C1287" t="s">
        <v>207</v>
      </c>
      <c r="D1287" t="s">
        <v>207</v>
      </c>
      <c r="E1287" t="s">
        <v>612</v>
      </c>
      <c r="F1287" t="s">
        <v>482</v>
      </c>
      <c r="G1287" s="3">
        <v>256424.54</v>
      </c>
      <c r="H1287" s="3" t="str">
        <f>VLOOKUP($A1287&amp;$C1287&amp;$B1287,Mapping!$C:$G,3,0)</f>
        <v>Mass</v>
      </c>
      <c r="I1287" t="str">
        <f>VLOOKUP($A1287&amp;$C1287&amp;$B1287,Mapping!$C:$G,4,0)</f>
        <v>LISTERINE</v>
      </c>
      <c r="J1287" t="str">
        <f t="shared" si="20"/>
        <v>LISTERINE</v>
      </c>
      <c r="K1287" t="str">
        <f>VLOOKUP($A1287&amp;$C1287&amp;$B1287,Mapping!$C:$G,5,0)</f>
        <v>Oral &amp; Topical</v>
      </c>
      <c r="L1287" t="str">
        <f>VLOOKUP(J1287&amp;H1287,Mapping!J:K,2,0)</f>
        <v>Listerine</v>
      </c>
      <c r="M1287" t="str">
        <f>IF(OR(I1287="PIZ BUIN",I1287="LISTERINE"),VLOOKUP(E1287,MAPEO!C:D,2,0)&amp;" "&amp;H1287,VLOOKUP(E1287,MAPEO!C:D,2,0))</f>
        <v>Listerine Mass</v>
      </c>
      <c r="N1287">
        <f>VLOOKUP(F1287,MD!A:B,2,0)</f>
        <v>0</v>
      </c>
    </row>
    <row r="1288" spans="1:14">
      <c r="A1288" t="s">
        <v>133</v>
      </c>
      <c r="B1288" t="s">
        <v>1</v>
      </c>
      <c r="C1288" t="s">
        <v>207</v>
      </c>
      <c r="D1288" t="s">
        <v>207</v>
      </c>
      <c r="E1288" t="s">
        <v>612</v>
      </c>
      <c r="F1288" t="s">
        <v>483</v>
      </c>
      <c r="G1288" s="3">
        <v>328186.39</v>
      </c>
      <c r="H1288" s="3" t="str">
        <f>VLOOKUP($A1288&amp;$C1288&amp;$B1288,Mapping!$C:$G,3,0)</f>
        <v>Mass</v>
      </c>
      <c r="I1288" t="str">
        <f>VLOOKUP($A1288&amp;$C1288&amp;$B1288,Mapping!$C:$G,4,0)</f>
        <v>LISTERINE</v>
      </c>
      <c r="J1288" t="str">
        <f t="shared" si="20"/>
        <v>LISTERINE</v>
      </c>
      <c r="K1288" t="str">
        <f>VLOOKUP($A1288&amp;$C1288&amp;$B1288,Mapping!$C:$G,5,0)</f>
        <v>Oral &amp; Topical</v>
      </c>
      <c r="L1288" t="str">
        <f>VLOOKUP(J1288&amp;H1288,Mapping!J:K,2,0)</f>
        <v>Listerine</v>
      </c>
      <c r="M1288" t="str">
        <f>IF(OR(I1288="PIZ BUIN",I1288="LISTERINE"),VLOOKUP(E1288,MAPEO!C:D,2,0)&amp;" "&amp;H1288,VLOOKUP(E1288,MAPEO!C:D,2,0))</f>
        <v>Listerine Mass</v>
      </c>
      <c r="N1288">
        <f>VLOOKUP(F1288,MD!A:B,2,0)</f>
        <v>0</v>
      </c>
    </row>
    <row r="1289" spans="1:14">
      <c r="A1289" t="s">
        <v>133</v>
      </c>
      <c r="B1289" t="s">
        <v>1</v>
      </c>
      <c r="C1289" t="s">
        <v>207</v>
      </c>
      <c r="D1289" t="s">
        <v>207</v>
      </c>
      <c r="E1289" t="s">
        <v>612</v>
      </c>
      <c r="F1289" t="s">
        <v>484</v>
      </c>
      <c r="G1289" s="3">
        <v>316361.02</v>
      </c>
      <c r="H1289" s="3" t="str">
        <f>VLOOKUP($A1289&amp;$C1289&amp;$B1289,Mapping!$C:$G,3,0)</f>
        <v>Mass</v>
      </c>
      <c r="I1289" t="str">
        <f>VLOOKUP($A1289&amp;$C1289&amp;$B1289,Mapping!$C:$G,4,0)</f>
        <v>LISTERINE</v>
      </c>
      <c r="J1289" t="str">
        <f t="shared" si="20"/>
        <v>LISTERINE</v>
      </c>
      <c r="K1289" t="str">
        <f>VLOOKUP($A1289&amp;$C1289&amp;$B1289,Mapping!$C:$G,5,0)</f>
        <v>Oral &amp; Topical</v>
      </c>
      <c r="L1289" t="str">
        <f>VLOOKUP(J1289&amp;H1289,Mapping!J:K,2,0)</f>
        <v>Listerine</v>
      </c>
      <c r="M1289" t="str">
        <f>IF(OR(I1289="PIZ BUIN",I1289="LISTERINE"),VLOOKUP(E1289,MAPEO!C:D,2,0)&amp;" "&amp;H1289,VLOOKUP(E1289,MAPEO!C:D,2,0))</f>
        <v>Listerine Mass</v>
      </c>
      <c r="N1289">
        <f>VLOOKUP(F1289,MD!A:B,2,0)</f>
        <v>0</v>
      </c>
    </row>
    <row r="1290" spans="1:14">
      <c r="A1290" t="s">
        <v>133</v>
      </c>
      <c r="B1290" t="s">
        <v>1</v>
      </c>
      <c r="C1290" t="s">
        <v>207</v>
      </c>
      <c r="D1290" t="s">
        <v>207</v>
      </c>
      <c r="E1290" t="s">
        <v>612</v>
      </c>
      <c r="F1290" t="s">
        <v>485</v>
      </c>
      <c r="G1290" s="3">
        <v>647518.78</v>
      </c>
      <c r="H1290" s="3" t="str">
        <f>VLOOKUP($A1290&amp;$C1290&amp;$B1290,Mapping!$C:$G,3,0)</f>
        <v>Mass</v>
      </c>
      <c r="I1290" t="str">
        <f>VLOOKUP($A1290&amp;$C1290&amp;$B1290,Mapping!$C:$G,4,0)</f>
        <v>LISTERINE</v>
      </c>
      <c r="J1290" t="str">
        <f t="shared" si="20"/>
        <v>LISTERINE</v>
      </c>
      <c r="K1290" t="str">
        <f>VLOOKUP($A1290&amp;$C1290&amp;$B1290,Mapping!$C:$G,5,0)</f>
        <v>Oral &amp; Topical</v>
      </c>
      <c r="L1290" t="str">
        <f>VLOOKUP(J1290&amp;H1290,Mapping!J:K,2,0)</f>
        <v>Listerine</v>
      </c>
      <c r="M1290" t="str">
        <f>IF(OR(I1290="PIZ BUIN",I1290="LISTERINE"),VLOOKUP(E1290,MAPEO!C:D,2,0)&amp;" "&amp;H1290,VLOOKUP(E1290,MAPEO!C:D,2,0))</f>
        <v>Listerine Mass</v>
      </c>
      <c r="N1290">
        <f>VLOOKUP(F1290,MD!A:B,2,0)</f>
        <v>0</v>
      </c>
    </row>
    <row r="1291" spans="1:14">
      <c r="A1291" t="s">
        <v>133</v>
      </c>
      <c r="B1291" t="s">
        <v>1</v>
      </c>
      <c r="C1291" t="s">
        <v>207</v>
      </c>
      <c r="D1291" t="s">
        <v>207</v>
      </c>
      <c r="E1291" t="s">
        <v>612</v>
      </c>
      <c r="F1291" t="s">
        <v>486</v>
      </c>
      <c r="G1291" s="3">
        <v>355548.57</v>
      </c>
      <c r="H1291" s="3" t="str">
        <f>VLOOKUP($A1291&amp;$C1291&amp;$B1291,Mapping!$C:$G,3,0)</f>
        <v>Mass</v>
      </c>
      <c r="I1291" t="str">
        <f>VLOOKUP($A1291&amp;$C1291&amp;$B1291,Mapping!$C:$G,4,0)</f>
        <v>LISTERINE</v>
      </c>
      <c r="J1291" t="str">
        <f t="shared" si="20"/>
        <v>LISTERINE</v>
      </c>
      <c r="K1291" t="str">
        <f>VLOOKUP($A1291&amp;$C1291&amp;$B1291,Mapping!$C:$G,5,0)</f>
        <v>Oral &amp; Topical</v>
      </c>
      <c r="L1291" t="str">
        <f>VLOOKUP(J1291&amp;H1291,Mapping!J:K,2,0)</f>
        <v>Listerine</v>
      </c>
      <c r="M1291" t="str">
        <f>IF(OR(I1291="PIZ BUIN",I1291="LISTERINE"),VLOOKUP(E1291,MAPEO!C:D,2,0)&amp;" "&amp;H1291,VLOOKUP(E1291,MAPEO!C:D,2,0))</f>
        <v>Listerine Mass</v>
      </c>
      <c r="N1291">
        <f>VLOOKUP(F1291,MD!A:B,2,0)</f>
        <v>0</v>
      </c>
    </row>
    <row r="1292" spans="1:14">
      <c r="A1292" t="s">
        <v>133</v>
      </c>
      <c r="B1292" t="s">
        <v>1</v>
      </c>
      <c r="C1292" t="s">
        <v>207</v>
      </c>
      <c r="D1292" t="s">
        <v>207</v>
      </c>
      <c r="E1292" t="s">
        <v>612</v>
      </c>
      <c r="F1292" t="s">
        <v>487</v>
      </c>
      <c r="G1292" s="3">
        <v>205924.72</v>
      </c>
      <c r="H1292" s="3" t="str">
        <f>VLOOKUP($A1292&amp;$C1292&amp;$B1292,Mapping!$C:$G,3,0)</f>
        <v>Mass</v>
      </c>
      <c r="I1292" t="str">
        <f>VLOOKUP($A1292&amp;$C1292&amp;$B1292,Mapping!$C:$G,4,0)</f>
        <v>LISTERINE</v>
      </c>
      <c r="J1292" t="str">
        <f t="shared" si="20"/>
        <v>LISTERINE</v>
      </c>
      <c r="K1292" t="str">
        <f>VLOOKUP($A1292&amp;$C1292&amp;$B1292,Mapping!$C:$G,5,0)</f>
        <v>Oral &amp; Topical</v>
      </c>
      <c r="L1292" t="str">
        <f>VLOOKUP(J1292&amp;H1292,Mapping!J:K,2,0)</f>
        <v>Listerine</v>
      </c>
      <c r="M1292" t="str">
        <f>IF(OR(I1292="PIZ BUIN",I1292="LISTERINE"),VLOOKUP(E1292,MAPEO!C:D,2,0)&amp;" "&amp;H1292,VLOOKUP(E1292,MAPEO!C:D,2,0))</f>
        <v>Listerine Mass</v>
      </c>
      <c r="N1292">
        <f>VLOOKUP(F1292,MD!A:B,2,0)</f>
        <v>0</v>
      </c>
    </row>
    <row r="1293" spans="1:14">
      <c r="A1293" t="s">
        <v>133</v>
      </c>
      <c r="B1293" t="s">
        <v>1</v>
      </c>
      <c r="C1293" t="s">
        <v>207</v>
      </c>
      <c r="D1293" t="s">
        <v>207</v>
      </c>
      <c r="E1293" t="s">
        <v>612</v>
      </c>
      <c r="F1293" t="s">
        <v>488</v>
      </c>
      <c r="G1293" s="3">
        <v>227358.71</v>
      </c>
      <c r="H1293" s="3" t="str">
        <f>VLOOKUP($A1293&amp;$C1293&amp;$B1293,Mapping!$C:$G,3,0)</f>
        <v>Mass</v>
      </c>
      <c r="I1293" t="str">
        <f>VLOOKUP($A1293&amp;$C1293&amp;$B1293,Mapping!$C:$G,4,0)</f>
        <v>LISTERINE</v>
      </c>
      <c r="J1293" t="str">
        <f t="shared" si="20"/>
        <v>LISTERINE</v>
      </c>
      <c r="K1293" t="str">
        <f>VLOOKUP($A1293&amp;$C1293&amp;$B1293,Mapping!$C:$G,5,0)</f>
        <v>Oral &amp; Topical</v>
      </c>
      <c r="L1293" t="str">
        <f>VLOOKUP(J1293&amp;H1293,Mapping!J:K,2,0)</f>
        <v>Listerine</v>
      </c>
      <c r="M1293" t="str">
        <f>IF(OR(I1293="PIZ BUIN",I1293="LISTERINE"),VLOOKUP(E1293,MAPEO!C:D,2,0)&amp;" "&amp;H1293,VLOOKUP(E1293,MAPEO!C:D,2,0))</f>
        <v>Listerine Mass</v>
      </c>
      <c r="N1293">
        <f>VLOOKUP(F1293,MD!A:B,2,0)</f>
        <v>0</v>
      </c>
    </row>
    <row r="1294" spans="1:14">
      <c r="A1294" t="s">
        <v>133</v>
      </c>
      <c r="B1294" t="s">
        <v>1</v>
      </c>
      <c r="C1294" t="s">
        <v>207</v>
      </c>
      <c r="D1294" t="s">
        <v>207</v>
      </c>
      <c r="E1294" t="s">
        <v>612</v>
      </c>
      <c r="F1294" t="s">
        <v>489</v>
      </c>
      <c r="G1294" s="3">
        <v>143935.23000000001</v>
      </c>
      <c r="H1294" s="3" t="str">
        <f>VLOOKUP($A1294&amp;$C1294&amp;$B1294,Mapping!$C:$G,3,0)</f>
        <v>Mass</v>
      </c>
      <c r="I1294" t="str">
        <f>VLOOKUP($A1294&amp;$C1294&amp;$B1294,Mapping!$C:$G,4,0)</f>
        <v>LISTERINE</v>
      </c>
      <c r="J1294" t="str">
        <f t="shared" si="20"/>
        <v>LISTERINE</v>
      </c>
      <c r="K1294" t="str">
        <f>VLOOKUP($A1294&amp;$C1294&amp;$B1294,Mapping!$C:$G,5,0)</f>
        <v>Oral &amp; Topical</v>
      </c>
      <c r="L1294" t="str">
        <f>VLOOKUP(J1294&amp;H1294,Mapping!J:K,2,0)</f>
        <v>Listerine</v>
      </c>
      <c r="M1294" t="str">
        <f>IF(OR(I1294="PIZ BUIN",I1294="LISTERINE"),VLOOKUP(E1294,MAPEO!C:D,2,0)&amp;" "&amp;H1294,VLOOKUP(E1294,MAPEO!C:D,2,0))</f>
        <v>Listerine Mass</v>
      </c>
      <c r="N1294">
        <f>VLOOKUP(F1294,MD!A:B,2,0)</f>
        <v>0</v>
      </c>
    </row>
    <row r="1295" spans="1:14">
      <c r="A1295" t="s">
        <v>133</v>
      </c>
      <c r="B1295" t="s">
        <v>1</v>
      </c>
      <c r="C1295" t="s">
        <v>207</v>
      </c>
      <c r="D1295" t="s">
        <v>207</v>
      </c>
      <c r="E1295" t="s">
        <v>612</v>
      </c>
      <c r="F1295" t="s">
        <v>490</v>
      </c>
      <c r="G1295" s="3">
        <v>353616.34</v>
      </c>
      <c r="H1295" s="3" t="str">
        <f>VLOOKUP($A1295&amp;$C1295&amp;$B1295,Mapping!$C:$G,3,0)</f>
        <v>Mass</v>
      </c>
      <c r="I1295" t="str">
        <f>VLOOKUP($A1295&amp;$C1295&amp;$B1295,Mapping!$C:$G,4,0)</f>
        <v>LISTERINE</v>
      </c>
      <c r="J1295" t="str">
        <f t="shared" si="20"/>
        <v>LISTERINE</v>
      </c>
      <c r="K1295" t="str">
        <f>VLOOKUP($A1295&amp;$C1295&amp;$B1295,Mapping!$C:$G,5,0)</f>
        <v>Oral &amp; Topical</v>
      </c>
      <c r="L1295" t="str">
        <f>VLOOKUP(J1295&amp;H1295,Mapping!J:K,2,0)</f>
        <v>Listerine</v>
      </c>
      <c r="M1295" t="str">
        <f>IF(OR(I1295="PIZ BUIN",I1295="LISTERINE"),VLOOKUP(E1295,MAPEO!C:D,2,0)&amp;" "&amp;H1295,VLOOKUP(E1295,MAPEO!C:D,2,0))</f>
        <v>Listerine Mass</v>
      </c>
      <c r="N1295">
        <f>VLOOKUP(F1295,MD!A:B,2,0)</f>
        <v>0</v>
      </c>
    </row>
    <row r="1296" spans="1:14">
      <c r="A1296" t="s">
        <v>133</v>
      </c>
      <c r="B1296" t="s">
        <v>1</v>
      </c>
      <c r="C1296" t="s">
        <v>207</v>
      </c>
      <c r="D1296" t="s">
        <v>207</v>
      </c>
      <c r="E1296" t="s">
        <v>612</v>
      </c>
      <c r="F1296" t="s">
        <v>491</v>
      </c>
      <c r="G1296" s="3">
        <v>190202.65</v>
      </c>
      <c r="H1296" s="3" t="str">
        <f>VLOOKUP($A1296&amp;$C1296&amp;$B1296,Mapping!$C:$G,3,0)</f>
        <v>Mass</v>
      </c>
      <c r="I1296" t="str">
        <f>VLOOKUP($A1296&amp;$C1296&amp;$B1296,Mapping!$C:$G,4,0)</f>
        <v>LISTERINE</v>
      </c>
      <c r="J1296" t="str">
        <f t="shared" si="20"/>
        <v>LISTERINE</v>
      </c>
      <c r="K1296" t="str">
        <f>VLOOKUP($A1296&amp;$C1296&amp;$B1296,Mapping!$C:$G,5,0)</f>
        <v>Oral &amp; Topical</v>
      </c>
      <c r="L1296" t="str">
        <f>VLOOKUP(J1296&amp;H1296,Mapping!J:K,2,0)</f>
        <v>Listerine</v>
      </c>
      <c r="M1296" t="str">
        <f>IF(OR(I1296="PIZ BUIN",I1296="LISTERINE"),VLOOKUP(E1296,MAPEO!C:D,2,0)&amp;" "&amp;H1296,VLOOKUP(E1296,MAPEO!C:D,2,0))</f>
        <v>Listerine Mass</v>
      </c>
      <c r="N1296">
        <f>VLOOKUP(F1296,MD!A:B,2,0)</f>
        <v>0</v>
      </c>
    </row>
    <row r="1297" spans="1:14">
      <c r="A1297" t="s">
        <v>133</v>
      </c>
      <c r="B1297" t="s">
        <v>1</v>
      </c>
      <c r="C1297" t="s">
        <v>207</v>
      </c>
      <c r="D1297" t="s">
        <v>207</v>
      </c>
      <c r="E1297" t="s">
        <v>612</v>
      </c>
      <c r="F1297" t="s">
        <v>492</v>
      </c>
      <c r="G1297" s="3">
        <v>171230.2</v>
      </c>
      <c r="H1297" s="3" t="str">
        <f>VLOOKUP($A1297&amp;$C1297&amp;$B1297,Mapping!$C:$G,3,0)</f>
        <v>Mass</v>
      </c>
      <c r="I1297" t="str">
        <f>VLOOKUP($A1297&amp;$C1297&amp;$B1297,Mapping!$C:$G,4,0)</f>
        <v>LISTERINE</v>
      </c>
      <c r="J1297" t="str">
        <f t="shared" si="20"/>
        <v>LISTERINE</v>
      </c>
      <c r="K1297" t="str">
        <f>VLOOKUP($A1297&amp;$C1297&amp;$B1297,Mapping!$C:$G,5,0)</f>
        <v>Oral &amp; Topical</v>
      </c>
      <c r="L1297" t="str">
        <f>VLOOKUP(J1297&amp;H1297,Mapping!J:K,2,0)</f>
        <v>Listerine</v>
      </c>
      <c r="M1297" t="str">
        <f>IF(OR(I1297="PIZ BUIN",I1297="LISTERINE"),VLOOKUP(E1297,MAPEO!C:D,2,0)&amp;" "&amp;H1297,VLOOKUP(E1297,MAPEO!C:D,2,0))</f>
        <v>Listerine Mass</v>
      </c>
      <c r="N1297">
        <f>VLOOKUP(F1297,MD!A:B,2,0)</f>
        <v>0</v>
      </c>
    </row>
    <row r="1298" spans="1:14">
      <c r="A1298" t="s">
        <v>133</v>
      </c>
      <c r="B1298" t="s">
        <v>1</v>
      </c>
      <c r="C1298" t="s">
        <v>207</v>
      </c>
      <c r="D1298" t="s">
        <v>207</v>
      </c>
      <c r="E1298" t="s">
        <v>612</v>
      </c>
      <c r="F1298" t="s">
        <v>493</v>
      </c>
      <c r="G1298" s="3">
        <v>292882.59999999998</v>
      </c>
      <c r="H1298" s="3" t="str">
        <f>VLOOKUP($A1298&amp;$C1298&amp;$B1298,Mapping!$C:$G,3,0)</f>
        <v>Mass</v>
      </c>
      <c r="I1298" t="str">
        <f>VLOOKUP($A1298&amp;$C1298&amp;$B1298,Mapping!$C:$G,4,0)</f>
        <v>LISTERINE</v>
      </c>
      <c r="J1298" t="str">
        <f t="shared" si="20"/>
        <v>LISTERINE</v>
      </c>
      <c r="K1298" t="str">
        <f>VLOOKUP($A1298&amp;$C1298&amp;$B1298,Mapping!$C:$G,5,0)</f>
        <v>Oral &amp; Topical</v>
      </c>
      <c r="L1298" t="str">
        <f>VLOOKUP(J1298&amp;H1298,Mapping!J:K,2,0)</f>
        <v>Listerine</v>
      </c>
      <c r="M1298" t="str">
        <f>IF(OR(I1298="PIZ BUIN",I1298="LISTERINE"),VLOOKUP(E1298,MAPEO!C:D,2,0)&amp;" "&amp;H1298,VLOOKUP(E1298,MAPEO!C:D,2,0))</f>
        <v>Listerine Mass</v>
      </c>
      <c r="N1298">
        <f>VLOOKUP(F1298,MD!A:B,2,0)</f>
        <v>0</v>
      </c>
    </row>
    <row r="1299" spans="1:14">
      <c r="A1299" t="s">
        <v>133</v>
      </c>
      <c r="B1299" t="s">
        <v>1</v>
      </c>
      <c r="C1299" t="s">
        <v>207</v>
      </c>
      <c r="D1299" t="s">
        <v>207</v>
      </c>
      <c r="E1299" t="s">
        <v>612</v>
      </c>
      <c r="F1299" t="s">
        <v>95</v>
      </c>
      <c r="G1299" s="3">
        <v>199428.57</v>
      </c>
      <c r="H1299" s="3" t="str">
        <f>VLOOKUP($A1299&amp;$C1299&amp;$B1299,Mapping!$C:$G,3,0)</f>
        <v>Mass</v>
      </c>
      <c r="I1299" t="str">
        <f>VLOOKUP($A1299&amp;$C1299&amp;$B1299,Mapping!$C:$G,4,0)</f>
        <v>LISTERINE</v>
      </c>
      <c r="J1299" t="str">
        <f t="shared" si="20"/>
        <v>LISTERINE</v>
      </c>
      <c r="K1299" t="str">
        <f>VLOOKUP($A1299&amp;$C1299&amp;$B1299,Mapping!$C:$G,5,0)</f>
        <v>Oral &amp; Topical</v>
      </c>
      <c r="L1299" t="str">
        <f>VLOOKUP(J1299&amp;H1299,Mapping!J:K,2,0)</f>
        <v>Listerine</v>
      </c>
      <c r="M1299" t="str">
        <f>IF(OR(I1299="PIZ BUIN",I1299="LISTERINE"),VLOOKUP(E1299,MAPEO!C:D,2,0)&amp;" "&amp;H1299,VLOOKUP(E1299,MAPEO!C:D,2,0))</f>
        <v>Listerine Mass</v>
      </c>
      <c r="N1299" t="str">
        <f>VLOOKUP(F1299,MD!A:B,2,0)</f>
        <v>YTD 2015</v>
      </c>
    </row>
    <row r="1300" spans="1:14">
      <c r="A1300" t="s">
        <v>133</v>
      </c>
      <c r="B1300" t="s">
        <v>1</v>
      </c>
      <c r="C1300" t="s">
        <v>207</v>
      </c>
      <c r="D1300" t="s">
        <v>207</v>
      </c>
      <c r="E1300" t="s">
        <v>612</v>
      </c>
      <c r="F1300" t="s">
        <v>96</v>
      </c>
      <c r="G1300" s="3">
        <v>304280.26</v>
      </c>
      <c r="H1300" s="3" t="str">
        <f>VLOOKUP($A1300&amp;$C1300&amp;$B1300,Mapping!$C:$G,3,0)</f>
        <v>Mass</v>
      </c>
      <c r="I1300" t="str">
        <f>VLOOKUP($A1300&amp;$C1300&amp;$B1300,Mapping!$C:$G,4,0)</f>
        <v>LISTERINE</v>
      </c>
      <c r="J1300" t="str">
        <f t="shared" si="20"/>
        <v>LISTERINE</v>
      </c>
      <c r="K1300" t="str">
        <f>VLOOKUP($A1300&amp;$C1300&amp;$B1300,Mapping!$C:$G,5,0)</f>
        <v>Oral &amp; Topical</v>
      </c>
      <c r="L1300" t="str">
        <f>VLOOKUP(J1300&amp;H1300,Mapping!J:K,2,0)</f>
        <v>Listerine</v>
      </c>
      <c r="M1300" t="str">
        <f>IF(OR(I1300="PIZ BUIN",I1300="LISTERINE"),VLOOKUP(E1300,MAPEO!C:D,2,0)&amp;" "&amp;H1300,VLOOKUP(E1300,MAPEO!C:D,2,0))</f>
        <v>Listerine Mass</v>
      </c>
      <c r="N1300" t="str">
        <f>VLOOKUP(F1300,MD!A:B,2,0)</f>
        <v>YTD 2015</v>
      </c>
    </row>
    <row r="1301" spans="1:14">
      <c r="A1301" t="s">
        <v>133</v>
      </c>
      <c r="B1301" t="s">
        <v>1</v>
      </c>
      <c r="C1301" t="s">
        <v>207</v>
      </c>
      <c r="D1301" t="s">
        <v>207</v>
      </c>
      <c r="E1301" t="s">
        <v>612</v>
      </c>
      <c r="F1301" t="s">
        <v>97</v>
      </c>
      <c r="G1301" s="3">
        <v>375340.39</v>
      </c>
      <c r="H1301" s="3" t="str">
        <f>VLOOKUP($A1301&amp;$C1301&amp;$B1301,Mapping!$C:$G,3,0)</f>
        <v>Mass</v>
      </c>
      <c r="I1301" t="str">
        <f>VLOOKUP($A1301&amp;$C1301&amp;$B1301,Mapping!$C:$G,4,0)</f>
        <v>LISTERINE</v>
      </c>
      <c r="J1301" t="str">
        <f t="shared" si="20"/>
        <v>LISTERINE</v>
      </c>
      <c r="K1301" t="str">
        <f>VLOOKUP($A1301&amp;$C1301&amp;$B1301,Mapping!$C:$G,5,0)</f>
        <v>Oral &amp; Topical</v>
      </c>
      <c r="L1301" t="str">
        <f>VLOOKUP(J1301&amp;H1301,Mapping!J:K,2,0)</f>
        <v>Listerine</v>
      </c>
      <c r="M1301" t="str">
        <f>IF(OR(I1301="PIZ BUIN",I1301="LISTERINE"),VLOOKUP(E1301,MAPEO!C:D,2,0)&amp;" "&amp;H1301,VLOOKUP(E1301,MAPEO!C:D,2,0))</f>
        <v>Listerine Mass</v>
      </c>
      <c r="N1301" t="str">
        <f>VLOOKUP(F1301,MD!A:B,2,0)</f>
        <v>YTD 2015</v>
      </c>
    </row>
    <row r="1302" spans="1:14">
      <c r="A1302" t="s">
        <v>133</v>
      </c>
      <c r="B1302" t="s">
        <v>1</v>
      </c>
      <c r="C1302" t="s">
        <v>207</v>
      </c>
      <c r="D1302" t="s">
        <v>207</v>
      </c>
      <c r="E1302" t="s">
        <v>612</v>
      </c>
      <c r="F1302" t="s">
        <v>101</v>
      </c>
      <c r="G1302" s="3">
        <v>247061.26</v>
      </c>
      <c r="H1302" s="3" t="str">
        <f>VLOOKUP($A1302&amp;$C1302&amp;$B1302,Mapping!$C:$G,3,0)</f>
        <v>Mass</v>
      </c>
      <c r="I1302" t="str">
        <f>VLOOKUP($A1302&amp;$C1302&amp;$B1302,Mapping!$C:$G,4,0)</f>
        <v>LISTERINE</v>
      </c>
      <c r="J1302" t="str">
        <f t="shared" si="20"/>
        <v>LISTERINE</v>
      </c>
      <c r="K1302" t="str">
        <f>VLOOKUP($A1302&amp;$C1302&amp;$B1302,Mapping!$C:$G,5,0)</f>
        <v>Oral &amp; Topical</v>
      </c>
      <c r="L1302" t="str">
        <f>VLOOKUP(J1302&amp;H1302,Mapping!J:K,2,0)</f>
        <v>Listerine</v>
      </c>
      <c r="M1302" t="str">
        <f>IF(OR(I1302="PIZ BUIN",I1302="LISTERINE"),VLOOKUP(E1302,MAPEO!C:D,2,0)&amp;" "&amp;H1302,VLOOKUP(E1302,MAPEO!C:D,2,0))</f>
        <v>Listerine Mass</v>
      </c>
      <c r="N1302" t="str">
        <f>VLOOKUP(F1302,MD!A:B,2,0)</f>
        <v>YTD 2015</v>
      </c>
    </row>
    <row r="1303" spans="1:14">
      <c r="A1303" t="s">
        <v>133</v>
      </c>
      <c r="B1303" t="s">
        <v>1</v>
      </c>
      <c r="C1303" t="s">
        <v>207</v>
      </c>
      <c r="D1303" t="s">
        <v>207</v>
      </c>
      <c r="E1303" t="s">
        <v>612</v>
      </c>
      <c r="F1303" t="s">
        <v>104</v>
      </c>
      <c r="G1303" s="3">
        <v>217846.38</v>
      </c>
      <c r="H1303" s="3" t="str">
        <f>VLOOKUP($A1303&amp;$C1303&amp;$B1303,Mapping!$C:$G,3,0)</f>
        <v>Mass</v>
      </c>
      <c r="I1303" t="str">
        <f>VLOOKUP($A1303&amp;$C1303&amp;$B1303,Mapping!$C:$G,4,0)</f>
        <v>LISTERINE</v>
      </c>
      <c r="J1303" t="str">
        <f t="shared" si="20"/>
        <v>LISTERINE</v>
      </c>
      <c r="K1303" t="str">
        <f>VLOOKUP($A1303&amp;$C1303&amp;$B1303,Mapping!$C:$G,5,0)</f>
        <v>Oral &amp; Topical</v>
      </c>
      <c r="L1303" t="str">
        <f>VLOOKUP(J1303&amp;H1303,Mapping!J:K,2,0)</f>
        <v>Listerine</v>
      </c>
      <c r="M1303" t="str">
        <f>IF(OR(I1303="PIZ BUIN",I1303="LISTERINE"),VLOOKUP(E1303,MAPEO!C:D,2,0)&amp;" "&amp;H1303,VLOOKUP(E1303,MAPEO!C:D,2,0))</f>
        <v>Listerine Mass</v>
      </c>
      <c r="N1303" t="str">
        <f>VLOOKUP(F1303,MD!A:B,2,0)</f>
        <v>YTD 2015</v>
      </c>
    </row>
    <row r="1304" spans="1:14">
      <c r="A1304" t="s">
        <v>133</v>
      </c>
      <c r="B1304" t="s">
        <v>1</v>
      </c>
      <c r="C1304" t="s">
        <v>207</v>
      </c>
      <c r="D1304" t="s">
        <v>207</v>
      </c>
      <c r="E1304" t="s">
        <v>612</v>
      </c>
      <c r="F1304" t="s">
        <v>105</v>
      </c>
      <c r="G1304" s="3">
        <v>314956.31</v>
      </c>
      <c r="H1304" s="3" t="str">
        <f>VLOOKUP($A1304&amp;$C1304&amp;$B1304,Mapping!$C:$G,3,0)</f>
        <v>Mass</v>
      </c>
      <c r="I1304" t="str">
        <f>VLOOKUP($A1304&amp;$C1304&amp;$B1304,Mapping!$C:$G,4,0)</f>
        <v>LISTERINE</v>
      </c>
      <c r="J1304" t="str">
        <f t="shared" si="20"/>
        <v>LISTERINE</v>
      </c>
      <c r="K1304" t="str">
        <f>VLOOKUP($A1304&amp;$C1304&amp;$B1304,Mapping!$C:$G,5,0)</f>
        <v>Oral &amp; Topical</v>
      </c>
      <c r="L1304" t="str">
        <f>VLOOKUP(J1304&amp;H1304,Mapping!J:K,2,0)</f>
        <v>Listerine</v>
      </c>
      <c r="M1304" t="str">
        <f>IF(OR(I1304="PIZ BUIN",I1304="LISTERINE"),VLOOKUP(E1304,MAPEO!C:D,2,0)&amp;" "&amp;H1304,VLOOKUP(E1304,MAPEO!C:D,2,0))</f>
        <v>Listerine Mass</v>
      </c>
      <c r="N1304" t="str">
        <f>VLOOKUP(F1304,MD!A:B,2,0)</f>
        <v>YTD 2015</v>
      </c>
    </row>
    <row r="1305" spans="1:14">
      <c r="A1305" t="s">
        <v>133</v>
      </c>
      <c r="B1305" t="s">
        <v>1</v>
      </c>
      <c r="C1305" t="s">
        <v>207</v>
      </c>
      <c r="D1305" t="s">
        <v>207</v>
      </c>
      <c r="E1305" t="s">
        <v>612</v>
      </c>
      <c r="F1305" t="s">
        <v>106</v>
      </c>
      <c r="G1305" s="3">
        <v>218836.66</v>
      </c>
      <c r="H1305" s="3" t="str">
        <f>VLOOKUP($A1305&amp;$C1305&amp;$B1305,Mapping!$C:$G,3,0)</f>
        <v>Mass</v>
      </c>
      <c r="I1305" t="str">
        <f>VLOOKUP($A1305&amp;$C1305&amp;$B1305,Mapping!$C:$G,4,0)</f>
        <v>LISTERINE</v>
      </c>
      <c r="J1305" t="str">
        <f t="shared" si="20"/>
        <v>LISTERINE</v>
      </c>
      <c r="K1305" t="str">
        <f>VLOOKUP($A1305&amp;$C1305&amp;$B1305,Mapping!$C:$G,5,0)</f>
        <v>Oral &amp; Topical</v>
      </c>
      <c r="L1305" t="str">
        <f>VLOOKUP(J1305&amp;H1305,Mapping!J:K,2,0)</f>
        <v>Listerine</v>
      </c>
      <c r="M1305" t="str">
        <f>IF(OR(I1305="PIZ BUIN",I1305="LISTERINE"),VLOOKUP(E1305,MAPEO!C:D,2,0)&amp;" "&amp;H1305,VLOOKUP(E1305,MAPEO!C:D,2,0))</f>
        <v>Listerine Mass</v>
      </c>
      <c r="N1305" t="str">
        <f>VLOOKUP(F1305,MD!A:B,2,0)</f>
        <v>YTD 2015</v>
      </c>
    </row>
    <row r="1306" spans="1:14">
      <c r="A1306" t="s">
        <v>133</v>
      </c>
      <c r="B1306" t="s">
        <v>1</v>
      </c>
      <c r="C1306" t="s">
        <v>207</v>
      </c>
      <c r="D1306" t="s">
        <v>207</v>
      </c>
      <c r="E1306" t="s">
        <v>612</v>
      </c>
      <c r="F1306" t="s">
        <v>108</v>
      </c>
      <c r="G1306" s="3">
        <v>170828.87</v>
      </c>
      <c r="H1306" s="3" t="str">
        <f>VLOOKUP($A1306&amp;$C1306&amp;$B1306,Mapping!$C:$G,3,0)</f>
        <v>Mass</v>
      </c>
      <c r="I1306" t="str">
        <f>VLOOKUP($A1306&amp;$C1306&amp;$B1306,Mapping!$C:$G,4,0)</f>
        <v>LISTERINE</v>
      </c>
      <c r="J1306" t="str">
        <f t="shared" si="20"/>
        <v>LISTERINE</v>
      </c>
      <c r="K1306" t="str">
        <f>VLOOKUP($A1306&amp;$C1306&amp;$B1306,Mapping!$C:$G,5,0)</f>
        <v>Oral &amp; Topical</v>
      </c>
      <c r="L1306" t="str">
        <f>VLOOKUP(J1306&amp;H1306,Mapping!J:K,2,0)</f>
        <v>Listerine</v>
      </c>
      <c r="M1306" t="str">
        <f>IF(OR(I1306="PIZ BUIN",I1306="LISTERINE"),VLOOKUP(E1306,MAPEO!C:D,2,0)&amp;" "&amp;H1306,VLOOKUP(E1306,MAPEO!C:D,2,0))</f>
        <v>Listerine Mass</v>
      </c>
      <c r="N1306">
        <f>VLOOKUP(F1306,MD!A:B,2,0)</f>
        <v>0</v>
      </c>
    </row>
    <row r="1307" spans="1:14">
      <c r="A1307" t="s">
        <v>133</v>
      </c>
      <c r="B1307" t="s">
        <v>1</v>
      </c>
      <c r="C1307" t="s">
        <v>207</v>
      </c>
      <c r="D1307" t="s">
        <v>207</v>
      </c>
      <c r="E1307" t="s">
        <v>612</v>
      </c>
      <c r="F1307" t="s">
        <v>109</v>
      </c>
      <c r="G1307" s="3">
        <v>290757.90999999997</v>
      </c>
      <c r="H1307" s="3" t="str">
        <f>VLOOKUP($A1307&amp;$C1307&amp;$B1307,Mapping!$C:$G,3,0)</f>
        <v>Mass</v>
      </c>
      <c r="I1307" t="str">
        <f>VLOOKUP($A1307&amp;$C1307&amp;$B1307,Mapping!$C:$G,4,0)</f>
        <v>LISTERINE</v>
      </c>
      <c r="J1307" t="str">
        <f t="shared" si="20"/>
        <v>LISTERINE</v>
      </c>
      <c r="K1307" t="str">
        <f>VLOOKUP($A1307&amp;$C1307&amp;$B1307,Mapping!$C:$G,5,0)</f>
        <v>Oral &amp; Topical</v>
      </c>
      <c r="L1307" t="str">
        <f>VLOOKUP(J1307&amp;H1307,Mapping!J:K,2,0)</f>
        <v>Listerine</v>
      </c>
      <c r="M1307" t="str">
        <f>IF(OR(I1307="PIZ BUIN",I1307="LISTERINE"),VLOOKUP(E1307,MAPEO!C:D,2,0)&amp;" "&amp;H1307,VLOOKUP(E1307,MAPEO!C:D,2,0))</f>
        <v>Listerine Mass</v>
      </c>
      <c r="N1307">
        <f>VLOOKUP(F1307,MD!A:B,2,0)</f>
        <v>0</v>
      </c>
    </row>
    <row r="1308" spans="1:14">
      <c r="A1308" t="s">
        <v>133</v>
      </c>
      <c r="B1308" t="s">
        <v>1</v>
      </c>
      <c r="C1308" t="s">
        <v>207</v>
      </c>
      <c r="D1308" t="s">
        <v>207</v>
      </c>
      <c r="E1308" t="s">
        <v>612</v>
      </c>
      <c r="F1308" t="s">
        <v>110</v>
      </c>
      <c r="G1308" s="3">
        <v>207700.88</v>
      </c>
      <c r="H1308" s="3" t="str">
        <f>VLOOKUP($A1308&amp;$C1308&amp;$B1308,Mapping!$C:$G,3,0)</f>
        <v>Mass</v>
      </c>
      <c r="I1308" t="str">
        <f>VLOOKUP($A1308&amp;$C1308&amp;$B1308,Mapping!$C:$G,4,0)</f>
        <v>LISTERINE</v>
      </c>
      <c r="J1308" t="str">
        <f t="shared" si="20"/>
        <v>LISTERINE</v>
      </c>
      <c r="K1308" t="str">
        <f>VLOOKUP($A1308&amp;$C1308&amp;$B1308,Mapping!$C:$G,5,0)</f>
        <v>Oral &amp; Topical</v>
      </c>
      <c r="L1308" t="str">
        <f>VLOOKUP(J1308&amp;H1308,Mapping!J:K,2,0)</f>
        <v>Listerine</v>
      </c>
      <c r="M1308" t="str">
        <f>IF(OR(I1308="PIZ BUIN",I1308="LISTERINE"),VLOOKUP(E1308,MAPEO!C:D,2,0)&amp;" "&amp;H1308,VLOOKUP(E1308,MAPEO!C:D,2,0))</f>
        <v>Listerine Mass</v>
      </c>
      <c r="N1308">
        <f>VLOOKUP(F1308,MD!A:B,2,0)</f>
        <v>0</v>
      </c>
    </row>
    <row r="1309" spans="1:14">
      <c r="A1309" t="s">
        <v>133</v>
      </c>
      <c r="B1309" t="s">
        <v>1</v>
      </c>
      <c r="C1309" t="s">
        <v>207</v>
      </c>
      <c r="D1309" t="s">
        <v>207</v>
      </c>
      <c r="E1309" t="s">
        <v>612</v>
      </c>
      <c r="F1309" t="s">
        <v>111</v>
      </c>
      <c r="G1309" s="3">
        <v>221481.05</v>
      </c>
      <c r="H1309" s="3" t="str">
        <f>VLOOKUP($A1309&amp;$C1309&amp;$B1309,Mapping!$C:$G,3,0)</f>
        <v>Mass</v>
      </c>
      <c r="I1309" t="str">
        <f>VLOOKUP($A1309&amp;$C1309&amp;$B1309,Mapping!$C:$G,4,0)</f>
        <v>LISTERINE</v>
      </c>
      <c r="J1309" t="str">
        <f t="shared" si="20"/>
        <v>LISTERINE</v>
      </c>
      <c r="K1309" t="str">
        <f>VLOOKUP($A1309&amp;$C1309&amp;$B1309,Mapping!$C:$G,5,0)</f>
        <v>Oral &amp; Topical</v>
      </c>
      <c r="L1309" t="str">
        <f>VLOOKUP(J1309&amp;H1309,Mapping!J:K,2,0)</f>
        <v>Listerine</v>
      </c>
      <c r="M1309" t="str">
        <f>IF(OR(I1309="PIZ BUIN",I1309="LISTERINE"),VLOOKUP(E1309,MAPEO!C:D,2,0)&amp;" "&amp;H1309,VLOOKUP(E1309,MAPEO!C:D,2,0))</f>
        <v>Listerine Mass</v>
      </c>
      <c r="N1309">
        <f>VLOOKUP(F1309,MD!A:B,2,0)</f>
        <v>0</v>
      </c>
    </row>
    <row r="1310" spans="1:14">
      <c r="A1310" t="s">
        <v>133</v>
      </c>
      <c r="B1310" t="s">
        <v>1</v>
      </c>
      <c r="C1310" t="s">
        <v>207</v>
      </c>
      <c r="D1310" t="s">
        <v>207</v>
      </c>
      <c r="E1310" t="s">
        <v>612</v>
      </c>
      <c r="F1310" t="s">
        <v>114</v>
      </c>
      <c r="G1310" s="3">
        <v>150611.34</v>
      </c>
      <c r="H1310" s="3" t="str">
        <f>VLOOKUP($A1310&amp;$C1310&amp;$B1310,Mapping!$C:$G,3,0)</f>
        <v>Mass</v>
      </c>
      <c r="I1310" t="str">
        <f>VLOOKUP($A1310&amp;$C1310&amp;$B1310,Mapping!$C:$G,4,0)</f>
        <v>LISTERINE</v>
      </c>
      <c r="J1310" t="str">
        <f t="shared" si="20"/>
        <v>LISTERINE</v>
      </c>
      <c r="K1310" t="str">
        <f>VLOOKUP($A1310&amp;$C1310&amp;$B1310,Mapping!$C:$G,5,0)</f>
        <v>Oral &amp; Topical</v>
      </c>
      <c r="L1310" t="str">
        <f>VLOOKUP(J1310&amp;H1310,Mapping!J:K,2,0)</f>
        <v>Listerine</v>
      </c>
      <c r="M1310" t="str">
        <f>IF(OR(I1310="PIZ BUIN",I1310="LISTERINE"),VLOOKUP(E1310,MAPEO!C:D,2,0)&amp;" "&amp;H1310,VLOOKUP(E1310,MAPEO!C:D,2,0))</f>
        <v>Listerine Mass</v>
      </c>
      <c r="N1310">
        <f>VLOOKUP(F1310,MD!A:B,2,0)</f>
        <v>0</v>
      </c>
    </row>
    <row r="1311" spans="1:14">
      <c r="A1311" t="s">
        <v>133</v>
      </c>
      <c r="B1311" t="s">
        <v>1</v>
      </c>
      <c r="C1311" t="s">
        <v>207</v>
      </c>
      <c r="D1311" t="s">
        <v>207</v>
      </c>
      <c r="E1311" t="s">
        <v>612</v>
      </c>
      <c r="F1311" t="s">
        <v>115</v>
      </c>
      <c r="G1311" s="3">
        <v>12123.86</v>
      </c>
      <c r="H1311" s="3" t="str">
        <f>VLOOKUP($A1311&amp;$C1311&amp;$B1311,Mapping!$C:$G,3,0)</f>
        <v>Mass</v>
      </c>
      <c r="I1311" t="str">
        <f>VLOOKUP($A1311&amp;$C1311&amp;$B1311,Mapping!$C:$G,4,0)</f>
        <v>LISTERINE</v>
      </c>
      <c r="J1311" t="str">
        <f t="shared" si="20"/>
        <v>LISTERINE</v>
      </c>
      <c r="K1311" t="str">
        <f>VLOOKUP($A1311&amp;$C1311&amp;$B1311,Mapping!$C:$G,5,0)</f>
        <v>Oral &amp; Topical</v>
      </c>
      <c r="L1311" t="str">
        <f>VLOOKUP(J1311&amp;H1311,Mapping!J:K,2,0)</f>
        <v>Listerine</v>
      </c>
      <c r="M1311" t="str">
        <f>IF(OR(I1311="PIZ BUIN",I1311="LISTERINE"),VLOOKUP(E1311,MAPEO!C:D,2,0)&amp;" "&amp;H1311,VLOOKUP(E1311,MAPEO!C:D,2,0))</f>
        <v>Listerine Mass</v>
      </c>
      <c r="N1311" t="str">
        <f>VLOOKUP(F1311,MD!A:B,2,0)</f>
        <v>YTD 2016</v>
      </c>
    </row>
    <row r="1312" spans="1:14">
      <c r="A1312" t="s">
        <v>133</v>
      </c>
      <c r="B1312" t="s">
        <v>1</v>
      </c>
      <c r="C1312" t="s">
        <v>207</v>
      </c>
      <c r="D1312" t="s">
        <v>207</v>
      </c>
      <c r="E1312" t="s">
        <v>612</v>
      </c>
      <c r="F1312" t="s">
        <v>117</v>
      </c>
      <c r="G1312" s="3">
        <v>-157.44999999999999</v>
      </c>
      <c r="H1312" s="3" t="str">
        <f>VLOOKUP($A1312&amp;$C1312&amp;$B1312,Mapping!$C:$G,3,0)</f>
        <v>Mass</v>
      </c>
      <c r="I1312" t="str">
        <f>VLOOKUP($A1312&amp;$C1312&amp;$B1312,Mapping!$C:$G,4,0)</f>
        <v>LISTERINE</v>
      </c>
      <c r="J1312" t="str">
        <f t="shared" si="20"/>
        <v>LISTERINE</v>
      </c>
      <c r="K1312" t="str">
        <f>VLOOKUP($A1312&amp;$C1312&amp;$B1312,Mapping!$C:$G,5,0)</f>
        <v>Oral &amp; Topical</v>
      </c>
      <c r="L1312" t="str">
        <f>VLOOKUP(J1312&amp;H1312,Mapping!J:K,2,0)</f>
        <v>Listerine</v>
      </c>
      <c r="M1312" t="str">
        <f>IF(OR(I1312="PIZ BUIN",I1312="LISTERINE"),VLOOKUP(E1312,MAPEO!C:D,2,0)&amp;" "&amp;H1312,VLOOKUP(E1312,MAPEO!C:D,2,0))</f>
        <v>Listerine Mass</v>
      </c>
      <c r="N1312" t="str">
        <f>VLOOKUP(F1312,MD!A:B,2,0)</f>
        <v>YTD 2016</v>
      </c>
    </row>
    <row r="1313" spans="1:14">
      <c r="A1313" t="s">
        <v>133</v>
      </c>
      <c r="B1313" t="s">
        <v>1</v>
      </c>
      <c r="C1313" t="s">
        <v>207</v>
      </c>
      <c r="D1313" t="s">
        <v>207</v>
      </c>
      <c r="E1313" t="s">
        <v>612</v>
      </c>
      <c r="F1313" t="s">
        <v>118</v>
      </c>
      <c r="G1313" s="3">
        <v>95.9</v>
      </c>
      <c r="H1313" s="3" t="str">
        <f>VLOOKUP($A1313&amp;$C1313&amp;$B1313,Mapping!$C:$G,3,0)</f>
        <v>Mass</v>
      </c>
      <c r="I1313" t="str">
        <f>VLOOKUP($A1313&amp;$C1313&amp;$B1313,Mapping!$C:$G,4,0)</f>
        <v>LISTERINE</v>
      </c>
      <c r="J1313" t="str">
        <f t="shared" si="20"/>
        <v>LISTERINE</v>
      </c>
      <c r="K1313" t="str">
        <f>VLOOKUP($A1313&amp;$C1313&amp;$B1313,Mapping!$C:$G,5,0)</f>
        <v>Oral &amp; Topical</v>
      </c>
      <c r="L1313" t="str">
        <f>VLOOKUP(J1313&amp;H1313,Mapping!J:K,2,0)</f>
        <v>Listerine</v>
      </c>
      <c r="M1313" t="str">
        <f>IF(OR(I1313="PIZ BUIN",I1313="LISTERINE"),VLOOKUP(E1313,MAPEO!C:D,2,0)&amp;" "&amp;H1313,VLOOKUP(E1313,MAPEO!C:D,2,0))</f>
        <v>Listerine Mass</v>
      </c>
      <c r="N1313" t="str">
        <f>VLOOKUP(F1313,MD!A:B,2,0)</f>
        <v>YTD 2016</v>
      </c>
    </row>
    <row r="1314" spans="1:14">
      <c r="A1314" t="s">
        <v>133</v>
      </c>
      <c r="B1314" t="s">
        <v>1</v>
      </c>
      <c r="C1314" t="s">
        <v>207</v>
      </c>
      <c r="D1314" t="s">
        <v>207</v>
      </c>
      <c r="E1314" t="s">
        <v>613</v>
      </c>
      <c r="F1314" t="s">
        <v>104</v>
      </c>
      <c r="G1314" s="3">
        <v>132240.38</v>
      </c>
      <c r="H1314" s="3" t="str">
        <f>VLOOKUP($A1314&amp;$C1314&amp;$B1314,Mapping!$C:$G,3,0)</f>
        <v>Mass</v>
      </c>
      <c r="I1314" t="str">
        <f>VLOOKUP($A1314&amp;$C1314&amp;$B1314,Mapping!$C:$G,4,0)</f>
        <v>LISTERINE</v>
      </c>
      <c r="J1314" t="str">
        <f t="shared" si="20"/>
        <v>LISTERINE</v>
      </c>
      <c r="K1314" t="str">
        <f>VLOOKUP($A1314&amp;$C1314&amp;$B1314,Mapping!$C:$G,5,0)</f>
        <v>Oral &amp; Topical</v>
      </c>
      <c r="L1314" t="str">
        <f>VLOOKUP(J1314&amp;H1314,Mapping!J:K,2,0)</f>
        <v>Listerine</v>
      </c>
      <c r="M1314" t="str">
        <f>IF(OR(I1314="PIZ BUIN",I1314="LISTERINE"),VLOOKUP(E1314,MAPEO!C:D,2,0)&amp;" "&amp;H1314,VLOOKUP(E1314,MAPEO!C:D,2,0))</f>
        <v>Listerine Mass</v>
      </c>
      <c r="N1314" t="str">
        <f>VLOOKUP(F1314,MD!A:B,2,0)</f>
        <v>YTD 2015</v>
      </c>
    </row>
    <row r="1315" spans="1:14">
      <c r="A1315" t="s">
        <v>133</v>
      </c>
      <c r="B1315" t="s">
        <v>1</v>
      </c>
      <c r="C1315" t="s">
        <v>207</v>
      </c>
      <c r="D1315" t="s">
        <v>207</v>
      </c>
      <c r="E1315" t="s">
        <v>613</v>
      </c>
      <c r="F1315" t="s">
        <v>105</v>
      </c>
      <c r="G1315" s="3">
        <v>320478.2</v>
      </c>
      <c r="H1315" s="3" t="str">
        <f>VLOOKUP($A1315&amp;$C1315&amp;$B1315,Mapping!$C:$G,3,0)</f>
        <v>Mass</v>
      </c>
      <c r="I1315" t="str">
        <f>VLOOKUP($A1315&amp;$C1315&amp;$B1315,Mapping!$C:$G,4,0)</f>
        <v>LISTERINE</v>
      </c>
      <c r="J1315" t="str">
        <f t="shared" si="20"/>
        <v>LISTERINE</v>
      </c>
      <c r="K1315" t="str">
        <f>VLOOKUP($A1315&amp;$C1315&amp;$B1315,Mapping!$C:$G,5,0)</f>
        <v>Oral &amp; Topical</v>
      </c>
      <c r="L1315" t="str">
        <f>VLOOKUP(J1315&amp;H1315,Mapping!J:K,2,0)</f>
        <v>Listerine</v>
      </c>
      <c r="M1315" t="str">
        <f>IF(OR(I1315="PIZ BUIN",I1315="LISTERINE"),VLOOKUP(E1315,MAPEO!C:D,2,0)&amp;" "&amp;H1315,VLOOKUP(E1315,MAPEO!C:D,2,0))</f>
        <v>Listerine Mass</v>
      </c>
      <c r="N1315" t="str">
        <f>VLOOKUP(F1315,MD!A:B,2,0)</f>
        <v>YTD 2015</v>
      </c>
    </row>
    <row r="1316" spans="1:14">
      <c r="A1316" t="s">
        <v>133</v>
      </c>
      <c r="B1316" t="s">
        <v>1</v>
      </c>
      <c r="C1316" t="s">
        <v>207</v>
      </c>
      <c r="D1316" t="s">
        <v>207</v>
      </c>
      <c r="E1316" t="s">
        <v>613</v>
      </c>
      <c r="F1316" t="s">
        <v>106</v>
      </c>
      <c r="G1316" s="3">
        <v>330301.13</v>
      </c>
      <c r="H1316" s="3" t="str">
        <f>VLOOKUP($A1316&amp;$C1316&amp;$B1316,Mapping!$C:$G,3,0)</f>
        <v>Mass</v>
      </c>
      <c r="I1316" t="str">
        <f>VLOOKUP($A1316&amp;$C1316&amp;$B1316,Mapping!$C:$G,4,0)</f>
        <v>LISTERINE</v>
      </c>
      <c r="J1316" t="str">
        <f t="shared" si="20"/>
        <v>LISTERINE</v>
      </c>
      <c r="K1316" t="str">
        <f>VLOOKUP($A1316&amp;$C1316&amp;$B1316,Mapping!$C:$G,5,0)</f>
        <v>Oral &amp; Topical</v>
      </c>
      <c r="L1316" t="str">
        <f>VLOOKUP(J1316&amp;H1316,Mapping!J:K,2,0)</f>
        <v>Listerine</v>
      </c>
      <c r="M1316" t="str">
        <f>IF(OR(I1316="PIZ BUIN",I1316="LISTERINE"),VLOOKUP(E1316,MAPEO!C:D,2,0)&amp;" "&amp;H1316,VLOOKUP(E1316,MAPEO!C:D,2,0))</f>
        <v>Listerine Mass</v>
      </c>
      <c r="N1316" t="str">
        <f>VLOOKUP(F1316,MD!A:B,2,0)</f>
        <v>YTD 2015</v>
      </c>
    </row>
    <row r="1317" spans="1:14">
      <c r="A1317" t="s">
        <v>133</v>
      </c>
      <c r="B1317" t="s">
        <v>1</v>
      </c>
      <c r="C1317" t="s">
        <v>207</v>
      </c>
      <c r="D1317" t="s">
        <v>207</v>
      </c>
      <c r="E1317" t="s">
        <v>613</v>
      </c>
      <c r="F1317" t="s">
        <v>108</v>
      </c>
      <c r="G1317" s="3">
        <v>232997.63</v>
      </c>
      <c r="H1317" s="3" t="str">
        <f>VLOOKUP($A1317&amp;$C1317&amp;$B1317,Mapping!$C:$G,3,0)</f>
        <v>Mass</v>
      </c>
      <c r="I1317" t="str">
        <f>VLOOKUP($A1317&amp;$C1317&amp;$B1317,Mapping!$C:$G,4,0)</f>
        <v>LISTERINE</v>
      </c>
      <c r="J1317" t="str">
        <f t="shared" si="20"/>
        <v>LISTERINE</v>
      </c>
      <c r="K1317" t="str">
        <f>VLOOKUP($A1317&amp;$C1317&amp;$B1317,Mapping!$C:$G,5,0)</f>
        <v>Oral &amp; Topical</v>
      </c>
      <c r="L1317" t="str">
        <f>VLOOKUP(J1317&amp;H1317,Mapping!J:K,2,0)</f>
        <v>Listerine</v>
      </c>
      <c r="M1317" t="str">
        <f>IF(OR(I1317="PIZ BUIN",I1317="LISTERINE"),VLOOKUP(E1317,MAPEO!C:D,2,0)&amp;" "&amp;H1317,VLOOKUP(E1317,MAPEO!C:D,2,0))</f>
        <v>Listerine Mass</v>
      </c>
      <c r="N1317">
        <f>VLOOKUP(F1317,MD!A:B,2,0)</f>
        <v>0</v>
      </c>
    </row>
    <row r="1318" spans="1:14">
      <c r="A1318" t="s">
        <v>133</v>
      </c>
      <c r="B1318" t="s">
        <v>1</v>
      </c>
      <c r="C1318" t="s">
        <v>207</v>
      </c>
      <c r="D1318" t="s">
        <v>207</v>
      </c>
      <c r="E1318" t="s">
        <v>613</v>
      </c>
      <c r="F1318" t="s">
        <v>109</v>
      </c>
      <c r="G1318" s="3">
        <v>409639.27</v>
      </c>
      <c r="H1318" s="3" t="str">
        <f>VLOOKUP($A1318&amp;$C1318&amp;$B1318,Mapping!$C:$G,3,0)</f>
        <v>Mass</v>
      </c>
      <c r="I1318" t="str">
        <f>VLOOKUP($A1318&amp;$C1318&amp;$B1318,Mapping!$C:$G,4,0)</f>
        <v>LISTERINE</v>
      </c>
      <c r="J1318" t="str">
        <f t="shared" si="20"/>
        <v>LISTERINE</v>
      </c>
      <c r="K1318" t="str">
        <f>VLOOKUP($A1318&amp;$C1318&amp;$B1318,Mapping!$C:$G,5,0)</f>
        <v>Oral &amp; Topical</v>
      </c>
      <c r="L1318" t="str">
        <f>VLOOKUP(J1318&amp;H1318,Mapping!J:K,2,0)</f>
        <v>Listerine</v>
      </c>
      <c r="M1318" t="str">
        <f>IF(OR(I1318="PIZ BUIN",I1318="LISTERINE"),VLOOKUP(E1318,MAPEO!C:D,2,0)&amp;" "&amp;H1318,VLOOKUP(E1318,MAPEO!C:D,2,0))</f>
        <v>Listerine Mass</v>
      </c>
      <c r="N1318">
        <f>VLOOKUP(F1318,MD!A:B,2,0)</f>
        <v>0</v>
      </c>
    </row>
    <row r="1319" spans="1:14">
      <c r="A1319" t="s">
        <v>133</v>
      </c>
      <c r="B1319" t="s">
        <v>1</v>
      </c>
      <c r="C1319" t="s">
        <v>207</v>
      </c>
      <c r="D1319" t="s">
        <v>207</v>
      </c>
      <c r="E1319" t="s">
        <v>613</v>
      </c>
      <c r="F1319" t="s">
        <v>110</v>
      </c>
      <c r="G1319" s="3">
        <v>133966.73000000001</v>
      </c>
      <c r="H1319" s="3" t="str">
        <f>VLOOKUP($A1319&amp;$C1319&amp;$B1319,Mapping!$C:$G,3,0)</f>
        <v>Mass</v>
      </c>
      <c r="I1319" t="str">
        <f>VLOOKUP($A1319&amp;$C1319&amp;$B1319,Mapping!$C:$G,4,0)</f>
        <v>LISTERINE</v>
      </c>
      <c r="J1319" t="str">
        <f t="shared" si="20"/>
        <v>LISTERINE</v>
      </c>
      <c r="K1319" t="str">
        <f>VLOOKUP($A1319&amp;$C1319&amp;$B1319,Mapping!$C:$G,5,0)</f>
        <v>Oral &amp; Topical</v>
      </c>
      <c r="L1319" t="str">
        <f>VLOOKUP(J1319&amp;H1319,Mapping!J:K,2,0)</f>
        <v>Listerine</v>
      </c>
      <c r="M1319" t="str">
        <f>IF(OR(I1319="PIZ BUIN",I1319="LISTERINE"),VLOOKUP(E1319,MAPEO!C:D,2,0)&amp;" "&amp;H1319,VLOOKUP(E1319,MAPEO!C:D,2,0))</f>
        <v>Listerine Mass</v>
      </c>
      <c r="N1319">
        <f>VLOOKUP(F1319,MD!A:B,2,0)</f>
        <v>0</v>
      </c>
    </row>
    <row r="1320" spans="1:14">
      <c r="A1320" t="s">
        <v>133</v>
      </c>
      <c r="B1320" t="s">
        <v>1</v>
      </c>
      <c r="C1320" t="s">
        <v>207</v>
      </c>
      <c r="D1320" t="s">
        <v>207</v>
      </c>
      <c r="E1320" t="s">
        <v>613</v>
      </c>
      <c r="F1320" t="s">
        <v>111</v>
      </c>
      <c r="G1320" s="3">
        <v>117743.25</v>
      </c>
      <c r="H1320" s="3" t="str">
        <f>VLOOKUP($A1320&amp;$C1320&amp;$B1320,Mapping!$C:$G,3,0)</f>
        <v>Mass</v>
      </c>
      <c r="I1320" t="str">
        <f>VLOOKUP($A1320&amp;$C1320&amp;$B1320,Mapping!$C:$G,4,0)</f>
        <v>LISTERINE</v>
      </c>
      <c r="J1320" t="str">
        <f t="shared" si="20"/>
        <v>LISTERINE</v>
      </c>
      <c r="K1320" t="str">
        <f>VLOOKUP($A1320&amp;$C1320&amp;$B1320,Mapping!$C:$G,5,0)</f>
        <v>Oral &amp; Topical</v>
      </c>
      <c r="L1320" t="str">
        <f>VLOOKUP(J1320&amp;H1320,Mapping!J:K,2,0)</f>
        <v>Listerine</v>
      </c>
      <c r="M1320" t="str">
        <f>IF(OR(I1320="PIZ BUIN",I1320="LISTERINE"),VLOOKUP(E1320,MAPEO!C:D,2,0)&amp;" "&amp;H1320,VLOOKUP(E1320,MAPEO!C:D,2,0))</f>
        <v>Listerine Mass</v>
      </c>
      <c r="N1320">
        <f>VLOOKUP(F1320,MD!A:B,2,0)</f>
        <v>0</v>
      </c>
    </row>
    <row r="1321" spans="1:14">
      <c r="A1321" t="s">
        <v>133</v>
      </c>
      <c r="B1321" t="s">
        <v>1</v>
      </c>
      <c r="C1321" t="s">
        <v>207</v>
      </c>
      <c r="D1321" t="s">
        <v>207</v>
      </c>
      <c r="E1321" t="s">
        <v>613</v>
      </c>
      <c r="F1321" t="s">
        <v>114</v>
      </c>
      <c r="G1321" s="3">
        <v>379666.31</v>
      </c>
      <c r="H1321" s="3" t="str">
        <f>VLOOKUP($A1321&amp;$C1321&amp;$B1321,Mapping!$C:$G,3,0)</f>
        <v>Mass</v>
      </c>
      <c r="I1321" t="str">
        <f>VLOOKUP($A1321&amp;$C1321&amp;$B1321,Mapping!$C:$G,4,0)</f>
        <v>LISTERINE</v>
      </c>
      <c r="J1321" t="str">
        <f t="shared" si="20"/>
        <v>LISTERINE</v>
      </c>
      <c r="K1321" t="str">
        <f>VLOOKUP($A1321&amp;$C1321&amp;$B1321,Mapping!$C:$G,5,0)</f>
        <v>Oral &amp; Topical</v>
      </c>
      <c r="L1321" t="str">
        <f>VLOOKUP(J1321&amp;H1321,Mapping!J:K,2,0)</f>
        <v>Listerine</v>
      </c>
      <c r="M1321" t="str">
        <f>IF(OR(I1321="PIZ BUIN",I1321="LISTERINE"),VLOOKUP(E1321,MAPEO!C:D,2,0)&amp;" "&amp;H1321,VLOOKUP(E1321,MAPEO!C:D,2,0))</f>
        <v>Listerine Mass</v>
      </c>
      <c r="N1321">
        <f>VLOOKUP(F1321,MD!A:B,2,0)</f>
        <v>0</v>
      </c>
    </row>
    <row r="1322" spans="1:14">
      <c r="A1322" t="s">
        <v>133</v>
      </c>
      <c r="B1322" t="s">
        <v>1</v>
      </c>
      <c r="C1322" t="s">
        <v>207</v>
      </c>
      <c r="D1322" t="s">
        <v>207</v>
      </c>
      <c r="E1322" t="s">
        <v>613</v>
      </c>
      <c r="F1322" t="s">
        <v>115</v>
      </c>
      <c r="G1322" s="3">
        <v>232494.58</v>
      </c>
      <c r="H1322" s="3" t="str">
        <f>VLOOKUP($A1322&amp;$C1322&amp;$B1322,Mapping!$C:$G,3,0)</f>
        <v>Mass</v>
      </c>
      <c r="I1322" t="str">
        <f>VLOOKUP($A1322&amp;$C1322&amp;$B1322,Mapping!$C:$G,4,0)</f>
        <v>LISTERINE</v>
      </c>
      <c r="J1322" t="str">
        <f t="shared" si="20"/>
        <v>LISTERINE</v>
      </c>
      <c r="K1322" t="str">
        <f>VLOOKUP($A1322&amp;$C1322&amp;$B1322,Mapping!$C:$G,5,0)</f>
        <v>Oral &amp; Topical</v>
      </c>
      <c r="L1322" t="str">
        <f>VLOOKUP(J1322&amp;H1322,Mapping!J:K,2,0)</f>
        <v>Listerine</v>
      </c>
      <c r="M1322" t="str">
        <f>IF(OR(I1322="PIZ BUIN",I1322="LISTERINE"),VLOOKUP(E1322,MAPEO!C:D,2,0)&amp;" "&amp;H1322,VLOOKUP(E1322,MAPEO!C:D,2,0))</f>
        <v>Listerine Mass</v>
      </c>
      <c r="N1322" t="str">
        <f>VLOOKUP(F1322,MD!A:B,2,0)</f>
        <v>YTD 2016</v>
      </c>
    </row>
    <row r="1323" spans="1:14">
      <c r="A1323" t="s">
        <v>133</v>
      </c>
      <c r="B1323" t="s">
        <v>1</v>
      </c>
      <c r="C1323" t="s">
        <v>207</v>
      </c>
      <c r="D1323" t="s">
        <v>207</v>
      </c>
      <c r="E1323" t="s">
        <v>613</v>
      </c>
      <c r="F1323" t="s">
        <v>117</v>
      </c>
      <c r="G1323" s="3">
        <v>333658.06</v>
      </c>
      <c r="H1323" s="3" t="str">
        <f>VLOOKUP($A1323&amp;$C1323&amp;$B1323,Mapping!$C:$G,3,0)</f>
        <v>Mass</v>
      </c>
      <c r="I1323" t="str">
        <f>VLOOKUP($A1323&amp;$C1323&amp;$B1323,Mapping!$C:$G,4,0)</f>
        <v>LISTERINE</v>
      </c>
      <c r="J1323" t="str">
        <f t="shared" si="20"/>
        <v>LISTERINE</v>
      </c>
      <c r="K1323" t="str">
        <f>VLOOKUP($A1323&amp;$C1323&amp;$B1323,Mapping!$C:$G,5,0)</f>
        <v>Oral &amp; Topical</v>
      </c>
      <c r="L1323" t="str">
        <f>VLOOKUP(J1323&amp;H1323,Mapping!J:K,2,0)</f>
        <v>Listerine</v>
      </c>
      <c r="M1323" t="str">
        <f>IF(OR(I1323="PIZ BUIN",I1323="LISTERINE"),VLOOKUP(E1323,MAPEO!C:D,2,0)&amp;" "&amp;H1323,VLOOKUP(E1323,MAPEO!C:D,2,0))</f>
        <v>Listerine Mass</v>
      </c>
      <c r="N1323" t="str">
        <f>VLOOKUP(F1323,MD!A:B,2,0)</f>
        <v>YTD 2016</v>
      </c>
    </row>
    <row r="1324" spans="1:14">
      <c r="A1324" t="s">
        <v>133</v>
      </c>
      <c r="B1324" t="s">
        <v>1</v>
      </c>
      <c r="C1324" t="s">
        <v>207</v>
      </c>
      <c r="D1324" t="s">
        <v>207</v>
      </c>
      <c r="E1324" t="s">
        <v>613</v>
      </c>
      <c r="F1324" t="s">
        <v>118</v>
      </c>
      <c r="G1324" s="3">
        <v>367575.56</v>
      </c>
      <c r="H1324" s="3" t="str">
        <f>VLOOKUP($A1324&amp;$C1324&amp;$B1324,Mapping!$C:$G,3,0)</f>
        <v>Mass</v>
      </c>
      <c r="I1324" t="str">
        <f>VLOOKUP($A1324&amp;$C1324&amp;$B1324,Mapping!$C:$G,4,0)</f>
        <v>LISTERINE</v>
      </c>
      <c r="J1324" t="str">
        <f t="shared" si="20"/>
        <v>LISTERINE</v>
      </c>
      <c r="K1324" t="str">
        <f>VLOOKUP($A1324&amp;$C1324&amp;$B1324,Mapping!$C:$G,5,0)</f>
        <v>Oral &amp; Topical</v>
      </c>
      <c r="L1324" t="str">
        <f>VLOOKUP(J1324&amp;H1324,Mapping!J:K,2,0)</f>
        <v>Listerine</v>
      </c>
      <c r="M1324" t="str">
        <f>IF(OR(I1324="PIZ BUIN",I1324="LISTERINE"),VLOOKUP(E1324,MAPEO!C:D,2,0)&amp;" "&amp;H1324,VLOOKUP(E1324,MAPEO!C:D,2,0))</f>
        <v>Listerine Mass</v>
      </c>
      <c r="N1324" t="str">
        <f>VLOOKUP(F1324,MD!A:B,2,0)</f>
        <v>YTD 2016</v>
      </c>
    </row>
    <row r="1325" spans="1:14">
      <c r="A1325" t="s">
        <v>133</v>
      </c>
      <c r="B1325" t="s">
        <v>1</v>
      </c>
      <c r="C1325" t="s">
        <v>207</v>
      </c>
      <c r="D1325" t="s">
        <v>207</v>
      </c>
      <c r="E1325" t="s">
        <v>614</v>
      </c>
      <c r="F1325" t="s">
        <v>482</v>
      </c>
      <c r="G1325" s="3">
        <v>249319.15</v>
      </c>
      <c r="H1325" s="3" t="str">
        <f>VLOOKUP($A1325&amp;$C1325&amp;$B1325,Mapping!$C:$G,3,0)</f>
        <v>Mass</v>
      </c>
      <c r="I1325" t="str">
        <f>VLOOKUP($A1325&amp;$C1325&amp;$B1325,Mapping!$C:$G,4,0)</f>
        <v>LISTERINE</v>
      </c>
      <c r="J1325" t="str">
        <f t="shared" si="20"/>
        <v>LISTERINE</v>
      </c>
      <c r="K1325" t="str">
        <f>VLOOKUP($A1325&amp;$C1325&amp;$B1325,Mapping!$C:$G,5,0)</f>
        <v>Oral &amp; Topical</v>
      </c>
      <c r="L1325" t="str">
        <f>VLOOKUP(J1325&amp;H1325,Mapping!J:K,2,0)</f>
        <v>Listerine</v>
      </c>
      <c r="M1325" t="str">
        <f>IF(OR(I1325="PIZ BUIN",I1325="LISTERINE"),VLOOKUP(E1325,MAPEO!C:D,2,0)&amp;" "&amp;H1325,VLOOKUP(E1325,MAPEO!C:D,2,0))</f>
        <v>Listerine Mass</v>
      </c>
      <c r="N1325">
        <f>VLOOKUP(F1325,MD!A:B,2,0)</f>
        <v>0</v>
      </c>
    </row>
    <row r="1326" spans="1:14">
      <c r="A1326" t="s">
        <v>133</v>
      </c>
      <c r="B1326" t="s">
        <v>1</v>
      </c>
      <c r="C1326" t="s">
        <v>207</v>
      </c>
      <c r="D1326" t="s">
        <v>207</v>
      </c>
      <c r="E1326" t="s">
        <v>614</v>
      </c>
      <c r="F1326" t="s">
        <v>483</v>
      </c>
      <c r="G1326" s="3">
        <v>264148.53999999998</v>
      </c>
      <c r="H1326" s="3" t="str">
        <f>VLOOKUP($A1326&amp;$C1326&amp;$B1326,Mapping!$C:$G,3,0)</f>
        <v>Mass</v>
      </c>
      <c r="I1326" t="str">
        <f>VLOOKUP($A1326&amp;$C1326&amp;$B1326,Mapping!$C:$G,4,0)</f>
        <v>LISTERINE</v>
      </c>
      <c r="J1326" t="str">
        <f t="shared" si="20"/>
        <v>LISTERINE</v>
      </c>
      <c r="K1326" t="str">
        <f>VLOOKUP($A1326&amp;$C1326&amp;$B1326,Mapping!$C:$G,5,0)</f>
        <v>Oral &amp; Topical</v>
      </c>
      <c r="L1326" t="str">
        <f>VLOOKUP(J1326&amp;H1326,Mapping!J:K,2,0)</f>
        <v>Listerine</v>
      </c>
      <c r="M1326" t="str">
        <f>IF(OR(I1326="PIZ BUIN",I1326="LISTERINE"),VLOOKUP(E1326,MAPEO!C:D,2,0)&amp;" "&amp;H1326,VLOOKUP(E1326,MAPEO!C:D,2,0))</f>
        <v>Listerine Mass</v>
      </c>
      <c r="N1326">
        <f>VLOOKUP(F1326,MD!A:B,2,0)</f>
        <v>0</v>
      </c>
    </row>
    <row r="1327" spans="1:14">
      <c r="A1327" t="s">
        <v>133</v>
      </c>
      <c r="B1327" t="s">
        <v>1</v>
      </c>
      <c r="C1327" t="s">
        <v>207</v>
      </c>
      <c r="D1327" t="s">
        <v>207</v>
      </c>
      <c r="E1327" t="s">
        <v>614</v>
      </c>
      <c r="F1327" t="s">
        <v>484</v>
      </c>
      <c r="G1327" s="3">
        <v>289425.84000000003</v>
      </c>
      <c r="H1327" s="3" t="str">
        <f>VLOOKUP($A1327&amp;$C1327&amp;$B1327,Mapping!$C:$G,3,0)</f>
        <v>Mass</v>
      </c>
      <c r="I1327" t="str">
        <f>VLOOKUP($A1327&amp;$C1327&amp;$B1327,Mapping!$C:$G,4,0)</f>
        <v>LISTERINE</v>
      </c>
      <c r="J1327" t="str">
        <f t="shared" si="20"/>
        <v>LISTERINE</v>
      </c>
      <c r="K1327" t="str">
        <f>VLOOKUP($A1327&amp;$C1327&amp;$B1327,Mapping!$C:$G,5,0)</f>
        <v>Oral &amp; Topical</v>
      </c>
      <c r="L1327" t="str">
        <f>VLOOKUP(J1327&amp;H1327,Mapping!J:K,2,0)</f>
        <v>Listerine</v>
      </c>
      <c r="M1327" t="str">
        <f>IF(OR(I1327="PIZ BUIN",I1327="LISTERINE"),VLOOKUP(E1327,MAPEO!C:D,2,0)&amp;" "&amp;H1327,VLOOKUP(E1327,MAPEO!C:D,2,0))</f>
        <v>Listerine Mass</v>
      </c>
      <c r="N1327">
        <f>VLOOKUP(F1327,MD!A:B,2,0)</f>
        <v>0</v>
      </c>
    </row>
    <row r="1328" spans="1:14">
      <c r="A1328" t="s">
        <v>133</v>
      </c>
      <c r="B1328" t="s">
        <v>1</v>
      </c>
      <c r="C1328" t="s">
        <v>207</v>
      </c>
      <c r="D1328" t="s">
        <v>207</v>
      </c>
      <c r="E1328" t="s">
        <v>614</v>
      </c>
      <c r="F1328" t="s">
        <v>485</v>
      </c>
      <c r="G1328" s="3">
        <v>176336.98</v>
      </c>
      <c r="H1328" s="3" t="str">
        <f>VLOOKUP($A1328&amp;$C1328&amp;$B1328,Mapping!$C:$G,3,0)</f>
        <v>Mass</v>
      </c>
      <c r="I1328" t="str">
        <f>VLOOKUP($A1328&amp;$C1328&amp;$B1328,Mapping!$C:$G,4,0)</f>
        <v>LISTERINE</v>
      </c>
      <c r="J1328" t="str">
        <f t="shared" si="20"/>
        <v>LISTERINE</v>
      </c>
      <c r="K1328" t="str">
        <f>VLOOKUP($A1328&amp;$C1328&amp;$B1328,Mapping!$C:$G,5,0)</f>
        <v>Oral &amp; Topical</v>
      </c>
      <c r="L1328" t="str">
        <f>VLOOKUP(J1328&amp;H1328,Mapping!J:K,2,0)</f>
        <v>Listerine</v>
      </c>
      <c r="M1328" t="str">
        <f>IF(OR(I1328="PIZ BUIN",I1328="LISTERINE"),VLOOKUP(E1328,MAPEO!C:D,2,0)&amp;" "&amp;H1328,VLOOKUP(E1328,MAPEO!C:D,2,0))</f>
        <v>Listerine Mass</v>
      </c>
      <c r="N1328">
        <f>VLOOKUP(F1328,MD!A:B,2,0)</f>
        <v>0</v>
      </c>
    </row>
    <row r="1329" spans="1:14">
      <c r="A1329" t="s">
        <v>133</v>
      </c>
      <c r="B1329" t="s">
        <v>1</v>
      </c>
      <c r="C1329" t="s">
        <v>207</v>
      </c>
      <c r="D1329" t="s">
        <v>207</v>
      </c>
      <c r="E1329" t="s">
        <v>614</v>
      </c>
      <c r="F1329" t="s">
        <v>486</v>
      </c>
      <c r="G1329" s="3">
        <v>300585.31</v>
      </c>
      <c r="H1329" s="3" t="str">
        <f>VLOOKUP($A1329&amp;$C1329&amp;$B1329,Mapping!$C:$G,3,0)</f>
        <v>Mass</v>
      </c>
      <c r="I1329" t="str">
        <f>VLOOKUP($A1329&amp;$C1329&amp;$B1329,Mapping!$C:$G,4,0)</f>
        <v>LISTERINE</v>
      </c>
      <c r="J1329" t="str">
        <f t="shared" si="20"/>
        <v>LISTERINE</v>
      </c>
      <c r="K1329" t="str">
        <f>VLOOKUP($A1329&amp;$C1329&amp;$B1329,Mapping!$C:$G,5,0)</f>
        <v>Oral &amp; Topical</v>
      </c>
      <c r="L1329" t="str">
        <f>VLOOKUP(J1329&amp;H1329,Mapping!J:K,2,0)</f>
        <v>Listerine</v>
      </c>
      <c r="M1329" t="str">
        <f>IF(OR(I1329="PIZ BUIN",I1329="LISTERINE"),VLOOKUP(E1329,MAPEO!C:D,2,0)&amp;" "&amp;H1329,VLOOKUP(E1329,MAPEO!C:D,2,0))</f>
        <v>Listerine Mass</v>
      </c>
      <c r="N1329">
        <f>VLOOKUP(F1329,MD!A:B,2,0)</f>
        <v>0</v>
      </c>
    </row>
    <row r="1330" spans="1:14">
      <c r="A1330" t="s">
        <v>133</v>
      </c>
      <c r="B1330" t="s">
        <v>1</v>
      </c>
      <c r="C1330" t="s">
        <v>207</v>
      </c>
      <c r="D1330" t="s">
        <v>207</v>
      </c>
      <c r="E1330" t="s">
        <v>614</v>
      </c>
      <c r="F1330" t="s">
        <v>487</v>
      </c>
      <c r="G1330" s="3">
        <v>420973.67</v>
      </c>
      <c r="H1330" s="3" t="str">
        <f>VLOOKUP($A1330&amp;$C1330&amp;$B1330,Mapping!$C:$G,3,0)</f>
        <v>Mass</v>
      </c>
      <c r="I1330" t="str">
        <f>VLOOKUP($A1330&amp;$C1330&amp;$B1330,Mapping!$C:$G,4,0)</f>
        <v>LISTERINE</v>
      </c>
      <c r="J1330" t="str">
        <f t="shared" si="20"/>
        <v>LISTERINE</v>
      </c>
      <c r="K1330" t="str">
        <f>VLOOKUP($A1330&amp;$C1330&amp;$B1330,Mapping!$C:$G,5,0)</f>
        <v>Oral &amp; Topical</v>
      </c>
      <c r="L1330" t="str">
        <f>VLOOKUP(J1330&amp;H1330,Mapping!J:K,2,0)</f>
        <v>Listerine</v>
      </c>
      <c r="M1330" t="str">
        <f>IF(OR(I1330="PIZ BUIN",I1330="LISTERINE"),VLOOKUP(E1330,MAPEO!C:D,2,0)&amp;" "&amp;H1330,VLOOKUP(E1330,MAPEO!C:D,2,0))</f>
        <v>Listerine Mass</v>
      </c>
      <c r="N1330">
        <f>VLOOKUP(F1330,MD!A:B,2,0)</f>
        <v>0</v>
      </c>
    </row>
    <row r="1331" spans="1:14">
      <c r="A1331" t="s">
        <v>133</v>
      </c>
      <c r="B1331" t="s">
        <v>1</v>
      </c>
      <c r="C1331" t="s">
        <v>207</v>
      </c>
      <c r="D1331" t="s">
        <v>207</v>
      </c>
      <c r="E1331" t="s">
        <v>614</v>
      </c>
      <c r="F1331" t="s">
        <v>488</v>
      </c>
      <c r="G1331" s="3">
        <v>368238.01</v>
      </c>
      <c r="H1331" s="3" t="str">
        <f>VLOOKUP($A1331&amp;$C1331&amp;$B1331,Mapping!$C:$G,3,0)</f>
        <v>Mass</v>
      </c>
      <c r="I1331" t="str">
        <f>VLOOKUP($A1331&amp;$C1331&amp;$B1331,Mapping!$C:$G,4,0)</f>
        <v>LISTERINE</v>
      </c>
      <c r="J1331" t="str">
        <f t="shared" si="20"/>
        <v>LISTERINE</v>
      </c>
      <c r="K1331" t="str">
        <f>VLOOKUP($A1331&amp;$C1331&amp;$B1331,Mapping!$C:$G,5,0)</f>
        <v>Oral &amp; Topical</v>
      </c>
      <c r="L1331" t="str">
        <f>VLOOKUP(J1331&amp;H1331,Mapping!J:K,2,0)</f>
        <v>Listerine</v>
      </c>
      <c r="M1331" t="str">
        <f>IF(OR(I1331="PIZ BUIN",I1331="LISTERINE"),VLOOKUP(E1331,MAPEO!C:D,2,0)&amp;" "&amp;H1331,VLOOKUP(E1331,MAPEO!C:D,2,0))</f>
        <v>Listerine Mass</v>
      </c>
      <c r="N1331">
        <f>VLOOKUP(F1331,MD!A:B,2,0)</f>
        <v>0</v>
      </c>
    </row>
    <row r="1332" spans="1:14">
      <c r="A1332" t="s">
        <v>133</v>
      </c>
      <c r="B1332" t="s">
        <v>1</v>
      </c>
      <c r="C1332" t="s">
        <v>207</v>
      </c>
      <c r="D1332" t="s">
        <v>207</v>
      </c>
      <c r="E1332" t="s">
        <v>614</v>
      </c>
      <c r="F1332" t="s">
        <v>489</v>
      </c>
      <c r="G1332" s="3">
        <v>282008.67</v>
      </c>
      <c r="H1332" s="3" t="str">
        <f>VLOOKUP($A1332&amp;$C1332&amp;$B1332,Mapping!$C:$G,3,0)</f>
        <v>Mass</v>
      </c>
      <c r="I1332" t="str">
        <f>VLOOKUP($A1332&amp;$C1332&amp;$B1332,Mapping!$C:$G,4,0)</f>
        <v>LISTERINE</v>
      </c>
      <c r="J1332" t="str">
        <f t="shared" si="20"/>
        <v>LISTERINE</v>
      </c>
      <c r="K1332" t="str">
        <f>VLOOKUP($A1332&amp;$C1332&amp;$B1332,Mapping!$C:$G,5,0)</f>
        <v>Oral &amp; Topical</v>
      </c>
      <c r="L1332" t="str">
        <f>VLOOKUP(J1332&amp;H1332,Mapping!J:K,2,0)</f>
        <v>Listerine</v>
      </c>
      <c r="M1332" t="str">
        <f>IF(OR(I1332="PIZ BUIN",I1332="LISTERINE"),VLOOKUP(E1332,MAPEO!C:D,2,0)&amp;" "&amp;H1332,VLOOKUP(E1332,MAPEO!C:D,2,0))</f>
        <v>Listerine Mass</v>
      </c>
      <c r="N1332">
        <f>VLOOKUP(F1332,MD!A:B,2,0)</f>
        <v>0</v>
      </c>
    </row>
    <row r="1333" spans="1:14">
      <c r="A1333" t="s">
        <v>133</v>
      </c>
      <c r="B1333" t="s">
        <v>1</v>
      </c>
      <c r="C1333" t="s">
        <v>207</v>
      </c>
      <c r="D1333" t="s">
        <v>207</v>
      </c>
      <c r="E1333" t="s">
        <v>614</v>
      </c>
      <c r="F1333" t="s">
        <v>490</v>
      </c>
      <c r="G1333" s="3">
        <v>512262.55</v>
      </c>
      <c r="H1333" s="3" t="str">
        <f>VLOOKUP($A1333&amp;$C1333&amp;$B1333,Mapping!$C:$G,3,0)</f>
        <v>Mass</v>
      </c>
      <c r="I1333" t="str">
        <f>VLOOKUP($A1333&amp;$C1333&amp;$B1333,Mapping!$C:$G,4,0)</f>
        <v>LISTERINE</v>
      </c>
      <c r="J1333" t="str">
        <f t="shared" si="20"/>
        <v>LISTERINE</v>
      </c>
      <c r="K1333" t="str">
        <f>VLOOKUP($A1333&amp;$C1333&amp;$B1333,Mapping!$C:$G,5,0)</f>
        <v>Oral &amp; Topical</v>
      </c>
      <c r="L1333" t="str">
        <f>VLOOKUP(J1333&amp;H1333,Mapping!J:K,2,0)</f>
        <v>Listerine</v>
      </c>
      <c r="M1333" t="str">
        <f>IF(OR(I1333="PIZ BUIN",I1333="LISTERINE"),VLOOKUP(E1333,MAPEO!C:D,2,0)&amp;" "&amp;H1333,VLOOKUP(E1333,MAPEO!C:D,2,0))</f>
        <v>Listerine Mass</v>
      </c>
      <c r="N1333">
        <f>VLOOKUP(F1333,MD!A:B,2,0)</f>
        <v>0</v>
      </c>
    </row>
    <row r="1334" spans="1:14">
      <c r="A1334" t="s">
        <v>133</v>
      </c>
      <c r="B1334" t="s">
        <v>1</v>
      </c>
      <c r="C1334" t="s">
        <v>207</v>
      </c>
      <c r="D1334" t="s">
        <v>207</v>
      </c>
      <c r="E1334" t="s">
        <v>614</v>
      </c>
      <c r="F1334" t="s">
        <v>491</v>
      </c>
      <c r="G1334" s="3">
        <v>267443.39</v>
      </c>
      <c r="H1334" s="3" t="str">
        <f>VLOOKUP($A1334&amp;$C1334&amp;$B1334,Mapping!$C:$G,3,0)</f>
        <v>Mass</v>
      </c>
      <c r="I1334" t="str">
        <f>VLOOKUP($A1334&amp;$C1334&amp;$B1334,Mapping!$C:$G,4,0)</f>
        <v>LISTERINE</v>
      </c>
      <c r="J1334" t="str">
        <f t="shared" si="20"/>
        <v>LISTERINE</v>
      </c>
      <c r="K1334" t="str">
        <f>VLOOKUP($A1334&amp;$C1334&amp;$B1334,Mapping!$C:$G,5,0)</f>
        <v>Oral &amp; Topical</v>
      </c>
      <c r="L1334" t="str">
        <f>VLOOKUP(J1334&amp;H1334,Mapping!J:K,2,0)</f>
        <v>Listerine</v>
      </c>
      <c r="M1334" t="str">
        <f>IF(OR(I1334="PIZ BUIN",I1334="LISTERINE"),VLOOKUP(E1334,MAPEO!C:D,2,0)&amp;" "&amp;H1334,VLOOKUP(E1334,MAPEO!C:D,2,0))</f>
        <v>Listerine Mass</v>
      </c>
      <c r="N1334">
        <f>VLOOKUP(F1334,MD!A:B,2,0)</f>
        <v>0</v>
      </c>
    </row>
    <row r="1335" spans="1:14">
      <c r="A1335" t="s">
        <v>133</v>
      </c>
      <c r="B1335" t="s">
        <v>1</v>
      </c>
      <c r="C1335" t="s">
        <v>207</v>
      </c>
      <c r="D1335" t="s">
        <v>207</v>
      </c>
      <c r="E1335" t="s">
        <v>614</v>
      </c>
      <c r="F1335" t="s">
        <v>492</v>
      </c>
      <c r="G1335" s="3">
        <v>285251.25</v>
      </c>
      <c r="H1335" s="3" t="str">
        <f>VLOOKUP($A1335&amp;$C1335&amp;$B1335,Mapping!$C:$G,3,0)</f>
        <v>Mass</v>
      </c>
      <c r="I1335" t="str">
        <f>VLOOKUP($A1335&amp;$C1335&amp;$B1335,Mapping!$C:$G,4,0)</f>
        <v>LISTERINE</v>
      </c>
      <c r="J1335" t="str">
        <f t="shared" si="20"/>
        <v>LISTERINE</v>
      </c>
      <c r="K1335" t="str">
        <f>VLOOKUP($A1335&amp;$C1335&amp;$B1335,Mapping!$C:$G,5,0)</f>
        <v>Oral &amp; Topical</v>
      </c>
      <c r="L1335" t="str">
        <f>VLOOKUP(J1335&amp;H1335,Mapping!J:K,2,0)</f>
        <v>Listerine</v>
      </c>
      <c r="M1335" t="str">
        <f>IF(OR(I1335="PIZ BUIN",I1335="LISTERINE"),VLOOKUP(E1335,MAPEO!C:D,2,0)&amp;" "&amp;H1335,VLOOKUP(E1335,MAPEO!C:D,2,0))</f>
        <v>Listerine Mass</v>
      </c>
      <c r="N1335">
        <f>VLOOKUP(F1335,MD!A:B,2,0)</f>
        <v>0</v>
      </c>
    </row>
    <row r="1336" spans="1:14">
      <c r="A1336" t="s">
        <v>133</v>
      </c>
      <c r="B1336" t="s">
        <v>1</v>
      </c>
      <c r="C1336" t="s">
        <v>207</v>
      </c>
      <c r="D1336" t="s">
        <v>207</v>
      </c>
      <c r="E1336" t="s">
        <v>614</v>
      </c>
      <c r="F1336" t="s">
        <v>493</v>
      </c>
      <c r="G1336" s="3">
        <v>467865.63</v>
      </c>
      <c r="H1336" s="3" t="str">
        <f>VLOOKUP($A1336&amp;$C1336&amp;$B1336,Mapping!$C:$G,3,0)</f>
        <v>Mass</v>
      </c>
      <c r="I1336" t="str">
        <f>VLOOKUP($A1336&amp;$C1336&amp;$B1336,Mapping!$C:$G,4,0)</f>
        <v>LISTERINE</v>
      </c>
      <c r="J1336" t="str">
        <f t="shared" si="20"/>
        <v>LISTERINE</v>
      </c>
      <c r="K1336" t="str">
        <f>VLOOKUP($A1336&amp;$C1336&amp;$B1336,Mapping!$C:$G,5,0)</f>
        <v>Oral &amp; Topical</v>
      </c>
      <c r="L1336" t="str">
        <f>VLOOKUP(J1336&amp;H1336,Mapping!J:K,2,0)</f>
        <v>Listerine</v>
      </c>
      <c r="M1336" t="str">
        <f>IF(OR(I1336="PIZ BUIN",I1336="LISTERINE"),VLOOKUP(E1336,MAPEO!C:D,2,0)&amp;" "&amp;H1336,VLOOKUP(E1336,MAPEO!C:D,2,0))</f>
        <v>Listerine Mass</v>
      </c>
      <c r="N1336">
        <f>VLOOKUP(F1336,MD!A:B,2,0)</f>
        <v>0</v>
      </c>
    </row>
    <row r="1337" spans="1:14">
      <c r="A1337" t="s">
        <v>133</v>
      </c>
      <c r="B1337" t="s">
        <v>1</v>
      </c>
      <c r="C1337" t="s">
        <v>207</v>
      </c>
      <c r="D1337" t="s">
        <v>207</v>
      </c>
      <c r="E1337" t="s">
        <v>614</v>
      </c>
      <c r="F1337" t="s">
        <v>95</v>
      </c>
      <c r="G1337" s="3">
        <v>323119.33</v>
      </c>
      <c r="H1337" s="3" t="str">
        <f>VLOOKUP($A1337&amp;$C1337&amp;$B1337,Mapping!$C:$G,3,0)</f>
        <v>Mass</v>
      </c>
      <c r="I1337" t="str">
        <f>VLOOKUP($A1337&amp;$C1337&amp;$B1337,Mapping!$C:$G,4,0)</f>
        <v>LISTERINE</v>
      </c>
      <c r="J1337" t="str">
        <f t="shared" si="20"/>
        <v>LISTERINE</v>
      </c>
      <c r="K1337" t="str">
        <f>VLOOKUP($A1337&amp;$C1337&amp;$B1337,Mapping!$C:$G,5,0)</f>
        <v>Oral &amp; Topical</v>
      </c>
      <c r="L1337" t="str">
        <f>VLOOKUP(J1337&amp;H1337,Mapping!J:K,2,0)</f>
        <v>Listerine</v>
      </c>
      <c r="M1337" t="str">
        <f>IF(OR(I1337="PIZ BUIN",I1337="LISTERINE"),VLOOKUP(E1337,MAPEO!C:D,2,0)&amp;" "&amp;H1337,VLOOKUP(E1337,MAPEO!C:D,2,0))</f>
        <v>Listerine Mass</v>
      </c>
      <c r="N1337" t="str">
        <f>VLOOKUP(F1337,MD!A:B,2,0)</f>
        <v>YTD 2015</v>
      </c>
    </row>
    <row r="1338" spans="1:14">
      <c r="A1338" t="s">
        <v>133</v>
      </c>
      <c r="B1338" t="s">
        <v>1</v>
      </c>
      <c r="C1338" t="s">
        <v>207</v>
      </c>
      <c r="D1338" t="s">
        <v>207</v>
      </c>
      <c r="E1338" t="s">
        <v>614</v>
      </c>
      <c r="F1338" t="s">
        <v>96</v>
      </c>
      <c r="G1338" s="3">
        <v>307584.84999999998</v>
      </c>
      <c r="H1338" s="3" t="str">
        <f>VLOOKUP($A1338&amp;$C1338&amp;$B1338,Mapping!$C:$G,3,0)</f>
        <v>Mass</v>
      </c>
      <c r="I1338" t="str">
        <f>VLOOKUP($A1338&amp;$C1338&amp;$B1338,Mapping!$C:$G,4,0)</f>
        <v>LISTERINE</v>
      </c>
      <c r="J1338" t="str">
        <f t="shared" si="20"/>
        <v>LISTERINE</v>
      </c>
      <c r="K1338" t="str">
        <f>VLOOKUP($A1338&amp;$C1338&amp;$B1338,Mapping!$C:$G,5,0)</f>
        <v>Oral &amp; Topical</v>
      </c>
      <c r="L1338" t="str">
        <f>VLOOKUP(J1338&amp;H1338,Mapping!J:K,2,0)</f>
        <v>Listerine</v>
      </c>
      <c r="M1338" t="str">
        <f>IF(OR(I1338="PIZ BUIN",I1338="LISTERINE"),VLOOKUP(E1338,MAPEO!C:D,2,0)&amp;" "&amp;H1338,VLOOKUP(E1338,MAPEO!C:D,2,0))</f>
        <v>Listerine Mass</v>
      </c>
      <c r="N1338" t="str">
        <f>VLOOKUP(F1338,MD!A:B,2,0)</f>
        <v>YTD 2015</v>
      </c>
    </row>
    <row r="1339" spans="1:14">
      <c r="A1339" t="s">
        <v>133</v>
      </c>
      <c r="B1339" t="s">
        <v>1</v>
      </c>
      <c r="C1339" t="s">
        <v>207</v>
      </c>
      <c r="D1339" t="s">
        <v>207</v>
      </c>
      <c r="E1339" t="s">
        <v>614</v>
      </c>
      <c r="F1339" t="s">
        <v>97</v>
      </c>
      <c r="G1339" s="3">
        <v>497608.87</v>
      </c>
      <c r="H1339" s="3" t="str">
        <f>VLOOKUP($A1339&amp;$C1339&amp;$B1339,Mapping!$C:$G,3,0)</f>
        <v>Mass</v>
      </c>
      <c r="I1339" t="str">
        <f>VLOOKUP($A1339&amp;$C1339&amp;$B1339,Mapping!$C:$G,4,0)</f>
        <v>LISTERINE</v>
      </c>
      <c r="J1339" t="str">
        <f t="shared" si="20"/>
        <v>LISTERINE</v>
      </c>
      <c r="K1339" t="str">
        <f>VLOOKUP($A1339&amp;$C1339&amp;$B1339,Mapping!$C:$G,5,0)</f>
        <v>Oral &amp; Topical</v>
      </c>
      <c r="L1339" t="str">
        <f>VLOOKUP(J1339&amp;H1339,Mapping!J:K,2,0)</f>
        <v>Listerine</v>
      </c>
      <c r="M1339" t="str">
        <f>IF(OR(I1339="PIZ BUIN",I1339="LISTERINE"),VLOOKUP(E1339,MAPEO!C:D,2,0)&amp;" "&amp;H1339,VLOOKUP(E1339,MAPEO!C:D,2,0))</f>
        <v>Listerine Mass</v>
      </c>
      <c r="N1339" t="str">
        <f>VLOOKUP(F1339,MD!A:B,2,0)</f>
        <v>YTD 2015</v>
      </c>
    </row>
    <row r="1340" spans="1:14">
      <c r="A1340" t="s">
        <v>133</v>
      </c>
      <c r="B1340" t="s">
        <v>1</v>
      </c>
      <c r="C1340" t="s">
        <v>207</v>
      </c>
      <c r="D1340" t="s">
        <v>207</v>
      </c>
      <c r="E1340" t="s">
        <v>614</v>
      </c>
      <c r="F1340" t="s">
        <v>101</v>
      </c>
      <c r="G1340" s="3">
        <v>336315.67</v>
      </c>
      <c r="H1340" s="3" t="str">
        <f>VLOOKUP($A1340&amp;$C1340&amp;$B1340,Mapping!$C:$G,3,0)</f>
        <v>Mass</v>
      </c>
      <c r="I1340" t="str">
        <f>VLOOKUP($A1340&amp;$C1340&amp;$B1340,Mapping!$C:$G,4,0)</f>
        <v>LISTERINE</v>
      </c>
      <c r="J1340" t="str">
        <f t="shared" si="20"/>
        <v>LISTERINE</v>
      </c>
      <c r="K1340" t="str">
        <f>VLOOKUP($A1340&amp;$C1340&amp;$B1340,Mapping!$C:$G,5,0)</f>
        <v>Oral &amp; Topical</v>
      </c>
      <c r="L1340" t="str">
        <f>VLOOKUP(J1340&amp;H1340,Mapping!J:K,2,0)</f>
        <v>Listerine</v>
      </c>
      <c r="M1340" t="str">
        <f>IF(OR(I1340="PIZ BUIN",I1340="LISTERINE"),VLOOKUP(E1340,MAPEO!C:D,2,0)&amp;" "&amp;H1340,VLOOKUP(E1340,MAPEO!C:D,2,0))</f>
        <v>Listerine Mass</v>
      </c>
      <c r="N1340" t="str">
        <f>VLOOKUP(F1340,MD!A:B,2,0)</f>
        <v>YTD 2015</v>
      </c>
    </row>
    <row r="1341" spans="1:14">
      <c r="A1341" t="s">
        <v>133</v>
      </c>
      <c r="B1341" t="s">
        <v>1</v>
      </c>
      <c r="C1341" t="s">
        <v>207</v>
      </c>
      <c r="D1341" t="s">
        <v>207</v>
      </c>
      <c r="E1341" t="s">
        <v>614</v>
      </c>
      <c r="F1341" t="s">
        <v>104</v>
      </c>
      <c r="G1341" s="3">
        <v>468589.74</v>
      </c>
      <c r="H1341" s="3" t="str">
        <f>VLOOKUP($A1341&amp;$C1341&amp;$B1341,Mapping!$C:$G,3,0)</f>
        <v>Mass</v>
      </c>
      <c r="I1341" t="str">
        <f>VLOOKUP($A1341&amp;$C1341&amp;$B1341,Mapping!$C:$G,4,0)</f>
        <v>LISTERINE</v>
      </c>
      <c r="J1341" t="str">
        <f t="shared" si="20"/>
        <v>LISTERINE</v>
      </c>
      <c r="K1341" t="str">
        <f>VLOOKUP($A1341&amp;$C1341&amp;$B1341,Mapping!$C:$G,5,0)</f>
        <v>Oral &amp; Topical</v>
      </c>
      <c r="L1341" t="str">
        <f>VLOOKUP(J1341&amp;H1341,Mapping!J:K,2,0)</f>
        <v>Listerine</v>
      </c>
      <c r="M1341" t="str">
        <f>IF(OR(I1341="PIZ BUIN",I1341="LISTERINE"),VLOOKUP(E1341,MAPEO!C:D,2,0)&amp;" "&amp;H1341,VLOOKUP(E1341,MAPEO!C:D,2,0))</f>
        <v>Listerine Mass</v>
      </c>
      <c r="N1341" t="str">
        <f>VLOOKUP(F1341,MD!A:B,2,0)</f>
        <v>YTD 2015</v>
      </c>
    </row>
    <row r="1342" spans="1:14">
      <c r="A1342" t="s">
        <v>133</v>
      </c>
      <c r="B1342" t="s">
        <v>1</v>
      </c>
      <c r="C1342" t="s">
        <v>207</v>
      </c>
      <c r="D1342" t="s">
        <v>207</v>
      </c>
      <c r="E1342" t="s">
        <v>614</v>
      </c>
      <c r="F1342" t="s">
        <v>105</v>
      </c>
      <c r="G1342" s="3">
        <v>535546.51</v>
      </c>
      <c r="H1342" s="3" t="str">
        <f>VLOOKUP($A1342&amp;$C1342&amp;$B1342,Mapping!$C:$G,3,0)</f>
        <v>Mass</v>
      </c>
      <c r="I1342" t="str">
        <f>VLOOKUP($A1342&amp;$C1342&amp;$B1342,Mapping!$C:$G,4,0)</f>
        <v>LISTERINE</v>
      </c>
      <c r="J1342" t="str">
        <f t="shared" si="20"/>
        <v>LISTERINE</v>
      </c>
      <c r="K1342" t="str">
        <f>VLOOKUP($A1342&amp;$C1342&amp;$B1342,Mapping!$C:$G,5,0)</f>
        <v>Oral &amp; Topical</v>
      </c>
      <c r="L1342" t="str">
        <f>VLOOKUP(J1342&amp;H1342,Mapping!J:K,2,0)</f>
        <v>Listerine</v>
      </c>
      <c r="M1342" t="str">
        <f>IF(OR(I1342="PIZ BUIN",I1342="LISTERINE"),VLOOKUP(E1342,MAPEO!C:D,2,0)&amp;" "&amp;H1342,VLOOKUP(E1342,MAPEO!C:D,2,0))</f>
        <v>Listerine Mass</v>
      </c>
      <c r="N1342" t="str">
        <f>VLOOKUP(F1342,MD!A:B,2,0)</f>
        <v>YTD 2015</v>
      </c>
    </row>
    <row r="1343" spans="1:14">
      <c r="A1343" t="s">
        <v>133</v>
      </c>
      <c r="B1343" t="s">
        <v>1</v>
      </c>
      <c r="C1343" t="s">
        <v>207</v>
      </c>
      <c r="D1343" t="s">
        <v>207</v>
      </c>
      <c r="E1343" t="s">
        <v>614</v>
      </c>
      <c r="F1343" t="s">
        <v>106</v>
      </c>
      <c r="G1343" s="3">
        <v>289654.61</v>
      </c>
      <c r="H1343" s="3" t="str">
        <f>VLOOKUP($A1343&amp;$C1343&amp;$B1343,Mapping!$C:$G,3,0)</f>
        <v>Mass</v>
      </c>
      <c r="I1343" t="str">
        <f>VLOOKUP($A1343&amp;$C1343&amp;$B1343,Mapping!$C:$G,4,0)</f>
        <v>LISTERINE</v>
      </c>
      <c r="J1343" t="str">
        <f t="shared" si="20"/>
        <v>LISTERINE</v>
      </c>
      <c r="K1343" t="str">
        <f>VLOOKUP($A1343&amp;$C1343&amp;$B1343,Mapping!$C:$G,5,0)</f>
        <v>Oral &amp; Topical</v>
      </c>
      <c r="L1343" t="str">
        <f>VLOOKUP(J1343&amp;H1343,Mapping!J:K,2,0)</f>
        <v>Listerine</v>
      </c>
      <c r="M1343" t="str">
        <f>IF(OR(I1343="PIZ BUIN",I1343="LISTERINE"),VLOOKUP(E1343,MAPEO!C:D,2,0)&amp;" "&amp;H1343,VLOOKUP(E1343,MAPEO!C:D,2,0))</f>
        <v>Listerine Mass</v>
      </c>
      <c r="N1343" t="str">
        <f>VLOOKUP(F1343,MD!A:B,2,0)</f>
        <v>YTD 2015</v>
      </c>
    </row>
    <row r="1344" spans="1:14">
      <c r="A1344" t="s">
        <v>133</v>
      </c>
      <c r="B1344" t="s">
        <v>1</v>
      </c>
      <c r="C1344" t="s">
        <v>207</v>
      </c>
      <c r="D1344" t="s">
        <v>207</v>
      </c>
      <c r="E1344" t="s">
        <v>614</v>
      </c>
      <c r="F1344" t="s">
        <v>108</v>
      </c>
      <c r="G1344" s="3">
        <v>278777.84999999998</v>
      </c>
      <c r="H1344" s="3" t="str">
        <f>VLOOKUP($A1344&amp;$C1344&amp;$B1344,Mapping!$C:$G,3,0)</f>
        <v>Mass</v>
      </c>
      <c r="I1344" t="str">
        <f>VLOOKUP($A1344&amp;$C1344&amp;$B1344,Mapping!$C:$G,4,0)</f>
        <v>LISTERINE</v>
      </c>
      <c r="J1344" t="str">
        <f t="shared" ref="J1344:J1407" si="21">IF(OR(C1344="ROC",C1344="COMPEED"),E1344,D1344)</f>
        <v>LISTERINE</v>
      </c>
      <c r="K1344" t="str">
        <f>VLOOKUP($A1344&amp;$C1344&amp;$B1344,Mapping!$C:$G,5,0)</f>
        <v>Oral &amp; Topical</v>
      </c>
      <c r="L1344" t="str">
        <f>VLOOKUP(J1344&amp;H1344,Mapping!J:K,2,0)</f>
        <v>Listerine</v>
      </c>
      <c r="M1344" t="str">
        <f>IF(OR(I1344="PIZ BUIN",I1344="LISTERINE"),VLOOKUP(E1344,MAPEO!C:D,2,0)&amp;" "&amp;H1344,VLOOKUP(E1344,MAPEO!C:D,2,0))</f>
        <v>Listerine Mass</v>
      </c>
      <c r="N1344">
        <f>VLOOKUP(F1344,MD!A:B,2,0)</f>
        <v>0</v>
      </c>
    </row>
    <row r="1345" spans="1:14">
      <c r="A1345" t="s">
        <v>133</v>
      </c>
      <c r="B1345" t="s">
        <v>1</v>
      </c>
      <c r="C1345" t="s">
        <v>207</v>
      </c>
      <c r="D1345" t="s">
        <v>207</v>
      </c>
      <c r="E1345" t="s">
        <v>614</v>
      </c>
      <c r="F1345" t="s">
        <v>109</v>
      </c>
      <c r="G1345" s="3">
        <v>514903.24</v>
      </c>
      <c r="H1345" s="3" t="str">
        <f>VLOOKUP($A1345&amp;$C1345&amp;$B1345,Mapping!$C:$G,3,0)</f>
        <v>Mass</v>
      </c>
      <c r="I1345" t="str">
        <f>VLOOKUP($A1345&amp;$C1345&amp;$B1345,Mapping!$C:$G,4,0)</f>
        <v>LISTERINE</v>
      </c>
      <c r="J1345" t="str">
        <f t="shared" si="21"/>
        <v>LISTERINE</v>
      </c>
      <c r="K1345" t="str">
        <f>VLOOKUP($A1345&amp;$C1345&amp;$B1345,Mapping!$C:$G,5,0)</f>
        <v>Oral &amp; Topical</v>
      </c>
      <c r="L1345" t="str">
        <f>VLOOKUP(J1345&amp;H1345,Mapping!J:K,2,0)</f>
        <v>Listerine</v>
      </c>
      <c r="M1345" t="str">
        <f>IF(OR(I1345="PIZ BUIN",I1345="LISTERINE"),VLOOKUP(E1345,MAPEO!C:D,2,0)&amp;" "&amp;H1345,VLOOKUP(E1345,MAPEO!C:D,2,0))</f>
        <v>Listerine Mass</v>
      </c>
      <c r="N1345">
        <f>VLOOKUP(F1345,MD!A:B,2,0)</f>
        <v>0</v>
      </c>
    </row>
    <row r="1346" spans="1:14">
      <c r="A1346" t="s">
        <v>133</v>
      </c>
      <c r="B1346" t="s">
        <v>1</v>
      </c>
      <c r="C1346" t="s">
        <v>207</v>
      </c>
      <c r="D1346" t="s">
        <v>207</v>
      </c>
      <c r="E1346" t="s">
        <v>614</v>
      </c>
      <c r="F1346" t="s">
        <v>110</v>
      </c>
      <c r="G1346" s="3">
        <v>354579.45</v>
      </c>
      <c r="H1346" s="3" t="str">
        <f>VLOOKUP($A1346&amp;$C1346&amp;$B1346,Mapping!$C:$G,3,0)</f>
        <v>Mass</v>
      </c>
      <c r="I1346" t="str">
        <f>VLOOKUP($A1346&amp;$C1346&amp;$B1346,Mapping!$C:$G,4,0)</f>
        <v>LISTERINE</v>
      </c>
      <c r="J1346" t="str">
        <f t="shared" si="21"/>
        <v>LISTERINE</v>
      </c>
      <c r="K1346" t="str">
        <f>VLOOKUP($A1346&amp;$C1346&amp;$B1346,Mapping!$C:$G,5,0)</f>
        <v>Oral &amp; Topical</v>
      </c>
      <c r="L1346" t="str">
        <f>VLOOKUP(J1346&amp;H1346,Mapping!J:K,2,0)</f>
        <v>Listerine</v>
      </c>
      <c r="M1346" t="str">
        <f>IF(OR(I1346="PIZ BUIN",I1346="LISTERINE"),VLOOKUP(E1346,MAPEO!C:D,2,0)&amp;" "&amp;H1346,VLOOKUP(E1346,MAPEO!C:D,2,0))</f>
        <v>Listerine Mass</v>
      </c>
      <c r="N1346">
        <f>VLOOKUP(F1346,MD!A:B,2,0)</f>
        <v>0</v>
      </c>
    </row>
    <row r="1347" spans="1:14">
      <c r="A1347" t="s">
        <v>133</v>
      </c>
      <c r="B1347" t="s">
        <v>1</v>
      </c>
      <c r="C1347" t="s">
        <v>207</v>
      </c>
      <c r="D1347" t="s">
        <v>207</v>
      </c>
      <c r="E1347" t="s">
        <v>614</v>
      </c>
      <c r="F1347" t="s">
        <v>111</v>
      </c>
      <c r="G1347" s="3">
        <v>285732.21000000002</v>
      </c>
      <c r="H1347" s="3" t="str">
        <f>VLOOKUP($A1347&amp;$C1347&amp;$B1347,Mapping!$C:$G,3,0)</f>
        <v>Mass</v>
      </c>
      <c r="I1347" t="str">
        <f>VLOOKUP($A1347&amp;$C1347&amp;$B1347,Mapping!$C:$G,4,0)</f>
        <v>LISTERINE</v>
      </c>
      <c r="J1347" t="str">
        <f t="shared" si="21"/>
        <v>LISTERINE</v>
      </c>
      <c r="K1347" t="str">
        <f>VLOOKUP($A1347&amp;$C1347&amp;$B1347,Mapping!$C:$G,5,0)</f>
        <v>Oral &amp; Topical</v>
      </c>
      <c r="L1347" t="str">
        <f>VLOOKUP(J1347&amp;H1347,Mapping!J:K,2,0)</f>
        <v>Listerine</v>
      </c>
      <c r="M1347" t="str">
        <f>IF(OR(I1347="PIZ BUIN",I1347="LISTERINE"),VLOOKUP(E1347,MAPEO!C:D,2,0)&amp;" "&amp;H1347,VLOOKUP(E1347,MAPEO!C:D,2,0))</f>
        <v>Listerine Mass</v>
      </c>
      <c r="N1347">
        <f>VLOOKUP(F1347,MD!A:B,2,0)</f>
        <v>0</v>
      </c>
    </row>
    <row r="1348" spans="1:14">
      <c r="A1348" t="s">
        <v>133</v>
      </c>
      <c r="B1348" t="s">
        <v>1</v>
      </c>
      <c r="C1348" t="s">
        <v>207</v>
      </c>
      <c r="D1348" t="s">
        <v>207</v>
      </c>
      <c r="E1348" t="s">
        <v>614</v>
      </c>
      <c r="F1348" t="s">
        <v>114</v>
      </c>
      <c r="G1348" s="3">
        <v>511095.14</v>
      </c>
      <c r="H1348" s="3" t="str">
        <f>VLOOKUP($A1348&amp;$C1348&amp;$B1348,Mapping!$C:$G,3,0)</f>
        <v>Mass</v>
      </c>
      <c r="I1348" t="str">
        <f>VLOOKUP($A1348&amp;$C1348&amp;$B1348,Mapping!$C:$G,4,0)</f>
        <v>LISTERINE</v>
      </c>
      <c r="J1348" t="str">
        <f t="shared" si="21"/>
        <v>LISTERINE</v>
      </c>
      <c r="K1348" t="str">
        <f>VLOOKUP($A1348&amp;$C1348&amp;$B1348,Mapping!$C:$G,5,0)</f>
        <v>Oral &amp; Topical</v>
      </c>
      <c r="L1348" t="str">
        <f>VLOOKUP(J1348&amp;H1348,Mapping!J:K,2,0)</f>
        <v>Listerine</v>
      </c>
      <c r="M1348" t="str">
        <f>IF(OR(I1348="PIZ BUIN",I1348="LISTERINE"),VLOOKUP(E1348,MAPEO!C:D,2,0)&amp;" "&amp;H1348,VLOOKUP(E1348,MAPEO!C:D,2,0))</f>
        <v>Listerine Mass</v>
      </c>
      <c r="N1348">
        <f>VLOOKUP(F1348,MD!A:B,2,0)</f>
        <v>0</v>
      </c>
    </row>
    <row r="1349" spans="1:14">
      <c r="A1349" t="s">
        <v>133</v>
      </c>
      <c r="B1349" t="s">
        <v>1</v>
      </c>
      <c r="C1349" t="s">
        <v>207</v>
      </c>
      <c r="D1349" t="s">
        <v>207</v>
      </c>
      <c r="E1349" t="s">
        <v>614</v>
      </c>
      <c r="F1349" t="s">
        <v>115</v>
      </c>
      <c r="G1349" s="3">
        <v>415627.95</v>
      </c>
      <c r="H1349" s="3" t="str">
        <f>VLOOKUP($A1349&amp;$C1349&amp;$B1349,Mapping!$C:$G,3,0)</f>
        <v>Mass</v>
      </c>
      <c r="I1349" t="str">
        <f>VLOOKUP($A1349&amp;$C1349&amp;$B1349,Mapping!$C:$G,4,0)</f>
        <v>LISTERINE</v>
      </c>
      <c r="J1349" t="str">
        <f t="shared" si="21"/>
        <v>LISTERINE</v>
      </c>
      <c r="K1349" t="str">
        <f>VLOOKUP($A1349&amp;$C1349&amp;$B1349,Mapping!$C:$G,5,0)</f>
        <v>Oral &amp; Topical</v>
      </c>
      <c r="L1349" t="str">
        <f>VLOOKUP(J1349&amp;H1349,Mapping!J:K,2,0)</f>
        <v>Listerine</v>
      </c>
      <c r="M1349" t="str">
        <f>IF(OR(I1349="PIZ BUIN",I1349="LISTERINE"),VLOOKUP(E1349,MAPEO!C:D,2,0)&amp;" "&amp;H1349,VLOOKUP(E1349,MAPEO!C:D,2,0))</f>
        <v>Listerine Mass</v>
      </c>
      <c r="N1349" t="str">
        <f>VLOOKUP(F1349,MD!A:B,2,0)</f>
        <v>YTD 2016</v>
      </c>
    </row>
    <row r="1350" spans="1:14">
      <c r="A1350" t="s">
        <v>133</v>
      </c>
      <c r="B1350" t="s">
        <v>1</v>
      </c>
      <c r="C1350" t="s">
        <v>207</v>
      </c>
      <c r="D1350" t="s">
        <v>207</v>
      </c>
      <c r="E1350" t="s">
        <v>614</v>
      </c>
      <c r="F1350" t="s">
        <v>117</v>
      </c>
      <c r="G1350" s="3">
        <v>437557.28</v>
      </c>
      <c r="H1350" s="3" t="str">
        <f>VLOOKUP($A1350&amp;$C1350&amp;$B1350,Mapping!$C:$G,3,0)</f>
        <v>Mass</v>
      </c>
      <c r="I1350" t="str">
        <f>VLOOKUP($A1350&amp;$C1350&amp;$B1350,Mapping!$C:$G,4,0)</f>
        <v>LISTERINE</v>
      </c>
      <c r="J1350" t="str">
        <f t="shared" si="21"/>
        <v>LISTERINE</v>
      </c>
      <c r="K1350" t="str">
        <f>VLOOKUP($A1350&amp;$C1350&amp;$B1350,Mapping!$C:$G,5,0)</f>
        <v>Oral &amp; Topical</v>
      </c>
      <c r="L1350" t="str">
        <f>VLOOKUP(J1350&amp;H1350,Mapping!J:K,2,0)</f>
        <v>Listerine</v>
      </c>
      <c r="M1350" t="str">
        <f>IF(OR(I1350="PIZ BUIN",I1350="LISTERINE"),VLOOKUP(E1350,MAPEO!C:D,2,0)&amp;" "&amp;H1350,VLOOKUP(E1350,MAPEO!C:D,2,0))</f>
        <v>Listerine Mass</v>
      </c>
      <c r="N1350" t="str">
        <f>VLOOKUP(F1350,MD!A:B,2,0)</f>
        <v>YTD 2016</v>
      </c>
    </row>
    <row r="1351" spans="1:14">
      <c r="A1351" t="s">
        <v>133</v>
      </c>
      <c r="B1351" t="s">
        <v>1</v>
      </c>
      <c r="C1351" t="s">
        <v>207</v>
      </c>
      <c r="D1351" t="s">
        <v>207</v>
      </c>
      <c r="E1351" t="s">
        <v>614</v>
      </c>
      <c r="F1351" t="s">
        <v>118</v>
      </c>
      <c r="G1351" s="3">
        <v>557039.72</v>
      </c>
      <c r="H1351" s="3" t="str">
        <f>VLOOKUP($A1351&amp;$C1351&amp;$B1351,Mapping!$C:$G,3,0)</f>
        <v>Mass</v>
      </c>
      <c r="I1351" t="str">
        <f>VLOOKUP($A1351&amp;$C1351&amp;$B1351,Mapping!$C:$G,4,0)</f>
        <v>LISTERINE</v>
      </c>
      <c r="J1351" t="str">
        <f t="shared" si="21"/>
        <v>LISTERINE</v>
      </c>
      <c r="K1351" t="str">
        <f>VLOOKUP($A1351&amp;$C1351&amp;$B1351,Mapping!$C:$G,5,0)</f>
        <v>Oral &amp; Topical</v>
      </c>
      <c r="L1351" t="str">
        <f>VLOOKUP(J1351&amp;H1351,Mapping!J:K,2,0)</f>
        <v>Listerine</v>
      </c>
      <c r="M1351" t="str">
        <f>IF(OR(I1351="PIZ BUIN",I1351="LISTERINE"),VLOOKUP(E1351,MAPEO!C:D,2,0)&amp;" "&amp;H1351,VLOOKUP(E1351,MAPEO!C:D,2,0))</f>
        <v>Listerine Mass</v>
      </c>
      <c r="N1351" t="str">
        <f>VLOOKUP(F1351,MD!A:B,2,0)</f>
        <v>YTD 2016</v>
      </c>
    </row>
    <row r="1352" spans="1:14">
      <c r="A1352" t="s">
        <v>133</v>
      </c>
      <c r="B1352" t="s">
        <v>1</v>
      </c>
      <c r="C1352" t="s">
        <v>207</v>
      </c>
      <c r="D1352" t="s">
        <v>207</v>
      </c>
      <c r="E1352" t="s">
        <v>615</v>
      </c>
      <c r="F1352" t="s">
        <v>482</v>
      </c>
      <c r="G1352" s="3">
        <v>11559.97</v>
      </c>
      <c r="H1352" s="3" t="str">
        <f>VLOOKUP($A1352&amp;$C1352&amp;$B1352,Mapping!$C:$G,3,0)</f>
        <v>Mass</v>
      </c>
      <c r="I1352" t="str">
        <f>VLOOKUP($A1352&amp;$C1352&amp;$B1352,Mapping!$C:$G,4,0)</f>
        <v>LISTERINE</v>
      </c>
      <c r="J1352" t="str">
        <f t="shared" si="21"/>
        <v>LISTERINE</v>
      </c>
      <c r="K1352" t="str">
        <f>VLOOKUP($A1352&amp;$C1352&amp;$B1352,Mapping!$C:$G,5,0)</f>
        <v>Oral &amp; Topical</v>
      </c>
      <c r="L1352" t="str">
        <f>VLOOKUP(J1352&amp;H1352,Mapping!J:K,2,0)</f>
        <v>Listerine</v>
      </c>
      <c r="M1352" t="str">
        <f>IF(OR(I1352="PIZ BUIN",I1352="LISTERINE"),VLOOKUP(E1352,MAPEO!C:D,2,0)&amp;" "&amp;H1352,VLOOKUP(E1352,MAPEO!C:D,2,0))</f>
        <v>Listerine Mass</v>
      </c>
      <c r="N1352">
        <f>VLOOKUP(F1352,MD!A:B,2,0)</f>
        <v>0</v>
      </c>
    </row>
    <row r="1353" spans="1:14">
      <c r="A1353" t="s">
        <v>133</v>
      </c>
      <c r="B1353" t="s">
        <v>1</v>
      </c>
      <c r="C1353" t="s">
        <v>207</v>
      </c>
      <c r="D1353" t="s">
        <v>207</v>
      </c>
      <c r="E1353" t="s">
        <v>615</v>
      </c>
      <c r="F1353" t="s">
        <v>483</v>
      </c>
      <c r="G1353" s="3">
        <v>5227.33</v>
      </c>
      <c r="H1353" s="3" t="str">
        <f>VLOOKUP($A1353&amp;$C1353&amp;$B1353,Mapping!$C:$G,3,0)</f>
        <v>Mass</v>
      </c>
      <c r="I1353" t="str">
        <f>VLOOKUP($A1353&amp;$C1353&amp;$B1353,Mapping!$C:$G,4,0)</f>
        <v>LISTERINE</v>
      </c>
      <c r="J1353" t="str">
        <f t="shared" si="21"/>
        <v>LISTERINE</v>
      </c>
      <c r="K1353" t="str">
        <f>VLOOKUP($A1353&amp;$C1353&amp;$B1353,Mapping!$C:$G,5,0)</f>
        <v>Oral &amp; Topical</v>
      </c>
      <c r="L1353" t="str">
        <f>VLOOKUP(J1353&amp;H1353,Mapping!J:K,2,0)</f>
        <v>Listerine</v>
      </c>
      <c r="M1353" t="str">
        <f>IF(OR(I1353="PIZ BUIN",I1353="LISTERINE"),VLOOKUP(E1353,MAPEO!C:D,2,0)&amp;" "&amp;H1353,VLOOKUP(E1353,MAPEO!C:D,2,0))</f>
        <v>Listerine Mass</v>
      </c>
      <c r="N1353">
        <f>VLOOKUP(F1353,MD!A:B,2,0)</f>
        <v>0</v>
      </c>
    </row>
    <row r="1354" spans="1:14">
      <c r="A1354" t="s">
        <v>133</v>
      </c>
      <c r="B1354" t="s">
        <v>1</v>
      </c>
      <c r="C1354" t="s">
        <v>207</v>
      </c>
      <c r="D1354" t="s">
        <v>207</v>
      </c>
      <c r="E1354" t="s">
        <v>615</v>
      </c>
      <c r="F1354" t="s">
        <v>484</v>
      </c>
      <c r="G1354" s="3">
        <v>7918.38</v>
      </c>
      <c r="H1354" s="3" t="str">
        <f>VLOOKUP($A1354&amp;$C1354&amp;$B1354,Mapping!$C:$G,3,0)</f>
        <v>Mass</v>
      </c>
      <c r="I1354" t="str">
        <f>VLOOKUP($A1354&amp;$C1354&amp;$B1354,Mapping!$C:$G,4,0)</f>
        <v>LISTERINE</v>
      </c>
      <c r="J1354" t="str">
        <f t="shared" si="21"/>
        <v>LISTERINE</v>
      </c>
      <c r="K1354" t="str">
        <f>VLOOKUP($A1354&amp;$C1354&amp;$B1354,Mapping!$C:$G,5,0)</f>
        <v>Oral &amp; Topical</v>
      </c>
      <c r="L1354" t="str">
        <f>VLOOKUP(J1354&amp;H1354,Mapping!J:K,2,0)</f>
        <v>Listerine</v>
      </c>
      <c r="M1354" t="str">
        <f>IF(OR(I1354="PIZ BUIN",I1354="LISTERINE"),VLOOKUP(E1354,MAPEO!C:D,2,0)&amp;" "&amp;H1354,VLOOKUP(E1354,MAPEO!C:D,2,0))</f>
        <v>Listerine Mass</v>
      </c>
      <c r="N1354">
        <f>VLOOKUP(F1354,MD!A:B,2,0)</f>
        <v>0</v>
      </c>
    </row>
    <row r="1355" spans="1:14">
      <c r="A1355" t="s">
        <v>133</v>
      </c>
      <c r="B1355" t="s">
        <v>1</v>
      </c>
      <c r="C1355" t="s">
        <v>207</v>
      </c>
      <c r="D1355" t="s">
        <v>207</v>
      </c>
      <c r="E1355" t="s">
        <v>615</v>
      </c>
      <c r="F1355" t="s">
        <v>485</v>
      </c>
      <c r="G1355" s="3">
        <v>9559.4</v>
      </c>
      <c r="H1355" s="3" t="str">
        <f>VLOOKUP($A1355&amp;$C1355&amp;$B1355,Mapping!$C:$G,3,0)</f>
        <v>Mass</v>
      </c>
      <c r="I1355" t="str">
        <f>VLOOKUP($A1355&amp;$C1355&amp;$B1355,Mapping!$C:$G,4,0)</f>
        <v>LISTERINE</v>
      </c>
      <c r="J1355" t="str">
        <f t="shared" si="21"/>
        <v>LISTERINE</v>
      </c>
      <c r="K1355" t="str">
        <f>VLOOKUP($A1355&amp;$C1355&amp;$B1355,Mapping!$C:$G,5,0)</f>
        <v>Oral &amp; Topical</v>
      </c>
      <c r="L1355" t="str">
        <f>VLOOKUP(J1355&amp;H1355,Mapping!J:K,2,0)</f>
        <v>Listerine</v>
      </c>
      <c r="M1355" t="str">
        <f>IF(OR(I1355="PIZ BUIN",I1355="LISTERINE"),VLOOKUP(E1355,MAPEO!C:D,2,0)&amp;" "&amp;H1355,VLOOKUP(E1355,MAPEO!C:D,2,0))</f>
        <v>Listerine Mass</v>
      </c>
      <c r="N1355">
        <f>VLOOKUP(F1355,MD!A:B,2,0)</f>
        <v>0</v>
      </c>
    </row>
    <row r="1356" spans="1:14">
      <c r="A1356" t="s">
        <v>133</v>
      </c>
      <c r="B1356" t="s">
        <v>1</v>
      </c>
      <c r="C1356" t="s">
        <v>207</v>
      </c>
      <c r="D1356" t="s">
        <v>207</v>
      </c>
      <c r="E1356" t="s">
        <v>615</v>
      </c>
      <c r="F1356" t="s">
        <v>486</v>
      </c>
      <c r="G1356" s="3">
        <v>5576.19</v>
      </c>
      <c r="H1356" s="3" t="str">
        <f>VLOOKUP($A1356&amp;$C1356&amp;$B1356,Mapping!$C:$G,3,0)</f>
        <v>Mass</v>
      </c>
      <c r="I1356" t="str">
        <f>VLOOKUP($A1356&amp;$C1356&amp;$B1356,Mapping!$C:$G,4,0)</f>
        <v>LISTERINE</v>
      </c>
      <c r="J1356" t="str">
        <f t="shared" si="21"/>
        <v>LISTERINE</v>
      </c>
      <c r="K1356" t="str">
        <f>VLOOKUP($A1356&amp;$C1356&amp;$B1356,Mapping!$C:$G,5,0)</f>
        <v>Oral &amp; Topical</v>
      </c>
      <c r="L1356" t="str">
        <f>VLOOKUP(J1356&amp;H1356,Mapping!J:K,2,0)</f>
        <v>Listerine</v>
      </c>
      <c r="M1356" t="str">
        <f>IF(OR(I1356="PIZ BUIN",I1356="LISTERINE"),VLOOKUP(E1356,MAPEO!C:D,2,0)&amp;" "&amp;H1356,VLOOKUP(E1356,MAPEO!C:D,2,0))</f>
        <v>Listerine Mass</v>
      </c>
      <c r="N1356">
        <f>VLOOKUP(F1356,MD!A:B,2,0)</f>
        <v>0</v>
      </c>
    </row>
    <row r="1357" spans="1:14">
      <c r="A1357" t="s">
        <v>133</v>
      </c>
      <c r="B1357" t="s">
        <v>1</v>
      </c>
      <c r="C1357" t="s">
        <v>207</v>
      </c>
      <c r="D1357" t="s">
        <v>207</v>
      </c>
      <c r="E1357" t="s">
        <v>615</v>
      </c>
      <c r="F1357" t="s">
        <v>487</v>
      </c>
      <c r="G1357" s="3">
        <v>15117.09</v>
      </c>
      <c r="H1357" s="3" t="str">
        <f>VLOOKUP($A1357&amp;$C1357&amp;$B1357,Mapping!$C:$G,3,0)</f>
        <v>Mass</v>
      </c>
      <c r="I1357" t="str">
        <f>VLOOKUP($A1357&amp;$C1357&amp;$B1357,Mapping!$C:$G,4,0)</f>
        <v>LISTERINE</v>
      </c>
      <c r="J1357" t="str">
        <f t="shared" si="21"/>
        <v>LISTERINE</v>
      </c>
      <c r="K1357" t="str">
        <f>VLOOKUP($A1357&amp;$C1357&amp;$B1357,Mapping!$C:$G,5,0)</f>
        <v>Oral &amp; Topical</v>
      </c>
      <c r="L1357" t="str">
        <f>VLOOKUP(J1357&amp;H1357,Mapping!J:K,2,0)</f>
        <v>Listerine</v>
      </c>
      <c r="M1357" t="str">
        <f>IF(OR(I1357="PIZ BUIN",I1357="LISTERINE"),VLOOKUP(E1357,MAPEO!C:D,2,0)&amp;" "&amp;H1357,VLOOKUP(E1357,MAPEO!C:D,2,0))</f>
        <v>Listerine Mass</v>
      </c>
      <c r="N1357">
        <f>VLOOKUP(F1357,MD!A:B,2,0)</f>
        <v>0</v>
      </c>
    </row>
    <row r="1358" spans="1:14">
      <c r="A1358" t="s">
        <v>133</v>
      </c>
      <c r="B1358" t="s">
        <v>1</v>
      </c>
      <c r="C1358" t="s">
        <v>207</v>
      </c>
      <c r="D1358" t="s">
        <v>207</v>
      </c>
      <c r="E1358" t="s">
        <v>615</v>
      </c>
      <c r="F1358" t="s">
        <v>488</v>
      </c>
      <c r="G1358" s="3">
        <v>6759.9</v>
      </c>
      <c r="H1358" s="3" t="str">
        <f>VLOOKUP($A1358&amp;$C1358&amp;$B1358,Mapping!$C:$G,3,0)</f>
        <v>Mass</v>
      </c>
      <c r="I1358" t="str">
        <f>VLOOKUP($A1358&amp;$C1358&amp;$B1358,Mapping!$C:$G,4,0)</f>
        <v>LISTERINE</v>
      </c>
      <c r="J1358" t="str">
        <f t="shared" si="21"/>
        <v>LISTERINE</v>
      </c>
      <c r="K1358" t="str">
        <f>VLOOKUP($A1358&amp;$C1358&amp;$B1358,Mapping!$C:$G,5,0)</f>
        <v>Oral &amp; Topical</v>
      </c>
      <c r="L1358" t="str">
        <f>VLOOKUP(J1358&amp;H1358,Mapping!J:K,2,0)</f>
        <v>Listerine</v>
      </c>
      <c r="M1358" t="str">
        <f>IF(OR(I1358="PIZ BUIN",I1358="LISTERINE"),VLOOKUP(E1358,MAPEO!C:D,2,0)&amp;" "&amp;H1358,VLOOKUP(E1358,MAPEO!C:D,2,0))</f>
        <v>Listerine Mass</v>
      </c>
      <c r="N1358">
        <f>VLOOKUP(F1358,MD!A:B,2,0)</f>
        <v>0</v>
      </c>
    </row>
    <row r="1359" spans="1:14">
      <c r="A1359" t="s">
        <v>133</v>
      </c>
      <c r="B1359" t="s">
        <v>1</v>
      </c>
      <c r="C1359" t="s">
        <v>207</v>
      </c>
      <c r="D1359" t="s">
        <v>207</v>
      </c>
      <c r="E1359" t="s">
        <v>615</v>
      </c>
      <c r="F1359" t="s">
        <v>489</v>
      </c>
      <c r="G1359" s="3">
        <v>6009.38</v>
      </c>
      <c r="H1359" s="3" t="str">
        <f>VLOOKUP($A1359&amp;$C1359&amp;$B1359,Mapping!$C:$G,3,0)</f>
        <v>Mass</v>
      </c>
      <c r="I1359" t="str">
        <f>VLOOKUP($A1359&amp;$C1359&amp;$B1359,Mapping!$C:$G,4,0)</f>
        <v>LISTERINE</v>
      </c>
      <c r="J1359" t="str">
        <f t="shared" si="21"/>
        <v>LISTERINE</v>
      </c>
      <c r="K1359" t="str">
        <f>VLOOKUP($A1359&amp;$C1359&amp;$B1359,Mapping!$C:$G,5,0)</f>
        <v>Oral &amp; Topical</v>
      </c>
      <c r="L1359" t="str">
        <f>VLOOKUP(J1359&amp;H1359,Mapping!J:K,2,0)</f>
        <v>Listerine</v>
      </c>
      <c r="M1359" t="str">
        <f>IF(OR(I1359="PIZ BUIN",I1359="LISTERINE"),VLOOKUP(E1359,MAPEO!C:D,2,0)&amp;" "&amp;H1359,VLOOKUP(E1359,MAPEO!C:D,2,0))</f>
        <v>Listerine Mass</v>
      </c>
      <c r="N1359">
        <f>VLOOKUP(F1359,MD!A:B,2,0)</f>
        <v>0</v>
      </c>
    </row>
    <row r="1360" spans="1:14">
      <c r="A1360" t="s">
        <v>133</v>
      </c>
      <c r="B1360" t="s">
        <v>1</v>
      </c>
      <c r="C1360" t="s">
        <v>207</v>
      </c>
      <c r="D1360" t="s">
        <v>207</v>
      </c>
      <c r="E1360" t="s">
        <v>615</v>
      </c>
      <c r="F1360" t="s">
        <v>490</v>
      </c>
      <c r="G1360" s="3">
        <v>9323.83</v>
      </c>
      <c r="H1360" s="3" t="str">
        <f>VLOOKUP($A1360&amp;$C1360&amp;$B1360,Mapping!$C:$G,3,0)</f>
        <v>Mass</v>
      </c>
      <c r="I1360" t="str">
        <f>VLOOKUP($A1360&amp;$C1360&amp;$B1360,Mapping!$C:$G,4,0)</f>
        <v>LISTERINE</v>
      </c>
      <c r="J1360" t="str">
        <f t="shared" si="21"/>
        <v>LISTERINE</v>
      </c>
      <c r="K1360" t="str">
        <f>VLOOKUP($A1360&amp;$C1360&amp;$B1360,Mapping!$C:$G,5,0)</f>
        <v>Oral &amp; Topical</v>
      </c>
      <c r="L1360" t="str">
        <f>VLOOKUP(J1360&amp;H1360,Mapping!J:K,2,0)</f>
        <v>Listerine</v>
      </c>
      <c r="M1360" t="str">
        <f>IF(OR(I1360="PIZ BUIN",I1360="LISTERINE"),VLOOKUP(E1360,MAPEO!C:D,2,0)&amp;" "&amp;H1360,VLOOKUP(E1360,MAPEO!C:D,2,0))</f>
        <v>Listerine Mass</v>
      </c>
      <c r="N1360">
        <f>VLOOKUP(F1360,MD!A:B,2,0)</f>
        <v>0</v>
      </c>
    </row>
    <row r="1361" spans="1:14">
      <c r="A1361" t="s">
        <v>133</v>
      </c>
      <c r="B1361" t="s">
        <v>1</v>
      </c>
      <c r="C1361" t="s">
        <v>207</v>
      </c>
      <c r="D1361" t="s">
        <v>207</v>
      </c>
      <c r="E1361" t="s">
        <v>615</v>
      </c>
      <c r="F1361" t="s">
        <v>491</v>
      </c>
      <c r="G1361" s="3">
        <v>5780.25</v>
      </c>
      <c r="H1361" s="3" t="str">
        <f>VLOOKUP($A1361&amp;$C1361&amp;$B1361,Mapping!$C:$G,3,0)</f>
        <v>Mass</v>
      </c>
      <c r="I1361" t="str">
        <f>VLOOKUP($A1361&amp;$C1361&amp;$B1361,Mapping!$C:$G,4,0)</f>
        <v>LISTERINE</v>
      </c>
      <c r="J1361" t="str">
        <f t="shared" si="21"/>
        <v>LISTERINE</v>
      </c>
      <c r="K1361" t="str">
        <f>VLOOKUP($A1361&amp;$C1361&amp;$B1361,Mapping!$C:$G,5,0)</f>
        <v>Oral &amp; Topical</v>
      </c>
      <c r="L1361" t="str">
        <f>VLOOKUP(J1361&amp;H1361,Mapping!J:K,2,0)</f>
        <v>Listerine</v>
      </c>
      <c r="M1361" t="str">
        <f>IF(OR(I1361="PIZ BUIN",I1361="LISTERINE"),VLOOKUP(E1361,MAPEO!C:D,2,0)&amp;" "&amp;H1361,VLOOKUP(E1361,MAPEO!C:D,2,0))</f>
        <v>Listerine Mass</v>
      </c>
      <c r="N1361">
        <f>VLOOKUP(F1361,MD!A:B,2,0)</f>
        <v>0</v>
      </c>
    </row>
    <row r="1362" spans="1:14">
      <c r="A1362" t="s">
        <v>133</v>
      </c>
      <c r="B1362" t="s">
        <v>1</v>
      </c>
      <c r="C1362" t="s">
        <v>207</v>
      </c>
      <c r="D1362" t="s">
        <v>207</v>
      </c>
      <c r="E1362" t="s">
        <v>615</v>
      </c>
      <c r="F1362" t="s">
        <v>492</v>
      </c>
      <c r="G1362" s="3">
        <v>4246.55</v>
      </c>
      <c r="H1362" s="3" t="str">
        <f>VLOOKUP($A1362&amp;$C1362&amp;$B1362,Mapping!$C:$G,3,0)</f>
        <v>Mass</v>
      </c>
      <c r="I1362" t="str">
        <f>VLOOKUP($A1362&amp;$C1362&amp;$B1362,Mapping!$C:$G,4,0)</f>
        <v>LISTERINE</v>
      </c>
      <c r="J1362" t="str">
        <f t="shared" si="21"/>
        <v>LISTERINE</v>
      </c>
      <c r="K1362" t="str">
        <f>VLOOKUP($A1362&amp;$C1362&amp;$B1362,Mapping!$C:$G,5,0)</f>
        <v>Oral &amp; Topical</v>
      </c>
      <c r="L1362" t="str">
        <f>VLOOKUP(J1362&amp;H1362,Mapping!J:K,2,0)</f>
        <v>Listerine</v>
      </c>
      <c r="M1362" t="str">
        <f>IF(OR(I1362="PIZ BUIN",I1362="LISTERINE"),VLOOKUP(E1362,MAPEO!C:D,2,0)&amp;" "&amp;H1362,VLOOKUP(E1362,MAPEO!C:D,2,0))</f>
        <v>Listerine Mass</v>
      </c>
      <c r="N1362">
        <f>VLOOKUP(F1362,MD!A:B,2,0)</f>
        <v>0</v>
      </c>
    </row>
    <row r="1363" spans="1:14">
      <c r="A1363" t="s">
        <v>133</v>
      </c>
      <c r="B1363" t="s">
        <v>1</v>
      </c>
      <c r="C1363" t="s">
        <v>207</v>
      </c>
      <c r="D1363" t="s">
        <v>207</v>
      </c>
      <c r="E1363" t="s">
        <v>615</v>
      </c>
      <c r="F1363" t="s">
        <v>493</v>
      </c>
      <c r="G1363" s="3">
        <v>12396.7</v>
      </c>
      <c r="H1363" s="3" t="str">
        <f>VLOOKUP($A1363&amp;$C1363&amp;$B1363,Mapping!$C:$G,3,0)</f>
        <v>Mass</v>
      </c>
      <c r="I1363" t="str">
        <f>VLOOKUP($A1363&amp;$C1363&amp;$B1363,Mapping!$C:$G,4,0)</f>
        <v>LISTERINE</v>
      </c>
      <c r="J1363" t="str">
        <f t="shared" si="21"/>
        <v>LISTERINE</v>
      </c>
      <c r="K1363" t="str">
        <f>VLOOKUP($A1363&amp;$C1363&amp;$B1363,Mapping!$C:$G,5,0)</f>
        <v>Oral &amp; Topical</v>
      </c>
      <c r="L1363" t="str">
        <f>VLOOKUP(J1363&amp;H1363,Mapping!J:K,2,0)</f>
        <v>Listerine</v>
      </c>
      <c r="M1363" t="str">
        <f>IF(OR(I1363="PIZ BUIN",I1363="LISTERINE"),VLOOKUP(E1363,MAPEO!C:D,2,0)&amp;" "&amp;H1363,VLOOKUP(E1363,MAPEO!C:D,2,0))</f>
        <v>Listerine Mass</v>
      </c>
      <c r="N1363">
        <f>VLOOKUP(F1363,MD!A:B,2,0)</f>
        <v>0</v>
      </c>
    </row>
    <row r="1364" spans="1:14">
      <c r="A1364" t="s">
        <v>133</v>
      </c>
      <c r="B1364" t="s">
        <v>1</v>
      </c>
      <c r="C1364" t="s">
        <v>207</v>
      </c>
      <c r="D1364" t="s">
        <v>207</v>
      </c>
      <c r="E1364" t="s">
        <v>615</v>
      </c>
      <c r="F1364" t="s">
        <v>95</v>
      </c>
      <c r="G1364" s="3">
        <v>4317.5</v>
      </c>
      <c r="H1364" s="3" t="str">
        <f>VLOOKUP($A1364&amp;$C1364&amp;$B1364,Mapping!$C:$G,3,0)</f>
        <v>Mass</v>
      </c>
      <c r="I1364" t="str">
        <f>VLOOKUP($A1364&amp;$C1364&amp;$B1364,Mapping!$C:$G,4,0)</f>
        <v>LISTERINE</v>
      </c>
      <c r="J1364" t="str">
        <f t="shared" si="21"/>
        <v>LISTERINE</v>
      </c>
      <c r="K1364" t="str">
        <f>VLOOKUP($A1364&amp;$C1364&amp;$B1364,Mapping!$C:$G,5,0)</f>
        <v>Oral &amp; Topical</v>
      </c>
      <c r="L1364" t="str">
        <f>VLOOKUP(J1364&amp;H1364,Mapping!J:K,2,0)</f>
        <v>Listerine</v>
      </c>
      <c r="M1364" t="str">
        <f>IF(OR(I1364="PIZ BUIN",I1364="LISTERINE"),VLOOKUP(E1364,MAPEO!C:D,2,0)&amp;" "&amp;H1364,VLOOKUP(E1364,MAPEO!C:D,2,0))</f>
        <v>Listerine Mass</v>
      </c>
      <c r="N1364" t="str">
        <f>VLOOKUP(F1364,MD!A:B,2,0)</f>
        <v>YTD 2015</v>
      </c>
    </row>
    <row r="1365" spans="1:14">
      <c r="A1365" t="s">
        <v>133</v>
      </c>
      <c r="B1365" t="s">
        <v>1</v>
      </c>
      <c r="C1365" t="s">
        <v>207</v>
      </c>
      <c r="D1365" t="s">
        <v>207</v>
      </c>
      <c r="E1365" t="s">
        <v>615</v>
      </c>
      <c r="F1365" t="s">
        <v>96</v>
      </c>
      <c r="G1365" s="3">
        <v>4209.8100000000004</v>
      </c>
      <c r="H1365" s="3" t="str">
        <f>VLOOKUP($A1365&amp;$C1365&amp;$B1365,Mapping!$C:$G,3,0)</f>
        <v>Mass</v>
      </c>
      <c r="I1365" t="str">
        <f>VLOOKUP($A1365&amp;$C1365&amp;$B1365,Mapping!$C:$G,4,0)</f>
        <v>LISTERINE</v>
      </c>
      <c r="J1365" t="str">
        <f t="shared" si="21"/>
        <v>LISTERINE</v>
      </c>
      <c r="K1365" t="str">
        <f>VLOOKUP($A1365&amp;$C1365&amp;$B1365,Mapping!$C:$G,5,0)</f>
        <v>Oral &amp; Topical</v>
      </c>
      <c r="L1365" t="str">
        <f>VLOOKUP(J1365&amp;H1365,Mapping!J:K,2,0)</f>
        <v>Listerine</v>
      </c>
      <c r="M1365" t="str">
        <f>IF(OR(I1365="PIZ BUIN",I1365="LISTERINE"),VLOOKUP(E1365,MAPEO!C:D,2,0)&amp;" "&amp;H1365,VLOOKUP(E1365,MAPEO!C:D,2,0))</f>
        <v>Listerine Mass</v>
      </c>
      <c r="N1365" t="str">
        <f>VLOOKUP(F1365,MD!A:B,2,0)</f>
        <v>YTD 2015</v>
      </c>
    </row>
    <row r="1366" spans="1:14">
      <c r="A1366" t="s">
        <v>133</v>
      </c>
      <c r="B1366" t="s">
        <v>1</v>
      </c>
      <c r="C1366" t="s">
        <v>207</v>
      </c>
      <c r="D1366" t="s">
        <v>207</v>
      </c>
      <c r="E1366" t="s">
        <v>615</v>
      </c>
      <c r="F1366" t="s">
        <v>97</v>
      </c>
      <c r="G1366" s="3">
        <v>6494.4</v>
      </c>
      <c r="H1366" s="3" t="str">
        <f>VLOOKUP($A1366&amp;$C1366&amp;$B1366,Mapping!$C:$G,3,0)</f>
        <v>Mass</v>
      </c>
      <c r="I1366" t="str">
        <f>VLOOKUP($A1366&amp;$C1366&amp;$B1366,Mapping!$C:$G,4,0)</f>
        <v>LISTERINE</v>
      </c>
      <c r="J1366" t="str">
        <f t="shared" si="21"/>
        <v>LISTERINE</v>
      </c>
      <c r="K1366" t="str">
        <f>VLOOKUP($A1366&amp;$C1366&amp;$B1366,Mapping!$C:$G,5,0)</f>
        <v>Oral &amp; Topical</v>
      </c>
      <c r="L1366" t="str">
        <f>VLOOKUP(J1366&amp;H1366,Mapping!J:K,2,0)</f>
        <v>Listerine</v>
      </c>
      <c r="M1366" t="str">
        <f>IF(OR(I1366="PIZ BUIN",I1366="LISTERINE"),VLOOKUP(E1366,MAPEO!C:D,2,0)&amp;" "&amp;H1366,VLOOKUP(E1366,MAPEO!C:D,2,0))</f>
        <v>Listerine Mass</v>
      </c>
      <c r="N1366" t="str">
        <f>VLOOKUP(F1366,MD!A:B,2,0)</f>
        <v>YTD 2015</v>
      </c>
    </row>
    <row r="1367" spans="1:14">
      <c r="A1367" t="s">
        <v>133</v>
      </c>
      <c r="B1367" t="s">
        <v>1</v>
      </c>
      <c r="C1367" t="s">
        <v>207</v>
      </c>
      <c r="D1367" t="s">
        <v>207</v>
      </c>
      <c r="E1367" t="s">
        <v>615</v>
      </c>
      <c r="F1367" t="s">
        <v>101</v>
      </c>
      <c r="G1367" s="3">
        <v>4470.79</v>
      </c>
      <c r="H1367" s="3" t="str">
        <f>VLOOKUP($A1367&amp;$C1367&amp;$B1367,Mapping!$C:$G,3,0)</f>
        <v>Mass</v>
      </c>
      <c r="I1367" t="str">
        <f>VLOOKUP($A1367&amp;$C1367&amp;$B1367,Mapping!$C:$G,4,0)</f>
        <v>LISTERINE</v>
      </c>
      <c r="J1367" t="str">
        <f t="shared" si="21"/>
        <v>LISTERINE</v>
      </c>
      <c r="K1367" t="str">
        <f>VLOOKUP($A1367&amp;$C1367&amp;$B1367,Mapping!$C:$G,5,0)</f>
        <v>Oral &amp; Topical</v>
      </c>
      <c r="L1367" t="str">
        <f>VLOOKUP(J1367&amp;H1367,Mapping!J:K,2,0)</f>
        <v>Listerine</v>
      </c>
      <c r="M1367" t="str">
        <f>IF(OR(I1367="PIZ BUIN",I1367="LISTERINE"),VLOOKUP(E1367,MAPEO!C:D,2,0)&amp;" "&amp;H1367,VLOOKUP(E1367,MAPEO!C:D,2,0))</f>
        <v>Listerine Mass</v>
      </c>
      <c r="N1367" t="str">
        <f>VLOOKUP(F1367,MD!A:B,2,0)</f>
        <v>YTD 2015</v>
      </c>
    </row>
    <row r="1368" spans="1:14">
      <c r="A1368" t="s">
        <v>133</v>
      </c>
      <c r="B1368" t="s">
        <v>1</v>
      </c>
      <c r="C1368" t="s">
        <v>207</v>
      </c>
      <c r="D1368" t="s">
        <v>207</v>
      </c>
      <c r="E1368" t="s">
        <v>615</v>
      </c>
      <c r="F1368" t="s">
        <v>104</v>
      </c>
      <c r="G1368" s="3">
        <v>3369.13</v>
      </c>
      <c r="H1368" s="3" t="str">
        <f>VLOOKUP($A1368&amp;$C1368&amp;$B1368,Mapping!$C:$G,3,0)</f>
        <v>Mass</v>
      </c>
      <c r="I1368" t="str">
        <f>VLOOKUP($A1368&amp;$C1368&amp;$B1368,Mapping!$C:$G,4,0)</f>
        <v>LISTERINE</v>
      </c>
      <c r="J1368" t="str">
        <f t="shared" si="21"/>
        <v>LISTERINE</v>
      </c>
      <c r="K1368" t="str">
        <f>VLOOKUP($A1368&amp;$C1368&amp;$B1368,Mapping!$C:$G,5,0)</f>
        <v>Oral &amp; Topical</v>
      </c>
      <c r="L1368" t="str">
        <f>VLOOKUP(J1368&amp;H1368,Mapping!J:K,2,0)</f>
        <v>Listerine</v>
      </c>
      <c r="M1368" t="str">
        <f>IF(OR(I1368="PIZ BUIN",I1368="LISTERINE"),VLOOKUP(E1368,MAPEO!C:D,2,0)&amp;" "&amp;H1368,VLOOKUP(E1368,MAPEO!C:D,2,0))</f>
        <v>Listerine Mass</v>
      </c>
      <c r="N1368" t="str">
        <f>VLOOKUP(F1368,MD!A:B,2,0)</f>
        <v>YTD 2015</v>
      </c>
    </row>
    <row r="1369" spans="1:14">
      <c r="A1369" t="s">
        <v>133</v>
      </c>
      <c r="B1369" t="s">
        <v>1</v>
      </c>
      <c r="C1369" t="s">
        <v>207</v>
      </c>
      <c r="D1369" t="s">
        <v>207</v>
      </c>
      <c r="E1369" t="s">
        <v>615</v>
      </c>
      <c r="F1369" t="s">
        <v>105</v>
      </c>
      <c r="G1369" s="3">
        <v>8902.7000000000007</v>
      </c>
      <c r="H1369" s="3" t="str">
        <f>VLOOKUP($A1369&amp;$C1369&amp;$B1369,Mapping!$C:$G,3,0)</f>
        <v>Mass</v>
      </c>
      <c r="I1369" t="str">
        <f>VLOOKUP($A1369&amp;$C1369&amp;$B1369,Mapping!$C:$G,4,0)</f>
        <v>LISTERINE</v>
      </c>
      <c r="J1369" t="str">
        <f t="shared" si="21"/>
        <v>LISTERINE</v>
      </c>
      <c r="K1369" t="str">
        <f>VLOOKUP($A1369&amp;$C1369&amp;$B1369,Mapping!$C:$G,5,0)</f>
        <v>Oral &amp; Topical</v>
      </c>
      <c r="L1369" t="str">
        <f>VLOOKUP(J1369&amp;H1369,Mapping!J:K,2,0)</f>
        <v>Listerine</v>
      </c>
      <c r="M1369" t="str">
        <f>IF(OR(I1369="PIZ BUIN",I1369="LISTERINE"),VLOOKUP(E1369,MAPEO!C:D,2,0)&amp;" "&amp;H1369,VLOOKUP(E1369,MAPEO!C:D,2,0))</f>
        <v>Listerine Mass</v>
      </c>
      <c r="N1369" t="str">
        <f>VLOOKUP(F1369,MD!A:B,2,0)</f>
        <v>YTD 2015</v>
      </c>
    </row>
    <row r="1370" spans="1:14">
      <c r="A1370" t="s">
        <v>133</v>
      </c>
      <c r="B1370" t="s">
        <v>1</v>
      </c>
      <c r="C1370" t="s">
        <v>207</v>
      </c>
      <c r="D1370" t="s">
        <v>207</v>
      </c>
      <c r="E1370" t="s">
        <v>615</v>
      </c>
      <c r="F1370" t="s">
        <v>106</v>
      </c>
      <c r="G1370" s="3">
        <v>1460.97</v>
      </c>
      <c r="H1370" s="3" t="str">
        <f>VLOOKUP($A1370&amp;$C1370&amp;$B1370,Mapping!$C:$G,3,0)</f>
        <v>Mass</v>
      </c>
      <c r="I1370" t="str">
        <f>VLOOKUP($A1370&amp;$C1370&amp;$B1370,Mapping!$C:$G,4,0)</f>
        <v>LISTERINE</v>
      </c>
      <c r="J1370" t="str">
        <f t="shared" si="21"/>
        <v>LISTERINE</v>
      </c>
      <c r="K1370" t="str">
        <f>VLOOKUP($A1370&amp;$C1370&amp;$B1370,Mapping!$C:$G,5,0)</f>
        <v>Oral &amp; Topical</v>
      </c>
      <c r="L1370" t="str">
        <f>VLOOKUP(J1370&amp;H1370,Mapping!J:K,2,0)</f>
        <v>Listerine</v>
      </c>
      <c r="M1370" t="str">
        <f>IF(OR(I1370="PIZ BUIN",I1370="LISTERINE"),VLOOKUP(E1370,MAPEO!C:D,2,0)&amp;" "&amp;H1370,VLOOKUP(E1370,MAPEO!C:D,2,0))</f>
        <v>Listerine Mass</v>
      </c>
      <c r="N1370" t="str">
        <f>VLOOKUP(F1370,MD!A:B,2,0)</f>
        <v>YTD 2015</v>
      </c>
    </row>
    <row r="1371" spans="1:14">
      <c r="A1371" t="s">
        <v>133</v>
      </c>
      <c r="B1371" t="s">
        <v>1</v>
      </c>
      <c r="C1371" t="s">
        <v>207</v>
      </c>
      <c r="D1371" t="s">
        <v>207</v>
      </c>
      <c r="E1371" t="s">
        <v>615</v>
      </c>
      <c r="F1371" t="s">
        <v>108</v>
      </c>
      <c r="G1371" s="3">
        <v>2007.93</v>
      </c>
      <c r="H1371" s="3" t="str">
        <f>VLOOKUP($A1371&amp;$C1371&amp;$B1371,Mapping!$C:$G,3,0)</f>
        <v>Mass</v>
      </c>
      <c r="I1371" t="str">
        <f>VLOOKUP($A1371&amp;$C1371&amp;$B1371,Mapping!$C:$G,4,0)</f>
        <v>LISTERINE</v>
      </c>
      <c r="J1371" t="str">
        <f t="shared" si="21"/>
        <v>LISTERINE</v>
      </c>
      <c r="K1371" t="str">
        <f>VLOOKUP($A1371&amp;$C1371&amp;$B1371,Mapping!$C:$G,5,0)</f>
        <v>Oral &amp; Topical</v>
      </c>
      <c r="L1371" t="str">
        <f>VLOOKUP(J1371&amp;H1371,Mapping!J:K,2,0)</f>
        <v>Listerine</v>
      </c>
      <c r="M1371" t="str">
        <f>IF(OR(I1371="PIZ BUIN",I1371="LISTERINE"),VLOOKUP(E1371,MAPEO!C:D,2,0)&amp;" "&amp;H1371,VLOOKUP(E1371,MAPEO!C:D,2,0))</f>
        <v>Listerine Mass</v>
      </c>
      <c r="N1371">
        <f>VLOOKUP(F1371,MD!A:B,2,0)</f>
        <v>0</v>
      </c>
    </row>
    <row r="1372" spans="1:14">
      <c r="A1372" t="s">
        <v>133</v>
      </c>
      <c r="B1372" t="s">
        <v>1</v>
      </c>
      <c r="C1372" t="s">
        <v>207</v>
      </c>
      <c r="D1372" t="s">
        <v>207</v>
      </c>
      <c r="E1372" t="s">
        <v>615</v>
      </c>
      <c r="F1372" t="s">
        <v>109</v>
      </c>
      <c r="G1372" s="3">
        <v>4594.8100000000004</v>
      </c>
      <c r="H1372" s="3" t="str">
        <f>VLOOKUP($A1372&amp;$C1372&amp;$B1372,Mapping!$C:$G,3,0)</f>
        <v>Mass</v>
      </c>
      <c r="I1372" t="str">
        <f>VLOOKUP($A1372&amp;$C1372&amp;$B1372,Mapping!$C:$G,4,0)</f>
        <v>LISTERINE</v>
      </c>
      <c r="J1372" t="str">
        <f t="shared" si="21"/>
        <v>LISTERINE</v>
      </c>
      <c r="K1372" t="str">
        <f>VLOOKUP($A1372&amp;$C1372&amp;$B1372,Mapping!$C:$G,5,0)</f>
        <v>Oral &amp; Topical</v>
      </c>
      <c r="L1372" t="str">
        <f>VLOOKUP(J1372&amp;H1372,Mapping!J:K,2,0)</f>
        <v>Listerine</v>
      </c>
      <c r="M1372" t="str">
        <f>IF(OR(I1372="PIZ BUIN",I1372="LISTERINE"),VLOOKUP(E1372,MAPEO!C:D,2,0)&amp;" "&amp;H1372,VLOOKUP(E1372,MAPEO!C:D,2,0))</f>
        <v>Listerine Mass</v>
      </c>
      <c r="N1372">
        <f>VLOOKUP(F1372,MD!A:B,2,0)</f>
        <v>0</v>
      </c>
    </row>
    <row r="1373" spans="1:14">
      <c r="A1373" t="s">
        <v>133</v>
      </c>
      <c r="B1373" t="s">
        <v>1</v>
      </c>
      <c r="C1373" t="s">
        <v>207</v>
      </c>
      <c r="D1373" t="s">
        <v>207</v>
      </c>
      <c r="E1373" t="s">
        <v>615</v>
      </c>
      <c r="F1373" t="s">
        <v>110</v>
      </c>
      <c r="G1373" s="3">
        <v>2562.87</v>
      </c>
      <c r="H1373" s="3" t="str">
        <f>VLOOKUP($A1373&amp;$C1373&amp;$B1373,Mapping!$C:$G,3,0)</f>
        <v>Mass</v>
      </c>
      <c r="I1373" t="str">
        <f>VLOOKUP($A1373&amp;$C1373&amp;$B1373,Mapping!$C:$G,4,0)</f>
        <v>LISTERINE</v>
      </c>
      <c r="J1373" t="str">
        <f t="shared" si="21"/>
        <v>LISTERINE</v>
      </c>
      <c r="K1373" t="str">
        <f>VLOOKUP($A1373&amp;$C1373&amp;$B1373,Mapping!$C:$G,5,0)</f>
        <v>Oral &amp; Topical</v>
      </c>
      <c r="L1373" t="str">
        <f>VLOOKUP(J1373&amp;H1373,Mapping!J:K,2,0)</f>
        <v>Listerine</v>
      </c>
      <c r="M1373" t="str">
        <f>IF(OR(I1373="PIZ BUIN",I1373="LISTERINE"),VLOOKUP(E1373,MAPEO!C:D,2,0)&amp;" "&amp;H1373,VLOOKUP(E1373,MAPEO!C:D,2,0))</f>
        <v>Listerine Mass</v>
      </c>
      <c r="N1373">
        <f>VLOOKUP(F1373,MD!A:B,2,0)</f>
        <v>0</v>
      </c>
    </row>
    <row r="1374" spans="1:14">
      <c r="A1374" t="s">
        <v>133</v>
      </c>
      <c r="B1374" t="s">
        <v>1</v>
      </c>
      <c r="C1374" t="s">
        <v>207</v>
      </c>
      <c r="D1374" t="s">
        <v>207</v>
      </c>
      <c r="E1374" t="s">
        <v>615</v>
      </c>
      <c r="F1374" t="s">
        <v>111</v>
      </c>
      <c r="G1374" s="3">
        <v>1954.95</v>
      </c>
      <c r="H1374" s="3" t="str">
        <f>VLOOKUP($A1374&amp;$C1374&amp;$B1374,Mapping!$C:$G,3,0)</f>
        <v>Mass</v>
      </c>
      <c r="I1374" t="str">
        <f>VLOOKUP($A1374&amp;$C1374&amp;$B1374,Mapping!$C:$G,4,0)</f>
        <v>LISTERINE</v>
      </c>
      <c r="J1374" t="str">
        <f t="shared" si="21"/>
        <v>LISTERINE</v>
      </c>
      <c r="K1374" t="str">
        <f>VLOOKUP($A1374&amp;$C1374&amp;$B1374,Mapping!$C:$G,5,0)</f>
        <v>Oral &amp; Topical</v>
      </c>
      <c r="L1374" t="str">
        <f>VLOOKUP(J1374&amp;H1374,Mapping!J:K,2,0)</f>
        <v>Listerine</v>
      </c>
      <c r="M1374" t="str">
        <f>IF(OR(I1374="PIZ BUIN",I1374="LISTERINE"),VLOOKUP(E1374,MAPEO!C:D,2,0)&amp;" "&amp;H1374,VLOOKUP(E1374,MAPEO!C:D,2,0))</f>
        <v>Listerine Mass</v>
      </c>
      <c r="N1374">
        <f>VLOOKUP(F1374,MD!A:B,2,0)</f>
        <v>0</v>
      </c>
    </row>
    <row r="1375" spans="1:14">
      <c r="A1375" t="s">
        <v>133</v>
      </c>
      <c r="B1375" t="s">
        <v>1</v>
      </c>
      <c r="C1375" t="s">
        <v>207</v>
      </c>
      <c r="D1375" t="s">
        <v>207</v>
      </c>
      <c r="E1375" t="s">
        <v>615</v>
      </c>
      <c r="F1375" t="s">
        <v>114</v>
      </c>
      <c r="G1375" s="3">
        <v>15313.01</v>
      </c>
      <c r="H1375" s="3" t="str">
        <f>VLOOKUP($A1375&amp;$C1375&amp;$B1375,Mapping!$C:$G,3,0)</f>
        <v>Mass</v>
      </c>
      <c r="I1375" t="str">
        <f>VLOOKUP($A1375&amp;$C1375&amp;$B1375,Mapping!$C:$G,4,0)</f>
        <v>LISTERINE</v>
      </c>
      <c r="J1375" t="str">
        <f t="shared" si="21"/>
        <v>LISTERINE</v>
      </c>
      <c r="K1375" t="str">
        <f>VLOOKUP($A1375&amp;$C1375&amp;$B1375,Mapping!$C:$G,5,0)</f>
        <v>Oral &amp; Topical</v>
      </c>
      <c r="L1375" t="str">
        <f>VLOOKUP(J1375&amp;H1375,Mapping!J:K,2,0)</f>
        <v>Listerine</v>
      </c>
      <c r="M1375" t="str">
        <f>IF(OR(I1375="PIZ BUIN",I1375="LISTERINE"),VLOOKUP(E1375,MAPEO!C:D,2,0)&amp;" "&amp;H1375,VLOOKUP(E1375,MAPEO!C:D,2,0))</f>
        <v>Listerine Mass</v>
      </c>
      <c r="N1375">
        <f>VLOOKUP(F1375,MD!A:B,2,0)</f>
        <v>0</v>
      </c>
    </row>
    <row r="1376" spans="1:14">
      <c r="A1376" t="s">
        <v>133</v>
      </c>
      <c r="B1376" t="s">
        <v>1</v>
      </c>
      <c r="C1376" t="s">
        <v>207</v>
      </c>
      <c r="D1376" t="s">
        <v>207</v>
      </c>
      <c r="E1376" t="s">
        <v>615</v>
      </c>
      <c r="F1376" t="s">
        <v>115</v>
      </c>
      <c r="G1376" s="3">
        <v>2370.54</v>
      </c>
      <c r="H1376" s="3" t="str">
        <f>VLOOKUP($A1376&amp;$C1376&amp;$B1376,Mapping!$C:$G,3,0)</f>
        <v>Mass</v>
      </c>
      <c r="I1376" t="str">
        <f>VLOOKUP($A1376&amp;$C1376&amp;$B1376,Mapping!$C:$G,4,0)</f>
        <v>LISTERINE</v>
      </c>
      <c r="J1376" t="str">
        <f t="shared" si="21"/>
        <v>LISTERINE</v>
      </c>
      <c r="K1376" t="str">
        <f>VLOOKUP($A1376&amp;$C1376&amp;$B1376,Mapping!$C:$G,5,0)</f>
        <v>Oral &amp; Topical</v>
      </c>
      <c r="L1376" t="str">
        <f>VLOOKUP(J1376&amp;H1376,Mapping!J:K,2,0)</f>
        <v>Listerine</v>
      </c>
      <c r="M1376" t="str">
        <f>IF(OR(I1376="PIZ BUIN",I1376="LISTERINE"),VLOOKUP(E1376,MAPEO!C:D,2,0)&amp;" "&amp;H1376,VLOOKUP(E1376,MAPEO!C:D,2,0))</f>
        <v>Listerine Mass</v>
      </c>
      <c r="N1376" t="str">
        <f>VLOOKUP(F1376,MD!A:B,2,0)</f>
        <v>YTD 2016</v>
      </c>
    </row>
    <row r="1377" spans="1:14">
      <c r="A1377" t="s">
        <v>133</v>
      </c>
      <c r="B1377" t="s">
        <v>1</v>
      </c>
      <c r="C1377" t="s">
        <v>207</v>
      </c>
      <c r="D1377" t="s">
        <v>207</v>
      </c>
      <c r="E1377" t="s">
        <v>615</v>
      </c>
      <c r="F1377" t="s">
        <v>117</v>
      </c>
      <c r="G1377" s="3">
        <v>11451.13</v>
      </c>
      <c r="H1377" s="3" t="str">
        <f>VLOOKUP($A1377&amp;$C1377&amp;$B1377,Mapping!$C:$G,3,0)</f>
        <v>Mass</v>
      </c>
      <c r="I1377" t="str">
        <f>VLOOKUP($A1377&amp;$C1377&amp;$B1377,Mapping!$C:$G,4,0)</f>
        <v>LISTERINE</v>
      </c>
      <c r="J1377" t="str">
        <f t="shared" si="21"/>
        <v>LISTERINE</v>
      </c>
      <c r="K1377" t="str">
        <f>VLOOKUP($A1377&amp;$C1377&amp;$B1377,Mapping!$C:$G,5,0)</f>
        <v>Oral &amp; Topical</v>
      </c>
      <c r="L1377" t="str">
        <f>VLOOKUP(J1377&amp;H1377,Mapping!J:K,2,0)</f>
        <v>Listerine</v>
      </c>
      <c r="M1377" t="str">
        <f>IF(OR(I1377="PIZ BUIN",I1377="LISTERINE"),VLOOKUP(E1377,MAPEO!C:D,2,0)&amp;" "&amp;H1377,VLOOKUP(E1377,MAPEO!C:D,2,0))</f>
        <v>Listerine Mass</v>
      </c>
      <c r="N1377" t="str">
        <f>VLOOKUP(F1377,MD!A:B,2,0)</f>
        <v>YTD 2016</v>
      </c>
    </row>
    <row r="1378" spans="1:14">
      <c r="A1378" t="s">
        <v>133</v>
      </c>
      <c r="B1378" t="s">
        <v>1</v>
      </c>
      <c r="C1378" t="s">
        <v>207</v>
      </c>
      <c r="D1378" t="s">
        <v>207</v>
      </c>
      <c r="E1378" t="s">
        <v>615</v>
      </c>
      <c r="F1378" t="s">
        <v>118</v>
      </c>
      <c r="G1378" s="3">
        <v>15330.48</v>
      </c>
      <c r="H1378" s="3" t="str">
        <f>VLOOKUP($A1378&amp;$C1378&amp;$B1378,Mapping!$C:$G,3,0)</f>
        <v>Mass</v>
      </c>
      <c r="I1378" t="str">
        <f>VLOOKUP($A1378&amp;$C1378&amp;$B1378,Mapping!$C:$G,4,0)</f>
        <v>LISTERINE</v>
      </c>
      <c r="J1378" t="str">
        <f t="shared" si="21"/>
        <v>LISTERINE</v>
      </c>
      <c r="K1378" t="str">
        <f>VLOOKUP($A1378&amp;$C1378&amp;$B1378,Mapping!$C:$G,5,0)</f>
        <v>Oral &amp; Topical</v>
      </c>
      <c r="L1378" t="str">
        <f>VLOOKUP(J1378&amp;H1378,Mapping!J:K,2,0)</f>
        <v>Listerine</v>
      </c>
      <c r="M1378" t="str">
        <f>IF(OR(I1378="PIZ BUIN",I1378="LISTERINE"),VLOOKUP(E1378,MAPEO!C:D,2,0)&amp;" "&amp;H1378,VLOOKUP(E1378,MAPEO!C:D,2,0))</f>
        <v>Listerine Mass</v>
      </c>
      <c r="N1378" t="str">
        <f>VLOOKUP(F1378,MD!A:B,2,0)</f>
        <v>YTD 2016</v>
      </c>
    </row>
    <row r="1379" spans="1:14">
      <c r="A1379" t="s">
        <v>133</v>
      </c>
      <c r="B1379" t="s">
        <v>1</v>
      </c>
      <c r="C1379" t="s">
        <v>207</v>
      </c>
      <c r="D1379" t="s">
        <v>207</v>
      </c>
      <c r="E1379" t="s">
        <v>616</v>
      </c>
      <c r="F1379" t="s">
        <v>482</v>
      </c>
      <c r="G1379" s="3">
        <v>35925.980000000003</v>
      </c>
      <c r="H1379" s="3" t="str">
        <f>VLOOKUP($A1379&amp;$C1379&amp;$B1379,Mapping!$C:$G,3,0)</f>
        <v>Mass</v>
      </c>
      <c r="I1379" t="str">
        <f>VLOOKUP($A1379&amp;$C1379&amp;$B1379,Mapping!$C:$G,4,0)</f>
        <v>LISTERINE</v>
      </c>
      <c r="J1379" t="str">
        <f t="shared" si="21"/>
        <v>LISTERINE</v>
      </c>
      <c r="K1379" t="str">
        <f>VLOOKUP($A1379&amp;$C1379&amp;$B1379,Mapping!$C:$G,5,0)</f>
        <v>Oral &amp; Topical</v>
      </c>
      <c r="L1379" t="str">
        <f>VLOOKUP(J1379&amp;H1379,Mapping!J:K,2,0)</f>
        <v>Listerine</v>
      </c>
      <c r="M1379" t="str">
        <f>IF(OR(I1379="PIZ BUIN",I1379="LISTERINE"),VLOOKUP(E1379,MAPEO!C:D,2,0)&amp;" "&amp;H1379,VLOOKUP(E1379,MAPEO!C:D,2,0))</f>
        <v>Listerine Mass</v>
      </c>
      <c r="N1379">
        <f>VLOOKUP(F1379,MD!A:B,2,0)</f>
        <v>0</v>
      </c>
    </row>
    <row r="1380" spans="1:14">
      <c r="A1380" t="s">
        <v>133</v>
      </c>
      <c r="B1380" t="s">
        <v>1</v>
      </c>
      <c r="C1380" t="s">
        <v>207</v>
      </c>
      <c r="D1380" t="s">
        <v>207</v>
      </c>
      <c r="E1380" t="s">
        <v>616</v>
      </c>
      <c r="F1380" t="s">
        <v>483</v>
      </c>
      <c r="G1380" s="3">
        <v>63633.72</v>
      </c>
      <c r="H1380" s="3" t="str">
        <f>VLOOKUP($A1380&amp;$C1380&amp;$B1380,Mapping!$C:$G,3,0)</f>
        <v>Mass</v>
      </c>
      <c r="I1380" t="str">
        <f>VLOOKUP($A1380&amp;$C1380&amp;$B1380,Mapping!$C:$G,4,0)</f>
        <v>LISTERINE</v>
      </c>
      <c r="J1380" t="str">
        <f t="shared" si="21"/>
        <v>LISTERINE</v>
      </c>
      <c r="K1380" t="str">
        <f>VLOOKUP($A1380&amp;$C1380&amp;$B1380,Mapping!$C:$G,5,0)</f>
        <v>Oral &amp; Topical</v>
      </c>
      <c r="L1380" t="str">
        <f>VLOOKUP(J1380&amp;H1380,Mapping!J:K,2,0)</f>
        <v>Listerine</v>
      </c>
      <c r="M1380" t="str">
        <f>IF(OR(I1380="PIZ BUIN",I1380="LISTERINE"),VLOOKUP(E1380,MAPEO!C:D,2,0)&amp;" "&amp;H1380,VLOOKUP(E1380,MAPEO!C:D,2,0))</f>
        <v>Listerine Mass</v>
      </c>
      <c r="N1380">
        <f>VLOOKUP(F1380,MD!A:B,2,0)</f>
        <v>0</v>
      </c>
    </row>
    <row r="1381" spans="1:14">
      <c r="A1381" t="s">
        <v>133</v>
      </c>
      <c r="B1381" t="s">
        <v>1</v>
      </c>
      <c r="C1381" t="s">
        <v>207</v>
      </c>
      <c r="D1381" t="s">
        <v>207</v>
      </c>
      <c r="E1381" t="s">
        <v>616</v>
      </c>
      <c r="F1381" t="s">
        <v>484</v>
      </c>
      <c r="G1381" s="3">
        <v>51687.45</v>
      </c>
      <c r="H1381" s="3" t="str">
        <f>VLOOKUP($A1381&amp;$C1381&amp;$B1381,Mapping!$C:$G,3,0)</f>
        <v>Mass</v>
      </c>
      <c r="I1381" t="str">
        <f>VLOOKUP($A1381&amp;$C1381&amp;$B1381,Mapping!$C:$G,4,0)</f>
        <v>LISTERINE</v>
      </c>
      <c r="J1381" t="str">
        <f t="shared" si="21"/>
        <v>LISTERINE</v>
      </c>
      <c r="K1381" t="str">
        <f>VLOOKUP($A1381&amp;$C1381&amp;$B1381,Mapping!$C:$G,5,0)</f>
        <v>Oral &amp; Topical</v>
      </c>
      <c r="L1381" t="str">
        <f>VLOOKUP(J1381&amp;H1381,Mapping!J:K,2,0)</f>
        <v>Listerine</v>
      </c>
      <c r="M1381" t="str">
        <f>IF(OR(I1381="PIZ BUIN",I1381="LISTERINE"),VLOOKUP(E1381,MAPEO!C:D,2,0)&amp;" "&amp;H1381,VLOOKUP(E1381,MAPEO!C:D,2,0))</f>
        <v>Listerine Mass</v>
      </c>
      <c r="N1381">
        <f>VLOOKUP(F1381,MD!A:B,2,0)</f>
        <v>0</v>
      </c>
    </row>
    <row r="1382" spans="1:14">
      <c r="A1382" t="s">
        <v>133</v>
      </c>
      <c r="B1382" t="s">
        <v>1</v>
      </c>
      <c r="C1382" t="s">
        <v>207</v>
      </c>
      <c r="D1382" t="s">
        <v>207</v>
      </c>
      <c r="E1382" t="s">
        <v>616</v>
      </c>
      <c r="F1382" t="s">
        <v>485</v>
      </c>
      <c r="G1382" s="3">
        <v>52268.56</v>
      </c>
      <c r="H1382" s="3" t="str">
        <f>VLOOKUP($A1382&amp;$C1382&amp;$B1382,Mapping!$C:$G,3,0)</f>
        <v>Mass</v>
      </c>
      <c r="I1382" t="str">
        <f>VLOOKUP($A1382&amp;$C1382&amp;$B1382,Mapping!$C:$G,4,0)</f>
        <v>LISTERINE</v>
      </c>
      <c r="J1382" t="str">
        <f t="shared" si="21"/>
        <v>LISTERINE</v>
      </c>
      <c r="K1382" t="str">
        <f>VLOOKUP($A1382&amp;$C1382&amp;$B1382,Mapping!$C:$G,5,0)</f>
        <v>Oral &amp; Topical</v>
      </c>
      <c r="L1382" t="str">
        <f>VLOOKUP(J1382&amp;H1382,Mapping!J:K,2,0)</f>
        <v>Listerine</v>
      </c>
      <c r="M1382" t="str">
        <f>IF(OR(I1382="PIZ BUIN",I1382="LISTERINE"),VLOOKUP(E1382,MAPEO!C:D,2,0)&amp;" "&amp;H1382,VLOOKUP(E1382,MAPEO!C:D,2,0))</f>
        <v>Listerine Mass</v>
      </c>
      <c r="N1382">
        <f>VLOOKUP(F1382,MD!A:B,2,0)</f>
        <v>0</v>
      </c>
    </row>
    <row r="1383" spans="1:14">
      <c r="A1383" t="s">
        <v>133</v>
      </c>
      <c r="B1383" t="s">
        <v>1</v>
      </c>
      <c r="C1383" t="s">
        <v>207</v>
      </c>
      <c r="D1383" t="s">
        <v>207</v>
      </c>
      <c r="E1383" t="s">
        <v>616</v>
      </c>
      <c r="F1383" t="s">
        <v>486</v>
      </c>
      <c r="G1383" s="3">
        <v>61245</v>
      </c>
      <c r="H1383" s="3" t="str">
        <f>VLOOKUP($A1383&amp;$C1383&amp;$B1383,Mapping!$C:$G,3,0)</f>
        <v>Mass</v>
      </c>
      <c r="I1383" t="str">
        <f>VLOOKUP($A1383&amp;$C1383&amp;$B1383,Mapping!$C:$G,4,0)</f>
        <v>LISTERINE</v>
      </c>
      <c r="J1383" t="str">
        <f t="shared" si="21"/>
        <v>LISTERINE</v>
      </c>
      <c r="K1383" t="str">
        <f>VLOOKUP($A1383&amp;$C1383&amp;$B1383,Mapping!$C:$G,5,0)</f>
        <v>Oral &amp; Topical</v>
      </c>
      <c r="L1383" t="str">
        <f>VLOOKUP(J1383&amp;H1383,Mapping!J:K,2,0)</f>
        <v>Listerine</v>
      </c>
      <c r="M1383" t="str">
        <f>IF(OR(I1383="PIZ BUIN",I1383="LISTERINE"),VLOOKUP(E1383,MAPEO!C:D,2,0)&amp;" "&amp;H1383,VLOOKUP(E1383,MAPEO!C:D,2,0))</f>
        <v>Listerine Mass</v>
      </c>
      <c r="N1383">
        <f>VLOOKUP(F1383,MD!A:B,2,0)</f>
        <v>0</v>
      </c>
    </row>
    <row r="1384" spans="1:14">
      <c r="A1384" t="s">
        <v>133</v>
      </c>
      <c r="B1384" t="s">
        <v>1</v>
      </c>
      <c r="C1384" t="s">
        <v>207</v>
      </c>
      <c r="D1384" t="s">
        <v>207</v>
      </c>
      <c r="E1384" t="s">
        <v>616</v>
      </c>
      <c r="F1384" t="s">
        <v>487</v>
      </c>
      <c r="G1384" s="3">
        <v>119453.19</v>
      </c>
      <c r="H1384" s="3" t="str">
        <f>VLOOKUP($A1384&amp;$C1384&amp;$B1384,Mapping!$C:$G,3,0)</f>
        <v>Mass</v>
      </c>
      <c r="I1384" t="str">
        <f>VLOOKUP($A1384&amp;$C1384&amp;$B1384,Mapping!$C:$G,4,0)</f>
        <v>LISTERINE</v>
      </c>
      <c r="J1384" t="str">
        <f t="shared" si="21"/>
        <v>LISTERINE</v>
      </c>
      <c r="K1384" t="str">
        <f>VLOOKUP($A1384&amp;$C1384&amp;$B1384,Mapping!$C:$G,5,0)</f>
        <v>Oral &amp; Topical</v>
      </c>
      <c r="L1384" t="str">
        <f>VLOOKUP(J1384&amp;H1384,Mapping!J:K,2,0)</f>
        <v>Listerine</v>
      </c>
      <c r="M1384" t="str">
        <f>IF(OR(I1384="PIZ BUIN",I1384="LISTERINE"),VLOOKUP(E1384,MAPEO!C:D,2,0)&amp;" "&amp;H1384,VLOOKUP(E1384,MAPEO!C:D,2,0))</f>
        <v>Listerine Mass</v>
      </c>
      <c r="N1384">
        <f>VLOOKUP(F1384,MD!A:B,2,0)</f>
        <v>0</v>
      </c>
    </row>
    <row r="1385" spans="1:14">
      <c r="A1385" t="s">
        <v>133</v>
      </c>
      <c r="B1385" t="s">
        <v>1</v>
      </c>
      <c r="C1385" t="s">
        <v>207</v>
      </c>
      <c r="D1385" t="s">
        <v>207</v>
      </c>
      <c r="E1385" t="s">
        <v>616</v>
      </c>
      <c r="F1385" t="s">
        <v>488</v>
      </c>
      <c r="G1385" s="3">
        <v>77134.63</v>
      </c>
      <c r="H1385" s="3" t="str">
        <f>VLOOKUP($A1385&amp;$C1385&amp;$B1385,Mapping!$C:$G,3,0)</f>
        <v>Mass</v>
      </c>
      <c r="I1385" t="str">
        <f>VLOOKUP($A1385&amp;$C1385&amp;$B1385,Mapping!$C:$G,4,0)</f>
        <v>LISTERINE</v>
      </c>
      <c r="J1385" t="str">
        <f t="shared" si="21"/>
        <v>LISTERINE</v>
      </c>
      <c r="K1385" t="str">
        <f>VLOOKUP($A1385&amp;$C1385&amp;$B1385,Mapping!$C:$G,5,0)</f>
        <v>Oral &amp; Topical</v>
      </c>
      <c r="L1385" t="str">
        <f>VLOOKUP(J1385&amp;H1385,Mapping!J:K,2,0)</f>
        <v>Listerine</v>
      </c>
      <c r="M1385" t="str">
        <f>IF(OR(I1385="PIZ BUIN",I1385="LISTERINE"),VLOOKUP(E1385,MAPEO!C:D,2,0)&amp;" "&amp;H1385,VLOOKUP(E1385,MAPEO!C:D,2,0))</f>
        <v>Listerine Mass</v>
      </c>
      <c r="N1385">
        <f>VLOOKUP(F1385,MD!A:B,2,0)</f>
        <v>0</v>
      </c>
    </row>
    <row r="1386" spans="1:14">
      <c r="A1386" t="s">
        <v>133</v>
      </c>
      <c r="B1386" t="s">
        <v>1</v>
      </c>
      <c r="C1386" t="s">
        <v>207</v>
      </c>
      <c r="D1386" t="s">
        <v>207</v>
      </c>
      <c r="E1386" t="s">
        <v>616</v>
      </c>
      <c r="F1386" t="s">
        <v>489</v>
      </c>
      <c r="G1386" s="3">
        <v>47133.61</v>
      </c>
      <c r="H1386" s="3" t="str">
        <f>VLOOKUP($A1386&amp;$C1386&amp;$B1386,Mapping!$C:$G,3,0)</f>
        <v>Mass</v>
      </c>
      <c r="I1386" t="str">
        <f>VLOOKUP($A1386&amp;$C1386&amp;$B1386,Mapping!$C:$G,4,0)</f>
        <v>LISTERINE</v>
      </c>
      <c r="J1386" t="str">
        <f t="shared" si="21"/>
        <v>LISTERINE</v>
      </c>
      <c r="K1386" t="str">
        <f>VLOOKUP($A1386&amp;$C1386&amp;$B1386,Mapping!$C:$G,5,0)</f>
        <v>Oral &amp; Topical</v>
      </c>
      <c r="L1386" t="str">
        <f>VLOOKUP(J1386&amp;H1386,Mapping!J:K,2,0)</f>
        <v>Listerine</v>
      </c>
      <c r="M1386" t="str">
        <f>IF(OR(I1386="PIZ BUIN",I1386="LISTERINE"),VLOOKUP(E1386,MAPEO!C:D,2,0)&amp;" "&amp;H1386,VLOOKUP(E1386,MAPEO!C:D,2,0))</f>
        <v>Listerine Mass</v>
      </c>
      <c r="N1386">
        <f>VLOOKUP(F1386,MD!A:B,2,0)</f>
        <v>0</v>
      </c>
    </row>
    <row r="1387" spans="1:14">
      <c r="A1387" t="s">
        <v>133</v>
      </c>
      <c r="B1387" t="s">
        <v>1</v>
      </c>
      <c r="C1387" t="s">
        <v>207</v>
      </c>
      <c r="D1387" t="s">
        <v>207</v>
      </c>
      <c r="E1387" t="s">
        <v>616</v>
      </c>
      <c r="F1387" t="s">
        <v>490</v>
      </c>
      <c r="G1387" s="3">
        <v>87799.27</v>
      </c>
      <c r="H1387" s="3" t="str">
        <f>VLOOKUP($A1387&amp;$C1387&amp;$B1387,Mapping!$C:$G,3,0)</f>
        <v>Mass</v>
      </c>
      <c r="I1387" t="str">
        <f>VLOOKUP($A1387&amp;$C1387&amp;$B1387,Mapping!$C:$G,4,0)</f>
        <v>LISTERINE</v>
      </c>
      <c r="J1387" t="str">
        <f t="shared" si="21"/>
        <v>LISTERINE</v>
      </c>
      <c r="K1387" t="str">
        <f>VLOOKUP($A1387&amp;$C1387&amp;$B1387,Mapping!$C:$G,5,0)</f>
        <v>Oral &amp; Topical</v>
      </c>
      <c r="L1387" t="str">
        <f>VLOOKUP(J1387&amp;H1387,Mapping!J:K,2,0)</f>
        <v>Listerine</v>
      </c>
      <c r="M1387" t="str">
        <f>IF(OR(I1387="PIZ BUIN",I1387="LISTERINE"),VLOOKUP(E1387,MAPEO!C:D,2,0)&amp;" "&amp;H1387,VLOOKUP(E1387,MAPEO!C:D,2,0))</f>
        <v>Listerine Mass</v>
      </c>
      <c r="N1387">
        <f>VLOOKUP(F1387,MD!A:B,2,0)</f>
        <v>0</v>
      </c>
    </row>
    <row r="1388" spans="1:14">
      <c r="A1388" t="s">
        <v>133</v>
      </c>
      <c r="B1388" t="s">
        <v>1</v>
      </c>
      <c r="C1388" t="s">
        <v>207</v>
      </c>
      <c r="D1388" t="s">
        <v>207</v>
      </c>
      <c r="E1388" t="s">
        <v>616</v>
      </c>
      <c r="F1388" t="s">
        <v>491</v>
      </c>
      <c r="G1388" s="3">
        <v>41510.49</v>
      </c>
      <c r="H1388" s="3" t="str">
        <f>VLOOKUP($A1388&amp;$C1388&amp;$B1388,Mapping!$C:$G,3,0)</f>
        <v>Mass</v>
      </c>
      <c r="I1388" t="str">
        <f>VLOOKUP($A1388&amp;$C1388&amp;$B1388,Mapping!$C:$G,4,0)</f>
        <v>LISTERINE</v>
      </c>
      <c r="J1388" t="str">
        <f t="shared" si="21"/>
        <v>LISTERINE</v>
      </c>
      <c r="K1388" t="str">
        <f>VLOOKUP($A1388&amp;$C1388&amp;$B1388,Mapping!$C:$G,5,0)</f>
        <v>Oral &amp; Topical</v>
      </c>
      <c r="L1388" t="str">
        <f>VLOOKUP(J1388&amp;H1388,Mapping!J:K,2,0)</f>
        <v>Listerine</v>
      </c>
      <c r="M1388" t="str">
        <f>IF(OR(I1388="PIZ BUIN",I1388="LISTERINE"),VLOOKUP(E1388,MAPEO!C:D,2,0)&amp;" "&amp;H1388,VLOOKUP(E1388,MAPEO!C:D,2,0))</f>
        <v>Listerine Mass</v>
      </c>
      <c r="N1388">
        <f>VLOOKUP(F1388,MD!A:B,2,0)</f>
        <v>0</v>
      </c>
    </row>
    <row r="1389" spans="1:14">
      <c r="A1389" t="s">
        <v>133</v>
      </c>
      <c r="B1389" t="s">
        <v>1</v>
      </c>
      <c r="C1389" t="s">
        <v>207</v>
      </c>
      <c r="D1389" t="s">
        <v>207</v>
      </c>
      <c r="E1389" t="s">
        <v>616</v>
      </c>
      <c r="F1389" t="s">
        <v>492</v>
      </c>
      <c r="G1389" s="3">
        <v>79071.740000000005</v>
      </c>
      <c r="H1389" s="3" t="str">
        <f>VLOOKUP($A1389&amp;$C1389&amp;$B1389,Mapping!$C:$G,3,0)</f>
        <v>Mass</v>
      </c>
      <c r="I1389" t="str">
        <f>VLOOKUP($A1389&amp;$C1389&amp;$B1389,Mapping!$C:$G,4,0)</f>
        <v>LISTERINE</v>
      </c>
      <c r="J1389" t="str">
        <f t="shared" si="21"/>
        <v>LISTERINE</v>
      </c>
      <c r="K1389" t="str">
        <f>VLOOKUP($A1389&amp;$C1389&amp;$B1389,Mapping!$C:$G,5,0)</f>
        <v>Oral &amp; Topical</v>
      </c>
      <c r="L1389" t="str">
        <f>VLOOKUP(J1389&amp;H1389,Mapping!J:K,2,0)</f>
        <v>Listerine</v>
      </c>
      <c r="M1389" t="str">
        <f>IF(OR(I1389="PIZ BUIN",I1389="LISTERINE"),VLOOKUP(E1389,MAPEO!C:D,2,0)&amp;" "&amp;H1389,VLOOKUP(E1389,MAPEO!C:D,2,0))</f>
        <v>Listerine Mass</v>
      </c>
      <c r="N1389">
        <f>VLOOKUP(F1389,MD!A:B,2,0)</f>
        <v>0</v>
      </c>
    </row>
    <row r="1390" spans="1:14">
      <c r="A1390" t="s">
        <v>133</v>
      </c>
      <c r="B1390" t="s">
        <v>1</v>
      </c>
      <c r="C1390" t="s">
        <v>207</v>
      </c>
      <c r="D1390" t="s">
        <v>207</v>
      </c>
      <c r="E1390" t="s">
        <v>616</v>
      </c>
      <c r="F1390" t="s">
        <v>493</v>
      </c>
      <c r="G1390" s="3">
        <v>117762.46</v>
      </c>
      <c r="H1390" s="3" t="str">
        <f>VLOOKUP($A1390&amp;$C1390&amp;$B1390,Mapping!$C:$G,3,0)</f>
        <v>Mass</v>
      </c>
      <c r="I1390" t="str">
        <f>VLOOKUP($A1390&amp;$C1390&amp;$B1390,Mapping!$C:$G,4,0)</f>
        <v>LISTERINE</v>
      </c>
      <c r="J1390" t="str">
        <f t="shared" si="21"/>
        <v>LISTERINE</v>
      </c>
      <c r="K1390" t="str">
        <f>VLOOKUP($A1390&amp;$C1390&amp;$B1390,Mapping!$C:$G,5,0)</f>
        <v>Oral &amp; Topical</v>
      </c>
      <c r="L1390" t="str">
        <f>VLOOKUP(J1390&amp;H1390,Mapping!J:K,2,0)</f>
        <v>Listerine</v>
      </c>
      <c r="M1390" t="str">
        <f>IF(OR(I1390="PIZ BUIN",I1390="LISTERINE"),VLOOKUP(E1390,MAPEO!C:D,2,0)&amp;" "&amp;H1390,VLOOKUP(E1390,MAPEO!C:D,2,0))</f>
        <v>Listerine Mass</v>
      </c>
      <c r="N1390">
        <f>VLOOKUP(F1390,MD!A:B,2,0)</f>
        <v>0</v>
      </c>
    </row>
    <row r="1391" spans="1:14">
      <c r="A1391" t="s">
        <v>133</v>
      </c>
      <c r="B1391" t="s">
        <v>1</v>
      </c>
      <c r="C1391" t="s">
        <v>207</v>
      </c>
      <c r="D1391" t="s">
        <v>207</v>
      </c>
      <c r="E1391" t="s">
        <v>616</v>
      </c>
      <c r="F1391" t="s">
        <v>95</v>
      </c>
      <c r="G1391" s="3">
        <v>33169.199999999997</v>
      </c>
      <c r="H1391" s="3" t="str">
        <f>VLOOKUP($A1391&amp;$C1391&amp;$B1391,Mapping!$C:$G,3,0)</f>
        <v>Mass</v>
      </c>
      <c r="I1391" t="str">
        <f>VLOOKUP($A1391&amp;$C1391&amp;$B1391,Mapping!$C:$G,4,0)</f>
        <v>LISTERINE</v>
      </c>
      <c r="J1391" t="str">
        <f t="shared" si="21"/>
        <v>LISTERINE</v>
      </c>
      <c r="K1391" t="str">
        <f>VLOOKUP($A1391&amp;$C1391&amp;$B1391,Mapping!$C:$G,5,0)</f>
        <v>Oral &amp; Topical</v>
      </c>
      <c r="L1391" t="str">
        <f>VLOOKUP(J1391&amp;H1391,Mapping!J:K,2,0)</f>
        <v>Listerine</v>
      </c>
      <c r="M1391" t="str">
        <f>IF(OR(I1391="PIZ BUIN",I1391="LISTERINE"),VLOOKUP(E1391,MAPEO!C:D,2,0)&amp;" "&amp;H1391,VLOOKUP(E1391,MAPEO!C:D,2,0))</f>
        <v>Listerine Mass</v>
      </c>
      <c r="N1391" t="str">
        <f>VLOOKUP(F1391,MD!A:B,2,0)</f>
        <v>YTD 2015</v>
      </c>
    </row>
    <row r="1392" spans="1:14">
      <c r="A1392" t="s">
        <v>133</v>
      </c>
      <c r="B1392" t="s">
        <v>1</v>
      </c>
      <c r="C1392" t="s">
        <v>207</v>
      </c>
      <c r="D1392" t="s">
        <v>207</v>
      </c>
      <c r="E1392" t="s">
        <v>616</v>
      </c>
      <c r="F1392" t="s">
        <v>96</v>
      </c>
      <c r="G1392" s="3">
        <v>73084.91</v>
      </c>
      <c r="H1392" s="3" t="str">
        <f>VLOOKUP($A1392&amp;$C1392&amp;$B1392,Mapping!$C:$G,3,0)</f>
        <v>Mass</v>
      </c>
      <c r="I1392" t="str">
        <f>VLOOKUP($A1392&amp;$C1392&amp;$B1392,Mapping!$C:$G,4,0)</f>
        <v>LISTERINE</v>
      </c>
      <c r="J1392" t="str">
        <f t="shared" si="21"/>
        <v>LISTERINE</v>
      </c>
      <c r="K1392" t="str">
        <f>VLOOKUP($A1392&amp;$C1392&amp;$B1392,Mapping!$C:$G,5,0)</f>
        <v>Oral &amp; Topical</v>
      </c>
      <c r="L1392" t="str">
        <f>VLOOKUP(J1392&amp;H1392,Mapping!J:K,2,0)</f>
        <v>Listerine</v>
      </c>
      <c r="M1392" t="str">
        <f>IF(OR(I1392="PIZ BUIN",I1392="LISTERINE"),VLOOKUP(E1392,MAPEO!C:D,2,0)&amp;" "&amp;H1392,VLOOKUP(E1392,MAPEO!C:D,2,0))</f>
        <v>Listerine Mass</v>
      </c>
      <c r="N1392" t="str">
        <f>VLOOKUP(F1392,MD!A:B,2,0)</f>
        <v>YTD 2015</v>
      </c>
    </row>
    <row r="1393" spans="1:14">
      <c r="A1393" t="s">
        <v>133</v>
      </c>
      <c r="B1393" t="s">
        <v>1</v>
      </c>
      <c r="C1393" t="s">
        <v>207</v>
      </c>
      <c r="D1393" t="s">
        <v>207</v>
      </c>
      <c r="E1393" t="s">
        <v>616</v>
      </c>
      <c r="F1393" t="s">
        <v>97</v>
      </c>
      <c r="G1393" s="3">
        <v>111671.83</v>
      </c>
      <c r="H1393" s="3" t="str">
        <f>VLOOKUP($A1393&amp;$C1393&amp;$B1393,Mapping!$C:$G,3,0)</f>
        <v>Mass</v>
      </c>
      <c r="I1393" t="str">
        <f>VLOOKUP($A1393&amp;$C1393&amp;$B1393,Mapping!$C:$G,4,0)</f>
        <v>LISTERINE</v>
      </c>
      <c r="J1393" t="str">
        <f t="shared" si="21"/>
        <v>LISTERINE</v>
      </c>
      <c r="K1393" t="str">
        <f>VLOOKUP($A1393&amp;$C1393&amp;$B1393,Mapping!$C:$G,5,0)</f>
        <v>Oral &amp; Topical</v>
      </c>
      <c r="L1393" t="str">
        <f>VLOOKUP(J1393&amp;H1393,Mapping!J:K,2,0)</f>
        <v>Listerine</v>
      </c>
      <c r="M1393" t="str">
        <f>IF(OR(I1393="PIZ BUIN",I1393="LISTERINE"),VLOOKUP(E1393,MAPEO!C:D,2,0)&amp;" "&amp;H1393,VLOOKUP(E1393,MAPEO!C:D,2,0))</f>
        <v>Listerine Mass</v>
      </c>
      <c r="N1393" t="str">
        <f>VLOOKUP(F1393,MD!A:B,2,0)</f>
        <v>YTD 2015</v>
      </c>
    </row>
    <row r="1394" spans="1:14">
      <c r="A1394" t="s">
        <v>133</v>
      </c>
      <c r="B1394" t="s">
        <v>1</v>
      </c>
      <c r="C1394" t="s">
        <v>207</v>
      </c>
      <c r="D1394" t="s">
        <v>207</v>
      </c>
      <c r="E1394" t="s">
        <v>616</v>
      </c>
      <c r="F1394" t="s">
        <v>101</v>
      </c>
      <c r="G1394" s="3">
        <v>65455.15</v>
      </c>
      <c r="H1394" s="3" t="str">
        <f>VLOOKUP($A1394&amp;$C1394&amp;$B1394,Mapping!$C:$G,3,0)</f>
        <v>Mass</v>
      </c>
      <c r="I1394" t="str">
        <f>VLOOKUP($A1394&amp;$C1394&amp;$B1394,Mapping!$C:$G,4,0)</f>
        <v>LISTERINE</v>
      </c>
      <c r="J1394" t="str">
        <f t="shared" si="21"/>
        <v>LISTERINE</v>
      </c>
      <c r="K1394" t="str">
        <f>VLOOKUP($A1394&amp;$C1394&amp;$B1394,Mapping!$C:$G,5,0)</f>
        <v>Oral &amp; Topical</v>
      </c>
      <c r="L1394" t="str">
        <f>VLOOKUP(J1394&amp;H1394,Mapping!J:K,2,0)</f>
        <v>Listerine</v>
      </c>
      <c r="M1394" t="str">
        <f>IF(OR(I1394="PIZ BUIN",I1394="LISTERINE"),VLOOKUP(E1394,MAPEO!C:D,2,0)&amp;" "&amp;H1394,VLOOKUP(E1394,MAPEO!C:D,2,0))</f>
        <v>Listerine Mass</v>
      </c>
      <c r="N1394" t="str">
        <f>VLOOKUP(F1394,MD!A:B,2,0)</f>
        <v>YTD 2015</v>
      </c>
    </row>
    <row r="1395" spans="1:14">
      <c r="A1395" t="s">
        <v>133</v>
      </c>
      <c r="B1395" t="s">
        <v>1</v>
      </c>
      <c r="C1395" t="s">
        <v>207</v>
      </c>
      <c r="D1395" t="s">
        <v>207</v>
      </c>
      <c r="E1395" t="s">
        <v>616</v>
      </c>
      <c r="F1395" t="s">
        <v>104</v>
      </c>
      <c r="G1395" s="3">
        <v>72985.87</v>
      </c>
      <c r="H1395" s="3" t="str">
        <f>VLOOKUP($A1395&amp;$C1395&amp;$B1395,Mapping!$C:$G,3,0)</f>
        <v>Mass</v>
      </c>
      <c r="I1395" t="str">
        <f>VLOOKUP($A1395&amp;$C1395&amp;$B1395,Mapping!$C:$G,4,0)</f>
        <v>LISTERINE</v>
      </c>
      <c r="J1395" t="str">
        <f t="shared" si="21"/>
        <v>LISTERINE</v>
      </c>
      <c r="K1395" t="str">
        <f>VLOOKUP($A1395&amp;$C1395&amp;$B1395,Mapping!$C:$G,5,0)</f>
        <v>Oral &amp; Topical</v>
      </c>
      <c r="L1395" t="str">
        <f>VLOOKUP(J1395&amp;H1395,Mapping!J:K,2,0)</f>
        <v>Listerine</v>
      </c>
      <c r="M1395" t="str">
        <f>IF(OR(I1395="PIZ BUIN",I1395="LISTERINE"),VLOOKUP(E1395,MAPEO!C:D,2,0)&amp;" "&amp;H1395,VLOOKUP(E1395,MAPEO!C:D,2,0))</f>
        <v>Listerine Mass</v>
      </c>
      <c r="N1395" t="str">
        <f>VLOOKUP(F1395,MD!A:B,2,0)</f>
        <v>YTD 2015</v>
      </c>
    </row>
    <row r="1396" spans="1:14">
      <c r="A1396" t="s">
        <v>133</v>
      </c>
      <c r="B1396" t="s">
        <v>1</v>
      </c>
      <c r="C1396" t="s">
        <v>207</v>
      </c>
      <c r="D1396" t="s">
        <v>207</v>
      </c>
      <c r="E1396" t="s">
        <v>616</v>
      </c>
      <c r="F1396" t="s">
        <v>105</v>
      </c>
      <c r="G1396" s="3">
        <v>133615.21</v>
      </c>
      <c r="H1396" s="3" t="str">
        <f>VLOOKUP($A1396&amp;$C1396&amp;$B1396,Mapping!$C:$G,3,0)</f>
        <v>Mass</v>
      </c>
      <c r="I1396" t="str">
        <f>VLOOKUP($A1396&amp;$C1396&amp;$B1396,Mapping!$C:$G,4,0)</f>
        <v>LISTERINE</v>
      </c>
      <c r="J1396" t="str">
        <f t="shared" si="21"/>
        <v>LISTERINE</v>
      </c>
      <c r="K1396" t="str">
        <f>VLOOKUP($A1396&amp;$C1396&amp;$B1396,Mapping!$C:$G,5,0)</f>
        <v>Oral &amp; Topical</v>
      </c>
      <c r="L1396" t="str">
        <f>VLOOKUP(J1396&amp;H1396,Mapping!J:K,2,0)</f>
        <v>Listerine</v>
      </c>
      <c r="M1396" t="str">
        <f>IF(OR(I1396="PIZ BUIN",I1396="LISTERINE"),VLOOKUP(E1396,MAPEO!C:D,2,0)&amp;" "&amp;H1396,VLOOKUP(E1396,MAPEO!C:D,2,0))</f>
        <v>Listerine Mass</v>
      </c>
      <c r="N1396" t="str">
        <f>VLOOKUP(F1396,MD!A:B,2,0)</f>
        <v>YTD 2015</v>
      </c>
    </row>
    <row r="1397" spans="1:14">
      <c r="A1397" t="s">
        <v>133</v>
      </c>
      <c r="B1397" t="s">
        <v>1</v>
      </c>
      <c r="C1397" t="s">
        <v>207</v>
      </c>
      <c r="D1397" t="s">
        <v>207</v>
      </c>
      <c r="E1397" t="s">
        <v>616</v>
      </c>
      <c r="F1397" t="s">
        <v>106</v>
      </c>
      <c r="G1397" s="3">
        <v>59538.81</v>
      </c>
      <c r="H1397" s="3" t="str">
        <f>VLOOKUP($A1397&amp;$C1397&amp;$B1397,Mapping!$C:$G,3,0)</f>
        <v>Mass</v>
      </c>
      <c r="I1397" t="str">
        <f>VLOOKUP($A1397&amp;$C1397&amp;$B1397,Mapping!$C:$G,4,0)</f>
        <v>LISTERINE</v>
      </c>
      <c r="J1397" t="str">
        <f t="shared" si="21"/>
        <v>LISTERINE</v>
      </c>
      <c r="K1397" t="str">
        <f>VLOOKUP($A1397&amp;$C1397&amp;$B1397,Mapping!$C:$G,5,0)</f>
        <v>Oral &amp; Topical</v>
      </c>
      <c r="L1397" t="str">
        <f>VLOOKUP(J1397&amp;H1397,Mapping!J:K,2,0)</f>
        <v>Listerine</v>
      </c>
      <c r="M1397" t="str">
        <f>IF(OR(I1397="PIZ BUIN",I1397="LISTERINE"),VLOOKUP(E1397,MAPEO!C:D,2,0)&amp;" "&amp;H1397,VLOOKUP(E1397,MAPEO!C:D,2,0))</f>
        <v>Listerine Mass</v>
      </c>
      <c r="N1397" t="str">
        <f>VLOOKUP(F1397,MD!A:B,2,0)</f>
        <v>YTD 2015</v>
      </c>
    </row>
    <row r="1398" spans="1:14">
      <c r="A1398" t="s">
        <v>133</v>
      </c>
      <c r="B1398" t="s">
        <v>1</v>
      </c>
      <c r="C1398" t="s">
        <v>207</v>
      </c>
      <c r="D1398" t="s">
        <v>207</v>
      </c>
      <c r="E1398" t="s">
        <v>616</v>
      </c>
      <c r="F1398" t="s">
        <v>108</v>
      </c>
      <c r="G1398" s="3">
        <v>77036.639999999999</v>
      </c>
      <c r="H1398" s="3" t="str">
        <f>VLOOKUP($A1398&amp;$C1398&amp;$B1398,Mapping!$C:$G,3,0)</f>
        <v>Mass</v>
      </c>
      <c r="I1398" t="str">
        <f>VLOOKUP($A1398&amp;$C1398&amp;$B1398,Mapping!$C:$G,4,0)</f>
        <v>LISTERINE</v>
      </c>
      <c r="J1398" t="str">
        <f t="shared" si="21"/>
        <v>LISTERINE</v>
      </c>
      <c r="K1398" t="str">
        <f>VLOOKUP($A1398&amp;$C1398&amp;$B1398,Mapping!$C:$G,5,0)</f>
        <v>Oral &amp; Topical</v>
      </c>
      <c r="L1398" t="str">
        <f>VLOOKUP(J1398&amp;H1398,Mapping!J:K,2,0)</f>
        <v>Listerine</v>
      </c>
      <c r="M1398" t="str">
        <f>IF(OR(I1398="PIZ BUIN",I1398="LISTERINE"),VLOOKUP(E1398,MAPEO!C:D,2,0)&amp;" "&amp;H1398,VLOOKUP(E1398,MAPEO!C:D,2,0))</f>
        <v>Listerine Mass</v>
      </c>
      <c r="N1398">
        <f>VLOOKUP(F1398,MD!A:B,2,0)</f>
        <v>0</v>
      </c>
    </row>
    <row r="1399" spans="1:14">
      <c r="A1399" t="s">
        <v>133</v>
      </c>
      <c r="B1399" t="s">
        <v>1</v>
      </c>
      <c r="C1399" t="s">
        <v>207</v>
      </c>
      <c r="D1399" t="s">
        <v>207</v>
      </c>
      <c r="E1399" t="s">
        <v>616</v>
      </c>
      <c r="F1399" t="s">
        <v>109</v>
      </c>
      <c r="G1399" s="3">
        <v>87360.97</v>
      </c>
      <c r="H1399" s="3" t="str">
        <f>VLOOKUP($A1399&amp;$C1399&amp;$B1399,Mapping!$C:$G,3,0)</f>
        <v>Mass</v>
      </c>
      <c r="I1399" t="str">
        <f>VLOOKUP($A1399&amp;$C1399&amp;$B1399,Mapping!$C:$G,4,0)</f>
        <v>LISTERINE</v>
      </c>
      <c r="J1399" t="str">
        <f t="shared" si="21"/>
        <v>LISTERINE</v>
      </c>
      <c r="K1399" t="str">
        <f>VLOOKUP($A1399&amp;$C1399&amp;$B1399,Mapping!$C:$G,5,0)</f>
        <v>Oral &amp; Topical</v>
      </c>
      <c r="L1399" t="str">
        <f>VLOOKUP(J1399&amp;H1399,Mapping!J:K,2,0)</f>
        <v>Listerine</v>
      </c>
      <c r="M1399" t="str">
        <f>IF(OR(I1399="PIZ BUIN",I1399="LISTERINE"),VLOOKUP(E1399,MAPEO!C:D,2,0)&amp;" "&amp;H1399,VLOOKUP(E1399,MAPEO!C:D,2,0))</f>
        <v>Listerine Mass</v>
      </c>
      <c r="N1399">
        <f>VLOOKUP(F1399,MD!A:B,2,0)</f>
        <v>0</v>
      </c>
    </row>
    <row r="1400" spans="1:14">
      <c r="A1400" t="s">
        <v>133</v>
      </c>
      <c r="B1400" t="s">
        <v>1</v>
      </c>
      <c r="C1400" t="s">
        <v>207</v>
      </c>
      <c r="D1400" t="s">
        <v>207</v>
      </c>
      <c r="E1400" t="s">
        <v>616</v>
      </c>
      <c r="F1400" t="s">
        <v>110</v>
      </c>
      <c r="G1400" s="3">
        <v>55141.42</v>
      </c>
      <c r="H1400" s="3" t="str">
        <f>VLOOKUP($A1400&amp;$C1400&amp;$B1400,Mapping!$C:$G,3,0)</f>
        <v>Mass</v>
      </c>
      <c r="I1400" t="str">
        <f>VLOOKUP($A1400&amp;$C1400&amp;$B1400,Mapping!$C:$G,4,0)</f>
        <v>LISTERINE</v>
      </c>
      <c r="J1400" t="str">
        <f t="shared" si="21"/>
        <v>LISTERINE</v>
      </c>
      <c r="K1400" t="str">
        <f>VLOOKUP($A1400&amp;$C1400&amp;$B1400,Mapping!$C:$G,5,0)</f>
        <v>Oral &amp; Topical</v>
      </c>
      <c r="L1400" t="str">
        <f>VLOOKUP(J1400&amp;H1400,Mapping!J:K,2,0)</f>
        <v>Listerine</v>
      </c>
      <c r="M1400" t="str">
        <f>IF(OR(I1400="PIZ BUIN",I1400="LISTERINE"),VLOOKUP(E1400,MAPEO!C:D,2,0)&amp;" "&amp;H1400,VLOOKUP(E1400,MAPEO!C:D,2,0))</f>
        <v>Listerine Mass</v>
      </c>
      <c r="N1400">
        <f>VLOOKUP(F1400,MD!A:B,2,0)</f>
        <v>0</v>
      </c>
    </row>
    <row r="1401" spans="1:14">
      <c r="A1401" t="s">
        <v>133</v>
      </c>
      <c r="B1401" t="s">
        <v>1</v>
      </c>
      <c r="C1401" t="s">
        <v>207</v>
      </c>
      <c r="D1401" t="s">
        <v>207</v>
      </c>
      <c r="E1401" t="s">
        <v>616</v>
      </c>
      <c r="F1401" t="s">
        <v>111</v>
      </c>
      <c r="G1401" s="3">
        <v>46691.199999999997</v>
      </c>
      <c r="H1401" s="3" t="str">
        <f>VLOOKUP($A1401&amp;$C1401&amp;$B1401,Mapping!$C:$G,3,0)</f>
        <v>Mass</v>
      </c>
      <c r="I1401" t="str">
        <f>VLOOKUP($A1401&amp;$C1401&amp;$B1401,Mapping!$C:$G,4,0)</f>
        <v>LISTERINE</v>
      </c>
      <c r="J1401" t="str">
        <f t="shared" si="21"/>
        <v>LISTERINE</v>
      </c>
      <c r="K1401" t="str">
        <f>VLOOKUP($A1401&amp;$C1401&amp;$B1401,Mapping!$C:$G,5,0)</f>
        <v>Oral &amp; Topical</v>
      </c>
      <c r="L1401" t="str">
        <f>VLOOKUP(J1401&amp;H1401,Mapping!J:K,2,0)</f>
        <v>Listerine</v>
      </c>
      <c r="M1401" t="str">
        <f>IF(OR(I1401="PIZ BUIN",I1401="LISTERINE"),VLOOKUP(E1401,MAPEO!C:D,2,0)&amp;" "&amp;H1401,VLOOKUP(E1401,MAPEO!C:D,2,0))</f>
        <v>Listerine Mass</v>
      </c>
      <c r="N1401">
        <f>VLOOKUP(F1401,MD!A:B,2,0)</f>
        <v>0</v>
      </c>
    </row>
    <row r="1402" spans="1:14">
      <c r="A1402" t="s">
        <v>133</v>
      </c>
      <c r="B1402" t="s">
        <v>1</v>
      </c>
      <c r="C1402" t="s">
        <v>207</v>
      </c>
      <c r="D1402" t="s">
        <v>207</v>
      </c>
      <c r="E1402" t="s">
        <v>616</v>
      </c>
      <c r="F1402" t="s">
        <v>114</v>
      </c>
      <c r="G1402" s="3">
        <v>159590.67000000001</v>
      </c>
      <c r="H1402" s="3" t="str">
        <f>VLOOKUP($A1402&amp;$C1402&amp;$B1402,Mapping!$C:$G,3,0)</f>
        <v>Mass</v>
      </c>
      <c r="I1402" t="str">
        <f>VLOOKUP($A1402&amp;$C1402&amp;$B1402,Mapping!$C:$G,4,0)</f>
        <v>LISTERINE</v>
      </c>
      <c r="J1402" t="str">
        <f t="shared" si="21"/>
        <v>LISTERINE</v>
      </c>
      <c r="K1402" t="str">
        <f>VLOOKUP($A1402&amp;$C1402&amp;$B1402,Mapping!$C:$G,5,0)</f>
        <v>Oral &amp; Topical</v>
      </c>
      <c r="L1402" t="str">
        <f>VLOOKUP(J1402&amp;H1402,Mapping!J:K,2,0)</f>
        <v>Listerine</v>
      </c>
      <c r="M1402" t="str">
        <f>IF(OR(I1402="PIZ BUIN",I1402="LISTERINE"),VLOOKUP(E1402,MAPEO!C:D,2,0)&amp;" "&amp;H1402,VLOOKUP(E1402,MAPEO!C:D,2,0))</f>
        <v>Listerine Mass</v>
      </c>
      <c r="N1402">
        <f>VLOOKUP(F1402,MD!A:B,2,0)</f>
        <v>0</v>
      </c>
    </row>
    <row r="1403" spans="1:14">
      <c r="A1403" t="s">
        <v>133</v>
      </c>
      <c r="B1403" t="s">
        <v>1</v>
      </c>
      <c r="C1403" t="s">
        <v>207</v>
      </c>
      <c r="D1403" t="s">
        <v>207</v>
      </c>
      <c r="E1403" t="s">
        <v>616</v>
      </c>
      <c r="F1403" t="s">
        <v>115</v>
      </c>
      <c r="G1403" s="3">
        <v>62681.760000000002</v>
      </c>
      <c r="H1403" s="3" t="str">
        <f>VLOOKUP($A1403&amp;$C1403&amp;$B1403,Mapping!$C:$G,3,0)</f>
        <v>Mass</v>
      </c>
      <c r="I1403" t="str">
        <f>VLOOKUP($A1403&amp;$C1403&amp;$B1403,Mapping!$C:$G,4,0)</f>
        <v>LISTERINE</v>
      </c>
      <c r="J1403" t="str">
        <f t="shared" si="21"/>
        <v>LISTERINE</v>
      </c>
      <c r="K1403" t="str">
        <f>VLOOKUP($A1403&amp;$C1403&amp;$B1403,Mapping!$C:$G,5,0)</f>
        <v>Oral &amp; Topical</v>
      </c>
      <c r="L1403" t="str">
        <f>VLOOKUP(J1403&amp;H1403,Mapping!J:K,2,0)</f>
        <v>Listerine</v>
      </c>
      <c r="M1403" t="str">
        <f>IF(OR(I1403="PIZ BUIN",I1403="LISTERINE"),VLOOKUP(E1403,MAPEO!C:D,2,0)&amp;" "&amp;H1403,VLOOKUP(E1403,MAPEO!C:D,2,0))</f>
        <v>Listerine Mass</v>
      </c>
      <c r="N1403" t="str">
        <f>VLOOKUP(F1403,MD!A:B,2,0)</f>
        <v>YTD 2016</v>
      </c>
    </row>
    <row r="1404" spans="1:14">
      <c r="A1404" t="s">
        <v>133</v>
      </c>
      <c r="B1404" t="s">
        <v>1</v>
      </c>
      <c r="C1404" t="s">
        <v>207</v>
      </c>
      <c r="D1404" t="s">
        <v>207</v>
      </c>
      <c r="E1404" t="s">
        <v>616</v>
      </c>
      <c r="F1404" t="s">
        <v>117</v>
      </c>
      <c r="G1404" s="3">
        <v>100376.96000000001</v>
      </c>
      <c r="H1404" s="3" t="str">
        <f>VLOOKUP($A1404&amp;$C1404&amp;$B1404,Mapping!$C:$G,3,0)</f>
        <v>Mass</v>
      </c>
      <c r="I1404" t="str">
        <f>VLOOKUP($A1404&amp;$C1404&amp;$B1404,Mapping!$C:$G,4,0)</f>
        <v>LISTERINE</v>
      </c>
      <c r="J1404" t="str">
        <f t="shared" si="21"/>
        <v>LISTERINE</v>
      </c>
      <c r="K1404" t="str">
        <f>VLOOKUP($A1404&amp;$C1404&amp;$B1404,Mapping!$C:$G,5,0)</f>
        <v>Oral &amp; Topical</v>
      </c>
      <c r="L1404" t="str">
        <f>VLOOKUP(J1404&amp;H1404,Mapping!J:K,2,0)</f>
        <v>Listerine</v>
      </c>
      <c r="M1404" t="str">
        <f>IF(OR(I1404="PIZ BUIN",I1404="LISTERINE"),VLOOKUP(E1404,MAPEO!C:D,2,0)&amp;" "&amp;H1404,VLOOKUP(E1404,MAPEO!C:D,2,0))</f>
        <v>Listerine Mass</v>
      </c>
      <c r="N1404" t="str">
        <f>VLOOKUP(F1404,MD!A:B,2,0)</f>
        <v>YTD 2016</v>
      </c>
    </row>
    <row r="1405" spans="1:14">
      <c r="A1405" t="s">
        <v>133</v>
      </c>
      <c r="B1405" t="s">
        <v>1</v>
      </c>
      <c r="C1405" t="s">
        <v>207</v>
      </c>
      <c r="D1405" t="s">
        <v>207</v>
      </c>
      <c r="E1405" t="s">
        <v>616</v>
      </c>
      <c r="F1405" t="s">
        <v>118</v>
      </c>
      <c r="G1405" s="3">
        <v>212066.77</v>
      </c>
      <c r="H1405" s="3" t="str">
        <f>VLOOKUP($A1405&amp;$C1405&amp;$B1405,Mapping!$C:$G,3,0)</f>
        <v>Mass</v>
      </c>
      <c r="I1405" t="str">
        <f>VLOOKUP($A1405&amp;$C1405&amp;$B1405,Mapping!$C:$G,4,0)</f>
        <v>LISTERINE</v>
      </c>
      <c r="J1405" t="str">
        <f t="shared" si="21"/>
        <v>LISTERINE</v>
      </c>
      <c r="K1405" t="str">
        <f>VLOOKUP($A1405&amp;$C1405&amp;$B1405,Mapping!$C:$G,5,0)</f>
        <v>Oral &amp; Topical</v>
      </c>
      <c r="L1405" t="str">
        <f>VLOOKUP(J1405&amp;H1405,Mapping!J:K,2,0)</f>
        <v>Listerine</v>
      </c>
      <c r="M1405" t="str">
        <f>IF(OR(I1405="PIZ BUIN",I1405="LISTERINE"),VLOOKUP(E1405,MAPEO!C:D,2,0)&amp;" "&amp;H1405,VLOOKUP(E1405,MAPEO!C:D,2,0))</f>
        <v>Listerine Mass</v>
      </c>
      <c r="N1405" t="str">
        <f>VLOOKUP(F1405,MD!A:B,2,0)</f>
        <v>YTD 2016</v>
      </c>
    </row>
    <row r="1406" spans="1:14">
      <c r="A1406" t="s">
        <v>133</v>
      </c>
      <c r="B1406" t="s">
        <v>1</v>
      </c>
      <c r="C1406" t="s">
        <v>207</v>
      </c>
      <c r="D1406" t="s">
        <v>207</v>
      </c>
      <c r="E1406" t="s">
        <v>617</v>
      </c>
      <c r="F1406" t="s">
        <v>482</v>
      </c>
      <c r="G1406" s="3">
        <v>316098.40000000002</v>
      </c>
      <c r="H1406" s="3" t="str">
        <f>VLOOKUP($A1406&amp;$C1406&amp;$B1406,Mapping!$C:$G,3,0)</f>
        <v>Mass</v>
      </c>
      <c r="I1406" t="str">
        <f>VLOOKUP($A1406&amp;$C1406&amp;$B1406,Mapping!$C:$G,4,0)</f>
        <v>LISTERINE</v>
      </c>
      <c r="J1406" t="str">
        <f t="shared" si="21"/>
        <v>LISTERINE</v>
      </c>
      <c r="K1406" t="str">
        <f>VLOOKUP($A1406&amp;$C1406&amp;$B1406,Mapping!$C:$G,5,0)</f>
        <v>Oral &amp; Topical</v>
      </c>
      <c r="L1406" t="str">
        <f>VLOOKUP(J1406&amp;H1406,Mapping!J:K,2,0)</f>
        <v>Listerine</v>
      </c>
      <c r="M1406" t="str">
        <f>IF(OR(I1406="PIZ BUIN",I1406="LISTERINE"),VLOOKUP(E1406,MAPEO!C:D,2,0)&amp;" "&amp;H1406,VLOOKUP(E1406,MAPEO!C:D,2,0))</f>
        <v>Listerine Mass</v>
      </c>
      <c r="N1406">
        <f>VLOOKUP(F1406,MD!A:B,2,0)</f>
        <v>0</v>
      </c>
    </row>
    <row r="1407" spans="1:14">
      <c r="A1407" t="s">
        <v>133</v>
      </c>
      <c r="B1407" t="s">
        <v>1</v>
      </c>
      <c r="C1407" t="s">
        <v>207</v>
      </c>
      <c r="D1407" t="s">
        <v>207</v>
      </c>
      <c r="E1407" t="s">
        <v>617</v>
      </c>
      <c r="F1407" t="s">
        <v>483</v>
      </c>
      <c r="G1407" s="3">
        <v>408382.02</v>
      </c>
      <c r="H1407" s="3" t="str">
        <f>VLOOKUP($A1407&amp;$C1407&amp;$B1407,Mapping!$C:$G,3,0)</f>
        <v>Mass</v>
      </c>
      <c r="I1407" t="str">
        <f>VLOOKUP($A1407&amp;$C1407&amp;$B1407,Mapping!$C:$G,4,0)</f>
        <v>LISTERINE</v>
      </c>
      <c r="J1407" t="str">
        <f t="shared" si="21"/>
        <v>LISTERINE</v>
      </c>
      <c r="K1407" t="str">
        <f>VLOOKUP($A1407&amp;$C1407&amp;$B1407,Mapping!$C:$G,5,0)</f>
        <v>Oral &amp; Topical</v>
      </c>
      <c r="L1407" t="str">
        <f>VLOOKUP(J1407&amp;H1407,Mapping!J:K,2,0)</f>
        <v>Listerine</v>
      </c>
      <c r="M1407" t="str">
        <f>IF(OR(I1407="PIZ BUIN",I1407="LISTERINE"),VLOOKUP(E1407,MAPEO!C:D,2,0)&amp;" "&amp;H1407,VLOOKUP(E1407,MAPEO!C:D,2,0))</f>
        <v>Listerine Mass</v>
      </c>
      <c r="N1407">
        <f>VLOOKUP(F1407,MD!A:B,2,0)</f>
        <v>0</v>
      </c>
    </row>
    <row r="1408" spans="1:14">
      <c r="A1408" t="s">
        <v>133</v>
      </c>
      <c r="B1408" t="s">
        <v>1</v>
      </c>
      <c r="C1408" t="s">
        <v>207</v>
      </c>
      <c r="D1408" t="s">
        <v>207</v>
      </c>
      <c r="E1408" t="s">
        <v>617</v>
      </c>
      <c r="F1408" t="s">
        <v>484</v>
      </c>
      <c r="G1408" s="3">
        <v>353351.3</v>
      </c>
      <c r="H1408" s="3" t="str">
        <f>VLOOKUP($A1408&amp;$C1408&amp;$B1408,Mapping!$C:$G,3,0)</f>
        <v>Mass</v>
      </c>
      <c r="I1408" t="str">
        <f>VLOOKUP($A1408&amp;$C1408&amp;$B1408,Mapping!$C:$G,4,0)</f>
        <v>LISTERINE</v>
      </c>
      <c r="J1408" t="str">
        <f t="shared" ref="J1408:J1471" si="22">IF(OR(C1408="ROC",C1408="COMPEED"),E1408,D1408)</f>
        <v>LISTERINE</v>
      </c>
      <c r="K1408" t="str">
        <f>VLOOKUP($A1408&amp;$C1408&amp;$B1408,Mapping!$C:$G,5,0)</f>
        <v>Oral &amp; Topical</v>
      </c>
      <c r="L1408" t="str">
        <f>VLOOKUP(J1408&amp;H1408,Mapping!J:K,2,0)</f>
        <v>Listerine</v>
      </c>
      <c r="M1408" t="str">
        <f>IF(OR(I1408="PIZ BUIN",I1408="LISTERINE"),VLOOKUP(E1408,MAPEO!C:D,2,0)&amp;" "&amp;H1408,VLOOKUP(E1408,MAPEO!C:D,2,0))</f>
        <v>Listerine Mass</v>
      </c>
      <c r="N1408">
        <f>VLOOKUP(F1408,MD!A:B,2,0)</f>
        <v>0</v>
      </c>
    </row>
    <row r="1409" spans="1:14">
      <c r="A1409" t="s">
        <v>133</v>
      </c>
      <c r="B1409" t="s">
        <v>1</v>
      </c>
      <c r="C1409" t="s">
        <v>207</v>
      </c>
      <c r="D1409" t="s">
        <v>207</v>
      </c>
      <c r="E1409" t="s">
        <v>617</v>
      </c>
      <c r="F1409" t="s">
        <v>485</v>
      </c>
      <c r="G1409" s="3">
        <v>246206.53</v>
      </c>
      <c r="H1409" s="3" t="str">
        <f>VLOOKUP($A1409&amp;$C1409&amp;$B1409,Mapping!$C:$G,3,0)</f>
        <v>Mass</v>
      </c>
      <c r="I1409" t="str">
        <f>VLOOKUP($A1409&amp;$C1409&amp;$B1409,Mapping!$C:$G,4,0)</f>
        <v>LISTERINE</v>
      </c>
      <c r="J1409" t="str">
        <f t="shared" si="22"/>
        <v>LISTERINE</v>
      </c>
      <c r="K1409" t="str">
        <f>VLOOKUP($A1409&amp;$C1409&amp;$B1409,Mapping!$C:$G,5,0)</f>
        <v>Oral &amp; Topical</v>
      </c>
      <c r="L1409" t="str">
        <f>VLOOKUP(J1409&amp;H1409,Mapping!J:K,2,0)</f>
        <v>Listerine</v>
      </c>
      <c r="M1409" t="str">
        <f>IF(OR(I1409="PIZ BUIN",I1409="LISTERINE"),VLOOKUP(E1409,MAPEO!C:D,2,0)&amp;" "&amp;H1409,VLOOKUP(E1409,MAPEO!C:D,2,0))</f>
        <v>Listerine Mass</v>
      </c>
      <c r="N1409">
        <f>VLOOKUP(F1409,MD!A:B,2,0)</f>
        <v>0</v>
      </c>
    </row>
    <row r="1410" spans="1:14">
      <c r="A1410" t="s">
        <v>133</v>
      </c>
      <c r="B1410" t="s">
        <v>1</v>
      </c>
      <c r="C1410" t="s">
        <v>207</v>
      </c>
      <c r="D1410" t="s">
        <v>207</v>
      </c>
      <c r="E1410" t="s">
        <v>617</v>
      </c>
      <c r="F1410" t="s">
        <v>486</v>
      </c>
      <c r="G1410" s="3">
        <v>306554.05</v>
      </c>
      <c r="H1410" s="3" t="str">
        <f>VLOOKUP($A1410&amp;$C1410&amp;$B1410,Mapping!$C:$G,3,0)</f>
        <v>Mass</v>
      </c>
      <c r="I1410" t="str">
        <f>VLOOKUP($A1410&amp;$C1410&amp;$B1410,Mapping!$C:$G,4,0)</f>
        <v>LISTERINE</v>
      </c>
      <c r="J1410" t="str">
        <f t="shared" si="22"/>
        <v>LISTERINE</v>
      </c>
      <c r="K1410" t="str">
        <f>VLOOKUP($A1410&amp;$C1410&amp;$B1410,Mapping!$C:$G,5,0)</f>
        <v>Oral &amp; Topical</v>
      </c>
      <c r="L1410" t="str">
        <f>VLOOKUP(J1410&amp;H1410,Mapping!J:K,2,0)</f>
        <v>Listerine</v>
      </c>
      <c r="M1410" t="str">
        <f>IF(OR(I1410="PIZ BUIN",I1410="LISTERINE"),VLOOKUP(E1410,MAPEO!C:D,2,0)&amp;" "&amp;H1410,VLOOKUP(E1410,MAPEO!C:D,2,0))</f>
        <v>Listerine Mass</v>
      </c>
      <c r="N1410">
        <f>VLOOKUP(F1410,MD!A:B,2,0)</f>
        <v>0</v>
      </c>
    </row>
    <row r="1411" spans="1:14">
      <c r="A1411" t="s">
        <v>133</v>
      </c>
      <c r="B1411" t="s">
        <v>1</v>
      </c>
      <c r="C1411" t="s">
        <v>207</v>
      </c>
      <c r="D1411" t="s">
        <v>207</v>
      </c>
      <c r="E1411" t="s">
        <v>617</v>
      </c>
      <c r="F1411" t="s">
        <v>487</v>
      </c>
      <c r="G1411" s="3">
        <v>544496.93000000005</v>
      </c>
      <c r="H1411" s="3" t="str">
        <f>VLOOKUP($A1411&amp;$C1411&amp;$B1411,Mapping!$C:$G,3,0)</f>
        <v>Mass</v>
      </c>
      <c r="I1411" t="str">
        <f>VLOOKUP($A1411&amp;$C1411&amp;$B1411,Mapping!$C:$G,4,0)</f>
        <v>LISTERINE</v>
      </c>
      <c r="J1411" t="str">
        <f t="shared" si="22"/>
        <v>LISTERINE</v>
      </c>
      <c r="K1411" t="str">
        <f>VLOOKUP($A1411&amp;$C1411&amp;$B1411,Mapping!$C:$G,5,0)</f>
        <v>Oral &amp; Topical</v>
      </c>
      <c r="L1411" t="str">
        <f>VLOOKUP(J1411&amp;H1411,Mapping!J:K,2,0)</f>
        <v>Listerine</v>
      </c>
      <c r="M1411" t="str">
        <f>IF(OR(I1411="PIZ BUIN",I1411="LISTERINE"),VLOOKUP(E1411,MAPEO!C:D,2,0)&amp;" "&amp;H1411,VLOOKUP(E1411,MAPEO!C:D,2,0))</f>
        <v>Listerine Mass</v>
      </c>
      <c r="N1411">
        <f>VLOOKUP(F1411,MD!A:B,2,0)</f>
        <v>0</v>
      </c>
    </row>
    <row r="1412" spans="1:14">
      <c r="A1412" t="s">
        <v>133</v>
      </c>
      <c r="B1412" t="s">
        <v>1</v>
      </c>
      <c r="C1412" t="s">
        <v>207</v>
      </c>
      <c r="D1412" t="s">
        <v>207</v>
      </c>
      <c r="E1412" t="s">
        <v>617</v>
      </c>
      <c r="F1412" t="s">
        <v>488</v>
      </c>
      <c r="G1412" s="3">
        <v>309209.61</v>
      </c>
      <c r="H1412" s="3" t="str">
        <f>VLOOKUP($A1412&amp;$C1412&amp;$B1412,Mapping!$C:$G,3,0)</f>
        <v>Mass</v>
      </c>
      <c r="I1412" t="str">
        <f>VLOOKUP($A1412&amp;$C1412&amp;$B1412,Mapping!$C:$G,4,0)</f>
        <v>LISTERINE</v>
      </c>
      <c r="J1412" t="str">
        <f t="shared" si="22"/>
        <v>LISTERINE</v>
      </c>
      <c r="K1412" t="str">
        <f>VLOOKUP($A1412&amp;$C1412&amp;$B1412,Mapping!$C:$G,5,0)</f>
        <v>Oral &amp; Topical</v>
      </c>
      <c r="L1412" t="str">
        <f>VLOOKUP(J1412&amp;H1412,Mapping!J:K,2,0)</f>
        <v>Listerine</v>
      </c>
      <c r="M1412" t="str">
        <f>IF(OR(I1412="PIZ BUIN",I1412="LISTERINE"),VLOOKUP(E1412,MAPEO!C:D,2,0)&amp;" "&amp;H1412,VLOOKUP(E1412,MAPEO!C:D,2,0))</f>
        <v>Listerine Mass</v>
      </c>
      <c r="N1412">
        <f>VLOOKUP(F1412,MD!A:B,2,0)</f>
        <v>0</v>
      </c>
    </row>
    <row r="1413" spans="1:14">
      <c r="A1413" t="s">
        <v>133</v>
      </c>
      <c r="B1413" t="s">
        <v>1</v>
      </c>
      <c r="C1413" t="s">
        <v>207</v>
      </c>
      <c r="D1413" t="s">
        <v>207</v>
      </c>
      <c r="E1413" t="s">
        <v>617</v>
      </c>
      <c r="F1413" t="s">
        <v>489</v>
      </c>
      <c r="G1413" s="3">
        <v>301136.95</v>
      </c>
      <c r="H1413" s="3" t="str">
        <f>VLOOKUP($A1413&amp;$C1413&amp;$B1413,Mapping!$C:$G,3,0)</f>
        <v>Mass</v>
      </c>
      <c r="I1413" t="str">
        <f>VLOOKUP($A1413&amp;$C1413&amp;$B1413,Mapping!$C:$G,4,0)</f>
        <v>LISTERINE</v>
      </c>
      <c r="J1413" t="str">
        <f t="shared" si="22"/>
        <v>LISTERINE</v>
      </c>
      <c r="K1413" t="str">
        <f>VLOOKUP($A1413&amp;$C1413&amp;$B1413,Mapping!$C:$G,5,0)</f>
        <v>Oral &amp; Topical</v>
      </c>
      <c r="L1413" t="str">
        <f>VLOOKUP(J1413&amp;H1413,Mapping!J:K,2,0)</f>
        <v>Listerine</v>
      </c>
      <c r="M1413" t="str">
        <f>IF(OR(I1413="PIZ BUIN",I1413="LISTERINE"),VLOOKUP(E1413,MAPEO!C:D,2,0)&amp;" "&amp;H1413,VLOOKUP(E1413,MAPEO!C:D,2,0))</f>
        <v>Listerine Mass</v>
      </c>
      <c r="N1413">
        <f>VLOOKUP(F1413,MD!A:B,2,0)</f>
        <v>0</v>
      </c>
    </row>
    <row r="1414" spans="1:14">
      <c r="A1414" t="s">
        <v>133</v>
      </c>
      <c r="B1414" t="s">
        <v>1</v>
      </c>
      <c r="C1414" t="s">
        <v>207</v>
      </c>
      <c r="D1414" t="s">
        <v>207</v>
      </c>
      <c r="E1414" t="s">
        <v>617</v>
      </c>
      <c r="F1414" t="s">
        <v>490</v>
      </c>
      <c r="G1414" s="3">
        <v>473218.9</v>
      </c>
      <c r="H1414" s="3" t="str">
        <f>VLOOKUP($A1414&amp;$C1414&amp;$B1414,Mapping!$C:$G,3,0)</f>
        <v>Mass</v>
      </c>
      <c r="I1414" t="str">
        <f>VLOOKUP($A1414&amp;$C1414&amp;$B1414,Mapping!$C:$G,4,0)</f>
        <v>LISTERINE</v>
      </c>
      <c r="J1414" t="str">
        <f t="shared" si="22"/>
        <v>LISTERINE</v>
      </c>
      <c r="K1414" t="str">
        <f>VLOOKUP($A1414&amp;$C1414&amp;$B1414,Mapping!$C:$G,5,0)</f>
        <v>Oral &amp; Topical</v>
      </c>
      <c r="L1414" t="str">
        <f>VLOOKUP(J1414&amp;H1414,Mapping!J:K,2,0)</f>
        <v>Listerine</v>
      </c>
      <c r="M1414" t="str">
        <f>IF(OR(I1414="PIZ BUIN",I1414="LISTERINE"),VLOOKUP(E1414,MAPEO!C:D,2,0)&amp;" "&amp;H1414,VLOOKUP(E1414,MAPEO!C:D,2,0))</f>
        <v>Listerine Mass</v>
      </c>
      <c r="N1414">
        <f>VLOOKUP(F1414,MD!A:B,2,0)</f>
        <v>0</v>
      </c>
    </row>
    <row r="1415" spans="1:14">
      <c r="A1415" t="s">
        <v>133</v>
      </c>
      <c r="B1415" t="s">
        <v>1</v>
      </c>
      <c r="C1415" t="s">
        <v>207</v>
      </c>
      <c r="D1415" t="s">
        <v>207</v>
      </c>
      <c r="E1415" t="s">
        <v>617</v>
      </c>
      <c r="F1415" t="s">
        <v>491</v>
      </c>
      <c r="G1415" s="3">
        <v>276465.93</v>
      </c>
      <c r="H1415" s="3" t="str">
        <f>VLOOKUP($A1415&amp;$C1415&amp;$B1415,Mapping!$C:$G,3,0)</f>
        <v>Mass</v>
      </c>
      <c r="I1415" t="str">
        <f>VLOOKUP($A1415&amp;$C1415&amp;$B1415,Mapping!$C:$G,4,0)</f>
        <v>LISTERINE</v>
      </c>
      <c r="J1415" t="str">
        <f t="shared" si="22"/>
        <v>LISTERINE</v>
      </c>
      <c r="K1415" t="str">
        <f>VLOOKUP($A1415&amp;$C1415&amp;$B1415,Mapping!$C:$G,5,0)</f>
        <v>Oral &amp; Topical</v>
      </c>
      <c r="L1415" t="str">
        <f>VLOOKUP(J1415&amp;H1415,Mapping!J:K,2,0)</f>
        <v>Listerine</v>
      </c>
      <c r="M1415" t="str">
        <f>IF(OR(I1415="PIZ BUIN",I1415="LISTERINE"),VLOOKUP(E1415,MAPEO!C:D,2,0)&amp;" "&amp;H1415,VLOOKUP(E1415,MAPEO!C:D,2,0))</f>
        <v>Listerine Mass</v>
      </c>
      <c r="N1415">
        <f>VLOOKUP(F1415,MD!A:B,2,0)</f>
        <v>0</v>
      </c>
    </row>
    <row r="1416" spans="1:14">
      <c r="A1416" t="s">
        <v>133</v>
      </c>
      <c r="B1416" t="s">
        <v>1</v>
      </c>
      <c r="C1416" t="s">
        <v>207</v>
      </c>
      <c r="D1416" t="s">
        <v>207</v>
      </c>
      <c r="E1416" t="s">
        <v>617</v>
      </c>
      <c r="F1416" t="s">
        <v>492</v>
      </c>
      <c r="G1416" s="3">
        <v>284365.98</v>
      </c>
      <c r="H1416" s="3" t="str">
        <f>VLOOKUP($A1416&amp;$C1416&amp;$B1416,Mapping!$C:$G,3,0)</f>
        <v>Mass</v>
      </c>
      <c r="I1416" t="str">
        <f>VLOOKUP($A1416&amp;$C1416&amp;$B1416,Mapping!$C:$G,4,0)</f>
        <v>LISTERINE</v>
      </c>
      <c r="J1416" t="str">
        <f t="shared" si="22"/>
        <v>LISTERINE</v>
      </c>
      <c r="K1416" t="str">
        <f>VLOOKUP($A1416&amp;$C1416&amp;$B1416,Mapping!$C:$G,5,0)</f>
        <v>Oral &amp; Topical</v>
      </c>
      <c r="L1416" t="str">
        <f>VLOOKUP(J1416&amp;H1416,Mapping!J:K,2,0)</f>
        <v>Listerine</v>
      </c>
      <c r="M1416" t="str">
        <f>IF(OR(I1416="PIZ BUIN",I1416="LISTERINE"),VLOOKUP(E1416,MAPEO!C:D,2,0)&amp;" "&amp;H1416,VLOOKUP(E1416,MAPEO!C:D,2,0))</f>
        <v>Listerine Mass</v>
      </c>
      <c r="N1416">
        <f>VLOOKUP(F1416,MD!A:B,2,0)</f>
        <v>0</v>
      </c>
    </row>
    <row r="1417" spans="1:14">
      <c r="A1417" t="s">
        <v>133</v>
      </c>
      <c r="B1417" t="s">
        <v>1</v>
      </c>
      <c r="C1417" t="s">
        <v>207</v>
      </c>
      <c r="D1417" t="s">
        <v>207</v>
      </c>
      <c r="E1417" t="s">
        <v>617</v>
      </c>
      <c r="F1417" t="s">
        <v>493</v>
      </c>
      <c r="G1417" s="3">
        <v>498852.52</v>
      </c>
      <c r="H1417" s="3" t="str">
        <f>VLOOKUP($A1417&amp;$C1417&amp;$B1417,Mapping!$C:$G,3,0)</f>
        <v>Mass</v>
      </c>
      <c r="I1417" t="str">
        <f>VLOOKUP($A1417&amp;$C1417&amp;$B1417,Mapping!$C:$G,4,0)</f>
        <v>LISTERINE</v>
      </c>
      <c r="J1417" t="str">
        <f t="shared" si="22"/>
        <v>LISTERINE</v>
      </c>
      <c r="K1417" t="str">
        <f>VLOOKUP($A1417&amp;$C1417&amp;$B1417,Mapping!$C:$G,5,0)</f>
        <v>Oral &amp; Topical</v>
      </c>
      <c r="L1417" t="str">
        <f>VLOOKUP(J1417&amp;H1417,Mapping!J:K,2,0)</f>
        <v>Listerine</v>
      </c>
      <c r="M1417" t="str">
        <f>IF(OR(I1417="PIZ BUIN",I1417="LISTERINE"),VLOOKUP(E1417,MAPEO!C:D,2,0)&amp;" "&amp;H1417,VLOOKUP(E1417,MAPEO!C:D,2,0))</f>
        <v>Listerine Mass</v>
      </c>
      <c r="N1417">
        <f>VLOOKUP(F1417,MD!A:B,2,0)</f>
        <v>0</v>
      </c>
    </row>
    <row r="1418" spans="1:14">
      <c r="A1418" t="s">
        <v>133</v>
      </c>
      <c r="B1418" t="s">
        <v>1</v>
      </c>
      <c r="C1418" t="s">
        <v>207</v>
      </c>
      <c r="D1418" t="s">
        <v>207</v>
      </c>
      <c r="E1418" t="s">
        <v>617</v>
      </c>
      <c r="F1418" t="s">
        <v>95</v>
      </c>
      <c r="G1418" s="3">
        <v>382130.24</v>
      </c>
      <c r="H1418" s="3" t="str">
        <f>VLOOKUP($A1418&amp;$C1418&amp;$B1418,Mapping!$C:$G,3,0)</f>
        <v>Mass</v>
      </c>
      <c r="I1418" t="str">
        <f>VLOOKUP($A1418&amp;$C1418&amp;$B1418,Mapping!$C:$G,4,0)</f>
        <v>LISTERINE</v>
      </c>
      <c r="J1418" t="str">
        <f t="shared" si="22"/>
        <v>LISTERINE</v>
      </c>
      <c r="K1418" t="str">
        <f>VLOOKUP($A1418&amp;$C1418&amp;$B1418,Mapping!$C:$G,5,0)</f>
        <v>Oral &amp; Topical</v>
      </c>
      <c r="L1418" t="str">
        <f>VLOOKUP(J1418&amp;H1418,Mapping!J:K,2,0)</f>
        <v>Listerine</v>
      </c>
      <c r="M1418" t="str">
        <f>IF(OR(I1418="PIZ BUIN",I1418="LISTERINE"),VLOOKUP(E1418,MAPEO!C:D,2,0)&amp;" "&amp;H1418,VLOOKUP(E1418,MAPEO!C:D,2,0))</f>
        <v>Listerine Mass</v>
      </c>
      <c r="N1418" t="str">
        <f>VLOOKUP(F1418,MD!A:B,2,0)</f>
        <v>YTD 2015</v>
      </c>
    </row>
    <row r="1419" spans="1:14">
      <c r="A1419" t="s">
        <v>133</v>
      </c>
      <c r="B1419" t="s">
        <v>1</v>
      </c>
      <c r="C1419" t="s">
        <v>207</v>
      </c>
      <c r="D1419" t="s">
        <v>207</v>
      </c>
      <c r="E1419" t="s">
        <v>617</v>
      </c>
      <c r="F1419" t="s">
        <v>96</v>
      </c>
      <c r="G1419" s="3">
        <v>386005.21</v>
      </c>
      <c r="H1419" s="3" t="str">
        <f>VLOOKUP($A1419&amp;$C1419&amp;$B1419,Mapping!$C:$G,3,0)</f>
        <v>Mass</v>
      </c>
      <c r="I1419" t="str">
        <f>VLOOKUP($A1419&amp;$C1419&amp;$B1419,Mapping!$C:$G,4,0)</f>
        <v>LISTERINE</v>
      </c>
      <c r="J1419" t="str">
        <f t="shared" si="22"/>
        <v>LISTERINE</v>
      </c>
      <c r="K1419" t="str">
        <f>VLOOKUP($A1419&amp;$C1419&amp;$B1419,Mapping!$C:$G,5,0)</f>
        <v>Oral &amp; Topical</v>
      </c>
      <c r="L1419" t="str">
        <f>VLOOKUP(J1419&amp;H1419,Mapping!J:K,2,0)</f>
        <v>Listerine</v>
      </c>
      <c r="M1419" t="str">
        <f>IF(OR(I1419="PIZ BUIN",I1419="LISTERINE"),VLOOKUP(E1419,MAPEO!C:D,2,0)&amp;" "&amp;H1419,VLOOKUP(E1419,MAPEO!C:D,2,0))</f>
        <v>Listerine Mass</v>
      </c>
      <c r="N1419" t="str">
        <f>VLOOKUP(F1419,MD!A:B,2,0)</f>
        <v>YTD 2015</v>
      </c>
    </row>
    <row r="1420" spans="1:14">
      <c r="A1420" t="s">
        <v>133</v>
      </c>
      <c r="B1420" t="s">
        <v>1</v>
      </c>
      <c r="C1420" t="s">
        <v>207</v>
      </c>
      <c r="D1420" t="s">
        <v>207</v>
      </c>
      <c r="E1420" t="s">
        <v>617</v>
      </c>
      <c r="F1420" t="s">
        <v>97</v>
      </c>
      <c r="G1420" s="3">
        <v>518256.73</v>
      </c>
      <c r="H1420" s="3" t="str">
        <f>VLOOKUP($A1420&amp;$C1420&amp;$B1420,Mapping!$C:$G,3,0)</f>
        <v>Mass</v>
      </c>
      <c r="I1420" t="str">
        <f>VLOOKUP($A1420&amp;$C1420&amp;$B1420,Mapping!$C:$G,4,0)</f>
        <v>LISTERINE</v>
      </c>
      <c r="J1420" t="str">
        <f t="shared" si="22"/>
        <v>LISTERINE</v>
      </c>
      <c r="K1420" t="str">
        <f>VLOOKUP($A1420&amp;$C1420&amp;$B1420,Mapping!$C:$G,5,0)</f>
        <v>Oral &amp; Topical</v>
      </c>
      <c r="L1420" t="str">
        <f>VLOOKUP(J1420&amp;H1420,Mapping!J:K,2,0)</f>
        <v>Listerine</v>
      </c>
      <c r="M1420" t="str">
        <f>IF(OR(I1420="PIZ BUIN",I1420="LISTERINE"),VLOOKUP(E1420,MAPEO!C:D,2,0)&amp;" "&amp;H1420,VLOOKUP(E1420,MAPEO!C:D,2,0))</f>
        <v>Listerine Mass</v>
      </c>
      <c r="N1420" t="str">
        <f>VLOOKUP(F1420,MD!A:B,2,0)</f>
        <v>YTD 2015</v>
      </c>
    </row>
    <row r="1421" spans="1:14">
      <c r="A1421" t="s">
        <v>133</v>
      </c>
      <c r="B1421" t="s">
        <v>1</v>
      </c>
      <c r="C1421" t="s">
        <v>207</v>
      </c>
      <c r="D1421" t="s">
        <v>207</v>
      </c>
      <c r="E1421" t="s">
        <v>617</v>
      </c>
      <c r="F1421" t="s">
        <v>101</v>
      </c>
      <c r="G1421" s="3">
        <v>277822.51</v>
      </c>
      <c r="H1421" s="3" t="str">
        <f>VLOOKUP($A1421&amp;$C1421&amp;$B1421,Mapping!$C:$G,3,0)</f>
        <v>Mass</v>
      </c>
      <c r="I1421" t="str">
        <f>VLOOKUP($A1421&amp;$C1421&amp;$B1421,Mapping!$C:$G,4,0)</f>
        <v>LISTERINE</v>
      </c>
      <c r="J1421" t="str">
        <f t="shared" si="22"/>
        <v>LISTERINE</v>
      </c>
      <c r="K1421" t="str">
        <f>VLOOKUP($A1421&amp;$C1421&amp;$B1421,Mapping!$C:$G,5,0)</f>
        <v>Oral &amp; Topical</v>
      </c>
      <c r="L1421" t="str">
        <f>VLOOKUP(J1421&amp;H1421,Mapping!J:K,2,0)</f>
        <v>Listerine</v>
      </c>
      <c r="M1421" t="str">
        <f>IF(OR(I1421="PIZ BUIN",I1421="LISTERINE"),VLOOKUP(E1421,MAPEO!C:D,2,0)&amp;" "&amp;H1421,VLOOKUP(E1421,MAPEO!C:D,2,0))</f>
        <v>Listerine Mass</v>
      </c>
      <c r="N1421" t="str">
        <f>VLOOKUP(F1421,MD!A:B,2,0)</f>
        <v>YTD 2015</v>
      </c>
    </row>
    <row r="1422" spans="1:14">
      <c r="A1422" t="s">
        <v>133</v>
      </c>
      <c r="B1422" t="s">
        <v>1</v>
      </c>
      <c r="C1422" t="s">
        <v>207</v>
      </c>
      <c r="D1422" t="s">
        <v>207</v>
      </c>
      <c r="E1422" t="s">
        <v>617</v>
      </c>
      <c r="F1422" t="s">
        <v>104</v>
      </c>
      <c r="G1422" s="3">
        <v>372425.24</v>
      </c>
      <c r="H1422" s="3" t="str">
        <f>VLOOKUP($A1422&amp;$C1422&amp;$B1422,Mapping!$C:$G,3,0)</f>
        <v>Mass</v>
      </c>
      <c r="I1422" t="str">
        <f>VLOOKUP($A1422&amp;$C1422&amp;$B1422,Mapping!$C:$G,4,0)</f>
        <v>LISTERINE</v>
      </c>
      <c r="J1422" t="str">
        <f t="shared" si="22"/>
        <v>LISTERINE</v>
      </c>
      <c r="K1422" t="str">
        <f>VLOOKUP($A1422&amp;$C1422&amp;$B1422,Mapping!$C:$G,5,0)</f>
        <v>Oral &amp; Topical</v>
      </c>
      <c r="L1422" t="str">
        <f>VLOOKUP(J1422&amp;H1422,Mapping!J:K,2,0)</f>
        <v>Listerine</v>
      </c>
      <c r="M1422" t="str">
        <f>IF(OR(I1422="PIZ BUIN",I1422="LISTERINE"),VLOOKUP(E1422,MAPEO!C:D,2,0)&amp;" "&amp;H1422,VLOOKUP(E1422,MAPEO!C:D,2,0))</f>
        <v>Listerine Mass</v>
      </c>
      <c r="N1422" t="str">
        <f>VLOOKUP(F1422,MD!A:B,2,0)</f>
        <v>YTD 2015</v>
      </c>
    </row>
    <row r="1423" spans="1:14">
      <c r="A1423" t="s">
        <v>133</v>
      </c>
      <c r="B1423" t="s">
        <v>1</v>
      </c>
      <c r="C1423" t="s">
        <v>207</v>
      </c>
      <c r="D1423" t="s">
        <v>207</v>
      </c>
      <c r="E1423" t="s">
        <v>617</v>
      </c>
      <c r="F1423" t="s">
        <v>105</v>
      </c>
      <c r="G1423" s="3">
        <v>654570.63</v>
      </c>
      <c r="H1423" s="3" t="str">
        <f>VLOOKUP($A1423&amp;$C1423&amp;$B1423,Mapping!$C:$G,3,0)</f>
        <v>Mass</v>
      </c>
      <c r="I1423" t="str">
        <f>VLOOKUP($A1423&amp;$C1423&amp;$B1423,Mapping!$C:$G,4,0)</f>
        <v>LISTERINE</v>
      </c>
      <c r="J1423" t="str">
        <f t="shared" si="22"/>
        <v>LISTERINE</v>
      </c>
      <c r="K1423" t="str">
        <f>VLOOKUP($A1423&amp;$C1423&amp;$B1423,Mapping!$C:$G,5,0)</f>
        <v>Oral &amp; Topical</v>
      </c>
      <c r="L1423" t="str">
        <f>VLOOKUP(J1423&amp;H1423,Mapping!J:K,2,0)</f>
        <v>Listerine</v>
      </c>
      <c r="M1423" t="str">
        <f>IF(OR(I1423="PIZ BUIN",I1423="LISTERINE"),VLOOKUP(E1423,MAPEO!C:D,2,0)&amp;" "&amp;H1423,VLOOKUP(E1423,MAPEO!C:D,2,0))</f>
        <v>Listerine Mass</v>
      </c>
      <c r="N1423" t="str">
        <f>VLOOKUP(F1423,MD!A:B,2,0)</f>
        <v>YTD 2015</v>
      </c>
    </row>
    <row r="1424" spans="1:14">
      <c r="A1424" t="s">
        <v>133</v>
      </c>
      <c r="B1424" t="s">
        <v>1</v>
      </c>
      <c r="C1424" t="s">
        <v>207</v>
      </c>
      <c r="D1424" t="s">
        <v>207</v>
      </c>
      <c r="E1424" t="s">
        <v>617</v>
      </c>
      <c r="F1424" t="s">
        <v>106</v>
      </c>
      <c r="G1424" s="3">
        <v>272812.18</v>
      </c>
      <c r="H1424" s="3" t="str">
        <f>VLOOKUP($A1424&amp;$C1424&amp;$B1424,Mapping!$C:$G,3,0)</f>
        <v>Mass</v>
      </c>
      <c r="I1424" t="str">
        <f>VLOOKUP($A1424&amp;$C1424&amp;$B1424,Mapping!$C:$G,4,0)</f>
        <v>LISTERINE</v>
      </c>
      <c r="J1424" t="str">
        <f t="shared" si="22"/>
        <v>LISTERINE</v>
      </c>
      <c r="K1424" t="str">
        <f>VLOOKUP($A1424&amp;$C1424&amp;$B1424,Mapping!$C:$G,5,0)</f>
        <v>Oral &amp; Topical</v>
      </c>
      <c r="L1424" t="str">
        <f>VLOOKUP(J1424&amp;H1424,Mapping!J:K,2,0)</f>
        <v>Listerine</v>
      </c>
      <c r="M1424" t="str">
        <f>IF(OR(I1424="PIZ BUIN",I1424="LISTERINE"),VLOOKUP(E1424,MAPEO!C:D,2,0)&amp;" "&amp;H1424,VLOOKUP(E1424,MAPEO!C:D,2,0))</f>
        <v>Listerine Mass</v>
      </c>
      <c r="N1424" t="str">
        <f>VLOOKUP(F1424,MD!A:B,2,0)</f>
        <v>YTD 2015</v>
      </c>
    </row>
    <row r="1425" spans="1:14">
      <c r="A1425" t="s">
        <v>133</v>
      </c>
      <c r="B1425" t="s">
        <v>1</v>
      </c>
      <c r="C1425" t="s">
        <v>207</v>
      </c>
      <c r="D1425" t="s">
        <v>207</v>
      </c>
      <c r="E1425" t="s">
        <v>617</v>
      </c>
      <c r="F1425" t="s">
        <v>108</v>
      </c>
      <c r="G1425" s="3">
        <v>306322.51</v>
      </c>
      <c r="H1425" s="3" t="str">
        <f>VLOOKUP($A1425&amp;$C1425&amp;$B1425,Mapping!$C:$G,3,0)</f>
        <v>Mass</v>
      </c>
      <c r="I1425" t="str">
        <f>VLOOKUP($A1425&amp;$C1425&amp;$B1425,Mapping!$C:$G,4,0)</f>
        <v>LISTERINE</v>
      </c>
      <c r="J1425" t="str">
        <f t="shared" si="22"/>
        <v>LISTERINE</v>
      </c>
      <c r="K1425" t="str">
        <f>VLOOKUP($A1425&amp;$C1425&amp;$B1425,Mapping!$C:$G,5,0)</f>
        <v>Oral &amp; Topical</v>
      </c>
      <c r="L1425" t="str">
        <f>VLOOKUP(J1425&amp;H1425,Mapping!J:K,2,0)</f>
        <v>Listerine</v>
      </c>
      <c r="M1425" t="str">
        <f>IF(OR(I1425="PIZ BUIN",I1425="LISTERINE"),VLOOKUP(E1425,MAPEO!C:D,2,0)&amp;" "&amp;H1425,VLOOKUP(E1425,MAPEO!C:D,2,0))</f>
        <v>Listerine Mass</v>
      </c>
      <c r="N1425">
        <f>VLOOKUP(F1425,MD!A:B,2,0)</f>
        <v>0</v>
      </c>
    </row>
    <row r="1426" spans="1:14">
      <c r="A1426" t="s">
        <v>133</v>
      </c>
      <c r="B1426" t="s">
        <v>1</v>
      </c>
      <c r="C1426" t="s">
        <v>207</v>
      </c>
      <c r="D1426" t="s">
        <v>207</v>
      </c>
      <c r="E1426" t="s">
        <v>617</v>
      </c>
      <c r="F1426" t="s">
        <v>109</v>
      </c>
      <c r="G1426" s="3">
        <v>575398.38</v>
      </c>
      <c r="H1426" s="3" t="str">
        <f>VLOOKUP($A1426&amp;$C1426&amp;$B1426,Mapping!$C:$G,3,0)</f>
        <v>Mass</v>
      </c>
      <c r="I1426" t="str">
        <f>VLOOKUP($A1426&amp;$C1426&amp;$B1426,Mapping!$C:$G,4,0)</f>
        <v>LISTERINE</v>
      </c>
      <c r="J1426" t="str">
        <f t="shared" si="22"/>
        <v>LISTERINE</v>
      </c>
      <c r="K1426" t="str">
        <f>VLOOKUP($A1426&amp;$C1426&amp;$B1426,Mapping!$C:$G,5,0)</f>
        <v>Oral &amp; Topical</v>
      </c>
      <c r="L1426" t="str">
        <f>VLOOKUP(J1426&amp;H1426,Mapping!J:K,2,0)</f>
        <v>Listerine</v>
      </c>
      <c r="M1426" t="str">
        <f>IF(OR(I1426="PIZ BUIN",I1426="LISTERINE"),VLOOKUP(E1426,MAPEO!C:D,2,0)&amp;" "&amp;H1426,VLOOKUP(E1426,MAPEO!C:D,2,0))</f>
        <v>Listerine Mass</v>
      </c>
      <c r="N1426">
        <f>VLOOKUP(F1426,MD!A:B,2,0)</f>
        <v>0</v>
      </c>
    </row>
    <row r="1427" spans="1:14">
      <c r="A1427" t="s">
        <v>133</v>
      </c>
      <c r="B1427" t="s">
        <v>1</v>
      </c>
      <c r="C1427" t="s">
        <v>207</v>
      </c>
      <c r="D1427" t="s">
        <v>207</v>
      </c>
      <c r="E1427" t="s">
        <v>617</v>
      </c>
      <c r="F1427" t="s">
        <v>110</v>
      </c>
      <c r="G1427" s="3">
        <v>373364.01</v>
      </c>
      <c r="H1427" s="3" t="str">
        <f>VLOOKUP($A1427&amp;$C1427&amp;$B1427,Mapping!$C:$G,3,0)</f>
        <v>Mass</v>
      </c>
      <c r="I1427" t="str">
        <f>VLOOKUP($A1427&amp;$C1427&amp;$B1427,Mapping!$C:$G,4,0)</f>
        <v>LISTERINE</v>
      </c>
      <c r="J1427" t="str">
        <f t="shared" si="22"/>
        <v>LISTERINE</v>
      </c>
      <c r="K1427" t="str">
        <f>VLOOKUP($A1427&amp;$C1427&amp;$B1427,Mapping!$C:$G,5,0)</f>
        <v>Oral &amp; Topical</v>
      </c>
      <c r="L1427" t="str">
        <f>VLOOKUP(J1427&amp;H1427,Mapping!J:K,2,0)</f>
        <v>Listerine</v>
      </c>
      <c r="M1427" t="str">
        <f>IF(OR(I1427="PIZ BUIN",I1427="LISTERINE"),VLOOKUP(E1427,MAPEO!C:D,2,0)&amp;" "&amp;H1427,VLOOKUP(E1427,MAPEO!C:D,2,0))</f>
        <v>Listerine Mass</v>
      </c>
      <c r="N1427">
        <f>VLOOKUP(F1427,MD!A:B,2,0)</f>
        <v>0</v>
      </c>
    </row>
    <row r="1428" spans="1:14">
      <c r="A1428" t="s">
        <v>133</v>
      </c>
      <c r="B1428" t="s">
        <v>1</v>
      </c>
      <c r="C1428" t="s">
        <v>207</v>
      </c>
      <c r="D1428" t="s">
        <v>207</v>
      </c>
      <c r="E1428" t="s">
        <v>617</v>
      </c>
      <c r="F1428" t="s">
        <v>111</v>
      </c>
      <c r="G1428" s="3">
        <v>267670.28000000003</v>
      </c>
      <c r="H1428" s="3" t="str">
        <f>VLOOKUP($A1428&amp;$C1428&amp;$B1428,Mapping!$C:$G,3,0)</f>
        <v>Mass</v>
      </c>
      <c r="I1428" t="str">
        <f>VLOOKUP($A1428&amp;$C1428&amp;$B1428,Mapping!$C:$G,4,0)</f>
        <v>LISTERINE</v>
      </c>
      <c r="J1428" t="str">
        <f t="shared" si="22"/>
        <v>LISTERINE</v>
      </c>
      <c r="K1428" t="str">
        <f>VLOOKUP($A1428&amp;$C1428&amp;$B1428,Mapping!$C:$G,5,0)</f>
        <v>Oral &amp; Topical</v>
      </c>
      <c r="L1428" t="str">
        <f>VLOOKUP(J1428&amp;H1428,Mapping!J:K,2,0)</f>
        <v>Listerine</v>
      </c>
      <c r="M1428" t="str">
        <f>IF(OR(I1428="PIZ BUIN",I1428="LISTERINE"),VLOOKUP(E1428,MAPEO!C:D,2,0)&amp;" "&amp;H1428,VLOOKUP(E1428,MAPEO!C:D,2,0))</f>
        <v>Listerine Mass</v>
      </c>
      <c r="N1428">
        <f>VLOOKUP(F1428,MD!A:B,2,0)</f>
        <v>0</v>
      </c>
    </row>
    <row r="1429" spans="1:14">
      <c r="A1429" t="s">
        <v>133</v>
      </c>
      <c r="B1429" t="s">
        <v>1</v>
      </c>
      <c r="C1429" t="s">
        <v>207</v>
      </c>
      <c r="D1429" t="s">
        <v>207</v>
      </c>
      <c r="E1429" t="s">
        <v>617</v>
      </c>
      <c r="F1429" t="s">
        <v>114</v>
      </c>
      <c r="G1429" s="3">
        <v>645130.59</v>
      </c>
      <c r="H1429" s="3" t="str">
        <f>VLOOKUP($A1429&amp;$C1429&amp;$B1429,Mapping!$C:$G,3,0)</f>
        <v>Mass</v>
      </c>
      <c r="I1429" t="str">
        <f>VLOOKUP($A1429&amp;$C1429&amp;$B1429,Mapping!$C:$G,4,0)</f>
        <v>LISTERINE</v>
      </c>
      <c r="J1429" t="str">
        <f t="shared" si="22"/>
        <v>LISTERINE</v>
      </c>
      <c r="K1429" t="str">
        <f>VLOOKUP($A1429&amp;$C1429&amp;$B1429,Mapping!$C:$G,5,0)</f>
        <v>Oral &amp; Topical</v>
      </c>
      <c r="L1429" t="str">
        <f>VLOOKUP(J1429&amp;H1429,Mapping!J:K,2,0)</f>
        <v>Listerine</v>
      </c>
      <c r="M1429" t="str">
        <f>IF(OR(I1429="PIZ BUIN",I1429="LISTERINE"),VLOOKUP(E1429,MAPEO!C:D,2,0)&amp;" "&amp;H1429,VLOOKUP(E1429,MAPEO!C:D,2,0))</f>
        <v>Listerine Mass</v>
      </c>
      <c r="N1429">
        <f>VLOOKUP(F1429,MD!A:B,2,0)</f>
        <v>0</v>
      </c>
    </row>
    <row r="1430" spans="1:14">
      <c r="A1430" t="s">
        <v>133</v>
      </c>
      <c r="B1430" t="s">
        <v>1</v>
      </c>
      <c r="C1430" t="s">
        <v>207</v>
      </c>
      <c r="D1430" t="s">
        <v>207</v>
      </c>
      <c r="E1430" t="s">
        <v>617</v>
      </c>
      <c r="F1430" t="s">
        <v>115</v>
      </c>
      <c r="G1430" s="3">
        <v>257809.18</v>
      </c>
      <c r="H1430" s="3" t="str">
        <f>VLOOKUP($A1430&amp;$C1430&amp;$B1430,Mapping!$C:$G,3,0)</f>
        <v>Mass</v>
      </c>
      <c r="I1430" t="str">
        <f>VLOOKUP($A1430&amp;$C1430&amp;$B1430,Mapping!$C:$G,4,0)</f>
        <v>LISTERINE</v>
      </c>
      <c r="J1430" t="str">
        <f t="shared" si="22"/>
        <v>LISTERINE</v>
      </c>
      <c r="K1430" t="str">
        <f>VLOOKUP($A1430&amp;$C1430&amp;$B1430,Mapping!$C:$G,5,0)</f>
        <v>Oral &amp; Topical</v>
      </c>
      <c r="L1430" t="str">
        <f>VLOOKUP(J1430&amp;H1430,Mapping!J:K,2,0)</f>
        <v>Listerine</v>
      </c>
      <c r="M1430" t="str">
        <f>IF(OR(I1430="PIZ BUIN",I1430="LISTERINE"),VLOOKUP(E1430,MAPEO!C:D,2,0)&amp;" "&amp;H1430,VLOOKUP(E1430,MAPEO!C:D,2,0))</f>
        <v>Listerine Mass</v>
      </c>
      <c r="N1430" t="str">
        <f>VLOOKUP(F1430,MD!A:B,2,0)</f>
        <v>YTD 2016</v>
      </c>
    </row>
    <row r="1431" spans="1:14">
      <c r="A1431" t="s">
        <v>133</v>
      </c>
      <c r="B1431" t="s">
        <v>1</v>
      </c>
      <c r="C1431" t="s">
        <v>207</v>
      </c>
      <c r="D1431" t="s">
        <v>207</v>
      </c>
      <c r="E1431" t="s">
        <v>617</v>
      </c>
      <c r="F1431" t="s">
        <v>117</v>
      </c>
      <c r="G1431" s="3">
        <v>357620.28</v>
      </c>
      <c r="H1431" s="3" t="str">
        <f>VLOOKUP($A1431&amp;$C1431&amp;$B1431,Mapping!$C:$G,3,0)</f>
        <v>Mass</v>
      </c>
      <c r="I1431" t="str">
        <f>VLOOKUP($A1431&amp;$C1431&amp;$B1431,Mapping!$C:$G,4,0)</f>
        <v>LISTERINE</v>
      </c>
      <c r="J1431" t="str">
        <f t="shared" si="22"/>
        <v>LISTERINE</v>
      </c>
      <c r="K1431" t="str">
        <f>VLOOKUP($A1431&amp;$C1431&amp;$B1431,Mapping!$C:$G,5,0)</f>
        <v>Oral &amp; Topical</v>
      </c>
      <c r="L1431" t="str">
        <f>VLOOKUP(J1431&amp;H1431,Mapping!J:K,2,0)</f>
        <v>Listerine</v>
      </c>
      <c r="M1431" t="str">
        <f>IF(OR(I1431="PIZ BUIN",I1431="LISTERINE"),VLOOKUP(E1431,MAPEO!C:D,2,0)&amp;" "&amp;H1431,VLOOKUP(E1431,MAPEO!C:D,2,0))</f>
        <v>Listerine Mass</v>
      </c>
      <c r="N1431" t="str">
        <f>VLOOKUP(F1431,MD!A:B,2,0)</f>
        <v>YTD 2016</v>
      </c>
    </row>
    <row r="1432" spans="1:14">
      <c r="A1432" t="s">
        <v>133</v>
      </c>
      <c r="B1432" t="s">
        <v>1</v>
      </c>
      <c r="C1432" t="s">
        <v>207</v>
      </c>
      <c r="D1432" t="s">
        <v>207</v>
      </c>
      <c r="E1432" t="s">
        <v>617</v>
      </c>
      <c r="F1432" t="s">
        <v>118</v>
      </c>
      <c r="G1432" s="3">
        <v>640878.61</v>
      </c>
      <c r="H1432" s="3" t="str">
        <f>VLOOKUP($A1432&amp;$C1432&amp;$B1432,Mapping!$C:$G,3,0)</f>
        <v>Mass</v>
      </c>
      <c r="I1432" t="str">
        <f>VLOOKUP($A1432&amp;$C1432&amp;$B1432,Mapping!$C:$G,4,0)</f>
        <v>LISTERINE</v>
      </c>
      <c r="J1432" t="str">
        <f t="shared" si="22"/>
        <v>LISTERINE</v>
      </c>
      <c r="K1432" t="str">
        <f>VLOOKUP($A1432&amp;$C1432&amp;$B1432,Mapping!$C:$G,5,0)</f>
        <v>Oral &amp; Topical</v>
      </c>
      <c r="L1432" t="str">
        <f>VLOOKUP(J1432&amp;H1432,Mapping!J:K,2,0)</f>
        <v>Listerine</v>
      </c>
      <c r="M1432" t="str">
        <f>IF(OR(I1432="PIZ BUIN",I1432="LISTERINE"),VLOOKUP(E1432,MAPEO!C:D,2,0)&amp;" "&amp;H1432,VLOOKUP(E1432,MAPEO!C:D,2,0))</f>
        <v>Listerine Mass</v>
      </c>
      <c r="N1432" t="str">
        <f>VLOOKUP(F1432,MD!A:B,2,0)</f>
        <v>YTD 2016</v>
      </c>
    </row>
    <row r="1433" spans="1:14">
      <c r="A1433" t="s">
        <v>133</v>
      </c>
      <c r="B1433" t="s">
        <v>1</v>
      </c>
      <c r="C1433" t="s">
        <v>207</v>
      </c>
      <c r="D1433" t="s">
        <v>207</v>
      </c>
      <c r="E1433" t="s">
        <v>618</v>
      </c>
      <c r="F1433" t="s">
        <v>482</v>
      </c>
      <c r="G1433" s="3">
        <v>187902.42</v>
      </c>
      <c r="H1433" s="3" t="str">
        <f>VLOOKUP($A1433&amp;$C1433&amp;$B1433,Mapping!$C:$G,3,0)</f>
        <v>Mass</v>
      </c>
      <c r="I1433" t="str">
        <f>VLOOKUP($A1433&amp;$C1433&amp;$B1433,Mapping!$C:$G,4,0)</f>
        <v>LISTERINE</v>
      </c>
      <c r="J1433" t="str">
        <f t="shared" si="22"/>
        <v>LISTERINE</v>
      </c>
      <c r="K1433" t="str">
        <f>VLOOKUP($A1433&amp;$C1433&amp;$B1433,Mapping!$C:$G,5,0)</f>
        <v>Oral &amp; Topical</v>
      </c>
      <c r="L1433" t="str">
        <f>VLOOKUP(J1433&amp;H1433,Mapping!J:K,2,0)</f>
        <v>Listerine</v>
      </c>
      <c r="M1433" t="str">
        <f>IF(OR(I1433="PIZ BUIN",I1433="LISTERINE"),VLOOKUP(E1433,MAPEO!C:D,2,0)&amp;" "&amp;H1433,VLOOKUP(E1433,MAPEO!C:D,2,0))</f>
        <v>Listerine Mass</v>
      </c>
      <c r="N1433">
        <f>VLOOKUP(F1433,MD!A:B,2,0)</f>
        <v>0</v>
      </c>
    </row>
    <row r="1434" spans="1:14">
      <c r="A1434" t="s">
        <v>133</v>
      </c>
      <c r="B1434" t="s">
        <v>1</v>
      </c>
      <c r="C1434" t="s">
        <v>207</v>
      </c>
      <c r="D1434" t="s">
        <v>207</v>
      </c>
      <c r="E1434" t="s">
        <v>618</v>
      </c>
      <c r="F1434" t="s">
        <v>483</v>
      </c>
      <c r="G1434" s="3">
        <v>453052.67</v>
      </c>
      <c r="H1434" s="3" t="str">
        <f>VLOOKUP($A1434&amp;$C1434&amp;$B1434,Mapping!$C:$G,3,0)</f>
        <v>Mass</v>
      </c>
      <c r="I1434" t="str">
        <f>VLOOKUP($A1434&amp;$C1434&amp;$B1434,Mapping!$C:$G,4,0)</f>
        <v>LISTERINE</v>
      </c>
      <c r="J1434" t="str">
        <f t="shared" si="22"/>
        <v>LISTERINE</v>
      </c>
      <c r="K1434" t="str">
        <f>VLOOKUP($A1434&amp;$C1434&amp;$B1434,Mapping!$C:$G,5,0)</f>
        <v>Oral &amp; Topical</v>
      </c>
      <c r="L1434" t="str">
        <f>VLOOKUP(J1434&amp;H1434,Mapping!J:K,2,0)</f>
        <v>Listerine</v>
      </c>
      <c r="M1434" t="str">
        <f>IF(OR(I1434="PIZ BUIN",I1434="LISTERINE"),VLOOKUP(E1434,MAPEO!C:D,2,0)&amp;" "&amp;H1434,VLOOKUP(E1434,MAPEO!C:D,2,0))</f>
        <v>Listerine Mass</v>
      </c>
      <c r="N1434">
        <f>VLOOKUP(F1434,MD!A:B,2,0)</f>
        <v>0</v>
      </c>
    </row>
    <row r="1435" spans="1:14">
      <c r="A1435" t="s">
        <v>133</v>
      </c>
      <c r="B1435" t="s">
        <v>1</v>
      </c>
      <c r="C1435" t="s">
        <v>207</v>
      </c>
      <c r="D1435" t="s">
        <v>207</v>
      </c>
      <c r="E1435" t="s">
        <v>618</v>
      </c>
      <c r="F1435" t="s">
        <v>484</v>
      </c>
      <c r="G1435" s="3">
        <v>487996.66</v>
      </c>
      <c r="H1435" s="3" t="str">
        <f>VLOOKUP($A1435&amp;$C1435&amp;$B1435,Mapping!$C:$G,3,0)</f>
        <v>Mass</v>
      </c>
      <c r="I1435" t="str">
        <f>VLOOKUP($A1435&amp;$C1435&amp;$B1435,Mapping!$C:$G,4,0)</f>
        <v>LISTERINE</v>
      </c>
      <c r="J1435" t="str">
        <f t="shared" si="22"/>
        <v>LISTERINE</v>
      </c>
      <c r="K1435" t="str">
        <f>VLOOKUP($A1435&amp;$C1435&amp;$B1435,Mapping!$C:$G,5,0)</f>
        <v>Oral &amp; Topical</v>
      </c>
      <c r="L1435" t="str">
        <f>VLOOKUP(J1435&amp;H1435,Mapping!J:K,2,0)</f>
        <v>Listerine</v>
      </c>
      <c r="M1435" t="str">
        <f>IF(OR(I1435="PIZ BUIN",I1435="LISTERINE"),VLOOKUP(E1435,MAPEO!C:D,2,0)&amp;" "&amp;H1435,VLOOKUP(E1435,MAPEO!C:D,2,0))</f>
        <v>Listerine Mass</v>
      </c>
      <c r="N1435">
        <f>VLOOKUP(F1435,MD!A:B,2,0)</f>
        <v>0</v>
      </c>
    </row>
    <row r="1436" spans="1:14">
      <c r="A1436" t="s">
        <v>133</v>
      </c>
      <c r="B1436" t="s">
        <v>1</v>
      </c>
      <c r="C1436" t="s">
        <v>207</v>
      </c>
      <c r="D1436" t="s">
        <v>207</v>
      </c>
      <c r="E1436" t="s">
        <v>618</v>
      </c>
      <c r="F1436" t="s">
        <v>485</v>
      </c>
      <c r="G1436" s="3">
        <v>208213.1</v>
      </c>
      <c r="H1436" s="3" t="str">
        <f>VLOOKUP($A1436&amp;$C1436&amp;$B1436,Mapping!$C:$G,3,0)</f>
        <v>Mass</v>
      </c>
      <c r="I1436" t="str">
        <f>VLOOKUP($A1436&amp;$C1436&amp;$B1436,Mapping!$C:$G,4,0)</f>
        <v>LISTERINE</v>
      </c>
      <c r="J1436" t="str">
        <f t="shared" si="22"/>
        <v>LISTERINE</v>
      </c>
      <c r="K1436" t="str">
        <f>VLOOKUP($A1436&amp;$C1436&amp;$B1436,Mapping!$C:$G,5,0)</f>
        <v>Oral &amp; Topical</v>
      </c>
      <c r="L1436" t="str">
        <f>VLOOKUP(J1436&amp;H1436,Mapping!J:K,2,0)</f>
        <v>Listerine</v>
      </c>
      <c r="M1436" t="str">
        <f>IF(OR(I1436="PIZ BUIN",I1436="LISTERINE"),VLOOKUP(E1436,MAPEO!C:D,2,0)&amp;" "&amp;H1436,VLOOKUP(E1436,MAPEO!C:D,2,0))</f>
        <v>Listerine Mass</v>
      </c>
      <c r="N1436">
        <f>VLOOKUP(F1436,MD!A:B,2,0)</f>
        <v>0</v>
      </c>
    </row>
    <row r="1437" spans="1:14">
      <c r="A1437" t="s">
        <v>133</v>
      </c>
      <c r="B1437" t="s">
        <v>1</v>
      </c>
      <c r="C1437" t="s">
        <v>207</v>
      </c>
      <c r="D1437" t="s">
        <v>207</v>
      </c>
      <c r="E1437" t="s">
        <v>618</v>
      </c>
      <c r="F1437" t="s">
        <v>486</v>
      </c>
      <c r="G1437" s="3">
        <v>207090.61</v>
      </c>
      <c r="H1437" s="3" t="str">
        <f>VLOOKUP($A1437&amp;$C1437&amp;$B1437,Mapping!$C:$G,3,0)</f>
        <v>Mass</v>
      </c>
      <c r="I1437" t="str">
        <f>VLOOKUP($A1437&amp;$C1437&amp;$B1437,Mapping!$C:$G,4,0)</f>
        <v>LISTERINE</v>
      </c>
      <c r="J1437" t="str">
        <f t="shared" si="22"/>
        <v>LISTERINE</v>
      </c>
      <c r="K1437" t="str">
        <f>VLOOKUP($A1437&amp;$C1437&amp;$B1437,Mapping!$C:$G,5,0)</f>
        <v>Oral &amp; Topical</v>
      </c>
      <c r="L1437" t="str">
        <f>VLOOKUP(J1437&amp;H1437,Mapping!J:K,2,0)</f>
        <v>Listerine</v>
      </c>
      <c r="M1437" t="str">
        <f>IF(OR(I1437="PIZ BUIN",I1437="LISTERINE"),VLOOKUP(E1437,MAPEO!C:D,2,0)&amp;" "&amp;H1437,VLOOKUP(E1437,MAPEO!C:D,2,0))</f>
        <v>Listerine Mass</v>
      </c>
      <c r="N1437">
        <f>VLOOKUP(F1437,MD!A:B,2,0)</f>
        <v>0</v>
      </c>
    </row>
    <row r="1438" spans="1:14">
      <c r="A1438" t="s">
        <v>133</v>
      </c>
      <c r="B1438" t="s">
        <v>1</v>
      </c>
      <c r="C1438" t="s">
        <v>207</v>
      </c>
      <c r="D1438" t="s">
        <v>207</v>
      </c>
      <c r="E1438" t="s">
        <v>618</v>
      </c>
      <c r="F1438" t="s">
        <v>487</v>
      </c>
      <c r="G1438" s="3">
        <v>235200.58</v>
      </c>
      <c r="H1438" s="3" t="str">
        <f>VLOOKUP($A1438&amp;$C1438&amp;$B1438,Mapping!$C:$G,3,0)</f>
        <v>Mass</v>
      </c>
      <c r="I1438" t="str">
        <f>VLOOKUP($A1438&amp;$C1438&amp;$B1438,Mapping!$C:$G,4,0)</f>
        <v>LISTERINE</v>
      </c>
      <c r="J1438" t="str">
        <f t="shared" si="22"/>
        <v>LISTERINE</v>
      </c>
      <c r="K1438" t="str">
        <f>VLOOKUP($A1438&amp;$C1438&amp;$B1438,Mapping!$C:$G,5,0)</f>
        <v>Oral &amp; Topical</v>
      </c>
      <c r="L1438" t="str">
        <f>VLOOKUP(J1438&amp;H1438,Mapping!J:K,2,0)</f>
        <v>Listerine</v>
      </c>
      <c r="M1438" t="str">
        <f>IF(OR(I1438="PIZ BUIN",I1438="LISTERINE"),VLOOKUP(E1438,MAPEO!C:D,2,0)&amp;" "&amp;H1438,VLOOKUP(E1438,MAPEO!C:D,2,0))</f>
        <v>Listerine Mass</v>
      </c>
      <c r="N1438">
        <f>VLOOKUP(F1438,MD!A:B,2,0)</f>
        <v>0</v>
      </c>
    </row>
    <row r="1439" spans="1:14">
      <c r="A1439" t="s">
        <v>133</v>
      </c>
      <c r="B1439" t="s">
        <v>1</v>
      </c>
      <c r="C1439" t="s">
        <v>207</v>
      </c>
      <c r="D1439" t="s">
        <v>207</v>
      </c>
      <c r="E1439" t="s">
        <v>618</v>
      </c>
      <c r="F1439" t="s">
        <v>488</v>
      </c>
      <c r="G1439" s="3">
        <v>156647.07</v>
      </c>
      <c r="H1439" s="3" t="str">
        <f>VLOOKUP($A1439&amp;$C1439&amp;$B1439,Mapping!$C:$G,3,0)</f>
        <v>Mass</v>
      </c>
      <c r="I1439" t="str">
        <f>VLOOKUP($A1439&amp;$C1439&amp;$B1439,Mapping!$C:$G,4,0)</f>
        <v>LISTERINE</v>
      </c>
      <c r="J1439" t="str">
        <f t="shared" si="22"/>
        <v>LISTERINE</v>
      </c>
      <c r="K1439" t="str">
        <f>VLOOKUP($A1439&amp;$C1439&amp;$B1439,Mapping!$C:$G,5,0)</f>
        <v>Oral &amp; Topical</v>
      </c>
      <c r="L1439" t="str">
        <f>VLOOKUP(J1439&amp;H1439,Mapping!J:K,2,0)</f>
        <v>Listerine</v>
      </c>
      <c r="M1439" t="str">
        <f>IF(OR(I1439="PIZ BUIN",I1439="LISTERINE"),VLOOKUP(E1439,MAPEO!C:D,2,0)&amp;" "&amp;H1439,VLOOKUP(E1439,MAPEO!C:D,2,0))</f>
        <v>Listerine Mass</v>
      </c>
      <c r="N1439">
        <f>VLOOKUP(F1439,MD!A:B,2,0)</f>
        <v>0</v>
      </c>
    </row>
    <row r="1440" spans="1:14">
      <c r="A1440" t="s">
        <v>133</v>
      </c>
      <c r="B1440" t="s">
        <v>1</v>
      </c>
      <c r="C1440" t="s">
        <v>207</v>
      </c>
      <c r="D1440" t="s">
        <v>207</v>
      </c>
      <c r="E1440" t="s">
        <v>618</v>
      </c>
      <c r="F1440" t="s">
        <v>489</v>
      </c>
      <c r="G1440" s="3">
        <v>178011.31</v>
      </c>
      <c r="H1440" s="3" t="str">
        <f>VLOOKUP($A1440&amp;$C1440&amp;$B1440,Mapping!$C:$G,3,0)</f>
        <v>Mass</v>
      </c>
      <c r="I1440" t="str">
        <f>VLOOKUP($A1440&amp;$C1440&amp;$B1440,Mapping!$C:$G,4,0)</f>
        <v>LISTERINE</v>
      </c>
      <c r="J1440" t="str">
        <f t="shared" si="22"/>
        <v>LISTERINE</v>
      </c>
      <c r="K1440" t="str">
        <f>VLOOKUP($A1440&amp;$C1440&amp;$B1440,Mapping!$C:$G,5,0)</f>
        <v>Oral &amp; Topical</v>
      </c>
      <c r="L1440" t="str">
        <f>VLOOKUP(J1440&amp;H1440,Mapping!J:K,2,0)</f>
        <v>Listerine</v>
      </c>
      <c r="M1440" t="str">
        <f>IF(OR(I1440="PIZ BUIN",I1440="LISTERINE"),VLOOKUP(E1440,MAPEO!C:D,2,0)&amp;" "&amp;H1440,VLOOKUP(E1440,MAPEO!C:D,2,0))</f>
        <v>Listerine Mass</v>
      </c>
      <c r="N1440">
        <f>VLOOKUP(F1440,MD!A:B,2,0)</f>
        <v>0</v>
      </c>
    </row>
    <row r="1441" spans="1:14">
      <c r="A1441" t="s">
        <v>133</v>
      </c>
      <c r="B1441" t="s">
        <v>1</v>
      </c>
      <c r="C1441" t="s">
        <v>207</v>
      </c>
      <c r="D1441" t="s">
        <v>207</v>
      </c>
      <c r="E1441" t="s">
        <v>618</v>
      </c>
      <c r="F1441" t="s">
        <v>490</v>
      </c>
      <c r="G1441" s="3">
        <v>513321.57</v>
      </c>
      <c r="H1441" s="3" t="str">
        <f>VLOOKUP($A1441&amp;$C1441&amp;$B1441,Mapping!$C:$G,3,0)</f>
        <v>Mass</v>
      </c>
      <c r="I1441" t="str">
        <f>VLOOKUP($A1441&amp;$C1441&amp;$B1441,Mapping!$C:$G,4,0)</f>
        <v>LISTERINE</v>
      </c>
      <c r="J1441" t="str">
        <f t="shared" si="22"/>
        <v>LISTERINE</v>
      </c>
      <c r="K1441" t="str">
        <f>VLOOKUP($A1441&amp;$C1441&amp;$B1441,Mapping!$C:$G,5,0)</f>
        <v>Oral &amp; Topical</v>
      </c>
      <c r="L1441" t="str">
        <f>VLOOKUP(J1441&amp;H1441,Mapping!J:K,2,0)</f>
        <v>Listerine</v>
      </c>
      <c r="M1441" t="str">
        <f>IF(OR(I1441="PIZ BUIN",I1441="LISTERINE"),VLOOKUP(E1441,MAPEO!C:D,2,0)&amp;" "&amp;H1441,VLOOKUP(E1441,MAPEO!C:D,2,0))</f>
        <v>Listerine Mass</v>
      </c>
      <c r="N1441">
        <f>VLOOKUP(F1441,MD!A:B,2,0)</f>
        <v>0</v>
      </c>
    </row>
    <row r="1442" spans="1:14">
      <c r="A1442" t="s">
        <v>133</v>
      </c>
      <c r="B1442" t="s">
        <v>1</v>
      </c>
      <c r="C1442" t="s">
        <v>207</v>
      </c>
      <c r="D1442" t="s">
        <v>207</v>
      </c>
      <c r="E1442" t="s">
        <v>618</v>
      </c>
      <c r="F1442" t="s">
        <v>491</v>
      </c>
      <c r="G1442" s="3">
        <v>264463.44</v>
      </c>
      <c r="H1442" s="3" t="str">
        <f>VLOOKUP($A1442&amp;$C1442&amp;$B1442,Mapping!$C:$G,3,0)</f>
        <v>Mass</v>
      </c>
      <c r="I1442" t="str">
        <f>VLOOKUP($A1442&amp;$C1442&amp;$B1442,Mapping!$C:$G,4,0)</f>
        <v>LISTERINE</v>
      </c>
      <c r="J1442" t="str">
        <f t="shared" si="22"/>
        <v>LISTERINE</v>
      </c>
      <c r="K1442" t="str">
        <f>VLOOKUP($A1442&amp;$C1442&amp;$B1442,Mapping!$C:$G,5,0)</f>
        <v>Oral &amp; Topical</v>
      </c>
      <c r="L1442" t="str">
        <f>VLOOKUP(J1442&amp;H1442,Mapping!J:K,2,0)</f>
        <v>Listerine</v>
      </c>
      <c r="M1442" t="str">
        <f>IF(OR(I1442="PIZ BUIN",I1442="LISTERINE"),VLOOKUP(E1442,MAPEO!C:D,2,0)&amp;" "&amp;H1442,VLOOKUP(E1442,MAPEO!C:D,2,0))</f>
        <v>Listerine Mass</v>
      </c>
      <c r="N1442">
        <f>VLOOKUP(F1442,MD!A:B,2,0)</f>
        <v>0</v>
      </c>
    </row>
    <row r="1443" spans="1:14">
      <c r="A1443" t="s">
        <v>133</v>
      </c>
      <c r="B1443" t="s">
        <v>1</v>
      </c>
      <c r="C1443" t="s">
        <v>207</v>
      </c>
      <c r="D1443" t="s">
        <v>207</v>
      </c>
      <c r="E1443" t="s">
        <v>618</v>
      </c>
      <c r="F1443" t="s">
        <v>492</v>
      </c>
      <c r="G1443" s="3">
        <v>360236.3</v>
      </c>
      <c r="H1443" s="3" t="str">
        <f>VLOOKUP($A1443&amp;$C1443&amp;$B1443,Mapping!$C:$G,3,0)</f>
        <v>Mass</v>
      </c>
      <c r="I1443" t="str">
        <f>VLOOKUP($A1443&amp;$C1443&amp;$B1443,Mapping!$C:$G,4,0)</f>
        <v>LISTERINE</v>
      </c>
      <c r="J1443" t="str">
        <f t="shared" si="22"/>
        <v>LISTERINE</v>
      </c>
      <c r="K1443" t="str">
        <f>VLOOKUP($A1443&amp;$C1443&amp;$B1443,Mapping!$C:$G,5,0)</f>
        <v>Oral &amp; Topical</v>
      </c>
      <c r="L1443" t="str">
        <f>VLOOKUP(J1443&amp;H1443,Mapping!J:K,2,0)</f>
        <v>Listerine</v>
      </c>
      <c r="M1443" t="str">
        <f>IF(OR(I1443="PIZ BUIN",I1443="LISTERINE"),VLOOKUP(E1443,MAPEO!C:D,2,0)&amp;" "&amp;H1443,VLOOKUP(E1443,MAPEO!C:D,2,0))</f>
        <v>Listerine Mass</v>
      </c>
      <c r="N1443">
        <f>VLOOKUP(F1443,MD!A:B,2,0)</f>
        <v>0</v>
      </c>
    </row>
    <row r="1444" spans="1:14">
      <c r="A1444" t="s">
        <v>133</v>
      </c>
      <c r="B1444" t="s">
        <v>1</v>
      </c>
      <c r="C1444" t="s">
        <v>207</v>
      </c>
      <c r="D1444" t="s">
        <v>207</v>
      </c>
      <c r="E1444" t="s">
        <v>618</v>
      </c>
      <c r="F1444" t="s">
        <v>493</v>
      </c>
      <c r="G1444" s="3">
        <v>144834.15</v>
      </c>
      <c r="H1444" s="3" t="str">
        <f>VLOOKUP($A1444&amp;$C1444&amp;$B1444,Mapping!$C:$G,3,0)</f>
        <v>Mass</v>
      </c>
      <c r="I1444" t="str">
        <f>VLOOKUP($A1444&amp;$C1444&amp;$B1444,Mapping!$C:$G,4,0)</f>
        <v>LISTERINE</v>
      </c>
      <c r="J1444" t="str">
        <f t="shared" si="22"/>
        <v>LISTERINE</v>
      </c>
      <c r="K1444" t="str">
        <f>VLOOKUP($A1444&amp;$C1444&amp;$B1444,Mapping!$C:$G,5,0)</f>
        <v>Oral &amp; Topical</v>
      </c>
      <c r="L1444" t="str">
        <f>VLOOKUP(J1444&amp;H1444,Mapping!J:K,2,0)</f>
        <v>Listerine</v>
      </c>
      <c r="M1444" t="str">
        <f>IF(OR(I1444="PIZ BUIN",I1444="LISTERINE"),VLOOKUP(E1444,MAPEO!C:D,2,0)&amp;" "&amp;H1444,VLOOKUP(E1444,MAPEO!C:D,2,0))</f>
        <v>Listerine Mass</v>
      </c>
      <c r="N1444">
        <f>VLOOKUP(F1444,MD!A:B,2,0)</f>
        <v>0</v>
      </c>
    </row>
    <row r="1445" spans="1:14">
      <c r="A1445" t="s">
        <v>133</v>
      </c>
      <c r="B1445" t="s">
        <v>1</v>
      </c>
      <c r="C1445" t="s">
        <v>207</v>
      </c>
      <c r="D1445" t="s">
        <v>207</v>
      </c>
      <c r="E1445" t="s">
        <v>619</v>
      </c>
      <c r="F1445" t="s">
        <v>482</v>
      </c>
      <c r="G1445" s="3">
        <v>16095.52</v>
      </c>
      <c r="H1445" s="3" t="str">
        <f>VLOOKUP($A1445&amp;$C1445&amp;$B1445,Mapping!$C:$G,3,0)</f>
        <v>Mass</v>
      </c>
      <c r="I1445" t="str">
        <f>VLOOKUP($A1445&amp;$C1445&amp;$B1445,Mapping!$C:$G,4,0)</f>
        <v>LISTERINE</v>
      </c>
      <c r="J1445" t="str">
        <f t="shared" si="22"/>
        <v>LISTERINE</v>
      </c>
      <c r="K1445" t="str">
        <f>VLOOKUP($A1445&amp;$C1445&amp;$B1445,Mapping!$C:$G,5,0)</f>
        <v>Oral &amp; Topical</v>
      </c>
      <c r="L1445" t="str">
        <f>VLOOKUP(J1445&amp;H1445,Mapping!J:K,2,0)</f>
        <v>Listerine</v>
      </c>
      <c r="M1445" t="str">
        <f>IF(OR(I1445="PIZ BUIN",I1445="LISTERINE"),VLOOKUP(E1445,MAPEO!C:D,2,0)&amp;" "&amp;H1445,VLOOKUP(E1445,MAPEO!C:D,2,0))</f>
        <v>Listerine Mass</v>
      </c>
      <c r="N1445">
        <f>VLOOKUP(F1445,MD!A:B,2,0)</f>
        <v>0</v>
      </c>
    </row>
    <row r="1446" spans="1:14">
      <c r="A1446" t="s">
        <v>133</v>
      </c>
      <c r="B1446" t="s">
        <v>1</v>
      </c>
      <c r="C1446" t="s">
        <v>207</v>
      </c>
      <c r="D1446" t="s">
        <v>207</v>
      </c>
      <c r="E1446" t="s">
        <v>619</v>
      </c>
      <c r="F1446" t="s">
        <v>483</v>
      </c>
      <c r="G1446" s="3">
        <v>15582.54</v>
      </c>
      <c r="H1446" s="3" t="str">
        <f>VLOOKUP($A1446&amp;$C1446&amp;$B1446,Mapping!$C:$G,3,0)</f>
        <v>Mass</v>
      </c>
      <c r="I1446" t="str">
        <f>VLOOKUP($A1446&amp;$C1446&amp;$B1446,Mapping!$C:$G,4,0)</f>
        <v>LISTERINE</v>
      </c>
      <c r="J1446" t="str">
        <f t="shared" si="22"/>
        <v>LISTERINE</v>
      </c>
      <c r="K1446" t="str">
        <f>VLOOKUP($A1446&amp;$C1446&amp;$B1446,Mapping!$C:$G,5,0)</f>
        <v>Oral &amp; Topical</v>
      </c>
      <c r="L1446" t="str">
        <f>VLOOKUP(J1446&amp;H1446,Mapping!J:K,2,0)</f>
        <v>Listerine</v>
      </c>
      <c r="M1446" t="str">
        <f>IF(OR(I1446="PIZ BUIN",I1446="LISTERINE"),VLOOKUP(E1446,MAPEO!C:D,2,0)&amp;" "&amp;H1446,VLOOKUP(E1446,MAPEO!C:D,2,0))</f>
        <v>Listerine Mass</v>
      </c>
      <c r="N1446">
        <f>VLOOKUP(F1446,MD!A:B,2,0)</f>
        <v>0</v>
      </c>
    </row>
    <row r="1447" spans="1:14">
      <c r="A1447" t="s">
        <v>133</v>
      </c>
      <c r="B1447" t="s">
        <v>1</v>
      </c>
      <c r="C1447" t="s">
        <v>207</v>
      </c>
      <c r="D1447" t="s">
        <v>207</v>
      </c>
      <c r="E1447" t="s">
        <v>619</v>
      </c>
      <c r="F1447" t="s">
        <v>484</v>
      </c>
      <c r="G1447" s="3">
        <v>21435.56</v>
      </c>
      <c r="H1447" s="3" t="str">
        <f>VLOOKUP($A1447&amp;$C1447&amp;$B1447,Mapping!$C:$G,3,0)</f>
        <v>Mass</v>
      </c>
      <c r="I1447" t="str">
        <f>VLOOKUP($A1447&amp;$C1447&amp;$B1447,Mapping!$C:$G,4,0)</f>
        <v>LISTERINE</v>
      </c>
      <c r="J1447" t="str">
        <f t="shared" si="22"/>
        <v>LISTERINE</v>
      </c>
      <c r="K1447" t="str">
        <f>VLOOKUP($A1447&amp;$C1447&amp;$B1447,Mapping!$C:$G,5,0)</f>
        <v>Oral &amp; Topical</v>
      </c>
      <c r="L1447" t="str">
        <f>VLOOKUP(J1447&amp;H1447,Mapping!J:K,2,0)</f>
        <v>Listerine</v>
      </c>
      <c r="M1447" t="str">
        <f>IF(OR(I1447="PIZ BUIN",I1447="LISTERINE"),VLOOKUP(E1447,MAPEO!C:D,2,0)&amp;" "&amp;H1447,VLOOKUP(E1447,MAPEO!C:D,2,0))</f>
        <v>Listerine Mass</v>
      </c>
      <c r="N1447">
        <f>VLOOKUP(F1447,MD!A:B,2,0)</f>
        <v>0</v>
      </c>
    </row>
    <row r="1448" spans="1:14">
      <c r="A1448" t="s">
        <v>133</v>
      </c>
      <c r="B1448" t="s">
        <v>1</v>
      </c>
      <c r="C1448" t="s">
        <v>207</v>
      </c>
      <c r="D1448" t="s">
        <v>207</v>
      </c>
      <c r="E1448" t="s">
        <v>619</v>
      </c>
      <c r="F1448" t="s">
        <v>485</v>
      </c>
      <c r="G1448" s="3">
        <v>14806.24</v>
      </c>
      <c r="H1448" s="3" t="str">
        <f>VLOOKUP($A1448&amp;$C1448&amp;$B1448,Mapping!$C:$G,3,0)</f>
        <v>Mass</v>
      </c>
      <c r="I1448" t="str">
        <f>VLOOKUP($A1448&amp;$C1448&amp;$B1448,Mapping!$C:$G,4,0)</f>
        <v>LISTERINE</v>
      </c>
      <c r="J1448" t="str">
        <f t="shared" si="22"/>
        <v>LISTERINE</v>
      </c>
      <c r="K1448" t="str">
        <f>VLOOKUP($A1448&amp;$C1448&amp;$B1448,Mapping!$C:$G,5,0)</f>
        <v>Oral &amp; Topical</v>
      </c>
      <c r="L1448" t="str">
        <f>VLOOKUP(J1448&amp;H1448,Mapping!J:K,2,0)</f>
        <v>Listerine</v>
      </c>
      <c r="M1448" t="str">
        <f>IF(OR(I1448="PIZ BUIN",I1448="LISTERINE"),VLOOKUP(E1448,MAPEO!C:D,2,0)&amp;" "&amp;H1448,VLOOKUP(E1448,MAPEO!C:D,2,0))</f>
        <v>Listerine Mass</v>
      </c>
      <c r="N1448">
        <f>VLOOKUP(F1448,MD!A:B,2,0)</f>
        <v>0</v>
      </c>
    </row>
    <row r="1449" spans="1:14">
      <c r="A1449" t="s">
        <v>133</v>
      </c>
      <c r="B1449" t="s">
        <v>1</v>
      </c>
      <c r="C1449" t="s">
        <v>207</v>
      </c>
      <c r="D1449" t="s">
        <v>207</v>
      </c>
      <c r="E1449" t="s">
        <v>619</v>
      </c>
      <c r="F1449" t="s">
        <v>486</v>
      </c>
      <c r="G1449" s="3">
        <v>18355.939999999999</v>
      </c>
      <c r="H1449" s="3" t="str">
        <f>VLOOKUP($A1449&amp;$C1449&amp;$B1449,Mapping!$C:$G,3,0)</f>
        <v>Mass</v>
      </c>
      <c r="I1449" t="str">
        <f>VLOOKUP($A1449&amp;$C1449&amp;$B1449,Mapping!$C:$G,4,0)</f>
        <v>LISTERINE</v>
      </c>
      <c r="J1449" t="str">
        <f t="shared" si="22"/>
        <v>LISTERINE</v>
      </c>
      <c r="K1449" t="str">
        <f>VLOOKUP($A1449&amp;$C1449&amp;$B1449,Mapping!$C:$G,5,0)</f>
        <v>Oral &amp; Topical</v>
      </c>
      <c r="L1449" t="str">
        <f>VLOOKUP(J1449&amp;H1449,Mapping!J:K,2,0)</f>
        <v>Listerine</v>
      </c>
      <c r="M1449" t="str">
        <f>IF(OR(I1449="PIZ BUIN",I1449="LISTERINE"),VLOOKUP(E1449,MAPEO!C:D,2,0)&amp;" "&amp;H1449,VLOOKUP(E1449,MAPEO!C:D,2,0))</f>
        <v>Listerine Mass</v>
      </c>
      <c r="N1449">
        <f>VLOOKUP(F1449,MD!A:B,2,0)</f>
        <v>0</v>
      </c>
    </row>
    <row r="1450" spans="1:14">
      <c r="A1450" t="s">
        <v>133</v>
      </c>
      <c r="B1450" t="s">
        <v>1</v>
      </c>
      <c r="C1450" t="s">
        <v>207</v>
      </c>
      <c r="D1450" t="s">
        <v>207</v>
      </c>
      <c r="E1450" t="s">
        <v>619</v>
      </c>
      <c r="F1450" t="s">
        <v>487</v>
      </c>
      <c r="G1450" s="3">
        <v>29679.93</v>
      </c>
      <c r="H1450" s="3" t="str">
        <f>VLOOKUP($A1450&amp;$C1450&amp;$B1450,Mapping!$C:$G,3,0)</f>
        <v>Mass</v>
      </c>
      <c r="I1450" t="str">
        <f>VLOOKUP($A1450&amp;$C1450&amp;$B1450,Mapping!$C:$G,4,0)</f>
        <v>LISTERINE</v>
      </c>
      <c r="J1450" t="str">
        <f t="shared" si="22"/>
        <v>LISTERINE</v>
      </c>
      <c r="K1450" t="str">
        <f>VLOOKUP($A1450&amp;$C1450&amp;$B1450,Mapping!$C:$G,5,0)</f>
        <v>Oral &amp; Topical</v>
      </c>
      <c r="L1450" t="str">
        <f>VLOOKUP(J1450&amp;H1450,Mapping!J:K,2,0)</f>
        <v>Listerine</v>
      </c>
      <c r="M1450" t="str">
        <f>IF(OR(I1450="PIZ BUIN",I1450="LISTERINE"),VLOOKUP(E1450,MAPEO!C:D,2,0)&amp;" "&amp;H1450,VLOOKUP(E1450,MAPEO!C:D,2,0))</f>
        <v>Listerine Mass</v>
      </c>
      <c r="N1450">
        <f>VLOOKUP(F1450,MD!A:B,2,0)</f>
        <v>0</v>
      </c>
    </row>
    <row r="1451" spans="1:14">
      <c r="A1451" t="s">
        <v>133</v>
      </c>
      <c r="B1451" t="s">
        <v>1</v>
      </c>
      <c r="C1451" t="s">
        <v>207</v>
      </c>
      <c r="D1451" t="s">
        <v>207</v>
      </c>
      <c r="E1451" t="s">
        <v>619</v>
      </c>
      <c r="F1451" t="s">
        <v>488</v>
      </c>
      <c r="G1451" s="3">
        <v>15883.78</v>
      </c>
      <c r="H1451" s="3" t="str">
        <f>VLOOKUP($A1451&amp;$C1451&amp;$B1451,Mapping!$C:$G,3,0)</f>
        <v>Mass</v>
      </c>
      <c r="I1451" t="str">
        <f>VLOOKUP($A1451&amp;$C1451&amp;$B1451,Mapping!$C:$G,4,0)</f>
        <v>LISTERINE</v>
      </c>
      <c r="J1451" t="str">
        <f t="shared" si="22"/>
        <v>LISTERINE</v>
      </c>
      <c r="K1451" t="str">
        <f>VLOOKUP($A1451&amp;$C1451&amp;$B1451,Mapping!$C:$G,5,0)</f>
        <v>Oral &amp; Topical</v>
      </c>
      <c r="L1451" t="str">
        <f>VLOOKUP(J1451&amp;H1451,Mapping!J:K,2,0)</f>
        <v>Listerine</v>
      </c>
      <c r="M1451" t="str">
        <f>IF(OR(I1451="PIZ BUIN",I1451="LISTERINE"),VLOOKUP(E1451,MAPEO!C:D,2,0)&amp;" "&amp;H1451,VLOOKUP(E1451,MAPEO!C:D,2,0))</f>
        <v>Listerine Mass</v>
      </c>
      <c r="N1451">
        <f>VLOOKUP(F1451,MD!A:B,2,0)</f>
        <v>0</v>
      </c>
    </row>
    <row r="1452" spans="1:14">
      <c r="A1452" t="s">
        <v>133</v>
      </c>
      <c r="B1452" t="s">
        <v>1</v>
      </c>
      <c r="C1452" t="s">
        <v>207</v>
      </c>
      <c r="D1452" t="s">
        <v>207</v>
      </c>
      <c r="E1452" t="s">
        <v>619</v>
      </c>
      <c r="F1452" t="s">
        <v>489</v>
      </c>
      <c r="G1452" s="3">
        <v>14461.72</v>
      </c>
      <c r="H1452" s="3" t="str">
        <f>VLOOKUP($A1452&amp;$C1452&amp;$B1452,Mapping!$C:$G,3,0)</f>
        <v>Mass</v>
      </c>
      <c r="I1452" t="str">
        <f>VLOOKUP($A1452&amp;$C1452&amp;$B1452,Mapping!$C:$G,4,0)</f>
        <v>LISTERINE</v>
      </c>
      <c r="J1452" t="str">
        <f t="shared" si="22"/>
        <v>LISTERINE</v>
      </c>
      <c r="K1452" t="str">
        <f>VLOOKUP($A1452&amp;$C1452&amp;$B1452,Mapping!$C:$G,5,0)</f>
        <v>Oral &amp; Topical</v>
      </c>
      <c r="L1452" t="str">
        <f>VLOOKUP(J1452&amp;H1452,Mapping!J:K,2,0)</f>
        <v>Listerine</v>
      </c>
      <c r="M1452" t="str">
        <f>IF(OR(I1452="PIZ BUIN",I1452="LISTERINE"),VLOOKUP(E1452,MAPEO!C:D,2,0)&amp;" "&amp;H1452,VLOOKUP(E1452,MAPEO!C:D,2,0))</f>
        <v>Listerine Mass</v>
      </c>
      <c r="N1452">
        <f>VLOOKUP(F1452,MD!A:B,2,0)</f>
        <v>0</v>
      </c>
    </row>
    <row r="1453" spans="1:14">
      <c r="A1453" t="s">
        <v>133</v>
      </c>
      <c r="B1453" t="s">
        <v>1</v>
      </c>
      <c r="C1453" t="s">
        <v>207</v>
      </c>
      <c r="D1453" t="s">
        <v>207</v>
      </c>
      <c r="E1453" t="s">
        <v>619</v>
      </c>
      <c r="F1453" t="s">
        <v>490</v>
      </c>
      <c r="G1453" s="3">
        <v>22194.07</v>
      </c>
      <c r="H1453" s="3" t="str">
        <f>VLOOKUP($A1453&amp;$C1453&amp;$B1453,Mapping!$C:$G,3,0)</f>
        <v>Mass</v>
      </c>
      <c r="I1453" t="str">
        <f>VLOOKUP($A1453&amp;$C1453&amp;$B1453,Mapping!$C:$G,4,0)</f>
        <v>LISTERINE</v>
      </c>
      <c r="J1453" t="str">
        <f t="shared" si="22"/>
        <v>LISTERINE</v>
      </c>
      <c r="K1453" t="str">
        <f>VLOOKUP($A1453&amp;$C1453&amp;$B1453,Mapping!$C:$G,5,0)</f>
        <v>Oral &amp; Topical</v>
      </c>
      <c r="L1453" t="str">
        <f>VLOOKUP(J1453&amp;H1453,Mapping!J:K,2,0)</f>
        <v>Listerine</v>
      </c>
      <c r="M1453" t="str">
        <f>IF(OR(I1453="PIZ BUIN",I1453="LISTERINE"),VLOOKUP(E1453,MAPEO!C:D,2,0)&amp;" "&amp;H1453,VLOOKUP(E1453,MAPEO!C:D,2,0))</f>
        <v>Listerine Mass</v>
      </c>
      <c r="N1453">
        <f>VLOOKUP(F1453,MD!A:B,2,0)</f>
        <v>0</v>
      </c>
    </row>
    <row r="1454" spans="1:14">
      <c r="A1454" t="s">
        <v>133</v>
      </c>
      <c r="B1454" t="s">
        <v>1</v>
      </c>
      <c r="C1454" t="s">
        <v>207</v>
      </c>
      <c r="D1454" t="s">
        <v>207</v>
      </c>
      <c r="E1454" t="s">
        <v>619</v>
      </c>
      <c r="F1454" t="s">
        <v>491</v>
      </c>
      <c r="G1454" s="3">
        <v>9652.6</v>
      </c>
      <c r="H1454" s="3" t="str">
        <f>VLOOKUP($A1454&amp;$C1454&amp;$B1454,Mapping!$C:$G,3,0)</f>
        <v>Mass</v>
      </c>
      <c r="I1454" t="str">
        <f>VLOOKUP($A1454&amp;$C1454&amp;$B1454,Mapping!$C:$G,4,0)</f>
        <v>LISTERINE</v>
      </c>
      <c r="J1454" t="str">
        <f t="shared" si="22"/>
        <v>LISTERINE</v>
      </c>
      <c r="K1454" t="str">
        <f>VLOOKUP($A1454&amp;$C1454&amp;$B1454,Mapping!$C:$G,5,0)</f>
        <v>Oral &amp; Topical</v>
      </c>
      <c r="L1454" t="str">
        <f>VLOOKUP(J1454&amp;H1454,Mapping!J:K,2,0)</f>
        <v>Listerine</v>
      </c>
      <c r="M1454" t="str">
        <f>IF(OR(I1454="PIZ BUIN",I1454="LISTERINE"),VLOOKUP(E1454,MAPEO!C:D,2,0)&amp;" "&amp;H1454,VLOOKUP(E1454,MAPEO!C:D,2,0))</f>
        <v>Listerine Mass</v>
      </c>
      <c r="N1454">
        <f>VLOOKUP(F1454,MD!A:B,2,0)</f>
        <v>0</v>
      </c>
    </row>
    <row r="1455" spans="1:14">
      <c r="A1455" t="s">
        <v>133</v>
      </c>
      <c r="B1455" t="s">
        <v>1</v>
      </c>
      <c r="C1455" t="s">
        <v>207</v>
      </c>
      <c r="D1455" t="s">
        <v>207</v>
      </c>
      <c r="E1455" t="s">
        <v>619</v>
      </c>
      <c r="F1455" t="s">
        <v>492</v>
      </c>
      <c r="G1455" s="3">
        <v>16917.419999999998</v>
      </c>
      <c r="H1455" s="3" t="str">
        <f>VLOOKUP($A1455&amp;$C1455&amp;$B1455,Mapping!$C:$G,3,0)</f>
        <v>Mass</v>
      </c>
      <c r="I1455" t="str">
        <f>VLOOKUP($A1455&amp;$C1455&amp;$B1455,Mapping!$C:$G,4,0)</f>
        <v>LISTERINE</v>
      </c>
      <c r="J1455" t="str">
        <f t="shared" si="22"/>
        <v>LISTERINE</v>
      </c>
      <c r="K1455" t="str">
        <f>VLOOKUP($A1455&amp;$C1455&amp;$B1455,Mapping!$C:$G,5,0)</f>
        <v>Oral &amp; Topical</v>
      </c>
      <c r="L1455" t="str">
        <f>VLOOKUP(J1455&amp;H1455,Mapping!J:K,2,0)</f>
        <v>Listerine</v>
      </c>
      <c r="M1455" t="str">
        <f>IF(OR(I1455="PIZ BUIN",I1455="LISTERINE"),VLOOKUP(E1455,MAPEO!C:D,2,0)&amp;" "&amp;H1455,VLOOKUP(E1455,MAPEO!C:D,2,0))</f>
        <v>Listerine Mass</v>
      </c>
      <c r="N1455">
        <f>VLOOKUP(F1455,MD!A:B,2,0)</f>
        <v>0</v>
      </c>
    </row>
    <row r="1456" spans="1:14">
      <c r="A1456" t="s">
        <v>133</v>
      </c>
      <c r="B1456" t="s">
        <v>1</v>
      </c>
      <c r="C1456" t="s">
        <v>207</v>
      </c>
      <c r="D1456" t="s">
        <v>207</v>
      </c>
      <c r="E1456" t="s">
        <v>619</v>
      </c>
      <c r="F1456" t="s">
        <v>493</v>
      </c>
      <c r="G1456" s="3">
        <v>30796.53</v>
      </c>
      <c r="H1456" s="3" t="str">
        <f>VLOOKUP($A1456&amp;$C1456&amp;$B1456,Mapping!$C:$G,3,0)</f>
        <v>Mass</v>
      </c>
      <c r="I1456" t="str">
        <f>VLOOKUP($A1456&amp;$C1456&amp;$B1456,Mapping!$C:$G,4,0)</f>
        <v>LISTERINE</v>
      </c>
      <c r="J1456" t="str">
        <f t="shared" si="22"/>
        <v>LISTERINE</v>
      </c>
      <c r="K1456" t="str">
        <f>VLOOKUP($A1456&amp;$C1456&amp;$B1456,Mapping!$C:$G,5,0)</f>
        <v>Oral &amp; Topical</v>
      </c>
      <c r="L1456" t="str">
        <f>VLOOKUP(J1456&amp;H1456,Mapping!J:K,2,0)</f>
        <v>Listerine</v>
      </c>
      <c r="M1456" t="str">
        <f>IF(OR(I1456="PIZ BUIN",I1456="LISTERINE"),VLOOKUP(E1456,MAPEO!C:D,2,0)&amp;" "&amp;H1456,VLOOKUP(E1456,MAPEO!C:D,2,0))</f>
        <v>Listerine Mass</v>
      </c>
      <c r="N1456">
        <f>VLOOKUP(F1456,MD!A:B,2,0)</f>
        <v>0</v>
      </c>
    </row>
    <row r="1457" spans="1:14">
      <c r="A1457" t="s">
        <v>133</v>
      </c>
      <c r="B1457" t="s">
        <v>1</v>
      </c>
      <c r="C1457" t="s">
        <v>207</v>
      </c>
      <c r="D1457" t="s">
        <v>207</v>
      </c>
      <c r="E1457" t="s">
        <v>619</v>
      </c>
      <c r="F1457" t="s">
        <v>95</v>
      </c>
      <c r="G1457" s="3">
        <v>9674.8799999999992</v>
      </c>
      <c r="H1457" s="3" t="str">
        <f>VLOOKUP($A1457&amp;$C1457&amp;$B1457,Mapping!$C:$G,3,0)</f>
        <v>Mass</v>
      </c>
      <c r="I1457" t="str">
        <f>VLOOKUP($A1457&amp;$C1457&amp;$B1457,Mapping!$C:$G,4,0)</f>
        <v>LISTERINE</v>
      </c>
      <c r="J1457" t="str">
        <f t="shared" si="22"/>
        <v>LISTERINE</v>
      </c>
      <c r="K1457" t="str">
        <f>VLOOKUP($A1457&amp;$C1457&amp;$B1457,Mapping!$C:$G,5,0)</f>
        <v>Oral &amp; Topical</v>
      </c>
      <c r="L1457" t="str">
        <f>VLOOKUP(J1457&amp;H1457,Mapping!J:K,2,0)</f>
        <v>Listerine</v>
      </c>
      <c r="M1457" t="str">
        <f>IF(OR(I1457="PIZ BUIN",I1457="LISTERINE"),VLOOKUP(E1457,MAPEO!C:D,2,0)&amp;" "&amp;H1457,VLOOKUP(E1457,MAPEO!C:D,2,0))</f>
        <v>Listerine Mass</v>
      </c>
      <c r="N1457" t="str">
        <f>VLOOKUP(F1457,MD!A:B,2,0)</f>
        <v>YTD 2015</v>
      </c>
    </row>
    <row r="1458" spans="1:14">
      <c r="A1458" t="s">
        <v>133</v>
      </c>
      <c r="B1458" t="s">
        <v>1</v>
      </c>
      <c r="C1458" t="s">
        <v>207</v>
      </c>
      <c r="D1458" t="s">
        <v>207</v>
      </c>
      <c r="E1458" t="s">
        <v>619</v>
      </c>
      <c r="F1458" t="s">
        <v>96</v>
      </c>
      <c r="G1458" s="3">
        <v>18565.46</v>
      </c>
      <c r="H1458" s="3" t="str">
        <f>VLOOKUP($A1458&amp;$C1458&amp;$B1458,Mapping!$C:$G,3,0)</f>
        <v>Mass</v>
      </c>
      <c r="I1458" t="str">
        <f>VLOOKUP($A1458&amp;$C1458&amp;$B1458,Mapping!$C:$G,4,0)</f>
        <v>LISTERINE</v>
      </c>
      <c r="J1458" t="str">
        <f t="shared" si="22"/>
        <v>LISTERINE</v>
      </c>
      <c r="K1458" t="str">
        <f>VLOOKUP($A1458&amp;$C1458&amp;$B1458,Mapping!$C:$G,5,0)</f>
        <v>Oral &amp; Topical</v>
      </c>
      <c r="L1458" t="str">
        <f>VLOOKUP(J1458&amp;H1458,Mapping!J:K,2,0)</f>
        <v>Listerine</v>
      </c>
      <c r="M1458" t="str">
        <f>IF(OR(I1458="PIZ BUIN",I1458="LISTERINE"),VLOOKUP(E1458,MAPEO!C:D,2,0)&amp;" "&amp;H1458,VLOOKUP(E1458,MAPEO!C:D,2,0))</f>
        <v>Listerine Mass</v>
      </c>
      <c r="N1458" t="str">
        <f>VLOOKUP(F1458,MD!A:B,2,0)</f>
        <v>YTD 2015</v>
      </c>
    </row>
    <row r="1459" spans="1:14">
      <c r="A1459" t="s">
        <v>133</v>
      </c>
      <c r="B1459" t="s">
        <v>1</v>
      </c>
      <c r="C1459" t="s">
        <v>207</v>
      </c>
      <c r="D1459" t="s">
        <v>207</v>
      </c>
      <c r="E1459" t="s">
        <v>619</v>
      </c>
      <c r="F1459" t="s">
        <v>97</v>
      </c>
      <c r="G1459" s="3">
        <v>28555.14</v>
      </c>
      <c r="H1459" s="3" t="str">
        <f>VLOOKUP($A1459&amp;$C1459&amp;$B1459,Mapping!$C:$G,3,0)</f>
        <v>Mass</v>
      </c>
      <c r="I1459" t="str">
        <f>VLOOKUP($A1459&amp;$C1459&amp;$B1459,Mapping!$C:$G,4,0)</f>
        <v>LISTERINE</v>
      </c>
      <c r="J1459" t="str">
        <f t="shared" si="22"/>
        <v>LISTERINE</v>
      </c>
      <c r="K1459" t="str">
        <f>VLOOKUP($A1459&amp;$C1459&amp;$B1459,Mapping!$C:$G,5,0)</f>
        <v>Oral &amp; Topical</v>
      </c>
      <c r="L1459" t="str">
        <f>VLOOKUP(J1459&amp;H1459,Mapping!J:K,2,0)</f>
        <v>Listerine</v>
      </c>
      <c r="M1459" t="str">
        <f>IF(OR(I1459="PIZ BUIN",I1459="LISTERINE"),VLOOKUP(E1459,MAPEO!C:D,2,0)&amp;" "&amp;H1459,VLOOKUP(E1459,MAPEO!C:D,2,0))</f>
        <v>Listerine Mass</v>
      </c>
      <c r="N1459" t="str">
        <f>VLOOKUP(F1459,MD!A:B,2,0)</f>
        <v>YTD 2015</v>
      </c>
    </row>
    <row r="1460" spans="1:14">
      <c r="A1460" t="s">
        <v>133</v>
      </c>
      <c r="B1460" t="s">
        <v>1</v>
      </c>
      <c r="C1460" t="s">
        <v>207</v>
      </c>
      <c r="D1460" t="s">
        <v>207</v>
      </c>
      <c r="E1460" t="s">
        <v>619</v>
      </c>
      <c r="F1460" t="s">
        <v>101</v>
      </c>
      <c r="G1460" s="3">
        <v>10278.709999999999</v>
      </c>
      <c r="H1460" s="3" t="str">
        <f>VLOOKUP($A1460&amp;$C1460&amp;$B1460,Mapping!$C:$G,3,0)</f>
        <v>Mass</v>
      </c>
      <c r="I1460" t="str">
        <f>VLOOKUP($A1460&amp;$C1460&amp;$B1460,Mapping!$C:$G,4,0)</f>
        <v>LISTERINE</v>
      </c>
      <c r="J1460" t="str">
        <f t="shared" si="22"/>
        <v>LISTERINE</v>
      </c>
      <c r="K1460" t="str">
        <f>VLOOKUP($A1460&amp;$C1460&amp;$B1460,Mapping!$C:$G,5,0)</f>
        <v>Oral &amp; Topical</v>
      </c>
      <c r="L1460" t="str">
        <f>VLOOKUP(J1460&amp;H1460,Mapping!J:K,2,0)</f>
        <v>Listerine</v>
      </c>
      <c r="M1460" t="str">
        <f>IF(OR(I1460="PIZ BUIN",I1460="LISTERINE"),VLOOKUP(E1460,MAPEO!C:D,2,0)&amp;" "&amp;H1460,VLOOKUP(E1460,MAPEO!C:D,2,0))</f>
        <v>Listerine Mass</v>
      </c>
      <c r="N1460" t="str">
        <f>VLOOKUP(F1460,MD!A:B,2,0)</f>
        <v>YTD 2015</v>
      </c>
    </row>
    <row r="1461" spans="1:14">
      <c r="A1461" t="s">
        <v>133</v>
      </c>
      <c r="B1461" t="s">
        <v>1</v>
      </c>
      <c r="C1461" t="s">
        <v>207</v>
      </c>
      <c r="D1461" t="s">
        <v>207</v>
      </c>
      <c r="E1461" t="s">
        <v>619</v>
      </c>
      <c r="F1461" t="s">
        <v>104</v>
      </c>
      <c r="G1461" s="3">
        <v>11691.9</v>
      </c>
      <c r="H1461" s="3" t="str">
        <f>VLOOKUP($A1461&amp;$C1461&amp;$B1461,Mapping!$C:$G,3,0)</f>
        <v>Mass</v>
      </c>
      <c r="I1461" t="str">
        <f>VLOOKUP($A1461&amp;$C1461&amp;$B1461,Mapping!$C:$G,4,0)</f>
        <v>LISTERINE</v>
      </c>
      <c r="J1461" t="str">
        <f t="shared" si="22"/>
        <v>LISTERINE</v>
      </c>
      <c r="K1461" t="str">
        <f>VLOOKUP($A1461&amp;$C1461&amp;$B1461,Mapping!$C:$G,5,0)</f>
        <v>Oral &amp; Topical</v>
      </c>
      <c r="L1461" t="str">
        <f>VLOOKUP(J1461&amp;H1461,Mapping!J:K,2,0)</f>
        <v>Listerine</v>
      </c>
      <c r="M1461" t="str">
        <f>IF(OR(I1461="PIZ BUIN",I1461="LISTERINE"),VLOOKUP(E1461,MAPEO!C:D,2,0)&amp;" "&amp;H1461,VLOOKUP(E1461,MAPEO!C:D,2,0))</f>
        <v>Listerine Mass</v>
      </c>
      <c r="N1461" t="str">
        <f>VLOOKUP(F1461,MD!A:B,2,0)</f>
        <v>YTD 2015</v>
      </c>
    </row>
    <row r="1462" spans="1:14">
      <c r="A1462" t="s">
        <v>133</v>
      </c>
      <c r="B1462" t="s">
        <v>1</v>
      </c>
      <c r="C1462" t="s">
        <v>207</v>
      </c>
      <c r="D1462" t="s">
        <v>207</v>
      </c>
      <c r="E1462" t="s">
        <v>619</v>
      </c>
      <c r="F1462" t="s">
        <v>105</v>
      </c>
      <c r="G1462" s="3">
        <v>29483.13</v>
      </c>
      <c r="H1462" s="3" t="str">
        <f>VLOOKUP($A1462&amp;$C1462&amp;$B1462,Mapping!$C:$G,3,0)</f>
        <v>Mass</v>
      </c>
      <c r="I1462" t="str">
        <f>VLOOKUP($A1462&amp;$C1462&amp;$B1462,Mapping!$C:$G,4,0)</f>
        <v>LISTERINE</v>
      </c>
      <c r="J1462" t="str">
        <f t="shared" si="22"/>
        <v>LISTERINE</v>
      </c>
      <c r="K1462" t="str">
        <f>VLOOKUP($A1462&amp;$C1462&amp;$B1462,Mapping!$C:$G,5,0)</f>
        <v>Oral &amp; Topical</v>
      </c>
      <c r="L1462" t="str">
        <f>VLOOKUP(J1462&amp;H1462,Mapping!J:K,2,0)</f>
        <v>Listerine</v>
      </c>
      <c r="M1462" t="str">
        <f>IF(OR(I1462="PIZ BUIN",I1462="LISTERINE"),VLOOKUP(E1462,MAPEO!C:D,2,0)&amp;" "&amp;H1462,VLOOKUP(E1462,MAPEO!C:D,2,0))</f>
        <v>Listerine Mass</v>
      </c>
      <c r="N1462" t="str">
        <f>VLOOKUP(F1462,MD!A:B,2,0)</f>
        <v>YTD 2015</v>
      </c>
    </row>
    <row r="1463" spans="1:14">
      <c r="A1463" t="s">
        <v>133</v>
      </c>
      <c r="B1463" t="s">
        <v>1</v>
      </c>
      <c r="C1463" t="s">
        <v>207</v>
      </c>
      <c r="D1463" t="s">
        <v>207</v>
      </c>
      <c r="E1463" t="s">
        <v>619</v>
      </c>
      <c r="F1463" t="s">
        <v>106</v>
      </c>
      <c r="G1463" s="3">
        <v>18858.84</v>
      </c>
      <c r="H1463" s="3" t="str">
        <f>VLOOKUP($A1463&amp;$C1463&amp;$B1463,Mapping!$C:$G,3,0)</f>
        <v>Mass</v>
      </c>
      <c r="I1463" t="str">
        <f>VLOOKUP($A1463&amp;$C1463&amp;$B1463,Mapping!$C:$G,4,0)</f>
        <v>LISTERINE</v>
      </c>
      <c r="J1463" t="str">
        <f t="shared" si="22"/>
        <v>LISTERINE</v>
      </c>
      <c r="K1463" t="str">
        <f>VLOOKUP($A1463&amp;$C1463&amp;$B1463,Mapping!$C:$G,5,0)</f>
        <v>Oral &amp; Topical</v>
      </c>
      <c r="L1463" t="str">
        <f>VLOOKUP(J1463&amp;H1463,Mapping!J:K,2,0)</f>
        <v>Listerine</v>
      </c>
      <c r="M1463" t="str">
        <f>IF(OR(I1463="PIZ BUIN",I1463="LISTERINE"),VLOOKUP(E1463,MAPEO!C:D,2,0)&amp;" "&amp;H1463,VLOOKUP(E1463,MAPEO!C:D,2,0))</f>
        <v>Listerine Mass</v>
      </c>
      <c r="N1463" t="str">
        <f>VLOOKUP(F1463,MD!A:B,2,0)</f>
        <v>YTD 2015</v>
      </c>
    </row>
    <row r="1464" spans="1:14">
      <c r="A1464" t="s">
        <v>133</v>
      </c>
      <c r="B1464" t="s">
        <v>1</v>
      </c>
      <c r="C1464" t="s">
        <v>207</v>
      </c>
      <c r="D1464" t="s">
        <v>207</v>
      </c>
      <c r="E1464" t="s">
        <v>619</v>
      </c>
      <c r="F1464" t="s">
        <v>108</v>
      </c>
      <c r="G1464" s="3">
        <v>8186.69</v>
      </c>
      <c r="H1464" s="3" t="str">
        <f>VLOOKUP($A1464&amp;$C1464&amp;$B1464,Mapping!$C:$G,3,0)</f>
        <v>Mass</v>
      </c>
      <c r="I1464" t="str">
        <f>VLOOKUP($A1464&amp;$C1464&amp;$B1464,Mapping!$C:$G,4,0)</f>
        <v>LISTERINE</v>
      </c>
      <c r="J1464" t="str">
        <f t="shared" si="22"/>
        <v>LISTERINE</v>
      </c>
      <c r="K1464" t="str">
        <f>VLOOKUP($A1464&amp;$C1464&amp;$B1464,Mapping!$C:$G,5,0)</f>
        <v>Oral &amp; Topical</v>
      </c>
      <c r="L1464" t="str">
        <f>VLOOKUP(J1464&amp;H1464,Mapping!J:K,2,0)</f>
        <v>Listerine</v>
      </c>
      <c r="M1464" t="str">
        <f>IF(OR(I1464="PIZ BUIN",I1464="LISTERINE"),VLOOKUP(E1464,MAPEO!C:D,2,0)&amp;" "&amp;H1464,VLOOKUP(E1464,MAPEO!C:D,2,0))</f>
        <v>Listerine Mass</v>
      </c>
      <c r="N1464">
        <f>VLOOKUP(F1464,MD!A:B,2,0)</f>
        <v>0</v>
      </c>
    </row>
    <row r="1465" spans="1:14">
      <c r="A1465" t="s">
        <v>133</v>
      </c>
      <c r="B1465" t="s">
        <v>1</v>
      </c>
      <c r="C1465" t="s">
        <v>207</v>
      </c>
      <c r="D1465" t="s">
        <v>207</v>
      </c>
      <c r="E1465" t="s">
        <v>619</v>
      </c>
      <c r="F1465" t="s">
        <v>109</v>
      </c>
      <c r="G1465" s="3">
        <v>16656.599999999999</v>
      </c>
      <c r="H1465" s="3" t="str">
        <f>VLOOKUP($A1465&amp;$C1465&amp;$B1465,Mapping!$C:$G,3,0)</f>
        <v>Mass</v>
      </c>
      <c r="I1465" t="str">
        <f>VLOOKUP($A1465&amp;$C1465&amp;$B1465,Mapping!$C:$G,4,0)</f>
        <v>LISTERINE</v>
      </c>
      <c r="J1465" t="str">
        <f t="shared" si="22"/>
        <v>LISTERINE</v>
      </c>
      <c r="K1465" t="str">
        <f>VLOOKUP($A1465&amp;$C1465&amp;$B1465,Mapping!$C:$G,5,0)</f>
        <v>Oral &amp; Topical</v>
      </c>
      <c r="L1465" t="str">
        <f>VLOOKUP(J1465&amp;H1465,Mapping!J:K,2,0)</f>
        <v>Listerine</v>
      </c>
      <c r="M1465" t="str">
        <f>IF(OR(I1465="PIZ BUIN",I1465="LISTERINE"),VLOOKUP(E1465,MAPEO!C:D,2,0)&amp;" "&amp;H1465,VLOOKUP(E1465,MAPEO!C:D,2,0))</f>
        <v>Listerine Mass</v>
      </c>
      <c r="N1465">
        <f>VLOOKUP(F1465,MD!A:B,2,0)</f>
        <v>0</v>
      </c>
    </row>
    <row r="1466" spans="1:14">
      <c r="A1466" t="s">
        <v>133</v>
      </c>
      <c r="B1466" t="s">
        <v>1</v>
      </c>
      <c r="C1466" t="s">
        <v>207</v>
      </c>
      <c r="D1466" t="s">
        <v>207</v>
      </c>
      <c r="E1466" t="s">
        <v>619</v>
      </c>
      <c r="F1466" t="s">
        <v>110</v>
      </c>
      <c r="G1466" s="3">
        <v>14703.97</v>
      </c>
      <c r="H1466" s="3" t="str">
        <f>VLOOKUP($A1466&amp;$C1466&amp;$B1466,Mapping!$C:$G,3,0)</f>
        <v>Mass</v>
      </c>
      <c r="I1466" t="str">
        <f>VLOOKUP($A1466&amp;$C1466&amp;$B1466,Mapping!$C:$G,4,0)</f>
        <v>LISTERINE</v>
      </c>
      <c r="J1466" t="str">
        <f t="shared" si="22"/>
        <v>LISTERINE</v>
      </c>
      <c r="K1466" t="str">
        <f>VLOOKUP($A1466&amp;$C1466&amp;$B1466,Mapping!$C:$G,5,0)</f>
        <v>Oral &amp; Topical</v>
      </c>
      <c r="L1466" t="str">
        <f>VLOOKUP(J1466&amp;H1466,Mapping!J:K,2,0)</f>
        <v>Listerine</v>
      </c>
      <c r="M1466" t="str">
        <f>IF(OR(I1466="PIZ BUIN",I1466="LISTERINE"),VLOOKUP(E1466,MAPEO!C:D,2,0)&amp;" "&amp;H1466,VLOOKUP(E1466,MAPEO!C:D,2,0))</f>
        <v>Listerine Mass</v>
      </c>
      <c r="N1466">
        <f>VLOOKUP(F1466,MD!A:B,2,0)</f>
        <v>0</v>
      </c>
    </row>
    <row r="1467" spans="1:14">
      <c r="A1467" t="s">
        <v>133</v>
      </c>
      <c r="B1467" t="s">
        <v>1</v>
      </c>
      <c r="C1467" t="s">
        <v>207</v>
      </c>
      <c r="D1467" t="s">
        <v>207</v>
      </c>
      <c r="E1467" t="s">
        <v>619</v>
      </c>
      <c r="F1467" t="s">
        <v>111</v>
      </c>
      <c r="G1467" s="3">
        <v>7981.79</v>
      </c>
      <c r="H1467" s="3" t="str">
        <f>VLOOKUP($A1467&amp;$C1467&amp;$B1467,Mapping!$C:$G,3,0)</f>
        <v>Mass</v>
      </c>
      <c r="I1467" t="str">
        <f>VLOOKUP($A1467&amp;$C1467&amp;$B1467,Mapping!$C:$G,4,0)</f>
        <v>LISTERINE</v>
      </c>
      <c r="J1467" t="str">
        <f t="shared" si="22"/>
        <v>LISTERINE</v>
      </c>
      <c r="K1467" t="str">
        <f>VLOOKUP($A1467&amp;$C1467&amp;$B1467,Mapping!$C:$G,5,0)</f>
        <v>Oral &amp; Topical</v>
      </c>
      <c r="L1467" t="str">
        <f>VLOOKUP(J1467&amp;H1467,Mapping!J:K,2,0)</f>
        <v>Listerine</v>
      </c>
      <c r="M1467" t="str">
        <f>IF(OR(I1467="PIZ BUIN",I1467="LISTERINE"),VLOOKUP(E1467,MAPEO!C:D,2,0)&amp;" "&amp;H1467,VLOOKUP(E1467,MAPEO!C:D,2,0))</f>
        <v>Listerine Mass</v>
      </c>
      <c r="N1467">
        <f>VLOOKUP(F1467,MD!A:B,2,0)</f>
        <v>0</v>
      </c>
    </row>
    <row r="1468" spans="1:14">
      <c r="A1468" t="s">
        <v>133</v>
      </c>
      <c r="B1468" t="s">
        <v>1</v>
      </c>
      <c r="C1468" t="s">
        <v>207</v>
      </c>
      <c r="D1468" t="s">
        <v>207</v>
      </c>
      <c r="E1468" t="s">
        <v>619</v>
      </c>
      <c r="F1468" t="s">
        <v>114</v>
      </c>
      <c r="G1468" s="3">
        <v>55439.21</v>
      </c>
      <c r="H1468" s="3" t="str">
        <f>VLOOKUP($A1468&amp;$C1468&amp;$B1468,Mapping!$C:$G,3,0)</f>
        <v>Mass</v>
      </c>
      <c r="I1468" t="str">
        <f>VLOOKUP($A1468&amp;$C1468&amp;$B1468,Mapping!$C:$G,4,0)</f>
        <v>LISTERINE</v>
      </c>
      <c r="J1468" t="str">
        <f t="shared" si="22"/>
        <v>LISTERINE</v>
      </c>
      <c r="K1468" t="str">
        <f>VLOOKUP($A1468&amp;$C1468&amp;$B1468,Mapping!$C:$G,5,0)</f>
        <v>Oral &amp; Topical</v>
      </c>
      <c r="L1468" t="str">
        <f>VLOOKUP(J1468&amp;H1468,Mapping!J:K,2,0)</f>
        <v>Listerine</v>
      </c>
      <c r="M1468" t="str">
        <f>IF(OR(I1468="PIZ BUIN",I1468="LISTERINE"),VLOOKUP(E1468,MAPEO!C:D,2,0)&amp;" "&amp;H1468,VLOOKUP(E1468,MAPEO!C:D,2,0))</f>
        <v>Listerine Mass</v>
      </c>
      <c r="N1468">
        <f>VLOOKUP(F1468,MD!A:B,2,0)</f>
        <v>0</v>
      </c>
    </row>
    <row r="1469" spans="1:14">
      <c r="A1469" t="s">
        <v>133</v>
      </c>
      <c r="B1469" t="s">
        <v>1</v>
      </c>
      <c r="C1469" t="s">
        <v>207</v>
      </c>
      <c r="D1469" t="s">
        <v>207</v>
      </c>
      <c r="E1469" t="s">
        <v>619</v>
      </c>
      <c r="F1469" t="s">
        <v>115</v>
      </c>
      <c r="G1469" s="3">
        <v>10803.15</v>
      </c>
      <c r="H1469" s="3" t="str">
        <f>VLOOKUP($A1469&amp;$C1469&amp;$B1469,Mapping!$C:$G,3,0)</f>
        <v>Mass</v>
      </c>
      <c r="I1469" t="str">
        <f>VLOOKUP($A1469&amp;$C1469&amp;$B1469,Mapping!$C:$G,4,0)</f>
        <v>LISTERINE</v>
      </c>
      <c r="J1469" t="str">
        <f t="shared" si="22"/>
        <v>LISTERINE</v>
      </c>
      <c r="K1469" t="str">
        <f>VLOOKUP($A1469&amp;$C1469&amp;$B1469,Mapping!$C:$G,5,0)</f>
        <v>Oral &amp; Topical</v>
      </c>
      <c r="L1469" t="str">
        <f>VLOOKUP(J1469&amp;H1469,Mapping!J:K,2,0)</f>
        <v>Listerine</v>
      </c>
      <c r="M1469" t="str">
        <f>IF(OR(I1469="PIZ BUIN",I1469="LISTERINE"),VLOOKUP(E1469,MAPEO!C:D,2,0)&amp;" "&amp;H1469,VLOOKUP(E1469,MAPEO!C:D,2,0))</f>
        <v>Listerine Mass</v>
      </c>
      <c r="N1469" t="str">
        <f>VLOOKUP(F1469,MD!A:B,2,0)</f>
        <v>YTD 2016</v>
      </c>
    </row>
    <row r="1470" spans="1:14">
      <c r="A1470" t="s">
        <v>133</v>
      </c>
      <c r="B1470" t="s">
        <v>1</v>
      </c>
      <c r="C1470" t="s">
        <v>207</v>
      </c>
      <c r="D1470" t="s">
        <v>207</v>
      </c>
      <c r="E1470" t="s">
        <v>619</v>
      </c>
      <c r="F1470" t="s">
        <v>117</v>
      </c>
      <c r="G1470" s="3">
        <v>11573.86</v>
      </c>
      <c r="H1470" s="3" t="str">
        <f>VLOOKUP($A1470&amp;$C1470&amp;$B1470,Mapping!$C:$G,3,0)</f>
        <v>Mass</v>
      </c>
      <c r="I1470" t="str">
        <f>VLOOKUP($A1470&amp;$C1470&amp;$B1470,Mapping!$C:$G,4,0)</f>
        <v>LISTERINE</v>
      </c>
      <c r="J1470" t="str">
        <f t="shared" si="22"/>
        <v>LISTERINE</v>
      </c>
      <c r="K1470" t="str">
        <f>VLOOKUP($A1470&amp;$C1470&amp;$B1470,Mapping!$C:$G,5,0)</f>
        <v>Oral &amp; Topical</v>
      </c>
      <c r="L1470" t="str">
        <f>VLOOKUP(J1470&amp;H1470,Mapping!J:K,2,0)</f>
        <v>Listerine</v>
      </c>
      <c r="M1470" t="str">
        <f>IF(OR(I1470="PIZ BUIN",I1470="LISTERINE"),VLOOKUP(E1470,MAPEO!C:D,2,0)&amp;" "&amp;H1470,VLOOKUP(E1470,MAPEO!C:D,2,0))</f>
        <v>Listerine Mass</v>
      </c>
      <c r="N1470" t="str">
        <f>VLOOKUP(F1470,MD!A:B,2,0)</f>
        <v>YTD 2016</v>
      </c>
    </row>
    <row r="1471" spans="1:14">
      <c r="A1471" t="s">
        <v>133</v>
      </c>
      <c r="B1471" t="s">
        <v>1</v>
      </c>
      <c r="C1471" t="s">
        <v>207</v>
      </c>
      <c r="D1471" t="s">
        <v>207</v>
      </c>
      <c r="E1471" t="s">
        <v>619</v>
      </c>
      <c r="F1471" t="s">
        <v>118</v>
      </c>
      <c r="G1471" s="3">
        <v>31660.43</v>
      </c>
      <c r="H1471" s="3" t="str">
        <f>VLOOKUP($A1471&amp;$C1471&amp;$B1471,Mapping!$C:$G,3,0)</f>
        <v>Mass</v>
      </c>
      <c r="I1471" t="str">
        <f>VLOOKUP($A1471&amp;$C1471&amp;$B1471,Mapping!$C:$G,4,0)</f>
        <v>LISTERINE</v>
      </c>
      <c r="J1471" t="str">
        <f t="shared" si="22"/>
        <v>LISTERINE</v>
      </c>
      <c r="K1471" t="str">
        <f>VLOOKUP($A1471&amp;$C1471&amp;$B1471,Mapping!$C:$G,5,0)</f>
        <v>Oral &amp; Topical</v>
      </c>
      <c r="L1471" t="str">
        <f>VLOOKUP(J1471&amp;H1471,Mapping!J:K,2,0)</f>
        <v>Listerine</v>
      </c>
      <c r="M1471" t="str">
        <f>IF(OR(I1471="PIZ BUIN",I1471="LISTERINE"),VLOOKUP(E1471,MAPEO!C:D,2,0)&amp;" "&amp;H1471,VLOOKUP(E1471,MAPEO!C:D,2,0))</f>
        <v>Listerine Mass</v>
      </c>
      <c r="N1471" t="str">
        <f>VLOOKUP(F1471,MD!A:B,2,0)</f>
        <v>YTD 2016</v>
      </c>
    </row>
    <row r="1472" spans="1:14">
      <c r="A1472" t="s">
        <v>133</v>
      </c>
      <c r="B1472" t="s">
        <v>1</v>
      </c>
      <c r="C1472" t="s">
        <v>207</v>
      </c>
      <c r="D1472" t="s">
        <v>207</v>
      </c>
      <c r="E1472" t="s">
        <v>620</v>
      </c>
      <c r="F1472" t="s">
        <v>482</v>
      </c>
      <c r="G1472" s="3">
        <v>83250.850000000006</v>
      </c>
      <c r="H1472" s="3" t="str">
        <f>VLOOKUP($A1472&amp;$C1472&amp;$B1472,Mapping!$C:$G,3,0)</f>
        <v>Mass</v>
      </c>
      <c r="I1472" t="str">
        <f>VLOOKUP($A1472&amp;$C1472&amp;$B1472,Mapping!$C:$G,4,0)</f>
        <v>LISTERINE</v>
      </c>
      <c r="J1472" t="str">
        <f t="shared" ref="J1472:J1535" si="23">IF(OR(C1472="ROC",C1472="COMPEED"),E1472,D1472)</f>
        <v>LISTERINE</v>
      </c>
      <c r="K1472" t="str">
        <f>VLOOKUP($A1472&amp;$C1472&amp;$B1472,Mapping!$C:$G,5,0)</f>
        <v>Oral &amp; Topical</v>
      </c>
      <c r="L1472" t="str">
        <f>VLOOKUP(J1472&amp;H1472,Mapping!J:K,2,0)</f>
        <v>Listerine</v>
      </c>
      <c r="M1472" t="str">
        <f>IF(OR(I1472="PIZ BUIN",I1472="LISTERINE"),VLOOKUP(E1472,MAPEO!C:D,2,0)&amp;" "&amp;H1472,VLOOKUP(E1472,MAPEO!C:D,2,0))</f>
        <v>Listerine Mass</v>
      </c>
      <c r="N1472">
        <f>VLOOKUP(F1472,MD!A:B,2,0)</f>
        <v>0</v>
      </c>
    </row>
    <row r="1473" spans="1:14">
      <c r="A1473" t="s">
        <v>133</v>
      </c>
      <c r="B1473" t="s">
        <v>1</v>
      </c>
      <c r="C1473" t="s">
        <v>207</v>
      </c>
      <c r="D1473" t="s">
        <v>207</v>
      </c>
      <c r="E1473" t="s">
        <v>620</v>
      </c>
      <c r="F1473" t="s">
        <v>483</v>
      </c>
      <c r="G1473" s="3">
        <v>81963.960000000006</v>
      </c>
      <c r="H1473" s="3" t="str">
        <f>VLOOKUP($A1473&amp;$C1473&amp;$B1473,Mapping!$C:$G,3,0)</f>
        <v>Mass</v>
      </c>
      <c r="I1473" t="str">
        <f>VLOOKUP($A1473&amp;$C1473&amp;$B1473,Mapping!$C:$G,4,0)</f>
        <v>LISTERINE</v>
      </c>
      <c r="J1473" t="str">
        <f t="shared" si="23"/>
        <v>LISTERINE</v>
      </c>
      <c r="K1473" t="str">
        <f>VLOOKUP($A1473&amp;$C1473&amp;$B1473,Mapping!$C:$G,5,0)</f>
        <v>Oral &amp; Topical</v>
      </c>
      <c r="L1473" t="str">
        <f>VLOOKUP(J1473&amp;H1473,Mapping!J:K,2,0)</f>
        <v>Listerine</v>
      </c>
      <c r="M1473" t="str">
        <f>IF(OR(I1473="PIZ BUIN",I1473="LISTERINE"),VLOOKUP(E1473,MAPEO!C:D,2,0)&amp;" "&amp;H1473,VLOOKUP(E1473,MAPEO!C:D,2,0))</f>
        <v>Listerine Mass</v>
      </c>
      <c r="N1473">
        <f>VLOOKUP(F1473,MD!A:B,2,0)</f>
        <v>0</v>
      </c>
    </row>
    <row r="1474" spans="1:14">
      <c r="A1474" t="s">
        <v>133</v>
      </c>
      <c r="B1474" t="s">
        <v>1</v>
      </c>
      <c r="C1474" t="s">
        <v>207</v>
      </c>
      <c r="D1474" t="s">
        <v>207</v>
      </c>
      <c r="E1474" t="s">
        <v>620</v>
      </c>
      <c r="F1474" t="s">
        <v>484</v>
      </c>
      <c r="G1474" s="3">
        <v>107680.81</v>
      </c>
      <c r="H1474" s="3" t="str">
        <f>VLOOKUP($A1474&amp;$C1474&amp;$B1474,Mapping!$C:$G,3,0)</f>
        <v>Mass</v>
      </c>
      <c r="I1474" t="str">
        <f>VLOOKUP($A1474&amp;$C1474&amp;$B1474,Mapping!$C:$G,4,0)</f>
        <v>LISTERINE</v>
      </c>
      <c r="J1474" t="str">
        <f t="shared" si="23"/>
        <v>LISTERINE</v>
      </c>
      <c r="K1474" t="str">
        <f>VLOOKUP($A1474&amp;$C1474&amp;$B1474,Mapping!$C:$G,5,0)</f>
        <v>Oral &amp; Topical</v>
      </c>
      <c r="L1474" t="str">
        <f>VLOOKUP(J1474&amp;H1474,Mapping!J:K,2,0)</f>
        <v>Listerine</v>
      </c>
      <c r="M1474" t="str">
        <f>IF(OR(I1474="PIZ BUIN",I1474="LISTERINE"),VLOOKUP(E1474,MAPEO!C:D,2,0)&amp;" "&amp;H1474,VLOOKUP(E1474,MAPEO!C:D,2,0))</f>
        <v>Listerine Mass</v>
      </c>
      <c r="N1474">
        <f>VLOOKUP(F1474,MD!A:B,2,0)</f>
        <v>0</v>
      </c>
    </row>
    <row r="1475" spans="1:14">
      <c r="A1475" t="s">
        <v>133</v>
      </c>
      <c r="B1475" t="s">
        <v>1</v>
      </c>
      <c r="C1475" t="s">
        <v>207</v>
      </c>
      <c r="D1475" t="s">
        <v>207</v>
      </c>
      <c r="E1475" t="s">
        <v>620</v>
      </c>
      <c r="F1475" t="s">
        <v>485</v>
      </c>
      <c r="G1475" s="3">
        <v>75738.02</v>
      </c>
      <c r="H1475" s="3" t="str">
        <f>VLOOKUP($A1475&amp;$C1475&amp;$B1475,Mapping!$C:$G,3,0)</f>
        <v>Mass</v>
      </c>
      <c r="I1475" t="str">
        <f>VLOOKUP($A1475&amp;$C1475&amp;$B1475,Mapping!$C:$G,4,0)</f>
        <v>LISTERINE</v>
      </c>
      <c r="J1475" t="str">
        <f t="shared" si="23"/>
        <v>LISTERINE</v>
      </c>
      <c r="K1475" t="str">
        <f>VLOOKUP($A1475&amp;$C1475&amp;$B1475,Mapping!$C:$G,5,0)</f>
        <v>Oral &amp; Topical</v>
      </c>
      <c r="L1475" t="str">
        <f>VLOOKUP(J1475&amp;H1475,Mapping!J:K,2,0)</f>
        <v>Listerine</v>
      </c>
      <c r="M1475" t="str">
        <f>IF(OR(I1475="PIZ BUIN",I1475="LISTERINE"),VLOOKUP(E1475,MAPEO!C:D,2,0)&amp;" "&amp;H1475,VLOOKUP(E1475,MAPEO!C:D,2,0))</f>
        <v>Listerine Mass</v>
      </c>
      <c r="N1475">
        <f>VLOOKUP(F1475,MD!A:B,2,0)</f>
        <v>0</v>
      </c>
    </row>
    <row r="1476" spans="1:14">
      <c r="A1476" t="s">
        <v>133</v>
      </c>
      <c r="B1476" t="s">
        <v>1</v>
      </c>
      <c r="C1476" t="s">
        <v>207</v>
      </c>
      <c r="D1476" t="s">
        <v>207</v>
      </c>
      <c r="E1476" t="s">
        <v>620</v>
      </c>
      <c r="F1476" t="s">
        <v>486</v>
      </c>
      <c r="G1476" s="3">
        <v>80581.100000000006</v>
      </c>
      <c r="H1476" s="3" t="str">
        <f>VLOOKUP($A1476&amp;$C1476&amp;$B1476,Mapping!$C:$G,3,0)</f>
        <v>Mass</v>
      </c>
      <c r="I1476" t="str">
        <f>VLOOKUP($A1476&amp;$C1476&amp;$B1476,Mapping!$C:$G,4,0)</f>
        <v>LISTERINE</v>
      </c>
      <c r="J1476" t="str">
        <f t="shared" si="23"/>
        <v>LISTERINE</v>
      </c>
      <c r="K1476" t="str">
        <f>VLOOKUP($A1476&amp;$C1476&amp;$B1476,Mapping!$C:$G,5,0)</f>
        <v>Oral &amp; Topical</v>
      </c>
      <c r="L1476" t="str">
        <f>VLOOKUP(J1476&amp;H1476,Mapping!J:K,2,0)</f>
        <v>Listerine</v>
      </c>
      <c r="M1476" t="str">
        <f>IF(OR(I1476="PIZ BUIN",I1476="LISTERINE"),VLOOKUP(E1476,MAPEO!C:D,2,0)&amp;" "&amp;H1476,VLOOKUP(E1476,MAPEO!C:D,2,0))</f>
        <v>Listerine Mass</v>
      </c>
      <c r="N1476">
        <f>VLOOKUP(F1476,MD!A:B,2,0)</f>
        <v>0</v>
      </c>
    </row>
    <row r="1477" spans="1:14">
      <c r="A1477" t="s">
        <v>133</v>
      </c>
      <c r="B1477" t="s">
        <v>1</v>
      </c>
      <c r="C1477" t="s">
        <v>207</v>
      </c>
      <c r="D1477" t="s">
        <v>207</v>
      </c>
      <c r="E1477" t="s">
        <v>620</v>
      </c>
      <c r="F1477" t="s">
        <v>487</v>
      </c>
      <c r="G1477" s="3">
        <v>143995.65</v>
      </c>
      <c r="H1477" s="3" t="str">
        <f>VLOOKUP($A1477&amp;$C1477&amp;$B1477,Mapping!$C:$G,3,0)</f>
        <v>Mass</v>
      </c>
      <c r="I1477" t="str">
        <f>VLOOKUP($A1477&amp;$C1477&amp;$B1477,Mapping!$C:$G,4,0)</f>
        <v>LISTERINE</v>
      </c>
      <c r="J1477" t="str">
        <f t="shared" si="23"/>
        <v>LISTERINE</v>
      </c>
      <c r="K1477" t="str">
        <f>VLOOKUP($A1477&amp;$C1477&amp;$B1477,Mapping!$C:$G,5,0)</f>
        <v>Oral &amp; Topical</v>
      </c>
      <c r="L1477" t="str">
        <f>VLOOKUP(J1477&amp;H1477,Mapping!J:K,2,0)</f>
        <v>Listerine</v>
      </c>
      <c r="M1477" t="str">
        <f>IF(OR(I1477="PIZ BUIN",I1477="LISTERINE"),VLOOKUP(E1477,MAPEO!C:D,2,0)&amp;" "&amp;H1477,VLOOKUP(E1477,MAPEO!C:D,2,0))</f>
        <v>Listerine Mass</v>
      </c>
      <c r="N1477">
        <f>VLOOKUP(F1477,MD!A:B,2,0)</f>
        <v>0</v>
      </c>
    </row>
    <row r="1478" spans="1:14">
      <c r="A1478" t="s">
        <v>133</v>
      </c>
      <c r="B1478" t="s">
        <v>1</v>
      </c>
      <c r="C1478" t="s">
        <v>207</v>
      </c>
      <c r="D1478" t="s">
        <v>207</v>
      </c>
      <c r="E1478" t="s">
        <v>620</v>
      </c>
      <c r="F1478" t="s">
        <v>488</v>
      </c>
      <c r="G1478" s="3">
        <v>109322.27</v>
      </c>
      <c r="H1478" s="3" t="str">
        <f>VLOOKUP($A1478&amp;$C1478&amp;$B1478,Mapping!$C:$G,3,0)</f>
        <v>Mass</v>
      </c>
      <c r="I1478" t="str">
        <f>VLOOKUP($A1478&amp;$C1478&amp;$B1478,Mapping!$C:$G,4,0)</f>
        <v>LISTERINE</v>
      </c>
      <c r="J1478" t="str">
        <f t="shared" si="23"/>
        <v>LISTERINE</v>
      </c>
      <c r="K1478" t="str">
        <f>VLOOKUP($A1478&amp;$C1478&amp;$B1478,Mapping!$C:$G,5,0)</f>
        <v>Oral &amp; Topical</v>
      </c>
      <c r="L1478" t="str">
        <f>VLOOKUP(J1478&amp;H1478,Mapping!J:K,2,0)</f>
        <v>Listerine</v>
      </c>
      <c r="M1478" t="str">
        <f>IF(OR(I1478="PIZ BUIN",I1478="LISTERINE"),VLOOKUP(E1478,MAPEO!C:D,2,0)&amp;" "&amp;H1478,VLOOKUP(E1478,MAPEO!C:D,2,0))</f>
        <v>Listerine Mass</v>
      </c>
      <c r="N1478">
        <f>VLOOKUP(F1478,MD!A:B,2,0)</f>
        <v>0</v>
      </c>
    </row>
    <row r="1479" spans="1:14">
      <c r="A1479" t="s">
        <v>133</v>
      </c>
      <c r="B1479" t="s">
        <v>1</v>
      </c>
      <c r="C1479" t="s">
        <v>207</v>
      </c>
      <c r="D1479" t="s">
        <v>207</v>
      </c>
      <c r="E1479" t="s">
        <v>620</v>
      </c>
      <c r="F1479" t="s">
        <v>489</v>
      </c>
      <c r="G1479" s="3">
        <v>61788.800000000003</v>
      </c>
      <c r="H1479" s="3" t="str">
        <f>VLOOKUP($A1479&amp;$C1479&amp;$B1479,Mapping!$C:$G,3,0)</f>
        <v>Mass</v>
      </c>
      <c r="I1479" t="str">
        <f>VLOOKUP($A1479&amp;$C1479&amp;$B1479,Mapping!$C:$G,4,0)</f>
        <v>LISTERINE</v>
      </c>
      <c r="J1479" t="str">
        <f t="shared" si="23"/>
        <v>LISTERINE</v>
      </c>
      <c r="K1479" t="str">
        <f>VLOOKUP($A1479&amp;$C1479&amp;$B1479,Mapping!$C:$G,5,0)</f>
        <v>Oral &amp; Topical</v>
      </c>
      <c r="L1479" t="str">
        <f>VLOOKUP(J1479&amp;H1479,Mapping!J:K,2,0)</f>
        <v>Listerine</v>
      </c>
      <c r="M1479" t="str">
        <f>IF(OR(I1479="PIZ BUIN",I1479="LISTERINE"),VLOOKUP(E1479,MAPEO!C:D,2,0)&amp;" "&amp;H1479,VLOOKUP(E1479,MAPEO!C:D,2,0))</f>
        <v>Listerine Mass</v>
      </c>
      <c r="N1479">
        <f>VLOOKUP(F1479,MD!A:B,2,0)</f>
        <v>0</v>
      </c>
    </row>
    <row r="1480" spans="1:14">
      <c r="A1480" t="s">
        <v>133</v>
      </c>
      <c r="B1480" t="s">
        <v>1</v>
      </c>
      <c r="C1480" t="s">
        <v>207</v>
      </c>
      <c r="D1480" t="s">
        <v>207</v>
      </c>
      <c r="E1480" t="s">
        <v>620</v>
      </c>
      <c r="F1480" t="s">
        <v>490</v>
      </c>
      <c r="G1480" s="3">
        <v>101770.67</v>
      </c>
      <c r="H1480" s="3" t="str">
        <f>VLOOKUP($A1480&amp;$C1480&amp;$B1480,Mapping!$C:$G,3,0)</f>
        <v>Mass</v>
      </c>
      <c r="I1480" t="str">
        <f>VLOOKUP($A1480&amp;$C1480&amp;$B1480,Mapping!$C:$G,4,0)</f>
        <v>LISTERINE</v>
      </c>
      <c r="J1480" t="str">
        <f t="shared" si="23"/>
        <v>LISTERINE</v>
      </c>
      <c r="K1480" t="str">
        <f>VLOOKUP($A1480&amp;$C1480&amp;$B1480,Mapping!$C:$G,5,0)</f>
        <v>Oral &amp; Topical</v>
      </c>
      <c r="L1480" t="str">
        <f>VLOOKUP(J1480&amp;H1480,Mapping!J:K,2,0)</f>
        <v>Listerine</v>
      </c>
      <c r="M1480" t="str">
        <f>IF(OR(I1480="PIZ BUIN",I1480="LISTERINE"),VLOOKUP(E1480,MAPEO!C:D,2,0)&amp;" "&amp;H1480,VLOOKUP(E1480,MAPEO!C:D,2,0))</f>
        <v>Listerine Mass</v>
      </c>
      <c r="N1480">
        <f>VLOOKUP(F1480,MD!A:B,2,0)</f>
        <v>0</v>
      </c>
    </row>
    <row r="1481" spans="1:14">
      <c r="A1481" t="s">
        <v>133</v>
      </c>
      <c r="B1481" t="s">
        <v>1</v>
      </c>
      <c r="C1481" t="s">
        <v>207</v>
      </c>
      <c r="D1481" t="s">
        <v>207</v>
      </c>
      <c r="E1481" t="s">
        <v>620</v>
      </c>
      <c r="F1481" t="s">
        <v>491</v>
      </c>
      <c r="G1481" s="3">
        <v>69880.350000000006</v>
      </c>
      <c r="H1481" s="3" t="str">
        <f>VLOOKUP($A1481&amp;$C1481&amp;$B1481,Mapping!$C:$G,3,0)</f>
        <v>Mass</v>
      </c>
      <c r="I1481" t="str">
        <f>VLOOKUP($A1481&amp;$C1481&amp;$B1481,Mapping!$C:$G,4,0)</f>
        <v>LISTERINE</v>
      </c>
      <c r="J1481" t="str">
        <f t="shared" si="23"/>
        <v>LISTERINE</v>
      </c>
      <c r="K1481" t="str">
        <f>VLOOKUP($A1481&amp;$C1481&amp;$B1481,Mapping!$C:$G,5,0)</f>
        <v>Oral &amp; Topical</v>
      </c>
      <c r="L1481" t="str">
        <f>VLOOKUP(J1481&amp;H1481,Mapping!J:K,2,0)</f>
        <v>Listerine</v>
      </c>
      <c r="M1481" t="str">
        <f>IF(OR(I1481="PIZ BUIN",I1481="LISTERINE"),VLOOKUP(E1481,MAPEO!C:D,2,0)&amp;" "&amp;H1481,VLOOKUP(E1481,MAPEO!C:D,2,0))</f>
        <v>Listerine Mass</v>
      </c>
      <c r="N1481">
        <f>VLOOKUP(F1481,MD!A:B,2,0)</f>
        <v>0</v>
      </c>
    </row>
    <row r="1482" spans="1:14">
      <c r="A1482" t="s">
        <v>133</v>
      </c>
      <c r="B1482" t="s">
        <v>1</v>
      </c>
      <c r="C1482" t="s">
        <v>207</v>
      </c>
      <c r="D1482" t="s">
        <v>207</v>
      </c>
      <c r="E1482" t="s">
        <v>620</v>
      </c>
      <c r="F1482" t="s">
        <v>492</v>
      </c>
      <c r="G1482" s="3">
        <v>88041.22</v>
      </c>
      <c r="H1482" s="3" t="str">
        <f>VLOOKUP($A1482&amp;$C1482&amp;$B1482,Mapping!$C:$G,3,0)</f>
        <v>Mass</v>
      </c>
      <c r="I1482" t="str">
        <f>VLOOKUP($A1482&amp;$C1482&amp;$B1482,Mapping!$C:$G,4,0)</f>
        <v>LISTERINE</v>
      </c>
      <c r="J1482" t="str">
        <f t="shared" si="23"/>
        <v>LISTERINE</v>
      </c>
      <c r="K1482" t="str">
        <f>VLOOKUP($A1482&amp;$C1482&amp;$B1482,Mapping!$C:$G,5,0)</f>
        <v>Oral &amp; Topical</v>
      </c>
      <c r="L1482" t="str">
        <f>VLOOKUP(J1482&amp;H1482,Mapping!J:K,2,0)</f>
        <v>Listerine</v>
      </c>
      <c r="M1482" t="str">
        <f>IF(OR(I1482="PIZ BUIN",I1482="LISTERINE"),VLOOKUP(E1482,MAPEO!C:D,2,0)&amp;" "&amp;H1482,VLOOKUP(E1482,MAPEO!C:D,2,0))</f>
        <v>Listerine Mass</v>
      </c>
      <c r="N1482">
        <f>VLOOKUP(F1482,MD!A:B,2,0)</f>
        <v>0</v>
      </c>
    </row>
    <row r="1483" spans="1:14">
      <c r="A1483" t="s">
        <v>133</v>
      </c>
      <c r="B1483" t="s">
        <v>1</v>
      </c>
      <c r="C1483" t="s">
        <v>207</v>
      </c>
      <c r="D1483" t="s">
        <v>207</v>
      </c>
      <c r="E1483" t="s">
        <v>620</v>
      </c>
      <c r="F1483" t="s">
        <v>493</v>
      </c>
      <c r="G1483" s="3">
        <v>165892.26</v>
      </c>
      <c r="H1483" s="3" t="str">
        <f>VLOOKUP($A1483&amp;$C1483&amp;$B1483,Mapping!$C:$G,3,0)</f>
        <v>Mass</v>
      </c>
      <c r="I1483" t="str">
        <f>VLOOKUP($A1483&amp;$C1483&amp;$B1483,Mapping!$C:$G,4,0)</f>
        <v>LISTERINE</v>
      </c>
      <c r="J1483" t="str">
        <f t="shared" si="23"/>
        <v>LISTERINE</v>
      </c>
      <c r="K1483" t="str">
        <f>VLOOKUP($A1483&amp;$C1483&amp;$B1483,Mapping!$C:$G,5,0)</f>
        <v>Oral &amp; Topical</v>
      </c>
      <c r="L1483" t="str">
        <f>VLOOKUP(J1483&amp;H1483,Mapping!J:K,2,0)</f>
        <v>Listerine</v>
      </c>
      <c r="M1483" t="str">
        <f>IF(OR(I1483="PIZ BUIN",I1483="LISTERINE"),VLOOKUP(E1483,MAPEO!C:D,2,0)&amp;" "&amp;H1483,VLOOKUP(E1483,MAPEO!C:D,2,0))</f>
        <v>Listerine Mass</v>
      </c>
      <c r="N1483">
        <f>VLOOKUP(F1483,MD!A:B,2,0)</f>
        <v>0</v>
      </c>
    </row>
    <row r="1484" spans="1:14">
      <c r="A1484" t="s">
        <v>133</v>
      </c>
      <c r="B1484" t="s">
        <v>1</v>
      </c>
      <c r="C1484" t="s">
        <v>207</v>
      </c>
      <c r="D1484" t="s">
        <v>207</v>
      </c>
      <c r="E1484" t="s">
        <v>620</v>
      </c>
      <c r="F1484" t="s">
        <v>95</v>
      </c>
      <c r="G1484" s="3">
        <v>30644.76</v>
      </c>
      <c r="H1484" s="3" t="str">
        <f>VLOOKUP($A1484&amp;$C1484&amp;$B1484,Mapping!$C:$G,3,0)</f>
        <v>Mass</v>
      </c>
      <c r="I1484" t="str">
        <f>VLOOKUP($A1484&amp;$C1484&amp;$B1484,Mapping!$C:$G,4,0)</f>
        <v>LISTERINE</v>
      </c>
      <c r="J1484" t="str">
        <f t="shared" si="23"/>
        <v>LISTERINE</v>
      </c>
      <c r="K1484" t="str">
        <f>VLOOKUP($A1484&amp;$C1484&amp;$B1484,Mapping!$C:$G,5,0)</f>
        <v>Oral &amp; Topical</v>
      </c>
      <c r="L1484" t="str">
        <f>VLOOKUP(J1484&amp;H1484,Mapping!J:K,2,0)</f>
        <v>Listerine</v>
      </c>
      <c r="M1484" t="str">
        <f>IF(OR(I1484="PIZ BUIN",I1484="LISTERINE"),VLOOKUP(E1484,MAPEO!C:D,2,0)&amp;" "&amp;H1484,VLOOKUP(E1484,MAPEO!C:D,2,0))</f>
        <v>Listerine Mass</v>
      </c>
      <c r="N1484" t="str">
        <f>VLOOKUP(F1484,MD!A:B,2,0)</f>
        <v>YTD 2015</v>
      </c>
    </row>
    <row r="1485" spans="1:14">
      <c r="A1485" t="s">
        <v>133</v>
      </c>
      <c r="B1485" t="s">
        <v>1</v>
      </c>
      <c r="C1485" t="s">
        <v>207</v>
      </c>
      <c r="D1485" t="s">
        <v>207</v>
      </c>
      <c r="E1485" t="s">
        <v>620</v>
      </c>
      <c r="F1485" t="s">
        <v>96</v>
      </c>
      <c r="G1485" s="3">
        <v>84324.79</v>
      </c>
      <c r="H1485" s="3" t="str">
        <f>VLOOKUP($A1485&amp;$C1485&amp;$B1485,Mapping!$C:$G,3,0)</f>
        <v>Mass</v>
      </c>
      <c r="I1485" t="str">
        <f>VLOOKUP($A1485&amp;$C1485&amp;$B1485,Mapping!$C:$G,4,0)</f>
        <v>LISTERINE</v>
      </c>
      <c r="J1485" t="str">
        <f t="shared" si="23"/>
        <v>LISTERINE</v>
      </c>
      <c r="K1485" t="str">
        <f>VLOOKUP($A1485&amp;$C1485&amp;$B1485,Mapping!$C:$G,5,0)</f>
        <v>Oral &amp; Topical</v>
      </c>
      <c r="L1485" t="str">
        <f>VLOOKUP(J1485&amp;H1485,Mapping!J:K,2,0)</f>
        <v>Listerine</v>
      </c>
      <c r="M1485" t="str">
        <f>IF(OR(I1485="PIZ BUIN",I1485="LISTERINE"),VLOOKUP(E1485,MAPEO!C:D,2,0)&amp;" "&amp;H1485,VLOOKUP(E1485,MAPEO!C:D,2,0))</f>
        <v>Listerine Mass</v>
      </c>
      <c r="N1485" t="str">
        <f>VLOOKUP(F1485,MD!A:B,2,0)</f>
        <v>YTD 2015</v>
      </c>
    </row>
    <row r="1486" spans="1:14">
      <c r="A1486" t="s">
        <v>133</v>
      </c>
      <c r="B1486" t="s">
        <v>1</v>
      </c>
      <c r="C1486" t="s">
        <v>207</v>
      </c>
      <c r="D1486" t="s">
        <v>207</v>
      </c>
      <c r="E1486" t="s">
        <v>620</v>
      </c>
      <c r="F1486" t="s">
        <v>97</v>
      </c>
      <c r="G1486" s="3">
        <v>115682.68</v>
      </c>
      <c r="H1486" s="3" t="str">
        <f>VLOOKUP($A1486&amp;$C1486&amp;$B1486,Mapping!$C:$G,3,0)</f>
        <v>Mass</v>
      </c>
      <c r="I1486" t="str">
        <f>VLOOKUP($A1486&amp;$C1486&amp;$B1486,Mapping!$C:$G,4,0)</f>
        <v>LISTERINE</v>
      </c>
      <c r="J1486" t="str">
        <f t="shared" si="23"/>
        <v>LISTERINE</v>
      </c>
      <c r="K1486" t="str">
        <f>VLOOKUP($A1486&amp;$C1486&amp;$B1486,Mapping!$C:$G,5,0)</f>
        <v>Oral &amp; Topical</v>
      </c>
      <c r="L1486" t="str">
        <f>VLOOKUP(J1486&amp;H1486,Mapping!J:K,2,0)</f>
        <v>Listerine</v>
      </c>
      <c r="M1486" t="str">
        <f>IF(OR(I1486="PIZ BUIN",I1486="LISTERINE"),VLOOKUP(E1486,MAPEO!C:D,2,0)&amp;" "&amp;H1486,VLOOKUP(E1486,MAPEO!C:D,2,0))</f>
        <v>Listerine Mass</v>
      </c>
      <c r="N1486" t="str">
        <f>VLOOKUP(F1486,MD!A:B,2,0)</f>
        <v>YTD 2015</v>
      </c>
    </row>
    <row r="1487" spans="1:14">
      <c r="A1487" t="s">
        <v>133</v>
      </c>
      <c r="B1487" t="s">
        <v>1</v>
      </c>
      <c r="C1487" t="s">
        <v>207</v>
      </c>
      <c r="D1487" t="s">
        <v>207</v>
      </c>
      <c r="E1487" t="s">
        <v>620</v>
      </c>
      <c r="F1487" t="s">
        <v>101</v>
      </c>
      <c r="G1487" s="3">
        <v>61741.46</v>
      </c>
      <c r="H1487" s="3" t="str">
        <f>VLOOKUP($A1487&amp;$C1487&amp;$B1487,Mapping!$C:$G,3,0)</f>
        <v>Mass</v>
      </c>
      <c r="I1487" t="str">
        <f>VLOOKUP($A1487&amp;$C1487&amp;$B1487,Mapping!$C:$G,4,0)</f>
        <v>LISTERINE</v>
      </c>
      <c r="J1487" t="str">
        <f t="shared" si="23"/>
        <v>LISTERINE</v>
      </c>
      <c r="K1487" t="str">
        <f>VLOOKUP($A1487&amp;$C1487&amp;$B1487,Mapping!$C:$G,5,0)</f>
        <v>Oral &amp; Topical</v>
      </c>
      <c r="L1487" t="str">
        <f>VLOOKUP(J1487&amp;H1487,Mapping!J:K,2,0)</f>
        <v>Listerine</v>
      </c>
      <c r="M1487" t="str">
        <f>IF(OR(I1487="PIZ BUIN",I1487="LISTERINE"),VLOOKUP(E1487,MAPEO!C:D,2,0)&amp;" "&amp;H1487,VLOOKUP(E1487,MAPEO!C:D,2,0))</f>
        <v>Listerine Mass</v>
      </c>
      <c r="N1487" t="str">
        <f>VLOOKUP(F1487,MD!A:B,2,0)</f>
        <v>YTD 2015</v>
      </c>
    </row>
    <row r="1488" spans="1:14">
      <c r="A1488" t="s">
        <v>133</v>
      </c>
      <c r="B1488" t="s">
        <v>1</v>
      </c>
      <c r="C1488" t="s">
        <v>207</v>
      </c>
      <c r="D1488" t="s">
        <v>207</v>
      </c>
      <c r="E1488" t="s">
        <v>620</v>
      </c>
      <c r="F1488" t="s">
        <v>104</v>
      </c>
      <c r="G1488" s="3">
        <v>79607.23</v>
      </c>
      <c r="H1488" s="3" t="str">
        <f>VLOOKUP($A1488&amp;$C1488&amp;$B1488,Mapping!$C:$G,3,0)</f>
        <v>Mass</v>
      </c>
      <c r="I1488" t="str">
        <f>VLOOKUP($A1488&amp;$C1488&amp;$B1488,Mapping!$C:$G,4,0)</f>
        <v>LISTERINE</v>
      </c>
      <c r="J1488" t="str">
        <f t="shared" si="23"/>
        <v>LISTERINE</v>
      </c>
      <c r="K1488" t="str">
        <f>VLOOKUP($A1488&amp;$C1488&amp;$B1488,Mapping!$C:$G,5,0)</f>
        <v>Oral &amp; Topical</v>
      </c>
      <c r="L1488" t="str">
        <f>VLOOKUP(J1488&amp;H1488,Mapping!J:K,2,0)</f>
        <v>Listerine</v>
      </c>
      <c r="M1488" t="str">
        <f>IF(OR(I1488="PIZ BUIN",I1488="LISTERINE"),VLOOKUP(E1488,MAPEO!C:D,2,0)&amp;" "&amp;H1488,VLOOKUP(E1488,MAPEO!C:D,2,0))</f>
        <v>Listerine Mass</v>
      </c>
      <c r="N1488" t="str">
        <f>VLOOKUP(F1488,MD!A:B,2,0)</f>
        <v>YTD 2015</v>
      </c>
    </row>
    <row r="1489" spans="1:14">
      <c r="A1489" t="s">
        <v>133</v>
      </c>
      <c r="B1489" t="s">
        <v>1</v>
      </c>
      <c r="C1489" t="s">
        <v>207</v>
      </c>
      <c r="D1489" t="s">
        <v>207</v>
      </c>
      <c r="E1489" t="s">
        <v>620</v>
      </c>
      <c r="F1489" t="s">
        <v>105</v>
      </c>
      <c r="G1489" s="3">
        <v>135348.16</v>
      </c>
      <c r="H1489" s="3" t="str">
        <f>VLOOKUP($A1489&amp;$C1489&amp;$B1489,Mapping!$C:$G,3,0)</f>
        <v>Mass</v>
      </c>
      <c r="I1489" t="str">
        <f>VLOOKUP($A1489&amp;$C1489&amp;$B1489,Mapping!$C:$G,4,0)</f>
        <v>LISTERINE</v>
      </c>
      <c r="J1489" t="str">
        <f t="shared" si="23"/>
        <v>LISTERINE</v>
      </c>
      <c r="K1489" t="str">
        <f>VLOOKUP($A1489&amp;$C1489&amp;$B1489,Mapping!$C:$G,5,0)</f>
        <v>Oral &amp; Topical</v>
      </c>
      <c r="L1489" t="str">
        <f>VLOOKUP(J1489&amp;H1489,Mapping!J:K,2,0)</f>
        <v>Listerine</v>
      </c>
      <c r="M1489" t="str">
        <f>IF(OR(I1489="PIZ BUIN",I1489="LISTERINE"),VLOOKUP(E1489,MAPEO!C:D,2,0)&amp;" "&amp;H1489,VLOOKUP(E1489,MAPEO!C:D,2,0))</f>
        <v>Listerine Mass</v>
      </c>
      <c r="N1489" t="str">
        <f>VLOOKUP(F1489,MD!A:B,2,0)</f>
        <v>YTD 2015</v>
      </c>
    </row>
    <row r="1490" spans="1:14">
      <c r="A1490" t="s">
        <v>133</v>
      </c>
      <c r="B1490" t="s">
        <v>1</v>
      </c>
      <c r="C1490" t="s">
        <v>207</v>
      </c>
      <c r="D1490" t="s">
        <v>207</v>
      </c>
      <c r="E1490" t="s">
        <v>620</v>
      </c>
      <c r="F1490" t="s">
        <v>106</v>
      </c>
      <c r="G1490" s="3">
        <v>71432.55</v>
      </c>
      <c r="H1490" s="3" t="str">
        <f>VLOOKUP($A1490&amp;$C1490&amp;$B1490,Mapping!$C:$G,3,0)</f>
        <v>Mass</v>
      </c>
      <c r="I1490" t="str">
        <f>VLOOKUP($A1490&amp;$C1490&amp;$B1490,Mapping!$C:$G,4,0)</f>
        <v>LISTERINE</v>
      </c>
      <c r="J1490" t="str">
        <f t="shared" si="23"/>
        <v>LISTERINE</v>
      </c>
      <c r="K1490" t="str">
        <f>VLOOKUP($A1490&amp;$C1490&amp;$B1490,Mapping!$C:$G,5,0)</f>
        <v>Oral &amp; Topical</v>
      </c>
      <c r="L1490" t="str">
        <f>VLOOKUP(J1490&amp;H1490,Mapping!J:K,2,0)</f>
        <v>Listerine</v>
      </c>
      <c r="M1490" t="str">
        <f>IF(OR(I1490="PIZ BUIN",I1490="LISTERINE"),VLOOKUP(E1490,MAPEO!C:D,2,0)&amp;" "&amp;H1490,VLOOKUP(E1490,MAPEO!C:D,2,0))</f>
        <v>Listerine Mass</v>
      </c>
      <c r="N1490" t="str">
        <f>VLOOKUP(F1490,MD!A:B,2,0)</f>
        <v>YTD 2015</v>
      </c>
    </row>
    <row r="1491" spans="1:14">
      <c r="A1491" t="s">
        <v>133</v>
      </c>
      <c r="B1491" t="s">
        <v>1</v>
      </c>
      <c r="C1491" t="s">
        <v>207</v>
      </c>
      <c r="D1491" t="s">
        <v>207</v>
      </c>
      <c r="E1491" t="s">
        <v>620</v>
      </c>
      <c r="F1491" t="s">
        <v>108</v>
      </c>
      <c r="G1491" s="3">
        <v>52385.96</v>
      </c>
      <c r="H1491" s="3" t="str">
        <f>VLOOKUP($A1491&amp;$C1491&amp;$B1491,Mapping!$C:$G,3,0)</f>
        <v>Mass</v>
      </c>
      <c r="I1491" t="str">
        <f>VLOOKUP($A1491&amp;$C1491&amp;$B1491,Mapping!$C:$G,4,0)</f>
        <v>LISTERINE</v>
      </c>
      <c r="J1491" t="str">
        <f t="shared" si="23"/>
        <v>LISTERINE</v>
      </c>
      <c r="K1491" t="str">
        <f>VLOOKUP($A1491&amp;$C1491&amp;$B1491,Mapping!$C:$G,5,0)</f>
        <v>Oral &amp; Topical</v>
      </c>
      <c r="L1491" t="str">
        <f>VLOOKUP(J1491&amp;H1491,Mapping!J:K,2,0)</f>
        <v>Listerine</v>
      </c>
      <c r="M1491" t="str">
        <f>IF(OR(I1491="PIZ BUIN",I1491="LISTERINE"),VLOOKUP(E1491,MAPEO!C:D,2,0)&amp;" "&amp;H1491,VLOOKUP(E1491,MAPEO!C:D,2,0))</f>
        <v>Listerine Mass</v>
      </c>
      <c r="N1491">
        <f>VLOOKUP(F1491,MD!A:B,2,0)</f>
        <v>0</v>
      </c>
    </row>
    <row r="1492" spans="1:14">
      <c r="A1492" t="s">
        <v>133</v>
      </c>
      <c r="B1492" t="s">
        <v>1</v>
      </c>
      <c r="C1492" t="s">
        <v>207</v>
      </c>
      <c r="D1492" t="s">
        <v>207</v>
      </c>
      <c r="E1492" t="s">
        <v>620</v>
      </c>
      <c r="F1492" t="s">
        <v>109</v>
      </c>
      <c r="G1492" s="3">
        <v>74309.600000000006</v>
      </c>
      <c r="H1492" s="3" t="str">
        <f>VLOOKUP($A1492&amp;$C1492&amp;$B1492,Mapping!$C:$G,3,0)</f>
        <v>Mass</v>
      </c>
      <c r="I1492" t="str">
        <f>VLOOKUP($A1492&amp;$C1492&amp;$B1492,Mapping!$C:$G,4,0)</f>
        <v>LISTERINE</v>
      </c>
      <c r="J1492" t="str">
        <f t="shared" si="23"/>
        <v>LISTERINE</v>
      </c>
      <c r="K1492" t="str">
        <f>VLOOKUP($A1492&amp;$C1492&amp;$B1492,Mapping!$C:$G,5,0)</f>
        <v>Oral &amp; Topical</v>
      </c>
      <c r="L1492" t="str">
        <f>VLOOKUP(J1492&amp;H1492,Mapping!J:K,2,0)</f>
        <v>Listerine</v>
      </c>
      <c r="M1492" t="str">
        <f>IF(OR(I1492="PIZ BUIN",I1492="LISTERINE"),VLOOKUP(E1492,MAPEO!C:D,2,0)&amp;" "&amp;H1492,VLOOKUP(E1492,MAPEO!C:D,2,0))</f>
        <v>Listerine Mass</v>
      </c>
      <c r="N1492">
        <f>VLOOKUP(F1492,MD!A:B,2,0)</f>
        <v>0</v>
      </c>
    </row>
    <row r="1493" spans="1:14">
      <c r="A1493" t="s">
        <v>133</v>
      </c>
      <c r="B1493" t="s">
        <v>1</v>
      </c>
      <c r="C1493" t="s">
        <v>207</v>
      </c>
      <c r="D1493" t="s">
        <v>207</v>
      </c>
      <c r="E1493" t="s">
        <v>620</v>
      </c>
      <c r="F1493" t="s">
        <v>110</v>
      </c>
      <c r="G1493" s="3">
        <v>60621.7</v>
      </c>
      <c r="H1493" s="3" t="str">
        <f>VLOOKUP($A1493&amp;$C1493&amp;$B1493,Mapping!$C:$G,3,0)</f>
        <v>Mass</v>
      </c>
      <c r="I1493" t="str">
        <f>VLOOKUP($A1493&amp;$C1493&amp;$B1493,Mapping!$C:$G,4,0)</f>
        <v>LISTERINE</v>
      </c>
      <c r="J1493" t="str">
        <f t="shared" si="23"/>
        <v>LISTERINE</v>
      </c>
      <c r="K1493" t="str">
        <f>VLOOKUP($A1493&amp;$C1493&amp;$B1493,Mapping!$C:$G,5,0)</f>
        <v>Oral &amp; Topical</v>
      </c>
      <c r="L1493" t="str">
        <f>VLOOKUP(J1493&amp;H1493,Mapping!J:K,2,0)</f>
        <v>Listerine</v>
      </c>
      <c r="M1493" t="str">
        <f>IF(OR(I1493="PIZ BUIN",I1493="LISTERINE"),VLOOKUP(E1493,MAPEO!C:D,2,0)&amp;" "&amp;H1493,VLOOKUP(E1493,MAPEO!C:D,2,0))</f>
        <v>Listerine Mass</v>
      </c>
      <c r="N1493">
        <f>VLOOKUP(F1493,MD!A:B,2,0)</f>
        <v>0</v>
      </c>
    </row>
    <row r="1494" spans="1:14">
      <c r="A1494" t="s">
        <v>133</v>
      </c>
      <c r="B1494" t="s">
        <v>1</v>
      </c>
      <c r="C1494" t="s">
        <v>207</v>
      </c>
      <c r="D1494" t="s">
        <v>207</v>
      </c>
      <c r="E1494" t="s">
        <v>620</v>
      </c>
      <c r="F1494" t="s">
        <v>111</v>
      </c>
      <c r="G1494" s="3">
        <v>46053.91</v>
      </c>
      <c r="H1494" s="3" t="str">
        <f>VLOOKUP($A1494&amp;$C1494&amp;$B1494,Mapping!$C:$G,3,0)</f>
        <v>Mass</v>
      </c>
      <c r="I1494" t="str">
        <f>VLOOKUP($A1494&amp;$C1494&amp;$B1494,Mapping!$C:$G,4,0)</f>
        <v>LISTERINE</v>
      </c>
      <c r="J1494" t="str">
        <f t="shared" si="23"/>
        <v>LISTERINE</v>
      </c>
      <c r="K1494" t="str">
        <f>VLOOKUP($A1494&amp;$C1494&amp;$B1494,Mapping!$C:$G,5,0)</f>
        <v>Oral &amp; Topical</v>
      </c>
      <c r="L1494" t="str">
        <f>VLOOKUP(J1494&amp;H1494,Mapping!J:K,2,0)</f>
        <v>Listerine</v>
      </c>
      <c r="M1494" t="str">
        <f>IF(OR(I1494="PIZ BUIN",I1494="LISTERINE"),VLOOKUP(E1494,MAPEO!C:D,2,0)&amp;" "&amp;H1494,VLOOKUP(E1494,MAPEO!C:D,2,0))</f>
        <v>Listerine Mass</v>
      </c>
      <c r="N1494">
        <f>VLOOKUP(F1494,MD!A:B,2,0)</f>
        <v>0</v>
      </c>
    </row>
    <row r="1495" spans="1:14">
      <c r="A1495" t="s">
        <v>133</v>
      </c>
      <c r="B1495" t="s">
        <v>1</v>
      </c>
      <c r="C1495" t="s">
        <v>207</v>
      </c>
      <c r="D1495" t="s">
        <v>207</v>
      </c>
      <c r="E1495" t="s">
        <v>620</v>
      </c>
      <c r="F1495" t="s">
        <v>114</v>
      </c>
      <c r="G1495" s="3">
        <v>144615.43</v>
      </c>
      <c r="H1495" s="3" t="str">
        <f>VLOOKUP($A1495&amp;$C1495&amp;$B1495,Mapping!$C:$G,3,0)</f>
        <v>Mass</v>
      </c>
      <c r="I1495" t="str">
        <f>VLOOKUP($A1495&amp;$C1495&amp;$B1495,Mapping!$C:$G,4,0)</f>
        <v>LISTERINE</v>
      </c>
      <c r="J1495" t="str">
        <f t="shared" si="23"/>
        <v>LISTERINE</v>
      </c>
      <c r="K1495" t="str">
        <f>VLOOKUP($A1495&amp;$C1495&amp;$B1495,Mapping!$C:$G,5,0)</f>
        <v>Oral &amp; Topical</v>
      </c>
      <c r="L1495" t="str">
        <f>VLOOKUP(J1495&amp;H1495,Mapping!J:K,2,0)</f>
        <v>Listerine</v>
      </c>
      <c r="M1495" t="str">
        <f>IF(OR(I1495="PIZ BUIN",I1495="LISTERINE"),VLOOKUP(E1495,MAPEO!C:D,2,0)&amp;" "&amp;H1495,VLOOKUP(E1495,MAPEO!C:D,2,0))</f>
        <v>Listerine Mass</v>
      </c>
      <c r="N1495">
        <f>VLOOKUP(F1495,MD!A:B,2,0)</f>
        <v>0</v>
      </c>
    </row>
    <row r="1496" spans="1:14">
      <c r="A1496" t="s">
        <v>133</v>
      </c>
      <c r="B1496" t="s">
        <v>1</v>
      </c>
      <c r="C1496" t="s">
        <v>207</v>
      </c>
      <c r="D1496" t="s">
        <v>207</v>
      </c>
      <c r="E1496" t="s">
        <v>620</v>
      </c>
      <c r="F1496" t="s">
        <v>115</v>
      </c>
      <c r="G1496" s="3">
        <v>61714.720000000001</v>
      </c>
      <c r="H1496" s="3" t="str">
        <f>VLOOKUP($A1496&amp;$C1496&amp;$B1496,Mapping!$C:$G,3,0)</f>
        <v>Mass</v>
      </c>
      <c r="I1496" t="str">
        <f>VLOOKUP($A1496&amp;$C1496&amp;$B1496,Mapping!$C:$G,4,0)</f>
        <v>LISTERINE</v>
      </c>
      <c r="J1496" t="str">
        <f t="shared" si="23"/>
        <v>LISTERINE</v>
      </c>
      <c r="K1496" t="str">
        <f>VLOOKUP($A1496&amp;$C1496&amp;$B1496,Mapping!$C:$G,5,0)</f>
        <v>Oral &amp; Topical</v>
      </c>
      <c r="L1496" t="str">
        <f>VLOOKUP(J1496&amp;H1496,Mapping!J:K,2,0)</f>
        <v>Listerine</v>
      </c>
      <c r="M1496" t="str">
        <f>IF(OR(I1496="PIZ BUIN",I1496="LISTERINE"),VLOOKUP(E1496,MAPEO!C:D,2,0)&amp;" "&amp;H1496,VLOOKUP(E1496,MAPEO!C:D,2,0))</f>
        <v>Listerine Mass</v>
      </c>
      <c r="N1496" t="str">
        <f>VLOOKUP(F1496,MD!A:B,2,0)</f>
        <v>YTD 2016</v>
      </c>
    </row>
    <row r="1497" spans="1:14">
      <c r="A1497" t="s">
        <v>133</v>
      </c>
      <c r="B1497" t="s">
        <v>1</v>
      </c>
      <c r="C1497" t="s">
        <v>207</v>
      </c>
      <c r="D1497" t="s">
        <v>207</v>
      </c>
      <c r="E1497" t="s">
        <v>620</v>
      </c>
      <c r="F1497" t="s">
        <v>117</v>
      </c>
      <c r="G1497" s="3">
        <v>63869.68</v>
      </c>
      <c r="H1497" s="3" t="str">
        <f>VLOOKUP($A1497&amp;$C1497&amp;$B1497,Mapping!$C:$G,3,0)</f>
        <v>Mass</v>
      </c>
      <c r="I1497" t="str">
        <f>VLOOKUP($A1497&amp;$C1497&amp;$B1497,Mapping!$C:$G,4,0)</f>
        <v>LISTERINE</v>
      </c>
      <c r="J1497" t="str">
        <f t="shared" si="23"/>
        <v>LISTERINE</v>
      </c>
      <c r="K1497" t="str">
        <f>VLOOKUP($A1497&amp;$C1497&amp;$B1497,Mapping!$C:$G,5,0)</f>
        <v>Oral &amp; Topical</v>
      </c>
      <c r="L1497" t="str">
        <f>VLOOKUP(J1497&amp;H1497,Mapping!J:K,2,0)</f>
        <v>Listerine</v>
      </c>
      <c r="M1497" t="str">
        <f>IF(OR(I1497="PIZ BUIN",I1497="LISTERINE"),VLOOKUP(E1497,MAPEO!C:D,2,0)&amp;" "&amp;H1497,VLOOKUP(E1497,MAPEO!C:D,2,0))</f>
        <v>Listerine Mass</v>
      </c>
      <c r="N1497" t="str">
        <f>VLOOKUP(F1497,MD!A:B,2,0)</f>
        <v>YTD 2016</v>
      </c>
    </row>
    <row r="1498" spans="1:14">
      <c r="A1498" t="s">
        <v>133</v>
      </c>
      <c r="B1498" t="s">
        <v>1</v>
      </c>
      <c r="C1498" t="s">
        <v>207</v>
      </c>
      <c r="D1498" t="s">
        <v>207</v>
      </c>
      <c r="E1498" t="s">
        <v>620</v>
      </c>
      <c r="F1498" t="s">
        <v>118</v>
      </c>
      <c r="G1498" s="3">
        <v>122196.04</v>
      </c>
      <c r="H1498" s="3" t="str">
        <f>VLOOKUP($A1498&amp;$C1498&amp;$B1498,Mapping!$C:$G,3,0)</f>
        <v>Mass</v>
      </c>
      <c r="I1498" t="str">
        <f>VLOOKUP($A1498&amp;$C1498&amp;$B1498,Mapping!$C:$G,4,0)</f>
        <v>LISTERINE</v>
      </c>
      <c r="J1498" t="str">
        <f t="shared" si="23"/>
        <v>LISTERINE</v>
      </c>
      <c r="K1498" t="str">
        <f>VLOOKUP($A1498&amp;$C1498&amp;$B1498,Mapping!$C:$G,5,0)</f>
        <v>Oral &amp; Topical</v>
      </c>
      <c r="L1498" t="str">
        <f>VLOOKUP(J1498&amp;H1498,Mapping!J:K,2,0)</f>
        <v>Listerine</v>
      </c>
      <c r="M1498" t="str">
        <f>IF(OR(I1498="PIZ BUIN",I1498="LISTERINE"),VLOOKUP(E1498,MAPEO!C:D,2,0)&amp;" "&amp;H1498,VLOOKUP(E1498,MAPEO!C:D,2,0))</f>
        <v>Listerine Mass</v>
      </c>
      <c r="N1498" t="str">
        <f>VLOOKUP(F1498,MD!A:B,2,0)</f>
        <v>YTD 2016</v>
      </c>
    </row>
    <row r="1499" spans="1:14">
      <c r="A1499" t="s">
        <v>133</v>
      </c>
      <c r="B1499" t="s">
        <v>1</v>
      </c>
      <c r="C1499" t="s">
        <v>207</v>
      </c>
      <c r="D1499" t="s">
        <v>207</v>
      </c>
      <c r="E1499" t="s">
        <v>621</v>
      </c>
      <c r="F1499" t="s">
        <v>482</v>
      </c>
      <c r="G1499" s="3">
        <v>529305.34</v>
      </c>
      <c r="H1499" s="3" t="str">
        <f>VLOOKUP($A1499&amp;$C1499&amp;$B1499,Mapping!$C:$G,3,0)</f>
        <v>Mass</v>
      </c>
      <c r="I1499" t="str">
        <f>VLOOKUP($A1499&amp;$C1499&amp;$B1499,Mapping!$C:$G,4,0)</f>
        <v>LISTERINE</v>
      </c>
      <c r="J1499" t="str">
        <f t="shared" si="23"/>
        <v>LISTERINE</v>
      </c>
      <c r="K1499" t="str">
        <f>VLOOKUP($A1499&amp;$C1499&amp;$B1499,Mapping!$C:$G,5,0)</f>
        <v>Oral &amp; Topical</v>
      </c>
      <c r="L1499" t="str">
        <f>VLOOKUP(J1499&amp;H1499,Mapping!J:K,2,0)</f>
        <v>Listerine</v>
      </c>
      <c r="M1499" t="str">
        <f>IF(OR(I1499="PIZ BUIN",I1499="LISTERINE"),VLOOKUP(E1499,MAPEO!C:D,2,0)&amp;" "&amp;H1499,VLOOKUP(E1499,MAPEO!C:D,2,0))</f>
        <v>Listerine Mass</v>
      </c>
      <c r="N1499">
        <f>VLOOKUP(F1499,MD!A:B,2,0)</f>
        <v>0</v>
      </c>
    </row>
    <row r="1500" spans="1:14">
      <c r="A1500" t="s">
        <v>133</v>
      </c>
      <c r="B1500" t="s">
        <v>1</v>
      </c>
      <c r="C1500" t="s">
        <v>207</v>
      </c>
      <c r="D1500" t="s">
        <v>207</v>
      </c>
      <c r="E1500" t="s">
        <v>621</v>
      </c>
      <c r="F1500" t="s">
        <v>483</v>
      </c>
      <c r="G1500" s="3">
        <v>619985.73</v>
      </c>
      <c r="H1500" s="3" t="str">
        <f>VLOOKUP($A1500&amp;$C1500&amp;$B1500,Mapping!$C:$G,3,0)</f>
        <v>Mass</v>
      </c>
      <c r="I1500" t="str">
        <f>VLOOKUP($A1500&amp;$C1500&amp;$B1500,Mapping!$C:$G,4,0)</f>
        <v>LISTERINE</v>
      </c>
      <c r="J1500" t="str">
        <f t="shared" si="23"/>
        <v>LISTERINE</v>
      </c>
      <c r="K1500" t="str">
        <f>VLOOKUP($A1500&amp;$C1500&amp;$B1500,Mapping!$C:$G,5,0)</f>
        <v>Oral &amp; Topical</v>
      </c>
      <c r="L1500" t="str">
        <f>VLOOKUP(J1500&amp;H1500,Mapping!J:K,2,0)</f>
        <v>Listerine</v>
      </c>
      <c r="M1500" t="str">
        <f>IF(OR(I1500="PIZ BUIN",I1500="LISTERINE"),VLOOKUP(E1500,MAPEO!C:D,2,0)&amp;" "&amp;H1500,VLOOKUP(E1500,MAPEO!C:D,2,0))</f>
        <v>Listerine Mass</v>
      </c>
      <c r="N1500">
        <f>VLOOKUP(F1500,MD!A:B,2,0)</f>
        <v>0</v>
      </c>
    </row>
    <row r="1501" spans="1:14">
      <c r="A1501" t="s">
        <v>133</v>
      </c>
      <c r="B1501" t="s">
        <v>1</v>
      </c>
      <c r="C1501" t="s">
        <v>207</v>
      </c>
      <c r="D1501" t="s">
        <v>207</v>
      </c>
      <c r="E1501" t="s">
        <v>621</v>
      </c>
      <c r="F1501" t="s">
        <v>484</v>
      </c>
      <c r="G1501" s="3">
        <v>558321.86</v>
      </c>
      <c r="H1501" s="3" t="str">
        <f>VLOOKUP($A1501&amp;$C1501&amp;$B1501,Mapping!$C:$G,3,0)</f>
        <v>Mass</v>
      </c>
      <c r="I1501" t="str">
        <f>VLOOKUP($A1501&amp;$C1501&amp;$B1501,Mapping!$C:$G,4,0)</f>
        <v>LISTERINE</v>
      </c>
      <c r="J1501" t="str">
        <f t="shared" si="23"/>
        <v>LISTERINE</v>
      </c>
      <c r="K1501" t="str">
        <f>VLOOKUP($A1501&amp;$C1501&amp;$B1501,Mapping!$C:$G,5,0)</f>
        <v>Oral &amp; Topical</v>
      </c>
      <c r="L1501" t="str">
        <f>VLOOKUP(J1501&amp;H1501,Mapping!J:K,2,0)</f>
        <v>Listerine</v>
      </c>
      <c r="M1501" t="str">
        <f>IF(OR(I1501="PIZ BUIN",I1501="LISTERINE"),VLOOKUP(E1501,MAPEO!C:D,2,0)&amp;" "&amp;H1501,VLOOKUP(E1501,MAPEO!C:D,2,0))</f>
        <v>Listerine Mass</v>
      </c>
      <c r="N1501">
        <f>VLOOKUP(F1501,MD!A:B,2,0)</f>
        <v>0</v>
      </c>
    </row>
    <row r="1502" spans="1:14">
      <c r="A1502" t="s">
        <v>133</v>
      </c>
      <c r="B1502" t="s">
        <v>1</v>
      </c>
      <c r="C1502" t="s">
        <v>207</v>
      </c>
      <c r="D1502" t="s">
        <v>207</v>
      </c>
      <c r="E1502" t="s">
        <v>621</v>
      </c>
      <c r="F1502" t="s">
        <v>485</v>
      </c>
      <c r="G1502" s="3">
        <v>625391.94999999995</v>
      </c>
      <c r="H1502" s="3" t="str">
        <f>VLOOKUP($A1502&amp;$C1502&amp;$B1502,Mapping!$C:$G,3,0)</f>
        <v>Mass</v>
      </c>
      <c r="I1502" t="str">
        <f>VLOOKUP($A1502&amp;$C1502&amp;$B1502,Mapping!$C:$G,4,0)</f>
        <v>LISTERINE</v>
      </c>
      <c r="J1502" t="str">
        <f t="shared" si="23"/>
        <v>LISTERINE</v>
      </c>
      <c r="K1502" t="str">
        <f>VLOOKUP($A1502&amp;$C1502&amp;$B1502,Mapping!$C:$G,5,0)</f>
        <v>Oral &amp; Topical</v>
      </c>
      <c r="L1502" t="str">
        <f>VLOOKUP(J1502&amp;H1502,Mapping!J:K,2,0)</f>
        <v>Listerine</v>
      </c>
      <c r="M1502" t="str">
        <f>IF(OR(I1502="PIZ BUIN",I1502="LISTERINE"),VLOOKUP(E1502,MAPEO!C:D,2,0)&amp;" "&amp;H1502,VLOOKUP(E1502,MAPEO!C:D,2,0))</f>
        <v>Listerine Mass</v>
      </c>
      <c r="N1502">
        <f>VLOOKUP(F1502,MD!A:B,2,0)</f>
        <v>0</v>
      </c>
    </row>
    <row r="1503" spans="1:14">
      <c r="A1503" t="s">
        <v>133</v>
      </c>
      <c r="B1503" t="s">
        <v>1</v>
      </c>
      <c r="C1503" t="s">
        <v>207</v>
      </c>
      <c r="D1503" t="s">
        <v>207</v>
      </c>
      <c r="E1503" t="s">
        <v>621</v>
      </c>
      <c r="F1503" t="s">
        <v>486</v>
      </c>
      <c r="G1503" s="3">
        <v>565641.47</v>
      </c>
      <c r="H1503" s="3" t="str">
        <f>VLOOKUP($A1503&amp;$C1503&amp;$B1503,Mapping!$C:$G,3,0)</f>
        <v>Mass</v>
      </c>
      <c r="I1503" t="str">
        <f>VLOOKUP($A1503&amp;$C1503&amp;$B1503,Mapping!$C:$G,4,0)</f>
        <v>LISTERINE</v>
      </c>
      <c r="J1503" t="str">
        <f t="shared" si="23"/>
        <v>LISTERINE</v>
      </c>
      <c r="K1503" t="str">
        <f>VLOOKUP($A1503&amp;$C1503&amp;$B1503,Mapping!$C:$G,5,0)</f>
        <v>Oral &amp; Topical</v>
      </c>
      <c r="L1503" t="str">
        <f>VLOOKUP(J1503&amp;H1503,Mapping!J:K,2,0)</f>
        <v>Listerine</v>
      </c>
      <c r="M1503" t="str">
        <f>IF(OR(I1503="PIZ BUIN",I1503="LISTERINE"),VLOOKUP(E1503,MAPEO!C:D,2,0)&amp;" "&amp;H1503,VLOOKUP(E1503,MAPEO!C:D,2,0))</f>
        <v>Listerine Mass</v>
      </c>
      <c r="N1503">
        <f>VLOOKUP(F1503,MD!A:B,2,0)</f>
        <v>0</v>
      </c>
    </row>
    <row r="1504" spans="1:14">
      <c r="A1504" t="s">
        <v>133</v>
      </c>
      <c r="B1504" t="s">
        <v>1</v>
      </c>
      <c r="C1504" t="s">
        <v>207</v>
      </c>
      <c r="D1504" t="s">
        <v>207</v>
      </c>
      <c r="E1504" t="s">
        <v>621</v>
      </c>
      <c r="F1504" t="s">
        <v>487</v>
      </c>
      <c r="G1504" s="3">
        <v>696502.28</v>
      </c>
      <c r="H1504" s="3" t="str">
        <f>VLOOKUP($A1504&amp;$C1504&amp;$B1504,Mapping!$C:$G,3,0)</f>
        <v>Mass</v>
      </c>
      <c r="I1504" t="str">
        <f>VLOOKUP($A1504&amp;$C1504&amp;$B1504,Mapping!$C:$G,4,0)</f>
        <v>LISTERINE</v>
      </c>
      <c r="J1504" t="str">
        <f t="shared" si="23"/>
        <v>LISTERINE</v>
      </c>
      <c r="K1504" t="str">
        <f>VLOOKUP($A1504&amp;$C1504&amp;$B1504,Mapping!$C:$G,5,0)</f>
        <v>Oral &amp; Topical</v>
      </c>
      <c r="L1504" t="str">
        <f>VLOOKUP(J1504&amp;H1504,Mapping!J:K,2,0)</f>
        <v>Listerine</v>
      </c>
      <c r="M1504" t="str">
        <f>IF(OR(I1504="PIZ BUIN",I1504="LISTERINE"),VLOOKUP(E1504,MAPEO!C:D,2,0)&amp;" "&amp;H1504,VLOOKUP(E1504,MAPEO!C:D,2,0))</f>
        <v>Listerine Mass</v>
      </c>
      <c r="N1504">
        <f>VLOOKUP(F1504,MD!A:B,2,0)</f>
        <v>0</v>
      </c>
    </row>
    <row r="1505" spans="1:14">
      <c r="A1505" t="s">
        <v>133</v>
      </c>
      <c r="B1505" t="s">
        <v>1</v>
      </c>
      <c r="C1505" t="s">
        <v>207</v>
      </c>
      <c r="D1505" t="s">
        <v>207</v>
      </c>
      <c r="E1505" t="s">
        <v>621</v>
      </c>
      <c r="F1505" t="s">
        <v>488</v>
      </c>
      <c r="G1505" s="3">
        <v>490178.48</v>
      </c>
      <c r="H1505" s="3" t="str">
        <f>VLOOKUP($A1505&amp;$C1505&amp;$B1505,Mapping!$C:$G,3,0)</f>
        <v>Mass</v>
      </c>
      <c r="I1505" t="str">
        <f>VLOOKUP($A1505&amp;$C1505&amp;$B1505,Mapping!$C:$G,4,0)</f>
        <v>LISTERINE</v>
      </c>
      <c r="J1505" t="str">
        <f t="shared" si="23"/>
        <v>LISTERINE</v>
      </c>
      <c r="K1505" t="str">
        <f>VLOOKUP($A1505&amp;$C1505&amp;$B1505,Mapping!$C:$G,5,0)</f>
        <v>Oral &amp; Topical</v>
      </c>
      <c r="L1505" t="str">
        <f>VLOOKUP(J1505&amp;H1505,Mapping!J:K,2,0)</f>
        <v>Listerine</v>
      </c>
      <c r="M1505" t="str">
        <f>IF(OR(I1505="PIZ BUIN",I1505="LISTERINE"),VLOOKUP(E1505,MAPEO!C:D,2,0)&amp;" "&amp;H1505,VLOOKUP(E1505,MAPEO!C:D,2,0))</f>
        <v>Listerine Mass</v>
      </c>
      <c r="N1505">
        <f>VLOOKUP(F1505,MD!A:B,2,0)</f>
        <v>0</v>
      </c>
    </row>
    <row r="1506" spans="1:14">
      <c r="A1506" t="s">
        <v>133</v>
      </c>
      <c r="B1506" t="s">
        <v>1</v>
      </c>
      <c r="C1506" t="s">
        <v>207</v>
      </c>
      <c r="D1506" t="s">
        <v>207</v>
      </c>
      <c r="E1506" t="s">
        <v>621</v>
      </c>
      <c r="F1506" t="s">
        <v>489</v>
      </c>
      <c r="G1506" s="3">
        <v>514425.84</v>
      </c>
      <c r="H1506" s="3" t="str">
        <f>VLOOKUP($A1506&amp;$C1506&amp;$B1506,Mapping!$C:$G,3,0)</f>
        <v>Mass</v>
      </c>
      <c r="I1506" t="str">
        <f>VLOOKUP($A1506&amp;$C1506&amp;$B1506,Mapping!$C:$G,4,0)</f>
        <v>LISTERINE</v>
      </c>
      <c r="J1506" t="str">
        <f t="shared" si="23"/>
        <v>LISTERINE</v>
      </c>
      <c r="K1506" t="str">
        <f>VLOOKUP($A1506&amp;$C1506&amp;$B1506,Mapping!$C:$G,5,0)</f>
        <v>Oral &amp; Topical</v>
      </c>
      <c r="L1506" t="str">
        <f>VLOOKUP(J1506&amp;H1506,Mapping!J:K,2,0)</f>
        <v>Listerine</v>
      </c>
      <c r="M1506" t="str">
        <f>IF(OR(I1506="PIZ BUIN",I1506="LISTERINE"),VLOOKUP(E1506,MAPEO!C:D,2,0)&amp;" "&amp;H1506,VLOOKUP(E1506,MAPEO!C:D,2,0))</f>
        <v>Listerine Mass</v>
      </c>
      <c r="N1506">
        <f>VLOOKUP(F1506,MD!A:B,2,0)</f>
        <v>0</v>
      </c>
    </row>
    <row r="1507" spans="1:14">
      <c r="A1507" t="s">
        <v>133</v>
      </c>
      <c r="B1507" t="s">
        <v>1</v>
      </c>
      <c r="C1507" t="s">
        <v>207</v>
      </c>
      <c r="D1507" t="s">
        <v>207</v>
      </c>
      <c r="E1507" t="s">
        <v>621</v>
      </c>
      <c r="F1507" t="s">
        <v>490</v>
      </c>
      <c r="G1507" s="3">
        <v>1113788.1299999999</v>
      </c>
      <c r="H1507" s="3" t="str">
        <f>VLOOKUP($A1507&amp;$C1507&amp;$B1507,Mapping!$C:$G,3,0)</f>
        <v>Mass</v>
      </c>
      <c r="I1507" t="str">
        <f>VLOOKUP($A1507&amp;$C1507&amp;$B1507,Mapping!$C:$G,4,0)</f>
        <v>LISTERINE</v>
      </c>
      <c r="J1507" t="str">
        <f t="shared" si="23"/>
        <v>LISTERINE</v>
      </c>
      <c r="K1507" t="str">
        <f>VLOOKUP($A1507&amp;$C1507&amp;$B1507,Mapping!$C:$G,5,0)</f>
        <v>Oral &amp; Topical</v>
      </c>
      <c r="L1507" t="str">
        <f>VLOOKUP(J1507&amp;H1507,Mapping!J:K,2,0)</f>
        <v>Listerine</v>
      </c>
      <c r="M1507" t="str">
        <f>IF(OR(I1507="PIZ BUIN",I1507="LISTERINE"),VLOOKUP(E1507,MAPEO!C:D,2,0)&amp;" "&amp;H1507,VLOOKUP(E1507,MAPEO!C:D,2,0))</f>
        <v>Listerine Mass</v>
      </c>
      <c r="N1507">
        <f>VLOOKUP(F1507,MD!A:B,2,0)</f>
        <v>0</v>
      </c>
    </row>
    <row r="1508" spans="1:14">
      <c r="A1508" t="s">
        <v>133</v>
      </c>
      <c r="B1508" t="s">
        <v>1</v>
      </c>
      <c r="C1508" t="s">
        <v>207</v>
      </c>
      <c r="D1508" t="s">
        <v>207</v>
      </c>
      <c r="E1508" t="s">
        <v>621</v>
      </c>
      <c r="F1508" t="s">
        <v>491</v>
      </c>
      <c r="G1508" s="3">
        <v>492003.63</v>
      </c>
      <c r="H1508" s="3" t="str">
        <f>VLOOKUP($A1508&amp;$C1508&amp;$B1508,Mapping!$C:$G,3,0)</f>
        <v>Mass</v>
      </c>
      <c r="I1508" t="str">
        <f>VLOOKUP($A1508&amp;$C1508&amp;$B1508,Mapping!$C:$G,4,0)</f>
        <v>LISTERINE</v>
      </c>
      <c r="J1508" t="str">
        <f t="shared" si="23"/>
        <v>LISTERINE</v>
      </c>
      <c r="K1508" t="str">
        <f>VLOOKUP($A1508&amp;$C1508&amp;$B1508,Mapping!$C:$G,5,0)</f>
        <v>Oral &amp; Topical</v>
      </c>
      <c r="L1508" t="str">
        <f>VLOOKUP(J1508&amp;H1508,Mapping!J:K,2,0)</f>
        <v>Listerine</v>
      </c>
      <c r="M1508" t="str">
        <f>IF(OR(I1508="PIZ BUIN",I1508="LISTERINE"),VLOOKUP(E1508,MAPEO!C:D,2,0)&amp;" "&amp;H1508,VLOOKUP(E1508,MAPEO!C:D,2,0))</f>
        <v>Listerine Mass</v>
      </c>
      <c r="N1508">
        <f>VLOOKUP(F1508,MD!A:B,2,0)</f>
        <v>0</v>
      </c>
    </row>
    <row r="1509" spans="1:14">
      <c r="A1509" t="s">
        <v>133</v>
      </c>
      <c r="B1509" t="s">
        <v>1</v>
      </c>
      <c r="C1509" t="s">
        <v>207</v>
      </c>
      <c r="D1509" t="s">
        <v>207</v>
      </c>
      <c r="E1509" t="s">
        <v>621</v>
      </c>
      <c r="F1509" t="s">
        <v>492</v>
      </c>
      <c r="G1509" s="3">
        <v>498388.4</v>
      </c>
      <c r="H1509" s="3" t="str">
        <f>VLOOKUP($A1509&amp;$C1509&amp;$B1509,Mapping!$C:$G,3,0)</f>
        <v>Mass</v>
      </c>
      <c r="I1509" t="str">
        <f>VLOOKUP($A1509&amp;$C1509&amp;$B1509,Mapping!$C:$G,4,0)</f>
        <v>LISTERINE</v>
      </c>
      <c r="J1509" t="str">
        <f t="shared" si="23"/>
        <v>LISTERINE</v>
      </c>
      <c r="K1509" t="str">
        <f>VLOOKUP($A1509&amp;$C1509&amp;$B1509,Mapping!$C:$G,5,0)</f>
        <v>Oral &amp; Topical</v>
      </c>
      <c r="L1509" t="str">
        <f>VLOOKUP(J1509&amp;H1509,Mapping!J:K,2,0)</f>
        <v>Listerine</v>
      </c>
      <c r="M1509" t="str">
        <f>IF(OR(I1509="PIZ BUIN",I1509="LISTERINE"),VLOOKUP(E1509,MAPEO!C:D,2,0)&amp;" "&amp;H1509,VLOOKUP(E1509,MAPEO!C:D,2,0))</f>
        <v>Listerine Mass</v>
      </c>
      <c r="N1509">
        <f>VLOOKUP(F1509,MD!A:B,2,0)</f>
        <v>0</v>
      </c>
    </row>
    <row r="1510" spans="1:14">
      <c r="A1510" t="s">
        <v>133</v>
      </c>
      <c r="B1510" t="s">
        <v>1</v>
      </c>
      <c r="C1510" t="s">
        <v>207</v>
      </c>
      <c r="D1510" t="s">
        <v>207</v>
      </c>
      <c r="E1510" t="s">
        <v>621</v>
      </c>
      <c r="F1510" t="s">
        <v>493</v>
      </c>
      <c r="G1510" s="3">
        <v>802734.12</v>
      </c>
      <c r="H1510" s="3" t="str">
        <f>VLOOKUP($A1510&amp;$C1510&amp;$B1510,Mapping!$C:$G,3,0)</f>
        <v>Mass</v>
      </c>
      <c r="I1510" t="str">
        <f>VLOOKUP($A1510&amp;$C1510&amp;$B1510,Mapping!$C:$G,4,0)</f>
        <v>LISTERINE</v>
      </c>
      <c r="J1510" t="str">
        <f t="shared" si="23"/>
        <v>LISTERINE</v>
      </c>
      <c r="K1510" t="str">
        <f>VLOOKUP($A1510&amp;$C1510&amp;$B1510,Mapping!$C:$G,5,0)</f>
        <v>Oral &amp; Topical</v>
      </c>
      <c r="L1510" t="str">
        <f>VLOOKUP(J1510&amp;H1510,Mapping!J:K,2,0)</f>
        <v>Listerine</v>
      </c>
      <c r="M1510" t="str">
        <f>IF(OR(I1510="PIZ BUIN",I1510="LISTERINE"),VLOOKUP(E1510,MAPEO!C:D,2,0)&amp;" "&amp;H1510,VLOOKUP(E1510,MAPEO!C:D,2,0))</f>
        <v>Listerine Mass</v>
      </c>
      <c r="N1510">
        <f>VLOOKUP(F1510,MD!A:B,2,0)</f>
        <v>0</v>
      </c>
    </row>
    <row r="1511" spans="1:14">
      <c r="A1511" t="s">
        <v>133</v>
      </c>
      <c r="B1511" t="s">
        <v>1</v>
      </c>
      <c r="C1511" t="s">
        <v>207</v>
      </c>
      <c r="D1511" t="s">
        <v>207</v>
      </c>
      <c r="E1511" t="s">
        <v>621</v>
      </c>
      <c r="F1511" t="s">
        <v>95</v>
      </c>
      <c r="G1511" s="3">
        <v>435059.36</v>
      </c>
      <c r="H1511" s="3" t="str">
        <f>VLOOKUP($A1511&amp;$C1511&amp;$B1511,Mapping!$C:$G,3,0)</f>
        <v>Mass</v>
      </c>
      <c r="I1511" t="str">
        <f>VLOOKUP($A1511&amp;$C1511&amp;$B1511,Mapping!$C:$G,4,0)</f>
        <v>LISTERINE</v>
      </c>
      <c r="J1511" t="str">
        <f t="shared" si="23"/>
        <v>LISTERINE</v>
      </c>
      <c r="K1511" t="str">
        <f>VLOOKUP($A1511&amp;$C1511&amp;$B1511,Mapping!$C:$G,5,0)</f>
        <v>Oral &amp; Topical</v>
      </c>
      <c r="L1511" t="str">
        <f>VLOOKUP(J1511&amp;H1511,Mapping!J:K,2,0)</f>
        <v>Listerine</v>
      </c>
      <c r="M1511" t="str">
        <f>IF(OR(I1511="PIZ BUIN",I1511="LISTERINE"),VLOOKUP(E1511,MAPEO!C:D,2,0)&amp;" "&amp;H1511,VLOOKUP(E1511,MAPEO!C:D,2,0))</f>
        <v>Listerine Mass</v>
      </c>
      <c r="N1511" t="str">
        <f>VLOOKUP(F1511,MD!A:B,2,0)</f>
        <v>YTD 2015</v>
      </c>
    </row>
    <row r="1512" spans="1:14">
      <c r="A1512" t="s">
        <v>133</v>
      </c>
      <c r="B1512" t="s">
        <v>1</v>
      </c>
      <c r="C1512" t="s">
        <v>207</v>
      </c>
      <c r="D1512" t="s">
        <v>207</v>
      </c>
      <c r="E1512" t="s">
        <v>621</v>
      </c>
      <c r="F1512" t="s">
        <v>96</v>
      </c>
      <c r="G1512" s="3">
        <v>619038.07999999996</v>
      </c>
      <c r="H1512" s="3" t="str">
        <f>VLOOKUP($A1512&amp;$C1512&amp;$B1512,Mapping!$C:$G,3,0)</f>
        <v>Mass</v>
      </c>
      <c r="I1512" t="str">
        <f>VLOOKUP($A1512&amp;$C1512&amp;$B1512,Mapping!$C:$G,4,0)</f>
        <v>LISTERINE</v>
      </c>
      <c r="J1512" t="str">
        <f t="shared" si="23"/>
        <v>LISTERINE</v>
      </c>
      <c r="K1512" t="str">
        <f>VLOOKUP($A1512&amp;$C1512&amp;$B1512,Mapping!$C:$G,5,0)</f>
        <v>Oral &amp; Topical</v>
      </c>
      <c r="L1512" t="str">
        <f>VLOOKUP(J1512&amp;H1512,Mapping!J:K,2,0)</f>
        <v>Listerine</v>
      </c>
      <c r="M1512" t="str">
        <f>IF(OR(I1512="PIZ BUIN",I1512="LISTERINE"),VLOOKUP(E1512,MAPEO!C:D,2,0)&amp;" "&amp;H1512,VLOOKUP(E1512,MAPEO!C:D,2,0))</f>
        <v>Listerine Mass</v>
      </c>
      <c r="N1512" t="str">
        <f>VLOOKUP(F1512,MD!A:B,2,0)</f>
        <v>YTD 2015</v>
      </c>
    </row>
    <row r="1513" spans="1:14">
      <c r="A1513" t="s">
        <v>133</v>
      </c>
      <c r="B1513" t="s">
        <v>1</v>
      </c>
      <c r="C1513" t="s">
        <v>207</v>
      </c>
      <c r="D1513" t="s">
        <v>207</v>
      </c>
      <c r="E1513" t="s">
        <v>621</v>
      </c>
      <c r="F1513" t="s">
        <v>97</v>
      </c>
      <c r="G1513" s="3">
        <v>864873.71</v>
      </c>
      <c r="H1513" s="3" t="str">
        <f>VLOOKUP($A1513&amp;$C1513&amp;$B1513,Mapping!$C:$G,3,0)</f>
        <v>Mass</v>
      </c>
      <c r="I1513" t="str">
        <f>VLOOKUP($A1513&amp;$C1513&amp;$B1513,Mapping!$C:$G,4,0)</f>
        <v>LISTERINE</v>
      </c>
      <c r="J1513" t="str">
        <f t="shared" si="23"/>
        <v>LISTERINE</v>
      </c>
      <c r="K1513" t="str">
        <f>VLOOKUP($A1513&amp;$C1513&amp;$B1513,Mapping!$C:$G,5,0)</f>
        <v>Oral &amp; Topical</v>
      </c>
      <c r="L1513" t="str">
        <f>VLOOKUP(J1513&amp;H1513,Mapping!J:K,2,0)</f>
        <v>Listerine</v>
      </c>
      <c r="M1513" t="str">
        <f>IF(OR(I1513="PIZ BUIN",I1513="LISTERINE"),VLOOKUP(E1513,MAPEO!C:D,2,0)&amp;" "&amp;H1513,VLOOKUP(E1513,MAPEO!C:D,2,0))</f>
        <v>Listerine Mass</v>
      </c>
      <c r="N1513" t="str">
        <f>VLOOKUP(F1513,MD!A:B,2,0)</f>
        <v>YTD 2015</v>
      </c>
    </row>
    <row r="1514" spans="1:14">
      <c r="A1514" t="s">
        <v>133</v>
      </c>
      <c r="B1514" t="s">
        <v>1</v>
      </c>
      <c r="C1514" t="s">
        <v>207</v>
      </c>
      <c r="D1514" t="s">
        <v>207</v>
      </c>
      <c r="E1514" t="s">
        <v>621</v>
      </c>
      <c r="F1514" t="s">
        <v>101</v>
      </c>
      <c r="G1514" s="3">
        <v>558547.16</v>
      </c>
      <c r="H1514" s="3" t="str">
        <f>VLOOKUP($A1514&amp;$C1514&amp;$B1514,Mapping!$C:$G,3,0)</f>
        <v>Mass</v>
      </c>
      <c r="I1514" t="str">
        <f>VLOOKUP($A1514&amp;$C1514&amp;$B1514,Mapping!$C:$G,4,0)</f>
        <v>LISTERINE</v>
      </c>
      <c r="J1514" t="str">
        <f t="shared" si="23"/>
        <v>LISTERINE</v>
      </c>
      <c r="K1514" t="str">
        <f>VLOOKUP($A1514&amp;$C1514&amp;$B1514,Mapping!$C:$G,5,0)</f>
        <v>Oral &amp; Topical</v>
      </c>
      <c r="L1514" t="str">
        <f>VLOOKUP(J1514&amp;H1514,Mapping!J:K,2,0)</f>
        <v>Listerine</v>
      </c>
      <c r="M1514" t="str">
        <f>IF(OR(I1514="PIZ BUIN",I1514="LISTERINE"),VLOOKUP(E1514,MAPEO!C:D,2,0)&amp;" "&amp;H1514,VLOOKUP(E1514,MAPEO!C:D,2,0))</f>
        <v>Listerine Mass</v>
      </c>
      <c r="N1514" t="str">
        <f>VLOOKUP(F1514,MD!A:B,2,0)</f>
        <v>YTD 2015</v>
      </c>
    </row>
    <row r="1515" spans="1:14">
      <c r="A1515" t="s">
        <v>133</v>
      </c>
      <c r="B1515" t="s">
        <v>1</v>
      </c>
      <c r="C1515" t="s">
        <v>207</v>
      </c>
      <c r="D1515" t="s">
        <v>207</v>
      </c>
      <c r="E1515" t="s">
        <v>621</v>
      </c>
      <c r="F1515" t="s">
        <v>104</v>
      </c>
      <c r="G1515" s="3">
        <v>570711.15</v>
      </c>
      <c r="H1515" s="3" t="str">
        <f>VLOOKUP($A1515&amp;$C1515&amp;$B1515,Mapping!$C:$G,3,0)</f>
        <v>Mass</v>
      </c>
      <c r="I1515" t="str">
        <f>VLOOKUP($A1515&amp;$C1515&amp;$B1515,Mapping!$C:$G,4,0)</f>
        <v>LISTERINE</v>
      </c>
      <c r="J1515" t="str">
        <f t="shared" si="23"/>
        <v>LISTERINE</v>
      </c>
      <c r="K1515" t="str">
        <f>VLOOKUP($A1515&amp;$C1515&amp;$B1515,Mapping!$C:$G,5,0)</f>
        <v>Oral &amp; Topical</v>
      </c>
      <c r="L1515" t="str">
        <f>VLOOKUP(J1515&amp;H1515,Mapping!J:K,2,0)</f>
        <v>Listerine</v>
      </c>
      <c r="M1515" t="str">
        <f>IF(OR(I1515="PIZ BUIN",I1515="LISTERINE"),VLOOKUP(E1515,MAPEO!C:D,2,0)&amp;" "&amp;H1515,VLOOKUP(E1515,MAPEO!C:D,2,0))</f>
        <v>Listerine Mass</v>
      </c>
      <c r="N1515" t="str">
        <f>VLOOKUP(F1515,MD!A:B,2,0)</f>
        <v>YTD 2015</v>
      </c>
    </row>
    <row r="1516" spans="1:14">
      <c r="A1516" t="s">
        <v>133</v>
      </c>
      <c r="B1516" t="s">
        <v>1</v>
      </c>
      <c r="C1516" t="s">
        <v>207</v>
      </c>
      <c r="D1516" t="s">
        <v>207</v>
      </c>
      <c r="E1516" t="s">
        <v>621</v>
      </c>
      <c r="F1516" t="s">
        <v>105</v>
      </c>
      <c r="G1516" s="3">
        <v>1096698.3500000001</v>
      </c>
      <c r="H1516" s="3" t="str">
        <f>VLOOKUP($A1516&amp;$C1516&amp;$B1516,Mapping!$C:$G,3,0)</f>
        <v>Mass</v>
      </c>
      <c r="I1516" t="str">
        <f>VLOOKUP($A1516&amp;$C1516&amp;$B1516,Mapping!$C:$G,4,0)</f>
        <v>LISTERINE</v>
      </c>
      <c r="J1516" t="str">
        <f t="shared" si="23"/>
        <v>LISTERINE</v>
      </c>
      <c r="K1516" t="str">
        <f>VLOOKUP($A1516&amp;$C1516&amp;$B1516,Mapping!$C:$G,5,0)</f>
        <v>Oral &amp; Topical</v>
      </c>
      <c r="L1516" t="str">
        <f>VLOOKUP(J1516&amp;H1516,Mapping!J:K,2,0)</f>
        <v>Listerine</v>
      </c>
      <c r="M1516" t="str">
        <f>IF(OR(I1516="PIZ BUIN",I1516="LISTERINE"),VLOOKUP(E1516,MAPEO!C:D,2,0)&amp;" "&amp;H1516,VLOOKUP(E1516,MAPEO!C:D,2,0))</f>
        <v>Listerine Mass</v>
      </c>
      <c r="N1516" t="str">
        <f>VLOOKUP(F1516,MD!A:B,2,0)</f>
        <v>YTD 2015</v>
      </c>
    </row>
    <row r="1517" spans="1:14">
      <c r="A1517" t="s">
        <v>133</v>
      </c>
      <c r="B1517" t="s">
        <v>1</v>
      </c>
      <c r="C1517" t="s">
        <v>207</v>
      </c>
      <c r="D1517" t="s">
        <v>207</v>
      </c>
      <c r="E1517" t="s">
        <v>621</v>
      </c>
      <c r="F1517" t="s">
        <v>106</v>
      </c>
      <c r="G1517" s="3">
        <v>499861.03</v>
      </c>
      <c r="H1517" s="3" t="str">
        <f>VLOOKUP($A1517&amp;$C1517&amp;$B1517,Mapping!$C:$G,3,0)</f>
        <v>Mass</v>
      </c>
      <c r="I1517" t="str">
        <f>VLOOKUP($A1517&amp;$C1517&amp;$B1517,Mapping!$C:$G,4,0)</f>
        <v>LISTERINE</v>
      </c>
      <c r="J1517" t="str">
        <f t="shared" si="23"/>
        <v>LISTERINE</v>
      </c>
      <c r="K1517" t="str">
        <f>VLOOKUP($A1517&amp;$C1517&amp;$B1517,Mapping!$C:$G,5,0)</f>
        <v>Oral &amp; Topical</v>
      </c>
      <c r="L1517" t="str">
        <f>VLOOKUP(J1517&amp;H1517,Mapping!J:K,2,0)</f>
        <v>Listerine</v>
      </c>
      <c r="M1517" t="str">
        <f>IF(OR(I1517="PIZ BUIN",I1517="LISTERINE"),VLOOKUP(E1517,MAPEO!C:D,2,0)&amp;" "&amp;H1517,VLOOKUP(E1517,MAPEO!C:D,2,0))</f>
        <v>Listerine Mass</v>
      </c>
      <c r="N1517" t="str">
        <f>VLOOKUP(F1517,MD!A:B,2,0)</f>
        <v>YTD 2015</v>
      </c>
    </row>
    <row r="1518" spans="1:14">
      <c r="A1518" t="s">
        <v>133</v>
      </c>
      <c r="B1518" t="s">
        <v>1</v>
      </c>
      <c r="C1518" t="s">
        <v>207</v>
      </c>
      <c r="D1518" t="s">
        <v>207</v>
      </c>
      <c r="E1518" t="s">
        <v>621</v>
      </c>
      <c r="F1518" t="s">
        <v>108</v>
      </c>
      <c r="G1518" s="3">
        <v>510788.1</v>
      </c>
      <c r="H1518" s="3" t="str">
        <f>VLOOKUP($A1518&amp;$C1518&amp;$B1518,Mapping!$C:$G,3,0)</f>
        <v>Mass</v>
      </c>
      <c r="I1518" t="str">
        <f>VLOOKUP($A1518&amp;$C1518&amp;$B1518,Mapping!$C:$G,4,0)</f>
        <v>LISTERINE</v>
      </c>
      <c r="J1518" t="str">
        <f t="shared" si="23"/>
        <v>LISTERINE</v>
      </c>
      <c r="K1518" t="str">
        <f>VLOOKUP($A1518&amp;$C1518&amp;$B1518,Mapping!$C:$G,5,0)</f>
        <v>Oral &amp; Topical</v>
      </c>
      <c r="L1518" t="str">
        <f>VLOOKUP(J1518&amp;H1518,Mapping!J:K,2,0)</f>
        <v>Listerine</v>
      </c>
      <c r="M1518" t="str">
        <f>IF(OR(I1518="PIZ BUIN",I1518="LISTERINE"),VLOOKUP(E1518,MAPEO!C:D,2,0)&amp;" "&amp;H1518,VLOOKUP(E1518,MAPEO!C:D,2,0))</f>
        <v>Listerine Mass</v>
      </c>
      <c r="N1518">
        <f>VLOOKUP(F1518,MD!A:B,2,0)</f>
        <v>0</v>
      </c>
    </row>
    <row r="1519" spans="1:14">
      <c r="A1519" t="s">
        <v>133</v>
      </c>
      <c r="B1519" t="s">
        <v>1</v>
      </c>
      <c r="C1519" t="s">
        <v>207</v>
      </c>
      <c r="D1519" t="s">
        <v>207</v>
      </c>
      <c r="E1519" t="s">
        <v>621</v>
      </c>
      <c r="F1519" t="s">
        <v>109</v>
      </c>
      <c r="G1519" s="3">
        <v>876422.82</v>
      </c>
      <c r="H1519" s="3" t="str">
        <f>VLOOKUP($A1519&amp;$C1519&amp;$B1519,Mapping!$C:$G,3,0)</f>
        <v>Mass</v>
      </c>
      <c r="I1519" t="str">
        <f>VLOOKUP($A1519&amp;$C1519&amp;$B1519,Mapping!$C:$G,4,0)</f>
        <v>LISTERINE</v>
      </c>
      <c r="J1519" t="str">
        <f t="shared" si="23"/>
        <v>LISTERINE</v>
      </c>
      <c r="K1519" t="str">
        <f>VLOOKUP($A1519&amp;$C1519&amp;$B1519,Mapping!$C:$G,5,0)</f>
        <v>Oral &amp; Topical</v>
      </c>
      <c r="L1519" t="str">
        <f>VLOOKUP(J1519&amp;H1519,Mapping!J:K,2,0)</f>
        <v>Listerine</v>
      </c>
      <c r="M1519" t="str">
        <f>IF(OR(I1519="PIZ BUIN",I1519="LISTERINE"),VLOOKUP(E1519,MAPEO!C:D,2,0)&amp;" "&amp;H1519,VLOOKUP(E1519,MAPEO!C:D,2,0))</f>
        <v>Listerine Mass</v>
      </c>
      <c r="N1519">
        <f>VLOOKUP(F1519,MD!A:B,2,0)</f>
        <v>0</v>
      </c>
    </row>
    <row r="1520" spans="1:14">
      <c r="A1520" t="s">
        <v>133</v>
      </c>
      <c r="B1520" t="s">
        <v>1</v>
      </c>
      <c r="C1520" t="s">
        <v>207</v>
      </c>
      <c r="D1520" t="s">
        <v>207</v>
      </c>
      <c r="E1520" t="s">
        <v>621</v>
      </c>
      <c r="F1520" t="s">
        <v>110</v>
      </c>
      <c r="G1520" s="3">
        <v>636114.69999999995</v>
      </c>
      <c r="H1520" s="3" t="str">
        <f>VLOOKUP($A1520&amp;$C1520&amp;$B1520,Mapping!$C:$G,3,0)</f>
        <v>Mass</v>
      </c>
      <c r="I1520" t="str">
        <f>VLOOKUP($A1520&amp;$C1520&amp;$B1520,Mapping!$C:$G,4,0)</f>
        <v>LISTERINE</v>
      </c>
      <c r="J1520" t="str">
        <f t="shared" si="23"/>
        <v>LISTERINE</v>
      </c>
      <c r="K1520" t="str">
        <f>VLOOKUP($A1520&amp;$C1520&amp;$B1520,Mapping!$C:$G,5,0)</f>
        <v>Oral &amp; Topical</v>
      </c>
      <c r="L1520" t="str">
        <f>VLOOKUP(J1520&amp;H1520,Mapping!J:K,2,0)</f>
        <v>Listerine</v>
      </c>
      <c r="M1520" t="str">
        <f>IF(OR(I1520="PIZ BUIN",I1520="LISTERINE"),VLOOKUP(E1520,MAPEO!C:D,2,0)&amp;" "&amp;H1520,VLOOKUP(E1520,MAPEO!C:D,2,0))</f>
        <v>Listerine Mass</v>
      </c>
      <c r="N1520">
        <f>VLOOKUP(F1520,MD!A:B,2,0)</f>
        <v>0</v>
      </c>
    </row>
    <row r="1521" spans="1:14">
      <c r="A1521" t="s">
        <v>133</v>
      </c>
      <c r="B1521" t="s">
        <v>1</v>
      </c>
      <c r="C1521" t="s">
        <v>207</v>
      </c>
      <c r="D1521" t="s">
        <v>207</v>
      </c>
      <c r="E1521" t="s">
        <v>621</v>
      </c>
      <c r="F1521" t="s">
        <v>111</v>
      </c>
      <c r="G1521" s="3">
        <v>492842.1</v>
      </c>
      <c r="H1521" s="3" t="str">
        <f>VLOOKUP($A1521&amp;$C1521&amp;$B1521,Mapping!$C:$G,3,0)</f>
        <v>Mass</v>
      </c>
      <c r="I1521" t="str">
        <f>VLOOKUP($A1521&amp;$C1521&amp;$B1521,Mapping!$C:$G,4,0)</f>
        <v>LISTERINE</v>
      </c>
      <c r="J1521" t="str">
        <f t="shared" si="23"/>
        <v>LISTERINE</v>
      </c>
      <c r="K1521" t="str">
        <f>VLOOKUP($A1521&amp;$C1521&amp;$B1521,Mapping!$C:$G,5,0)</f>
        <v>Oral &amp; Topical</v>
      </c>
      <c r="L1521" t="str">
        <f>VLOOKUP(J1521&amp;H1521,Mapping!J:K,2,0)</f>
        <v>Listerine</v>
      </c>
      <c r="M1521" t="str">
        <f>IF(OR(I1521="PIZ BUIN",I1521="LISTERINE"),VLOOKUP(E1521,MAPEO!C:D,2,0)&amp;" "&amp;H1521,VLOOKUP(E1521,MAPEO!C:D,2,0))</f>
        <v>Listerine Mass</v>
      </c>
      <c r="N1521">
        <f>VLOOKUP(F1521,MD!A:B,2,0)</f>
        <v>0</v>
      </c>
    </row>
    <row r="1522" spans="1:14">
      <c r="A1522" t="s">
        <v>133</v>
      </c>
      <c r="B1522" t="s">
        <v>1</v>
      </c>
      <c r="C1522" t="s">
        <v>207</v>
      </c>
      <c r="D1522" t="s">
        <v>207</v>
      </c>
      <c r="E1522" t="s">
        <v>621</v>
      </c>
      <c r="F1522" t="s">
        <v>114</v>
      </c>
      <c r="G1522" s="3">
        <v>771660.07</v>
      </c>
      <c r="H1522" s="3" t="str">
        <f>VLOOKUP($A1522&amp;$C1522&amp;$B1522,Mapping!$C:$G,3,0)</f>
        <v>Mass</v>
      </c>
      <c r="I1522" t="str">
        <f>VLOOKUP($A1522&amp;$C1522&amp;$B1522,Mapping!$C:$G,4,0)</f>
        <v>LISTERINE</v>
      </c>
      <c r="J1522" t="str">
        <f t="shared" si="23"/>
        <v>LISTERINE</v>
      </c>
      <c r="K1522" t="str">
        <f>VLOOKUP($A1522&amp;$C1522&amp;$B1522,Mapping!$C:$G,5,0)</f>
        <v>Oral &amp; Topical</v>
      </c>
      <c r="L1522" t="str">
        <f>VLOOKUP(J1522&amp;H1522,Mapping!J:K,2,0)</f>
        <v>Listerine</v>
      </c>
      <c r="M1522" t="str">
        <f>IF(OR(I1522="PIZ BUIN",I1522="LISTERINE"),VLOOKUP(E1522,MAPEO!C:D,2,0)&amp;" "&amp;H1522,VLOOKUP(E1522,MAPEO!C:D,2,0))</f>
        <v>Listerine Mass</v>
      </c>
      <c r="N1522">
        <f>VLOOKUP(F1522,MD!A:B,2,0)</f>
        <v>0</v>
      </c>
    </row>
    <row r="1523" spans="1:14">
      <c r="A1523" t="s">
        <v>133</v>
      </c>
      <c r="B1523" t="s">
        <v>1</v>
      </c>
      <c r="C1523" t="s">
        <v>207</v>
      </c>
      <c r="D1523" t="s">
        <v>207</v>
      </c>
      <c r="E1523" t="s">
        <v>621</v>
      </c>
      <c r="F1523" t="s">
        <v>115</v>
      </c>
      <c r="G1523" s="3">
        <v>412785.77</v>
      </c>
      <c r="H1523" s="3" t="str">
        <f>VLOOKUP($A1523&amp;$C1523&amp;$B1523,Mapping!$C:$G,3,0)</f>
        <v>Mass</v>
      </c>
      <c r="I1523" t="str">
        <f>VLOOKUP($A1523&amp;$C1523&amp;$B1523,Mapping!$C:$G,4,0)</f>
        <v>LISTERINE</v>
      </c>
      <c r="J1523" t="str">
        <f t="shared" si="23"/>
        <v>LISTERINE</v>
      </c>
      <c r="K1523" t="str">
        <f>VLOOKUP($A1523&amp;$C1523&amp;$B1523,Mapping!$C:$G,5,0)</f>
        <v>Oral &amp; Topical</v>
      </c>
      <c r="L1523" t="str">
        <f>VLOOKUP(J1523&amp;H1523,Mapping!J:K,2,0)</f>
        <v>Listerine</v>
      </c>
      <c r="M1523" t="str">
        <f>IF(OR(I1523="PIZ BUIN",I1523="LISTERINE"),VLOOKUP(E1523,MAPEO!C:D,2,0)&amp;" "&amp;H1523,VLOOKUP(E1523,MAPEO!C:D,2,0))</f>
        <v>Listerine Mass</v>
      </c>
      <c r="N1523" t="str">
        <f>VLOOKUP(F1523,MD!A:B,2,0)</f>
        <v>YTD 2016</v>
      </c>
    </row>
    <row r="1524" spans="1:14">
      <c r="A1524" t="s">
        <v>133</v>
      </c>
      <c r="B1524" t="s">
        <v>1</v>
      </c>
      <c r="C1524" t="s">
        <v>207</v>
      </c>
      <c r="D1524" t="s">
        <v>207</v>
      </c>
      <c r="E1524" t="s">
        <v>621</v>
      </c>
      <c r="F1524" t="s">
        <v>117</v>
      </c>
      <c r="G1524" s="3">
        <v>524591.84</v>
      </c>
      <c r="H1524" s="3" t="str">
        <f>VLOOKUP($A1524&amp;$C1524&amp;$B1524,Mapping!$C:$G,3,0)</f>
        <v>Mass</v>
      </c>
      <c r="I1524" t="str">
        <f>VLOOKUP($A1524&amp;$C1524&amp;$B1524,Mapping!$C:$G,4,0)</f>
        <v>LISTERINE</v>
      </c>
      <c r="J1524" t="str">
        <f t="shared" si="23"/>
        <v>LISTERINE</v>
      </c>
      <c r="K1524" t="str">
        <f>VLOOKUP($A1524&amp;$C1524&amp;$B1524,Mapping!$C:$G,5,0)</f>
        <v>Oral &amp; Topical</v>
      </c>
      <c r="L1524" t="str">
        <f>VLOOKUP(J1524&amp;H1524,Mapping!J:K,2,0)</f>
        <v>Listerine</v>
      </c>
      <c r="M1524" t="str">
        <f>IF(OR(I1524="PIZ BUIN",I1524="LISTERINE"),VLOOKUP(E1524,MAPEO!C:D,2,0)&amp;" "&amp;H1524,VLOOKUP(E1524,MAPEO!C:D,2,0))</f>
        <v>Listerine Mass</v>
      </c>
      <c r="N1524" t="str">
        <f>VLOOKUP(F1524,MD!A:B,2,0)</f>
        <v>YTD 2016</v>
      </c>
    </row>
    <row r="1525" spans="1:14">
      <c r="A1525" t="s">
        <v>133</v>
      </c>
      <c r="B1525" t="s">
        <v>1</v>
      </c>
      <c r="C1525" t="s">
        <v>207</v>
      </c>
      <c r="D1525" t="s">
        <v>207</v>
      </c>
      <c r="E1525" t="s">
        <v>621</v>
      </c>
      <c r="F1525" t="s">
        <v>118</v>
      </c>
      <c r="G1525" s="3">
        <v>884548.12</v>
      </c>
      <c r="H1525" s="3" t="str">
        <f>VLOOKUP($A1525&amp;$C1525&amp;$B1525,Mapping!$C:$G,3,0)</f>
        <v>Mass</v>
      </c>
      <c r="I1525" t="str">
        <f>VLOOKUP($A1525&amp;$C1525&amp;$B1525,Mapping!$C:$G,4,0)</f>
        <v>LISTERINE</v>
      </c>
      <c r="J1525" t="str">
        <f t="shared" si="23"/>
        <v>LISTERINE</v>
      </c>
      <c r="K1525" t="str">
        <f>VLOOKUP($A1525&amp;$C1525&amp;$B1525,Mapping!$C:$G,5,0)</f>
        <v>Oral &amp; Topical</v>
      </c>
      <c r="L1525" t="str">
        <f>VLOOKUP(J1525&amp;H1525,Mapping!J:K,2,0)</f>
        <v>Listerine</v>
      </c>
      <c r="M1525" t="str">
        <f>IF(OR(I1525="PIZ BUIN",I1525="LISTERINE"),VLOOKUP(E1525,MAPEO!C:D,2,0)&amp;" "&amp;H1525,VLOOKUP(E1525,MAPEO!C:D,2,0))</f>
        <v>Listerine Mass</v>
      </c>
      <c r="N1525" t="str">
        <f>VLOOKUP(F1525,MD!A:B,2,0)</f>
        <v>YTD 2016</v>
      </c>
    </row>
    <row r="1526" spans="1:14">
      <c r="A1526" t="s">
        <v>133</v>
      </c>
      <c r="B1526" t="s">
        <v>1</v>
      </c>
      <c r="C1526" t="s">
        <v>207</v>
      </c>
      <c r="D1526" t="s">
        <v>207</v>
      </c>
      <c r="E1526" t="s">
        <v>622</v>
      </c>
      <c r="F1526" t="s">
        <v>118</v>
      </c>
      <c r="G1526" s="3">
        <v>13943.68</v>
      </c>
      <c r="H1526" s="3" t="str">
        <f>VLOOKUP($A1526&amp;$C1526&amp;$B1526,Mapping!$C:$G,3,0)</f>
        <v>Mass</v>
      </c>
      <c r="I1526" t="str">
        <f>VLOOKUP($A1526&amp;$C1526&amp;$B1526,Mapping!$C:$G,4,0)</f>
        <v>LISTERINE</v>
      </c>
      <c r="J1526" t="str">
        <f t="shared" si="23"/>
        <v>LISTERINE</v>
      </c>
      <c r="K1526" t="str">
        <f>VLOOKUP($A1526&amp;$C1526&amp;$B1526,Mapping!$C:$G,5,0)</f>
        <v>Oral &amp; Topical</v>
      </c>
      <c r="L1526" t="str">
        <f>VLOOKUP(J1526&amp;H1526,Mapping!J:K,2,0)</f>
        <v>Listerine</v>
      </c>
      <c r="M1526" t="str">
        <f>IF(OR(I1526="PIZ BUIN",I1526="LISTERINE"),VLOOKUP(E1526,MAPEO!C:D,2,0)&amp;" "&amp;H1526,VLOOKUP(E1526,MAPEO!C:D,2,0))</f>
        <v>Listerine Mass</v>
      </c>
      <c r="N1526" t="str">
        <f>VLOOKUP(F1526,MD!A:B,2,0)</f>
        <v>YTD 2016</v>
      </c>
    </row>
    <row r="1527" spans="1:14">
      <c r="A1527" t="s">
        <v>133</v>
      </c>
      <c r="B1527" t="s">
        <v>1</v>
      </c>
      <c r="C1527" t="s">
        <v>207</v>
      </c>
      <c r="D1527" t="s">
        <v>207</v>
      </c>
      <c r="E1527" t="s">
        <v>623</v>
      </c>
      <c r="F1527" t="s">
        <v>482</v>
      </c>
      <c r="G1527" s="3">
        <v>11127.56</v>
      </c>
      <c r="H1527" s="3" t="str">
        <f>VLOOKUP($A1527&amp;$C1527&amp;$B1527,Mapping!$C:$G,3,0)</f>
        <v>Mass</v>
      </c>
      <c r="I1527" t="str">
        <f>VLOOKUP($A1527&amp;$C1527&amp;$B1527,Mapping!$C:$G,4,0)</f>
        <v>LISTERINE</v>
      </c>
      <c r="J1527" t="str">
        <f t="shared" si="23"/>
        <v>LISTERINE</v>
      </c>
      <c r="K1527" t="str">
        <f>VLOOKUP($A1527&amp;$C1527&amp;$B1527,Mapping!$C:$G,5,0)</f>
        <v>Oral &amp; Topical</v>
      </c>
      <c r="L1527" t="str">
        <f>VLOOKUP(J1527&amp;H1527,Mapping!J:K,2,0)</f>
        <v>Listerine</v>
      </c>
      <c r="M1527" t="str">
        <f>IF(OR(I1527="PIZ BUIN",I1527="LISTERINE"),VLOOKUP(E1527,MAPEO!C:D,2,0)&amp;" "&amp;H1527,VLOOKUP(E1527,MAPEO!C:D,2,0))</f>
        <v>Listerine Mass</v>
      </c>
      <c r="N1527">
        <f>VLOOKUP(F1527,MD!A:B,2,0)</f>
        <v>0</v>
      </c>
    </row>
    <row r="1528" spans="1:14">
      <c r="A1528" t="s">
        <v>133</v>
      </c>
      <c r="B1528" t="s">
        <v>1</v>
      </c>
      <c r="C1528" t="s">
        <v>207</v>
      </c>
      <c r="D1528" t="s">
        <v>207</v>
      </c>
      <c r="E1528" t="s">
        <v>623</v>
      </c>
      <c r="F1528" t="s">
        <v>483</v>
      </c>
      <c r="G1528" s="3">
        <v>407.88</v>
      </c>
      <c r="H1528" s="3" t="str">
        <f>VLOOKUP($A1528&amp;$C1528&amp;$B1528,Mapping!$C:$G,3,0)</f>
        <v>Mass</v>
      </c>
      <c r="I1528" t="str">
        <f>VLOOKUP($A1528&amp;$C1528&amp;$B1528,Mapping!$C:$G,4,0)</f>
        <v>LISTERINE</v>
      </c>
      <c r="J1528" t="str">
        <f t="shared" si="23"/>
        <v>LISTERINE</v>
      </c>
      <c r="K1528" t="str">
        <f>VLOOKUP($A1528&amp;$C1528&amp;$B1528,Mapping!$C:$G,5,0)</f>
        <v>Oral &amp; Topical</v>
      </c>
      <c r="L1528" t="str">
        <f>VLOOKUP(J1528&amp;H1528,Mapping!J:K,2,0)</f>
        <v>Listerine</v>
      </c>
      <c r="M1528" t="str">
        <f>IF(OR(I1528="PIZ BUIN",I1528="LISTERINE"),VLOOKUP(E1528,MAPEO!C:D,2,0)&amp;" "&amp;H1528,VLOOKUP(E1528,MAPEO!C:D,2,0))</f>
        <v>Listerine Mass</v>
      </c>
      <c r="N1528">
        <f>VLOOKUP(F1528,MD!A:B,2,0)</f>
        <v>0</v>
      </c>
    </row>
    <row r="1529" spans="1:14">
      <c r="A1529" t="s">
        <v>133</v>
      </c>
      <c r="B1529" t="s">
        <v>1</v>
      </c>
      <c r="C1529" t="s">
        <v>207</v>
      </c>
      <c r="D1529" t="s">
        <v>207</v>
      </c>
      <c r="E1529" t="s">
        <v>623</v>
      </c>
      <c r="F1529" t="s">
        <v>484</v>
      </c>
      <c r="G1529" s="3">
        <v>15126.32</v>
      </c>
      <c r="H1529" s="3" t="str">
        <f>VLOOKUP($A1529&amp;$C1529&amp;$B1529,Mapping!$C:$G,3,0)</f>
        <v>Mass</v>
      </c>
      <c r="I1529" t="str">
        <f>VLOOKUP($A1529&amp;$C1529&amp;$B1529,Mapping!$C:$G,4,0)</f>
        <v>LISTERINE</v>
      </c>
      <c r="J1529" t="str">
        <f t="shared" si="23"/>
        <v>LISTERINE</v>
      </c>
      <c r="K1529" t="str">
        <f>VLOOKUP($A1529&amp;$C1529&amp;$B1529,Mapping!$C:$G,5,0)</f>
        <v>Oral &amp; Topical</v>
      </c>
      <c r="L1529" t="str">
        <f>VLOOKUP(J1529&amp;H1529,Mapping!J:K,2,0)</f>
        <v>Listerine</v>
      </c>
      <c r="M1529" t="str">
        <f>IF(OR(I1529="PIZ BUIN",I1529="LISTERINE"),VLOOKUP(E1529,MAPEO!C:D,2,0)&amp;" "&amp;H1529,VLOOKUP(E1529,MAPEO!C:D,2,0))</f>
        <v>Listerine Mass</v>
      </c>
      <c r="N1529">
        <f>VLOOKUP(F1529,MD!A:B,2,0)</f>
        <v>0</v>
      </c>
    </row>
    <row r="1530" spans="1:14">
      <c r="A1530" t="s">
        <v>133</v>
      </c>
      <c r="B1530" t="s">
        <v>1</v>
      </c>
      <c r="C1530" t="s">
        <v>207</v>
      </c>
      <c r="D1530" t="s">
        <v>207</v>
      </c>
      <c r="E1530" t="s">
        <v>623</v>
      </c>
      <c r="F1530" t="s">
        <v>485</v>
      </c>
      <c r="G1530" s="3">
        <v>7242.62</v>
      </c>
      <c r="H1530" s="3" t="str">
        <f>VLOOKUP($A1530&amp;$C1530&amp;$B1530,Mapping!$C:$G,3,0)</f>
        <v>Mass</v>
      </c>
      <c r="I1530" t="str">
        <f>VLOOKUP($A1530&amp;$C1530&amp;$B1530,Mapping!$C:$G,4,0)</f>
        <v>LISTERINE</v>
      </c>
      <c r="J1530" t="str">
        <f t="shared" si="23"/>
        <v>LISTERINE</v>
      </c>
      <c r="K1530" t="str">
        <f>VLOOKUP($A1530&amp;$C1530&amp;$B1530,Mapping!$C:$G,5,0)</f>
        <v>Oral &amp; Topical</v>
      </c>
      <c r="L1530" t="str">
        <f>VLOOKUP(J1530&amp;H1530,Mapping!J:K,2,0)</f>
        <v>Listerine</v>
      </c>
      <c r="M1530" t="str">
        <f>IF(OR(I1530="PIZ BUIN",I1530="LISTERINE"),VLOOKUP(E1530,MAPEO!C:D,2,0)&amp;" "&amp;H1530,VLOOKUP(E1530,MAPEO!C:D,2,0))</f>
        <v>Listerine Mass</v>
      </c>
      <c r="N1530">
        <f>VLOOKUP(F1530,MD!A:B,2,0)</f>
        <v>0</v>
      </c>
    </row>
    <row r="1531" spans="1:14">
      <c r="A1531" t="s">
        <v>133</v>
      </c>
      <c r="B1531" t="s">
        <v>1</v>
      </c>
      <c r="C1531" t="s">
        <v>207</v>
      </c>
      <c r="D1531" t="s">
        <v>207</v>
      </c>
      <c r="E1531" t="s">
        <v>623</v>
      </c>
      <c r="F1531" t="s">
        <v>486</v>
      </c>
      <c r="G1531" s="3">
        <v>4734.51</v>
      </c>
      <c r="H1531" s="3" t="str">
        <f>VLOOKUP($A1531&amp;$C1531&amp;$B1531,Mapping!$C:$G,3,0)</f>
        <v>Mass</v>
      </c>
      <c r="I1531" t="str">
        <f>VLOOKUP($A1531&amp;$C1531&amp;$B1531,Mapping!$C:$G,4,0)</f>
        <v>LISTERINE</v>
      </c>
      <c r="J1531" t="str">
        <f t="shared" si="23"/>
        <v>LISTERINE</v>
      </c>
      <c r="K1531" t="str">
        <f>VLOOKUP($A1531&amp;$C1531&amp;$B1531,Mapping!$C:$G,5,0)</f>
        <v>Oral &amp; Topical</v>
      </c>
      <c r="L1531" t="str">
        <f>VLOOKUP(J1531&amp;H1531,Mapping!J:K,2,0)</f>
        <v>Listerine</v>
      </c>
      <c r="M1531" t="str">
        <f>IF(OR(I1531="PIZ BUIN",I1531="LISTERINE"),VLOOKUP(E1531,MAPEO!C:D,2,0)&amp;" "&amp;H1531,VLOOKUP(E1531,MAPEO!C:D,2,0))</f>
        <v>Listerine Mass</v>
      </c>
      <c r="N1531">
        <f>VLOOKUP(F1531,MD!A:B,2,0)</f>
        <v>0</v>
      </c>
    </row>
    <row r="1532" spans="1:14">
      <c r="A1532" t="s">
        <v>133</v>
      </c>
      <c r="B1532" t="s">
        <v>1</v>
      </c>
      <c r="C1532" t="s">
        <v>207</v>
      </c>
      <c r="D1532" t="s">
        <v>207</v>
      </c>
      <c r="E1532" t="s">
        <v>623</v>
      </c>
      <c r="F1532" t="s">
        <v>487</v>
      </c>
      <c r="G1532" s="3">
        <v>13243.19</v>
      </c>
      <c r="H1532" s="3" t="str">
        <f>VLOOKUP($A1532&amp;$C1532&amp;$B1532,Mapping!$C:$G,3,0)</f>
        <v>Mass</v>
      </c>
      <c r="I1532" t="str">
        <f>VLOOKUP($A1532&amp;$C1532&amp;$B1532,Mapping!$C:$G,4,0)</f>
        <v>LISTERINE</v>
      </c>
      <c r="J1532" t="str">
        <f t="shared" si="23"/>
        <v>LISTERINE</v>
      </c>
      <c r="K1532" t="str">
        <f>VLOOKUP($A1532&amp;$C1532&amp;$B1532,Mapping!$C:$G,5,0)</f>
        <v>Oral &amp; Topical</v>
      </c>
      <c r="L1532" t="str">
        <f>VLOOKUP(J1532&amp;H1532,Mapping!J:K,2,0)</f>
        <v>Listerine</v>
      </c>
      <c r="M1532" t="str">
        <f>IF(OR(I1532="PIZ BUIN",I1532="LISTERINE"),VLOOKUP(E1532,MAPEO!C:D,2,0)&amp;" "&amp;H1532,VLOOKUP(E1532,MAPEO!C:D,2,0))</f>
        <v>Listerine Mass</v>
      </c>
      <c r="N1532">
        <f>VLOOKUP(F1532,MD!A:B,2,0)</f>
        <v>0</v>
      </c>
    </row>
    <row r="1533" spans="1:14">
      <c r="A1533" t="s">
        <v>133</v>
      </c>
      <c r="B1533" t="s">
        <v>1</v>
      </c>
      <c r="C1533" t="s">
        <v>207</v>
      </c>
      <c r="D1533" t="s">
        <v>207</v>
      </c>
      <c r="E1533" t="s">
        <v>623</v>
      </c>
      <c r="F1533" t="s">
        <v>488</v>
      </c>
      <c r="G1533" s="3">
        <v>6676.69</v>
      </c>
      <c r="H1533" s="3" t="str">
        <f>VLOOKUP($A1533&amp;$C1533&amp;$B1533,Mapping!$C:$G,3,0)</f>
        <v>Mass</v>
      </c>
      <c r="I1533" t="str">
        <f>VLOOKUP($A1533&amp;$C1533&amp;$B1533,Mapping!$C:$G,4,0)</f>
        <v>LISTERINE</v>
      </c>
      <c r="J1533" t="str">
        <f t="shared" si="23"/>
        <v>LISTERINE</v>
      </c>
      <c r="K1533" t="str">
        <f>VLOOKUP($A1533&amp;$C1533&amp;$B1533,Mapping!$C:$G,5,0)</f>
        <v>Oral &amp; Topical</v>
      </c>
      <c r="L1533" t="str">
        <f>VLOOKUP(J1533&amp;H1533,Mapping!J:K,2,0)</f>
        <v>Listerine</v>
      </c>
      <c r="M1533" t="str">
        <f>IF(OR(I1533="PIZ BUIN",I1533="LISTERINE"),VLOOKUP(E1533,MAPEO!C:D,2,0)&amp;" "&amp;H1533,VLOOKUP(E1533,MAPEO!C:D,2,0))</f>
        <v>Listerine Mass</v>
      </c>
      <c r="N1533">
        <f>VLOOKUP(F1533,MD!A:B,2,0)</f>
        <v>0</v>
      </c>
    </row>
    <row r="1534" spans="1:14">
      <c r="A1534" t="s">
        <v>133</v>
      </c>
      <c r="B1534" t="s">
        <v>1</v>
      </c>
      <c r="C1534" t="s">
        <v>207</v>
      </c>
      <c r="D1534" t="s">
        <v>207</v>
      </c>
      <c r="E1534" t="s">
        <v>623</v>
      </c>
      <c r="F1534" t="s">
        <v>489</v>
      </c>
      <c r="G1534" s="3">
        <v>8818.84</v>
      </c>
      <c r="H1534" s="3" t="str">
        <f>VLOOKUP($A1534&amp;$C1534&amp;$B1534,Mapping!$C:$G,3,0)</f>
        <v>Mass</v>
      </c>
      <c r="I1534" t="str">
        <f>VLOOKUP($A1534&amp;$C1534&amp;$B1534,Mapping!$C:$G,4,0)</f>
        <v>LISTERINE</v>
      </c>
      <c r="J1534" t="str">
        <f t="shared" si="23"/>
        <v>LISTERINE</v>
      </c>
      <c r="K1534" t="str">
        <f>VLOOKUP($A1534&amp;$C1534&amp;$B1534,Mapping!$C:$G,5,0)</f>
        <v>Oral &amp; Topical</v>
      </c>
      <c r="L1534" t="str">
        <f>VLOOKUP(J1534&amp;H1534,Mapping!J:K,2,0)</f>
        <v>Listerine</v>
      </c>
      <c r="M1534" t="str">
        <f>IF(OR(I1534="PIZ BUIN",I1534="LISTERINE"),VLOOKUP(E1534,MAPEO!C:D,2,0)&amp;" "&amp;H1534,VLOOKUP(E1534,MAPEO!C:D,2,0))</f>
        <v>Listerine Mass</v>
      </c>
      <c r="N1534">
        <f>VLOOKUP(F1534,MD!A:B,2,0)</f>
        <v>0</v>
      </c>
    </row>
    <row r="1535" spans="1:14">
      <c r="A1535" t="s">
        <v>133</v>
      </c>
      <c r="B1535" t="s">
        <v>1</v>
      </c>
      <c r="C1535" t="s">
        <v>207</v>
      </c>
      <c r="D1535" t="s">
        <v>207</v>
      </c>
      <c r="E1535" t="s">
        <v>623</v>
      </c>
      <c r="F1535" t="s">
        <v>490</v>
      </c>
      <c r="G1535" s="3">
        <v>6478.45</v>
      </c>
      <c r="H1535" s="3" t="str">
        <f>VLOOKUP($A1535&amp;$C1535&amp;$B1535,Mapping!$C:$G,3,0)</f>
        <v>Mass</v>
      </c>
      <c r="I1535" t="str">
        <f>VLOOKUP($A1535&amp;$C1535&amp;$B1535,Mapping!$C:$G,4,0)</f>
        <v>LISTERINE</v>
      </c>
      <c r="J1535" t="str">
        <f t="shared" si="23"/>
        <v>LISTERINE</v>
      </c>
      <c r="K1535" t="str">
        <f>VLOOKUP($A1535&amp;$C1535&amp;$B1535,Mapping!$C:$G,5,0)</f>
        <v>Oral &amp; Topical</v>
      </c>
      <c r="L1535" t="str">
        <f>VLOOKUP(J1535&amp;H1535,Mapping!J:K,2,0)</f>
        <v>Listerine</v>
      </c>
      <c r="M1535" t="str">
        <f>IF(OR(I1535="PIZ BUIN",I1535="LISTERINE"),VLOOKUP(E1535,MAPEO!C:D,2,0)&amp;" "&amp;H1535,VLOOKUP(E1535,MAPEO!C:D,2,0))</f>
        <v>Listerine Mass</v>
      </c>
      <c r="N1535">
        <f>VLOOKUP(F1535,MD!A:B,2,0)</f>
        <v>0</v>
      </c>
    </row>
    <row r="1536" spans="1:14">
      <c r="A1536" t="s">
        <v>133</v>
      </c>
      <c r="B1536" t="s">
        <v>1</v>
      </c>
      <c r="C1536" t="s">
        <v>207</v>
      </c>
      <c r="D1536" t="s">
        <v>207</v>
      </c>
      <c r="E1536" t="s">
        <v>623</v>
      </c>
      <c r="F1536" t="s">
        <v>491</v>
      </c>
      <c r="G1536" s="3">
        <v>1734.1</v>
      </c>
      <c r="H1536" s="3" t="str">
        <f>VLOOKUP($A1536&amp;$C1536&amp;$B1536,Mapping!$C:$G,3,0)</f>
        <v>Mass</v>
      </c>
      <c r="I1536" t="str">
        <f>VLOOKUP($A1536&amp;$C1536&amp;$B1536,Mapping!$C:$G,4,0)</f>
        <v>LISTERINE</v>
      </c>
      <c r="J1536" t="str">
        <f t="shared" ref="J1536:J1599" si="24">IF(OR(C1536="ROC",C1536="COMPEED"),E1536,D1536)</f>
        <v>LISTERINE</v>
      </c>
      <c r="K1536" t="str">
        <f>VLOOKUP($A1536&amp;$C1536&amp;$B1536,Mapping!$C:$G,5,0)</f>
        <v>Oral &amp; Topical</v>
      </c>
      <c r="L1536" t="str">
        <f>VLOOKUP(J1536&amp;H1536,Mapping!J:K,2,0)</f>
        <v>Listerine</v>
      </c>
      <c r="M1536" t="str">
        <f>IF(OR(I1536="PIZ BUIN",I1536="LISTERINE"),VLOOKUP(E1536,MAPEO!C:D,2,0)&amp;" "&amp;H1536,VLOOKUP(E1536,MAPEO!C:D,2,0))</f>
        <v>Listerine Mass</v>
      </c>
      <c r="N1536">
        <f>VLOOKUP(F1536,MD!A:B,2,0)</f>
        <v>0</v>
      </c>
    </row>
    <row r="1537" spans="1:14">
      <c r="A1537" t="s">
        <v>133</v>
      </c>
      <c r="B1537" t="s">
        <v>1</v>
      </c>
      <c r="C1537" t="s">
        <v>207</v>
      </c>
      <c r="D1537" t="s">
        <v>207</v>
      </c>
      <c r="E1537" t="s">
        <v>623</v>
      </c>
      <c r="F1537" t="s">
        <v>492</v>
      </c>
      <c r="G1537" s="3">
        <v>4958.2700000000004</v>
      </c>
      <c r="H1537" s="3" t="str">
        <f>VLOOKUP($A1537&amp;$C1537&amp;$B1537,Mapping!$C:$G,3,0)</f>
        <v>Mass</v>
      </c>
      <c r="I1537" t="str">
        <f>VLOOKUP($A1537&amp;$C1537&amp;$B1537,Mapping!$C:$G,4,0)</f>
        <v>LISTERINE</v>
      </c>
      <c r="J1537" t="str">
        <f t="shared" si="24"/>
        <v>LISTERINE</v>
      </c>
      <c r="K1537" t="str">
        <f>VLOOKUP($A1537&amp;$C1537&amp;$B1537,Mapping!$C:$G,5,0)</f>
        <v>Oral &amp; Topical</v>
      </c>
      <c r="L1537" t="str">
        <f>VLOOKUP(J1537&amp;H1537,Mapping!J:K,2,0)</f>
        <v>Listerine</v>
      </c>
      <c r="M1537" t="str">
        <f>IF(OR(I1537="PIZ BUIN",I1537="LISTERINE"),VLOOKUP(E1537,MAPEO!C:D,2,0)&amp;" "&amp;H1537,VLOOKUP(E1537,MAPEO!C:D,2,0))</f>
        <v>Listerine Mass</v>
      </c>
      <c r="N1537">
        <f>VLOOKUP(F1537,MD!A:B,2,0)</f>
        <v>0</v>
      </c>
    </row>
    <row r="1538" spans="1:14">
      <c r="A1538" t="s">
        <v>133</v>
      </c>
      <c r="B1538" t="s">
        <v>1</v>
      </c>
      <c r="C1538" t="s">
        <v>207</v>
      </c>
      <c r="D1538" t="s">
        <v>207</v>
      </c>
      <c r="E1538" t="s">
        <v>623</v>
      </c>
      <c r="F1538" t="s">
        <v>493</v>
      </c>
      <c r="G1538" s="3">
        <v>8918.66</v>
      </c>
      <c r="H1538" s="3" t="str">
        <f>VLOOKUP($A1538&amp;$C1538&amp;$B1538,Mapping!$C:$G,3,0)</f>
        <v>Mass</v>
      </c>
      <c r="I1538" t="str">
        <f>VLOOKUP($A1538&amp;$C1538&amp;$B1538,Mapping!$C:$G,4,0)</f>
        <v>LISTERINE</v>
      </c>
      <c r="J1538" t="str">
        <f t="shared" si="24"/>
        <v>LISTERINE</v>
      </c>
      <c r="K1538" t="str">
        <f>VLOOKUP($A1538&amp;$C1538&amp;$B1538,Mapping!$C:$G,5,0)</f>
        <v>Oral &amp; Topical</v>
      </c>
      <c r="L1538" t="str">
        <f>VLOOKUP(J1538&amp;H1538,Mapping!J:K,2,0)</f>
        <v>Listerine</v>
      </c>
      <c r="M1538" t="str">
        <f>IF(OR(I1538="PIZ BUIN",I1538="LISTERINE"),VLOOKUP(E1538,MAPEO!C:D,2,0)&amp;" "&amp;H1538,VLOOKUP(E1538,MAPEO!C:D,2,0))</f>
        <v>Listerine Mass</v>
      </c>
      <c r="N1538">
        <f>VLOOKUP(F1538,MD!A:B,2,0)</f>
        <v>0</v>
      </c>
    </row>
    <row r="1539" spans="1:14">
      <c r="A1539" t="s">
        <v>133</v>
      </c>
      <c r="B1539" t="s">
        <v>1</v>
      </c>
      <c r="C1539" t="s">
        <v>207</v>
      </c>
      <c r="D1539" t="s">
        <v>207</v>
      </c>
      <c r="E1539" t="s">
        <v>623</v>
      </c>
      <c r="F1539" t="s">
        <v>95</v>
      </c>
      <c r="G1539" s="3">
        <v>4898.54</v>
      </c>
      <c r="H1539" s="3" t="str">
        <f>VLOOKUP($A1539&amp;$C1539&amp;$B1539,Mapping!$C:$G,3,0)</f>
        <v>Mass</v>
      </c>
      <c r="I1539" t="str">
        <f>VLOOKUP($A1539&amp;$C1539&amp;$B1539,Mapping!$C:$G,4,0)</f>
        <v>LISTERINE</v>
      </c>
      <c r="J1539" t="str">
        <f t="shared" si="24"/>
        <v>LISTERINE</v>
      </c>
      <c r="K1539" t="str">
        <f>VLOOKUP($A1539&amp;$C1539&amp;$B1539,Mapping!$C:$G,5,0)</f>
        <v>Oral &amp; Topical</v>
      </c>
      <c r="L1539" t="str">
        <f>VLOOKUP(J1539&amp;H1539,Mapping!J:K,2,0)</f>
        <v>Listerine</v>
      </c>
      <c r="M1539" t="str">
        <f>IF(OR(I1539="PIZ BUIN",I1539="LISTERINE"),VLOOKUP(E1539,MAPEO!C:D,2,0)&amp;" "&amp;H1539,VLOOKUP(E1539,MAPEO!C:D,2,0))</f>
        <v>Listerine Mass</v>
      </c>
      <c r="N1539" t="str">
        <f>VLOOKUP(F1539,MD!A:B,2,0)</f>
        <v>YTD 2015</v>
      </c>
    </row>
    <row r="1540" spans="1:14">
      <c r="A1540" t="s">
        <v>133</v>
      </c>
      <c r="B1540" t="s">
        <v>1</v>
      </c>
      <c r="C1540" t="s">
        <v>207</v>
      </c>
      <c r="D1540" t="s">
        <v>207</v>
      </c>
      <c r="E1540" t="s">
        <v>623</v>
      </c>
      <c r="F1540" t="s">
        <v>96</v>
      </c>
      <c r="G1540" s="3">
        <v>7157.99</v>
      </c>
      <c r="H1540" s="3" t="str">
        <f>VLOOKUP($A1540&amp;$C1540&amp;$B1540,Mapping!$C:$G,3,0)</f>
        <v>Mass</v>
      </c>
      <c r="I1540" t="str">
        <f>VLOOKUP($A1540&amp;$C1540&amp;$B1540,Mapping!$C:$G,4,0)</f>
        <v>LISTERINE</v>
      </c>
      <c r="J1540" t="str">
        <f t="shared" si="24"/>
        <v>LISTERINE</v>
      </c>
      <c r="K1540" t="str">
        <f>VLOOKUP($A1540&amp;$C1540&amp;$B1540,Mapping!$C:$G,5,0)</f>
        <v>Oral &amp; Topical</v>
      </c>
      <c r="L1540" t="str">
        <f>VLOOKUP(J1540&amp;H1540,Mapping!J:K,2,0)</f>
        <v>Listerine</v>
      </c>
      <c r="M1540" t="str">
        <f>IF(OR(I1540="PIZ BUIN",I1540="LISTERINE"),VLOOKUP(E1540,MAPEO!C:D,2,0)&amp;" "&amp;H1540,VLOOKUP(E1540,MAPEO!C:D,2,0))</f>
        <v>Listerine Mass</v>
      </c>
      <c r="N1540" t="str">
        <f>VLOOKUP(F1540,MD!A:B,2,0)</f>
        <v>YTD 2015</v>
      </c>
    </row>
    <row r="1541" spans="1:14">
      <c r="A1541" t="s">
        <v>133</v>
      </c>
      <c r="B1541" t="s">
        <v>1</v>
      </c>
      <c r="C1541" t="s">
        <v>207</v>
      </c>
      <c r="D1541" t="s">
        <v>207</v>
      </c>
      <c r="E1541" t="s">
        <v>623</v>
      </c>
      <c r="F1541" t="s">
        <v>97</v>
      </c>
      <c r="G1541" s="3">
        <v>9496.93</v>
      </c>
      <c r="H1541" s="3" t="str">
        <f>VLOOKUP($A1541&amp;$C1541&amp;$B1541,Mapping!$C:$G,3,0)</f>
        <v>Mass</v>
      </c>
      <c r="I1541" t="str">
        <f>VLOOKUP($A1541&amp;$C1541&amp;$B1541,Mapping!$C:$G,4,0)</f>
        <v>LISTERINE</v>
      </c>
      <c r="J1541" t="str">
        <f t="shared" si="24"/>
        <v>LISTERINE</v>
      </c>
      <c r="K1541" t="str">
        <f>VLOOKUP($A1541&amp;$C1541&amp;$B1541,Mapping!$C:$G,5,0)</f>
        <v>Oral &amp; Topical</v>
      </c>
      <c r="L1541" t="str">
        <f>VLOOKUP(J1541&amp;H1541,Mapping!J:K,2,0)</f>
        <v>Listerine</v>
      </c>
      <c r="M1541" t="str">
        <f>IF(OR(I1541="PIZ BUIN",I1541="LISTERINE"),VLOOKUP(E1541,MAPEO!C:D,2,0)&amp;" "&amp;H1541,VLOOKUP(E1541,MAPEO!C:D,2,0))</f>
        <v>Listerine Mass</v>
      </c>
      <c r="N1541" t="str">
        <f>VLOOKUP(F1541,MD!A:B,2,0)</f>
        <v>YTD 2015</v>
      </c>
    </row>
    <row r="1542" spans="1:14">
      <c r="A1542" t="s">
        <v>133</v>
      </c>
      <c r="B1542" t="s">
        <v>1</v>
      </c>
      <c r="C1542" t="s">
        <v>207</v>
      </c>
      <c r="D1542" t="s">
        <v>207</v>
      </c>
      <c r="E1542" t="s">
        <v>623</v>
      </c>
      <c r="F1542" t="s">
        <v>101</v>
      </c>
      <c r="G1542" s="3">
        <v>2432.9899999999998</v>
      </c>
      <c r="H1542" s="3" t="str">
        <f>VLOOKUP($A1542&amp;$C1542&amp;$B1542,Mapping!$C:$G,3,0)</f>
        <v>Mass</v>
      </c>
      <c r="I1542" t="str">
        <f>VLOOKUP($A1542&amp;$C1542&amp;$B1542,Mapping!$C:$G,4,0)</f>
        <v>LISTERINE</v>
      </c>
      <c r="J1542" t="str">
        <f t="shared" si="24"/>
        <v>LISTERINE</v>
      </c>
      <c r="K1542" t="str">
        <f>VLOOKUP($A1542&amp;$C1542&amp;$B1542,Mapping!$C:$G,5,0)</f>
        <v>Oral &amp; Topical</v>
      </c>
      <c r="L1542" t="str">
        <f>VLOOKUP(J1542&amp;H1542,Mapping!J:K,2,0)</f>
        <v>Listerine</v>
      </c>
      <c r="M1542" t="str">
        <f>IF(OR(I1542="PIZ BUIN",I1542="LISTERINE"),VLOOKUP(E1542,MAPEO!C:D,2,0)&amp;" "&amp;H1542,VLOOKUP(E1542,MAPEO!C:D,2,0))</f>
        <v>Listerine Mass</v>
      </c>
      <c r="N1542" t="str">
        <f>VLOOKUP(F1542,MD!A:B,2,0)</f>
        <v>YTD 2015</v>
      </c>
    </row>
    <row r="1543" spans="1:14">
      <c r="A1543" t="s">
        <v>133</v>
      </c>
      <c r="B1543" t="s">
        <v>1</v>
      </c>
      <c r="C1543" t="s">
        <v>207</v>
      </c>
      <c r="D1543" t="s">
        <v>207</v>
      </c>
      <c r="E1543" t="s">
        <v>623</v>
      </c>
      <c r="F1543" t="s">
        <v>104</v>
      </c>
      <c r="G1543" s="3">
        <v>3331.15</v>
      </c>
      <c r="H1543" s="3" t="str">
        <f>VLOOKUP($A1543&amp;$C1543&amp;$B1543,Mapping!$C:$G,3,0)</f>
        <v>Mass</v>
      </c>
      <c r="I1543" t="str">
        <f>VLOOKUP($A1543&amp;$C1543&amp;$B1543,Mapping!$C:$G,4,0)</f>
        <v>LISTERINE</v>
      </c>
      <c r="J1543" t="str">
        <f t="shared" si="24"/>
        <v>LISTERINE</v>
      </c>
      <c r="K1543" t="str">
        <f>VLOOKUP($A1543&amp;$C1543&amp;$B1543,Mapping!$C:$G,5,0)</f>
        <v>Oral &amp; Topical</v>
      </c>
      <c r="L1543" t="str">
        <f>VLOOKUP(J1543&amp;H1543,Mapping!J:K,2,0)</f>
        <v>Listerine</v>
      </c>
      <c r="M1543" t="str">
        <f>IF(OR(I1543="PIZ BUIN",I1543="LISTERINE"),VLOOKUP(E1543,MAPEO!C:D,2,0)&amp;" "&amp;H1543,VLOOKUP(E1543,MAPEO!C:D,2,0))</f>
        <v>Listerine Mass</v>
      </c>
      <c r="N1543" t="str">
        <f>VLOOKUP(F1543,MD!A:B,2,0)</f>
        <v>YTD 2015</v>
      </c>
    </row>
    <row r="1544" spans="1:14">
      <c r="A1544" t="s">
        <v>133</v>
      </c>
      <c r="B1544" t="s">
        <v>1</v>
      </c>
      <c r="C1544" t="s">
        <v>207</v>
      </c>
      <c r="D1544" t="s">
        <v>207</v>
      </c>
      <c r="E1544" t="s">
        <v>623</v>
      </c>
      <c r="F1544" t="s">
        <v>105</v>
      </c>
      <c r="G1544" s="3">
        <v>5568.8</v>
      </c>
      <c r="H1544" s="3" t="str">
        <f>VLOOKUP($A1544&amp;$C1544&amp;$B1544,Mapping!$C:$G,3,0)</f>
        <v>Mass</v>
      </c>
      <c r="I1544" t="str">
        <f>VLOOKUP($A1544&amp;$C1544&amp;$B1544,Mapping!$C:$G,4,0)</f>
        <v>LISTERINE</v>
      </c>
      <c r="J1544" t="str">
        <f t="shared" si="24"/>
        <v>LISTERINE</v>
      </c>
      <c r="K1544" t="str">
        <f>VLOOKUP($A1544&amp;$C1544&amp;$B1544,Mapping!$C:$G,5,0)</f>
        <v>Oral &amp; Topical</v>
      </c>
      <c r="L1544" t="str">
        <f>VLOOKUP(J1544&amp;H1544,Mapping!J:K,2,0)</f>
        <v>Listerine</v>
      </c>
      <c r="M1544" t="str">
        <f>IF(OR(I1544="PIZ BUIN",I1544="LISTERINE"),VLOOKUP(E1544,MAPEO!C:D,2,0)&amp;" "&amp;H1544,VLOOKUP(E1544,MAPEO!C:D,2,0))</f>
        <v>Listerine Mass</v>
      </c>
      <c r="N1544" t="str">
        <f>VLOOKUP(F1544,MD!A:B,2,0)</f>
        <v>YTD 2015</v>
      </c>
    </row>
    <row r="1545" spans="1:14">
      <c r="A1545" t="s">
        <v>133</v>
      </c>
      <c r="B1545" t="s">
        <v>1</v>
      </c>
      <c r="C1545" t="s">
        <v>207</v>
      </c>
      <c r="D1545" t="s">
        <v>207</v>
      </c>
      <c r="E1545" t="s">
        <v>623</v>
      </c>
      <c r="F1545" t="s">
        <v>106</v>
      </c>
      <c r="G1545" s="3">
        <v>8751.69</v>
      </c>
      <c r="H1545" s="3" t="str">
        <f>VLOOKUP($A1545&amp;$C1545&amp;$B1545,Mapping!$C:$G,3,0)</f>
        <v>Mass</v>
      </c>
      <c r="I1545" t="str">
        <f>VLOOKUP($A1545&amp;$C1545&amp;$B1545,Mapping!$C:$G,4,0)</f>
        <v>LISTERINE</v>
      </c>
      <c r="J1545" t="str">
        <f t="shared" si="24"/>
        <v>LISTERINE</v>
      </c>
      <c r="K1545" t="str">
        <f>VLOOKUP($A1545&amp;$C1545&amp;$B1545,Mapping!$C:$G,5,0)</f>
        <v>Oral &amp; Topical</v>
      </c>
      <c r="L1545" t="str">
        <f>VLOOKUP(J1545&amp;H1545,Mapping!J:K,2,0)</f>
        <v>Listerine</v>
      </c>
      <c r="M1545" t="str">
        <f>IF(OR(I1545="PIZ BUIN",I1545="LISTERINE"),VLOOKUP(E1545,MAPEO!C:D,2,0)&amp;" "&amp;H1545,VLOOKUP(E1545,MAPEO!C:D,2,0))</f>
        <v>Listerine Mass</v>
      </c>
      <c r="N1545" t="str">
        <f>VLOOKUP(F1545,MD!A:B,2,0)</f>
        <v>YTD 2015</v>
      </c>
    </row>
    <row r="1546" spans="1:14">
      <c r="A1546" t="s">
        <v>133</v>
      </c>
      <c r="B1546" t="s">
        <v>1</v>
      </c>
      <c r="C1546" t="s">
        <v>207</v>
      </c>
      <c r="D1546" t="s">
        <v>207</v>
      </c>
      <c r="E1546" t="s">
        <v>623</v>
      </c>
      <c r="F1546" t="s">
        <v>108</v>
      </c>
      <c r="G1546" s="3">
        <v>3443.81</v>
      </c>
      <c r="H1546" s="3" t="str">
        <f>VLOOKUP($A1546&amp;$C1546&amp;$B1546,Mapping!$C:$G,3,0)</f>
        <v>Mass</v>
      </c>
      <c r="I1546" t="str">
        <f>VLOOKUP($A1546&amp;$C1546&amp;$B1546,Mapping!$C:$G,4,0)</f>
        <v>LISTERINE</v>
      </c>
      <c r="J1546" t="str">
        <f t="shared" si="24"/>
        <v>LISTERINE</v>
      </c>
      <c r="K1546" t="str">
        <f>VLOOKUP($A1546&amp;$C1546&amp;$B1546,Mapping!$C:$G,5,0)</f>
        <v>Oral &amp; Topical</v>
      </c>
      <c r="L1546" t="str">
        <f>VLOOKUP(J1546&amp;H1546,Mapping!J:K,2,0)</f>
        <v>Listerine</v>
      </c>
      <c r="M1546" t="str">
        <f>IF(OR(I1546="PIZ BUIN",I1546="LISTERINE"),VLOOKUP(E1546,MAPEO!C:D,2,0)&amp;" "&amp;H1546,VLOOKUP(E1546,MAPEO!C:D,2,0))</f>
        <v>Listerine Mass</v>
      </c>
      <c r="N1546">
        <f>VLOOKUP(F1546,MD!A:B,2,0)</f>
        <v>0</v>
      </c>
    </row>
    <row r="1547" spans="1:14">
      <c r="A1547" t="s">
        <v>133</v>
      </c>
      <c r="B1547" t="s">
        <v>1</v>
      </c>
      <c r="C1547" t="s">
        <v>207</v>
      </c>
      <c r="D1547" t="s">
        <v>207</v>
      </c>
      <c r="E1547" t="s">
        <v>623</v>
      </c>
      <c r="F1547" t="s">
        <v>109</v>
      </c>
      <c r="G1547" s="3">
        <v>2711.97</v>
      </c>
      <c r="H1547" s="3" t="str">
        <f>VLOOKUP($A1547&amp;$C1547&amp;$B1547,Mapping!$C:$G,3,0)</f>
        <v>Mass</v>
      </c>
      <c r="I1547" t="str">
        <f>VLOOKUP($A1547&amp;$C1547&amp;$B1547,Mapping!$C:$G,4,0)</f>
        <v>LISTERINE</v>
      </c>
      <c r="J1547" t="str">
        <f t="shared" si="24"/>
        <v>LISTERINE</v>
      </c>
      <c r="K1547" t="str">
        <f>VLOOKUP($A1547&amp;$C1547&amp;$B1547,Mapping!$C:$G,5,0)</f>
        <v>Oral &amp; Topical</v>
      </c>
      <c r="L1547" t="str">
        <f>VLOOKUP(J1547&amp;H1547,Mapping!J:K,2,0)</f>
        <v>Listerine</v>
      </c>
      <c r="M1547" t="str">
        <f>IF(OR(I1547="PIZ BUIN",I1547="LISTERINE"),VLOOKUP(E1547,MAPEO!C:D,2,0)&amp;" "&amp;H1547,VLOOKUP(E1547,MAPEO!C:D,2,0))</f>
        <v>Listerine Mass</v>
      </c>
      <c r="N1547">
        <f>VLOOKUP(F1547,MD!A:B,2,0)</f>
        <v>0</v>
      </c>
    </row>
    <row r="1548" spans="1:14">
      <c r="A1548" t="s">
        <v>133</v>
      </c>
      <c r="B1548" t="s">
        <v>1</v>
      </c>
      <c r="C1548" t="s">
        <v>207</v>
      </c>
      <c r="D1548" t="s">
        <v>207</v>
      </c>
      <c r="E1548" t="s">
        <v>623</v>
      </c>
      <c r="F1548" t="s">
        <v>110</v>
      </c>
      <c r="G1548" s="3">
        <v>5287.87</v>
      </c>
      <c r="H1548" s="3" t="str">
        <f>VLOOKUP($A1548&amp;$C1548&amp;$B1548,Mapping!$C:$G,3,0)</f>
        <v>Mass</v>
      </c>
      <c r="I1548" t="str">
        <f>VLOOKUP($A1548&amp;$C1548&amp;$B1548,Mapping!$C:$G,4,0)</f>
        <v>LISTERINE</v>
      </c>
      <c r="J1548" t="str">
        <f t="shared" si="24"/>
        <v>LISTERINE</v>
      </c>
      <c r="K1548" t="str">
        <f>VLOOKUP($A1548&amp;$C1548&amp;$B1548,Mapping!$C:$G,5,0)</f>
        <v>Oral &amp; Topical</v>
      </c>
      <c r="L1548" t="str">
        <f>VLOOKUP(J1548&amp;H1548,Mapping!J:K,2,0)</f>
        <v>Listerine</v>
      </c>
      <c r="M1548" t="str">
        <f>IF(OR(I1548="PIZ BUIN",I1548="LISTERINE"),VLOOKUP(E1548,MAPEO!C:D,2,0)&amp;" "&amp;H1548,VLOOKUP(E1548,MAPEO!C:D,2,0))</f>
        <v>Listerine Mass</v>
      </c>
      <c r="N1548">
        <f>VLOOKUP(F1548,MD!A:B,2,0)</f>
        <v>0</v>
      </c>
    </row>
    <row r="1549" spans="1:14">
      <c r="A1549" t="s">
        <v>133</v>
      </c>
      <c r="B1549" t="s">
        <v>1</v>
      </c>
      <c r="C1549" t="s">
        <v>207</v>
      </c>
      <c r="D1549" t="s">
        <v>207</v>
      </c>
      <c r="E1549" t="s">
        <v>623</v>
      </c>
      <c r="F1549" t="s">
        <v>111</v>
      </c>
      <c r="G1549" s="3">
        <v>1620.75</v>
      </c>
      <c r="H1549" s="3" t="str">
        <f>VLOOKUP($A1549&amp;$C1549&amp;$B1549,Mapping!$C:$G,3,0)</f>
        <v>Mass</v>
      </c>
      <c r="I1549" t="str">
        <f>VLOOKUP($A1549&amp;$C1549&amp;$B1549,Mapping!$C:$G,4,0)</f>
        <v>LISTERINE</v>
      </c>
      <c r="J1549" t="str">
        <f t="shared" si="24"/>
        <v>LISTERINE</v>
      </c>
      <c r="K1549" t="str">
        <f>VLOOKUP($A1549&amp;$C1549&amp;$B1549,Mapping!$C:$G,5,0)</f>
        <v>Oral &amp; Topical</v>
      </c>
      <c r="L1549" t="str">
        <f>VLOOKUP(J1549&amp;H1549,Mapping!J:K,2,0)</f>
        <v>Listerine</v>
      </c>
      <c r="M1549" t="str">
        <f>IF(OR(I1549="PIZ BUIN",I1549="LISTERINE"),VLOOKUP(E1549,MAPEO!C:D,2,0)&amp;" "&amp;H1549,VLOOKUP(E1549,MAPEO!C:D,2,0))</f>
        <v>Listerine Mass</v>
      </c>
      <c r="N1549">
        <f>VLOOKUP(F1549,MD!A:B,2,0)</f>
        <v>0</v>
      </c>
    </row>
    <row r="1550" spans="1:14">
      <c r="A1550" t="s">
        <v>133</v>
      </c>
      <c r="B1550" t="s">
        <v>1</v>
      </c>
      <c r="C1550" t="s">
        <v>207</v>
      </c>
      <c r="D1550" t="s">
        <v>207</v>
      </c>
      <c r="E1550" t="s">
        <v>623</v>
      </c>
      <c r="F1550" t="s">
        <v>114</v>
      </c>
      <c r="G1550" s="3">
        <v>10398.299999999999</v>
      </c>
      <c r="H1550" s="3" t="str">
        <f>VLOOKUP($A1550&amp;$C1550&amp;$B1550,Mapping!$C:$G,3,0)</f>
        <v>Mass</v>
      </c>
      <c r="I1550" t="str">
        <f>VLOOKUP($A1550&amp;$C1550&amp;$B1550,Mapping!$C:$G,4,0)</f>
        <v>LISTERINE</v>
      </c>
      <c r="J1550" t="str">
        <f t="shared" si="24"/>
        <v>LISTERINE</v>
      </c>
      <c r="K1550" t="str">
        <f>VLOOKUP($A1550&amp;$C1550&amp;$B1550,Mapping!$C:$G,5,0)</f>
        <v>Oral &amp; Topical</v>
      </c>
      <c r="L1550" t="str">
        <f>VLOOKUP(J1550&amp;H1550,Mapping!J:K,2,0)</f>
        <v>Listerine</v>
      </c>
      <c r="M1550" t="str">
        <f>IF(OR(I1550="PIZ BUIN",I1550="LISTERINE"),VLOOKUP(E1550,MAPEO!C:D,2,0)&amp;" "&amp;H1550,VLOOKUP(E1550,MAPEO!C:D,2,0))</f>
        <v>Listerine Mass</v>
      </c>
      <c r="N1550">
        <f>VLOOKUP(F1550,MD!A:B,2,0)</f>
        <v>0</v>
      </c>
    </row>
    <row r="1551" spans="1:14">
      <c r="A1551" t="s">
        <v>133</v>
      </c>
      <c r="B1551" t="s">
        <v>1</v>
      </c>
      <c r="C1551" t="s">
        <v>207</v>
      </c>
      <c r="D1551" t="s">
        <v>207</v>
      </c>
      <c r="E1551" t="s">
        <v>623</v>
      </c>
      <c r="F1551" t="s">
        <v>115</v>
      </c>
      <c r="G1551" s="3">
        <v>1397.34</v>
      </c>
      <c r="H1551" s="3" t="str">
        <f>VLOOKUP($A1551&amp;$C1551&amp;$B1551,Mapping!$C:$G,3,0)</f>
        <v>Mass</v>
      </c>
      <c r="I1551" t="str">
        <f>VLOOKUP($A1551&amp;$C1551&amp;$B1551,Mapping!$C:$G,4,0)</f>
        <v>LISTERINE</v>
      </c>
      <c r="J1551" t="str">
        <f t="shared" si="24"/>
        <v>LISTERINE</v>
      </c>
      <c r="K1551" t="str">
        <f>VLOOKUP($A1551&amp;$C1551&amp;$B1551,Mapping!$C:$G,5,0)</f>
        <v>Oral &amp; Topical</v>
      </c>
      <c r="L1551" t="str">
        <f>VLOOKUP(J1551&amp;H1551,Mapping!J:K,2,0)</f>
        <v>Listerine</v>
      </c>
      <c r="M1551" t="str">
        <f>IF(OR(I1551="PIZ BUIN",I1551="LISTERINE"),VLOOKUP(E1551,MAPEO!C:D,2,0)&amp;" "&amp;H1551,VLOOKUP(E1551,MAPEO!C:D,2,0))</f>
        <v>Listerine Mass</v>
      </c>
      <c r="N1551" t="str">
        <f>VLOOKUP(F1551,MD!A:B,2,0)</f>
        <v>YTD 2016</v>
      </c>
    </row>
    <row r="1552" spans="1:14">
      <c r="A1552" t="s">
        <v>133</v>
      </c>
      <c r="B1552" t="s">
        <v>1</v>
      </c>
      <c r="C1552" t="s">
        <v>207</v>
      </c>
      <c r="D1552" t="s">
        <v>207</v>
      </c>
      <c r="E1552" t="s">
        <v>623</v>
      </c>
      <c r="F1552" t="s">
        <v>117</v>
      </c>
      <c r="G1552" s="3">
        <v>3307.42</v>
      </c>
      <c r="H1552" s="3" t="str">
        <f>VLOOKUP($A1552&amp;$C1552&amp;$B1552,Mapping!$C:$G,3,0)</f>
        <v>Mass</v>
      </c>
      <c r="I1552" t="str">
        <f>VLOOKUP($A1552&amp;$C1552&amp;$B1552,Mapping!$C:$G,4,0)</f>
        <v>LISTERINE</v>
      </c>
      <c r="J1552" t="str">
        <f t="shared" si="24"/>
        <v>LISTERINE</v>
      </c>
      <c r="K1552" t="str">
        <f>VLOOKUP($A1552&amp;$C1552&amp;$B1552,Mapping!$C:$G,5,0)</f>
        <v>Oral &amp; Topical</v>
      </c>
      <c r="L1552" t="str">
        <f>VLOOKUP(J1552&amp;H1552,Mapping!J:K,2,0)</f>
        <v>Listerine</v>
      </c>
      <c r="M1552" t="str">
        <f>IF(OR(I1552="PIZ BUIN",I1552="LISTERINE"),VLOOKUP(E1552,MAPEO!C:D,2,0)&amp;" "&amp;H1552,VLOOKUP(E1552,MAPEO!C:D,2,0))</f>
        <v>Listerine Mass</v>
      </c>
      <c r="N1552" t="str">
        <f>VLOOKUP(F1552,MD!A:B,2,0)</f>
        <v>YTD 2016</v>
      </c>
    </row>
    <row r="1553" spans="1:14">
      <c r="A1553" t="s">
        <v>133</v>
      </c>
      <c r="B1553" t="s">
        <v>1</v>
      </c>
      <c r="C1553" t="s">
        <v>207</v>
      </c>
      <c r="D1553" t="s">
        <v>207</v>
      </c>
      <c r="E1553" t="s">
        <v>623</v>
      </c>
      <c r="F1553" t="s">
        <v>118</v>
      </c>
      <c r="G1553" s="3">
        <v>5251.65</v>
      </c>
      <c r="H1553" s="3" t="str">
        <f>VLOOKUP($A1553&amp;$C1553&amp;$B1553,Mapping!$C:$G,3,0)</f>
        <v>Mass</v>
      </c>
      <c r="I1553" t="str">
        <f>VLOOKUP($A1553&amp;$C1553&amp;$B1553,Mapping!$C:$G,4,0)</f>
        <v>LISTERINE</v>
      </c>
      <c r="J1553" t="str">
        <f t="shared" si="24"/>
        <v>LISTERINE</v>
      </c>
      <c r="K1553" t="str">
        <f>VLOOKUP($A1553&amp;$C1553&amp;$B1553,Mapping!$C:$G,5,0)</f>
        <v>Oral &amp; Topical</v>
      </c>
      <c r="L1553" t="str">
        <f>VLOOKUP(J1553&amp;H1553,Mapping!J:K,2,0)</f>
        <v>Listerine</v>
      </c>
      <c r="M1553" t="str">
        <f>IF(OR(I1553="PIZ BUIN",I1553="LISTERINE"),VLOOKUP(E1553,MAPEO!C:D,2,0)&amp;" "&amp;H1553,VLOOKUP(E1553,MAPEO!C:D,2,0))</f>
        <v>Listerine Mass</v>
      </c>
      <c r="N1553" t="str">
        <f>VLOOKUP(F1553,MD!A:B,2,0)</f>
        <v>YTD 2016</v>
      </c>
    </row>
    <row r="1554" spans="1:14">
      <c r="A1554" t="s">
        <v>133</v>
      </c>
      <c r="B1554" t="s">
        <v>1</v>
      </c>
      <c r="C1554" t="s">
        <v>207</v>
      </c>
      <c r="D1554" t="s">
        <v>207</v>
      </c>
      <c r="E1554" t="s">
        <v>624</v>
      </c>
      <c r="F1554" t="s">
        <v>482</v>
      </c>
      <c r="G1554" s="3">
        <v>22107.51</v>
      </c>
      <c r="H1554" s="3" t="str">
        <f>VLOOKUP($A1554&amp;$C1554&amp;$B1554,Mapping!$C:$G,3,0)</f>
        <v>Mass</v>
      </c>
      <c r="I1554" t="str">
        <f>VLOOKUP($A1554&amp;$C1554&amp;$B1554,Mapping!$C:$G,4,0)</f>
        <v>LISTERINE</v>
      </c>
      <c r="J1554" t="str">
        <f t="shared" si="24"/>
        <v>LISTERINE</v>
      </c>
      <c r="K1554" t="str">
        <f>VLOOKUP($A1554&amp;$C1554&amp;$B1554,Mapping!$C:$G,5,0)</f>
        <v>Oral &amp; Topical</v>
      </c>
      <c r="L1554" t="str">
        <f>VLOOKUP(J1554&amp;H1554,Mapping!J:K,2,0)</f>
        <v>Listerine</v>
      </c>
      <c r="M1554" t="str">
        <f>IF(OR(I1554="PIZ BUIN",I1554="LISTERINE"),VLOOKUP(E1554,MAPEO!C:D,2,0)&amp;" "&amp;H1554,VLOOKUP(E1554,MAPEO!C:D,2,0))</f>
        <v>Listerine Mass</v>
      </c>
      <c r="N1554">
        <f>VLOOKUP(F1554,MD!A:B,2,0)</f>
        <v>0</v>
      </c>
    </row>
    <row r="1555" spans="1:14">
      <c r="A1555" t="s">
        <v>133</v>
      </c>
      <c r="B1555" t="s">
        <v>1</v>
      </c>
      <c r="C1555" t="s">
        <v>207</v>
      </c>
      <c r="D1555" t="s">
        <v>207</v>
      </c>
      <c r="E1555" t="s">
        <v>624</v>
      </c>
      <c r="F1555" t="s">
        <v>483</v>
      </c>
      <c r="G1555" s="3">
        <v>27544.86</v>
      </c>
      <c r="H1555" s="3" t="str">
        <f>VLOOKUP($A1555&amp;$C1555&amp;$B1555,Mapping!$C:$G,3,0)</f>
        <v>Mass</v>
      </c>
      <c r="I1555" t="str">
        <f>VLOOKUP($A1555&amp;$C1555&amp;$B1555,Mapping!$C:$G,4,0)</f>
        <v>LISTERINE</v>
      </c>
      <c r="J1555" t="str">
        <f t="shared" si="24"/>
        <v>LISTERINE</v>
      </c>
      <c r="K1555" t="str">
        <f>VLOOKUP($A1555&amp;$C1555&amp;$B1555,Mapping!$C:$G,5,0)</f>
        <v>Oral &amp; Topical</v>
      </c>
      <c r="L1555" t="str">
        <f>VLOOKUP(J1555&amp;H1555,Mapping!J:K,2,0)</f>
        <v>Listerine</v>
      </c>
      <c r="M1555" t="str">
        <f>IF(OR(I1555="PIZ BUIN",I1555="LISTERINE"),VLOOKUP(E1555,MAPEO!C:D,2,0)&amp;" "&amp;H1555,VLOOKUP(E1555,MAPEO!C:D,2,0))</f>
        <v>Listerine Mass</v>
      </c>
      <c r="N1555">
        <f>VLOOKUP(F1555,MD!A:B,2,0)</f>
        <v>0</v>
      </c>
    </row>
    <row r="1556" spans="1:14">
      <c r="A1556" t="s">
        <v>133</v>
      </c>
      <c r="B1556" t="s">
        <v>1</v>
      </c>
      <c r="C1556" t="s">
        <v>207</v>
      </c>
      <c r="D1556" t="s">
        <v>207</v>
      </c>
      <c r="E1556" t="s">
        <v>624</v>
      </c>
      <c r="F1556" t="s">
        <v>484</v>
      </c>
      <c r="G1556" s="3">
        <v>26057.14</v>
      </c>
      <c r="H1556" s="3" t="str">
        <f>VLOOKUP($A1556&amp;$C1556&amp;$B1556,Mapping!$C:$G,3,0)</f>
        <v>Mass</v>
      </c>
      <c r="I1556" t="str">
        <f>VLOOKUP($A1556&amp;$C1556&amp;$B1556,Mapping!$C:$G,4,0)</f>
        <v>LISTERINE</v>
      </c>
      <c r="J1556" t="str">
        <f t="shared" si="24"/>
        <v>LISTERINE</v>
      </c>
      <c r="K1556" t="str">
        <f>VLOOKUP($A1556&amp;$C1556&amp;$B1556,Mapping!$C:$G,5,0)</f>
        <v>Oral &amp; Topical</v>
      </c>
      <c r="L1556" t="str">
        <f>VLOOKUP(J1556&amp;H1556,Mapping!J:K,2,0)</f>
        <v>Listerine</v>
      </c>
      <c r="M1556" t="str">
        <f>IF(OR(I1556="PIZ BUIN",I1556="LISTERINE"),VLOOKUP(E1556,MAPEO!C:D,2,0)&amp;" "&amp;H1556,VLOOKUP(E1556,MAPEO!C:D,2,0))</f>
        <v>Listerine Mass</v>
      </c>
      <c r="N1556">
        <f>VLOOKUP(F1556,MD!A:B,2,0)</f>
        <v>0</v>
      </c>
    </row>
    <row r="1557" spans="1:14">
      <c r="A1557" t="s">
        <v>133</v>
      </c>
      <c r="B1557" t="s">
        <v>1</v>
      </c>
      <c r="C1557" t="s">
        <v>207</v>
      </c>
      <c r="D1557" t="s">
        <v>207</v>
      </c>
      <c r="E1557" t="s">
        <v>624</v>
      </c>
      <c r="F1557" t="s">
        <v>485</v>
      </c>
      <c r="G1557" s="3">
        <v>19594.03</v>
      </c>
      <c r="H1557" s="3" t="str">
        <f>VLOOKUP($A1557&amp;$C1557&amp;$B1557,Mapping!$C:$G,3,0)</f>
        <v>Mass</v>
      </c>
      <c r="I1557" t="str">
        <f>VLOOKUP($A1557&amp;$C1557&amp;$B1557,Mapping!$C:$G,4,0)</f>
        <v>LISTERINE</v>
      </c>
      <c r="J1557" t="str">
        <f t="shared" si="24"/>
        <v>LISTERINE</v>
      </c>
      <c r="K1557" t="str">
        <f>VLOOKUP($A1557&amp;$C1557&amp;$B1557,Mapping!$C:$G,5,0)</f>
        <v>Oral &amp; Topical</v>
      </c>
      <c r="L1557" t="str">
        <f>VLOOKUP(J1557&amp;H1557,Mapping!J:K,2,0)</f>
        <v>Listerine</v>
      </c>
      <c r="M1557" t="str">
        <f>IF(OR(I1557="PIZ BUIN",I1557="LISTERINE"),VLOOKUP(E1557,MAPEO!C:D,2,0)&amp;" "&amp;H1557,VLOOKUP(E1557,MAPEO!C:D,2,0))</f>
        <v>Listerine Mass</v>
      </c>
      <c r="N1557">
        <f>VLOOKUP(F1557,MD!A:B,2,0)</f>
        <v>0</v>
      </c>
    </row>
    <row r="1558" spans="1:14">
      <c r="A1558" t="s">
        <v>133</v>
      </c>
      <c r="B1558" t="s">
        <v>1</v>
      </c>
      <c r="C1558" t="s">
        <v>207</v>
      </c>
      <c r="D1558" t="s">
        <v>207</v>
      </c>
      <c r="E1558" t="s">
        <v>624</v>
      </c>
      <c r="F1558" t="s">
        <v>486</v>
      </c>
      <c r="G1558" s="3">
        <v>25960.74</v>
      </c>
      <c r="H1558" s="3" t="str">
        <f>VLOOKUP($A1558&amp;$C1558&amp;$B1558,Mapping!$C:$G,3,0)</f>
        <v>Mass</v>
      </c>
      <c r="I1558" t="str">
        <f>VLOOKUP($A1558&amp;$C1558&amp;$B1558,Mapping!$C:$G,4,0)</f>
        <v>LISTERINE</v>
      </c>
      <c r="J1558" t="str">
        <f t="shared" si="24"/>
        <v>LISTERINE</v>
      </c>
      <c r="K1558" t="str">
        <f>VLOOKUP($A1558&amp;$C1558&amp;$B1558,Mapping!$C:$G,5,0)</f>
        <v>Oral &amp; Topical</v>
      </c>
      <c r="L1558" t="str">
        <f>VLOOKUP(J1558&amp;H1558,Mapping!J:K,2,0)</f>
        <v>Listerine</v>
      </c>
      <c r="M1558" t="str">
        <f>IF(OR(I1558="PIZ BUIN",I1558="LISTERINE"),VLOOKUP(E1558,MAPEO!C:D,2,0)&amp;" "&amp;H1558,VLOOKUP(E1558,MAPEO!C:D,2,0))</f>
        <v>Listerine Mass</v>
      </c>
      <c r="N1558">
        <f>VLOOKUP(F1558,MD!A:B,2,0)</f>
        <v>0</v>
      </c>
    </row>
    <row r="1559" spans="1:14">
      <c r="A1559" t="s">
        <v>133</v>
      </c>
      <c r="B1559" t="s">
        <v>1</v>
      </c>
      <c r="C1559" t="s">
        <v>207</v>
      </c>
      <c r="D1559" t="s">
        <v>207</v>
      </c>
      <c r="E1559" t="s">
        <v>624</v>
      </c>
      <c r="F1559" t="s">
        <v>487</v>
      </c>
      <c r="G1559" s="3">
        <v>33126.239999999998</v>
      </c>
      <c r="H1559" s="3" t="str">
        <f>VLOOKUP($A1559&amp;$C1559&amp;$B1559,Mapping!$C:$G,3,0)</f>
        <v>Mass</v>
      </c>
      <c r="I1559" t="str">
        <f>VLOOKUP($A1559&amp;$C1559&amp;$B1559,Mapping!$C:$G,4,0)</f>
        <v>LISTERINE</v>
      </c>
      <c r="J1559" t="str">
        <f t="shared" si="24"/>
        <v>LISTERINE</v>
      </c>
      <c r="K1559" t="str">
        <f>VLOOKUP($A1559&amp;$C1559&amp;$B1559,Mapping!$C:$G,5,0)</f>
        <v>Oral &amp; Topical</v>
      </c>
      <c r="L1559" t="str">
        <f>VLOOKUP(J1559&amp;H1559,Mapping!J:K,2,0)</f>
        <v>Listerine</v>
      </c>
      <c r="M1559" t="str">
        <f>IF(OR(I1559="PIZ BUIN",I1559="LISTERINE"),VLOOKUP(E1559,MAPEO!C:D,2,0)&amp;" "&amp;H1559,VLOOKUP(E1559,MAPEO!C:D,2,0))</f>
        <v>Listerine Mass</v>
      </c>
      <c r="N1559">
        <f>VLOOKUP(F1559,MD!A:B,2,0)</f>
        <v>0</v>
      </c>
    </row>
    <row r="1560" spans="1:14">
      <c r="A1560" t="s">
        <v>133</v>
      </c>
      <c r="B1560" t="s">
        <v>1</v>
      </c>
      <c r="C1560" t="s">
        <v>207</v>
      </c>
      <c r="D1560" t="s">
        <v>207</v>
      </c>
      <c r="E1560" t="s">
        <v>624</v>
      </c>
      <c r="F1560" t="s">
        <v>488</v>
      </c>
      <c r="G1560" s="3">
        <v>30470.43</v>
      </c>
      <c r="H1560" s="3" t="str">
        <f>VLOOKUP($A1560&amp;$C1560&amp;$B1560,Mapping!$C:$G,3,0)</f>
        <v>Mass</v>
      </c>
      <c r="I1560" t="str">
        <f>VLOOKUP($A1560&amp;$C1560&amp;$B1560,Mapping!$C:$G,4,0)</f>
        <v>LISTERINE</v>
      </c>
      <c r="J1560" t="str">
        <f t="shared" si="24"/>
        <v>LISTERINE</v>
      </c>
      <c r="K1560" t="str">
        <f>VLOOKUP($A1560&amp;$C1560&amp;$B1560,Mapping!$C:$G,5,0)</f>
        <v>Oral &amp; Topical</v>
      </c>
      <c r="L1560" t="str">
        <f>VLOOKUP(J1560&amp;H1560,Mapping!J:K,2,0)</f>
        <v>Listerine</v>
      </c>
      <c r="M1560" t="str">
        <f>IF(OR(I1560="PIZ BUIN",I1560="LISTERINE"),VLOOKUP(E1560,MAPEO!C:D,2,0)&amp;" "&amp;H1560,VLOOKUP(E1560,MAPEO!C:D,2,0))</f>
        <v>Listerine Mass</v>
      </c>
      <c r="N1560">
        <f>VLOOKUP(F1560,MD!A:B,2,0)</f>
        <v>0</v>
      </c>
    </row>
    <row r="1561" spans="1:14">
      <c r="A1561" t="s">
        <v>133</v>
      </c>
      <c r="B1561" t="s">
        <v>1</v>
      </c>
      <c r="C1561" t="s">
        <v>207</v>
      </c>
      <c r="D1561" t="s">
        <v>207</v>
      </c>
      <c r="E1561" t="s">
        <v>624</v>
      </c>
      <c r="F1561" t="s">
        <v>489</v>
      </c>
      <c r="G1561" s="3">
        <v>24732.04</v>
      </c>
      <c r="H1561" s="3" t="str">
        <f>VLOOKUP($A1561&amp;$C1561&amp;$B1561,Mapping!$C:$G,3,0)</f>
        <v>Mass</v>
      </c>
      <c r="I1561" t="str">
        <f>VLOOKUP($A1561&amp;$C1561&amp;$B1561,Mapping!$C:$G,4,0)</f>
        <v>LISTERINE</v>
      </c>
      <c r="J1561" t="str">
        <f t="shared" si="24"/>
        <v>LISTERINE</v>
      </c>
      <c r="K1561" t="str">
        <f>VLOOKUP($A1561&amp;$C1561&amp;$B1561,Mapping!$C:$G,5,0)</f>
        <v>Oral &amp; Topical</v>
      </c>
      <c r="L1561" t="str">
        <f>VLOOKUP(J1561&amp;H1561,Mapping!J:K,2,0)</f>
        <v>Listerine</v>
      </c>
      <c r="M1561" t="str">
        <f>IF(OR(I1561="PIZ BUIN",I1561="LISTERINE"),VLOOKUP(E1561,MAPEO!C:D,2,0)&amp;" "&amp;H1561,VLOOKUP(E1561,MAPEO!C:D,2,0))</f>
        <v>Listerine Mass</v>
      </c>
      <c r="N1561">
        <f>VLOOKUP(F1561,MD!A:B,2,0)</f>
        <v>0</v>
      </c>
    </row>
    <row r="1562" spans="1:14">
      <c r="A1562" t="s">
        <v>133</v>
      </c>
      <c r="B1562" t="s">
        <v>1</v>
      </c>
      <c r="C1562" t="s">
        <v>207</v>
      </c>
      <c r="D1562" t="s">
        <v>207</v>
      </c>
      <c r="E1562" t="s">
        <v>624</v>
      </c>
      <c r="F1562" t="s">
        <v>490</v>
      </c>
      <c r="G1562" s="3">
        <v>37909.800000000003</v>
      </c>
      <c r="H1562" s="3" t="str">
        <f>VLOOKUP($A1562&amp;$C1562&amp;$B1562,Mapping!$C:$G,3,0)</f>
        <v>Mass</v>
      </c>
      <c r="I1562" t="str">
        <f>VLOOKUP($A1562&amp;$C1562&amp;$B1562,Mapping!$C:$G,4,0)</f>
        <v>LISTERINE</v>
      </c>
      <c r="J1562" t="str">
        <f t="shared" si="24"/>
        <v>LISTERINE</v>
      </c>
      <c r="K1562" t="str">
        <f>VLOOKUP($A1562&amp;$C1562&amp;$B1562,Mapping!$C:$G,5,0)</f>
        <v>Oral &amp; Topical</v>
      </c>
      <c r="L1562" t="str">
        <f>VLOOKUP(J1562&amp;H1562,Mapping!J:K,2,0)</f>
        <v>Listerine</v>
      </c>
      <c r="M1562" t="str">
        <f>IF(OR(I1562="PIZ BUIN",I1562="LISTERINE"),VLOOKUP(E1562,MAPEO!C:D,2,0)&amp;" "&amp;H1562,VLOOKUP(E1562,MAPEO!C:D,2,0))</f>
        <v>Listerine Mass</v>
      </c>
      <c r="N1562">
        <f>VLOOKUP(F1562,MD!A:B,2,0)</f>
        <v>0</v>
      </c>
    </row>
    <row r="1563" spans="1:14">
      <c r="A1563" t="s">
        <v>133</v>
      </c>
      <c r="B1563" t="s">
        <v>1</v>
      </c>
      <c r="C1563" t="s">
        <v>207</v>
      </c>
      <c r="D1563" t="s">
        <v>207</v>
      </c>
      <c r="E1563" t="s">
        <v>624</v>
      </c>
      <c r="F1563" t="s">
        <v>491</v>
      </c>
      <c r="G1563" s="3">
        <v>19514.34</v>
      </c>
      <c r="H1563" s="3" t="str">
        <f>VLOOKUP($A1563&amp;$C1563&amp;$B1563,Mapping!$C:$G,3,0)</f>
        <v>Mass</v>
      </c>
      <c r="I1563" t="str">
        <f>VLOOKUP($A1563&amp;$C1563&amp;$B1563,Mapping!$C:$G,4,0)</f>
        <v>LISTERINE</v>
      </c>
      <c r="J1563" t="str">
        <f t="shared" si="24"/>
        <v>LISTERINE</v>
      </c>
      <c r="K1563" t="str">
        <f>VLOOKUP($A1563&amp;$C1563&amp;$B1563,Mapping!$C:$G,5,0)</f>
        <v>Oral &amp; Topical</v>
      </c>
      <c r="L1563" t="str">
        <f>VLOOKUP(J1563&amp;H1563,Mapping!J:K,2,0)</f>
        <v>Listerine</v>
      </c>
      <c r="M1563" t="str">
        <f>IF(OR(I1563="PIZ BUIN",I1563="LISTERINE"),VLOOKUP(E1563,MAPEO!C:D,2,0)&amp;" "&amp;H1563,VLOOKUP(E1563,MAPEO!C:D,2,0))</f>
        <v>Listerine Mass</v>
      </c>
      <c r="N1563">
        <f>VLOOKUP(F1563,MD!A:B,2,0)</f>
        <v>0</v>
      </c>
    </row>
    <row r="1564" spans="1:14">
      <c r="A1564" t="s">
        <v>133</v>
      </c>
      <c r="B1564" t="s">
        <v>1</v>
      </c>
      <c r="C1564" t="s">
        <v>207</v>
      </c>
      <c r="D1564" t="s">
        <v>207</v>
      </c>
      <c r="E1564" t="s">
        <v>624</v>
      </c>
      <c r="F1564" t="s">
        <v>492</v>
      </c>
      <c r="G1564" s="3">
        <v>18579.38</v>
      </c>
      <c r="H1564" s="3" t="str">
        <f>VLOOKUP($A1564&amp;$C1564&amp;$B1564,Mapping!$C:$G,3,0)</f>
        <v>Mass</v>
      </c>
      <c r="I1564" t="str">
        <f>VLOOKUP($A1564&amp;$C1564&amp;$B1564,Mapping!$C:$G,4,0)</f>
        <v>LISTERINE</v>
      </c>
      <c r="J1564" t="str">
        <f t="shared" si="24"/>
        <v>LISTERINE</v>
      </c>
      <c r="K1564" t="str">
        <f>VLOOKUP($A1564&amp;$C1564&amp;$B1564,Mapping!$C:$G,5,0)</f>
        <v>Oral &amp; Topical</v>
      </c>
      <c r="L1564" t="str">
        <f>VLOOKUP(J1564&amp;H1564,Mapping!J:K,2,0)</f>
        <v>Listerine</v>
      </c>
      <c r="M1564" t="str">
        <f>IF(OR(I1564="PIZ BUIN",I1564="LISTERINE"),VLOOKUP(E1564,MAPEO!C:D,2,0)&amp;" "&amp;H1564,VLOOKUP(E1564,MAPEO!C:D,2,0))</f>
        <v>Listerine Mass</v>
      </c>
      <c r="N1564">
        <f>VLOOKUP(F1564,MD!A:B,2,0)</f>
        <v>0</v>
      </c>
    </row>
    <row r="1565" spans="1:14">
      <c r="A1565" t="s">
        <v>133</v>
      </c>
      <c r="B1565" t="s">
        <v>1</v>
      </c>
      <c r="C1565" t="s">
        <v>207</v>
      </c>
      <c r="D1565" t="s">
        <v>207</v>
      </c>
      <c r="E1565" t="s">
        <v>624</v>
      </c>
      <c r="F1565" t="s">
        <v>493</v>
      </c>
      <c r="G1565" s="3">
        <v>31954.52</v>
      </c>
      <c r="H1565" s="3" t="str">
        <f>VLOOKUP($A1565&amp;$C1565&amp;$B1565,Mapping!$C:$G,3,0)</f>
        <v>Mass</v>
      </c>
      <c r="I1565" t="str">
        <f>VLOOKUP($A1565&amp;$C1565&amp;$B1565,Mapping!$C:$G,4,0)</f>
        <v>LISTERINE</v>
      </c>
      <c r="J1565" t="str">
        <f t="shared" si="24"/>
        <v>LISTERINE</v>
      </c>
      <c r="K1565" t="str">
        <f>VLOOKUP($A1565&amp;$C1565&amp;$B1565,Mapping!$C:$G,5,0)</f>
        <v>Oral &amp; Topical</v>
      </c>
      <c r="L1565" t="str">
        <f>VLOOKUP(J1565&amp;H1565,Mapping!J:K,2,0)</f>
        <v>Listerine</v>
      </c>
      <c r="M1565" t="str">
        <f>IF(OR(I1565="PIZ BUIN",I1565="LISTERINE"),VLOOKUP(E1565,MAPEO!C:D,2,0)&amp;" "&amp;H1565,VLOOKUP(E1565,MAPEO!C:D,2,0))</f>
        <v>Listerine Mass</v>
      </c>
      <c r="N1565">
        <f>VLOOKUP(F1565,MD!A:B,2,0)</f>
        <v>0</v>
      </c>
    </row>
    <row r="1566" spans="1:14">
      <c r="A1566" t="s">
        <v>133</v>
      </c>
      <c r="B1566" t="s">
        <v>1</v>
      </c>
      <c r="C1566" t="s">
        <v>207</v>
      </c>
      <c r="D1566" t="s">
        <v>207</v>
      </c>
      <c r="E1566" t="s">
        <v>624</v>
      </c>
      <c r="F1566" t="s">
        <v>95</v>
      </c>
      <c r="G1566" s="3">
        <v>19772.310000000001</v>
      </c>
      <c r="H1566" s="3" t="str">
        <f>VLOOKUP($A1566&amp;$C1566&amp;$B1566,Mapping!$C:$G,3,0)</f>
        <v>Mass</v>
      </c>
      <c r="I1566" t="str">
        <f>VLOOKUP($A1566&amp;$C1566&amp;$B1566,Mapping!$C:$G,4,0)</f>
        <v>LISTERINE</v>
      </c>
      <c r="J1566" t="str">
        <f t="shared" si="24"/>
        <v>LISTERINE</v>
      </c>
      <c r="K1566" t="str">
        <f>VLOOKUP($A1566&amp;$C1566&amp;$B1566,Mapping!$C:$G,5,0)</f>
        <v>Oral &amp; Topical</v>
      </c>
      <c r="L1566" t="str">
        <f>VLOOKUP(J1566&amp;H1566,Mapping!J:K,2,0)</f>
        <v>Listerine</v>
      </c>
      <c r="M1566" t="str">
        <f>IF(OR(I1566="PIZ BUIN",I1566="LISTERINE"),VLOOKUP(E1566,MAPEO!C:D,2,0)&amp;" "&amp;H1566,VLOOKUP(E1566,MAPEO!C:D,2,0))</f>
        <v>Listerine Mass</v>
      </c>
      <c r="N1566" t="str">
        <f>VLOOKUP(F1566,MD!A:B,2,0)</f>
        <v>YTD 2015</v>
      </c>
    </row>
    <row r="1567" spans="1:14">
      <c r="A1567" t="s">
        <v>133</v>
      </c>
      <c r="B1567" t="s">
        <v>1</v>
      </c>
      <c r="C1567" t="s">
        <v>207</v>
      </c>
      <c r="D1567" t="s">
        <v>207</v>
      </c>
      <c r="E1567" t="s">
        <v>624</v>
      </c>
      <c r="F1567" t="s">
        <v>96</v>
      </c>
      <c r="G1567" s="3">
        <v>21605.040000000001</v>
      </c>
      <c r="H1567" s="3" t="str">
        <f>VLOOKUP($A1567&amp;$C1567&amp;$B1567,Mapping!$C:$G,3,0)</f>
        <v>Mass</v>
      </c>
      <c r="I1567" t="str">
        <f>VLOOKUP($A1567&amp;$C1567&amp;$B1567,Mapping!$C:$G,4,0)</f>
        <v>LISTERINE</v>
      </c>
      <c r="J1567" t="str">
        <f t="shared" si="24"/>
        <v>LISTERINE</v>
      </c>
      <c r="K1567" t="str">
        <f>VLOOKUP($A1567&amp;$C1567&amp;$B1567,Mapping!$C:$G,5,0)</f>
        <v>Oral &amp; Topical</v>
      </c>
      <c r="L1567" t="str">
        <f>VLOOKUP(J1567&amp;H1567,Mapping!J:K,2,0)</f>
        <v>Listerine</v>
      </c>
      <c r="M1567" t="str">
        <f>IF(OR(I1567="PIZ BUIN",I1567="LISTERINE"),VLOOKUP(E1567,MAPEO!C:D,2,0)&amp;" "&amp;H1567,VLOOKUP(E1567,MAPEO!C:D,2,0))</f>
        <v>Listerine Mass</v>
      </c>
      <c r="N1567" t="str">
        <f>VLOOKUP(F1567,MD!A:B,2,0)</f>
        <v>YTD 2015</v>
      </c>
    </row>
    <row r="1568" spans="1:14">
      <c r="A1568" t="s">
        <v>133</v>
      </c>
      <c r="B1568" t="s">
        <v>1</v>
      </c>
      <c r="C1568" t="s">
        <v>207</v>
      </c>
      <c r="D1568" t="s">
        <v>207</v>
      </c>
      <c r="E1568" t="s">
        <v>624</v>
      </c>
      <c r="F1568" t="s">
        <v>97</v>
      </c>
      <c r="G1568" s="3">
        <v>34155.71</v>
      </c>
      <c r="H1568" s="3" t="str">
        <f>VLOOKUP($A1568&amp;$C1568&amp;$B1568,Mapping!$C:$G,3,0)</f>
        <v>Mass</v>
      </c>
      <c r="I1568" t="str">
        <f>VLOOKUP($A1568&amp;$C1568&amp;$B1568,Mapping!$C:$G,4,0)</f>
        <v>LISTERINE</v>
      </c>
      <c r="J1568" t="str">
        <f t="shared" si="24"/>
        <v>LISTERINE</v>
      </c>
      <c r="K1568" t="str">
        <f>VLOOKUP($A1568&amp;$C1568&amp;$B1568,Mapping!$C:$G,5,0)</f>
        <v>Oral &amp; Topical</v>
      </c>
      <c r="L1568" t="str">
        <f>VLOOKUP(J1568&amp;H1568,Mapping!J:K,2,0)</f>
        <v>Listerine</v>
      </c>
      <c r="M1568" t="str">
        <f>IF(OR(I1568="PIZ BUIN",I1568="LISTERINE"),VLOOKUP(E1568,MAPEO!C:D,2,0)&amp;" "&amp;H1568,VLOOKUP(E1568,MAPEO!C:D,2,0))</f>
        <v>Listerine Mass</v>
      </c>
      <c r="N1568" t="str">
        <f>VLOOKUP(F1568,MD!A:B,2,0)</f>
        <v>YTD 2015</v>
      </c>
    </row>
    <row r="1569" spans="1:14">
      <c r="A1569" t="s">
        <v>133</v>
      </c>
      <c r="B1569" t="s">
        <v>1</v>
      </c>
      <c r="C1569" t="s">
        <v>207</v>
      </c>
      <c r="D1569" t="s">
        <v>207</v>
      </c>
      <c r="E1569" t="s">
        <v>624</v>
      </c>
      <c r="F1569" t="s">
        <v>101</v>
      </c>
      <c r="G1569" s="3">
        <v>21834.23</v>
      </c>
      <c r="H1569" s="3" t="str">
        <f>VLOOKUP($A1569&amp;$C1569&amp;$B1569,Mapping!$C:$G,3,0)</f>
        <v>Mass</v>
      </c>
      <c r="I1569" t="str">
        <f>VLOOKUP($A1569&amp;$C1569&amp;$B1569,Mapping!$C:$G,4,0)</f>
        <v>LISTERINE</v>
      </c>
      <c r="J1569" t="str">
        <f t="shared" si="24"/>
        <v>LISTERINE</v>
      </c>
      <c r="K1569" t="str">
        <f>VLOOKUP($A1569&amp;$C1569&amp;$B1569,Mapping!$C:$G,5,0)</f>
        <v>Oral &amp; Topical</v>
      </c>
      <c r="L1569" t="str">
        <f>VLOOKUP(J1569&amp;H1569,Mapping!J:K,2,0)</f>
        <v>Listerine</v>
      </c>
      <c r="M1569" t="str">
        <f>IF(OR(I1569="PIZ BUIN",I1569="LISTERINE"),VLOOKUP(E1569,MAPEO!C:D,2,0)&amp;" "&amp;H1569,VLOOKUP(E1569,MAPEO!C:D,2,0))</f>
        <v>Listerine Mass</v>
      </c>
      <c r="N1569" t="str">
        <f>VLOOKUP(F1569,MD!A:B,2,0)</f>
        <v>YTD 2015</v>
      </c>
    </row>
    <row r="1570" spans="1:14">
      <c r="A1570" t="s">
        <v>133</v>
      </c>
      <c r="B1570" t="s">
        <v>1</v>
      </c>
      <c r="C1570" t="s">
        <v>207</v>
      </c>
      <c r="D1570" t="s">
        <v>207</v>
      </c>
      <c r="E1570" t="s">
        <v>624</v>
      </c>
      <c r="F1570" t="s">
        <v>104</v>
      </c>
      <c r="G1570" s="3">
        <v>22718.55</v>
      </c>
      <c r="H1570" s="3" t="str">
        <f>VLOOKUP($A1570&amp;$C1570&amp;$B1570,Mapping!$C:$G,3,0)</f>
        <v>Mass</v>
      </c>
      <c r="I1570" t="str">
        <f>VLOOKUP($A1570&amp;$C1570&amp;$B1570,Mapping!$C:$G,4,0)</f>
        <v>LISTERINE</v>
      </c>
      <c r="J1570" t="str">
        <f t="shared" si="24"/>
        <v>LISTERINE</v>
      </c>
      <c r="K1570" t="str">
        <f>VLOOKUP($A1570&amp;$C1570&amp;$B1570,Mapping!$C:$G,5,0)</f>
        <v>Oral &amp; Topical</v>
      </c>
      <c r="L1570" t="str">
        <f>VLOOKUP(J1570&amp;H1570,Mapping!J:K,2,0)</f>
        <v>Listerine</v>
      </c>
      <c r="M1570" t="str">
        <f>IF(OR(I1570="PIZ BUIN",I1570="LISTERINE"),VLOOKUP(E1570,MAPEO!C:D,2,0)&amp;" "&amp;H1570,VLOOKUP(E1570,MAPEO!C:D,2,0))</f>
        <v>Listerine Mass</v>
      </c>
      <c r="N1570" t="str">
        <f>VLOOKUP(F1570,MD!A:B,2,0)</f>
        <v>YTD 2015</v>
      </c>
    </row>
    <row r="1571" spans="1:14">
      <c r="A1571" t="s">
        <v>133</v>
      </c>
      <c r="B1571" t="s">
        <v>1</v>
      </c>
      <c r="C1571" t="s">
        <v>207</v>
      </c>
      <c r="D1571" t="s">
        <v>207</v>
      </c>
      <c r="E1571" t="s">
        <v>624</v>
      </c>
      <c r="F1571" t="s">
        <v>105</v>
      </c>
      <c r="G1571" s="3">
        <v>26063.99</v>
      </c>
      <c r="H1571" s="3" t="str">
        <f>VLOOKUP($A1571&amp;$C1571&amp;$B1571,Mapping!$C:$G,3,0)</f>
        <v>Mass</v>
      </c>
      <c r="I1571" t="str">
        <f>VLOOKUP($A1571&amp;$C1571&amp;$B1571,Mapping!$C:$G,4,0)</f>
        <v>LISTERINE</v>
      </c>
      <c r="J1571" t="str">
        <f t="shared" si="24"/>
        <v>LISTERINE</v>
      </c>
      <c r="K1571" t="str">
        <f>VLOOKUP($A1571&amp;$C1571&amp;$B1571,Mapping!$C:$G,5,0)</f>
        <v>Oral &amp; Topical</v>
      </c>
      <c r="L1571" t="str">
        <f>VLOOKUP(J1571&amp;H1571,Mapping!J:K,2,0)</f>
        <v>Listerine</v>
      </c>
      <c r="M1571" t="str">
        <f>IF(OR(I1571="PIZ BUIN",I1571="LISTERINE"),VLOOKUP(E1571,MAPEO!C:D,2,0)&amp;" "&amp;H1571,VLOOKUP(E1571,MAPEO!C:D,2,0))</f>
        <v>Listerine Mass</v>
      </c>
      <c r="N1571" t="str">
        <f>VLOOKUP(F1571,MD!A:B,2,0)</f>
        <v>YTD 2015</v>
      </c>
    </row>
    <row r="1572" spans="1:14">
      <c r="A1572" t="s">
        <v>133</v>
      </c>
      <c r="B1572" t="s">
        <v>1</v>
      </c>
      <c r="C1572" t="s">
        <v>207</v>
      </c>
      <c r="D1572" t="s">
        <v>207</v>
      </c>
      <c r="E1572" t="s">
        <v>624</v>
      </c>
      <c r="F1572" t="s">
        <v>106</v>
      </c>
      <c r="G1572" s="3">
        <v>23973.5</v>
      </c>
      <c r="H1572" s="3" t="str">
        <f>VLOOKUP($A1572&amp;$C1572&amp;$B1572,Mapping!$C:$G,3,0)</f>
        <v>Mass</v>
      </c>
      <c r="I1572" t="str">
        <f>VLOOKUP($A1572&amp;$C1572&amp;$B1572,Mapping!$C:$G,4,0)</f>
        <v>LISTERINE</v>
      </c>
      <c r="J1572" t="str">
        <f t="shared" si="24"/>
        <v>LISTERINE</v>
      </c>
      <c r="K1572" t="str">
        <f>VLOOKUP($A1572&amp;$C1572&amp;$B1572,Mapping!$C:$G,5,0)</f>
        <v>Oral &amp; Topical</v>
      </c>
      <c r="L1572" t="str">
        <f>VLOOKUP(J1572&amp;H1572,Mapping!J:K,2,0)</f>
        <v>Listerine</v>
      </c>
      <c r="M1572" t="str">
        <f>IF(OR(I1572="PIZ BUIN",I1572="LISTERINE"),VLOOKUP(E1572,MAPEO!C:D,2,0)&amp;" "&amp;H1572,VLOOKUP(E1572,MAPEO!C:D,2,0))</f>
        <v>Listerine Mass</v>
      </c>
      <c r="N1572" t="str">
        <f>VLOOKUP(F1572,MD!A:B,2,0)</f>
        <v>YTD 2015</v>
      </c>
    </row>
    <row r="1573" spans="1:14">
      <c r="A1573" t="s">
        <v>133</v>
      </c>
      <c r="B1573" t="s">
        <v>1</v>
      </c>
      <c r="C1573" t="s">
        <v>207</v>
      </c>
      <c r="D1573" t="s">
        <v>207</v>
      </c>
      <c r="E1573" t="s">
        <v>624</v>
      </c>
      <c r="F1573" t="s">
        <v>108</v>
      </c>
      <c r="G1573" s="3">
        <v>15204.46</v>
      </c>
      <c r="H1573" s="3" t="str">
        <f>VLOOKUP($A1573&amp;$C1573&amp;$B1573,Mapping!$C:$G,3,0)</f>
        <v>Mass</v>
      </c>
      <c r="I1573" t="str">
        <f>VLOOKUP($A1573&amp;$C1573&amp;$B1573,Mapping!$C:$G,4,0)</f>
        <v>LISTERINE</v>
      </c>
      <c r="J1573" t="str">
        <f t="shared" si="24"/>
        <v>LISTERINE</v>
      </c>
      <c r="K1573" t="str">
        <f>VLOOKUP($A1573&amp;$C1573&amp;$B1573,Mapping!$C:$G,5,0)</f>
        <v>Oral &amp; Topical</v>
      </c>
      <c r="L1573" t="str">
        <f>VLOOKUP(J1573&amp;H1573,Mapping!J:K,2,0)</f>
        <v>Listerine</v>
      </c>
      <c r="M1573" t="str">
        <f>IF(OR(I1573="PIZ BUIN",I1573="LISTERINE"),VLOOKUP(E1573,MAPEO!C:D,2,0)&amp;" "&amp;H1573,VLOOKUP(E1573,MAPEO!C:D,2,0))</f>
        <v>Listerine Mass</v>
      </c>
      <c r="N1573">
        <f>VLOOKUP(F1573,MD!A:B,2,0)</f>
        <v>0</v>
      </c>
    </row>
    <row r="1574" spans="1:14">
      <c r="A1574" t="s">
        <v>133</v>
      </c>
      <c r="B1574" t="s">
        <v>1</v>
      </c>
      <c r="C1574" t="s">
        <v>207</v>
      </c>
      <c r="D1574" t="s">
        <v>207</v>
      </c>
      <c r="E1574" t="s">
        <v>624</v>
      </c>
      <c r="F1574" t="s">
        <v>109</v>
      </c>
      <c r="G1574" s="3">
        <v>25867.09</v>
      </c>
      <c r="H1574" s="3" t="str">
        <f>VLOOKUP($A1574&amp;$C1574&amp;$B1574,Mapping!$C:$G,3,0)</f>
        <v>Mass</v>
      </c>
      <c r="I1574" t="str">
        <f>VLOOKUP($A1574&amp;$C1574&amp;$B1574,Mapping!$C:$G,4,0)</f>
        <v>LISTERINE</v>
      </c>
      <c r="J1574" t="str">
        <f t="shared" si="24"/>
        <v>LISTERINE</v>
      </c>
      <c r="K1574" t="str">
        <f>VLOOKUP($A1574&amp;$C1574&amp;$B1574,Mapping!$C:$G,5,0)</f>
        <v>Oral &amp; Topical</v>
      </c>
      <c r="L1574" t="str">
        <f>VLOOKUP(J1574&amp;H1574,Mapping!J:K,2,0)</f>
        <v>Listerine</v>
      </c>
      <c r="M1574" t="str">
        <f>IF(OR(I1574="PIZ BUIN",I1574="LISTERINE"),VLOOKUP(E1574,MAPEO!C:D,2,0)&amp;" "&amp;H1574,VLOOKUP(E1574,MAPEO!C:D,2,0))</f>
        <v>Listerine Mass</v>
      </c>
      <c r="N1574">
        <f>VLOOKUP(F1574,MD!A:B,2,0)</f>
        <v>0</v>
      </c>
    </row>
    <row r="1575" spans="1:14">
      <c r="A1575" t="s">
        <v>133</v>
      </c>
      <c r="B1575" t="s">
        <v>1</v>
      </c>
      <c r="C1575" t="s">
        <v>207</v>
      </c>
      <c r="D1575" t="s">
        <v>207</v>
      </c>
      <c r="E1575" t="s">
        <v>624</v>
      </c>
      <c r="F1575" t="s">
        <v>110</v>
      </c>
      <c r="G1575" s="3">
        <v>22247.59</v>
      </c>
      <c r="H1575" s="3" t="str">
        <f>VLOOKUP($A1575&amp;$C1575&amp;$B1575,Mapping!$C:$G,3,0)</f>
        <v>Mass</v>
      </c>
      <c r="I1575" t="str">
        <f>VLOOKUP($A1575&amp;$C1575&amp;$B1575,Mapping!$C:$G,4,0)</f>
        <v>LISTERINE</v>
      </c>
      <c r="J1575" t="str">
        <f t="shared" si="24"/>
        <v>LISTERINE</v>
      </c>
      <c r="K1575" t="str">
        <f>VLOOKUP($A1575&amp;$C1575&amp;$B1575,Mapping!$C:$G,5,0)</f>
        <v>Oral &amp; Topical</v>
      </c>
      <c r="L1575" t="str">
        <f>VLOOKUP(J1575&amp;H1575,Mapping!J:K,2,0)</f>
        <v>Listerine</v>
      </c>
      <c r="M1575" t="str">
        <f>IF(OR(I1575="PIZ BUIN",I1575="LISTERINE"),VLOOKUP(E1575,MAPEO!C:D,2,0)&amp;" "&amp;H1575,VLOOKUP(E1575,MAPEO!C:D,2,0))</f>
        <v>Listerine Mass</v>
      </c>
      <c r="N1575">
        <f>VLOOKUP(F1575,MD!A:B,2,0)</f>
        <v>0</v>
      </c>
    </row>
    <row r="1576" spans="1:14">
      <c r="A1576" t="s">
        <v>133</v>
      </c>
      <c r="B1576" t="s">
        <v>1</v>
      </c>
      <c r="C1576" t="s">
        <v>207</v>
      </c>
      <c r="D1576" t="s">
        <v>207</v>
      </c>
      <c r="E1576" t="s">
        <v>624</v>
      </c>
      <c r="F1576" t="s">
        <v>111</v>
      </c>
      <c r="G1576" s="3">
        <v>12792.96</v>
      </c>
      <c r="H1576" s="3" t="str">
        <f>VLOOKUP($A1576&amp;$C1576&amp;$B1576,Mapping!$C:$G,3,0)</f>
        <v>Mass</v>
      </c>
      <c r="I1576" t="str">
        <f>VLOOKUP($A1576&amp;$C1576&amp;$B1576,Mapping!$C:$G,4,0)</f>
        <v>LISTERINE</v>
      </c>
      <c r="J1576" t="str">
        <f t="shared" si="24"/>
        <v>LISTERINE</v>
      </c>
      <c r="K1576" t="str">
        <f>VLOOKUP($A1576&amp;$C1576&amp;$B1576,Mapping!$C:$G,5,0)</f>
        <v>Oral &amp; Topical</v>
      </c>
      <c r="L1576" t="str">
        <f>VLOOKUP(J1576&amp;H1576,Mapping!J:K,2,0)</f>
        <v>Listerine</v>
      </c>
      <c r="M1576" t="str">
        <f>IF(OR(I1576="PIZ BUIN",I1576="LISTERINE"),VLOOKUP(E1576,MAPEO!C:D,2,0)&amp;" "&amp;H1576,VLOOKUP(E1576,MAPEO!C:D,2,0))</f>
        <v>Listerine Mass</v>
      </c>
      <c r="N1576">
        <f>VLOOKUP(F1576,MD!A:B,2,0)</f>
        <v>0</v>
      </c>
    </row>
    <row r="1577" spans="1:14">
      <c r="A1577" t="s">
        <v>133</v>
      </c>
      <c r="B1577" t="s">
        <v>1</v>
      </c>
      <c r="C1577" t="s">
        <v>207</v>
      </c>
      <c r="D1577" t="s">
        <v>207</v>
      </c>
      <c r="E1577" t="s">
        <v>624</v>
      </c>
      <c r="F1577" t="s">
        <v>114</v>
      </c>
      <c r="G1577" s="3">
        <v>31203.39</v>
      </c>
      <c r="H1577" s="3" t="str">
        <f>VLOOKUP($A1577&amp;$C1577&amp;$B1577,Mapping!$C:$G,3,0)</f>
        <v>Mass</v>
      </c>
      <c r="I1577" t="str">
        <f>VLOOKUP($A1577&amp;$C1577&amp;$B1577,Mapping!$C:$G,4,0)</f>
        <v>LISTERINE</v>
      </c>
      <c r="J1577" t="str">
        <f t="shared" si="24"/>
        <v>LISTERINE</v>
      </c>
      <c r="K1577" t="str">
        <f>VLOOKUP($A1577&amp;$C1577&amp;$B1577,Mapping!$C:$G,5,0)</f>
        <v>Oral &amp; Topical</v>
      </c>
      <c r="L1577" t="str">
        <f>VLOOKUP(J1577&amp;H1577,Mapping!J:K,2,0)</f>
        <v>Listerine</v>
      </c>
      <c r="M1577" t="str">
        <f>IF(OR(I1577="PIZ BUIN",I1577="LISTERINE"),VLOOKUP(E1577,MAPEO!C:D,2,0)&amp;" "&amp;H1577,VLOOKUP(E1577,MAPEO!C:D,2,0))</f>
        <v>Listerine Mass</v>
      </c>
      <c r="N1577">
        <f>VLOOKUP(F1577,MD!A:B,2,0)</f>
        <v>0</v>
      </c>
    </row>
    <row r="1578" spans="1:14">
      <c r="A1578" t="s">
        <v>133</v>
      </c>
      <c r="B1578" t="s">
        <v>1</v>
      </c>
      <c r="C1578" t="s">
        <v>207</v>
      </c>
      <c r="D1578" t="s">
        <v>207</v>
      </c>
      <c r="E1578" t="s">
        <v>624</v>
      </c>
      <c r="F1578" t="s">
        <v>115</v>
      </c>
      <c r="G1578" s="3">
        <v>13175.48</v>
      </c>
      <c r="H1578" s="3" t="str">
        <f>VLOOKUP($A1578&amp;$C1578&amp;$B1578,Mapping!$C:$G,3,0)</f>
        <v>Mass</v>
      </c>
      <c r="I1578" t="str">
        <f>VLOOKUP($A1578&amp;$C1578&amp;$B1578,Mapping!$C:$G,4,0)</f>
        <v>LISTERINE</v>
      </c>
      <c r="J1578" t="str">
        <f t="shared" si="24"/>
        <v>LISTERINE</v>
      </c>
      <c r="K1578" t="str">
        <f>VLOOKUP($A1578&amp;$C1578&amp;$B1578,Mapping!$C:$G,5,0)</f>
        <v>Oral &amp; Topical</v>
      </c>
      <c r="L1578" t="str">
        <f>VLOOKUP(J1578&amp;H1578,Mapping!J:K,2,0)</f>
        <v>Listerine</v>
      </c>
      <c r="M1578" t="str">
        <f>IF(OR(I1578="PIZ BUIN",I1578="LISTERINE"),VLOOKUP(E1578,MAPEO!C:D,2,0)&amp;" "&amp;H1578,VLOOKUP(E1578,MAPEO!C:D,2,0))</f>
        <v>Listerine Mass</v>
      </c>
      <c r="N1578" t="str">
        <f>VLOOKUP(F1578,MD!A:B,2,0)</f>
        <v>YTD 2016</v>
      </c>
    </row>
    <row r="1579" spans="1:14">
      <c r="A1579" t="s">
        <v>133</v>
      </c>
      <c r="B1579" t="s">
        <v>1</v>
      </c>
      <c r="C1579" t="s">
        <v>207</v>
      </c>
      <c r="D1579" t="s">
        <v>207</v>
      </c>
      <c r="E1579" t="s">
        <v>624</v>
      </c>
      <c r="F1579" t="s">
        <v>117</v>
      </c>
      <c r="G1579" s="3">
        <v>13362.9</v>
      </c>
      <c r="H1579" s="3" t="str">
        <f>VLOOKUP($A1579&amp;$C1579&amp;$B1579,Mapping!$C:$G,3,0)</f>
        <v>Mass</v>
      </c>
      <c r="I1579" t="str">
        <f>VLOOKUP($A1579&amp;$C1579&amp;$B1579,Mapping!$C:$G,4,0)</f>
        <v>LISTERINE</v>
      </c>
      <c r="J1579" t="str">
        <f t="shared" si="24"/>
        <v>LISTERINE</v>
      </c>
      <c r="K1579" t="str">
        <f>VLOOKUP($A1579&amp;$C1579&amp;$B1579,Mapping!$C:$G,5,0)</f>
        <v>Oral &amp; Topical</v>
      </c>
      <c r="L1579" t="str">
        <f>VLOOKUP(J1579&amp;H1579,Mapping!J:K,2,0)</f>
        <v>Listerine</v>
      </c>
      <c r="M1579" t="str">
        <f>IF(OR(I1579="PIZ BUIN",I1579="LISTERINE"),VLOOKUP(E1579,MAPEO!C:D,2,0)&amp;" "&amp;H1579,VLOOKUP(E1579,MAPEO!C:D,2,0))</f>
        <v>Listerine Mass</v>
      </c>
      <c r="N1579" t="str">
        <f>VLOOKUP(F1579,MD!A:B,2,0)</f>
        <v>YTD 2016</v>
      </c>
    </row>
    <row r="1580" spans="1:14">
      <c r="A1580" t="s">
        <v>133</v>
      </c>
      <c r="B1580" t="s">
        <v>1</v>
      </c>
      <c r="C1580" t="s">
        <v>207</v>
      </c>
      <c r="D1580" t="s">
        <v>207</v>
      </c>
      <c r="E1580" t="s">
        <v>624</v>
      </c>
      <c r="F1580" t="s">
        <v>118</v>
      </c>
      <c r="G1580" s="3">
        <v>22918.05</v>
      </c>
      <c r="H1580" s="3" t="str">
        <f>VLOOKUP($A1580&amp;$C1580&amp;$B1580,Mapping!$C:$G,3,0)</f>
        <v>Mass</v>
      </c>
      <c r="I1580" t="str">
        <f>VLOOKUP($A1580&amp;$C1580&amp;$B1580,Mapping!$C:$G,4,0)</f>
        <v>LISTERINE</v>
      </c>
      <c r="J1580" t="str">
        <f t="shared" si="24"/>
        <v>LISTERINE</v>
      </c>
      <c r="K1580" t="str">
        <f>VLOOKUP($A1580&amp;$C1580&amp;$B1580,Mapping!$C:$G,5,0)</f>
        <v>Oral &amp; Topical</v>
      </c>
      <c r="L1580" t="str">
        <f>VLOOKUP(J1580&amp;H1580,Mapping!J:K,2,0)</f>
        <v>Listerine</v>
      </c>
      <c r="M1580" t="str">
        <f>IF(OR(I1580="PIZ BUIN",I1580="LISTERINE"),VLOOKUP(E1580,MAPEO!C:D,2,0)&amp;" "&amp;H1580,VLOOKUP(E1580,MAPEO!C:D,2,0))</f>
        <v>Listerine Mass</v>
      </c>
      <c r="N1580" t="str">
        <f>VLOOKUP(F1580,MD!A:B,2,0)</f>
        <v>YTD 2016</v>
      </c>
    </row>
    <row r="1581" spans="1:14">
      <c r="A1581" t="s">
        <v>133</v>
      </c>
      <c r="B1581" t="s">
        <v>1</v>
      </c>
      <c r="C1581" t="s">
        <v>207</v>
      </c>
      <c r="D1581" t="s">
        <v>207</v>
      </c>
      <c r="E1581" t="s">
        <v>625</v>
      </c>
      <c r="F1581" t="s">
        <v>482</v>
      </c>
      <c r="G1581" s="3">
        <v>118560.73</v>
      </c>
      <c r="H1581" s="3" t="str">
        <f>VLOOKUP($A1581&amp;$C1581&amp;$B1581,Mapping!$C:$G,3,0)</f>
        <v>Mass</v>
      </c>
      <c r="I1581" t="str">
        <f>VLOOKUP($A1581&amp;$C1581&amp;$B1581,Mapping!$C:$G,4,0)</f>
        <v>LISTERINE</v>
      </c>
      <c r="J1581" t="str">
        <f t="shared" si="24"/>
        <v>LISTERINE</v>
      </c>
      <c r="K1581" t="str">
        <f>VLOOKUP($A1581&amp;$C1581&amp;$B1581,Mapping!$C:$G,5,0)</f>
        <v>Oral &amp; Topical</v>
      </c>
      <c r="L1581" t="str">
        <f>VLOOKUP(J1581&amp;H1581,Mapping!J:K,2,0)</f>
        <v>Listerine</v>
      </c>
      <c r="M1581" t="str">
        <f>IF(OR(I1581="PIZ BUIN",I1581="LISTERINE"),VLOOKUP(E1581,MAPEO!C:D,2,0)&amp;" "&amp;H1581,VLOOKUP(E1581,MAPEO!C:D,2,0))</f>
        <v>Listerine Mass</v>
      </c>
      <c r="N1581">
        <f>VLOOKUP(F1581,MD!A:B,2,0)</f>
        <v>0</v>
      </c>
    </row>
    <row r="1582" spans="1:14">
      <c r="A1582" t="s">
        <v>133</v>
      </c>
      <c r="B1582" t="s">
        <v>1</v>
      </c>
      <c r="C1582" t="s">
        <v>207</v>
      </c>
      <c r="D1582" t="s">
        <v>207</v>
      </c>
      <c r="E1582" t="s">
        <v>625</v>
      </c>
      <c r="F1582" t="s">
        <v>483</v>
      </c>
      <c r="G1582" s="3">
        <v>191112.33</v>
      </c>
      <c r="H1582" s="3" t="str">
        <f>VLOOKUP($A1582&amp;$C1582&amp;$B1582,Mapping!$C:$G,3,0)</f>
        <v>Mass</v>
      </c>
      <c r="I1582" t="str">
        <f>VLOOKUP($A1582&amp;$C1582&amp;$B1582,Mapping!$C:$G,4,0)</f>
        <v>LISTERINE</v>
      </c>
      <c r="J1582" t="str">
        <f t="shared" si="24"/>
        <v>LISTERINE</v>
      </c>
      <c r="K1582" t="str">
        <f>VLOOKUP($A1582&amp;$C1582&amp;$B1582,Mapping!$C:$G,5,0)</f>
        <v>Oral &amp; Topical</v>
      </c>
      <c r="L1582" t="str">
        <f>VLOOKUP(J1582&amp;H1582,Mapping!J:K,2,0)</f>
        <v>Listerine</v>
      </c>
      <c r="M1582" t="str">
        <f>IF(OR(I1582="PIZ BUIN",I1582="LISTERINE"),VLOOKUP(E1582,MAPEO!C:D,2,0)&amp;" "&amp;H1582,VLOOKUP(E1582,MAPEO!C:D,2,0))</f>
        <v>Listerine Mass</v>
      </c>
      <c r="N1582">
        <f>VLOOKUP(F1582,MD!A:B,2,0)</f>
        <v>0</v>
      </c>
    </row>
    <row r="1583" spans="1:14">
      <c r="A1583" t="s">
        <v>133</v>
      </c>
      <c r="B1583" t="s">
        <v>1</v>
      </c>
      <c r="C1583" t="s">
        <v>207</v>
      </c>
      <c r="D1583" t="s">
        <v>207</v>
      </c>
      <c r="E1583" t="s">
        <v>625</v>
      </c>
      <c r="F1583" t="s">
        <v>484</v>
      </c>
      <c r="G1583" s="3">
        <v>135449.96</v>
      </c>
      <c r="H1583" s="3" t="str">
        <f>VLOOKUP($A1583&amp;$C1583&amp;$B1583,Mapping!$C:$G,3,0)</f>
        <v>Mass</v>
      </c>
      <c r="I1583" t="str">
        <f>VLOOKUP($A1583&amp;$C1583&amp;$B1583,Mapping!$C:$G,4,0)</f>
        <v>LISTERINE</v>
      </c>
      <c r="J1583" t="str">
        <f t="shared" si="24"/>
        <v>LISTERINE</v>
      </c>
      <c r="K1583" t="str">
        <f>VLOOKUP($A1583&amp;$C1583&amp;$B1583,Mapping!$C:$G,5,0)</f>
        <v>Oral &amp; Topical</v>
      </c>
      <c r="L1583" t="str">
        <f>VLOOKUP(J1583&amp;H1583,Mapping!J:K,2,0)</f>
        <v>Listerine</v>
      </c>
      <c r="M1583" t="str">
        <f>IF(OR(I1583="PIZ BUIN",I1583="LISTERINE"),VLOOKUP(E1583,MAPEO!C:D,2,0)&amp;" "&amp;H1583,VLOOKUP(E1583,MAPEO!C:D,2,0))</f>
        <v>Listerine Mass</v>
      </c>
      <c r="N1583">
        <f>VLOOKUP(F1583,MD!A:B,2,0)</f>
        <v>0</v>
      </c>
    </row>
    <row r="1584" spans="1:14">
      <c r="A1584" t="s">
        <v>133</v>
      </c>
      <c r="B1584" t="s">
        <v>1</v>
      </c>
      <c r="C1584" t="s">
        <v>207</v>
      </c>
      <c r="D1584" t="s">
        <v>207</v>
      </c>
      <c r="E1584" t="s">
        <v>625</v>
      </c>
      <c r="F1584" t="s">
        <v>485</v>
      </c>
      <c r="G1584" s="3">
        <v>134164.57999999999</v>
      </c>
      <c r="H1584" s="3" t="str">
        <f>VLOOKUP($A1584&amp;$C1584&amp;$B1584,Mapping!$C:$G,3,0)</f>
        <v>Mass</v>
      </c>
      <c r="I1584" t="str">
        <f>VLOOKUP($A1584&amp;$C1584&amp;$B1584,Mapping!$C:$G,4,0)</f>
        <v>LISTERINE</v>
      </c>
      <c r="J1584" t="str">
        <f t="shared" si="24"/>
        <v>LISTERINE</v>
      </c>
      <c r="K1584" t="str">
        <f>VLOOKUP($A1584&amp;$C1584&amp;$B1584,Mapping!$C:$G,5,0)</f>
        <v>Oral &amp; Topical</v>
      </c>
      <c r="L1584" t="str">
        <f>VLOOKUP(J1584&amp;H1584,Mapping!J:K,2,0)</f>
        <v>Listerine</v>
      </c>
      <c r="M1584" t="str">
        <f>IF(OR(I1584="PIZ BUIN",I1584="LISTERINE"),VLOOKUP(E1584,MAPEO!C:D,2,0)&amp;" "&amp;H1584,VLOOKUP(E1584,MAPEO!C:D,2,0))</f>
        <v>Listerine Mass</v>
      </c>
      <c r="N1584">
        <f>VLOOKUP(F1584,MD!A:B,2,0)</f>
        <v>0</v>
      </c>
    </row>
    <row r="1585" spans="1:14">
      <c r="A1585" t="s">
        <v>133</v>
      </c>
      <c r="B1585" t="s">
        <v>1</v>
      </c>
      <c r="C1585" t="s">
        <v>207</v>
      </c>
      <c r="D1585" t="s">
        <v>207</v>
      </c>
      <c r="E1585" t="s">
        <v>625</v>
      </c>
      <c r="F1585" t="s">
        <v>486</v>
      </c>
      <c r="G1585" s="3">
        <v>164957.81</v>
      </c>
      <c r="H1585" s="3" t="str">
        <f>VLOOKUP($A1585&amp;$C1585&amp;$B1585,Mapping!$C:$G,3,0)</f>
        <v>Mass</v>
      </c>
      <c r="I1585" t="str">
        <f>VLOOKUP($A1585&amp;$C1585&amp;$B1585,Mapping!$C:$G,4,0)</f>
        <v>LISTERINE</v>
      </c>
      <c r="J1585" t="str">
        <f t="shared" si="24"/>
        <v>LISTERINE</v>
      </c>
      <c r="K1585" t="str">
        <f>VLOOKUP($A1585&amp;$C1585&amp;$B1585,Mapping!$C:$G,5,0)</f>
        <v>Oral &amp; Topical</v>
      </c>
      <c r="L1585" t="str">
        <f>VLOOKUP(J1585&amp;H1585,Mapping!J:K,2,0)</f>
        <v>Listerine</v>
      </c>
      <c r="M1585" t="str">
        <f>IF(OR(I1585="PIZ BUIN",I1585="LISTERINE"),VLOOKUP(E1585,MAPEO!C:D,2,0)&amp;" "&amp;H1585,VLOOKUP(E1585,MAPEO!C:D,2,0))</f>
        <v>Listerine Mass</v>
      </c>
      <c r="N1585">
        <f>VLOOKUP(F1585,MD!A:B,2,0)</f>
        <v>0</v>
      </c>
    </row>
    <row r="1586" spans="1:14">
      <c r="A1586" t="s">
        <v>133</v>
      </c>
      <c r="B1586" t="s">
        <v>1</v>
      </c>
      <c r="C1586" t="s">
        <v>207</v>
      </c>
      <c r="D1586" t="s">
        <v>207</v>
      </c>
      <c r="E1586" t="s">
        <v>625</v>
      </c>
      <c r="F1586" t="s">
        <v>487</v>
      </c>
      <c r="G1586" s="3">
        <v>173469.35</v>
      </c>
      <c r="H1586" s="3" t="str">
        <f>VLOOKUP($A1586&amp;$C1586&amp;$B1586,Mapping!$C:$G,3,0)</f>
        <v>Mass</v>
      </c>
      <c r="I1586" t="str">
        <f>VLOOKUP($A1586&amp;$C1586&amp;$B1586,Mapping!$C:$G,4,0)</f>
        <v>LISTERINE</v>
      </c>
      <c r="J1586" t="str">
        <f t="shared" si="24"/>
        <v>LISTERINE</v>
      </c>
      <c r="K1586" t="str">
        <f>VLOOKUP($A1586&amp;$C1586&amp;$B1586,Mapping!$C:$G,5,0)</f>
        <v>Oral &amp; Topical</v>
      </c>
      <c r="L1586" t="str">
        <f>VLOOKUP(J1586&amp;H1586,Mapping!J:K,2,0)</f>
        <v>Listerine</v>
      </c>
      <c r="M1586" t="str">
        <f>IF(OR(I1586="PIZ BUIN",I1586="LISTERINE"),VLOOKUP(E1586,MAPEO!C:D,2,0)&amp;" "&amp;H1586,VLOOKUP(E1586,MAPEO!C:D,2,0))</f>
        <v>Listerine Mass</v>
      </c>
      <c r="N1586">
        <f>VLOOKUP(F1586,MD!A:B,2,0)</f>
        <v>0</v>
      </c>
    </row>
    <row r="1587" spans="1:14">
      <c r="A1587" t="s">
        <v>133</v>
      </c>
      <c r="B1587" t="s">
        <v>1</v>
      </c>
      <c r="C1587" t="s">
        <v>207</v>
      </c>
      <c r="D1587" t="s">
        <v>207</v>
      </c>
      <c r="E1587" t="s">
        <v>625</v>
      </c>
      <c r="F1587" t="s">
        <v>488</v>
      </c>
      <c r="G1587" s="3">
        <v>166599.98000000001</v>
      </c>
      <c r="H1587" s="3" t="str">
        <f>VLOOKUP($A1587&amp;$C1587&amp;$B1587,Mapping!$C:$G,3,0)</f>
        <v>Mass</v>
      </c>
      <c r="I1587" t="str">
        <f>VLOOKUP($A1587&amp;$C1587&amp;$B1587,Mapping!$C:$G,4,0)</f>
        <v>LISTERINE</v>
      </c>
      <c r="J1587" t="str">
        <f t="shared" si="24"/>
        <v>LISTERINE</v>
      </c>
      <c r="K1587" t="str">
        <f>VLOOKUP($A1587&amp;$C1587&amp;$B1587,Mapping!$C:$G,5,0)</f>
        <v>Oral &amp; Topical</v>
      </c>
      <c r="L1587" t="str">
        <f>VLOOKUP(J1587&amp;H1587,Mapping!J:K,2,0)</f>
        <v>Listerine</v>
      </c>
      <c r="M1587" t="str">
        <f>IF(OR(I1587="PIZ BUIN",I1587="LISTERINE"),VLOOKUP(E1587,MAPEO!C:D,2,0)&amp;" "&amp;H1587,VLOOKUP(E1587,MAPEO!C:D,2,0))</f>
        <v>Listerine Mass</v>
      </c>
      <c r="N1587">
        <f>VLOOKUP(F1587,MD!A:B,2,0)</f>
        <v>0</v>
      </c>
    </row>
    <row r="1588" spans="1:14">
      <c r="A1588" t="s">
        <v>133</v>
      </c>
      <c r="B1588" t="s">
        <v>1</v>
      </c>
      <c r="C1588" t="s">
        <v>207</v>
      </c>
      <c r="D1588" t="s">
        <v>207</v>
      </c>
      <c r="E1588" t="s">
        <v>625</v>
      </c>
      <c r="F1588" t="s">
        <v>489</v>
      </c>
      <c r="G1588" s="3">
        <v>104816.36</v>
      </c>
      <c r="H1588" s="3" t="str">
        <f>VLOOKUP($A1588&amp;$C1588&amp;$B1588,Mapping!$C:$G,3,0)</f>
        <v>Mass</v>
      </c>
      <c r="I1588" t="str">
        <f>VLOOKUP($A1588&amp;$C1588&amp;$B1588,Mapping!$C:$G,4,0)</f>
        <v>LISTERINE</v>
      </c>
      <c r="J1588" t="str">
        <f t="shared" si="24"/>
        <v>LISTERINE</v>
      </c>
      <c r="K1588" t="str">
        <f>VLOOKUP($A1588&amp;$C1588&amp;$B1588,Mapping!$C:$G,5,0)</f>
        <v>Oral &amp; Topical</v>
      </c>
      <c r="L1588" t="str">
        <f>VLOOKUP(J1588&amp;H1588,Mapping!J:K,2,0)</f>
        <v>Listerine</v>
      </c>
      <c r="M1588" t="str">
        <f>IF(OR(I1588="PIZ BUIN",I1588="LISTERINE"),VLOOKUP(E1588,MAPEO!C:D,2,0)&amp;" "&amp;H1588,VLOOKUP(E1588,MAPEO!C:D,2,0))</f>
        <v>Listerine Mass</v>
      </c>
      <c r="N1588">
        <f>VLOOKUP(F1588,MD!A:B,2,0)</f>
        <v>0</v>
      </c>
    </row>
    <row r="1589" spans="1:14">
      <c r="A1589" t="s">
        <v>133</v>
      </c>
      <c r="B1589" t="s">
        <v>1</v>
      </c>
      <c r="C1589" t="s">
        <v>207</v>
      </c>
      <c r="D1589" t="s">
        <v>207</v>
      </c>
      <c r="E1589" t="s">
        <v>625</v>
      </c>
      <c r="F1589" t="s">
        <v>490</v>
      </c>
      <c r="G1589" s="3">
        <v>194724.71</v>
      </c>
      <c r="H1589" s="3" t="str">
        <f>VLOOKUP($A1589&amp;$C1589&amp;$B1589,Mapping!$C:$G,3,0)</f>
        <v>Mass</v>
      </c>
      <c r="I1589" t="str">
        <f>VLOOKUP($A1589&amp;$C1589&amp;$B1589,Mapping!$C:$G,4,0)</f>
        <v>LISTERINE</v>
      </c>
      <c r="J1589" t="str">
        <f t="shared" si="24"/>
        <v>LISTERINE</v>
      </c>
      <c r="K1589" t="str">
        <f>VLOOKUP($A1589&amp;$C1589&amp;$B1589,Mapping!$C:$G,5,0)</f>
        <v>Oral &amp; Topical</v>
      </c>
      <c r="L1589" t="str">
        <f>VLOOKUP(J1589&amp;H1589,Mapping!J:K,2,0)</f>
        <v>Listerine</v>
      </c>
      <c r="M1589" t="str">
        <f>IF(OR(I1589="PIZ BUIN",I1589="LISTERINE"),VLOOKUP(E1589,MAPEO!C:D,2,0)&amp;" "&amp;H1589,VLOOKUP(E1589,MAPEO!C:D,2,0))</f>
        <v>Listerine Mass</v>
      </c>
      <c r="N1589">
        <f>VLOOKUP(F1589,MD!A:B,2,0)</f>
        <v>0</v>
      </c>
    </row>
    <row r="1590" spans="1:14">
      <c r="A1590" t="s">
        <v>133</v>
      </c>
      <c r="B1590" t="s">
        <v>1</v>
      </c>
      <c r="C1590" t="s">
        <v>207</v>
      </c>
      <c r="D1590" t="s">
        <v>207</v>
      </c>
      <c r="E1590" t="s">
        <v>625</v>
      </c>
      <c r="F1590" t="s">
        <v>491</v>
      </c>
      <c r="G1590" s="3">
        <v>145381.06</v>
      </c>
      <c r="H1590" s="3" t="str">
        <f>VLOOKUP($A1590&amp;$C1590&amp;$B1590,Mapping!$C:$G,3,0)</f>
        <v>Mass</v>
      </c>
      <c r="I1590" t="str">
        <f>VLOOKUP($A1590&amp;$C1590&amp;$B1590,Mapping!$C:$G,4,0)</f>
        <v>LISTERINE</v>
      </c>
      <c r="J1590" t="str">
        <f t="shared" si="24"/>
        <v>LISTERINE</v>
      </c>
      <c r="K1590" t="str">
        <f>VLOOKUP($A1590&amp;$C1590&amp;$B1590,Mapping!$C:$G,5,0)</f>
        <v>Oral &amp; Topical</v>
      </c>
      <c r="L1590" t="str">
        <f>VLOOKUP(J1590&amp;H1590,Mapping!J:K,2,0)</f>
        <v>Listerine</v>
      </c>
      <c r="M1590" t="str">
        <f>IF(OR(I1590="PIZ BUIN",I1590="LISTERINE"),VLOOKUP(E1590,MAPEO!C:D,2,0)&amp;" "&amp;H1590,VLOOKUP(E1590,MAPEO!C:D,2,0))</f>
        <v>Listerine Mass</v>
      </c>
      <c r="N1590">
        <f>VLOOKUP(F1590,MD!A:B,2,0)</f>
        <v>0</v>
      </c>
    </row>
    <row r="1591" spans="1:14">
      <c r="A1591" t="s">
        <v>133</v>
      </c>
      <c r="B1591" t="s">
        <v>1</v>
      </c>
      <c r="C1591" t="s">
        <v>207</v>
      </c>
      <c r="D1591" t="s">
        <v>207</v>
      </c>
      <c r="E1591" t="s">
        <v>625</v>
      </c>
      <c r="F1591" t="s">
        <v>492</v>
      </c>
      <c r="G1591" s="3">
        <v>90232.94</v>
      </c>
      <c r="H1591" s="3" t="str">
        <f>VLOOKUP($A1591&amp;$C1591&amp;$B1591,Mapping!$C:$G,3,0)</f>
        <v>Mass</v>
      </c>
      <c r="I1591" t="str">
        <f>VLOOKUP($A1591&amp;$C1591&amp;$B1591,Mapping!$C:$G,4,0)</f>
        <v>LISTERINE</v>
      </c>
      <c r="J1591" t="str">
        <f t="shared" si="24"/>
        <v>LISTERINE</v>
      </c>
      <c r="K1591" t="str">
        <f>VLOOKUP($A1591&amp;$C1591&amp;$B1591,Mapping!$C:$G,5,0)</f>
        <v>Oral &amp; Topical</v>
      </c>
      <c r="L1591" t="str">
        <f>VLOOKUP(J1591&amp;H1591,Mapping!J:K,2,0)</f>
        <v>Listerine</v>
      </c>
      <c r="M1591" t="str">
        <f>IF(OR(I1591="PIZ BUIN",I1591="LISTERINE"),VLOOKUP(E1591,MAPEO!C:D,2,0)&amp;" "&amp;H1591,VLOOKUP(E1591,MAPEO!C:D,2,0))</f>
        <v>Listerine Mass</v>
      </c>
      <c r="N1591">
        <f>VLOOKUP(F1591,MD!A:B,2,0)</f>
        <v>0</v>
      </c>
    </row>
    <row r="1592" spans="1:14">
      <c r="A1592" t="s">
        <v>133</v>
      </c>
      <c r="B1592" t="s">
        <v>1</v>
      </c>
      <c r="C1592" t="s">
        <v>207</v>
      </c>
      <c r="D1592" t="s">
        <v>207</v>
      </c>
      <c r="E1592" t="s">
        <v>625</v>
      </c>
      <c r="F1592" t="s">
        <v>493</v>
      </c>
      <c r="G1592" s="3">
        <v>254326.97</v>
      </c>
      <c r="H1592" s="3" t="str">
        <f>VLOOKUP($A1592&amp;$C1592&amp;$B1592,Mapping!$C:$G,3,0)</f>
        <v>Mass</v>
      </c>
      <c r="I1592" t="str">
        <f>VLOOKUP($A1592&amp;$C1592&amp;$B1592,Mapping!$C:$G,4,0)</f>
        <v>LISTERINE</v>
      </c>
      <c r="J1592" t="str">
        <f t="shared" si="24"/>
        <v>LISTERINE</v>
      </c>
      <c r="K1592" t="str">
        <f>VLOOKUP($A1592&amp;$C1592&amp;$B1592,Mapping!$C:$G,5,0)</f>
        <v>Oral &amp; Topical</v>
      </c>
      <c r="L1592" t="str">
        <f>VLOOKUP(J1592&amp;H1592,Mapping!J:K,2,0)</f>
        <v>Listerine</v>
      </c>
      <c r="M1592" t="str">
        <f>IF(OR(I1592="PIZ BUIN",I1592="LISTERINE"),VLOOKUP(E1592,MAPEO!C:D,2,0)&amp;" "&amp;H1592,VLOOKUP(E1592,MAPEO!C:D,2,0))</f>
        <v>Listerine Mass</v>
      </c>
      <c r="N1592">
        <f>VLOOKUP(F1592,MD!A:B,2,0)</f>
        <v>0</v>
      </c>
    </row>
    <row r="1593" spans="1:14">
      <c r="A1593" t="s">
        <v>133</v>
      </c>
      <c r="B1593" t="s">
        <v>1</v>
      </c>
      <c r="C1593" t="s">
        <v>207</v>
      </c>
      <c r="D1593" t="s">
        <v>207</v>
      </c>
      <c r="E1593" t="s">
        <v>625</v>
      </c>
      <c r="F1593" t="s">
        <v>95</v>
      </c>
      <c r="G1593" s="3">
        <v>89536.12</v>
      </c>
      <c r="H1593" s="3" t="str">
        <f>VLOOKUP($A1593&amp;$C1593&amp;$B1593,Mapping!$C:$G,3,0)</f>
        <v>Mass</v>
      </c>
      <c r="I1593" t="str">
        <f>VLOOKUP($A1593&amp;$C1593&amp;$B1593,Mapping!$C:$G,4,0)</f>
        <v>LISTERINE</v>
      </c>
      <c r="J1593" t="str">
        <f t="shared" si="24"/>
        <v>LISTERINE</v>
      </c>
      <c r="K1593" t="str">
        <f>VLOOKUP($A1593&amp;$C1593&amp;$B1593,Mapping!$C:$G,5,0)</f>
        <v>Oral &amp; Topical</v>
      </c>
      <c r="L1593" t="str">
        <f>VLOOKUP(J1593&amp;H1593,Mapping!J:K,2,0)</f>
        <v>Listerine</v>
      </c>
      <c r="M1593" t="str">
        <f>IF(OR(I1593="PIZ BUIN",I1593="LISTERINE"),VLOOKUP(E1593,MAPEO!C:D,2,0)&amp;" "&amp;H1593,VLOOKUP(E1593,MAPEO!C:D,2,0))</f>
        <v>Listerine Mass</v>
      </c>
      <c r="N1593" t="str">
        <f>VLOOKUP(F1593,MD!A:B,2,0)</f>
        <v>YTD 2015</v>
      </c>
    </row>
    <row r="1594" spans="1:14">
      <c r="A1594" t="s">
        <v>133</v>
      </c>
      <c r="B1594" t="s">
        <v>1</v>
      </c>
      <c r="C1594" t="s">
        <v>207</v>
      </c>
      <c r="D1594" t="s">
        <v>207</v>
      </c>
      <c r="E1594" t="s">
        <v>625</v>
      </c>
      <c r="F1594" t="s">
        <v>96</v>
      </c>
      <c r="G1594" s="3">
        <v>190123</v>
      </c>
      <c r="H1594" s="3" t="str">
        <f>VLOOKUP($A1594&amp;$C1594&amp;$B1594,Mapping!$C:$G,3,0)</f>
        <v>Mass</v>
      </c>
      <c r="I1594" t="str">
        <f>VLOOKUP($A1594&amp;$C1594&amp;$B1594,Mapping!$C:$G,4,0)</f>
        <v>LISTERINE</v>
      </c>
      <c r="J1594" t="str">
        <f t="shared" si="24"/>
        <v>LISTERINE</v>
      </c>
      <c r="K1594" t="str">
        <f>VLOOKUP($A1594&amp;$C1594&amp;$B1594,Mapping!$C:$G,5,0)</f>
        <v>Oral &amp; Topical</v>
      </c>
      <c r="L1594" t="str">
        <f>VLOOKUP(J1594&amp;H1594,Mapping!J:K,2,0)</f>
        <v>Listerine</v>
      </c>
      <c r="M1594" t="str">
        <f>IF(OR(I1594="PIZ BUIN",I1594="LISTERINE"),VLOOKUP(E1594,MAPEO!C:D,2,0)&amp;" "&amp;H1594,VLOOKUP(E1594,MAPEO!C:D,2,0))</f>
        <v>Listerine Mass</v>
      </c>
      <c r="N1594" t="str">
        <f>VLOOKUP(F1594,MD!A:B,2,0)</f>
        <v>YTD 2015</v>
      </c>
    </row>
    <row r="1595" spans="1:14">
      <c r="A1595" t="s">
        <v>133</v>
      </c>
      <c r="B1595" t="s">
        <v>1</v>
      </c>
      <c r="C1595" t="s">
        <v>207</v>
      </c>
      <c r="D1595" t="s">
        <v>207</v>
      </c>
      <c r="E1595" t="s">
        <v>625</v>
      </c>
      <c r="F1595" t="s">
        <v>97</v>
      </c>
      <c r="G1595" s="3">
        <v>207184.75</v>
      </c>
      <c r="H1595" s="3" t="str">
        <f>VLOOKUP($A1595&amp;$C1595&amp;$B1595,Mapping!$C:$G,3,0)</f>
        <v>Mass</v>
      </c>
      <c r="I1595" t="str">
        <f>VLOOKUP($A1595&amp;$C1595&amp;$B1595,Mapping!$C:$G,4,0)</f>
        <v>LISTERINE</v>
      </c>
      <c r="J1595" t="str">
        <f t="shared" si="24"/>
        <v>LISTERINE</v>
      </c>
      <c r="K1595" t="str">
        <f>VLOOKUP($A1595&amp;$C1595&amp;$B1595,Mapping!$C:$G,5,0)</f>
        <v>Oral &amp; Topical</v>
      </c>
      <c r="L1595" t="str">
        <f>VLOOKUP(J1595&amp;H1595,Mapping!J:K,2,0)</f>
        <v>Listerine</v>
      </c>
      <c r="M1595" t="str">
        <f>IF(OR(I1595="PIZ BUIN",I1595="LISTERINE"),VLOOKUP(E1595,MAPEO!C:D,2,0)&amp;" "&amp;H1595,VLOOKUP(E1595,MAPEO!C:D,2,0))</f>
        <v>Listerine Mass</v>
      </c>
      <c r="N1595" t="str">
        <f>VLOOKUP(F1595,MD!A:B,2,0)</f>
        <v>YTD 2015</v>
      </c>
    </row>
    <row r="1596" spans="1:14">
      <c r="A1596" t="s">
        <v>133</v>
      </c>
      <c r="B1596" t="s">
        <v>1</v>
      </c>
      <c r="C1596" t="s">
        <v>207</v>
      </c>
      <c r="D1596" t="s">
        <v>207</v>
      </c>
      <c r="E1596" t="s">
        <v>625</v>
      </c>
      <c r="F1596" t="s">
        <v>101</v>
      </c>
      <c r="G1596" s="3">
        <v>112366.99</v>
      </c>
      <c r="H1596" s="3" t="str">
        <f>VLOOKUP($A1596&amp;$C1596&amp;$B1596,Mapping!$C:$G,3,0)</f>
        <v>Mass</v>
      </c>
      <c r="I1596" t="str">
        <f>VLOOKUP($A1596&amp;$C1596&amp;$B1596,Mapping!$C:$G,4,0)</f>
        <v>LISTERINE</v>
      </c>
      <c r="J1596" t="str">
        <f t="shared" si="24"/>
        <v>LISTERINE</v>
      </c>
      <c r="K1596" t="str">
        <f>VLOOKUP($A1596&amp;$C1596&amp;$B1596,Mapping!$C:$G,5,0)</f>
        <v>Oral &amp; Topical</v>
      </c>
      <c r="L1596" t="str">
        <f>VLOOKUP(J1596&amp;H1596,Mapping!J:K,2,0)</f>
        <v>Listerine</v>
      </c>
      <c r="M1596" t="str">
        <f>IF(OR(I1596="PIZ BUIN",I1596="LISTERINE"),VLOOKUP(E1596,MAPEO!C:D,2,0)&amp;" "&amp;H1596,VLOOKUP(E1596,MAPEO!C:D,2,0))</f>
        <v>Listerine Mass</v>
      </c>
      <c r="N1596" t="str">
        <f>VLOOKUP(F1596,MD!A:B,2,0)</f>
        <v>YTD 2015</v>
      </c>
    </row>
    <row r="1597" spans="1:14">
      <c r="A1597" t="s">
        <v>133</v>
      </c>
      <c r="B1597" t="s">
        <v>1</v>
      </c>
      <c r="C1597" t="s">
        <v>207</v>
      </c>
      <c r="D1597" t="s">
        <v>207</v>
      </c>
      <c r="E1597" t="s">
        <v>625</v>
      </c>
      <c r="F1597" t="s">
        <v>104</v>
      </c>
      <c r="G1597" s="3">
        <v>149837.04</v>
      </c>
      <c r="H1597" s="3" t="str">
        <f>VLOOKUP($A1597&amp;$C1597&amp;$B1597,Mapping!$C:$G,3,0)</f>
        <v>Mass</v>
      </c>
      <c r="I1597" t="str">
        <f>VLOOKUP($A1597&amp;$C1597&amp;$B1597,Mapping!$C:$G,4,0)</f>
        <v>LISTERINE</v>
      </c>
      <c r="J1597" t="str">
        <f t="shared" si="24"/>
        <v>LISTERINE</v>
      </c>
      <c r="K1597" t="str">
        <f>VLOOKUP($A1597&amp;$C1597&amp;$B1597,Mapping!$C:$G,5,0)</f>
        <v>Oral &amp; Topical</v>
      </c>
      <c r="L1597" t="str">
        <f>VLOOKUP(J1597&amp;H1597,Mapping!J:K,2,0)</f>
        <v>Listerine</v>
      </c>
      <c r="M1597" t="str">
        <f>IF(OR(I1597="PIZ BUIN",I1597="LISTERINE"),VLOOKUP(E1597,MAPEO!C:D,2,0)&amp;" "&amp;H1597,VLOOKUP(E1597,MAPEO!C:D,2,0))</f>
        <v>Listerine Mass</v>
      </c>
      <c r="N1597" t="str">
        <f>VLOOKUP(F1597,MD!A:B,2,0)</f>
        <v>YTD 2015</v>
      </c>
    </row>
    <row r="1598" spans="1:14">
      <c r="A1598" t="s">
        <v>133</v>
      </c>
      <c r="B1598" t="s">
        <v>1</v>
      </c>
      <c r="C1598" t="s">
        <v>207</v>
      </c>
      <c r="D1598" t="s">
        <v>207</v>
      </c>
      <c r="E1598" t="s">
        <v>625</v>
      </c>
      <c r="F1598" t="s">
        <v>105</v>
      </c>
      <c r="G1598" s="3">
        <v>202318.07999999999</v>
      </c>
      <c r="H1598" s="3" t="str">
        <f>VLOOKUP($A1598&amp;$C1598&amp;$B1598,Mapping!$C:$G,3,0)</f>
        <v>Mass</v>
      </c>
      <c r="I1598" t="str">
        <f>VLOOKUP($A1598&amp;$C1598&amp;$B1598,Mapping!$C:$G,4,0)</f>
        <v>LISTERINE</v>
      </c>
      <c r="J1598" t="str">
        <f t="shared" si="24"/>
        <v>LISTERINE</v>
      </c>
      <c r="K1598" t="str">
        <f>VLOOKUP($A1598&amp;$C1598&amp;$B1598,Mapping!$C:$G,5,0)</f>
        <v>Oral &amp; Topical</v>
      </c>
      <c r="L1598" t="str">
        <f>VLOOKUP(J1598&amp;H1598,Mapping!J:K,2,0)</f>
        <v>Listerine</v>
      </c>
      <c r="M1598" t="str">
        <f>IF(OR(I1598="PIZ BUIN",I1598="LISTERINE"),VLOOKUP(E1598,MAPEO!C:D,2,0)&amp;" "&amp;H1598,VLOOKUP(E1598,MAPEO!C:D,2,0))</f>
        <v>Listerine Mass</v>
      </c>
      <c r="N1598" t="str">
        <f>VLOOKUP(F1598,MD!A:B,2,0)</f>
        <v>YTD 2015</v>
      </c>
    </row>
    <row r="1599" spans="1:14">
      <c r="A1599" t="s">
        <v>133</v>
      </c>
      <c r="B1599" t="s">
        <v>1</v>
      </c>
      <c r="C1599" t="s">
        <v>207</v>
      </c>
      <c r="D1599" t="s">
        <v>207</v>
      </c>
      <c r="E1599" t="s">
        <v>625</v>
      </c>
      <c r="F1599" t="s">
        <v>106</v>
      </c>
      <c r="G1599" s="3">
        <v>59010.89</v>
      </c>
      <c r="H1599" s="3" t="str">
        <f>VLOOKUP($A1599&amp;$C1599&amp;$B1599,Mapping!$C:$G,3,0)</f>
        <v>Mass</v>
      </c>
      <c r="I1599" t="str">
        <f>VLOOKUP($A1599&amp;$C1599&amp;$B1599,Mapping!$C:$G,4,0)</f>
        <v>LISTERINE</v>
      </c>
      <c r="J1599" t="str">
        <f t="shared" si="24"/>
        <v>LISTERINE</v>
      </c>
      <c r="K1599" t="str">
        <f>VLOOKUP($A1599&amp;$C1599&amp;$B1599,Mapping!$C:$G,5,0)</f>
        <v>Oral &amp; Topical</v>
      </c>
      <c r="L1599" t="str">
        <f>VLOOKUP(J1599&amp;H1599,Mapping!J:K,2,0)</f>
        <v>Listerine</v>
      </c>
      <c r="M1599" t="str">
        <f>IF(OR(I1599="PIZ BUIN",I1599="LISTERINE"),VLOOKUP(E1599,MAPEO!C:D,2,0)&amp;" "&amp;H1599,VLOOKUP(E1599,MAPEO!C:D,2,0))</f>
        <v>Listerine Mass</v>
      </c>
      <c r="N1599" t="str">
        <f>VLOOKUP(F1599,MD!A:B,2,0)</f>
        <v>YTD 2015</v>
      </c>
    </row>
    <row r="1600" spans="1:14">
      <c r="A1600" t="s">
        <v>133</v>
      </c>
      <c r="B1600" t="s">
        <v>1</v>
      </c>
      <c r="C1600" t="s">
        <v>207</v>
      </c>
      <c r="D1600" t="s">
        <v>207</v>
      </c>
      <c r="E1600" t="s">
        <v>625</v>
      </c>
      <c r="F1600" t="s">
        <v>108</v>
      </c>
      <c r="G1600" s="3">
        <v>135871.54</v>
      </c>
      <c r="H1600" s="3" t="str">
        <f>VLOOKUP($A1600&amp;$C1600&amp;$B1600,Mapping!$C:$G,3,0)</f>
        <v>Mass</v>
      </c>
      <c r="I1600" t="str">
        <f>VLOOKUP($A1600&amp;$C1600&amp;$B1600,Mapping!$C:$G,4,0)</f>
        <v>LISTERINE</v>
      </c>
      <c r="J1600" t="str">
        <f t="shared" ref="J1600:J1663" si="25">IF(OR(C1600="ROC",C1600="COMPEED"),E1600,D1600)</f>
        <v>LISTERINE</v>
      </c>
      <c r="K1600" t="str">
        <f>VLOOKUP($A1600&amp;$C1600&amp;$B1600,Mapping!$C:$G,5,0)</f>
        <v>Oral &amp; Topical</v>
      </c>
      <c r="L1600" t="str">
        <f>VLOOKUP(J1600&amp;H1600,Mapping!J:K,2,0)</f>
        <v>Listerine</v>
      </c>
      <c r="M1600" t="str">
        <f>IF(OR(I1600="PIZ BUIN",I1600="LISTERINE"),VLOOKUP(E1600,MAPEO!C:D,2,0)&amp;" "&amp;H1600,VLOOKUP(E1600,MAPEO!C:D,2,0))</f>
        <v>Listerine Mass</v>
      </c>
      <c r="N1600">
        <f>VLOOKUP(F1600,MD!A:B,2,0)</f>
        <v>0</v>
      </c>
    </row>
    <row r="1601" spans="1:14">
      <c r="A1601" t="s">
        <v>133</v>
      </c>
      <c r="B1601" t="s">
        <v>1</v>
      </c>
      <c r="C1601" t="s">
        <v>207</v>
      </c>
      <c r="D1601" t="s">
        <v>207</v>
      </c>
      <c r="E1601" t="s">
        <v>625</v>
      </c>
      <c r="F1601" t="s">
        <v>109</v>
      </c>
      <c r="G1601" s="3">
        <v>186800.23</v>
      </c>
      <c r="H1601" s="3" t="str">
        <f>VLOOKUP($A1601&amp;$C1601&amp;$B1601,Mapping!$C:$G,3,0)</f>
        <v>Mass</v>
      </c>
      <c r="I1601" t="str">
        <f>VLOOKUP($A1601&amp;$C1601&amp;$B1601,Mapping!$C:$G,4,0)</f>
        <v>LISTERINE</v>
      </c>
      <c r="J1601" t="str">
        <f t="shared" si="25"/>
        <v>LISTERINE</v>
      </c>
      <c r="K1601" t="str">
        <f>VLOOKUP($A1601&amp;$C1601&amp;$B1601,Mapping!$C:$G,5,0)</f>
        <v>Oral &amp; Topical</v>
      </c>
      <c r="L1601" t="str">
        <f>VLOOKUP(J1601&amp;H1601,Mapping!J:K,2,0)</f>
        <v>Listerine</v>
      </c>
      <c r="M1601" t="str">
        <f>IF(OR(I1601="PIZ BUIN",I1601="LISTERINE"),VLOOKUP(E1601,MAPEO!C:D,2,0)&amp;" "&amp;H1601,VLOOKUP(E1601,MAPEO!C:D,2,0))</f>
        <v>Listerine Mass</v>
      </c>
      <c r="N1601">
        <f>VLOOKUP(F1601,MD!A:B,2,0)</f>
        <v>0</v>
      </c>
    </row>
    <row r="1602" spans="1:14">
      <c r="A1602" t="s">
        <v>133</v>
      </c>
      <c r="B1602" t="s">
        <v>1</v>
      </c>
      <c r="C1602" t="s">
        <v>207</v>
      </c>
      <c r="D1602" t="s">
        <v>207</v>
      </c>
      <c r="E1602" t="s">
        <v>625</v>
      </c>
      <c r="F1602" t="s">
        <v>110</v>
      </c>
      <c r="G1602" s="3">
        <v>87337.07</v>
      </c>
      <c r="H1602" s="3" t="str">
        <f>VLOOKUP($A1602&amp;$C1602&amp;$B1602,Mapping!$C:$G,3,0)</f>
        <v>Mass</v>
      </c>
      <c r="I1602" t="str">
        <f>VLOOKUP($A1602&amp;$C1602&amp;$B1602,Mapping!$C:$G,4,0)</f>
        <v>LISTERINE</v>
      </c>
      <c r="J1602" t="str">
        <f t="shared" si="25"/>
        <v>LISTERINE</v>
      </c>
      <c r="K1602" t="str">
        <f>VLOOKUP($A1602&amp;$C1602&amp;$B1602,Mapping!$C:$G,5,0)</f>
        <v>Oral &amp; Topical</v>
      </c>
      <c r="L1602" t="str">
        <f>VLOOKUP(J1602&amp;H1602,Mapping!J:K,2,0)</f>
        <v>Listerine</v>
      </c>
      <c r="M1602" t="str">
        <f>IF(OR(I1602="PIZ BUIN",I1602="LISTERINE"),VLOOKUP(E1602,MAPEO!C:D,2,0)&amp;" "&amp;H1602,VLOOKUP(E1602,MAPEO!C:D,2,0))</f>
        <v>Listerine Mass</v>
      </c>
      <c r="N1602">
        <f>VLOOKUP(F1602,MD!A:B,2,0)</f>
        <v>0</v>
      </c>
    </row>
    <row r="1603" spans="1:14">
      <c r="A1603" t="s">
        <v>133</v>
      </c>
      <c r="B1603" t="s">
        <v>1</v>
      </c>
      <c r="C1603" t="s">
        <v>207</v>
      </c>
      <c r="D1603" t="s">
        <v>207</v>
      </c>
      <c r="E1603" t="s">
        <v>625</v>
      </c>
      <c r="F1603" t="s">
        <v>111</v>
      </c>
      <c r="G1603" s="3">
        <v>120063.88</v>
      </c>
      <c r="H1603" s="3" t="str">
        <f>VLOOKUP($A1603&amp;$C1603&amp;$B1603,Mapping!$C:$G,3,0)</f>
        <v>Mass</v>
      </c>
      <c r="I1603" t="str">
        <f>VLOOKUP($A1603&amp;$C1603&amp;$B1603,Mapping!$C:$G,4,0)</f>
        <v>LISTERINE</v>
      </c>
      <c r="J1603" t="str">
        <f t="shared" si="25"/>
        <v>LISTERINE</v>
      </c>
      <c r="K1603" t="str">
        <f>VLOOKUP($A1603&amp;$C1603&amp;$B1603,Mapping!$C:$G,5,0)</f>
        <v>Oral &amp; Topical</v>
      </c>
      <c r="L1603" t="str">
        <f>VLOOKUP(J1603&amp;H1603,Mapping!J:K,2,0)</f>
        <v>Listerine</v>
      </c>
      <c r="M1603" t="str">
        <f>IF(OR(I1603="PIZ BUIN",I1603="LISTERINE"),VLOOKUP(E1603,MAPEO!C:D,2,0)&amp;" "&amp;H1603,VLOOKUP(E1603,MAPEO!C:D,2,0))</f>
        <v>Listerine Mass</v>
      </c>
      <c r="N1603">
        <f>VLOOKUP(F1603,MD!A:B,2,0)</f>
        <v>0</v>
      </c>
    </row>
    <row r="1604" spans="1:14">
      <c r="A1604" t="s">
        <v>133</v>
      </c>
      <c r="B1604" t="s">
        <v>1</v>
      </c>
      <c r="C1604" t="s">
        <v>207</v>
      </c>
      <c r="D1604" t="s">
        <v>207</v>
      </c>
      <c r="E1604" t="s">
        <v>625</v>
      </c>
      <c r="F1604" t="s">
        <v>114</v>
      </c>
      <c r="G1604" s="3">
        <v>199181.18</v>
      </c>
      <c r="H1604" s="3" t="str">
        <f>VLOOKUP($A1604&amp;$C1604&amp;$B1604,Mapping!$C:$G,3,0)</f>
        <v>Mass</v>
      </c>
      <c r="I1604" t="str">
        <f>VLOOKUP($A1604&amp;$C1604&amp;$B1604,Mapping!$C:$G,4,0)</f>
        <v>LISTERINE</v>
      </c>
      <c r="J1604" t="str">
        <f t="shared" si="25"/>
        <v>LISTERINE</v>
      </c>
      <c r="K1604" t="str">
        <f>VLOOKUP($A1604&amp;$C1604&amp;$B1604,Mapping!$C:$G,5,0)</f>
        <v>Oral &amp; Topical</v>
      </c>
      <c r="L1604" t="str">
        <f>VLOOKUP(J1604&amp;H1604,Mapping!J:K,2,0)</f>
        <v>Listerine</v>
      </c>
      <c r="M1604" t="str">
        <f>IF(OR(I1604="PIZ BUIN",I1604="LISTERINE"),VLOOKUP(E1604,MAPEO!C:D,2,0)&amp;" "&amp;H1604,VLOOKUP(E1604,MAPEO!C:D,2,0))</f>
        <v>Listerine Mass</v>
      </c>
      <c r="N1604">
        <f>VLOOKUP(F1604,MD!A:B,2,0)</f>
        <v>0</v>
      </c>
    </row>
    <row r="1605" spans="1:14">
      <c r="A1605" t="s">
        <v>133</v>
      </c>
      <c r="B1605" t="s">
        <v>1</v>
      </c>
      <c r="C1605" t="s">
        <v>207</v>
      </c>
      <c r="D1605" t="s">
        <v>207</v>
      </c>
      <c r="E1605" t="s">
        <v>625</v>
      </c>
      <c r="F1605" t="s">
        <v>115</v>
      </c>
      <c r="G1605" s="3">
        <v>95716.160000000003</v>
      </c>
      <c r="H1605" s="3" t="str">
        <f>VLOOKUP($A1605&amp;$C1605&amp;$B1605,Mapping!$C:$G,3,0)</f>
        <v>Mass</v>
      </c>
      <c r="I1605" t="str">
        <f>VLOOKUP($A1605&amp;$C1605&amp;$B1605,Mapping!$C:$G,4,0)</f>
        <v>LISTERINE</v>
      </c>
      <c r="J1605" t="str">
        <f t="shared" si="25"/>
        <v>LISTERINE</v>
      </c>
      <c r="K1605" t="str">
        <f>VLOOKUP($A1605&amp;$C1605&amp;$B1605,Mapping!$C:$G,5,0)</f>
        <v>Oral &amp; Topical</v>
      </c>
      <c r="L1605" t="str">
        <f>VLOOKUP(J1605&amp;H1605,Mapping!J:K,2,0)</f>
        <v>Listerine</v>
      </c>
      <c r="M1605" t="str">
        <f>IF(OR(I1605="PIZ BUIN",I1605="LISTERINE"),VLOOKUP(E1605,MAPEO!C:D,2,0)&amp;" "&amp;H1605,VLOOKUP(E1605,MAPEO!C:D,2,0))</f>
        <v>Listerine Mass</v>
      </c>
      <c r="N1605" t="str">
        <f>VLOOKUP(F1605,MD!A:B,2,0)</f>
        <v>YTD 2016</v>
      </c>
    </row>
    <row r="1606" spans="1:14">
      <c r="A1606" t="s">
        <v>133</v>
      </c>
      <c r="B1606" t="s">
        <v>1</v>
      </c>
      <c r="C1606" t="s">
        <v>207</v>
      </c>
      <c r="D1606" t="s">
        <v>207</v>
      </c>
      <c r="E1606" t="s">
        <v>625</v>
      </c>
      <c r="F1606" t="s">
        <v>117</v>
      </c>
      <c r="G1606" s="3">
        <v>183531.28</v>
      </c>
      <c r="H1606" s="3" t="str">
        <f>VLOOKUP($A1606&amp;$C1606&amp;$B1606,Mapping!$C:$G,3,0)</f>
        <v>Mass</v>
      </c>
      <c r="I1606" t="str">
        <f>VLOOKUP($A1606&amp;$C1606&amp;$B1606,Mapping!$C:$G,4,0)</f>
        <v>LISTERINE</v>
      </c>
      <c r="J1606" t="str">
        <f t="shared" si="25"/>
        <v>LISTERINE</v>
      </c>
      <c r="K1606" t="str">
        <f>VLOOKUP($A1606&amp;$C1606&amp;$B1606,Mapping!$C:$G,5,0)</f>
        <v>Oral &amp; Topical</v>
      </c>
      <c r="L1606" t="str">
        <f>VLOOKUP(J1606&amp;H1606,Mapping!J:K,2,0)</f>
        <v>Listerine</v>
      </c>
      <c r="M1606" t="str">
        <f>IF(OR(I1606="PIZ BUIN",I1606="LISTERINE"),VLOOKUP(E1606,MAPEO!C:D,2,0)&amp;" "&amp;H1606,VLOOKUP(E1606,MAPEO!C:D,2,0))</f>
        <v>Listerine Mass</v>
      </c>
      <c r="N1606" t="str">
        <f>VLOOKUP(F1606,MD!A:B,2,0)</f>
        <v>YTD 2016</v>
      </c>
    </row>
    <row r="1607" spans="1:14">
      <c r="A1607" t="s">
        <v>133</v>
      </c>
      <c r="B1607" t="s">
        <v>1</v>
      </c>
      <c r="C1607" t="s">
        <v>207</v>
      </c>
      <c r="D1607" t="s">
        <v>207</v>
      </c>
      <c r="E1607" t="s">
        <v>625</v>
      </c>
      <c r="F1607" t="s">
        <v>118</v>
      </c>
      <c r="G1607" s="3">
        <v>294423.17</v>
      </c>
      <c r="H1607" s="3" t="str">
        <f>VLOOKUP($A1607&amp;$C1607&amp;$B1607,Mapping!$C:$G,3,0)</f>
        <v>Mass</v>
      </c>
      <c r="I1607" t="str">
        <f>VLOOKUP($A1607&amp;$C1607&amp;$B1607,Mapping!$C:$G,4,0)</f>
        <v>LISTERINE</v>
      </c>
      <c r="J1607" t="str">
        <f t="shared" si="25"/>
        <v>LISTERINE</v>
      </c>
      <c r="K1607" t="str">
        <f>VLOOKUP($A1607&amp;$C1607&amp;$B1607,Mapping!$C:$G,5,0)</f>
        <v>Oral &amp; Topical</v>
      </c>
      <c r="L1607" t="str">
        <f>VLOOKUP(J1607&amp;H1607,Mapping!J:K,2,0)</f>
        <v>Listerine</v>
      </c>
      <c r="M1607" t="str">
        <f>IF(OR(I1607="PIZ BUIN",I1607="LISTERINE"),VLOOKUP(E1607,MAPEO!C:D,2,0)&amp;" "&amp;H1607,VLOOKUP(E1607,MAPEO!C:D,2,0))</f>
        <v>Listerine Mass</v>
      </c>
      <c r="N1607" t="str">
        <f>VLOOKUP(F1607,MD!A:B,2,0)</f>
        <v>YTD 2016</v>
      </c>
    </row>
    <row r="1608" spans="1:14">
      <c r="A1608" t="s">
        <v>133</v>
      </c>
      <c r="B1608" t="s">
        <v>1</v>
      </c>
      <c r="C1608" t="s">
        <v>207</v>
      </c>
      <c r="D1608" t="s">
        <v>403</v>
      </c>
      <c r="E1608" t="s">
        <v>626</v>
      </c>
      <c r="F1608" t="s">
        <v>482</v>
      </c>
      <c r="G1608" s="3">
        <v>16731.61</v>
      </c>
      <c r="H1608" s="3" t="str">
        <f>VLOOKUP($A1608&amp;$C1608&amp;$B1608,Mapping!$C:$G,3,0)</f>
        <v>Mass</v>
      </c>
      <c r="I1608" t="str">
        <f>VLOOKUP($A1608&amp;$C1608&amp;$B1608,Mapping!$C:$G,4,0)</f>
        <v>LISTERINE</v>
      </c>
      <c r="J1608" t="str">
        <f t="shared" si="25"/>
        <v>LISTERINE KIDS</v>
      </c>
      <c r="K1608" t="str">
        <f>VLOOKUP($A1608&amp;$C1608&amp;$B1608,Mapping!$C:$G,5,0)</f>
        <v>Oral &amp; Topical</v>
      </c>
      <c r="L1608" t="str">
        <f>VLOOKUP(J1608&amp;H1608,Mapping!J:K,2,0)</f>
        <v>Listerine</v>
      </c>
      <c r="M1608" t="str">
        <f>IF(OR(I1608="PIZ BUIN",I1608="LISTERINE"),VLOOKUP(E1608,MAPEO!C:D,2,0)&amp;" "&amp;H1608,VLOOKUP(E1608,MAPEO!C:D,2,0))</f>
        <v>Listerine Mass</v>
      </c>
      <c r="N1608">
        <f>VLOOKUP(F1608,MD!A:B,2,0)</f>
        <v>0</v>
      </c>
    </row>
    <row r="1609" spans="1:14">
      <c r="A1609" t="s">
        <v>133</v>
      </c>
      <c r="B1609" t="s">
        <v>1</v>
      </c>
      <c r="C1609" t="s">
        <v>207</v>
      </c>
      <c r="D1609" t="s">
        <v>403</v>
      </c>
      <c r="E1609" t="s">
        <v>626</v>
      </c>
      <c r="F1609" t="s">
        <v>483</v>
      </c>
      <c r="G1609" s="3">
        <v>20384.900000000001</v>
      </c>
      <c r="H1609" s="3" t="str">
        <f>VLOOKUP($A1609&amp;$C1609&amp;$B1609,Mapping!$C:$G,3,0)</f>
        <v>Mass</v>
      </c>
      <c r="I1609" t="str">
        <f>VLOOKUP($A1609&amp;$C1609&amp;$B1609,Mapping!$C:$G,4,0)</f>
        <v>LISTERINE</v>
      </c>
      <c r="J1609" t="str">
        <f t="shared" si="25"/>
        <v>LISTERINE KIDS</v>
      </c>
      <c r="K1609" t="str">
        <f>VLOOKUP($A1609&amp;$C1609&amp;$B1609,Mapping!$C:$G,5,0)</f>
        <v>Oral &amp; Topical</v>
      </c>
      <c r="L1609" t="str">
        <f>VLOOKUP(J1609&amp;H1609,Mapping!J:K,2,0)</f>
        <v>Listerine</v>
      </c>
      <c r="M1609" t="str">
        <f>IF(OR(I1609="PIZ BUIN",I1609="LISTERINE"),VLOOKUP(E1609,MAPEO!C:D,2,0)&amp;" "&amp;H1609,VLOOKUP(E1609,MAPEO!C:D,2,0))</f>
        <v>Listerine Mass</v>
      </c>
      <c r="N1609">
        <f>VLOOKUP(F1609,MD!A:B,2,0)</f>
        <v>0</v>
      </c>
    </row>
    <row r="1610" spans="1:14">
      <c r="A1610" t="s">
        <v>133</v>
      </c>
      <c r="B1610" t="s">
        <v>1</v>
      </c>
      <c r="C1610" t="s">
        <v>207</v>
      </c>
      <c r="D1610" t="s">
        <v>403</v>
      </c>
      <c r="E1610" t="s">
        <v>626</v>
      </c>
      <c r="F1610" t="s">
        <v>484</v>
      </c>
      <c r="G1610" s="3">
        <v>19066.599999999999</v>
      </c>
      <c r="H1610" s="3" t="str">
        <f>VLOOKUP($A1610&amp;$C1610&amp;$B1610,Mapping!$C:$G,3,0)</f>
        <v>Mass</v>
      </c>
      <c r="I1610" t="str">
        <f>VLOOKUP($A1610&amp;$C1610&amp;$B1610,Mapping!$C:$G,4,0)</f>
        <v>LISTERINE</v>
      </c>
      <c r="J1610" t="str">
        <f t="shared" si="25"/>
        <v>LISTERINE KIDS</v>
      </c>
      <c r="K1610" t="str">
        <f>VLOOKUP($A1610&amp;$C1610&amp;$B1610,Mapping!$C:$G,5,0)</f>
        <v>Oral &amp; Topical</v>
      </c>
      <c r="L1610" t="str">
        <f>VLOOKUP(J1610&amp;H1610,Mapping!J:K,2,0)</f>
        <v>Listerine</v>
      </c>
      <c r="M1610" t="str">
        <f>IF(OR(I1610="PIZ BUIN",I1610="LISTERINE"),VLOOKUP(E1610,MAPEO!C:D,2,0)&amp;" "&amp;H1610,VLOOKUP(E1610,MAPEO!C:D,2,0))</f>
        <v>Listerine Mass</v>
      </c>
      <c r="N1610">
        <f>VLOOKUP(F1610,MD!A:B,2,0)</f>
        <v>0</v>
      </c>
    </row>
    <row r="1611" spans="1:14">
      <c r="A1611" t="s">
        <v>133</v>
      </c>
      <c r="B1611" t="s">
        <v>1</v>
      </c>
      <c r="C1611" t="s">
        <v>207</v>
      </c>
      <c r="D1611" t="s">
        <v>403</v>
      </c>
      <c r="E1611" t="s">
        <v>626</v>
      </c>
      <c r="F1611" t="s">
        <v>485</v>
      </c>
      <c r="G1611" s="3">
        <v>14576.89</v>
      </c>
      <c r="H1611" s="3" t="str">
        <f>VLOOKUP($A1611&amp;$C1611&amp;$B1611,Mapping!$C:$G,3,0)</f>
        <v>Mass</v>
      </c>
      <c r="I1611" t="str">
        <f>VLOOKUP($A1611&amp;$C1611&amp;$B1611,Mapping!$C:$G,4,0)</f>
        <v>LISTERINE</v>
      </c>
      <c r="J1611" t="str">
        <f t="shared" si="25"/>
        <v>LISTERINE KIDS</v>
      </c>
      <c r="K1611" t="str">
        <f>VLOOKUP($A1611&amp;$C1611&amp;$B1611,Mapping!$C:$G,5,0)</f>
        <v>Oral &amp; Topical</v>
      </c>
      <c r="L1611" t="str">
        <f>VLOOKUP(J1611&amp;H1611,Mapping!J:K,2,0)</f>
        <v>Listerine</v>
      </c>
      <c r="M1611" t="str">
        <f>IF(OR(I1611="PIZ BUIN",I1611="LISTERINE"),VLOOKUP(E1611,MAPEO!C:D,2,0)&amp;" "&amp;H1611,VLOOKUP(E1611,MAPEO!C:D,2,0))</f>
        <v>Listerine Mass</v>
      </c>
      <c r="N1611">
        <f>VLOOKUP(F1611,MD!A:B,2,0)</f>
        <v>0</v>
      </c>
    </row>
    <row r="1612" spans="1:14">
      <c r="A1612" t="s">
        <v>133</v>
      </c>
      <c r="B1612" t="s">
        <v>1</v>
      </c>
      <c r="C1612" t="s">
        <v>207</v>
      </c>
      <c r="D1612" t="s">
        <v>403</v>
      </c>
      <c r="E1612" t="s">
        <v>626</v>
      </c>
      <c r="F1612" t="s">
        <v>486</v>
      </c>
      <c r="G1612" s="3">
        <v>12515.31</v>
      </c>
      <c r="H1612" s="3" t="str">
        <f>VLOOKUP($A1612&amp;$C1612&amp;$B1612,Mapping!$C:$G,3,0)</f>
        <v>Mass</v>
      </c>
      <c r="I1612" t="str">
        <f>VLOOKUP($A1612&amp;$C1612&amp;$B1612,Mapping!$C:$G,4,0)</f>
        <v>LISTERINE</v>
      </c>
      <c r="J1612" t="str">
        <f t="shared" si="25"/>
        <v>LISTERINE KIDS</v>
      </c>
      <c r="K1612" t="str">
        <f>VLOOKUP($A1612&amp;$C1612&amp;$B1612,Mapping!$C:$G,5,0)</f>
        <v>Oral &amp; Topical</v>
      </c>
      <c r="L1612" t="str">
        <f>VLOOKUP(J1612&amp;H1612,Mapping!J:K,2,0)</f>
        <v>Listerine</v>
      </c>
      <c r="M1612" t="str">
        <f>IF(OR(I1612="PIZ BUIN",I1612="LISTERINE"),VLOOKUP(E1612,MAPEO!C:D,2,0)&amp;" "&amp;H1612,VLOOKUP(E1612,MAPEO!C:D,2,0))</f>
        <v>Listerine Mass</v>
      </c>
      <c r="N1612">
        <f>VLOOKUP(F1612,MD!A:B,2,0)</f>
        <v>0</v>
      </c>
    </row>
    <row r="1613" spans="1:14">
      <c r="A1613" t="s">
        <v>133</v>
      </c>
      <c r="B1613" t="s">
        <v>1</v>
      </c>
      <c r="C1613" t="s">
        <v>207</v>
      </c>
      <c r="D1613" t="s">
        <v>403</v>
      </c>
      <c r="E1613" t="s">
        <v>626</v>
      </c>
      <c r="F1613" t="s">
        <v>487</v>
      </c>
      <c r="G1613" s="3">
        <v>18846.5</v>
      </c>
      <c r="H1613" s="3" t="str">
        <f>VLOOKUP($A1613&amp;$C1613&amp;$B1613,Mapping!$C:$G,3,0)</f>
        <v>Mass</v>
      </c>
      <c r="I1613" t="str">
        <f>VLOOKUP($A1613&amp;$C1613&amp;$B1613,Mapping!$C:$G,4,0)</f>
        <v>LISTERINE</v>
      </c>
      <c r="J1613" t="str">
        <f t="shared" si="25"/>
        <v>LISTERINE KIDS</v>
      </c>
      <c r="K1613" t="str">
        <f>VLOOKUP($A1613&amp;$C1613&amp;$B1613,Mapping!$C:$G,5,0)</f>
        <v>Oral &amp; Topical</v>
      </c>
      <c r="L1613" t="str">
        <f>VLOOKUP(J1613&amp;H1613,Mapping!J:K,2,0)</f>
        <v>Listerine</v>
      </c>
      <c r="M1613" t="str">
        <f>IF(OR(I1613="PIZ BUIN",I1613="LISTERINE"),VLOOKUP(E1613,MAPEO!C:D,2,0)&amp;" "&amp;H1613,VLOOKUP(E1613,MAPEO!C:D,2,0))</f>
        <v>Listerine Mass</v>
      </c>
      <c r="N1613">
        <f>VLOOKUP(F1613,MD!A:B,2,0)</f>
        <v>0</v>
      </c>
    </row>
    <row r="1614" spans="1:14">
      <c r="A1614" t="s">
        <v>133</v>
      </c>
      <c r="B1614" t="s">
        <v>1</v>
      </c>
      <c r="C1614" t="s">
        <v>207</v>
      </c>
      <c r="D1614" t="s">
        <v>403</v>
      </c>
      <c r="E1614" t="s">
        <v>626</v>
      </c>
      <c r="F1614" t="s">
        <v>488</v>
      </c>
      <c r="G1614" s="3">
        <v>12878.89</v>
      </c>
      <c r="H1614" s="3" t="str">
        <f>VLOOKUP($A1614&amp;$C1614&amp;$B1614,Mapping!$C:$G,3,0)</f>
        <v>Mass</v>
      </c>
      <c r="I1614" t="str">
        <f>VLOOKUP($A1614&amp;$C1614&amp;$B1614,Mapping!$C:$G,4,0)</f>
        <v>LISTERINE</v>
      </c>
      <c r="J1614" t="str">
        <f t="shared" si="25"/>
        <v>LISTERINE KIDS</v>
      </c>
      <c r="K1614" t="str">
        <f>VLOOKUP($A1614&amp;$C1614&amp;$B1614,Mapping!$C:$G,5,0)</f>
        <v>Oral &amp; Topical</v>
      </c>
      <c r="L1614" t="str">
        <f>VLOOKUP(J1614&amp;H1614,Mapping!J:K,2,0)</f>
        <v>Listerine</v>
      </c>
      <c r="M1614" t="str">
        <f>IF(OR(I1614="PIZ BUIN",I1614="LISTERINE"),VLOOKUP(E1614,MAPEO!C:D,2,0)&amp;" "&amp;H1614,VLOOKUP(E1614,MAPEO!C:D,2,0))</f>
        <v>Listerine Mass</v>
      </c>
      <c r="N1614">
        <f>VLOOKUP(F1614,MD!A:B,2,0)</f>
        <v>0</v>
      </c>
    </row>
    <row r="1615" spans="1:14">
      <c r="A1615" t="s">
        <v>133</v>
      </c>
      <c r="B1615" t="s">
        <v>1</v>
      </c>
      <c r="C1615" t="s">
        <v>207</v>
      </c>
      <c r="D1615" t="s">
        <v>403</v>
      </c>
      <c r="E1615" t="s">
        <v>626</v>
      </c>
      <c r="F1615" t="s">
        <v>489</v>
      </c>
      <c r="G1615" s="3">
        <v>13478.45</v>
      </c>
      <c r="H1615" s="3" t="str">
        <f>VLOOKUP($A1615&amp;$C1615&amp;$B1615,Mapping!$C:$G,3,0)</f>
        <v>Mass</v>
      </c>
      <c r="I1615" t="str">
        <f>VLOOKUP($A1615&amp;$C1615&amp;$B1615,Mapping!$C:$G,4,0)</f>
        <v>LISTERINE</v>
      </c>
      <c r="J1615" t="str">
        <f t="shared" si="25"/>
        <v>LISTERINE KIDS</v>
      </c>
      <c r="K1615" t="str">
        <f>VLOOKUP($A1615&amp;$C1615&amp;$B1615,Mapping!$C:$G,5,0)</f>
        <v>Oral &amp; Topical</v>
      </c>
      <c r="L1615" t="str">
        <f>VLOOKUP(J1615&amp;H1615,Mapping!J:K,2,0)</f>
        <v>Listerine</v>
      </c>
      <c r="M1615" t="str">
        <f>IF(OR(I1615="PIZ BUIN",I1615="LISTERINE"),VLOOKUP(E1615,MAPEO!C:D,2,0)&amp;" "&amp;H1615,VLOOKUP(E1615,MAPEO!C:D,2,0))</f>
        <v>Listerine Mass</v>
      </c>
      <c r="N1615">
        <f>VLOOKUP(F1615,MD!A:B,2,0)</f>
        <v>0</v>
      </c>
    </row>
    <row r="1616" spans="1:14">
      <c r="A1616" t="s">
        <v>133</v>
      </c>
      <c r="B1616" t="s">
        <v>1</v>
      </c>
      <c r="C1616" t="s">
        <v>207</v>
      </c>
      <c r="D1616" t="s">
        <v>403</v>
      </c>
      <c r="E1616" t="s">
        <v>626</v>
      </c>
      <c r="F1616" t="s">
        <v>490</v>
      </c>
      <c r="G1616" s="3">
        <v>22373.27</v>
      </c>
      <c r="H1616" s="3" t="str">
        <f>VLOOKUP($A1616&amp;$C1616&amp;$B1616,Mapping!$C:$G,3,0)</f>
        <v>Mass</v>
      </c>
      <c r="I1616" t="str">
        <f>VLOOKUP($A1616&amp;$C1616&amp;$B1616,Mapping!$C:$G,4,0)</f>
        <v>LISTERINE</v>
      </c>
      <c r="J1616" t="str">
        <f t="shared" si="25"/>
        <v>LISTERINE KIDS</v>
      </c>
      <c r="K1616" t="str">
        <f>VLOOKUP($A1616&amp;$C1616&amp;$B1616,Mapping!$C:$G,5,0)</f>
        <v>Oral &amp; Topical</v>
      </c>
      <c r="L1616" t="str">
        <f>VLOOKUP(J1616&amp;H1616,Mapping!J:K,2,0)</f>
        <v>Listerine</v>
      </c>
      <c r="M1616" t="str">
        <f>IF(OR(I1616="PIZ BUIN",I1616="LISTERINE"),VLOOKUP(E1616,MAPEO!C:D,2,0)&amp;" "&amp;H1616,VLOOKUP(E1616,MAPEO!C:D,2,0))</f>
        <v>Listerine Mass</v>
      </c>
      <c r="N1616">
        <f>VLOOKUP(F1616,MD!A:B,2,0)</f>
        <v>0</v>
      </c>
    </row>
    <row r="1617" spans="1:14">
      <c r="A1617" t="s">
        <v>133</v>
      </c>
      <c r="B1617" t="s">
        <v>1</v>
      </c>
      <c r="C1617" t="s">
        <v>207</v>
      </c>
      <c r="D1617" t="s">
        <v>403</v>
      </c>
      <c r="E1617" t="s">
        <v>626</v>
      </c>
      <c r="F1617" t="s">
        <v>491</v>
      </c>
      <c r="G1617" s="3">
        <v>16245.56</v>
      </c>
      <c r="H1617" s="3" t="str">
        <f>VLOOKUP($A1617&amp;$C1617&amp;$B1617,Mapping!$C:$G,3,0)</f>
        <v>Mass</v>
      </c>
      <c r="I1617" t="str">
        <f>VLOOKUP($A1617&amp;$C1617&amp;$B1617,Mapping!$C:$G,4,0)</f>
        <v>LISTERINE</v>
      </c>
      <c r="J1617" t="str">
        <f t="shared" si="25"/>
        <v>LISTERINE KIDS</v>
      </c>
      <c r="K1617" t="str">
        <f>VLOOKUP($A1617&amp;$C1617&amp;$B1617,Mapping!$C:$G,5,0)</f>
        <v>Oral &amp; Topical</v>
      </c>
      <c r="L1617" t="str">
        <f>VLOOKUP(J1617&amp;H1617,Mapping!J:K,2,0)</f>
        <v>Listerine</v>
      </c>
      <c r="M1617" t="str">
        <f>IF(OR(I1617="PIZ BUIN",I1617="LISTERINE"),VLOOKUP(E1617,MAPEO!C:D,2,0)&amp;" "&amp;H1617,VLOOKUP(E1617,MAPEO!C:D,2,0))</f>
        <v>Listerine Mass</v>
      </c>
      <c r="N1617">
        <f>VLOOKUP(F1617,MD!A:B,2,0)</f>
        <v>0</v>
      </c>
    </row>
    <row r="1618" spans="1:14">
      <c r="A1618" t="s">
        <v>133</v>
      </c>
      <c r="B1618" t="s">
        <v>1</v>
      </c>
      <c r="C1618" t="s">
        <v>207</v>
      </c>
      <c r="D1618" t="s">
        <v>403</v>
      </c>
      <c r="E1618" t="s">
        <v>626</v>
      </c>
      <c r="F1618" t="s">
        <v>492</v>
      </c>
      <c r="G1618" s="3">
        <v>15051.29</v>
      </c>
      <c r="H1618" s="3" t="str">
        <f>VLOOKUP($A1618&amp;$C1618&amp;$B1618,Mapping!$C:$G,3,0)</f>
        <v>Mass</v>
      </c>
      <c r="I1618" t="str">
        <f>VLOOKUP($A1618&amp;$C1618&amp;$B1618,Mapping!$C:$G,4,0)</f>
        <v>LISTERINE</v>
      </c>
      <c r="J1618" t="str">
        <f t="shared" si="25"/>
        <v>LISTERINE KIDS</v>
      </c>
      <c r="K1618" t="str">
        <f>VLOOKUP($A1618&amp;$C1618&amp;$B1618,Mapping!$C:$G,5,0)</f>
        <v>Oral &amp; Topical</v>
      </c>
      <c r="L1618" t="str">
        <f>VLOOKUP(J1618&amp;H1618,Mapping!J:K,2,0)</f>
        <v>Listerine</v>
      </c>
      <c r="M1618" t="str">
        <f>IF(OR(I1618="PIZ BUIN",I1618="LISTERINE"),VLOOKUP(E1618,MAPEO!C:D,2,0)&amp;" "&amp;H1618,VLOOKUP(E1618,MAPEO!C:D,2,0))</f>
        <v>Listerine Mass</v>
      </c>
      <c r="N1618">
        <f>VLOOKUP(F1618,MD!A:B,2,0)</f>
        <v>0</v>
      </c>
    </row>
    <row r="1619" spans="1:14">
      <c r="A1619" t="s">
        <v>133</v>
      </c>
      <c r="B1619" t="s">
        <v>1</v>
      </c>
      <c r="C1619" t="s">
        <v>207</v>
      </c>
      <c r="D1619" t="s">
        <v>403</v>
      </c>
      <c r="E1619" t="s">
        <v>626</v>
      </c>
      <c r="F1619" t="s">
        <v>493</v>
      </c>
      <c r="G1619" s="3">
        <v>80635.61</v>
      </c>
      <c r="H1619" s="3" t="str">
        <f>VLOOKUP($A1619&amp;$C1619&amp;$B1619,Mapping!$C:$G,3,0)</f>
        <v>Mass</v>
      </c>
      <c r="I1619" t="str">
        <f>VLOOKUP($A1619&amp;$C1619&amp;$B1619,Mapping!$C:$G,4,0)</f>
        <v>LISTERINE</v>
      </c>
      <c r="J1619" t="str">
        <f t="shared" si="25"/>
        <v>LISTERINE KIDS</v>
      </c>
      <c r="K1619" t="str">
        <f>VLOOKUP($A1619&amp;$C1619&amp;$B1619,Mapping!$C:$G,5,0)</f>
        <v>Oral &amp; Topical</v>
      </c>
      <c r="L1619" t="str">
        <f>VLOOKUP(J1619&amp;H1619,Mapping!J:K,2,0)</f>
        <v>Listerine</v>
      </c>
      <c r="M1619" t="str">
        <f>IF(OR(I1619="PIZ BUIN",I1619="LISTERINE"),VLOOKUP(E1619,MAPEO!C:D,2,0)&amp;" "&amp;H1619,VLOOKUP(E1619,MAPEO!C:D,2,0))</f>
        <v>Listerine Mass</v>
      </c>
      <c r="N1619">
        <f>VLOOKUP(F1619,MD!A:B,2,0)</f>
        <v>0</v>
      </c>
    </row>
    <row r="1620" spans="1:14">
      <c r="A1620" t="s">
        <v>133</v>
      </c>
      <c r="B1620" t="s">
        <v>1</v>
      </c>
      <c r="C1620" t="s">
        <v>207</v>
      </c>
      <c r="D1620" t="s">
        <v>403</v>
      </c>
      <c r="E1620" t="s">
        <v>626</v>
      </c>
      <c r="F1620" t="s">
        <v>95</v>
      </c>
      <c r="G1620" s="3">
        <v>-37283.620000000003</v>
      </c>
      <c r="H1620" s="3" t="str">
        <f>VLOOKUP($A1620&amp;$C1620&amp;$B1620,Mapping!$C:$G,3,0)</f>
        <v>Mass</v>
      </c>
      <c r="I1620" t="str">
        <f>VLOOKUP($A1620&amp;$C1620&amp;$B1620,Mapping!$C:$G,4,0)</f>
        <v>LISTERINE</v>
      </c>
      <c r="J1620" t="str">
        <f t="shared" si="25"/>
        <v>LISTERINE KIDS</v>
      </c>
      <c r="K1620" t="str">
        <f>VLOOKUP($A1620&amp;$C1620&amp;$B1620,Mapping!$C:$G,5,0)</f>
        <v>Oral &amp; Topical</v>
      </c>
      <c r="L1620" t="str">
        <f>VLOOKUP(J1620&amp;H1620,Mapping!J:K,2,0)</f>
        <v>Listerine</v>
      </c>
      <c r="M1620" t="str">
        <f>IF(OR(I1620="PIZ BUIN",I1620="LISTERINE"),VLOOKUP(E1620,MAPEO!C:D,2,0)&amp;" "&amp;H1620,VLOOKUP(E1620,MAPEO!C:D,2,0))</f>
        <v>Listerine Mass</v>
      </c>
      <c r="N1620" t="str">
        <f>VLOOKUP(F1620,MD!A:B,2,0)</f>
        <v>YTD 2015</v>
      </c>
    </row>
    <row r="1621" spans="1:14">
      <c r="A1621" t="s">
        <v>133</v>
      </c>
      <c r="B1621" t="s">
        <v>1</v>
      </c>
      <c r="C1621" t="s">
        <v>207</v>
      </c>
      <c r="D1621" t="s">
        <v>403</v>
      </c>
      <c r="E1621" t="s">
        <v>626</v>
      </c>
      <c r="F1621" t="s">
        <v>96</v>
      </c>
      <c r="G1621" s="3">
        <v>16223.35</v>
      </c>
      <c r="H1621" s="3" t="str">
        <f>VLOOKUP($A1621&amp;$C1621&amp;$B1621,Mapping!$C:$G,3,0)</f>
        <v>Mass</v>
      </c>
      <c r="I1621" t="str">
        <f>VLOOKUP($A1621&amp;$C1621&amp;$B1621,Mapping!$C:$G,4,0)</f>
        <v>LISTERINE</v>
      </c>
      <c r="J1621" t="str">
        <f t="shared" si="25"/>
        <v>LISTERINE KIDS</v>
      </c>
      <c r="K1621" t="str">
        <f>VLOOKUP($A1621&amp;$C1621&amp;$B1621,Mapping!$C:$G,5,0)</f>
        <v>Oral &amp; Topical</v>
      </c>
      <c r="L1621" t="str">
        <f>VLOOKUP(J1621&amp;H1621,Mapping!J:K,2,0)</f>
        <v>Listerine</v>
      </c>
      <c r="M1621" t="str">
        <f>IF(OR(I1621="PIZ BUIN",I1621="LISTERINE"),VLOOKUP(E1621,MAPEO!C:D,2,0)&amp;" "&amp;H1621,VLOOKUP(E1621,MAPEO!C:D,2,0))</f>
        <v>Listerine Mass</v>
      </c>
      <c r="N1621" t="str">
        <f>VLOOKUP(F1621,MD!A:B,2,0)</f>
        <v>YTD 2015</v>
      </c>
    </row>
    <row r="1622" spans="1:14">
      <c r="A1622" t="s">
        <v>133</v>
      </c>
      <c r="B1622" t="s">
        <v>1</v>
      </c>
      <c r="C1622" t="s">
        <v>207</v>
      </c>
      <c r="D1622" t="s">
        <v>403</v>
      </c>
      <c r="E1622" t="s">
        <v>626</v>
      </c>
      <c r="F1622" t="s">
        <v>97</v>
      </c>
      <c r="G1622" s="3">
        <v>29974.97</v>
      </c>
      <c r="H1622" s="3" t="str">
        <f>VLOOKUP($A1622&amp;$C1622&amp;$B1622,Mapping!$C:$G,3,0)</f>
        <v>Mass</v>
      </c>
      <c r="I1622" t="str">
        <f>VLOOKUP($A1622&amp;$C1622&amp;$B1622,Mapping!$C:$G,4,0)</f>
        <v>LISTERINE</v>
      </c>
      <c r="J1622" t="str">
        <f t="shared" si="25"/>
        <v>LISTERINE KIDS</v>
      </c>
      <c r="K1622" t="str">
        <f>VLOOKUP($A1622&amp;$C1622&amp;$B1622,Mapping!$C:$G,5,0)</f>
        <v>Oral &amp; Topical</v>
      </c>
      <c r="L1622" t="str">
        <f>VLOOKUP(J1622&amp;H1622,Mapping!J:K,2,0)</f>
        <v>Listerine</v>
      </c>
      <c r="M1622" t="str">
        <f>IF(OR(I1622="PIZ BUIN",I1622="LISTERINE"),VLOOKUP(E1622,MAPEO!C:D,2,0)&amp;" "&amp;H1622,VLOOKUP(E1622,MAPEO!C:D,2,0))</f>
        <v>Listerine Mass</v>
      </c>
      <c r="N1622" t="str">
        <f>VLOOKUP(F1622,MD!A:B,2,0)</f>
        <v>YTD 2015</v>
      </c>
    </row>
    <row r="1623" spans="1:14">
      <c r="A1623" t="s">
        <v>133</v>
      </c>
      <c r="B1623" t="s">
        <v>1</v>
      </c>
      <c r="C1623" t="s">
        <v>207</v>
      </c>
      <c r="D1623" t="s">
        <v>403</v>
      </c>
      <c r="E1623" t="s">
        <v>626</v>
      </c>
      <c r="F1623" t="s">
        <v>101</v>
      </c>
      <c r="G1623" s="3">
        <v>34919.32</v>
      </c>
      <c r="H1623" s="3" t="str">
        <f>VLOOKUP($A1623&amp;$C1623&amp;$B1623,Mapping!$C:$G,3,0)</f>
        <v>Mass</v>
      </c>
      <c r="I1623" t="str">
        <f>VLOOKUP($A1623&amp;$C1623&amp;$B1623,Mapping!$C:$G,4,0)</f>
        <v>LISTERINE</v>
      </c>
      <c r="J1623" t="str">
        <f t="shared" si="25"/>
        <v>LISTERINE KIDS</v>
      </c>
      <c r="K1623" t="str">
        <f>VLOOKUP($A1623&amp;$C1623&amp;$B1623,Mapping!$C:$G,5,0)</f>
        <v>Oral &amp; Topical</v>
      </c>
      <c r="L1623" t="str">
        <f>VLOOKUP(J1623&amp;H1623,Mapping!J:K,2,0)</f>
        <v>Listerine</v>
      </c>
      <c r="M1623" t="str">
        <f>IF(OR(I1623="PIZ BUIN",I1623="LISTERINE"),VLOOKUP(E1623,MAPEO!C:D,2,0)&amp;" "&amp;H1623,VLOOKUP(E1623,MAPEO!C:D,2,0))</f>
        <v>Listerine Mass</v>
      </c>
      <c r="N1623" t="str">
        <f>VLOOKUP(F1623,MD!A:B,2,0)</f>
        <v>YTD 2015</v>
      </c>
    </row>
    <row r="1624" spans="1:14">
      <c r="A1624" t="s">
        <v>133</v>
      </c>
      <c r="B1624" t="s">
        <v>1</v>
      </c>
      <c r="C1624" t="s">
        <v>207</v>
      </c>
      <c r="D1624" t="s">
        <v>403</v>
      </c>
      <c r="E1624" t="s">
        <v>626</v>
      </c>
      <c r="F1624" t="s">
        <v>104</v>
      </c>
      <c r="G1624" s="3">
        <v>18716.759999999998</v>
      </c>
      <c r="H1624" s="3" t="str">
        <f>VLOOKUP($A1624&amp;$C1624&amp;$B1624,Mapping!$C:$G,3,0)</f>
        <v>Mass</v>
      </c>
      <c r="I1624" t="str">
        <f>VLOOKUP($A1624&amp;$C1624&amp;$B1624,Mapping!$C:$G,4,0)</f>
        <v>LISTERINE</v>
      </c>
      <c r="J1624" t="str">
        <f t="shared" si="25"/>
        <v>LISTERINE KIDS</v>
      </c>
      <c r="K1624" t="str">
        <f>VLOOKUP($A1624&amp;$C1624&amp;$B1624,Mapping!$C:$G,5,0)</f>
        <v>Oral &amp; Topical</v>
      </c>
      <c r="L1624" t="str">
        <f>VLOOKUP(J1624&amp;H1624,Mapping!J:K,2,0)</f>
        <v>Listerine</v>
      </c>
      <c r="M1624" t="str">
        <f>IF(OR(I1624="PIZ BUIN",I1624="LISTERINE"),VLOOKUP(E1624,MAPEO!C:D,2,0)&amp;" "&amp;H1624,VLOOKUP(E1624,MAPEO!C:D,2,0))</f>
        <v>Listerine Mass</v>
      </c>
      <c r="N1624" t="str">
        <f>VLOOKUP(F1624,MD!A:B,2,0)</f>
        <v>YTD 2015</v>
      </c>
    </row>
    <row r="1625" spans="1:14">
      <c r="A1625" t="s">
        <v>133</v>
      </c>
      <c r="B1625" t="s">
        <v>1</v>
      </c>
      <c r="C1625" t="s">
        <v>207</v>
      </c>
      <c r="D1625" t="s">
        <v>403</v>
      </c>
      <c r="E1625" t="s">
        <v>626</v>
      </c>
      <c r="F1625" t="s">
        <v>105</v>
      </c>
      <c r="G1625" s="3">
        <v>22449.52</v>
      </c>
      <c r="H1625" s="3" t="str">
        <f>VLOOKUP($A1625&amp;$C1625&amp;$B1625,Mapping!$C:$G,3,0)</f>
        <v>Mass</v>
      </c>
      <c r="I1625" t="str">
        <f>VLOOKUP($A1625&amp;$C1625&amp;$B1625,Mapping!$C:$G,4,0)</f>
        <v>LISTERINE</v>
      </c>
      <c r="J1625" t="str">
        <f t="shared" si="25"/>
        <v>LISTERINE KIDS</v>
      </c>
      <c r="K1625" t="str">
        <f>VLOOKUP($A1625&amp;$C1625&amp;$B1625,Mapping!$C:$G,5,0)</f>
        <v>Oral &amp; Topical</v>
      </c>
      <c r="L1625" t="str">
        <f>VLOOKUP(J1625&amp;H1625,Mapping!J:K,2,0)</f>
        <v>Listerine</v>
      </c>
      <c r="M1625" t="str">
        <f>IF(OR(I1625="PIZ BUIN",I1625="LISTERINE"),VLOOKUP(E1625,MAPEO!C:D,2,0)&amp;" "&amp;H1625,VLOOKUP(E1625,MAPEO!C:D,2,0))</f>
        <v>Listerine Mass</v>
      </c>
      <c r="N1625" t="str">
        <f>VLOOKUP(F1625,MD!A:B,2,0)</f>
        <v>YTD 2015</v>
      </c>
    </row>
    <row r="1626" spans="1:14">
      <c r="A1626" t="s">
        <v>133</v>
      </c>
      <c r="B1626" t="s">
        <v>1</v>
      </c>
      <c r="C1626" t="s">
        <v>207</v>
      </c>
      <c r="D1626" t="s">
        <v>403</v>
      </c>
      <c r="E1626" t="s">
        <v>626</v>
      </c>
      <c r="F1626" t="s">
        <v>106</v>
      </c>
      <c r="G1626" s="3">
        <v>14859.72</v>
      </c>
      <c r="H1626" s="3" t="str">
        <f>VLOOKUP($A1626&amp;$C1626&amp;$B1626,Mapping!$C:$G,3,0)</f>
        <v>Mass</v>
      </c>
      <c r="I1626" t="str">
        <f>VLOOKUP($A1626&amp;$C1626&amp;$B1626,Mapping!$C:$G,4,0)</f>
        <v>LISTERINE</v>
      </c>
      <c r="J1626" t="str">
        <f t="shared" si="25"/>
        <v>LISTERINE KIDS</v>
      </c>
      <c r="K1626" t="str">
        <f>VLOOKUP($A1626&amp;$C1626&amp;$B1626,Mapping!$C:$G,5,0)</f>
        <v>Oral &amp; Topical</v>
      </c>
      <c r="L1626" t="str">
        <f>VLOOKUP(J1626&amp;H1626,Mapping!J:K,2,0)</f>
        <v>Listerine</v>
      </c>
      <c r="M1626" t="str">
        <f>IF(OR(I1626="PIZ BUIN",I1626="LISTERINE"),VLOOKUP(E1626,MAPEO!C:D,2,0)&amp;" "&amp;H1626,VLOOKUP(E1626,MAPEO!C:D,2,0))</f>
        <v>Listerine Mass</v>
      </c>
      <c r="N1626" t="str">
        <f>VLOOKUP(F1626,MD!A:B,2,0)</f>
        <v>YTD 2015</v>
      </c>
    </row>
    <row r="1627" spans="1:14">
      <c r="A1627" t="s">
        <v>133</v>
      </c>
      <c r="B1627" t="s">
        <v>1</v>
      </c>
      <c r="C1627" t="s">
        <v>207</v>
      </c>
      <c r="D1627" t="s">
        <v>403</v>
      </c>
      <c r="E1627" t="s">
        <v>626</v>
      </c>
      <c r="F1627" t="s">
        <v>108</v>
      </c>
      <c r="G1627" s="3">
        <v>10976.73</v>
      </c>
      <c r="H1627" s="3" t="str">
        <f>VLOOKUP($A1627&amp;$C1627&amp;$B1627,Mapping!$C:$G,3,0)</f>
        <v>Mass</v>
      </c>
      <c r="I1627" t="str">
        <f>VLOOKUP($A1627&amp;$C1627&amp;$B1627,Mapping!$C:$G,4,0)</f>
        <v>LISTERINE</v>
      </c>
      <c r="J1627" t="str">
        <f t="shared" si="25"/>
        <v>LISTERINE KIDS</v>
      </c>
      <c r="K1627" t="str">
        <f>VLOOKUP($A1627&amp;$C1627&amp;$B1627,Mapping!$C:$G,5,0)</f>
        <v>Oral &amp; Topical</v>
      </c>
      <c r="L1627" t="str">
        <f>VLOOKUP(J1627&amp;H1627,Mapping!J:K,2,0)</f>
        <v>Listerine</v>
      </c>
      <c r="M1627" t="str">
        <f>IF(OR(I1627="PIZ BUIN",I1627="LISTERINE"),VLOOKUP(E1627,MAPEO!C:D,2,0)&amp;" "&amp;H1627,VLOOKUP(E1627,MAPEO!C:D,2,0))</f>
        <v>Listerine Mass</v>
      </c>
      <c r="N1627">
        <f>VLOOKUP(F1627,MD!A:B,2,0)</f>
        <v>0</v>
      </c>
    </row>
    <row r="1628" spans="1:14">
      <c r="A1628" t="s">
        <v>133</v>
      </c>
      <c r="B1628" t="s">
        <v>1</v>
      </c>
      <c r="C1628" t="s">
        <v>207</v>
      </c>
      <c r="D1628" t="s">
        <v>403</v>
      </c>
      <c r="E1628" t="s">
        <v>626</v>
      </c>
      <c r="F1628" t="s">
        <v>109</v>
      </c>
      <c r="G1628" s="3">
        <v>20466.61</v>
      </c>
      <c r="H1628" s="3" t="str">
        <f>VLOOKUP($A1628&amp;$C1628&amp;$B1628,Mapping!$C:$G,3,0)</f>
        <v>Mass</v>
      </c>
      <c r="I1628" t="str">
        <f>VLOOKUP($A1628&amp;$C1628&amp;$B1628,Mapping!$C:$G,4,0)</f>
        <v>LISTERINE</v>
      </c>
      <c r="J1628" t="str">
        <f t="shared" si="25"/>
        <v>LISTERINE KIDS</v>
      </c>
      <c r="K1628" t="str">
        <f>VLOOKUP($A1628&amp;$C1628&amp;$B1628,Mapping!$C:$G,5,0)</f>
        <v>Oral &amp; Topical</v>
      </c>
      <c r="L1628" t="str">
        <f>VLOOKUP(J1628&amp;H1628,Mapping!J:K,2,0)</f>
        <v>Listerine</v>
      </c>
      <c r="M1628" t="str">
        <f>IF(OR(I1628="PIZ BUIN",I1628="LISTERINE"),VLOOKUP(E1628,MAPEO!C:D,2,0)&amp;" "&amp;H1628,VLOOKUP(E1628,MAPEO!C:D,2,0))</f>
        <v>Listerine Mass</v>
      </c>
      <c r="N1628">
        <f>VLOOKUP(F1628,MD!A:B,2,0)</f>
        <v>0</v>
      </c>
    </row>
    <row r="1629" spans="1:14">
      <c r="A1629" t="s">
        <v>133</v>
      </c>
      <c r="B1629" t="s">
        <v>1</v>
      </c>
      <c r="C1629" t="s">
        <v>207</v>
      </c>
      <c r="D1629" t="s">
        <v>403</v>
      </c>
      <c r="E1629" t="s">
        <v>626</v>
      </c>
      <c r="F1629" t="s">
        <v>110</v>
      </c>
      <c r="G1629" s="3">
        <v>19698.419999999998</v>
      </c>
      <c r="H1629" s="3" t="str">
        <f>VLOOKUP($A1629&amp;$C1629&amp;$B1629,Mapping!$C:$G,3,0)</f>
        <v>Mass</v>
      </c>
      <c r="I1629" t="str">
        <f>VLOOKUP($A1629&amp;$C1629&amp;$B1629,Mapping!$C:$G,4,0)</f>
        <v>LISTERINE</v>
      </c>
      <c r="J1629" t="str">
        <f t="shared" si="25"/>
        <v>LISTERINE KIDS</v>
      </c>
      <c r="K1629" t="str">
        <f>VLOOKUP($A1629&amp;$C1629&amp;$B1629,Mapping!$C:$G,5,0)</f>
        <v>Oral &amp; Topical</v>
      </c>
      <c r="L1629" t="str">
        <f>VLOOKUP(J1629&amp;H1629,Mapping!J:K,2,0)</f>
        <v>Listerine</v>
      </c>
      <c r="M1629" t="str">
        <f>IF(OR(I1629="PIZ BUIN",I1629="LISTERINE"),VLOOKUP(E1629,MAPEO!C:D,2,0)&amp;" "&amp;H1629,VLOOKUP(E1629,MAPEO!C:D,2,0))</f>
        <v>Listerine Mass</v>
      </c>
      <c r="N1629">
        <f>VLOOKUP(F1629,MD!A:B,2,0)</f>
        <v>0</v>
      </c>
    </row>
    <row r="1630" spans="1:14">
      <c r="A1630" t="s">
        <v>133</v>
      </c>
      <c r="B1630" t="s">
        <v>1</v>
      </c>
      <c r="C1630" t="s">
        <v>207</v>
      </c>
      <c r="D1630" t="s">
        <v>403</v>
      </c>
      <c r="E1630" t="s">
        <v>626</v>
      </c>
      <c r="F1630" t="s">
        <v>111</v>
      </c>
      <c r="G1630" s="3">
        <v>13970.56</v>
      </c>
      <c r="H1630" s="3" t="str">
        <f>VLOOKUP($A1630&amp;$C1630&amp;$B1630,Mapping!$C:$G,3,0)</f>
        <v>Mass</v>
      </c>
      <c r="I1630" t="str">
        <f>VLOOKUP($A1630&amp;$C1630&amp;$B1630,Mapping!$C:$G,4,0)</f>
        <v>LISTERINE</v>
      </c>
      <c r="J1630" t="str">
        <f t="shared" si="25"/>
        <v>LISTERINE KIDS</v>
      </c>
      <c r="K1630" t="str">
        <f>VLOOKUP($A1630&amp;$C1630&amp;$B1630,Mapping!$C:$G,5,0)</f>
        <v>Oral &amp; Topical</v>
      </c>
      <c r="L1630" t="str">
        <f>VLOOKUP(J1630&amp;H1630,Mapping!J:K,2,0)</f>
        <v>Listerine</v>
      </c>
      <c r="M1630" t="str">
        <f>IF(OR(I1630="PIZ BUIN",I1630="LISTERINE"),VLOOKUP(E1630,MAPEO!C:D,2,0)&amp;" "&amp;H1630,VLOOKUP(E1630,MAPEO!C:D,2,0))</f>
        <v>Listerine Mass</v>
      </c>
      <c r="N1630">
        <f>VLOOKUP(F1630,MD!A:B,2,0)</f>
        <v>0</v>
      </c>
    </row>
    <row r="1631" spans="1:14">
      <c r="A1631" t="s">
        <v>133</v>
      </c>
      <c r="B1631" t="s">
        <v>1</v>
      </c>
      <c r="C1631" t="s">
        <v>207</v>
      </c>
      <c r="D1631" t="s">
        <v>403</v>
      </c>
      <c r="E1631" t="s">
        <v>626</v>
      </c>
      <c r="F1631" t="s">
        <v>114</v>
      </c>
      <c r="G1631" s="3">
        <v>20389.669999999998</v>
      </c>
      <c r="H1631" s="3" t="str">
        <f>VLOOKUP($A1631&amp;$C1631&amp;$B1631,Mapping!$C:$G,3,0)</f>
        <v>Mass</v>
      </c>
      <c r="I1631" t="str">
        <f>VLOOKUP($A1631&amp;$C1631&amp;$B1631,Mapping!$C:$G,4,0)</f>
        <v>LISTERINE</v>
      </c>
      <c r="J1631" t="str">
        <f t="shared" si="25"/>
        <v>LISTERINE KIDS</v>
      </c>
      <c r="K1631" t="str">
        <f>VLOOKUP($A1631&amp;$C1631&amp;$B1631,Mapping!$C:$G,5,0)</f>
        <v>Oral &amp; Topical</v>
      </c>
      <c r="L1631" t="str">
        <f>VLOOKUP(J1631&amp;H1631,Mapping!J:K,2,0)</f>
        <v>Listerine</v>
      </c>
      <c r="M1631" t="str">
        <f>IF(OR(I1631="PIZ BUIN",I1631="LISTERINE"),VLOOKUP(E1631,MAPEO!C:D,2,0)&amp;" "&amp;H1631,VLOOKUP(E1631,MAPEO!C:D,2,0))</f>
        <v>Listerine Mass</v>
      </c>
      <c r="N1631">
        <f>VLOOKUP(F1631,MD!A:B,2,0)</f>
        <v>0</v>
      </c>
    </row>
    <row r="1632" spans="1:14">
      <c r="A1632" t="s">
        <v>133</v>
      </c>
      <c r="B1632" t="s">
        <v>1</v>
      </c>
      <c r="C1632" t="s">
        <v>207</v>
      </c>
      <c r="D1632" t="s">
        <v>403</v>
      </c>
      <c r="E1632" t="s">
        <v>626</v>
      </c>
      <c r="F1632" t="s">
        <v>115</v>
      </c>
      <c r="G1632" s="3">
        <v>12958.27</v>
      </c>
      <c r="H1632" s="3" t="str">
        <f>VLOOKUP($A1632&amp;$C1632&amp;$B1632,Mapping!$C:$G,3,0)</f>
        <v>Mass</v>
      </c>
      <c r="I1632" t="str">
        <f>VLOOKUP($A1632&amp;$C1632&amp;$B1632,Mapping!$C:$G,4,0)</f>
        <v>LISTERINE</v>
      </c>
      <c r="J1632" t="str">
        <f t="shared" si="25"/>
        <v>LISTERINE KIDS</v>
      </c>
      <c r="K1632" t="str">
        <f>VLOOKUP($A1632&amp;$C1632&amp;$B1632,Mapping!$C:$G,5,0)</f>
        <v>Oral &amp; Topical</v>
      </c>
      <c r="L1632" t="str">
        <f>VLOOKUP(J1632&amp;H1632,Mapping!J:K,2,0)</f>
        <v>Listerine</v>
      </c>
      <c r="M1632" t="str">
        <f>IF(OR(I1632="PIZ BUIN",I1632="LISTERINE"),VLOOKUP(E1632,MAPEO!C:D,2,0)&amp;" "&amp;H1632,VLOOKUP(E1632,MAPEO!C:D,2,0))</f>
        <v>Listerine Mass</v>
      </c>
      <c r="N1632" t="str">
        <f>VLOOKUP(F1632,MD!A:B,2,0)</f>
        <v>YTD 2016</v>
      </c>
    </row>
    <row r="1633" spans="1:14">
      <c r="A1633" t="s">
        <v>133</v>
      </c>
      <c r="B1633" t="s">
        <v>1</v>
      </c>
      <c r="C1633" t="s">
        <v>207</v>
      </c>
      <c r="D1633" t="s">
        <v>403</v>
      </c>
      <c r="E1633" t="s">
        <v>626</v>
      </c>
      <c r="F1633" t="s">
        <v>117</v>
      </c>
      <c r="G1633" s="3">
        <v>14112.51</v>
      </c>
      <c r="H1633" s="3" t="str">
        <f>VLOOKUP($A1633&amp;$C1633&amp;$B1633,Mapping!$C:$G,3,0)</f>
        <v>Mass</v>
      </c>
      <c r="I1633" t="str">
        <f>VLOOKUP($A1633&amp;$C1633&amp;$B1633,Mapping!$C:$G,4,0)</f>
        <v>LISTERINE</v>
      </c>
      <c r="J1633" t="str">
        <f t="shared" si="25"/>
        <v>LISTERINE KIDS</v>
      </c>
      <c r="K1633" t="str">
        <f>VLOOKUP($A1633&amp;$C1633&amp;$B1633,Mapping!$C:$G,5,0)</f>
        <v>Oral &amp; Topical</v>
      </c>
      <c r="L1633" t="str">
        <f>VLOOKUP(J1633&amp;H1633,Mapping!J:K,2,0)</f>
        <v>Listerine</v>
      </c>
      <c r="M1633" t="str">
        <f>IF(OR(I1633="PIZ BUIN",I1633="LISTERINE"),VLOOKUP(E1633,MAPEO!C:D,2,0)&amp;" "&amp;H1633,VLOOKUP(E1633,MAPEO!C:D,2,0))</f>
        <v>Listerine Mass</v>
      </c>
      <c r="N1633" t="str">
        <f>VLOOKUP(F1633,MD!A:B,2,0)</f>
        <v>YTD 2016</v>
      </c>
    </row>
    <row r="1634" spans="1:14">
      <c r="A1634" t="s">
        <v>133</v>
      </c>
      <c r="B1634" t="s">
        <v>1</v>
      </c>
      <c r="C1634" t="s">
        <v>207</v>
      </c>
      <c r="D1634" t="s">
        <v>403</v>
      </c>
      <c r="E1634" t="s">
        <v>626</v>
      </c>
      <c r="F1634" t="s">
        <v>118</v>
      </c>
      <c r="G1634" s="3">
        <v>36955.71</v>
      </c>
      <c r="H1634" s="3" t="str">
        <f>VLOOKUP($A1634&amp;$C1634&amp;$B1634,Mapping!$C:$G,3,0)</f>
        <v>Mass</v>
      </c>
      <c r="I1634" t="str">
        <f>VLOOKUP($A1634&amp;$C1634&amp;$B1634,Mapping!$C:$G,4,0)</f>
        <v>LISTERINE</v>
      </c>
      <c r="J1634" t="str">
        <f t="shared" si="25"/>
        <v>LISTERINE KIDS</v>
      </c>
      <c r="K1634" t="str">
        <f>VLOOKUP($A1634&amp;$C1634&amp;$B1634,Mapping!$C:$G,5,0)</f>
        <v>Oral &amp; Topical</v>
      </c>
      <c r="L1634" t="str">
        <f>VLOOKUP(J1634&amp;H1634,Mapping!J:K,2,0)</f>
        <v>Listerine</v>
      </c>
      <c r="M1634" t="str">
        <f>IF(OR(I1634="PIZ BUIN",I1634="LISTERINE"),VLOOKUP(E1634,MAPEO!C:D,2,0)&amp;" "&amp;H1634,VLOOKUP(E1634,MAPEO!C:D,2,0))</f>
        <v>Listerine Mass</v>
      </c>
      <c r="N1634" t="str">
        <f>VLOOKUP(F1634,MD!A:B,2,0)</f>
        <v>YTD 2016</v>
      </c>
    </row>
    <row r="1635" spans="1:14">
      <c r="A1635" t="s">
        <v>133</v>
      </c>
      <c r="B1635" t="s">
        <v>1</v>
      </c>
      <c r="C1635" t="s">
        <v>229</v>
      </c>
      <c r="D1635" t="s">
        <v>404</v>
      </c>
      <c r="E1635" t="s">
        <v>627</v>
      </c>
      <c r="F1635" t="s">
        <v>482</v>
      </c>
      <c r="G1635" s="3">
        <v>43.91</v>
      </c>
      <c r="H1635" s="3" t="str">
        <f>VLOOKUP($A1635&amp;$C1635&amp;$B1635,Mapping!$C:$G,3,0)</f>
        <v>Mass</v>
      </c>
      <c r="I1635" t="str">
        <f>VLOOKUP($A1635&amp;$C1635&amp;$B1635,Mapping!$C:$G,4,0)</f>
        <v>O.B.</v>
      </c>
      <c r="J1635" t="str">
        <f t="shared" si="25"/>
        <v>APPLICATOR TAMPONS</v>
      </c>
      <c r="K1635" t="str">
        <f>VLOOKUP($A1635&amp;$C1635&amp;$B1635,Mapping!$C:$G,5,0)</f>
        <v>Women Health</v>
      </c>
      <c r="L1635" t="str">
        <f>VLOOKUP(J1635&amp;H1635,Mapping!J:K,2,0)</f>
        <v>O.B. Applicator</v>
      </c>
      <c r="M1635" t="str">
        <f>IF(OR(I1635="PIZ BUIN",I1635="LISTERINE"),VLOOKUP(E1635,MAPEO!C:D,2,0)&amp;" "&amp;H1635,VLOOKUP(E1635,MAPEO!C:D,2,0))</f>
        <v>OB</v>
      </c>
      <c r="N1635">
        <f>VLOOKUP(F1635,MD!A:B,2,0)</f>
        <v>0</v>
      </c>
    </row>
    <row r="1636" spans="1:14">
      <c r="A1636" t="s">
        <v>133</v>
      </c>
      <c r="B1636" t="s">
        <v>1</v>
      </c>
      <c r="C1636" t="s">
        <v>229</v>
      </c>
      <c r="D1636" t="s">
        <v>404</v>
      </c>
      <c r="E1636" t="s">
        <v>627</v>
      </c>
      <c r="F1636" t="s">
        <v>489</v>
      </c>
      <c r="G1636" s="3">
        <v>-1.29</v>
      </c>
      <c r="H1636" s="3" t="str">
        <f>VLOOKUP($A1636&amp;$C1636&amp;$B1636,Mapping!$C:$G,3,0)</f>
        <v>Mass</v>
      </c>
      <c r="I1636" t="str">
        <f>VLOOKUP($A1636&amp;$C1636&amp;$B1636,Mapping!$C:$G,4,0)</f>
        <v>O.B.</v>
      </c>
      <c r="J1636" t="str">
        <f t="shared" si="25"/>
        <v>APPLICATOR TAMPONS</v>
      </c>
      <c r="K1636" t="str">
        <f>VLOOKUP($A1636&amp;$C1636&amp;$B1636,Mapping!$C:$G,5,0)</f>
        <v>Women Health</v>
      </c>
      <c r="L1636" t="str">
        <f>VLOOKUP(J1636&amp;H1636,Mapping!J:K,2,0)</f>
        <v>O.B. Applicator</v>
      </c>
      <c r="M1636" t="str">
        <f>IF(OR(I1636="PIZ BUIN",I1636="LISTERINE"),VLOOKUP(E1636,MAPEO!C:D,2,0)&amp;" "&amp;H1636,VLOOKUP(E1636,MAPEO!C:D,2,0))</f>
        <v>OB</v>
      </c>
      <c r="N1636">
        <f>VLOOKUP(F1636,MD!A:B,2,0)</f>
        <v>0</v>
      </c>
    </row>
    <row r="1637" spans="1:14">
      <c r="A1637" t="s">
        <v>133</v>
      </c>
      <c r="B1637" t="s">
        <v>1</v>
      </c>
      <c r="C1637" t="s">
        <v>229</v>
      </c>
      <c r="D1637" t="s">
        <v>404</v>
      </c>
      <c r="E1637" t="s">
        <v>627</v>
      </c>
      <c r="F1637" t="s">
        <v>490</v>
      </c>
      <c r="G1637" s="3">
        <v>12.62</v>
      </c>
      <c r="H1637" s="3" t="str">
        <f>VLOOKUP($A1637&amp;$C1637&amp;$B1637,Mapping!$C:$G,3,0)</f>
        <v>Mass</v>
      </c>
      <c r="I1637" t="str">
        <f>VLOOKUP($A1637&amp;$C1637&amp;$B1637,Mapping!$C:$G,4,0)</f>
        <v>O.B.</v>
      </c>
      <c r="J1637" t="str">
        <f t="shared" si="25"/>
        <v>APPLICATOR TAMPONS</v>
      </c>
      <c r="K1637" t="str">
        <f>VLOOKUP($A1637&amp;$C1637&amp;$B1637,Mapping!$C:$G,5,0)</f>
        <v>Women Health</v>
      </c>
      <c r="L1637" t="str">
        <f>VLOOKUP(J1637&amp;H1637,Mapping!J:K,2,0)</f>
        <v>O.B. Applicator</v>
      </c>
      <c r="M1637" t="str">
        <f>IF(OR(I1637="PIZ BUIN",I1637="LISTERINE"),VLOOKUP(E1637,MAPEO!C:D,2,0)&amp;" "&amp;H1637,VLOOKUP(E1637,MAPEO!C:D,2,0))</f>
        <v>OB</v>
      </c>
      <c r="N1637">
        <f>VLOOKUP(F1637,MD!A:B,2,0)</f>
        <v>0</v>
      </c>
    </row>
    <row r="1638" spans="1:14">
      <c r="A1638" t="s">
        <v>133</v>
      </c>
      <c r="B1638" t="s">
        <v>1</v>
      </c>
      <c r="C1638" t="s">
        <v>229</v>
      </c>
      <c r="D1638" t="s">
        <v>404</v>
      </c>
      <c r="E1638" t="s">
        <v>627</v>
      </c>
      <c r="F1638" t="s">
        <v>491</v>
      </c>
      <c r="G1638" s="3">
        <v>9.7799999999999994</v>
      </c>
      <c r="H1638" s="3" t="str">
        <f>VLOOKUP($A1638&amp;$C1638&amp;$B1638,Mapping!$C:$G,3,0)</f>
        <v>Mass</v>
      </c>
      <c r="I1638" t="str">
        <f>VLOOKUP($A1638&amp;$C1638&amp;$B1638,Mapping!$C:$G,4,0)</f>
        <v>O.B.</v>
      </c>
      <c r="J1638" t="str">
        <f t="shared" si="25"/>
        <v>APPLICATOR TAMPONS</v>
      </c>
      <c r="K1638" t="str">
        <f>VLOOKUP($A1638&amp;$C1638&amp;$B1638,Mapping!$C:$G,5,0)</f>
        <v>Women Health</v>
      </c>
      <c r="L1638" t="str">
        <f>VLOOKUP(J1638&amp;H1638,Mapping!J:K,2,0)</f>
        <v>O.B. Applicator</v>
      </c>
      <c r="M1638" t="str">
        <f>IF(OR(I1638="PIZ BUIN",I1638="LISTERINE"),VLOOKUP(E1638,MAPEO!C:D,2,0)&amp;" "&amp;H1638,VLOOKUP(E1638,MAPEO!C:D,2,0))</f>
        <v>OB</v>
      </c>
      <c r="N1638">
        <f>VLOOKUP(F1638,MD!A:B,2,0)</f>
        <v>0</v>
      </c>
    </row>
    <row r="1639" spans="1:14">
      <c r="A1639" t="s">
        <v>133</v>
      </c>
      <c r="B1639" t="s">
        <v>1</v>
      </c>
      <c r="C1639" t="s">
        <v>229</v>
      </c>
      <c r="D1639" t="s">
        <v>404</v>
      </c>
      <c r="E1639" t="s">
        <v>627</v>
      </c>
      <c r="F1639" t="s">
        <v>97</v>
      </c>
      <c r="G1639" s="3">
        <v>17164.060000000001</v>
      </c>
      <c r="H1639" s="3" t="str">
        <f>VLOOKUP($A1639&amp;$C1639&amp;$B1639,Mapping!$C:$G,3,0)</f>
        <v>Mass</v>
      </c>
      <c r="I1639" t="str">
        <f>VLOOKUP($A1639&amp;$C1639&amp;$B1639,Mapping!$C:$G,4,0)</f>
        <v>O.B.</v>
      </c>
      <c r="J1639" t="str">
        <f t="shared" si="25"/>
        <v>APPLICATOR TAMPONS</v>
      </c>
      <c r="K1639" t="str">
        <f>VLOOKUP($A1639&amp;$C1639&amp;$B1639,Mapping!$C:$G,5,0)</f>
        <v>Women Health</v>
      </c>
      <c r="L1639" t="str">
        <f>VLOOKUP(J1639&amp;H1639,Mapping!J:K,2,0)</f>
        <v>O.B. Applicator</v>
      </c>
      <c r="M1639" t="str">
        <f>IF(OR(I1639="PIZ BUIN",I1639="LISTERINE"),VLOOKUP(E1639,MAPEO!C:D,2,0)&amp;" "&amp;H1639,VLOOKUP(E1639,MAPEO!C:D,2,0))</f>
        <v>OB</v>
      </c>
      <c r="N1639" t="str">
        <f>VLOOKUP(F1639,MD!A:B,2,0)</f>
        <v>YTD 2015</v>
      </c>
    </row>
    <row r="1640" spans="1:14">
      <c r="A1640" t="s">
        <v>133</v>
      </c>
      <c r="B1640" t="s">
        <v>1</v>
      </c>
      <c r="C1640" t="s">
        <v>229</v>
      </c>
      <c r="D1640" t="s">
        <v>404</v>
      </c>
      <c r="E1640" t="s">
        <v>627</v>
      </c>
      <c r="F1640" t="s">
        <v>101</v>
      </c>
      <c r="G1640" s="3">
        <v>21586.9</v>
      </c>
      <c r="H1640" s="3" t="str">
        <f>VLOOKUP($A1640&amp;$C1640&amp;$B1640,Mapping!$C:$G,3,0)</f>
        <v>Mass</v>
      </c>
      <c r="I1640" t="str">
        <f>VLOOKUP($A1640&amp;$C1640&amp;$B1640,Mapping!$C:$G,4,0)</f>
        <v>O.B.</v>
      </c>
      <c r="J1640" t="str">
        <f t="shared" si="25"/>
        <v>APPLICATOR TAMPONS</v>
      </c>
      <c r="K1640" t="str">
        <f>VLOOKUP($A1640&amp;$C1640&amp;$B1640,Mapping!$C:$G,5,0)</f>
        <v>Women Health</v>
      </c>
      <c r="L1640" t="str">
        <f>VLOOKUP(J1640&amp;H1640,Mapping!J:K,2,0)</f>
        <v>O.B. Applicator</v>
      </c>
      <c r="M1640" t="str">
        <f>IF(OR(I1640="PIZ BUIN",I1640="LISTERINE"),VLOOKUP(E1640,MAPEO!C:D,2,0)&amp;" "&amp;H1640,VLOOKUP(E1640,MAPEO!C:D,2,0))</f>
        <v>OB</v>
      </c>
      <c r="N1640" t="str">
        <f>VLOOKUP(F1640,MD!A:B,2,0)</f>
        <v>YTD 2015</v>
      </c>
    </row>
    <row r="1641" spans="1:14">
      <c r="A1641" t="s">
        <v>133</v>
      </c>
      <c r="B1641" t="s">
        <v>1</v>
      </c>
      <c r="C1641" t="s">
        <v>229</v>
      </c>
      <c r="D1641" t="s">
        <v>404</v>
      </c>
      <c r="E1641" t="s">
        <v>627</v>
      </c>
      <c r="F1641" t="s">
        <v>104</v>
      </c>
      <c r="G1641" s="3">
        <v>20445.7</v>
      </c>
      <c r="H1641" s="3" t="str">
        <f>VLOOKUP($A1641&amp;$C1641&amp;$B1641,Mapping!$C:$G,3,0)</f>
        <v>Mass</v>
      </c>
      <c r="I1641" t="str">
        <f>VLOOKUP($A1641&amp;$C1641&amp;$B1641,Mapping!$C:$G,4,0)</f>
        <v>O.B.</v>
      </c>
      <c r="J1641" t="str">
        <f t="shared" si="25"/>
        <v>APPLICATOR TAMPONS</v>
      </c>
      <c r="K1641" t="str">
        <f>VLOOKUP($A1641&amp;$C1641&amp;$B1641,Mapping!$C:$G,5,0)</f>
        <v>Women Health</v>
      </c>
      <c r="L1641" t="str">
        <f>VLOOKUP(J1641&amp;H1641,Mapping!J:K,2,0)</f>
        <v>O.B. Applicator</v>
      </c>
      <c r="M1641" t="str">
        <f>IF(OR(I1641="PIZ BUIN",I1641="LISTERINE"),VLOOKUP(E1641,MAPEO!C:D,2,0)&amp;" "&amp;H1641,VLOOKUP(E1641,MAPEO!C:D,2,0))</f>
        <v>OB</v>
      </c>
      <c r="N1641" t="str">
        <f>VLOOKUP(F1641,MD!A:B,2,0)</f>
        <v>YTD 2015</v>
      </c>
    </row>
    <row r="1642" spans="1:14">
      <c r="A1642" t="s">
        <v>133</v>
      </c>
      <c r="B1642" t="s">
        <v>1</v>
      </c>
      <c r="C1642" t="s">
        <v>229</v>
      </c>
      <c r="D1642" t="s">
        <v>404</v>
      </c>
      <c r="E1642" t="s">
        <v>627</v>
      </c>
      <c r="F1642" t="s">
        <v>105</v>
      </c>
      <c r="G1642" s="3">
        <v>23501.21</v>
      </c>
      <c r="H1642" s="3" t="str">
        <f>VLOOKUP($A1642&amp;$C1642&amp;$B1642,Mapping!$C:$G,3,0)</f>
        <v>Mass</v>
      </c>
      <c r="I1642" t="str">
        <f>VLOOKUP($A1642&amp;$C1642&amp;$B1642,Mapping!$C:$G,4,0)</f>
        <v>O.B.</v>
      </c>
      <c r="J1642" t="str">
        <f t="shared" si="25"/>
        <v>APPLICATOR TAMPONS</v>
      </c>
      <c r="K1642" t="str">
        <f>VLOOKUP($A1642&amp;$C1642&amp;$B1642,Mapping!$C:$G,5,0)</f>
        <v>Women Health</v>
      </c>
      <c r="L1642" t="str">
        <f>VLOOKUP(J1642&amp;H1642,Mapping!J:K,2,0)</f>
        <v>O.B. Applicator</v>
      </c>
      <c r="M1642" t="str">
        <f>IF(OR(I1642="PIZ BUIN",I1642="LISTERINE"),VLOOKUP(E1642,MAPEO!C:D,2,0)&amp;" "&amp;H1642,VLOOKUP(E1642,MAPEO!C:D,2,0))</f>
        <v>OB</v>
      </c>
      <c r="N1642" t="str">
        <f>VLOOKUP(F1642,MD!A:B,2,0)</f>
        <v>YTD 2015</v>
      </c>
    </row>
    <row r="1643" spans="1:14">
      <c r="A1643" t="s">
        <v>133</v>
      </c>
      <c r="B1643" t="s">
        <v>1</v>
      </c>
      <c r="C1643" t="s">
        <v>229</v>
      </c>
      <c r="D1643" t="s">
        <v>404</v>
      </c>
      <c r="E1643" t="s">
        <v>627</v>
      </c>
      <c r="F1643" t="s">
        <v>106</v>
      </c>
      <c r="G1643" s="3">
        <v>9144.2800000000007</v>
      </c>
      <c r="H1643" s="3" t="str">
        <f>VLOOKUP($A1643&amp;$C1643&amp;$B1643,Mapping!$C:$G,3,0)</f>
        <v>Mass</v>
      </c>
      <c r="I1643" t="str">
        <f>VLOOKUP($A1643&amp;$C1643&amp;$B1643,Mapping!$C:$G,4,0)</f>
        <v>O.B.</v>
      </c>
      <c r="J1643" t="str">
        <f t="shared" si="25"/>
        <v>APPLICATOR TAMPONS</v>
      </c>
      <c r="K1643" t="str">
        <f>VLOOKUP($A1643&amp;$C1643&amp;$B1643,Mapping!$C:$G,5,0)</f>
        <v>Women Health</v>
      </c>
      <c r="L1643" t="str">
        <f>VLOOKUP(J1643&amp;H1643,Mapping!J:K,2,0)</f>
        <v>O.B. Applicator</v>
      </c>
      <c r="M1643" t="str">
        <f>IF(OR(I1643="PIZ BUIN",I1643="LISTERINE"),VLOOKUP(E1643,MAPEO!C:D,2,0)&amp;" "&amp;H1643,VLOOKUP(E1643,MAPEO!C:D,2,0))</f>
        <v>OB</v>
      </c>
      <c r="N1643" t="str">
        <f>VLOOKUP(F1643,MD!A:B,2,0)</f>
        <v>YTD 2015</v>
      </c>
    </row>
    <row r="1644" spans="1:14">
      <c r="A1644" t="s">
        <v>133</v>
      </c>
      <c r="B1644" t="s">
        <v>1</v>
      </c>
      <c r="C1644" t="s">
        <v>229</v>
      </c>
      <c r="D1644" t="s">
        <v>404</v>
      </c>
      <c r="E1644" t="s">
        <v>627</v>
      </c>
      <c r="F1644" t="s">
        <v>108</v>
      </c>
      <c r="G1644" s="3">
        <v>15537.1</v>
      </c>
      <c r="H1644" s="3" t="str">
        <f>VLOOKUP($A1644&amp;$C1644&amp;$B1644,Mapping!$C:$G,3,0)</f>
        <v>Mass</v>
      </c>
      <c r="I1644" t="str">
        <f>VLOOKUP($A1644&amp;$C1644&amp;$B1644,Mapping!$C:$G,4,0)</f>
        <v>O.B.</v>
      </c>
      <c r="J1644" t="str">
        <f t="shared" si="25"/>
        <v>APPLICATOR TAMPONS</v>
      </c>
      <c r="K1644" t="str">
        <f>VLOOKUP($A1644&amp;$C1644&amp;$B1644,Mapping!$C:$G,5,0)</f>
        <v>Women Health</v>
      </c>
      <c r="L1644" t="str">
        <f>VLOOKUP(J1644&amp;H1644,Mapping!J:K,2,0)</f>
        <v>O.B. Applicator</v>
      </c>
      <c r="M1644" t="str">
        <f>IF(OR(I1644="PIZ BUIN",I1644="LISTERINE"),VLOOKUP(E1644,MAPEO!C:D,2,0)&amp;" "&amp;H1644,VLOOKUP(E1644,MAPEO!C:D,2,0))</f>
        <v>OB</v>
      </c>
      <c r="N1644">
        <f>VLOOKUP(F1644,MD!A:B,2,0)</f>
        <v>0</v>
      </c>
    </row>
    <row r="1645" spans="1:14">
      <c r="A1645" t="s">
        <v>133</v>
      </c>
      <c r="B1645" t="s">
        <v>1</v>
      </c>
      <c r="C1645" t="s">
        <v>229</v>
      </c>
      <c r="D1645" t="s">
        <v>404</v>
      </c>
      <c r="E1645" t="s">
        <v>627</v>
      </c>
      <c r="F1645" t="s">
        <v>109</v>
      </c>
      <c r="G1645" s="3">
        <v>60326.71</v>
      </c>
      <c r="H1645" s="3" t="str">
        <f>VLOOKUP($A1645&amp;$C1645&amp;$B1645,Mapping!$C:$G,3,0)</f>
        <v>Mass</v>
      </c>
      <c r="I1645" t="str">
        <f>VLOOKUP($A1645&amp;$C1645&amp;$B1645,Mapping!$C:$G,4,0)</f>
        <v>O.B.</v>
      </c>
      <c r="J1645" t="str">
        <f t="shared" si="25"/>
        <v>APPLICATOR TAMPONS</v>
      </c>
      <c r="K1645" t="str">
        <f>VLOOKUP($A1645&amp;$C1645&amp;$B1645,Mapping!$C:$G,5,0)</f>
        <v>Women Health</v>
      </c>
      <c r="L1645" t="str">
        <f>VLOOKUP(J1645&amp;H1645,Mapping!J:K,2,0)</f>
        <v>O.B. Applicator</v>
      </c>
      <c r="M1645" t="str">
        <f>IF(OR(I1645="PIZ BUIN",I1645="LISTERINE"),VLOOKUP(E1645,MAPEO!C:D,2,0)&amp;" "&amp;H1645,VLOOKUP(E1645,MAPEO!C:D,2,0))</f>
        <v>OB</v>
      </c>
      <c r="N1645">
        <f>VLOOKUP(F1645,MD!A:B,2,0)</f>
        <v>0</v>
      </c>
    </row>
    <row r="1646" spans="1:14">
      <c r="A1646" t="s">
        <v>133</v>
      </c>
      <c r="B1646" t="s">
        <v>1</v>
      </c>
      <c r="C1646" t="s">
        <v>229</v>
      </c>
      <c r="D1646" t="s">
        <v>404</v>
      </c>
      <c r="E1646" t="s">
        <v>627</v>
      </c>
      <c r="F1646" t="s">
        <v>110</v>
      </c>
      <c r="G1646" s="3">
        <v>-5353.23</v>
      </c>
      <c r="H1646" s="3" t="str">
        <f>VLOOKUP($A1646&amp;$C1646&amp;$B1646,Mapping!$C:$G,3,0)</f>
        <v>Mass</v>
      </c>
      <c r="I1646" t="str">
        <f>VLOOKUP($A1646&amp;$C1646&amp;$B1646,Mapping!$C:$G,4,0)</f>
        <v>O.B.</v>
      </c>
      <c r="J1646" t="str">
        <f t="shared" si="25"/>
        <v>APPLICATOR TAMPONS</v>
      </c>
      <c r="K1646" t="str">
        <f>VLOOKUP($A1646&amp;$C1646&amp;$B1646,Mapping!$C:$G,5,0)</f>
        <v>Women Health</v>
      </c>
      <c r="L1646" t="str">
        <f>VLOOKUP(J1646&amp;H1646,Mapping!J:K,2,0)</f>
        <v>O.B. Applicator</v>
      </c>
      <c r="M1646" t="str">
        <f>IF(OR(I1646="PIZ BUIN",I1646="LISTERINE"),VLOOKUP(E1646,MAPEO!C:D,2,0)&amp;" "&amp;H1646,VLOOKUP(E1646,MAPEO!C:D,2,0))</f>
        <v>OB</v>
      </c>
      <c r="N1646">
        <f>VLOOKUP(F1646,MD!A:B,2,0)</f>
        <v>0</v>
      </c>
    </row>
    <row r="1647" spans="1:14">
      <c r="A1647" t="s">
        <v>133</v>
      </c>
      <c r="B1647" t="s">
        <v>1</v>
      </c>
      <c r="C1647" t="s">
        <v>229</v>
      </c>
      <c r="D1647" t="s">
        <v>404</v>
      </c>
      <c r="E1647" t="s">
        <v>627</v>
      </c>
      <c r="F1647" t="s">
        <v>111</v>
      </c>
      <c r="G1647" s="3">
        <v>10704.95</v>
      </c>
      <c r="H1647" s="3" t="str">
        <f>VLOOKUP($A1647&amp;$C1647&amp;$B1647,Mapping!$C:$G,3,0)</f>
        <v>Mass</v>
      </c>
      <c r="I1647" t="str">
        <f>VLOOKUP($A1647&amp;$C1647&amp;$B1647,Mapping!$C:$G,4,0)</f>
        <v>O.B.</v>
      </c>
      <c r="J1647" t="str">
        <f t="shared" si="25"/>
        <v>APPLICATOR TAMPONS</v>
      </c>
      <c r="K1647" t="str">
        <f>VLOOKUP($A1647&amp;$C1647&amp;$B1647,Mapping!$C:$G,5,0)</f>
        <v>Women Health</v>
      </c>
      <c r="L1647" t="str">
        <f>VLOOKUP(J1647&amp;H1647,Mapping!J:K,2,0)</f>
        <v>O.B. Applicator</v>
      </c>
      <c r="M1647" t="str">
        <f>IF(OR(I1647="PIZ BUIN",I1647="LISTERINE"),VLOOKUP(E1647,MAPEO!C:D,2,0)&amp;" "&amp;H1647,VLOOKUP(E1647,MAPEO!C:D,2,0))</f>
        <v>OB</v>
      </c>
      <c r="N1647">
        <f>VLOOKUP(F1647,MD!A:B,2,0)</f>
        <v>0</v>
      </c>
    </row>
    <row r="1648" spans="1:14">
      <c r="A1648" t="s">
        <v>133</v>
      </c>
      <c r="B1648" t="s">
        <v>1</v>
      </c>
      <c r="C1648" t="s">
        <v>229</v>
      </c>
      <c r="D1648" t="s">
        <v>404</v>
      </c>
      <c r="E1648" t="s">
        <v>627</v>
      </c>
      <c r="F1648" t="s">
        <v>114</v>
      </c>
      <c r="G1648" s="3">
        <v>7236.43</v>
      </c>
      <c r="H1648" s="3" t="str">
        <f>VLOOKUP($A1648&amp;$C1648&amp;$B1648,Mapping!$C:$G,3,0)</f>
        <v>Mass</v>
      </c>
      <c r="I1648" t="str">
        <f>VLOOKUP($A1648&amp;$C1648&amp;$B1648,Mapping!$C:$G,4,0)</f>
        <v>O.B.</v>
      </c>
      <c r="J1648" t="str">
        <f t="shared" si="25"/>
        <v>APPLICATOR TAMPONS</v>
      </c>
      <c r="K1648" t="str">
        <f>VLOOKUP($A1648&amp;$C1648&amp;$B1648,Mapping!$C:$G,5,0)</f>
        <v>Women Health</v>
      </c>
      <c r="L1648" t="str">
        <f>VLOOKUP(J1648&amp;H1648,Mapping!J:K,2,0)</f>
        <v>O.B. Applicator</v>
      </c>
      <c r="M1648" t="str">
        <f>IF(OR(I1648="PIZ BUIN",I1648="LISTERINE"),VLOOKUP(E1648,MAPEO!C:D,2,0)&amp;" "&amp;H1648,VLOOKUP(E1648,MAPEO!C:D,2,0))</f>
        <v>OB</v>
      </c>
      <c r="N1648">
        <f>VLOOKUP(F1648,MD!A:B,2,0)</f>
        <v>0</v>
      </c>
    </row>
    <row r="1649" spans="1:14">
      <c r="A1649" t="s">
        <v>133</v>
      </c>
      <c r="B1649" t="s">
        <v>1</v>
      </c>
      <c r="C1649" t="s">
        <v>229</v>
      </c>
      <c r="D1649" t="s">
        <v>404</v>
      </c>
      <c r="E1649" t="s">
        <v>627</v>
      </c>
      <c r="F1649" t="s">
        <v>115</v>
      </c>
      <c r="G1649" s="3">
        <v>14808.18</v>
      </c>
      <c r="H1649" s="3" t="str">
        <f>VLOOKUP($A1649&amp;$C1649&amp;$B1649,Mapping!$C:$G,3,0)</f>
        <v>Mass</v>
      </c>
      <c r="I1649" t="str">
        <f>VLOOKUP($A1649&amp;$C1649&amp;$B1649,Mapping!$C:$G,4,0)</f>
        <v>O.B.</v>
      </c>
      <c r="J1649" t="str">
        <f t="shared" si="25"/>
        <v>APPLICATOR TAMPONS</v>
      </c>
      <c r="K1649" t="str">
        <f>VLOOKUP($A1649&amp;$C1649&amp;$B1649,Mapping!$C:$G,5,0)</f>
        <v>Women Health</v>
      </c>
      <c r="L1649" t="str">
        <f>VLOOKUP(J1649&amp;H1649,Mapping!J:K,2,0)</f>
        <v>O.B. Applicator</v>
      </c>
      <c r="M1649" t="str">
        <f>IF(OR(I1649="PIZ BUIN",I1649="LISTERINE"),VLOOKUP(E1649,MAPEO!C:D,2,0)&amp;" "&amp;H1649,VLOOKUP(E1649,MAPEO!C:D,2,0))</f>
        <v>OB</v>
      </c>
      <c r="N1649" t="str">
        <f>VLOOKUP(F1649,MD!A:B,2,0)</f>
        <v>YTD 2016</v>
      </c>
    </row>
    <row r="1650" spans="1:14">
      <c r="A1650" t="s">
        <v>133</v>
      </c>
      <c r="B1650" t="s">
        <v>1</v>
      </c>
      <c r="C1650" t="s">
        <v>229</v>
      </c>
      <c r="D1650" t="s">
        <v>404</v>
      </c>
      <c r="E1650" t="s">
        <v>627</v>
      </c>
      <c r="F1650" t="s">
        <v>117</v>
      </c>
      <c r="G1650" s="3">
        <v>8300.59</v>
      </c>
      <c r="H1650" s="3" t="str">
        <f>VLOOKUP($A1650&amp;$C1650&amp;$B1650,Mapping!$C:$G,3,0)</f>
        <v>Mass</v>
      </c>
      <c r="I1650" t="str">
        <f>VLOOKUP($A1650&amp;$C1650&amp;$B1650,Mapping!$C:$G,4,0)</f>
        <v>O.B.</v>
      </c>
      <c r="J1650" t="str">
        <f t="shared" si="25"/>
        <v>APPLICATOR TAMPONS</v>
      </c>
      <c r="K1650" t="str">
        <f>VLOOKUP($A1650&amp;$C1650&amp;$B1650,Mapping!$C:$G,5,0)</f>
        <v>Women Health</v>
      </c>
      <c r="L1650" t="str">
        <f>VLOOKUP(J1650&amp;H1650,Mapping!J:K,2,0)</f>
        <v>O.B. Applicator</v>
      </c>
      <c r="M1650" t="str">
        <f>IF(OR(I1650="PIZ BUIN",I1650="LISTERINE"),VLOOKUP(E1650,MAPEO!C:D,2,0)&amp;" "&amp;H1650,VLOOKUP(E1650,MAPEO!C:D,2,0))</f>
        <v>OB</v>
      </c>
      <c r="N1650" t="str">
        <f>VLOOKUP(F1650,MD!A:B,2,0)</f>
        <v>YTD 2016</v>
      </c>
    </row>
    <row r="1651" spans="1:14">
      <c r="A1651" t="s">
        <v>133</v>
      </c>
      <c r="B1651" t="s">
        <v>1</v>
      </c>
      <c r="C1651" t="s">
        <v>229</v>
      </c>
      <c r="D1651" t="s">
        <v>404</v>
      </c>
      <c r="E1651" t="s">
        <v>627</v>
      </c>
      <c r="F1651" t="s">
        <v>118</v>
      </c>
      <c r="G1651" s="3">
        <v>21121.97</v>
      </c>
      <c r="H1651" s="3" t="str">
        <f>VLOOKUP($A1651&amp;$C1651&amp;$B1651,Mapping!$C:$G,3,0)</f>
        <v>Mass</v>
      </c>
      <c r="I1651" t="str">
        <f>VLOOKUP($A1651&amp;$C1651&amp;$B1651,Mapping!$C:$G,4,0)</f>
        <v>O.B.</v>
      </c>
      <c r="J1651" t="str">
        <f t="shared" si="25"/>
        <v>APPLICATOR TAMPONS</v>
      </c>
      <c r="K1651" t="str">
        <f>VLOOKUP($A1651&amp;$C1651&amp;$B1651,Mapping!$C:$G,5,0)</f>
        <v>Women Health</v>
      </c>
      <c r="L1651" t="str">
        <f>VLOOKUP(J1651&amp;H1651,Mapping!J:K,2,0)</f>
        <v>O.B. Applicator</v>
      </c>
      <c r="M1651" t="str">
        <f>IF(OR(I1651="PIZ BUIN",I1651="LISTERINE"),VLOOKUP(E1651,MAPEO!C:D,2,0)&amp;" "&amp;H1651,VLOOKUP(E1651,MAPEO!C:D,2,0))</f>
        <v>OB</v>
      </c>
      <c r="N1651" t="str">
        <f>VLOOKUP(F1651,MD!A:B,2,0)</f>
        <v>YTD 2016</v>
      </c>
    </row>
    <row r="1652" spans="1:14">
      <c r="A1652" t="s">
        <v>133</v>
      </c>
      <c r="B1652" t="s">
        <v>1</v>
      </c>
      <c r="C1652" t="s">
        <v>229</v>
      </c>
      <c r="D1652" t="s">
        <v>404</v>
      </c>
      <c r="E1652" t="s">
        <v>628</v>
      </c>
      <c r="F1652" t="s">
        <v>482</v>
      </c>
      <c r="G1652" s="3">
        <v>50.28</v>
      </c>
      <c r="H1652" s="3" t="str">
        <f>VLOOKUP($A1652&amp;$C1652&amp;$B1652,Mapping!$C:$G,3,0)</f>
        <v>Mass</v>
      </c>
      <c r="I1652" t="str">
        <f>VLOOKUP($A1652&amp;$C1652&amp;$B1652,Mapping!$C:$G,4,0)</f>
        <v>O.B.</v>
      </c>
      <c r="J1652" t="str">
        <f t="shared" si="25"/>
        <v>APPLICATOR TAMPONS</v>
      </c>
      <c r="K1652" t="str">
        <f>VLOOKUP($A1652&amp;$C1652&amp;$B1652,Mapping!$C:$G,5,0)</f>
        <v>Women Health</v>
      </c>
      <c r="L1652" t="str">
        <f>VLOOKUP(J1652&amp;H1652,Mapping!J:K,2,0)</f>
        <v>O.B. Applicator</v>
      </c>
      <c r="M1652" t="str">
        <f>IF(OR(I1652="PIZ BUIN",I1652="LISTERINE"),VLOOKUP(E1652,MAPEO!C:D,2,0)&amp;" "&amp;H1652,VLOOKUP(E1652,MAPEO!C:D,2,0))</f>
        <v>OB</v>
      </c>
      <c r="N1652">
        <f>VLOOKUP(F1652,MD!A:B,2,0)</f>
        <v>0</v>
      </c>
    </row>
    <row r="1653" spans="1:14">
      <c r="A1653" t="s">
        <v>133</v>
      </c>
      <c r="B1653" t="s">
        <v>1</v>
      </c>
      <c r="C1653" t="s">
        <v>229</v>
      </c>
      <c r="D1653" t="s">
        <v>404</v>
      </c>
      <c r="E1653" t="s">
        <v>628</v>
      </c>
      <c r="F1653" t="s">
        <v>490</v>
      </c>
      <c r="G1653" s="3">
        <v>16.34</v>
      </c>
      <c r="H1653" s="3" t="str">
        <f>VLOOKUP($A1653&amp;$C1653&amp;$B1653,Mapping!$C:$G,3,0)</f>
        <v>Mass</v>
      </c>
      <c r="I1653" t="str">
        <f>VLOOKUP($A1653&amp;$C1653&amp;$B1653,Mapping!$C:$G,4,0)</f>
        <v>O.B.</v>
      </c>
      <c r="J1653" t="str">
        <f t="shared" si="25"/>
        <v>APPLICATOR TAMPONS</v>
      </c>
      <c r="K1653" t="str">
        <f>VLOOKUP($A1653&amp;$C1653&amp;$B1653,Mapping!$C:$G,5,0)</f>
        <v>Women Health</v>
      </c>
      <c r="L1653" t="str">
        <f>VLOOKUP(J1653&amp;H1653,Mapping!J:K,2,0)</f>
        <v>O.B. Applicator</v>
      </c>
      <c r="M1653" t="str">
        <f>IF(OR(I1653="PIZ BUIN",I1653="LISTERINE"),VLOOKUP(E1653,MAPEO!C:D,2,0)&amp;" "&amp;H1653,VLOOKUP(E1653,MAPEO!C:D,2,0))</f>
        <v>OB</v>
      </c>
      <c r="N1653">
        <f>VLOOKUP(F1653,MD!A:B,2,0)</f>
        <v>0</v>
      </c>
    </row>
    <row r="1654" spans="1:14">
      <c r="A1654" t="s">
        <v>133</v>
      </c>
      <c r="B1654" t="s">
        <v>1</v>
      </c>
      <c r="C1654" t="s">
        <v>229</v>
      </c>
      <c r="D1654" t="s">
        <v>404</v>
      </c>
      <c r="E1654" t="s">
        <v>628</v>
      </c>
      <c r="F1654" t="s">
        <v>491</v>
      </c>
      <c r="G1654" s="3">
        <v>20.69</v>
      </c>
      <c r="H1654" s="3" t="str">
        <f>VLOOKUP($A1654&amp;$C1654&amp;$B1654,Mapping!$C:$G,3,0)</f>
        <v>Mass</v>
      </c>
      <c r="I1654" t="str">
        <f>VLOOKUP($A1654&amp;$C1654&amp;$B1654,Mapping!$C:$G,4,0)</f>
        <v>O.B.</v>
      </c>
      <c r="J1654" t="str">
        <f t="shared" si="25"/>
        <v>APPLICATOR TAMPONS</v>
      </c>
      <c r="K1654" t="str">
        <f>VLOOKUP($A1654&amp;$C1654&amp;$B1654,Mapping!$C:$G,5,0)</f>
        <v>Women Health</v>
      </c>
      <c r="L1654" t="str">
        <f>VLOOKUP(J1654&amp;H1654,Mapping!J:K,2,0)</f>
        <v>O.B. Applicator</v>
      </c>
      <c r="M1654" t="str">
        <f>IF(OR(I1654="PIZ BUIN",I1654="LISTERINE"),VLOOKUP(E1654,MAPEO!C:D,2,0)&amp;" "&amp;H1654,VLOOKUP(E1654,MAPEO!C:D,2,0))</f>
        <v>OB</v>
      </c>
      <c r="N1654">
        <f>VLOOKUP(F1654,MD!A:B,2,0)</f>
        <v>0</v>
      </c>
    </row>
    <row r="1655" spans="1:14">
      <c r="A1655" t="s">
        <v>133</v>
      </c>
      <c r="B1655" t="s">
        <v>1</v>
      </c>
      <c r="C1655" t="s">
        <v>229</v>
      </c>
      <c r="D1655" t="s">
        <v>404</v>
      </c>
      <c r="E1655" t="s">
        <v>628</v>
      </c>
      <c r="F1655" t="s">
        <v>97</v>
      </c>
      <c r="G1655" s="3">
        <v>20981.09</v>
      </c>
      <c r="H1655" s="3" t="str">
        <f>VLOOKUP($A1655&amp;$C1655&amp;$B1655,Mapping!$C:$G,3,0)</f>
        <v>Mass</v>
      </c>
      <c r="I1655" t="str">
        <f>VLOOKUP($A1655&amp;$C1655&amp;$B1655,Mapping!$C:$G,4,0)</f>
        <v>O.B.</v>
      </c>
      <c r="J1655" t="str">
        <f t="shared" si="25"/>
        <v>APPLICATOR TAMPONS</v>
      </c>
      <c r="K1655" t="str">
        <f>VLOOKUP($A1655&amp;$C1655&amp;$B1655,Mapping!$C:$G,5,0)</f>
        <v>Women Health</v>
      </c>
      <c r="L1655" t="str">
        <f>VLOOKUP(J1655&amp;H1655,Mapping!J:K,2,0)</f>
        <v>O.B. Applicator</v>
      </c>
      <c r="M1655" t="str">
        <f>IF(OR(I1655="PIZ BUIN",I1655="LISTERINE"),VLOOKUP(E1655,MAPEO!C:D,2,0)&amp;" "&amp;H1655,VLOOKUP(E1655,MAPEO!C:D,2,0))</f>
        <v>OB</v>
      </c>
      <c r="N1655" t="str">
        <f>VLOOKUP(F1655,MD!A:B,2,0)</f>
        <v>YTD 2015</v>
      </c>
    </row>
    <row r="1656" spans="1:14">
      <c r="A1656" t="s">
        <v>133</v>
      </c>
      <c r="B1656" t="s">
        <v>1</v>
      </c>
      <c r="C1656" t="s">
        <v>229</v>
      </c>
      <c r="D1656" t="s">
        <v>404</v>
      </c>
      <c r="E1656" t="s">
        <v>628</v>
      </c>
      <c r="F1656" t="s">
        <v>101</v>
      </c>
      <c r="G1656" s="3">
        <v>21458.47</v>
      </c>
      <c r="H1656" s="3" t="str">
        <f>VLOOKUP($A1656&amp;$C1656&amp;$B1656,Mapping!$C:$G,3,0)</f>
        <v>Mass</v>
      </c>
      <c r="I1656" t="str">
        <f>VLOOKUP($A1656&amp;$C1656&amp;$B1656,Mapping!$C:$G,4,0)</f>
        <v>O.B.</v>
      </c>
      <c r="J1656" t="str">
        <f t="shared" si="25"/>
        <v>APPLICATOR TAMPONS</v>
      </c>
      <c r="K1656" t="str">
        <f>VLOOKUP($A1656&amp;$C1656&amp;$B1656,Mapping!$C:$G,5,0)</f>
        <v>Women Health</v>
      </c>
      <c r="L1656" t="str">
        <f>VLOOKUP(J1656&amp;H1656,Mapping!J:K,2,0)</f>
        <v>O.B. Applicator</v>
      </c>
      <c r="M1656" t="str">
        <f>IF(OR(I1656="PIZ BUIN",I1656="LISTERINE"),VLOOKUP(E1656,MAPEO!C:D,2,0)&amp;" "&amp;H1656,VLOOKUP(E1656,MAPEO!C:D,2,0))</f>
        <v>OB</v>
      </c>
      <c r="N1656" t="str">
        <f>VLOOKUP(F1656,MD!A:B,2,0)</f>
        <v>YTD 2015</v>
      </c>
    </row>
    <row r="1657" spans="1:14">
      <c r="A1657" t="s">
        <v>133</v>
      </c>
      <c r="B1657" t="s">
        <v>1</v>
      </c>
      <c r="C1657" t="s">
        <v>229</v>
      </c>
      <c r="D1657" t="s">
        <v>404</v>
      </c>
      <c r="E1657" t="s">
        <v>628</v>
      </c>
      <c r="F1657" t="s">
        <v>104</v>
      </c>
      <c r="G1657" s="3">
        <v>22438.76</v>
      </c>
      <c r="H1657" s="3" t="str">
        <f>VLOOKUP($A1657&amp;$C1657&amp;$B1657,Mapping!$C:$G,3,0)</f>
        <v>Mass</v>
      </c>
      <c r="I1657" t="str">
        <f>VLOOKUP($A1657&amp;$C1657&amp;$B1657,Mapping!$C:$G,4,0)</f>
        <v>O.B.</v>
      </c>
      <c r="J1657" t="str">
        <f t="shared" si="25"/>
        <v>APPLICATOR TAMPONS</v>
      </c>
      <c r="K1657" t="str">
        <f>VLOOKUP($A1657&amp;$C1657&amp;$B1657,Mapping!$C:$G,5,0)</f>
        <v>Women Health</v>
      </c>
      <c r="L1657" t="str">
        <f>VLOOKUP(J1657&amp;H1657,Mapping!J:K,2,0)</f>
        <v>O.B. Applicator</v>
      </c>
      <c r="M1657" t="str">
        <f>IF(OR(I1657="PIZ BUIN",I1657="LISTERINE"),VLOOKUP(E1657,MAPEO!C:D,2,0)&amp;" "&amp;H1657,VLOOKUP(E1657,MAPEO!C:D,2,0))</f>
        <v>OB</v>
      </c>
      <c r="N1657" t="str">
        <f>VLOOKUP(F1657,MD!A:B,2,0)</f>
        <v>YTD 2015</v>
      </c>
    </row>
    <row r="1658" spans="1:14">
      <c r="A1658" t="s">
        <v>133</v>
      </c>
      <c r="B1658" t="s">
        <v>1</v>
      </c>
      <c r="C1658" t="s">
        <v>229</v>
      </c>
      <c r="D1658" t="s">
        <v>404</v>
      </c>
      <c r="E1658" t="s">
        <v>628</v>
      </c>
      <c r="F1658" t="s">
        <v>105</v>
      </c>
      <c r="G1658" s="3">
        <v>24270.75</v>
      </c>
      <c r="H1658" s="3" t="str">
        <f>VLOOKUP($A1658&amp;$C1658&amp;$B1658,Mapping!$C:$G,3,0)</f>
        <v>Mass</v>
      </c>
      <c r="I1658" t="str">
        <f>VLOOKUP($A1658&amp;$C1658&amp;$B1658,Mapping!$C:$G,4,0)</f>
        <v>O.B.</v>
      </c>
      <c r="J1658" t="str">
        <f t="shared" si="25"/>
        <v>APPLICATOR TAMPONS</v>
      </c>
      <c r="K1658" t="str">
        <f>VLOOKUP($A1658&amp;$C1658&amp;$B1658,Mapping!$C:$G,5,0)</f>
        <v>Women Health</v>
      </c>
      <c r="L1658" t="str">
        <f>VLOOKUP(J1658&amp;H1658,Mapping!J:K,2,0)</f>
        <v>O.B. Applicator</v>
      </c>
      <c r="M1658" t="str">
        <f>IF(OR(I1658="PIZ BUIN",I1658="LISTERINE"),VLOOKUP(E1658,MAPEO!C:D,2,0)&amp;" "&amp;H1658,VLOOKUP(E1658,MAPEO!C:D,2,0))</f>
        <v>OB</v>
      </c>
      <c r="N1658" t="str">
        <f>VLOOKUP(F1658,MD!A:B,2,0)</f>
        <v>YTD 2015</v>
      </c>
    </row>
    <row r="1659" spans="1:14">
      <c r="A1659" t="s">
        <v>133</v>
      </c>
      <c r="B1659" t="s">
        <v>1</v>
      </c>
      <c r="C1659" t="s">
        <v>229</v>
      </c>
      <c r="D1659" t="s">
        <v>404</v>
      </c>
      <c r="E1659" t="s">
        <v>628</v>
      </c>
      <c r="F1659" t="s">
        <v>106</v>
      </c>
      <c r="G1659" s="3">
        <v>12417.46</v>
      </c>
      <c r="H1659" s="3" t="str">
        <f>VLOOKUP($A1659&amp;$C1659&amp;$B1659,Mapping!$C:$G,3,0)</f>
        <v>Mass</v>
      </c>
      <c r="I1659" t="str">
        <f>VLOOKUP($A1659&amp;$C1659&amp;$B1659,Mapping!$C:$G,4,0)</f>
        <v>O.B.</v>
      </c>
      <c r="J1659" t="str">
        <f t="shared" si="25"/>
        <v>APPLICATOR TAMPONS</v>
      </c>
      <c r="K1659" t="str">
        <f>VLOOKUP($A1659&amp;$C1659&amp;$B1659,Mapping!$C:$G,5,0)</f>
        <v>Women Health</v>
      </c>
      <c r="L1659" t="str">
        <f>VLOOKUP(J1659&amp;H1659,Mapping!J:K,2,0)</f>
        <v>O.B. Applicator</v>
      </c>
      <c r="M1659" t="str">
        <f>IF(OR(I1659="PIZ BUIN",I1659="LISTERINE"),VLOOKUP(E1659,MAPEO!C:D,2,0)&amp;" "&amp;H1659,VLOOKUP(E1659,MAPEO!C:D,2,0))</f>
        <v>OB</v>
      </c>
      <c r="N1659" t="str">
        <f>VLOOKUP(F1659,MD!A:B,2,0)</f>
        <v>YTD 2015</v>
      </c>
    </row>
    <row r="1660" spans="1:14">
      <c r="A1660" t="s">
        <v>133</v>
      </c>
      <c r="B1660" t="s">
        <v>1</v>
      </c>
      <c r="C1660" t="s">
        <v>229</v>
      </c>
      <c r="D1660" t="s">
        <v>404</v>
      </c>
      <c r="E1660" t="s">
        <v>628</v>
      </c>
      <c r="F1660" t="s">
        <v>108</v>
      </c>
      <c r="G1660" s="3">
        <v>17932.79</v>
      </c>
      <c r="H1660" s="3" t="str">
        <f>VLOOKUP($A1660&amp;$C1660&amp;$B1660,Mapping!$C:$G,3,0)</f>
        <v>Mass</v>
      </c>
      <c r="I1660" t="str">
        <f>VLOOKUP($A1660&amp;$C1660&amp;$B1660,Mapping!$C:$G,4,0)</f>
        <v>O.B.</v>
      </c>
      <c r="J1660" t="str">
        <f t="shared" si="25"/>
        <v>APPLICATOR TAMPONS</v>
      </c>
      <c r="K1660" t="str">
        <f>VLOOKUP($A1660&amp;$C1660&amp;$B1660,Mapping!$C:$G,5,0)</f>
        <v>Women Health</v>
      </c>
      <c r="L1660" t="str">
        <f>VLOOKUP(J1660&amp;H1660,Mapping!J:K,2,0)</f>
        <v>O.B. Applicator</v>
      </c>
      <c r="M1660" t="str">
        <f>IF(OR(I1660="PIZ BUIN",I1660="LISTERINE"),VLOOKUP(E1660,MAPEO!C:D,2,0)&amp;" "&amp;H1660,VLOOKUP(E1660,MAPEO!C:D,2,0))</f>
        <v>OB</v>
      </c>
      <c r="N1660">
        <f>VLOOKUP(F1660,MD!A:B,2,0)</f>
        <v>0</v>
      </c>
    </row>
    <row r="1661" spans="1:14">
      <c r="A1661" t="s">
        <v>133</v>
      </c>
      <c r="B1661" t="s">
        <v>1</v>
      </c>
      <c r="C1661" t="s">
        <v>229</v>
      </c>
      <c r="D1661" t="s">
        <v>404</v>
      </c>
      <c r="E1661" t="s">
        <v>628</v>
      </c>
      <c r="F1661" t="s">
        <v>109</v>
      </c>
      <c r="G1661" s="3">
        <v>67105.460000000006</v>
      </c>
      <c r="H1661" s="3" t="str">
        <f>VLOOKUP($A1661&amp;$C1661&amp;$B1661,Mapping!$C:$G,3,0)</f>
        <v>Mass</v>
      </c>
      <c r="I1661" t="str">
        <f>VLOOKUP($A1661&amp;$C1661&amp;$B1661,Mapping!$C:$G,4,0)</f>
        <v>O.B.</v>
      </c>
      <c r="J1661" t="str">
        <f t="shared" si="25"/>
        <v>APPLICATOR TAMPONS</v>
      </c>
      <c r="K1661" t="str">
        <f>VLOOKUP($A1661&amp;$C1661&amp;$B1661,Mapping!$C:$G,5,0)</f>
        <v>Women Health</v>
      </c>
      <c r="L1661" t="str">
        <f>VLOOKUP(J1661&amp;H1661,Mapping!J:K,2,0)</f>
        <v>O.B. Applicator</v>
      </c>
      <c r="M1661" t="str">
        <f>IF(OR(I1661="PIZ BUIN",I1661="LISTERINE"),VLOOKUP(E1661,MAPEO!C:D,2,0)&amp;" "&amp;H1661,VLOOKUP(E1661,MAPEO!C:D,2,0))</f>
        <v>OB</v>
      </c>
      <c r="N1661">
        <f>VLOOKUP(F1661,MD!A:B,2,0)</f>
        <v>0</v>
      </c>
    </row>
    <row r="1662" spans="1:14">
      <c r="A1662" t="s">
        <v>133</v>
      </c>
      <c r="B1662" t="s">
        <v>1</v>
      </c>
      <c r="C1662" t="s">
        <v>229</v>
      </c>
      <c r="D1662" t="s">
        <v>404</v>
      </c>
      <c r="E1662" t="s">
        <v>628</v>
      </c>
      <c r="F1662" t="s">
        <v>110</v>
      </c>
      <c r="G1662" s="3">
        <v>-1208.96</v>
      </c>
      <c r="H1662" s="3" t="str">
        <f>VLOOKUP($A1662&amp;$C1662&amp;$B1662,Mapping!$C:$G,3,0)</f>
        <v>Mass</v>
      </c>
      <c r="I1662" t="str">
        <f>VLOOKUP($A1662&amp;$C1662&amp;$B1662,Mapping!$C:$G,4,0)</f>
        <v>O.B.</v>
      </c>
      <c r="J1662" t="str">
        <f t="shared" si="25"/>
        <v>APPLICATOR TAMPONS</v>
      </c>
      <c r="K1662" t="str">
        <f>VLOOKUP($A1662&amp;$C1662&amp;$B1662,Mapping!$C:$G,5,0)</f>
        <v>Women Health</v>
      </c>
      <c r="L1662" t="str">
        <f>VLOOKUP(J1662&amp;H1662,Mapping!J:K,2,0)</f>
        <v>O.B. Applicator</v>
      </c>
      <c r="M1662" t="str">
        <f>IF(OR(I1662="PIZ BUIN",I1662="LISTERINE"),VLOOKUP(E1662,MAPEO!C:D,2,0)&amp;" "&amp;H1662,VLOOKUP(E1662,MAPEO!C:D,2,0))</f>
        <v>OB</v>
      </c>
      <c r="N1662">
        <f>VLOOKUP(F1662,MD!A:B,2,0)</f>
        <v>0</v>
      </c>
    </row>
    <row r="1663" spans="1:14">
      <c r="A1663" t="s">
        <v>133</v>
      </c>
      <c r="B1663" t="s">
        <v>1</v>
      </c>
      <c r="C1663" t="s">
        <v>229</v>
      </c>
      <c r="D1663" t="s">
        <v>404</v>
      </c>
      <c r="E1663" t="s">
        <v>628</v>
      </c>
      <c r="F1663" t="s">
        <v>111</v>
      </c>
      <c r="G1663" s="3">
        <v>11268.41</v>
      </c>
      <c r="H1663" s="3" t="str">
        <f>VLOOKUP($A1663&amp;$C1663&amp;$B1663,Mapping!$C:$G,3,0)</f>
        <v>Mass</v>
      </c>
      <c r="I1663" t="str">
        <f>VLOOKUP($A1663&amp;$C1663&amp;$B1663,Mapping!$C:$G,4,0)</f>
        <v>O.B.</v>
      </c>
      <c r="J1663" t="str">
        <f t="shared" si="25"/>
        <v>APPLICATOR TAMPONS</v>
      </c>
      <c r="K1663" t="str">
        <f>VLOOKUP($A1663&amp;$C1663&amp;$B1663,Mapping!$C:$G,5,0)</f>
        <v>Women Health</v>
      </c>
      <c r="L1663" t="str">
        <f>VLOOKUP(J1663&amp;H1663,Mapping!J:K,2,0)</f>
        <v>O.B. Applicator</v>
      </c>
      <c r="M1663" t="str">
        <f>IF(OR(I1663="PIZ BUIN",I1663="LISTERINE"),VLOOKUP(E1663,MAPEO!C:D,2,0)&amp;" "&amp;H1663,VLOOKUP(E1663,MAPEO!C:D,2,0))</f>
        <v>OB</v>
      </c>
      <c r="N1663">
        <f>VLOOKUP(F1663,MD!A:B,2,0)</f>
        <v>0</v>
      </c>
    </row>
    <row r="1664" spans="1:14">
      <c r="A1664" t="s">
        <v>133</v>
      </c>
      <c r="B1664" t="s">
        <v>1</v>
      </c>
      <c r="C1664" t="s">
        <v>229</v>
      </c>
      <c r="D1664" t="s">
        <v>404</v>
      </c>
      <c r="E1664" t="s">
        <v>628</v>
      </c>
      <c r="F1664" t="s">
        <v>114</v>
      </c>
      <c r="G1664" s="3">
        <v>9565.3700000000008</v>
      </c>
      <c r="H1664" s="3" t="str">
        <f>VLOOKUP($A1664&amp;$C1664&amp;$B1664,Mapping!$C:$G,3,0)</f>
        <v>Mass</v>
      </c>
      <c r="I1664" t="str">
        <f>VLOOKUP($A1664&amp;$C1664&amp;$B1664,Mapping!$C:$G,4,0)</f>
        <v>O.B.</v>
      </c>
      <c r="J1664" t="str">
        <f t="shared" ref="J1664:J1727" si="26">IF(OR(C1664="ROC",C1664="COMPEED"),E1664,D1664)</f>
        <v>APPLICATOR TAMPONS</v>
      </c>
      <c r="K1664" t="str">
        <f>VLOOKUP($A1664&amp;$C1664&amp;$B1664,Mapping!$C:$G,5,0)</f>
        <v>Women Health</v>
      </c>
      <c r="L1664" t="str">
        <f>VLOOKUP(J1664&amp;H1664,Mapping!J:K,2,0)</f>
        <v>O.B. Applicator</v>
      </c>
      <c r="M1664" t="str">
        <f>IF(OR(I1664="PIZ BUIN",I1664="LISTERINE"),VLOOKUP(E1664,MAPEO!C:D,2,0)&amp;" "&amp;H1664,VLOOKUP(E1664,MAPEO!C:D,2,0))</f>
        <v>OB</v>
      </c>
      <c r="N1664">
        <f>VLOOKUP(F1664,MD!A:B,2,0)</f>
        <v>0</v>
      </c>
    </row>
    <row r="1665" spans="1:14">
      <c r="A1665" t="s">
        <v>133</v>
      </c>
      <c r="B1665" t="s">
        <v>1</v>
      </c>
      <c r="C1665" t="s">
        <v>229</v>
      </c>
      <c r="D1665" t="s">
        <v>404</v>
      </c>
      <c r="E1665" t="s">
        <v>628</v>
      </c>
      <c r="F1665" t="s">
        <v>115</v>
      </c>
      <c r="G1665" s="3">
        <v>16966.400000000001</v>
      </c>
      <c r="H1665" s="3" t="str">
        <f>VLOOKUP($A1665&amp;$C1665&amp;$B1665,Mapping!$C:$G,3,0)</f>
        <v>Mass</v>
      </c>
      <c r="I1665" t="str">
        <f>VLOOKUP($A1665&amp;$C1665&amp;$B1665,Mapping!$C:$G,4,0)</f>
        <v>O.B.</v>
      </c>
      <c r="J1665" t="str">
        <f t="shared" si="26"/>
        <v>APPLICATOR TAMPONS</v>
      </c>
      <c r="K1665" t="str">
        <f>VLOOKUP($A1665&amp;$C1665&amp;$B1665,Mapping!$C:$G,5,0)</f>
        <v>Women Health</v>
      </c>
      <c r="L1665" t="str">
        <f>VLOOKUP(J1665&amp;H1665,Mapping!J:K,2,0)</f>
        <v>O.B. Applicator</v>
      </c>
      <c r="M1665" t="str">
        <f>IF(OR(I1665="PIZ BUIN",I1665="LISTERINE"),VLOOKUP(E1665,MAPEO!C:D,2,0)&amp;" "&amp;H1665,VLOOKUP(E1665,MAPEO!C:D,2,0))</f>
        <v>OB</v>
      </c>
      <c r="N1665" t="str">
        <f>VLOOKUP(F1665,MD!A:B,2,0)</f>
        <v>YTD 2016</v>
      </c>
    </row>
    <row r="1666" spans="1:14">
      <c r="A1666" t="s">
        <v>133</v>
      </c>
      <c r="B1666" t="s">
        <v>1</v>
      </c>
      <c r="C1666" t="s">
        <v>229</v>
      </c>
      <c r="D1666" t="s">
        <v>404</v>
      </c>
      <c r="E1666" t="s">
        <v>628</v>
      </c>
      <c r="F1666" t="s">
        <v>117</v>
      </c>
      <c r="G1666" s="3">
        <v>10559.69</v>
      </c>
      <c r="H1666" s="3" t="str">
        <f>VLOOKUP($A1666&amp;$C1666&amp;$B1666,Mapping!$C:$G,3,0)</f>
        <v>Mass</v>
      </c>
      <c r="I1666" t="str">
        <f>VLOOKUP($A1666&amp;$C1666&amp;$B1666,Mapping!$C:$G,4,0)</f>
        <v>O.B.</v>
      </c>
      <c r="J1666" t="str">
        <f t="shared" si="26"/>
        <v>APPLICATOR TAMPONS</v>
      </c>
      <c r="K1666" t="str">
        <f>VLOOKUP($A1666&amp;$C1666&amp;$B1666,Mapping!$C:$G,5,0)</f>
        <v>Women Health</v>
      </c>
      <c r="L1666" t="str">
        <f>VLOOKUP(J1666&amp;H1666,Mapping!J:K,2,0)</f>
        <v>O.B. Applicator</v>
      </c>
      <c r="M1666" t="str">
        <f>IF(OR(I1666="PIZ BUIN",I1666="LISTERINE"),VLOOKUP(E1666,MAPEO!C:D,2,0)&amp;" "&amp;H1666,VLOOKUP(E1666,MAPEO!C:D,2,0))</f>
        <v>OB</v>
      </c>
      <c r="N1666" t="str">
        <f>VLOOKUP(F1666,MD!A:B,2,0)</f>
        <v>YTD 2016</v>
      </c>
    </row>
    <row r="1667" spans="1:14">
      <c r="A1667" t="s">
        <v>133</v>
      </c>
      <c r="B1667" t="s">
        <v>1</v>
      </c>
      <c r="C1667" t="s">
        <v>229</v>
      </c>
      <c r="D1667" t="s">
        <v>404</v>
      </c>
      <c r="E1667" t="s">
        <v>628</v>
      </c>
      <c r="F1667" t="s">
        <v>118</v>
      </c>
      <c r="G1667" s="3">
        <v>24519.85</v>
      </c>
      <c r="H1667" s="3" t="str">
        <f>VLOOKUP($A1667&amp;$C1667&amp;$B1667,Mapping!$C:$G,3,0)</f>
        <v>Mass</v>
      </c>
      <c r="I1667" t="str">
        <f>VLOOKUP($A1667&amp;$C1667&amp;$B1667,Mapping!$C:$G,4,0)</f>
        <v>O.B.</v>
      </c>
      <c r="J1667" t="str">
        <f t="shared" si="26"/>
        <v>APPLICATOR TAMPONS</v>
      </c>
      <c r="K1667" t="str">
        <f>VLOOKUP($A1667&amp;$C1667&amp;$B1667,Mapping!$C:$G,5,0)</f>
        <v>Women Health</v>
      </c>
      <c r="L1667" t="str">
        <f>VLOOKUP(J1667&amp;H1667,Mapping!J:K,2,0)</f>
        <v>O.B. Applicator</v>
      </c>
      <c r="M1667" t="str">
        <f>IF(OR(I1667="PIZ BUIN",I1667="LISTERINE"),VLOOKUP(E1667,MAPEO!C:D,2,0)&amp;" "&amp;H1667,VLOOKUP(E1667,MAPEO!C:D,2,0))</f>
        <v>OB</v>
      </c>
      <c r="N1667" t="str">
        <f>VLOOKUP(F1667,MD!A:B,2,0)</f>
        <v>YTD 2016</v>
      </c>
    </row>
    <row r="1668" spans="1:14">
      <c r="A1668" t="s">
        <v>133</v>
      </c>
      <c r="B1668" t="s">
        <v>1</v>
      </c>
      <c r="C1668" t="s">
        <v>229</v>
      </c>
      <c r="D1668" t="s">
        <v>405</v>
      </c>
      <c r="E1668" t="s">
        <v>629</v>
      </c>
      <c r="F1668" t="s">
        <v>482</v>
      </c>
      <c r="G1668" s="3">
        <v>6392.5</v>
      </c>
      <c r="H1668" s="3" t="str">
        <f>VLOOKUP($A1668&amp;$C1668&amp;$B1668,Mapping!$C:$G,3,0)</f>
        <v>Mass</v>
      </c>
      <c r="I1668" t="str">
        <f>VLOOKUP($A1668&amp;$C1668&amp;$B1668,Mapping!$C:$G,4,0)</f>
        <v>O.B.</v>
      </c>
      <c r="J1668" t="str">
        <f t="shared" si="26"/>
        <v>DIGITAL</v>
      </c>
      <c r="K1668" t="str">
        <f>VLOOKUP($A1668&amp;$C1668&amp;$B1668,Mapping!$C:$G,5,0)</f>
        <v>Women Health</v>
      </c>
      <c r="L1668" t="str">
        <f>VLOOKUP(J1668&amp;H1668,Mapping!J:K,2,0)</f>
        <v>O.B. Digital</v>
      </c>
      <c r="M1668" t="str">
        <f>IF(OR(I1668="PIZ BUIN",I1668="LISTERINE"),VLOOKUP(E1668,MAPEO!C:D,2,0)&amp;" "&amp;H1668,VLOOKUP(E1668,MAPEO!C:D,2,0))</f>
        <v>OB</v>
      </c>
      <c r="N1668">
        <f>VLOOKUP(F1668,MD!A:B,2,0)</f>
        <v>0</v>
      </c>
    </row>
    <row r="1669" spans="1:14">
      <c r="A1669" t="s">
        <v>133</v>
      </c>
      <c r="B1669" t="s">
        <v>1</v>
      </c>
      <c r="C1669" t="s">
        <v>229</v>
      </c>
      <c r="D1669" t="s">
        <v>405</v>
      </c>
      <c r="E1669" t="s">
        <v>629</v>
      </c>
      <c r="F1669" t="s">
        <v>483</v>
      </c>
      <c r="G1669" s="3">
        <v>13894.74</v>
      </c>
      <c r="H1669" s="3" t="str">
        <f>VLOOKUP($A1669&amp;$C1669&amp;$B1669,Mapping!$C:$G,3,0)</f>
        <v>Mass</v>
      </c>
      <c r="I1669" t="str">
        <f>VLOOKUP($A1669&amp;$C1669&amp;$B1669,Mapping!$C:$G,4,0)</f>
        <v>O.B.</v>
      </c>
      <c r="J1669" t="str">
        <f t="shared" si="26"/>
        <v>DIGITAL</v>
      </c>
      <c r="K1669" t="str">
        <f>VLOOKUP($A1669&amp;$C1669&amp;$B1669,Mapping!$C:$G,5,0)</f>
        <v>Women Health</v>
      </c>
      <c r="L1669" t="str">
        <f>VLOOKUP(J1669&amp;H1669,Mapping!J:K,2,0)</f>
        <v>O.B. Digital</v>
      </c>
      <c r="M1669" t="str">
        <f>IF(OR(I1669="PIZ BUIN",I1669="LISTERINE"),VLOOKUP(E1669,MAPEO!C:D,2,0)&amp;" "&amp;H1669,VLOOKUP(E1669,MAPEO!C:D,2,0))</f>
        <v>OB</v>
      </c>
      <c r="N1669">
        <f>VLOOKUP(F1669,MD!A:B,2,0)</f>
        <v>0</v>
      </c>
    </row>
    <row r="1670" spans="1:14">
      <c r="A1670" t="s">
        <v>133</v>
      </c>
      <c r="B1670" t="s">
        <v>1</v>
      </c>
      <c r="C1670" t="s">
        <v>229</v>
      </c>
      <c r="D1670" t="s">
        <v>405</v>
      </c>
      <c r="E1670" t="s">
        <v>629</v>
      </c>
      <c r="F1670" t="s">
        <v>484</v>
      </c>
      <c r="G1670" s="3">
        <v>38850.79</v>
      </c>
      <c r="H1670" s="3" t="str">
        <f>VLOOKUP($A1670&amp;$C1670&amp;$B1670,Mapping!$C:$G,3,0)</f>
        <v>Mass</v>
      </c>
      <c r="I1670" t="str">
        <f>VLOOKUP($A1670&amp;$C1670&amp;$B1670,Mapping!$C:$G,4,0)</f>
        <v>O.B.</v>
      </c>
      <c r="J1670" t="str">
        <f t="shared" si="26"/>
        <v>DIGITAL</v>
      </c>
      <c r="K1670" t="str">
        <f>VLOOKUP($A1670&amp;$C1670&amp;$B1670,Mapping!$C:$G,5,0)</f>
        <v>Women Health</v>
      </c>
      <c r="L1670" t="str">
        <f>VLOOKUP(J1670&amp;H1670,Mapping!J:K,2,0)</f>
        <v>O.B. Digital</v>
      </c>
      <c r="M1670" t="str">
        <f>IF(OR(I1670="PIZ BUIN",I1670="LISTERINE"),VLOOKUP(E1670,MAPEO!C:D,2,0)&amp;" "&amp;H1670,VLOOKUP(E1670,MAPEO!C:D,2,0))</f>
        <v>OB</v>
      </c>
      <c r="N1670">
        <f>VLOOKUP(F1670,MD!A:B,2,0)</f>
        <v>0</v>
      </c>
    </row>
    <row r="1671" spans="1:14">
      <c r="A1671" t="s">
        <v>133</v>
      </c>
      <c r="B1671" t="s">
        <v>1</v>
      </c>
      <c r="C1671" t="s">
        <v>229</v>
      </c>
      <c r="D1671" t="s">
        <v>405</v>
      </c>
      <c r="E1671" t="s">
        <v>629</v>
      </c>
      <c r="F1671" t="s">
        <v>485</v>
      </c>
      <c r="G1671" s="3">
        <v>24375.57</v>
      </c>
      <c r="H1671" s="3" t="str">
        <f>VLOOKUP($A1671&amp;$C1671&amp;$B1671,Mapping!$C:$G,3,0)</f>
        <v>Mass</v>
      </c>
      <c r="I1671" t="str">
        <f>VLOOKUP($A1671&amp;$C1671&amp;$B1671,Mapping!$C:$G,4,0)</f>
        <v>O.B.</v>
      </c>
      <c r="J1671" t="str">
        <f t="shared" si="26"/>
        <v>DIGITAL</v>
      </c>
      <c r="K1671" t="str">
        <f>VLOOKUP($A1671&amp;$C1671&amp;$B1671,Mapping!$C:$G,5,0)</f>
        <v>Women Health</v>
      </c>
      <c r="L1671" t="str">
        <f>VLOOKUP(J1671&amp;H1671,Mapping!J:K,2,0)</f>
        <v>O.B. Digital</v>
      </c>
      <c r="M1671" t="str">
        <f>IF(OR(I1671="PIZ BUIN",I1671="LISTERINE"),VLOOKUP(E1671,MAPEO!C:D,2,0)&amp;" "&amp;H1671,VLOOKUP(E1671,MAPEO!C:D,2,0))</f>
        <v>OB</v>
      </c>
      <c r="N1671">
        <f>VLOOKUP(F1671,MD!A:B,2,0)</f>
        <v>0</v>
      </c>
    </row>
    <row r="1672" spans="1:14">
      <c r="A1672" t="s">
        <v>133</v>
      </c>
      <c r="B1672" t="s">
        <v>1</v>
      </c>
      <c r="C1672" t="s">
        <v>229</v>
      </c>
      <c r="D1672" t="s">
        <v>405</v>
      </c>
      <c r="E1672" t="s">
        <v>629</v>
      </c>
      <c r="F1672" t="s">
        <v>486</v>
      </c>
      <c r="G1672" s="3">
        <v>21932.16</v>
      </c>
      <c r="H1672" s="3" t="str">
        <f>VLOOKUP($A1672&amp;$C1672&amp;$B1672,Mapping!$C:$G,3,0)</f>
        <v>Mass</v>
      </c>
      <c r="I1672" t="str">
        <f>VLOOKUP($A1672&amp;$C1672&amp;$B1672,Mapping!$C:$G,4,0)</f>
        <v>O.B.</v>
      </c>
      <c r="J1672" t="str">
        <f t="shared" si="26"/>
        <v>DIGITAL</v>
      </c>
      <c r="K1672" t="str">
        <f>VLOOKUP($A1672&amp;$C1672&amp;$B1672,Mapping!$C:$G,5,0)</f>
        <v>Women Health</v>
      </c>
      <c r="L1672" t="str">
        <f>VLOOKUP(J1672&amp;H1672,Mapping!J:K,2,0)</f>
        <v>O.B. Digital</v>
      </c>
      <c r="M1672" t="str">
        <f>IF(OR(I1672="PIZ BUIN",I1672="LISTERINE"),VLOOKUP(E1672,MAPEO!C:D,2,0)&amp;" "&amp;H1672,VLOOKUP(E1672,MAPEO!C:D,2,0))</f>
        <v>OB</v>
      </c>
      <c r="N1672">
        <f>VLOOKUP(F1672,MD!A:B,2,0)</f>
        <v>0</v>
      </c>
    </row>
    <row r="1673" spans="1:14">
      <c r="A1673" t="s">
        <v>133</v>
      </c>
      <c r="B1673" t="s">
        <v>1</v>
      </c>
      <c r="C1673" t="s">
        <v>229</v>
      </c>
      <c r="D1673" t="s">
        <v>405</v>
      </c>
      <c r="E1673" t="s">
        <v>629</v>
      </c>
      <c r="F1673" t="s">
        <v>487</v>
      </c>
      <c r="G1673" s="3">
        <v>54765.5</v>
      </c>
      <c r="H1673" s="3" t="str">
        <f>VLOOKUP($A1673&amp;$C1673&amp;$B1673,Mapping!$C:$G,3,0)</f>
        <v>Mass</v>
      </c>
      <c r="I1673" t="str">
        <f>VLOOKUP($A1673&amp;$C1673&amp;$B1673,Mapping!$C:$G,4,0)</f>
        <v>O.B.</v>
      </c>
      <c r="J1673" t="str">
        <f t="shared" si="26"/>
        <v>DIGITAL</v>
      </c>
      <c r="K1673" t="str">
        <f>VLOOKUP($A1673&amp;$C1673&amp;$B1673,Mapping!$C:$G,5,0)</f>
        <v>Women Health</v>
      </c>
      <c r="L1673" t="str">
        <f>VLOOKUP(J1673&amp;H1673,Mapping!J:K,2,0)</f>
        <v>O.B. Digital</v>
      </c>
      <c r="M1673" t="str">
        <f>IF(OR(I1673="PIZ BUIN",I1673="LISTERINE"),VLOOKUP(E1673,MAPEO!C:D,2,0)&amp;" "&amp;H1673,VLOOKUP(E1673,MAPEO!C:D,2,0))</f>
        <v>OB</v>
      </c>
      <c r="N1673">
        <f>VLOOKUP(F1673,MD!A:B,2,0)</f>
        <v>0</v>
      </c>
    </row>
    <row r="1674" spans="1:14">
      <c r="A1674" t="s">
        <v>133</v>
      </c>
      <c r="B1674" t="s">
        <v>1</v>
      </c>
      <c r="C1674" t="s">
        <v>229</v>
      </c>
      <c r="D1674" t="s">
        <v>405</v>
      </c>
      <c r="E1674" t="s">
        <v>629</v>
      </c>
      <c r="F1674" t="s">
        <v>488</v>
      </c>
      <c r="G1674" s="3">
        <v>22502.46</v>
      </c>
      <c r="H1674" s="3" t="str">
        <f>VLOOKUP($A1674&amp;$C1674&amp;$B1674,Mapping!$C:$G,3,0)</f>
        <v>Mass</v>
      </c>
      <c r="I1674" t="str">
        <f>VLOOKUP($A1674&amp;$C1674&amp;$B1674,Mapping!$C:$G,4,0)</f>
        <v>O.B.</v>
      </c>
      <c r="J1674" t="str">
        <f t="shared" si="26"/>
        <v>DIGITAL</v>
      </c>
      <c r="K1674" t="str">
        <f>VLOOKUP($A1674&amp;$C1674&amp;$B1674,Mapping!$C:$G,5,0)</f>
        <v>Women Health</v>
      </c>
      <c r="L1674" t="str">
        <f>VLOOKUP(J1674&amp;H1674,Mapping!J:K,2,0)</f>
        <v>O.B. Digital</v>
      </c>
      <c r="M1674" t="str">
        <f>IF(OR(I1674="PIZ BUIN",I1674="LISTERINE"),VLOOKUP(E1674,MAPEO!C:D,2,0)&amp;" "&amp;H1674,VLOOKUP(E1674,MAPEO!C:D,2,0))</f>
        <v>OB</v>
      </c>
      <c r="N1674">
        <f>VLOOKUP(F1674,MD!A:B,2,0)</f>
        <v>0</v>
      </c>
    </row>
    <row r="1675" spans="1:14">
      <c r="A1675" t="s">
        <v>133</v>
      </c>
      <c r="B1675" t="s">
        <v>1</v>
      </c>
      <c r="C1675" t="s">
        <v>229</v>
      </c>
      <c r="D1675" t="s">
        <v>405</v>
      </c>
      <c r="E1675" t="s">
        <v>629</v>
      </c>
      <c r="F1675" t="s">
        <v>489</v>
      </c>
      <c r="G1675" s="3">
        <v>31592.46</v>
      </c>
      <c r="H1675" s="3" t="str">
        <f>VLOOKUP($A1675&amp;$C1675&amp;$B1675,Mapping!$C:$G,3,0)</f>
        <v>Mass</v>
      </c>
      <c r="I1675" t="str">
        <f>VLOOKUP($A1675&amp;$C1675&amp;$B1675,Mapping!$C:$G,4,0)</f>
        <v>O.B.</v>
      </c>
      <c r="J1675" t="str">
        <f t="shared" si="26"/>
        <v>DIGITAL</v>
      </c>
      <c r="K1675" t="str">
        <f>VLOOKUP($A1675&amp;$C1675&amp;$B1675,Mapping!$C:$G,5,0)</f>
        <v>Women Health</v>
      </c>
      <c r="L1675" t="str">
        <f>VLOOKUP(J1675&amp;H1675,Mapping!J:K,2,0)</f>
        <v>O.B. Digital</v>
      </c>
      <c r="M1675" t="str">
        <f>IF(OR(I1675="PIZ BUIN",I1675="LISTERINE"),VLOOKUP(E1675,MAPEO!C:D,2,0)&amp;" "&amp;H1675,VLOOKUP(E1675,MAPEO!C:D,2,0))</f>
        <v>OB</v>
      </c>
      <c r="N1675">
        <f>VLOOKUP(F1675,MD!A:B,2,0)</f>
        <v>0</v>
      </c>
    </row>
    <row r="1676" spans="1:14">
      <c r="A1676" t="s">
        <v>133</v>
      </c>
      <c r="B1676" t="s">
        <v>1</v>
      </c>
      <c r="C1676" t="s">
        <v>229</v>
      </c>
      <c r="D1676" t="s">
        <v>405</v>
      </c>
      <c r="E1676" t="s">
        <v>629</v>
      </c>
      <c r="F1676" t="s">
        <v>490</v>
      </c>
      <c r="G1676" s="3">
        <v>46146.9</v>
      </c>
      <c r="H1676" s="3" t="str">
        <f>VLOOKUP($A1676&amp;$C1676&amp;$B1676,Mapping!$C:$G,3,0)</f>
        <v>Mass</v>
      </c>
      <c r="I1676" t="str">
        <f>VLOOKUP($A1676&amp;$C1676&amp;$B1676,Mapping!$C:$G,4,0)</f>
        <v>O.B.</v>
      </c>
      <c r="J1676" t="str">
        <f t="shared" si="26"/>
        <v>DIGITAL</v>
      </c>
      <c r="K1676" t="str">
        <f>VLOOKUP($A1676&amp;$C1676&amp;$B1676,Mapping!$C:$G,5,0)</f>
        <v>Women Health</v>
      </c>
      <c r="L1676" t="str">
        <f>VLOOKUP(J1676&amp;H1676,Mapping!J:K,2,0)</f>
        <v>O.B. Digital</v>
      </c>
      <c r="M1676" t="str">
        <f>IF(OR(I1676="PIZ BUIN",I1676="LISTERINE"),VLOOKUP(E1676,MAPEO!C:D,2,0)&amp;" "&amp;H1676,VLOOKUP(E1676,MAPEO!C:D,2,0))</f>
        <v>OB</v>
      </c>
      <c r="N1676">
        <f>VLOOKUP(F1676,MD!A:B,2,0)</f>
        <v>0</v>
      </c>
    </row>
    <row r="1677" spans="1:14">
      <c r="A1677" t="s">
        <v>133</v>
      </c>
      <c r="B1677" t="s">
        <v>1</v>
      </c>
      <c r="C1677" t="s">
        <v>229</v>
      </c>
      <c r="D1677" t="s">
        <v>405</v>
      </c>
      <c r="E1677" t="s">
        <v>629</v>
      </c>
      <c r="F1677" t="s">
        <v>491</v>
      </c>
      <c r="G1677" s="3">
        <v>21812.85</v>
      </c>
      <c r="H1677" s="3" t="str">
        <f>VLOOKUP($A1677&amp;$C1677&amp;$B1677,Mapping!$C:$G,3,0)</f>
        <v>Mass</v>
      </c>
      <c r="I1677" t="str">
        <f>VLOOKUP($A1677&amp;$C1677&amp;$B1677,Mapping!$C:$G,4,0)</f>
        <v>O.B.</v>
      </c>
      <c r="J1677" t="str">
        <f t="shared" si="26"/>
        <v>DIGITAL</v>
      </c>
      <c r="K1677" t="str">
        <f>VLOOKUP($A1677&amp;$C1677&amp;$B1677,Mapping!$C:$G,5,0)</f>
        <v>Women Health</v>
      </c>
      <c r="L1677" t="str">
        <f>VLOOKUP(J1677&amp;H1677,Mapping!J:K,2,0)</f>
        <v>O.B. Digital</v>
      </c>
      <c r="M1677" t="str">
        <f>IF(OR(I1677="PIZ BUIN",I1677="LISTERINE"),VLOOKUP(E1677,MAPEO!C:D,2,0)&amp;" "&amp;H1677,VLOOKUP(E1677,MAPEO!C:D,2,0))</f>
        <v>OB</v>
      </c>
      <c r="N1677">
        <f>VLOOKUP(F1677,MD!A:B,2,0)</f>
        <v>0</v>
      </c>
    </row>
    <row r="1678" spans="1:14">
      <c r="A1678" t="s">
        <v>133</v>
      </c>
      <c r="B1678" t="s">
        <v>1</v>
      </c>
      <c r="C1678" t="s">
        <v>229</v>
      </c>
      <c r="D1678" t="s">
        <v>405</v>
      </c>
      <c r="E1678" t="s">
        <v>629</v>
      </c>
      <c r="F1678" t="s">
        <v>492</v>
      </c>
      <c r="G1678" s="3">
        <v>26082.11</v>
      </c>
      <c r="H1678" s="3" t="str">
        <f>VLOOKUP($A1678&amp;$C1678&amp;$B1678,Mapping!$C:$G,3,0)</f>
        <v>Mass</v>
      </c>
      <c r="I1678" t="str">
        <f>VLOOKUP($A1678&amp;$C1678&amp;$B1678,Mapping!$C:$G,4,0)</f>
        <v>O.B.</v>
      </c>
      <c r="J1678" t="str">
        <f t="shared" si="26"/>
        <v>DIGITAL</v>
      </c>
      <c r="K1678" t="str">
        <f>VLOOKUP($A1678&amp;$C1678&amp;$B1678,Mapping!$C:$G,5,0)</f>
        <v>Women Health</v>
      </c>
      <c r="L1678" t="str">
        <f>VLOOKUP(J1678&amp;H1678,Mapping!J:K,2,0)</f>
        <v>O.B. Digital</v>
      </c>
      <c r="M1678" t="str">
        <f>IF(OR(I1678="PIZ BUIN",I1678="LISTERINE"),VLOOKUP(E1678,MAPEO!C:D,2,0)&amp;" "&amp;H1678,VLOOKUP(E1678,MAPEO!C:D,2,0))</f>
        <v>OB</v>
      </c>
      <c r="N1678">
        <f>VLOOKUP(F1678,MD!A:B,2,0)</f>
        <v>0</v>
      </c>
    </row>
    <row r="1679" spans="1:14">
      <c r="A1679" t="s">
        <v>133</v>
      </c>
      <c r="B1679" t="s">
        <v>1</v>
      </c>
      <c r="C1679" t="s">
        <v>229</v>
      </c>
      <c r="D1679" t="s">
        <v>405</v>
      </c>
      <c r="E1679" t="s">
        <v>629</v>
      </c>
      <c r="F1679" t="s">
        <v>493</v>
      </c>
      <c r="G1679" s="3">
        <v>32546.81</v>
      </c>
      <c r="H1679" s="3" t="str">
        <f>VLOOKUP($A1679&amp;$C1679&amp;$B1679,Mapping!$C:$G,3,0)</f>
        <v>Mass</v>
      </c>
      <c r="I1679" t="str">
        <f>VLOOKUP($A1679&amp;$C1679&amp;$B1679,Mapping!$C:$G,4,0)</f>
        <v>O.B.</v>
      </c>
      <c r="J1679" t="str">
        <f t="shared" si="26"/>
        <v>DIGITAL</v>
      </c>
      <c r="K1679" t="str">
        <f>VLOOKUP($A1679&amp;$C1679&amp;$B1679,Mapping!$C:$G,5,0)</f>
        <v>Women Health</v>
      </c>
      <c r="L1679" t="str">
        <f>VLOOKUP(J1679&amp;H1679,Mapping!J:K,2,0)</f>
        <v>O.B. Digital</v>
      </c>
      <c r="M1679" t="str">
        <f>IF(OR(I1679="PIZ BUIN",I1679="LISTERINE"),VLOOKUP(E1679,MAPEO!C:D,2,0)&amp;" "&amp;H1679,VLOOKUP(E1679,MAPEO!C:D,2,0))</f>
        <v>OB</v>
      </c>
      <c r="N1679">
        <f>VLOOKUP(F1679,MD!A:B,2,0)</f>
        <v>0</v>
      </c>
    </row>
    <row r="1680" spans="1:14">
      <c r="A1680" t="s">
        <v>133</v>
      </c>
      <c r="B1680" t="s">
        <v>1</v>
      </c>
      <c r="C1680" t="s">
        <v>229</v>
      </c>
      <c r="D1680" t="s">
        <v>405</v>
      </c>
      <c r="E1680" t="s">
        <v>629</v>
      </c>
      <c r="F1680" t="s">
        <v>95</v>
      </c>
      <c r="G1680" s="3">
        <v>21946.45</v>
      </c>
      <c r="H1680" s="3" t="str">
        <f>VLOOKUP($A1680&amp;$C1680&amp;$B1680,Mapping!$C:$G,3,0)</f>
        <v>Mass</v>
      </c>
      <c r="I1680" t="str">
        <f>VLOOKUP($A1680&amp;$C1680&amp;$B1680,Mapping!$C:$G,4,0)</f>
        <v>O.B.</v>
      </c>
      <c r="J1680" t="str">
        <f t="shared" si="26"/>
        <v>DIGITAL</v>
      </c>
      <c r="K1680" t="str">
        <f>VLOOKUP($A1680&amp;$C1680&amp;$B1680,Mapping!$C:$G,5,0)</f>
        <v>Women Health</v>
      </c>
      <c r="L1680" t="str">
        <f>VLOOKUP(J1680&amp;H1680,Mapping!J:K,2,0)</f>
        <v>O.B. Digital</v>
      </c>
      <c r="M1680" t="str">
        <f>IF(OR(I1680="PIZ BUIN",I1680="LISTERINE"),VLOOKUP(E1680,MAPEO!C:D,2,0)&amp;" "&amp;H1680,VLOOKUP(E1680,MAPEO!C:D,2,0))</f>
        <v>OB</v>
      </c>
      <c r="N1680" t="str">
        <f>VLOOKUP(F1680,MD!A:B,2,0)</f>
        <v>YTD 2015</v>
      </c>
    </row>
    <row r="1681" spans="1:14">
      <c r="A1681" t="s">
        <v>133</v>
      </c>
      <c r="B1681" t="s">
        <v>1</v>
      </c>
      <c r="C1681" t="s">
        <v>229</v>
      </c>
      <c r="D1681" t="s">
        <v>405</v>
      </c>
      <c r="E1681" t="s">
        <v>629</v>
      </c>
      <c r="F1681" t="s">
        <v>96</v>
      </c>
      <c r="G1681" s="3">
        <v>7652.11</v>
      </c>
      <c r="H1681" s="3" t="str">
        <f>VLOOKUP($A1681&amp;$C1681&amp;$B1681,Mapping!$C:$G,3,0)</f>
        <v>Mass</v>
      </c>
      <c r="I1681" t="str">
        <f>VLOOKUP($A1681&amp;$C1681&amp;$B1681,Mapping!$C:$G,4,0)</f>
        <v>O.B.</v>
      </c>
      <c r="J1681" t="str">
        <f t="shared" si="26"/>
        <v>DIGITAL</v>
      </c>
      <c r="K1681" t="str">
        <f>VLOOKUP($A1681&amp;$C1681&amp;$B1681,Mapping!$C:$G,5,0)</f>
        <v>Women Health</v>
      </c>
      <c r="L1681" t="str">
        <f>VLOOKUP(J1681&amp;H1681,Mapping!J:K,2,0)</f>
        <v>O.B. Digital</v>
      </c>
      <c r="M1681" t="str">
        <f>IF(OR(I1681="PIZ BUIN",I1681="LISTERINE"),VLOOKUP(E1681,MAPEO!C:D,2,0)&amp;" "&amp;H1681,VLOOKUP(E1681,MAPEO!C:D,2,0))</f>
        <v>OB</v>
      </c>
      <c r="N1681" t="str">
        <f>VLOOKUP(F1681,MD!A:B,2,0)</f>
        <v>YTD 2015</v>
      </c>
    </row>
    <row r="1682" spans="1:14">
      <c r="A1682" t="s">
        <v>133</v>
      </c>
      <c r="B1682" t="s">
        <v>1</v>
      </c>
      <c r="C1682" t="s">
        <v>229</v>
      </c>
      <c r="D1682" t="s">
        <v>405</v>
      </c>
      <c r="E1682" t="s">
        <v>629</v>
      </c>
      <c r="F1682" t="s">
        <v>97</v>
      </c>
      <c r="G1682" s="3">
        <v>34764.519999999997</v>
      </c>
      <c r="H1682" s="3" t="str">
        <f>VLOOKUP($A1682&amp;$C1682&amp;$B1682,Mapping!$C:$G,3,0)</f>
        <v>Mass</v>
      </c>
      <c r="I1682" t="str">
        <f>VLOOKUP($A1682&amp;$C1682&amp;$B1682,Mapping!$C:$G,4,0)</f>
        <v>O.B.</v>
      </c>
      <c r="J1682" t="str">
        <f t="shared" si="26"/>
        <v>DIGITAL</v>
      </c>
      <c r="K1682" t="str">
        <f>VLOOKUP($A1682&amp;$C1682&amp;$B1682,Mapping!$C:$G,5,0)</f>
        <v>Women Health</v>
      </c>
      <c r="L1682" t="str">
        <f>VLOOKUP(J1682&amp;H1682,Mapping!J:K,2,0)</f>
        <v>O.B. Digital</v>
      </c>
      <c r="M1682" t="str">
        <f>IF(OR(I1682="PIZ BUIN",I1682="LISTERINE"),VLOOKUP(E1682,MAPEO!C:D,2,0)&amp;" "&amp;H1682,VLOOKUP(E1682,MAPEO!C:D,2,0))</f>
        <v>OB</v>
      </c>
      <c r="N1682" t="str">
        <f>VLOOKUP(F1682,MD!A:B,2,0)</f>
        <v>YTD 2015</v>
      </c>
    </row>
    <row r="1683" spans="1:14">
      <c r="A1683" t="s">
        <v>133</v>
      </c>
      <c r="B1683" t="s">
        <v>1</v>
      </c>
      <c r="C1683" t="s">
        <v>229</v>
      </c>
      <c r="D1683" t="s">
        <v>405</v>
      </c>
      <c r="E1683" t="s">
        <v>629</v>
      </c>
      <c r="F1683" t="s">
        <v>101</v>
      </c>
      <c r="G1683" s="3">
        <v>18656.23</v>
      </c>
      <c r="H1683" s="3" t="str">
        <f>VLOOKUP($A1683&amp;$C1683&amp;$B1683,Mapping!$C:$G,3,0)</f>
        <v>Mass</v>
      </c>
      <c r="I1683" t="str">
        <f>VLOOKUP($A1683&amp;$C1683&amp;$B1683,Mapping!$C:$G,4,0)</f>
        <v>O.B.</v>
      </c>
      <c r="J1683" t="str">
        <f t="shared" si="26"/>
        <v>DIGITAL</v>
      </c>
      <c r="K1683" t="str">
        <f>VLOOKUP($A1683&amp;$C1683&amp;$B1683,Mapping!$C:$G,5,0)</f>
        <v>Women Health</v>
      </c>
      <c r="L1683" t="str">
        <f>VLOOKUP(J1683&amp;H1683,Mapping!J:K,2,0)</f>
        <v>O.B. Digital</v>
      </c>
      <c r="M1683" t="str">
        <f>IF(OR(I1683="PIZ BUIN",I1683="LISTERINE"),VLOOKUP(E1683,MAPEO!C:D,2,0)&amp;" "&amp;H1683,VLOOKUP(E1683,MAPEO!C:D,2,0))</f>
        <v>OB</v>
      </c>
      <c r="N1683" t="str">
        <f>VLOOKUP(F1683,MD!A:B,2,0)</f>
        <v>YTD 2015</v>
      </c>
    </row>
    <row r="1684" spans="1:14">
      <c r="A1684" t="s">
        <v>133</v>
      </c>
      <c r="B1684" t="s">
        <v>1</v>
      </c>
      <c r="C1684" t="s">
        <v>229</v>
      </c>
      <c r="D1684" t="s">
        <v>405</v>
      </c>
      <c r="E1684" t="s">
        <v>629</v>
      </c>
      <c r="F1684" t="s">
        <v>104</v>
      </c>
      <c r="G1684" s="3">
        <v>26136.52</v>
      </c>
      <c r="H1684" s="3" t="str">
        <f>VLOOKUP($A1684&amp;$C1684&amp;$B1684,Mapping!$C:$G,3,0)</f>
        <v>Mass</v>
      </c>
      <c r="I1684" t="str">
        <f>VLOOKUP($A1684&amp;$C1684&amp;$B1684,Mapping!$C:$G,4,0)</f>
        <v>O.B.</v>
      </c>
      <c r="J1684" t="str">
        <f t="shared" si="26"/>
        <v>DIGITAL</v>
      </c>
      <c r="K1684" t="str">
        <f>VLOOKUP($A1684&amp;$C1684&amp;$B1684,Mapping!$C:$G,5,0)</f>
        <v>Women Health</v>
      </c>
      <c r="L1684" t="str">
        <f>VLOOKUP(J1684&amp;H1684,Mapping!J:K,2,0)</f>
        <v>O.B. Digital</v>
      </c>
      <c r="M1684" t="str">
        <f>IF(OR(I1684="PIZ BUIN",I1684="LISTERINE"),VLOOKUP(E1684,MAPEO!C:D,2,0)&amp;" "&amp;H1684,VLOOKUP(E1684,MAPEO!C:D,2,0))</f>
        <v>OB</v>
      </c>
      <c r="N1684" t="str">
        <f>VLOOKUP(F1684,MD!A:B,2,0)</f>
        <v>YTD 2015</v>
      </c>
    </row>
    <row r="1685" spans="1:14">
      <c r="A1685" t="s">
        <v>133</v>
      </c>
      <c r="B1685" t="s">
        <v>1</v>
      </c>
      <c r="C1685" t="s">
        <v>229</v>
      </c>
      <c r="D1685" t="s">
        <v>405</v>
      </c>
      <c r="E1685" t="s">
        <v>629</v>
      </c>
      <c r="F1685" t="s">
        <v>105</v>
      </c>
      <c r="G1685" s="3">
        <v>36350.620000000003</v>
      </c>
      <c r="H1685" s="3" t="str">
        <f>VLOOKUP($A1685&amp;$C1685&amp;$B1685,Mapping!$C:$G,3,0)</f>
        <v>Mass</v>
      </c>
      <c r="I1685" t="str">
        <f>VLOOKUP($A1685&amp;$C1685&amp;$B1685,Mapping!$C:$G,4,0)</f>
        <v>O.B.</v>
      </c>
      <c r="J1685" t="str">
        <f t="shared" si="26"/>
        <v>DIGITAL</v>
      </c>
      <c r="K1685" t="str">
        <f>VLOOKUP($A1685&amp;$C1685&amp;$B1685,Mapping!$C:$G,5,0)</f>
        <v>Women Health</v>
      </c>
      <c r="L1685" t="str">
        <f>VLOOKUP(J1685&amp;H1685,Mapping!J:K,2,0)</f>
        <v>O.B. Digital</v>
      </c>
      <c r="M1685" t="str">
        <f>IF(OR(I1685="PIZ BUIN",I1685="LISTERINE"),VLOOKUP(E1685,MAPEO!C:D,2,0)&amp;" "&amp;H1685,VLOOKUP(E1685,MAPEO!C:D,2,0))</f>
        <v>OB</v>
      </c>
      <c r="N1685" t="str">
        <f>VLOOKUP(F1685,MD!A:B,2,0)</f>
        <v>YTD 2015</v>
      </c>
    </row>
    <row r="1686" spans="1:14">
      <c r="A1686" t="s">
        <v>133</v>
      </c>
      <c r="B1686" t="s">
        <v>1</v>
      </c>
      <c r="C1686" t="s">
        <v>229</v>
      </c>
      <c r="D1686" t="s">
        <v>405</v>
      </c>
      <c r="E1686" t="s">
        <v>629</v>
      </c>
      <c r="F1686" t="s">
        <v>106</v>
      </c>
      <c r="G1686" s="3">
        <v>28962.639999999999</v>
      </c>
      <c r="H1686" s="3" t="str">
        <f>VLOOKUP($A1686&amp;$C1686&amp;$B1686,Mapping!$C:$G,3,0)</f>
        <v>Mass</v>
      </c>
      <c r="I1686" t="str">
        <f>VLOOKUP($A1686&amp;$C1686&amp;$B1686,Mapping!$C:$G,4,0)</f>
        <v>O.B.</v>
      </c>
      <c r="J1686" t="str">
        <f t="shared" si="26"/>
        <v>DIGITAL</v>
      </c>
      <c r="K1686" t="str">
        <f>VLOOKUP($A1686&amp;$C1686&amp;$B1686,Mapping!$C:$G,5,0)</f>
        <v>Women Health</v>
      </c>
      <c r="L1686" t="str">
        <f>VLOOKUP(J1686&amp;H1686,Mapping!J:K,2,0)</f>
        <v>O.B. Digital</v>
      </c>
      <c r="M1686" t="str">
        <f>IF(OR(I1686="PIZ BUIN",I1686="LISTERINE"),VLOOKUP(E1686,MAPEO!C:D,2,0)&amp;" "&amp;H1686,VLOOKUP(E1686,MAPEO!C:D,2,0))</f>
        <v>OB</v>
      </c>
      <c r="N1686" t="str">
        <f>VLOOKUP(F1686,MD!A:B,2,0)</f>
        <v>YTD 2015</v>
      </c>
    </row>
    <row r="1687" spans="1:14">
      <c r="A1687" t="s">
        <v>133</v>
      </c>
      <c r="B1687" t="s">
        <v>1</v>
      </c>
      <c r="C1687" t="s">
        <v>229</v>
      </c>
      <c r="D1687" t="s">
        <v>405</v>
      </c>
      <c r="E1687" t="s">
        <v>629</v>
      </c>
      <c r="F1687" t="s">
        <v>108</v>
      </c>
      <c r="G1687" s="3">
        <v>47874.53</v>
      </c>
      <c r="H1687" s="3" t="str">
        <f>VLOOKUP($A1687&amp;$C1687&amp;$B1687,Mapping!$C:$G,3,0)</f>
        <v>Mass</v>
      </c>
      <c r="I1687" t="str">
        <f>VLOOKUP($A1687&amp;$C1687&amp;$B1687,Mapping!$C:$G,4,0)</f>
        <v>O.B.</v>
      </c>
      <c r="J1687" t="str">
        <f t="shared" si="26"/>
        <v>DIGITAL</v>
      </c>
      <c r="K1687" t="str">
        <f>VLOOKUP($A1687&amp;$C1687&amp;$B1687,Mapping!$C:$G,5,0)</f>
        <v>Women Health</v>
      </c>
      <c r="L1687" t="str">
        <f>VLOOKUP(J1687&amp;H1687,Mapping!J:K,2,0)</f>
        <v>O.B. Digital</v>
      </c>
      <c r="M1687" t="str">
        <f>IF(OR(I1687="PIZ BUIN",I1687="LISTERINE"),VLOOKUP(E1687,MAPEO!C:D,2,0)&amp;" "&amp;H1687,VLOOKUP(E1687,MAPEO!C:D,2,0))</f>
        <v>OB</v>
      </c>
      <c r="N1687">
        <f>VLOOKUP(F1687,MD!A:B,2,0)</f>
        <v>0</v>
      </c>
    </row>
    <row r="1688" spans="1:14">
      <c r="A1688" t="s">
        <v>133</v>
      </c>
      <c r="B1688" t="s">
        <v>1</v>
      </c>
      <c r="C1688" t="s">
        <v>229</v>
      </c>
      <c r="D1688" t="s">
        <v>405</v>
      </c>
      <c r="E1688" t="s">
        <v>629</v>
      </c>
      <c r="F1688" t="s">
        <v>109</v>
      </c>
      <c r="G1688" s="3">
        <v>34191.120000000003</v>
      </c>
      <c r="H1688" s="3" t="str">
        <f>VLOOKUP($A1688&amp;$C1688&amp;$B1688,Mapping!$C:$G,3,0)</f>
        <v>Mass</v>
      </c>
      <c r="I1688" t="str">
        <f>VLOOKUP($A1688&amp;$C1688&amp;$B1688,Mapping!$C:$G,4,0)</f>
        <v>O.B.</v>
      </c>
      <c r="J1688" t="str">
        <f t="shared" si="26"/>
        <v>DIGITAL</v>
      </c>
      <c r="K1688" t="str">
        <f>VLOOKUP($A1688&amp;$C1688&amp;$B1688,Mapping!$C:$G,5,0)</f>
        <v>Women Health</v>
      </c>
      <c r="L1688" t="str">
        <f>VLOOKUP(J1688&amp;H1688,Mapping!J:K,2,0)</f>
        <v>O.B. Digital</v>
      </c>
      <c r="M1688" t="str">
        <f>IF(OR(I1688="PIZ BUIN",I1688="LISTERINE"),VLOOKUP(E1688,MAPEO!C:D,2,0)&amp;" "&amp;H1688,VLOOKUP(E1688,MAPEO!C:D,2,0))</f>
        <v>OB</v>
      </c>
      <c r="N1688">
        <f>VLOOKUP(F1688,MD!A:B,2,0)</f>
        <v>0</v>
      </c>
    </row>
    <row r="1689" spans="1:14">
      <c r="A1689" t="s">
        <v>133</v>
      </c>
      <c r="B1689" t="s">
        <v>1</v>
      </c>
      <c r="C1689" t="s">
        <v>229</v>
      </c>
      <c r="D1689" t="s">
        <v>405</v>
      </c>
      <c r="E1689" t="s">
        <v>629</v>
      </c>
      <c r="F1689" t="s">
        <v>110</v>
      </c>
      <c r="G1689" s="3">
        <v>15433.99</v>
      </c>
      <c r="H1689" s="3" t="str">
        <f>VLOOKUP($A1689&amp;$C1689&amp;$B1689,Mapping!$C:$G,3,0)</f>
        <v>Mass</v>
      </c>
      <c r="I1689" t="str">
        <f>VLOOKUP($A1689&amp;$C1689&amp;$B1689,Mapping!$C:$G,4,0)</f>
        <v>O.B.</v>
      </c>
      <c r="J1689" t="str">
        <f t="shared" si="26"/>
        <v>DIGITAL</v>
      </c>
      <c r="K1689" t="str">
        <f>VLOOKUP($A1689&amp;$C1689&amp;$B1689,Mapping!$C:$G,5,0)</f>
        <v>Women Health</v>
      </c>
      <c r="L1689" t="str">
        <f>VLOOKUP(J1689&amp;H1689,Mapping!J:K,2,0)</f>
        <v>O.B. Digital</v>
      </c>
      <c r="M1689" t="str">
        <f>IF(OR(I1689="PIZ BUIN",I1689="LISTERINE"),VLOOKUP(E1689,MAPEO!C:D,2,0)&amp;" "&amp;H1689,VLOOKUP(E1689,MAPEO!C:D,2,0))</f>
        <v>OB</v>
      </c>
      <c r="N1689">
        <f>VLOOKUP(F1689,MD!A:B,2,0)</f>
        <v>0</v>
      </c>
    </row>
    <row r="1690" spans="1:14">
      <c r="A1690" t="s">
        <v>133</v>
      </c>
      <c r="B1690" t="s">
        <v>1</v>
      </c>
      <c r="C1690" t="s">
        <v>229</v>
      </c>
      <c r="D1690" t="s">
        <v>405</v>
      </c>
      <c r="E1690" t="s">
        <v>629</v>
      </c>
      <c r="F1690" t="s">
        <v>111</v>
      </c>
      <c r="G1690" s="3">
        <v>21859.15</v>
      </c>
      <c r="H1690" s="3" t="str">
        <f>VLOOKUP($A1690&amp;$C1690&amp;$B1690,Mapping!$C:$G,3,0)</f>
        <v>Mass</v>
      </c>
      <c r="I1690" t="str">
        <f>VLOOKUP($A1690&amp;$C1690&amp;$B1690,Mapping!$C:$G,4,0)</f>
        <v>O.B.</v>
      </c>
      <c r="J1690" t="str">
        <f t="shared" si="26"/>
        <v>DIGITAL</v>
      </c>
      <c r="K1690" t="str">
        <f>VLOOKUP($A1690&amp;$C1690&amp;$B1690,Mapping!$C:$G,5,0)</f>
        <v>Women Health</v>
      </c>
      <c r="L1690" t="str">
        <f>VLOOKUP(J1690&amp;H1690,Mapping!J:K,2,0)</f>
        <v>O.B. Digital</v>
      </c>
      <c r="M1690" t="str">
        <f>IF(OR(I1690="PIZ BUIN",I1690="LISTERINE"),VLOOKUP(E1690,MAPEO!C:D,2,0)&amp;" "&amp;H1690,VLOOKUP(E1690,MAPEO!C:D,2,0))</f>
        <v>OB</v>
      </c>
      <c r="N1690">
        <f>VLOOKUP(F1690,MD!A:B,2,0)</f>
        <v>0</v>
      </c>
    </row>
    <row r="1691" spans="1:14">
      <c r="A1691" t="s">
        <v>133</v>
      </c>
      <c r="B1691" t="s">
        <v>1</v>
      </c>
      <c r="C1691" t="s">
        <v>229</v>
      </c>
      <c r="D1691" t="s">
        <v>405</v>
      </c>
      <c r="E1691" t="s">
        <v>629</v>
      </c>
      <c r="F1691" t="s">
        <v>114</v>
      </c>
      <c r="G1691" s="3">
        <v>57645.86</v>
      </c>
      <c r="H1691" s="3" t="str">
        <f>VLOOKUP($A1691&amp;$C1691&amp;$B1691,Mapping!$C:$G,3,0)</f>
        <v>Mass</v>
      </c>
      <c r="I1691" t="str">
        <f>VLOOKUP($A1691&amp;$C1691&amp;$B1691,Mapping!$C:$G,4,0)</f>
        <v>O.B.</v>
      </c>
      <c r="J1691" t="str">
        <f t="shared" si="26"/>
        <v>DIGITAL</v>
      </c>
      <c r="K1691" t="str">
        <f>VLOOKUP($A1691&amp;$C1691&amp;$B1691,Mapping!$C:$G,5,0)</f>
        <v>Women Health</v>
      </c>
      <c r="L1691" t="str">
        <f>VLOOKUP(J1691&amp;H1691,Mapping!J:K,2,0)</f>
        <v>O.B. Digital</v>
      </c>
      <c r="M1691" t="str">
        <f>IF(OR(I1691="PIZ BUIN",I1691="LISTERINE"),VLOOKUP(E1691,MAPEO!C:D,2,0)&amp;" "&amp;H1691,VLOOKUP(E1691,MAPEO!C:D,2,0))</f>
        <v>OB</v>
      </c>
      <c r="N1691">
        <f>VLOOKUP(F1691,MD!A:B,2,0)</f>
        <v>0</v>
      </c>
    </row>
    <row r="1692" spans="1:14">
      <c r="A1692" t="s">
        <v>133</v>
      </c>
      <c r="B1692" t="s">
        <v>1</v>
      </c>
      <c r="C1692" t="s">
        <v>229</v>
      </c>
      <c r="D1692" t="s">
        <v>405</v>
      </c>
      <c r="E1692" t="s">
        <v>629</v>
      </c>
      <c r="F1692" t="s">
        <v>115</v>
      </c>
      <c r="G1692" s="3">
        <v>15972.24</v>
      </c>
      <c r="H1692" s="3" t="str">
        <f>VLOOKUP($A1692&amp;$C1692&amp;$B1692,Mapping!$C:$G,3,0)</f>
        <v>Mass</v>
      </c>
      <c r="I1692" t="str">
        <f>VLOOKUP($A1692&amp;$C1692&amp;$B1692,Mapping!$C:$G,4,0)</f>
        <v>O.B.</v>
      </c>
      <c r="J1692" t="str">
        <f t="shared" si="26"/>
        <v>DIGITAL</v>
      </c>
      <c r="K1692" t="str">
        <f>VLOOKUP($A1692&amp;$C1692&amp;$B1692,Mapping!$C:$G,5,0)</f>
        <v>Women Health</v>
      </c>
      <c r="L1692" t="str">
        <f>VLOOKUP(J1692&amp;H1692,Mapping!J:K,2,0)</f>
        <v>O.B. Digital</v>
      </c>
      <c r="M1692" t="str">
        <f>IF(OR(I1692="PIZ BUIN",I1692="LISTERINE"),VLOOKUP(E1692,MAPEO!C:D,2,0)&amp;" "&amp;H1692,VLOOKUP(E1692,MAPEO!C:D,2,0))</f>
        <v>OB</v>
      </c>
      <c r="N1692" t="str">
        <f>VLOOKUP(F1692,MD!A:B,2,0)</f>
        <v>YTD 2016</v>
      </c>
    </row>
    <row r="1693" spans="1:14">
      <c r="A1693" t="s">
        <v>133</v>
      </c>
      <c r="B1693" t="s">
        <v>1</v>
      </c>
      <c r="C1693" t="s">
        <v>229</v>
      </c>
      <c r="D1693" t="s">
        <v>405</v>
      </c>
      <c r="E1693" t="s">
        <v>629</v>
      </c>
      <c r="F1693" t="s">
        <v>117</v>
      </c>
      <c r="G1693" s="3">
        <v>12145.51</v>
      </c>
      <c r="H1693" s="3" t="str">
        <f>VLOOKUP($A1693&amp;$C1693&amp;$B1693,Mapping!$C:$G,3,0)</f>
        <v>Mass</v>
      </c>
      <c r="I1693" t="str">
        <f>VLOOKUP($A1693&amp;$C1693&amp;$B1693,Mapping!$C:$G,4,0)</f>
        <v>O.B.</v>
      </c>
      <c r="J1693" t="str">
        <f t="shared" si="26"/>
        <v>DIGITAL</v>
      </c>
      <c r="K1693" t="str">
        <f>VLOOKUP($A1693&amp;$C1693&amp;$B1693,Mapping!$C:$G,5,0)</f>
        <v>Women Health</v>
      </c>
      <c r="L1693" t="str">
        <f>VLOOKUP(J1693&amp;H1693,Mapping!J:K,2,0)</f>
        <v>O.B. Digital</v>
      </c>
      <c r="M1693" t="str">
        <f>IF(OR(I1693="PIZ BUIN",I1693="LISTERINE"),VLOOKUP(E1693,MAPEO!C:D,2,0)&amp;" "&amp;H1693,VLOOKUP(E1693,MAPEO!C:D,2,0))</f>
        <v>OB</v>
      </c>
      <c r="N1693" t="str">
        <f>VLOOKUP(F1693,MD!A:B,2,0)</f>
        <v>YTD 2016</v>
      </c>
    </row>
    <row r="1694" spans="1:14">
      <c r="A1694" t="s">
        <v>133</v>
      </c>
      <c r="B1694" t="s">
        <v>1</v>
      </c>
      <c r="C1694" t="s">
        <v>229</v>
      </c>
      <c r="D1694" t="s">
        <v>405</v>
      </c>
      <c r="E1694" t="s">
        <v>629</v>
      </c>
      <c r="F1694" t="s">
        <v>118</v>
      </c>
      <c r="G1694" s="3">
        <v>35638.28</v>
      </c>
      <c r="H1694" s="3" t="str">
        <f>VLOOKUP($A1694&amp;$C1694&amp;$B1694,Mapping!$C:$G,3,0)</f>
        <v>Mass</v>
      </c>
      <c r="I1694" t="str">
        <f>VLOOKUP($A1694&amp;$C1694&amp;$B1694,Mapping!$C:$G,4,0)</f>
        <v>O.B.</v>
      </c>
      <c r="J1694" t="str">
        <f t="shared" si="26"/>
        <v>DIGITAL</v>
      </c>
      <c r="K1694" t="str">
        <f>VLOOKUP($A1694&amp;$C1694&amp;$B1694,Mapping!$C:$G,5,0)</f>
        <v>Women Health</v>
      </c>
      <c r="L1694" t="str">
        <f>VLOOKUP(J1694&amp;H1694,Mapping!J:K,2,0)</f>
        <v>O.B. Digital</v>
      </c>
      <c r="M1694" t="str">
        <f>IF(OR(I1694="PIZ BUIN",I1694="LISTERINE"),VLOOKUP(E1694,MAPEO!C:D,2,0)&amp;" "&amp;H1694,VLOOKUP(E1694,MAPEO!C:D,2,0))</f>
        <v>OB</v>
      </c>
      <c r="N1694" t="str">
        <f>VLOOKUP(F1694,MD!A:B,2,0)</f>
        <v>YTD 2016</v>
      </c>
    </row>
    <row r="1695" spans="1:14">
      <c r="A1695" t="s">
        <v>133</v>
      </c>
      <c r="B1695" t="s">
        <v>1</v>
      </c>
      <c r="C1695" t="s">
        <v>229</v>
      </c>
      <c r="D1695" t="s">
        <v>405</v>
      </c>
      <c r="E1695" t="s">
        <v>630</v>
      </c>
      <c r="F1695" t="s">
        <v>482</v>
      </c>
      <c r="G1695" s="3">
        <v>101331.38</v>
      </c>
      <c r="H1695" s="3" t="str">
        <f>VLOOKUP($A1695&amp;$C1695&amp;$B1695,Mapping!$C:$G,3,0)</f>
        <v>Mass</v>
      </c>
      <c r="I1695" t="str">
        <f>VLOOKUP($A1695&amp;$C1695&amp;$B1695,Mapping!$C:$G,4,0)</f>
        <v>O.B.</v>
      </c>
      <c r="J1695" t="str">
        <f t="shared" si="26"/>
        <v>DIGITAL</v>
      </c>
      <c r="K1695" t="str">
        <f>VLOOKUP($A1695&amp;$C1695&amp;$B1695,Mapping!$C:$G,5,0)</f>
        <v>Women Health</v>
      </c>
      <c r="L1695" t="str">
        <f>VLOOKUP(J1695&amp;H1695,Mapping!J:K,2,0)</f>
        <v>O.B. Digital</v>
      </c>
      <c r="M1695" t="str">
        <f>IF(OR(I1695="PIZ BUIN",I1695="LISTERINE"),VLOOKUP(E1695,MAPEO!C:D,2,0)&amp;" "&amp;H1695,VLOOKUP(E1695,MAPEO!C:D,2,0))</f>
        <v>OB</v>
      </c>
      <c r="N1695">
        <f>VLOOKUP(F1695,MD!A:B,2,0)</f>
        <v>0</v>
      </c>
    </row>
    <row r="1696" spans="1:14">
      <c r="A1696" t="s">
        <v>133</v>
      </c>
      <c r="B1696" t="s">
        <v>1</v>
      </c>
      <c r="C1696" t="s">
        <v>229</v>
      </c>
      <c r="D1696" t="s">
        <v>405</v>
      </c>
      <c r="E1696" t="s">
        <v>630</v>
      </c>
      <c r="F1696" t="s">
        <v>483</v>
      </c>
      <c r="G1696" s="3">
        <v>74501.119999999995</v>
      </c>
      <c r="H1696" s="3" t="str">
        <f>VLOOKUP($A1696&amp;$C1696&amp;$B1696,Mapping!$C:$G,3,0)</f>
        <v>Mass</v>
      </c>
      <c r="I1696" t="str">
        <f>VLOOKUP($A1696&amp;$C1696&amp;$B1696,Mapping!$C:$G,4,0)</f>
        <v>O.B.</v>
      </c>
      <c r="J1696" t="str">
        <f t="shared" si="26"/>
        <v>DIGITAL</v>
      </c>
      <c r="K1696" t="str">
        <f>VLOOKUP($A1696&amp;$C1696&amp;$B1696,Mapping!$C:$G,5,0)</f>
        <v>Women Health</v>
      </c>
      <c r="L1696" t="str">
        <f>VLOOKUP(J1696&amp;H1696,Mapping!J:K,2,0)</f>
        <v>O.B. Digital</v>
      </c>
      <c r="M1696" t="str">
        <f>IF(OR(I1696="PIZ BUIN",I1696="LISTERINE"),VLOOKUP(E1696,MAPEO!C:D,2,0)&amp;" "&amp;H1696,VLOOKUP(E1696,MAPEO!C:D,2,0))</f>
        <v>OB</v>
      </c>
      <c r="N1696">
        <f>VLOOKUP(F1696,MD!A:B,2,0)</f>
        <v>0</v>
      </c>
    </row>
    <row r="1697" spans="1:14">
      <c r="A1697" t="s">
        <v>133</v>
      </c>
      <c r="B1697" t="s">
        <v>1</v>
      </c>
      <c r="C1697" t="s">
        <v>229</v>
      </c>
      <c r="D1697" t="s">
        <v>405</v>
      </c>
      <c r="E1697" t="s">
        <v>630</v>
      </c>
      <c r="F1697" t="s">
        <v>484</v>
      </c>
      <c r="G1697" s="3">
        <v>141393.47</v>
      </c>
      <c r="H1697" s="3" t="str">
        <f>VLOOKUP($A1697&amp;$C1697&amp;$B1697,Mapping!$C:$G,3,0)</f>
        <v>Mass</v>
      </c>
      <c r="I1697" t="str">
        <f>VLOOKUP($A1697&amp;$C1697&amp;$B1697,Mapping!$C:$G,4,0)</f>
        <v>O.B.</v>
      </c>
      <c r="J1697" t="str">
        <f t="shared" si="26"/>
        <v>DIGITAL</v>
      </c>
      <c r="K1697" t="str">
        <f>VLOOKUP($A1697&amp;$C1697&amp;$B1697,Mapping!$C:$G,5,0)</f>
        <v>Women Health</v>
      </c>
      <c r="L1697" t="str">
        <f>VLOOKUP(J1697&amp;H1697,Mapping!J:K,2,0)</f>
        <v>O.B. Digital</v>
      </c>
      <c r="M1697" t="str">
        <f>IF(OR(I1697="PIZ BUIN",I1697="LISTERINE"),VLOOKUP(E1697,MAPEO!C:D,2,0)&amp;" "&amp;H1697,VLOOKUP(E1697,MAPEO!C:D,2,0))</f>
        <v>OB</v>
      </c>
      <c r="N1697">
        <f>VLOOKUP(F1697,MD!A:B,2,0)</f>
        <v>0</v>
      </c>
    </row>
    <row r="1698" spans="1:14">
      <c r="A1698" t="s">
        <v>133</v>
      </c>
      <c r="B1698" t="s">
        <v>1</v>
      </c>
      <c r="C1698" t="s">
        <v>229</v>
      </c>
      <c r="D1698" t="s">
        <v>405</v>
      </c>
      <c r="E1698" t="s">
        <v>630</v>
      </c>
      <c r="F1698" t="s">
        <v>485</v>
      </c>
      <c r="G1698" s="3">
        <v>90902.38</v>
      </c>
      <c r="H1698" s="3" t="str">
        <f>VLOOKUP($A1698&amp;$C1698&amp;$B1698,Mapping!$C:$G,3,0)</f>
        <v>Mass</v>
      </c>
      <c r="I1698" t="str">
        <f>VLOOKUP($A1698&amp;$C1698&amp;$B1698,Mapping!$C:$G,4,0)</f>
        <v>O.B.</v>
      </c>
      <c r="J1698" t="str">
        <f t="shared" si="26"/>
        <v>DIGITAL</v>
      </c>
      <c r="K1698" t="str">
        <f>VLOOKUP($A1698&amp;$C1698&amp;$B1698,Mapping!$C:$G,5,0)</f>
        <v>Women Health</v>
      </c>
      <c r="L1698" t="str">
        <f>VLOOKUP(J1698&amp;H1698,Mapping!J:K,2,0)</f>
        <v>O.B. Digital</v>
      </c>
      <c r="M1698" t="str">
        <f>IF(OR(I1698="PIZ BUIN",I1698="LISTERINE"),VLOOKUP(E1698,MAPEO!C:D,2,0)&amp;" "&amp;H1698,VLOOKUP(E1698,MAPEO!C:D,2,0))</f>
        <v>OB</v>
      </c>
      <c r="N1698">
        <f>VLOOKUP(F1698,MD!A:B,2,0)</f>
        <v>0</v>
      </c>
    </row>
    <row r="1699" spans="1:14">
      <c r="A1699" t="s">
        <v>133</v>
      </c>
      <c r="B1699" t="s">
        <v>1</v>
      </c>
      <c r="C1699" t="s">
        <v>229</v>
      </c>
      <c r="D1699" t="s">
        <v>405</v>
      </c>
      <c r="E1699" t="s">
        <v>630</v>
      </c>
      <c r="F1699" t="s">
        <v>486</v>
      </c>
      <c r="G1699" s="3">
        <v>74371.53</v>
      </c>
      <c r="H1699" s="3" t="str">
        <f>VLOOKUP($A1699&amp;$C1699&amp;$B1699,Mapping!$C:$G,3,0)</f>
        <v>Mass</v>
      </c>
      <c r="I1699" t="str">
        <f>VLOOKUP($A1699&amp;$C1699&amp;$B1699,Mapping!$C:$G,4,0)</f>
        <v>O.B.</v>
      </c>
      <c r="J1699" t="str">
        <f t="shared" si="26"/>
        <v>DIGITAL</v>
      </c>
      <c r="K1699" t="str">
        <f>VLOOKUP($A1699&amp;$C1699&amp;$B1699,Mapping!$C:$G,5,0)</f>
        <v>Women Health</v>
      </c>
      <c r="L1699" t="str">
        <f>VLOOKUP(J1699&amp;H1699,Mapping!J:K,2,0)</f>
        <v>O.B. Digital</v>
      </c>
      <c r="M1699" t="str">
        <f>IF(OR(I1699="PIZ BUIN",I1699="LISTERINE"),VLOOKUP(E1699,MAPEO!C:D,2,0)&amp;" "&amp;H1699,VLOOKUP(E1699,MAPEO!C:D,2,0))</f>
        <v>OB</v>
      </c>
      <c r="N1699">
        <f>VLOOKUP(F1699,MD!A:B,2,0)</f>
        <v>0</v>
      </c>
    </row>
    <row r="1700" spans="1:14">
      <c r="A1700" t="s">
        <v>133</v>
      </c>
      <c r="B1700" t="s">
        <v>1</v>
      </c>
      <c r="C1700" t="s">
        <v>229</v>
      </c>
      <c r="D1700" t="s">
        <v>405</v>
      </c>
      <c r="E1700" t="s">
        <v>630</v>
      </c>
      <c r="F1700" t="s">
        <v>487</v>
      </c>
      <c r="G1700" s="3">
        <v>161671.92000000001</v>
      </c>
      <c r="H1700" s="3" t="str">
        <f>VLOOKUP($A1700&amp;$C1700&amp;$B1700,Mapping!$C:$G,3,0)</f>
        <v>Mass</v>
      </c>
      <c r="I1700" t="str">
        <f>VLOOKUP($A1700&amp;$C1700&amp;$B1700,Mapping!$C:$G,4,0)</f>
        <v>O.B.</v>
      </c>
      <c r="J1700" t="str">
        <f t="shared" si="26"/>
        <v>DIGITAL</v>
      </c>
      <c r="K1700" t="str">
        <f>VLOOKUP($A1700&amp;$C1700&amp;$B1700,Mapping!$C:$G,5,0)</f>
        <v>Women Health</v>
      </c>
      <c r="L1700" t="str">
        <f>VLOOKUP(J1700&amp;H1700,Mapping!J:K,2,0)</f>
        <v>O.B. Digital</v>
      </c>
      <c r="M1700" t="str">
        <f>IF(OR(I1700="PIZ BUIN",I1700="LISTERINE"),VLOOKUP(E1700,MAPEO!C:D,2,0)&amp;" "&amp;H1700,VLOOKUP(E1700,MAPEO!C:D,2,0))</f>
        <v>OB</v>
      </c>
      <c r="N1700">
        <f>VLOOKUP(F1700,MD!A:B,2,0)</f>
        <v>0</v>
      </c>
    </row>
    <row r="1701" spans="1:14">
      <c r="A1701" t="s">
        <v>133</v>
      </c>
      <c r="B1701" t="s">
        <v>1</v>
      </c>
      <c r="C1701" t="s">
        <v>229</v>
      </c>
      <c r="D1701" t="s">
        <v>405</v>
      </c>
      <c r="E1701" t="s">
        <v>630</v>
      </c>
      <c r="F1701" t="s">
        <v>488</v>
      </c>
      <c r="G1701" s="3">
        <v>144515.34</v>
      </c>
      <c r="H1701" s="3" t="str">
        <f>VLOOKUP($A1701&amp;$C1701&amp;$B1701,Mapping!$C:$G,3,0)</f>
        <v>Mass</v>
      </c>
      <c r="I1701" t="str">
        <f>VLOOKUP($A1701&amp;$C1701&amp;$B1701,Mapping!$C:$G,4,0)</f>
        <v>O.B.</v>
      </c>
      <c r="J1701" t="str">
        <f t="shared" si="26"/>
        <v>DIGITAL</v>
      </c>
      <c r="K1701" t="str">
        <f>VLOOKUP($A1701&amp;$C1701&amp;$B1701,Mapping!$C:$G,5,0)</f>
        <v>Women Health</v>
      </c>
      <c r="L1701" t="str">
        <f>VLOOKUP(J1701&amp;H1701,Mapping!J:K,2,0)</f>
        <v>O.B. Digital</v>
      </c>
      <c r="M1701" t="str">
        <f>IF(OR(I1701="PIZ BUIN",I1701="LISTERINE"),VLOOKUP(E1701,MAPEO!C:D,2,0)&amp;" "&amp;H1701,VLOOKUP(E1701,MAPEO!C:D,2,0))</f>
        <v>OB</v>
      </c>
      <c r="N1701">
        <f>VLOOKUP(F1701,MD!A:B,2,0)</f>
        <v>0</v>
      </c>
    </row>
    <row r="1702" spans="1:14">
      <c r="A1702" t="s">
        <v>133</v>
      </c>
      <c r="B1702" t="s">
        <v>1</v>
      </c>
      <c r="C1702" t="s">
        <v>229</v>
      </c>
      <c r="D1702" t="s">
        <v>405</v>
      </c>
      <c r="E1702" t="s">
        <v>630</v>
      </c>
      <c r="F1702" t="s">
        <v>489</v>
      </c>
      <c r="G1702" s="3">
        <v>152000.9</v>
      </c>
      <c r="H1702" s="3" t="str">
        <f>VLOOKUP($A1702&amp;$C1702&amp;$B1702,Mapping!$C:$G,3,0)</f>
        <v>Mass</v>
      </c>
      <c r="I1702" t="str">
        <f>VLOOKUP($A1702&amp;$C1702&amp;$B1702,Mapping!$C:$G,4,0)</f>
        <v>O.B.</v>
      </c>
      <c r="J1702" t="str">
        <f t="shared" si="26"/>
        <v>DIGITAL</v>
      </c>
      <c r="K1702" t="str">
        <f>VLOOKUP($A1702&amp;$C1702&amp;$B1702,Mapping!$C:$G,5,0)</f>
        <v>Women Health</v>
      </c>
      <c r="L1702" t="str">
        <f>VLOOKUP(J1702&amp;H1702,Mapping!J:K,2,0)</f>
        <v>O.B. Digital</v>
      </c>
      <c r="M1702" t="str">
        <f>IF(OR(I1702="PIZ BUIN",I1702="LISTERINE"),VLOOKUP(E1702,MAPEO!C:D,2,0)&amp;" "&amp;H1702,VLOOKUP(E1702,MAPEO!C:D,2,0))</f>
        <v>OB</v>
      </c>
      <c r="N1702">
        <f>VLOOKUP(F1702,MD!A:B,2,0)</f>
        <v>0</v>
      </c>
    </row>
    <row r="1703" spans="1:14">
      <c r="A1703" t="s">
        <v>133</v>
      </c>
      <c r="B1703" t="s">
        <v>1</v>
      </c>
      <c r="C1703" t="s">
        <v>229</v>
      </c>
      <c r="D1703" t="s">
        <v>405</v>
      </c>
      <c r="E1703" t="s">
        <v>630</v>
      </c>
      <c r="F1703" t="s">
        <v>490</v>
      </c>
      <c r="G1703" s="3">
        <v>158971.76</v>
      </c>
      <c r="H1703" s="3" t="str">
        <f>VLOOKUP($A1703&amp;$C1703&amp;$B1703,Mapping!$C:$G,3,0)</f>
        <v>Mass</v>
      </c>
      <c r="I1703" t="str">
        <f>VLOOKUP($A1703&amp;$C1703&amp;$B1703,Mapping!$C:$G,4,0)</f>
        <v>O.B.</v>
      </c>
      <c r="J1703" t="str">
        <f t="shared" si="26"/>
        <v>DIGITAL</v>
      </c>
      <c r="K1703" t="str">
        <f>VLOOKUP($A1703&amp;$C1703&amp;$B1703,Mapping!$C:$G,5,0)</f>
        <v>Women Health</v>
      </c>
      <c r="L1703" t="str">
        <f>VLOOKUP(J1703&amp;H1703,Mapping!J:K,2,0)</f>
        <v>O.B. Digital</v>
      </c>
      <c r="M1703" t="str">
        <f>IF(OR(I1703="PIZ BUIN",I1703="LISTERINE"),VLOOKUP(E1703,MAPEO!C:D,2,0)&amp;" "&amp;H1703,VLOOKUP(E1703,MAPEO!C:D,2,0))</f>
        <v>OB</v>
      </c>
      <c r="N1703">
        <f>VLOOKUP(F1703,MD!A:B,2,0)</f>
        <v>0</v>
      </c>
    </row>
    <row r="1704" spans="1:14">
      <c r="A1704" t="s">
        <v>133</v>
      </c>
      <c r="B1704" t="s">
        <v>1</v>
      </c>
      <c r="C1704" t="s">
        <v>229</v>
      </c>
      <c r="D1704" t="s">
        <v>405</v>
      </c>
      <c r="E1704" t="s">
        <v>630</v>
      </c>
      <c r="F1704" t="s">
        <v>491</v>
      </c>
      <c r="G1704" s="3">
        <v>88304.92</v>
      </c>
      <c r="H1704" s="3" t="str">
        <f>VLOOKUP($A1704&amp;$C1704&amp;$B1704,Mapping!$C:$G,3,0)</f>
        <v>Mass</v>
      </c>
      <c r="I1704" t="str">
        <f>VLOOKUP($A1704&amp;$C1704&amp;$B1704,Mapping!$C:$G,4,0)</f>
        <v>O.B.</v>
      </c>
      <c r="J1704" t="str">
        <f t="shared" si="26"/>
        <v>DIGITAL</v>
      </c>
      <c r="K1704" t="str">
        <f>VLOOKUP($A1704&amp;$C1704&amp;$B1704,Mapping!$C:$G,5,0)</f>
        <v>Women Health</v>
      </c>
      <c r="L1704" t="str">
        <f>VLOOKUP(J1704&amp;H1704,Mapping!J:K,2,0)</f>
        <v>O.B. Digital</v>
      </c>
      <c r="M1704" t="str">
        <f>IF(OR(I1704="PIZ BUIN",I1704="LISTERINE"),VLOOKUP(E1704,MAPEO!C:D,2,0)&amp;" "&amp;H1704,VLOOKUP(E1704,MAPEO!C:D,2,0))</f>
        <v>OB</v>
      </c>
      <c r="N1704">
        <f>VLOOKUP(F1704,MD!A:B,2,0)</f>
        <v>0</v>
      </c>
    </row>
    <row r="1705" spans="1:14">
      <c r="A1705" t="s">
        <v>133</v>
      </c>
      <c r="B1705" t="s">
        <v>1</v>
      </c>
      <c r="C1705" t="s">
        <v>229</v>
      </c>
      <c r="D1705" t="s">
        <v>405</v>
      </c>
      <c r="E1705" t="s">
        <v>630</v>
      </c>
      <c r="F1705" t="s">
        <v>492</v>
      </c>
      <c r="G1705" s="3">
        <v>104263.15</v>
      </c>
      <c r="H1705" s="3" t="str">
        <f>VLOOKUP($A1705&amp;$C1705&amp;$B1705,Mapping!$C:$G,3,0)</f>
        <v>Mass</v>
      </c>
      <c r="I1705" t="str">
        <f>VLOOKUP($A1705&amp;$C1705&amp;$B1705,Mapping!$C:$G,4,0)</f>
        <v>O.B.</v>
      </c>
      <c r="J1705" t="str">
        <f t="shared" si="26"/>
        <v>DIGITAL</v>
      </c>
      <c r="K1705" t="str">
        <f>VLOOKUP($A1705&amp;$C1705&amp;$B1705,Mapping!$C:$G,5,0)</f>
        <v>Women Health</v>
      </c>
      <c r="L1705" t="str">
        <f>VLOOKUP(J1705&amp;H1705,Mapping!J:K,2,0)</f>
        <v>O.B. Digital</v>
      </c>
      <c r="M1705" t="str">
        <f>IF(OR(I1705="PIZ BUIN",I1705="LISTERINE"),VLOOKUP(E1705,MAPEO!C:D,2,0)&amp;" "&amp;H1705,VLOOKUP(E1705,MAPEO!C:D,2,0))</f>
        <v>OB</v>
      </c>
      <c r="N1705">
        <f>VLOOKUP(F1705,MD!A:B,2,0)</f>
        <v>0</v>
      </c>
    </row>
    <row r="1706" spans="1:14">
      <c r="A1706" t="s">
        <v>133</v>
      </c>
      <c r="B1706" t="s">
        <v>1</v>
      </c>
      <c r="C1706" t="s">
        <v>229</v>
      </c>
      <c r="D1706" t="s">
        <v>405</v>
      </c>
      <c r="E1706" t="s">
        <v>630</v>
      </c>
      <c r="F1706" t="s">
        <v>493</v>
      </c>
      <c r="G1706" s="3">
        <v>125770.5</v>
      </c>
      <c r="H1706" s="3" t="str">
        <f>VLOOKUP($A1706&amp;$C1706&amp;$B1706,Mapping!$C:$G,3,0)</f>
        <v>Mass</v>
      </c>
      <c r="I1706" t="str">
        <f>VLOOKUP($A1706&amp;$C1706&amp;$B1706,Mapping!$C:$G,4,0)</f>
        <v>O.B.</v>
      </c>
      <c r="J1706" t="str">
        <f t="shared" si="26"/>
        <v>DIGITAL</v>
      </c>
      <c r="K1706" t="str">
        <f>VLOOKUP($A1706&amp;$C1706&amp;$B1706,Mapping!$C:$G,5,0)</f>
        <v>Women Health</v>
      </c>
      <c r="L1706" t="str">
        <f>VLOOKUP(J1706&amp;H1706,Mapping!J:K,2,0)</f>
        <v>O.B. Digital</v>
      </c>
      <c r="M1706" t="str">
        <f>IF(OR(I1706="PIZ BUIN",I1706="LISTERINE"),VLOOKUP(E1706,MAPEO!C:D,2,0)&amp;" "&amp;H1706,VLOOKUP(E1706,MAPEO!C:D,2,0))</f>
        <v>OB</v>
      </c>
      <c r="N1706">
        <f>VLOOKUP(F1706,MD!A:B,2,0)</f>
        <v>0</v>
      </c>
    </row>
    <row r="1707" spans="1:14">
      <c r="A1707" t="s">
        <v>133</v>
      </c>
      <c r="B1707" t="s">
        <v>1</v>
      </c>
      <c r="C1707" t="s">
        <v>229</v>
      </c>
      <c r="D1707" t="s">
        <v>405</v>
      </c>
      <c r="E1707" t="s">
        <v>630</v>
      </c>
      <c r="F1707" t="s">
        <v>95</v>
      </c>
      <c r="G1707" s="3">
        <v>91449.14</v>
      </c>
      <c r="H1707" s="3" t="str">
        <f>VLOOKUP($A1707&amp;$C1707&amp;$B1707,Mapping!$C:$G,3,0)</f>
        <v>Mass</v>
      </c>
      <c r="I1707" t="str">
        <f>VLOOKUP($A1707&amp;$C1707&amp;$B1707,Mapping!$C:$G,4,0)</f>
        <v>O.B.</v>
      </c>
      <c r="J1707" t="str">
        <f t="shared" si="26"/>
        <v>DIGITAL</v>
      </c>
      <c r="K1707" t="str">
        <f>VLOOKUP($A1707&amp;$C1707&amp;$B1707,Mapping!$C:$G,5,0)</f>
        <v>Women Health</v>
      </c>
      <c r="L1707" t="str">
        <f>VLOOKUP(J1707&amp;H1707,Mapping!J:K,2,0)</f>
        <v>O.B. Digital</v>
      </c>
      <c r="M1707" t="str">
        <f>IF(OR(I1707="PIZ BUIN",I1707="LISTERINE"),VLOOKUP(E1707,MAPEO!C:D,2,0)&amp;" "&amp;H1707,VLOOKUP(E1707,MAPEO!C:D,2,0))</f>
        <v>OB</v>
      </c>
      <c r="N1707" t="str">
        <f>VLOOKUP(F1707,MD!A:B,2,0)</f>
        <v>YTD 2015</v>
      </c>
    </row>
    <row r="1708" spans="1:14">
      <c r="A1708" t="s">
        <v>133</v>
      </c>
      <c r="B1708" t="s">
        <v>1</v>
      </c>
      <c r="C1708" t="s">
        <v>229</v>
      </c>
      <c r="D1708" t="s">
        <v>405</v>
      </c>
      <c r="E1708" t="s">
        <v>630</v>
      </c>
      <c r="F1708" t="s">
        <v>96</v>
      </c>
      <c r="G1708" s="3">
        <v>70244.789999999994</v>
      </c>
      <c r="H1708" s="3" t="str">
        <f>VLOOKUP($A1708&amp;$C1708&amp;$B1708,Mapping!$C:$G,3,0)</f>
        <v>Mass</v>
      </c>
      <c r="I1708" t="str">
        <f>VLOOKUP($A1708&amp;$C1708&amp;$B1708,Mapping!$C:$G,4,0)</f>
        <v>O.B.</v>
      </c>
      <c r="J1708" t="str">
        <f t="shared" si="26"/>
        <v>DIGITAL</v>
      </c>
      <c r="K1708" t="str">
        <f>VLOOKUP($A1708&amp;$C1708&amp;$B1708,Mapping!$C:$G,5,0)</f>
        <v>Women Health</v>
      </c>
      <c r="L1708" t="str">
        <f>VLOOKUP(J1708&amp;H1708,Mapping!J:K,2,0)</f>
        <v>O.B. Digital</v>
      </c>
      <c r="M1708" t="str">
        <f>IF(OR(I1708="PIZ BUIN",I1708="LISTERINE"),VLOOKUP(E1708,MAPEO!C:D,2,0)&amp;" "&amp;H1708,VLOOKUP(E1708,MAPEO!C:D,2,0))</f>
        <v>OB</v>
      </c>
      <c r="N1708" t="str">
        <f>VLOOKUP(F1708,MD!A:B,2,0)</f>
        <v>YTD 2015</v>
      </c>
    </row>
    <row r="1709" spans="1:14">
      <c r="A1709" t="s">
        <v>133</v>
      </c>
      <c r="B1709" t="s">
        <v>1</v>
      </c>
      <c r="C1709" t="s">
        <v>229</v>
      </c>
      <c r="D1709" t="s">
        <v>405</v>
      </c>
      <c r="E1709" t="s">
        <v>630</v>
      </c>
      <c r="F1709" t="s">
        <v>97</v>
      </c>
      <c r="G1709" s="3">
        <v>143346.96</v>
      </c>
      <c r="H1709" s="3" t="str">
        <f>VLOOKUP($A1709&amp;$C1709&amp;$B1709,Mapping!$C:$G,3,0)</f>
        <v>Mass</v>
      </c>
      <c r="I1709" t="str">
        <f>VLOOKUP($A1709&amp;$C1709&amp;$B1709,Mapping!$C:$G,4,0)</f>
        <v>O.B.</v>
      </c>
      <c r="J1709" t="str">
        <f t="shared" si="26"/>
        <v>DIGITAL</v>
      </c>
      <c r="K1709" t="str">
        <f>VLOOKUP($A1709&amp;$C1709&amp;$B1709,Mapping!$C:$G,5,0)</f>
        <v>Women Health</v>
      </c>
      <c r="L1709" t="str">
        <f>VLOOKUP(J1709&amp;H1709,Mapping!J:K,2,0)</f>
        <v>O.B. Digital</v>
      </c>
      <c r="M1709" t="str">
        <f>IF(OR(I1709="PIZ BUIN",I1709="LISTERINE"),VLOOKUP(E1709,MAPEO!C:D,2,0)&amp;" "&amp;H1709,VLOOKUP(E1709,MAPEO!C:D,2,0))</f>
        <v>OB</v>
      </c>
      <c r="N1709" t="str">
        <f>VLOOKUP(F1709,MD!A:B,2,0)</f>
        <v>YTD 2015</v>
      </c>
    </row>
    <row r="1710" spans="1:14">
      <c r="A1710" t="s">
        <v>133</v>
      </c>
      <c r="B1710" t="s">
        <v>1</v>
      </c>
      <c r="C1710" t="s">
        <v>229</v>
      </c>
      <c r="D1710" t="s">
        <v>405</v>
      </c>
      <c r="E1710" t="s">
        <v>630</v>
      </c>
      <c r="F1710" t="s">
        <v>101</v>
      </c>
      <c r="G1710" s="3">
        <v>60746.03</v>
      </c>
      <c r="H1710" s="3" t="str">
        <f>VLOOKUP($A1710&amp;$C1710&amp;$B1710,Mapping!$C:$G,3,0)</f>
        <v>Mass</v>
      </c>
      <c r="I1710" t="str">
        <f>VLOOKUP($A1710&amp;$C1710&amp;$B1710,Mapping!$C:$G,4,0)</f>
        <v>O.B.</v>
      </c>
      <c r="J1710" t="str">
        <f t="shared" si="26"/>
        <v>DIGITAL</v>
      </c>
      <c r="K1710" t="str">
        <f>VLOOKUP($A1710&amp;$C1710&amp;$B1710,Mapping!$C:$G,5,0)</f>
        <v>Women Health</v>
      </c>
      <c r="L1710" t="str">
        <f>VLOOKUP(J1710&amp;H1710,Mapping!J:K,2,0)</f>
        <v>O.B. Digital</v>
      </c>
      <c r="M1710" t="str">
        <f>IF(OR(I1710="PIZ BUIN",I1710="LISTERINE"),VLOOKUP(E1710,MAPEO!C:D,2,0)&amp;" "&amp;H1710,VLOOKUP(E1710,MAPEO!C:D,2,0))</f>
        <v>OB</v>
      </c>
      <c r="N1710" t="str">
        <f>VLOOKUP(F1710,MD!A:B,2,0)</f>
        <v>YTD 2015</v>
      </c>
    </row>
    <row r="1711" spans="1:14">
      <c r="A1711" t="s">
        <v>133</v>
      </c>
      <c r="B1711" t="s">
        <v>1</v>
      </c>
      <c r="C1711" t="s">
        <v>229</v>
      </c>
      <c r="D1711" t="s">
        <v>405</v>
      </c>
      <c r="E1711" t="s">
        <v>630</v>
      </c>
      <c r="F1711" t="s">
        <v>104</v>
      </c>
      <c r="G1711" s="3">
        <v>83771.839999999997</v>
      </c>
      <c r="H1711" s="3" t="str">
        <f>VLOOKUP($A1711&amp;$C1711&amp;$B1711,Mapping!$C:$G,3,0)</f>
        <v>Mass</v>
      </c>
      <c r="I1711" t="str">
        <f>VLOOKUP($A1711&amp;$C1711&amp;$B1711,Mapping!$C:$G,4,0)</f>
        <v>O.B.</v>
      </c>
      <c r="J1711" t="str">
        <f t="shared" si="26"/>
        <v>DIGITAL</v>
      </c>
      <c r="K1711" t="str">
        <f>VLOOKUP($A1711&amp;$C1711&amp;$B1711,Mapping!$C:$G,5,0)</f>
        <v>Women Health</v>
      </c>
      <c r="L1711" t="str">
        <f>VLOOKUP(J1711&amp;H1711,Mapping!J:K,2,0)</f>
        <v>O.B. Digital</v>
      </c>
      <c r="M1711" t="str">
        <f>IF(OR(I1711="PIZ BUIN",I1711="LISTERINE"),VLOOKUP(E1711,MAPEO!C:D,2,0)&amp;" "&amp;H1711,VLOOKUP(E1711,MAPEO!C:D,2,0))</f>
        <v>OB</v>
      </c>
      <c r="N1711" t="str">
        <f>VLOOKUP(F1711,MD!A:B,2,0)</f>
        <v>YTD 2015</v>
      </c>
    </row>
    <row r="1712" spans="1:14">
      <c r="A1712" t="s">
        <v>133</v>
      </c>
      <c r="B1712" t="s">
        <v>1</v>
      </c>
      <c r="C1712" t="s">
        <v>229</v>
      </c>
      <c r="D1712" t="s">
        <v>405</v>
      </c>
      <c r="E1712" t="s">
        <v>630</v>
      </c>
      <c r="F1712" t="s">
        <v>105</v>
      </c>
      <c r="G1712" s="3">
        <v>171488.64000000001</v>
      </c>
      <c r="H1712" s="3" t="str">
        <f>VLOOKUP($A1712&amp;$C1712&amp;$B1712,Mapping!$C:$G,3,0)</f>
        <v>Mass</v>
      </c>
      <c r="I1712" t="str">
        <f>VLOOKUP($A1712&amp;$C1712&amp;$B1712,Mapping!$C:$G,4,0)</f>
        <v>O.B.</v>
      </c>
      <c r="J1712" t="str">
        <f t="shared" si="26"/>
        <v>DIGITAL</v>
      </c>
      <c r="K1712" t="str">
        <f>VLOOKUP($A1712&amp;$C1712&amp;$B1712,Mapping!$C:$G,5,0)</f>
        <v>Women Health</v>
      </c>
      <c r="L1712" t="str">
        <f>VLOOKUP(J1712&amp;H1712,Mapping!J:K,2,0)</f>
        <v>O.B. Digital</v>
      </c>
      <c r="M1712" t="str">
        <f>IF(OR(I1712="PIZ BUIN",I1712="LISTERINE"),VLOOKUP(E1712,MAPEO!C:D,2,0)&amp;" "&amp;H1712,VLOOKUP(E1712,MAPEO!C:D,2,0))</f>
        <v>OB</v>
      </c>
      <c r="N1712" t="str">
        <f>VLOOKUP(F1712,MD!A:B,2,0)</f>
        <v>YTD 2015</v>
      </c>
    </row>
    <row r="1713" spans="1:14">
      <c r="A1713" t="s">
        <v>133</v>
      </c>
      <c r="B1713" t="s">
        <v>1</v>
      </c>
      <c r="C1713" t="s">
        <v>229</v>
      </c>
      <c r="D1713" t="s">
        <v>405</v>
      </c>
      <c r="E1713" t="s">
        <v>630</v>
      </c>
      <c r="F1713" t="s">
        <v>106</v>
      </c>
      <c r="G1713" s="3">
        <v>133522.63</v>
      </c>
      <c r="H1713" s="3" t="str">
        <f>VLOOKUP($A1713&amp;$C1713&amp;$B1713,Mapping!$C:$G,3,0)</f>
        <v>Mass</v>
      </c>
      <c r="I1713" t="str">
        <f>VLOOKUP($A1713&amp;$C1713&amp;$B1713,Mapping!$C:$G,4,0)</f>
        <v>O.B.</v>
      </c>
      <c r="J1713" t="str">
        <f t="shared" si="26"/>
        <v>DIGITAL</v>
      </c>
      <c r="K1713" t="str">
        <f>VLOOKUP($A1713&amp;$C1713&amp;$B1713,Mapping!$C:$G,5,0)</f>
        <v>Women Health</v>
      </c>
      <c r="L1713" t="str">
        <f>VLOOKUP(J1713&amp;H1713,Mapping!J:K,2,0)</f>
        <v>O.B. Digital</v>
      </c>
      <c r="M1713" t="str">
        <f>IF(OR(I1713="PIZ BUIN",I1713="LISTERINE"),VLOOKUP(E1713,MAPEO!C:D,2,0)&amp;" "&amp;H1713,VLOOKUP(E1713,MAPEO!C:D,2,0))</f>
        <v>OB</v>
      </c>
      <c r="N1713" t="str">
        <f>VLOOKUP(F1713,MD!A:B,2,0)</f>
        <v>YTD 2015</v>
      </c>
    </row>
    <row r="1714" spans="1:14">
      <c r="A1714" t="s">
        <v>133</v>
      </c>
      <c r="B1714" t="s">
        <v>1</v>
      </c>
      <c r="C1714" t="s">
        <v>229</v>
      </c>
      <c r="D1714" t="s">
        <v>405</v>
      </c>
      <c r="E1714" t="s">
        <v>630</v>
      </c>
      <c r="F1714" t="s">
        <v>108</v>
      </c>
      <c r="G1714" s="3">
        <v>147529.37</v>
      </c>
      <c r="H1714" s="3" t="str">
        <f>VLOOKUP($A1714&amp;$C1714&amp;$B1714,Mapping!$C:$G,3,0)</f>
        <v>Mass</v>
      </c>
      <c r="I1714" t="str">
        <f>VLOOKUP($A1714&amp;$C1714&amp;$B1714,Mapping!$C:$G,4,0)</f>
        <v>O.B.</v>
      </c>
      <c r="J1714" t="str">
        <f t="shared" si="26"/>
        <v>DIGITAL</v>
      </c>
      <c r="K1714" t="str">
        <f>VLOOKUP($A1714&amp;$C1714&amp;$B1714,Mapping!$C:$G,5,0)</f>
        <v>Women Health</v>
      </c>
      <c r="L1714" t="str">
        <f>VLOOKUP(J1714&amp;H1714,Mapping!J:K,2,0)</f>
        <v>O.B. Digital</v>
      </c>
      <c r="M1714" t="str">
        <f>IF(OR(I1714="PIZ BUIN",I1714="LISTERINE"),VLOOKUP(E1714,MAPEO!C:D,2,0)&amp;" "&amp;H1714,VLOOKUP(E1714,MAPEO!C:D,2,0))</f>
        <v>OB</v>
      </c>
      <c r="N1714">
        <f>VLOOKUP(F1714,MD!A:B,2,0)</f>
        <v>0</v>
      </c>
    </row>
    <row r="1715" spans="1:14">
      <c r="A1715" t="s">
        <v>133</v>
      </c>
      <c r="B1715" t="s">
        <v>1</v>
      </c>
      <c r="C1715" t="s">
        <v>229</v>
      </c>
      <c r="D1715" t="s">
        <v>405</v>
      </c>
      <c r="E1715" t="s">
        <v>630</v>
      </c>
      <c r="F1715" t="s">
        <v>109</v>
      </c>
      <c r="G1715" s="3">
        <v>128797.18</v>
      </c>
      <c r="H1715" s="3" t="str">
        <f>VLOOKUP($A1715&amp;$C1715&amp;$B1715,Mapping!$C:$G,3,0)</f>
        <v>Mass</v>
      </c>
      <c r="I1715" t="str">
        <f>VLOOKUP($A1715&amp;$C1715&amp;$B1715,Mapping!$C:$G,4,0)</f>
        <v>O.B.</v>
      </c>
      <c r="J1715" t="str">
        <f t="shared" si="26"/>
        <v>DIGITAL</v>
      </c>
      <c r="K1715" t="str">
        <f>VLOOKUP($A1715&amp;$C1715&amp;$B1715,Mapping!$C:$G,5,0)</f>
        <v>Women Health</v>
      </c>
      <c r="L1715" t="str">
        <f>VLOOKUP(J1715&amp;H1715,Mapping!J:K,2,0)</f>
        <v>O.B. Digital</v>
      </c>
      <c r="M1715" t="str">
        <f>IF(OR(I1715="PIZ BUIN",I1715="LISTERINE"),VLOOKUP(E1715,MAPEO!C:D,2,0)&amp;" "&amp;H1715,VLOOKUP(E1715,MAPEO!C:D,2,0))</f>
        <v>OB</v>
      </c>
      <c r="N1715">
        <f>VLOOKUP(F1715,MD!A:B,2,0)</f>
        <v>0</v>
      </c>
    </row>
    <row r="1716" spans="1:14">
      <c r="A1716" t="s">
        <v>133</v>
      </c>
      <c r="B1716" t="s">
        <v>1</v>
      </c>
      <c r="C1716" t="s">
        <v>229</v>
      </c>
      <c r="D1716" t="s">
        <v>405</v>
      </c>
      <c r="E1716" t="s">
        <v>630</v>
      </c>
      <c r="F1716" t="s">
        <v>110</v>
      </c>
      <c r="G1716" s="3">
        <v>70611.509999999995</v>
      </c>
      <c r="H1716" s="3" t="str">
        <f>VLOOKUP($A1716&amp;$C1716&amp;$B1716,Mapping!$C:$G,3,0)</f>
        <v>Mass</v>
      </c>
      <c r="I1716" t="str">
        <f>VLOOKUP($A1716&amp;$C1716&amp;$B1716,Mapping!$C:$G,4,0)</f>
        <v>O.B.</v>
      </c>
      <c r="J1716" t="str">
        <f t="shared" si="26"/>
        <v>DIGITAL</v>
      </c>
      <c r="K1716" t="str">
        <f>VLOOKUP($A1716&amp;$C1716&amp;$B1716,Mapping!$C:$G,5,0)</f>
        <v>Women Health</v>
      </c>
      <c r="L1716" t="str">
        <f>VLOOKUP(J1716&amp;H1716,Mapping!J:K,2,0)</f>
        <v>O.B. Digital</v>
      </c>
      <c r="M1716" t="str">
        <f>IF(OR(I1716="PIZ BUIN",I1716="LISTERINE"),VLOOKUP(E1716,MAPEO!C:D,2,0)&amp;" "&amp;H1716,VLOOKUP(E1716,MAPEO!C:D,2,0))</f>
        <v>OB</v>
      </c>
      <c r="N1716">
        <f>VLOOKUP(F1716,MD!A:B,2,0)</f>
        <v>0</v>
      </c>
    </row>
    <row r="1717" spans="1:14">
      <c r="A1717" t="s">
        <v>133</v>
      </c>
      <c r="B1717" t="s">
        <v>1</v>
      </c>
      <c r="C1717" t="s">
        <v>229</v>
      </c>
      <c r="D1717" t="s">
        <v>405</v>
      </c>
      <c r="E1717" t="s">
        <v>630</v>
      </c>
      <c r="F1717" t="s">
        <v>111</v>
      </c>
      <c r="G1717" s="3">
        <v>81635.240000000005</v>
      </c>
      <c r="H1717" s="3" t="str">
        <f>VLOOKUP($A1717&amp;$C1717&amp;$B1717,Mapping!$C:$G,3,0)</f>
        <v>Mass</v>
      </c>
      <c r="I1717" t="str">
        <f>VLOOKUP($A1717&amp;$C1717&amp;$B1717,Mapping!$C:$G,4,0)</f>
        <v>O.B.</v>
      </c>
      <c r="J1717" t="str">
        <f t="shared" si="26"/>
        <v>DIGITAL</v>
      </c>
      <c r="K1717" t="str">
        <f>VLOOKUP($A1717&amp;$C1717&amp;$B1717,Mapping!$C:$G,5,0)</f>
        <v>Women Health</v>
      </c>
      <c r="L1717" t="str">
        <f>VLOOKUP(J1717&amp;H1717,Mapping!J:K,2,0)</f>
        <v>O.B. Digital</v>
      </c>
      <c r="M1717" t="str">
        <f>IF(OR(I1717="PIZ BUIN",I1717="LISTERINE"),VLOOKUP(E1717,MAPEO!C:D,2,0)&amp;" "&amp;H1717,VLOOKUP(E1717,MAPEO!C:D,2,0))</f>
        <v>OB</v>
      </c>
      <c r="N1717">
        <f>VLOOKUP(F1717,MD!A:B,2,0)</f>
        <v>0</v>
      </c>
    </row>
    <row r="1718" spans="1:14">
      <c r="A1718" t="s">
        <v>133</v>
      </c>
      <c r="B1718" t="s">
        <v>1</v>
      </c>
      <c r="C1718" t="s">
        <v>229</v>
      </c>
      <c r="D1718" t="s">
        <v>405</v>
      </c>
      <c r="E1718" t="s">
        <v>630</v>
      </c>
      <c r="F1718" t="s">
        <v>114</v>
      </c>
      <c r="G1718" s="3">
        <v>117549</v>
      </c>
      <c r="H1718" s="3" t="str">
        <f>VLOOKUP($A1718&amp;$C1718&amp;$B1718,Mapping!$C:$G,3,0)</f>
        <v>Mass</v>
      </c>
      <c r="I1718" t="str">
        <f>VLOOKUP($A1718&amp;$C1718&amp;$B1718,Mapping!$C:$G,4,0)</f>
        <v>O.B.</v>
      </c>
      <c r="J1718" t="str">
        <f t="shared" si="26"/>
        <v>DIGITAL</v>
      </c>
      <c r="K1718" t="str">
        <f>VLOOKUP($A1718&amp;$C1718&amp;$B1718,Mapping!$C:$G,5,0)</f>
        <v>Women Health</v>
      </c>
      <c r="L1718" t="str">
        <f>VLOOKUP(J1718&amp;H1718,Mapping!J:K,2,0)</f>
        <v>O.B. Digital</v>
      </c>
      <c r="M1718" t="str">
        <f>IF(OR(I1718="PIZ BUIN",I1718="LISTERINE"),VLOOKUP(E1718,MAPEO!C:D,2,0)&amp;" "&amp;H1718,VLOOKUP(E1718,MAPEO!C:D,2,0))</f>
        <v>OB</v>
      </c>
      <c r="N1718">
        <f>VLOOKUP(F1718,MD!A:B,2,0)</f>
        <v>0</v>
      </c>
    </row>
    <row r="1719" spans="1:14">
      <c r="A1719" t="s">
        <v>133</v>
      </c>
      <c r="B1719" t="s">
        <v>1</v>
      </c>
      <c r="C1719" t="s">
        <v>229</v>
      </c>
      <c r="D1719" t="s">
        <v>405</v>
      </c>
      <c r="E1719" t="s">
        <v>630</v>
      </c>
      <c r="F1719" t="s">
        <v>115</v>
      </c>
      <c r="G1719" s="3">
        <v>97457.19</v>
      </c>
      <c r="H1719" s="3" t="str">
        <f>VLOOKUP($A1719&amp;$C1719&amp;$B1719,Mapping!$C:$G,3,0)</f>
        <v>Mass</v>
      </c>
      <c r="I1719" t="str">
        <f>VLOOKUP($A1719&amp;$C1719&amp;$B1719,Mapping!$C:$G,4,0)</f>
        <v>O.B.</v>
      </c>
      <c r="J1719" t="str">
        <f t="shared" si="26"/>
        <v>DIGITAL</v>
      </c>
      <c r="K1719" t="str">
        <f>VLOOKUP($A1719&amp;$C1719&amp;$B1719,Mapping!$C:$G,5,0)</f>
        <v>Women Health</v>
      </c>
      <c r="L1719" t="str">
        <f>VLOOKUP(J1719&amp;H1719,Mapping!J:K,2,0)</f>
        <v>O.B. Digital</v>
      </c>
      <c r="M1719" t="str">
        <f>IF(OR(I1719="PIZ BUIN",I1719="LISTERINE"),VLOOKUP(E1719,MAPEO!C:D,2,0)&amp;" "&amp;H1719,VLOOKUP(E1719,MAPEO!C:D,2,0))</f>
        <v>OB</v>
      </c>
      <c r="N1719" t="str">
        <f>VLOOKUP(F1719,MD!A:B,2,0)</f>
        <v>YTD 2016</v>
      </c>
    </row>
    <row r="1720" spans="1:14">
      <c r="A1720" t="s">
        <v>133</v>
      </c>
      <c r="B1720" t="s">
        <v>1</v>
      </c>
      <c r="C1720" t="s">
        <v>229</v>
      </c>
      <c r="D1720" t="s">
        <v>405</v>
      </c>
      <c r="E1720" t="s">
        <v>630</v>
      </c>
      <c r="F1720" t="s">
        <v>117</v>
      </c>
      <c r="G1720" s="3">
        <v>72592.69</v>
      </c>
      <c r="H1720" s="3" t="str">
        <f>VLOOKUP($A1720&amp;$C1720&amp;$B1720,Mapping!$C:$G,3,0)</f>
        <v>Mass</v>
      </c>
      <c r="I1720" t="str">
        <f>VLOOKUP($A1720&amp;$C1720&amp;$B1720,Mapping!$C:$G,4,0)</f>
        <v>O.B.</v>
      </c>
      <c r="J1720" t="str">
        <f t="shared" si="26"/>
        <v>DIGITAL</v>
      </c>
      <c r="K1720" t="str">
        <f>VLOOKUP($A1720&amp;$C1720&amp;$B1720,Mapping!$C:$G,5,0)</f>
        <v>Women Health</v>
      </c>
      <c r="L1720" t="str">
        <f>VLOOKUP(J1720&amp;H1720,Mapping!J:K,2,0)</f>
        <v>O.B. Digital</v>
      </c>
      <c r="M1720" t="str">
        <f>IF(OR(I1720="PIZ BUIN",I1720="LISTERINE"),VLOOKUP(E1720,MAPEO!C:D,2,0)&amp;" "&amp;H1720,VLOOKUP(E1720,MAPEO!C:D,2,0))</f>
        <v>OB</v>
      </c>
      <c r="N1720" t="str">
        <f>VLOOKUP(F1720,MD!A:B,2,0)</f>
        <v>YTD 2016</v>
      </c>
    </row>
    <row r="1721" spans="1:14">
      <c r="A1721" t="s">
        <v>133</v>
      </c>
      <c r="B1721" t="s">
        <v>1</v>
      </c>
      <c r="C1721" t="s">
        <v>229</v>
      </c>
      <c r="D1721" t="s">
        <v>405</v>
      </c>
      <c r="E1721" t="s">
        <v>630</v>
      </c>
      <c r="F1721" t="s">
        <v>118</v>
      </c>
      <c r="G1721" s="3">
        <v>125151.79</v>
      </c>
      <c r="H1721" s="3" t="str">
        <f>VLOOKUP($A1721&amp;$C1721&amp;$B1721,Mapping!$C:$G,3,0)</f>
        <v>Mass</v>
      </c>
      <c r="I1721" t="str">
        <f>VLOOKUP($A1721&amp;$C1721&amp;$B1721,Mapping!$C:$G,4,0)</f>
        <v>O.B.</v>
      </c>
      <c r="J1721" t="str">
        <f t="shared" si="26"/>
        <v>DIGITAL</v>
      </c>
      <c r="K1721" t="str">
        <f>VLOOKUP($A1721&amp;$C1721&amp;$B1721,Mapping!$C:$G,5,0)</f>
        <v>Women Health</v>
      </c>
      <c r="L1721" t="str">
        <f>VLOOKUP(J1721&amp;H1721,Mapping!J:K,2,0)</f>
        <v>O.B. Digital</v>
      </c>
      <c r="M1721" t="str">
        <f>IF(OR(I1721="PIZ BUIN",I1721="LISTERINE"),VLOOKUP(E1721,MAPEO!C:D,2,0)&amp;" "&amp;H1721,VLOOKUP(E1721,MAPEO!C:D,2,0))</f>
        <v>OB</v>
      </c>
      <c r="N1721" t="str">
        <f>VLOOKUP(F1721,MD!A:B,2,0)</f>
        <v>YTD 2016</v>
      </c>
    </row>
    <row r="1722" spans="1:14">
      <c r="A1722" t="s">
        <v>133</v>
      </c>
      <c r="B1722" t="s">
        <v>1</v>
      </c>
      <c r="C1722" t="s">
        <v>229</v>
      </c>
      <c r="D1722" t="s">
        <v>405</v>
      </c>
      <c r="E1722" t="s">
        <v>631</v>
      </c>
      <c r="F1722" t="s">
        <v>482</v>
      </c>
      <c r="G1722" s="3">
        <v>90815.71</v>
      </c>
      <c r="H1722" s="3" t="str">
        <f>VLOOKUP($A1722&amp;$C1722&amp;$B1722,Mapping!$C:$G,3,0)</f>
        <v>Mass</v>
      </c>
      <c r="I1722" t="str">
        <f>VLOOKUP($A1722&amp;$C1722&amp;$B1722,Mapping!$C:$G,4,0)</f>
        <v>O.B.</v>
      </c>
      <c r="J1722" t="str">
        <f t="shared" si="26"/>
        <v>DIGITAL</v>
      </c>
      <c r="K1722" t="str">
        <f>VLOOKUP($A1722&amp;$C1722&amp;$B1722,Mapping!$C:$G,5,0)</f>
        <v>Women Health</v>
      </c>
      <c r="L1722" t="str">
        <f>VLOOKUP(J1722&amp;H1722,Mapping!J:K,2,0)</f>
        <v>O.B. Digital</v>
      </c>
      <c r="M1722" t="str">
        <f>IF(OR(I1722="PIZ BUIN",I1722="LISTERINE"),VLOOKUP(E1722,MAPEO!C:D,2,0)&amp;" "&amp;H1722,VLOOKUP(E1722,MAPEO!C:D,2,0))</f>
        <v>OB</v>
      </c>
      <c r="N1722">
        <f>VLOOKUP(F1722,MD!A:B,2,0)</f>
        <v>0</v>
      </c>
    </row>
    <row r="1723" spans="1:14">
      <c r="A1723" t="s">
        <v>133</v>
      </c>
      <c r="B1723" t="s">
        <v>1</v>
      </c>
      <c r="C1723" t="s">
        <v>229</v>
      </c>
      <c r="D1723" t="s">
        <v>405</v>
      </c>
      <c r="E1723" t="s">
        <v>631</v>
      </c>
      <c r="F1723" t="s">
        <v>483</v>
      </c>
      <c r="G1723" s="3">
        <v>120168.11</v>
      </c>
      <c r="H1723" s="3" t="str">
        <f>VLOOKUP($A1723&amp;$C1723&amp;$B1723,Mapping!$C:$G,3,0)</f>
        <v>Mass</v>
      </c>
      <c r="I1723" t="str">
        <f>VLOOKUP($A1723&amp;$C1723&amp;$B1723,Mapping!$C:$G,4,0)</f>
        <v>O.B.</v>
      </c>
      <c r="J1723" t="str">
        <f t="shared" si="26"/>
        <v>DIGITAL</v>
      </c>
      <c r="K1723" t="str">
        <f>VLOOKUP($A1723&amp;$C1723&amp;$B1723,Mapping!$C:$G,5,0)</f>
        <v>Women Health</v>
      </c>
      <c r="L1723" t="str">
        <f>VLOOKUP(J1723&amp;H1723,Mapping!J:K,2,0)</f>
        <v>O.B. Digital</v>
      </c>
      <c r="M1723" t="str">
        <f>IF(OR(I1723="PIZ BUIN",I1723="LISTERINE"),VLOOKUP(E1723,MAPEO!C:D,2,0)&amp;" "&amp;H1723,VLOOKUP(E1723,MAPEO!C:D,2,0))</f>
        <v>OB</v>
      </c>
      <c r="N1723">
        <f>VLOOKUP(F1723,MD!A:B,2,0)</f>
        <v>0</v>
      </c>
    </row>
    <row r="1724" spans="1:14">
      <c r="A1724" t="s">
        <v>133</v>
      </c>
      <c r="B1724" t="s">
        <v>1</v>
      </c>
      <c r="C1724" t="s">
        <v>229</v>
      </c>
      <c r="D1724" t="s">
        <v>405</v>
      </c>
      <c r="E1724" t="s">
        <v>631</v>
      </c>
      <c r="F1724" t="s">
        <v>484</v>
      </c>
      <c r="G1724" s="3">
        <v>95796.68</v>
      </c>
      <c r="H1724" s="3" t="str">
        <f>VLOOKUP($A1724&amp;$C1724&amp;$B1724,Mapping!$C:$G,3,0)</f>
        <v>Mass</v>
      </c>
      <c r="I1724" t="str">
        <f>VLOOKUP($A1724&amp;$C1724&amp;$B1724,Mapping!$C:$G,4,0)</f>
        <v>O.B.</v>
      </c>
      <c r="J1724" t="str">
        <f t="shared" si="26"/>
        <v>DIGITAL</v>
      </c>
      <c r="K1724" t="str">
        <f>VLOOKUP($A1724&amp;$C1724&amp;$B1724,Mapping!$C:$G,5,0)</f>
        <v>Women Health</v>
      </c>
      <c r="L1724" t="str">
        <f>VLOOKUP(J1724&amp;H1724,Mapping!J:K,2,0)</f>
        <v>O.B. Digital</v>
      </c>
      <c r="M1724" t="str">
        <f>IF(OR(I1724="PIZ BUIN",I1724="LISTERINE"),VLOOKUP(E1724,MAPEO!C:D,2,0)&amp;" "&amp;H1724,VLOOKUP(E1724,MAPEO!C:D,2,0))</f>
        <v>OB</v>
      </c>
      <c r="N1724">
        <f>VLOOKUP(F1724,MD!A:B,2,0)</f>
        <v>0</v>
      </c>
    </row>
    <row r="1725" spans="1:14">
      <c r="A1725" t="s">
        <v>133</v>
      </c>
      <c r="B1725" t="s">
        <v>1</v>
      </c>
      <c r="C1725" t="s">
        <v>229</v>
      </c>
      <c r="D1725" t="s">
        <v>405</v>
      </c>
      <c r="E1725" t="s">
        <v>631</v>
      </c>
      <c r="F1725" t="s">
        <v>485</v>
      </c>
      <c r="G1725" s="3">
        <v>132340.46</v>
      </c>
      <c r="H1725" s="3" t="str">
        <f>VLOOKUP($A1725&amp;$C1725&amp;$B1725,Mapping!$C:$G,3,0)</f>
        <v>Mass</v>
      </c>
      <c r="I1725" t="str">
        <f>VLOOKUP($A1725&amp;$C1725&amp;$B1725,Mapping!$C:$G,4,0)</f>
        <v>O.B.</v>
      </c>
      <c r="J1725" t="str">
        <f t="shared" si="26"/>
        <v>DIGITAL</v>
      </c>
      <c r="K1725" t="str">
        <f>VLOOKUP($A1725&amp;$C1725&amp;$B1725,Mapping!$C:$G,5,0)</f>
        <v>Women Health</v>
      </c>
      <c r="L1725" t="str">
        <f>VLOOKUP(J1725&amp;H1725,Mapping!J:K,2,0)</f>
        <v>O.B. Digital</v>
      </c>
      <c r="M1725" t="str">
        <f>IF(OR(I1725="PIZ BUIN",I1725="LISTERINE"),VLOOKUP(E1725,MAPEO!C:D,2,0)&amp;" "&amp;H1725,VLOOKUP(E1725,MAPEO!C:D,2,0))</f>
        <v>OB</v>
      </c>
      <c r="N1725">
        <f>VLOOKUP(F1725,MD!A:B,2,0)</f>
        <v>0</v>
      </c>
    </row>
    <row r="1726" spans="1:14">
      <c r="A1726" t="s">
        <v>133</v>
      </c>
      <c r="B1726" t="s">
        <v>1</v>
      </c>
      <c r="C1726" t="s">
        <v>229</v>
      </c>
      <c r="D1726" t="s">
        <v>405</v>
      </c>
      <c r="E1726" t="s">
        <v>631</v>
      </c>
      <c r="F1726" t="s">
        <v>486</v>
      </c>
      <c r="G1726" s="3">
        <v>91301.24</v>
      </c>
      <c r="H1726" s="3" t="str">
        <f>VLOOKUP($A1726&amp;$C1726&amp;$B1726,Mapping!$C:$G,3,0)</f>
        <v>Mass</v>
      </c>
      <c r="I1726" t="str">
        <f>VLOOKUP($A1726&amp;$C1726&amp;$B1726,Mapping!$C:$G,4,0)</f>
        <v>O.B.</v>
      </c>
      <c r="J1726" t="str">
        <f t="shared" si="26"/>
        <v>DIGITAL</v>
      </c>
      <c r="K1726" t="str">
        <f>VLOOKUP($A1726&amp;$C1726&amp;$B1726,Mapping!$C:$G,5,0)</f>
        <v>Women Health</v>
      </c>
      <c r="L1726" t="str">
        <f>VLOOKUP(J1726&amp;H1726,Mapping!J:K,2,0)</f>
        <v>O.B. Digital</v>
      </c>
      <c r="M1726" t="str">
        <f>IF(OR(I1726="PIZ BUIN",I1726="LISTERINE"),VLOOKUP(E1726,MAPEO!C:D,2,0)&amp;" "&amp;H1726,VLOOKUP(E1726,MAPEO!C:D,2,0))</f>
        <v>OB</v>
      </c>
      <c r="N1726">
        <f>VLOOKUP(F1726,MD!A:B,2,0)</f>
        <v>0</v>
      </c>
    </row>
    <row r="1727" spans="1:14">
      <c r="A1727" t="s">
        <v>133</v>
      </c>
      <c r="B1727" t="s">
        <v>1</v>
      </c>
      <c r="C1727" t="s">
        <v>229</v>
      </c>
      <c r="D1727" t="s">
        <v>405</v>
      </c>
      <c r="E1727" t="s">
        <v>631</v>
      </c>
      <c r="F1727" t="s">
        <v>487</v>
      </c>
      <c r="G1727" s="3">
        <v>151872.53</v>
      </c>
      <c r="H1727" s="3" t="str">
        <f>VLOOKUP($A1727&amp;$C1727&amp;$B1727,Mapping!$C:$G,3,0)</f>
        <v>Mass</v>
      </c>
      <c r="I1727" t="str">
        <f>VLOOKUP($A1727&amp;$C1727&amp;$B1727,Mapping!$C:$G,4,0)</f>
        <v>O.B.</v>
      </c>
      <c r="J1727" t="str">
        <f t="shared" si="26"/>
        <v>DIGITAL</v>
      </c>
      <c r="K1727" t="str">
        <f>VLOOKUP($A1727&amp;$C1727&amp;$B1727,Mapping!$C:$G,5,0)</f>
        <v>Women Health</v>
      </c>
      <c r="L1727" t="str">
        <f>VLOOKUP(J1727&amp;H1727,Mapping!J:K,2,0)</f>
        <v>O.B. Digital</v>
      </c>
      <c r="M1727" t="str">
        <f>IF(OR(I1727="PIZ BUIN",I1727="LISTERINE"),VLOOKUP(E1727,MAPEO!C:D,2,0)&amp;" "&amp;H1727,VLOOKUP(E1727,MAPEO!C:D,2,0))</f>
        <v>OB</v>
      </c>
      <c r="N1727">
        <f>VLOOKUP(F1727,MD!A:B,2,0)</f>
        <v>0</v>
      </c>
    </row>
    <row r="1728" spans="1:14">
      <c r="A1728" t="s">
        <v>133</v>
      </c>
      <c r="B1728" t="s">
        <v>1</v>
      </c>
      <c r="C1728" t="s">
        <v>229</v>
      </c>
      <c r="D1728" t="s">
        <v>405</v>
      </c>
      <c r="E1728" t="s">
        <v>631</v>
      </c>
      <c r="F1728" t="s">
        <v>488</v>
      </c>
      <c r="G1728" s="3">
        <v>144718.04</v>
      </c>
      <c r="H1728" s="3" t="str">
        <f>VLOOKUP($A1728&amp;$C1728&amp;$B1728,Mapping!$C:$G,3,0)</f>
        <v>Mass</v>
      </c>
      <c r="I1728" t="str">
        <f>VLOOKUP($A1728&amp;$C1728&amp;$B1728,Mapping!$C:$G,4,0)</f>
        <v>O.B.</v>
      </c>
      <c r="J1728" t="str">
        <f t="shared" ref="J1728:J1791" si="27">IF(OR(C1728="ROC",C1728="COMPEED"),E1728,D1728)</f>
        <v>DIGITAL</v>
      </c>
      <c r="K1728" t="str">
        <f>VLOOKUP($A1728&amp;$C1728&amp;$B1728,Mapping!$C:$G,5,0)</f>
        <v>Women Health</v>
      </c>
      <c r="L1728" t="str">
        <f>VLOOKUP(J1728&amp;H1728,Mapping!J:K,2,0)</f>
        <v>O.B. Digital</v>
      </c>
      <c r="M1728" t="str">
        <f>IF(OR(I1728="PIZ BUIN",I1728="LISTERINE"),VLOOKUP(E1728,MAPEO!C:D,2,0)&amp;" "&amp;H1728,VLOOKUP(E1728,MAPEO!C:D,2,0))</f>
        <v>OB</v>
      </c>
      <c r="N1728">
        <f>VLOOKUP(F1728,MD!A:B,2,0)</f>
        <v>0</v>
      </c>
    </row>
    <row r="1729" spans="1:14">
      <c r="A1729" t="s">
        <v>133</v>
      </c>
      <c r="B1729" t="s">
        <v>1</v>
      </c>
      <c r="C1729" t="s">
        <v>229</v>
      </c>
      <c r="D1729" t="s">
        <v>405</v>
      </c>
      <c r="E1729" t="s">
        <v>631</v>
      </c>
      <c r="F1729" t="s">
        <v>489</v>
      </c>
      <c r="G1729" s="3">
        <v>136306.48000000001</v>
      </c>
      <c r="H1729" s="3" t="str">
        <f>VLOOKUP($A1729&amp;$C1729&amp;$B1729,Mapping!$C:$G,3,0)</f>
        <v>Mass</v>
      </c>
      <c r="I1729" t="str">
        <f>VLOOKUP($A1729&amp;$C1729&amp;$B1729,Mapping!$C:$G,4,0)</f>
        <v>O.B.</v>
      </c>
      <c r="J1729" t="str">
        <f t="shared" si="27"/>
        <v>DIGITAL</v>
      </c>
      <c r="K1729" t="str">
        <f>VLOOKUP($A1729&amp;$C1729&amp;$B1729,Mapping!$C:$G,5,0)</f>
        <v>Women Health</v>
      </c>
      <c r="L1729" t="str">
        <f>VLOOKUP(J1729&amp;H1729,Mapping!J:K,2,0)</f>
        <v>O.B. Digital</v>
      </c>
      <c r="M1729" t="str">
        <f>IF(OR(I1729="PIZ BUIN",I1729="LISTERINE"),VLOOKUP(E1729,MAPEO!C:D,2,0)&amp;" "&amp;H1729,VLOOKUP(E1729,MAPEO!C:D,2,0))</f>
        <v>OB</v>
      </c>
      <c r="N1729">
        <f>VLOOKUP(F1729,MD!A:B,2,0)</f>
        <v>0</v>
      </c>
    </row>
    <row r="1730" spans="1:14">
      <c r="A1730" t="s">
        <v>133</v>
      </c>
      <c r="B1730" t="s">
        <v>1</v>
      </c>
      <c r="C1730" t="s">
        <v>229</v>
      </c>
      <c r="D1730" t="s">
        <v>405</v>
      </c>
      <c r="E1730" t="s">
        <v>631</v>
      </c>
      <c r="F1730" t="s">
        <v>490</v>
      </c>
      <c r="G1730" s="3">
        <v>160694.82</v>
      </c>
      <c r="H1730" s="3" t="str">
        <f>VLOOKUP($A1730&amp;$C1730&amp;$B1730,Mapping!$C:$G,3,0)</f>
        <v>Mass</v>
      </c>
      <c r="I1730" t="str">
        <f>VLOOKUP($A1730&amp;$C1730&amp;$B1730,Mapping!$C:$G,4,0)</f>
        <v>O.B.</v>
      </c>
      <c r="J1730" t="str">
        <f t="shared" si="27"/>
        <v>DIGITAL</v>
      </c>
      <c r="K1730" t="str">
        <f>VLOOKUP($A1730&amp;$C1730&amp;$B1730,Mapping!$C:$G,5,0)</f>
        <v>Women Health</v>
      </c>
      <c r="L1730" t="str">
        <f>VLOOKUP(J1730&amp;H1730,Mapping!J:K,2,0)</f>
        <v>O.B. Digital</v>
      </c>
      <c r="M1730" t="str">
        <f>IF(OR(I1730="PIZ BUIN",I1730="LISTERINE"),VLOOKUP(E1730,MAPEO!C:D,2,0)&amp;" "&amp;H1730,VLOOKUP(E1730,MAPEO!C:D,2,0))</f>
        <v>OB</v>
      </c>
      <c r="N1730">
        <f>VLOOKUP(F1730,MD!A:B,2,0)</f>
        <v>0</v>
      </c>
    </row>
    <row r="1731" spans="1:14">
      <c r="A1731" t="s">
        <v>133</v>
      </c>
      <c r="B1731" t="s">
        <v>1</v>
      </c>
      <c r="C1731" t="s">
        <v>229</v>
      </c>
      <c r="D1731" t="s">
        <v>405</v>
      </c>
      <c r="E1731" t="s">
        <v>631</v>
      </c>
      <c r="F1731" t="s">
        <v>491</v>
      </c>
      <c r="G1731" s="3">
        <v>106405.9</v>
      </c>
      <c r="H1731" s="3" t="str">
        <f>VLOOKUP($A1731&amp;$C1731&amp;$B1731,Mapping!$C:$G,3,0)</f>
        <v>Mass</v>
      </c>
      <c r="I1731" t="str">
        <f>VLOOKUP($A1731&amp;$C1731&amp;$B1731,Mapping!$C:$G,4,0)</f>
        <v>O.B.</v>
      </c>
      <c r="J1731" t="str">
        <f t="shared" si="27"/>
        <v>DIGITAL</v>
      </c>
      <c r="K1731" t="str">
        <f>VLOOKUP($A1731&amp;$C1731&amp;$B1731,Mapping!$C:$G,5,0)</f>
        <v>Women Health</v>
      </c>
      <c r="L1731" t="str">
        <f>VLOOKUP(J1731&amp;H1731,Mapping!J:K,2,0)</f>
        <v>O.B. Digital</v>
      </c>
      <c r="M1731" t="str">
        <f>IF(OR(I1731="PIZ BUIN",I1731="LISTERINE"),VLOOKUP(E1731,MAPEO!C:D,2,0)&amp;" "&amp;H1731,VLOOKUP(E1731,MAPEO!C:D,2,0))</f>
        <v>OB</v>
      </c>
      <c r="N1731">
        <f>VLOOKUP(F1731,MD!A:B,2,0)</f>
        <v>0</v>
      </c>
    </row>
    <row r="1732" spans="1:14">
      <c r="A1732" t="s">
        <v>133</v>
      </c>
      <c r="B1732" t="s">
        <v>1</v>
      </c>
      <c r="C1732" t="s">
        <v>229</v>
      </c>
      <c r="D1732" t="s">
        <v>405</v>
      </c>
      <c r="E1732" t="s">
        <v>631</v>
      </c>
      <c r="F1732" t="s">
        <v>492</v>
      </c>
      <c r="G1732" s="3">
        <v>98781.32</v>
      </c>
      <c r="H1732" s="3" t="str">
        <f>VLOOKUP($A1732&amp;$C1732&amp;$B1732,Mapping!$C:$G,3,0)</f>
        <v>Mass</v>
      </c>
      <c r="I1732" t="str">
        <f>VLOOKUP($A1732&amp;$C1732&amp;$B1732,Mapping!$C:$G,4,0)</f>
        <v>O.B.</v>
      </c>
      <c r="J1732" t="str">
        <f t="shared" si="27"/>
        <v>DIGITAL</v>
      </c>
      <c r="K1732" t="str">
        <f>VLOOKUP($A1732&amp;$C1732&amp;$B1732,Mapping!$C:$G,5,0)</f>
        <v>Women Health</v>
      </c>
      <c r="L1732" t="str">
        <f>VLOOKUP(J1732&amp;H1732,Mapping!J:K,2,0)</f>
        <v>O.B. Digital</v>
      </c>
      <c r="M1732" t="str">
        <f>IF(OR(I1732="PIZ BUIN",I1732="LISTERINE"),VLOOKUP(E1732,MAPEO!C:D,2,0)&amp;" "&amp;H1732,VLOOKUP(E1732,MAPEO!C:D,2,0))</f>
        <v>OB</v>
      </c>
      <c r="N1732">
        <f>VLOOKUP(F1732,MD!A:B,2,0)</f>
        <v>0</v>
      </c>
    </row>
    <row r="1733" spans="1:14">
      <c r="A1733" t="s">
        <v>133</v>
      </c>
      <c r="B1733" t="s">
        <v>1</v>
      </c>
      <c r="C1733" t="s">
        <v>229</v>
      </c>
      <c r="D1733" t="s">
        <v>405</v>
      </c>
      <c r="E1733" t="s">
        <v>631</v>
      </c>
      <c r="F1733" t="s">
        <v>493</v>
      </c>
      <c r="G1733" s="3">
        <v>139449.4</v>
      </c>
      <c r="H1733" s="3" t="str">
        <f>VLOOKUP($A1733&amp;$C1733&amp;$B1733,Mapping!$C:$G,3,0)</f>
        <v>Mass</v>
      </c>
      <c r="I1733" t="str">
        <f>VLOOKUP($A1733&amp;$C1733&amp;$B1733,Mapping!$C:$G,4,0)</f>
        <v>O.B.</v>
      </c>
      <c r="J1733" t="str">
        <f t="shared" si="27"/>
        <v>DIGITAL</v>
      </c>
      <c r="K1733" t="str">
        <f>VLOOKUP($A1733&amp;$C1733&amp;$B1733,Mapping!$C:$G,5,0)</f>
        <v>Women Health</v>
      </c>
      <c r="L1733" t="str">
        <f>VLOOKUP(J1733&amp;H1733,Mapping!J:K,2,0)</f>
        <v>O.B. Digital</v>
      </c>
      <c r="M1733" t="str">
        <f>IF(OR(I1733="PIZ BUIN",I1733="LISTERINE"),VLOOKUP(E1733,MAPEO!C:D,2,0)&amp;" "&amp;H1733,VLOOKUP(E1733,MAPEO!C:D,2,0))</f>
        <v>OB</v>
      </c>
      <c r="N1733">
        <f>VLOOKUP(F1733,MD!A:B,2,0)</f>
        <v>0</v>
      </c>
    </row>
    <row r="1734" spans="1:14">
      <c r="A1734" t="s">
        <v>133</v>
      </c>
      <c r="B1734" t="s">
        <v>1</v>
      </c>
      <c r="C1734" t="s">
        <v>229</v>
      </c>
      <c r="D1734" t="s">
        <v>405</v>
      </c>
      <c r="E1734" t="s">
        <v>631</v>
      </c>
      <c r="F1734" t="s">
        <v>95</v>
      </c>
      <c r="G1734" s="3">
        <v>99130.05</v>
      </c>
      <c r="H1734" s="3" t="str">
        <f>VLOOKUP($A1734&amp;$C1734&amp;$B1734,Mapping!$C:$G,3,0)</f>
        <v>Mass</v>
      </c>
      <c r="I1734" t="str">
        <f>VLOOKUP($A1734&amp;$C1734&amp;$B1734,Mapping!$C:$G,4,0)</f>
        <v>O.B.</v>
      </c>
      <c r="J1734" t="str">
        <f t="shared" si="27"/>
        <v>DIGITAL</v>
      </c>
      <c r="K1734" t="str">
        <f>VLOOKUP($A1734&amp;$C1734&amp;$B1734,Mapping!$C:$G,5,0)</f>
        <v>Women Health</v>
      </c>
      <c r="L1734" t="str">
        <f>VLOOKUP(J1734&amp;H1734,Mapping!J:K,2,0)</f>
        <v>O.B. Digital</v>
      </c>
      <c r="M1734" t="str">
        <f>IF(OR(I1734="PIZ BUIN",I1734="LISTERINE"),VLOOKUP(E1734,MAPEO!C:D,2,0)&amp;" "&amp;H1734,VLOOKUP(E1734,MAPEO!C:D,2,0))</f>
        <v>OB</v>
      </c>
      <c r="N1734" t="str">
        <f>VLOOKUP(F1734,MD!A:B,2,0)</f>
        <v>YTD 2015</v>
      </c>
    </row>
    <row r="1735" spans="1:14">
      <c r="A1735" t="s">
        <v>133</v>
      </c>
      <c r="B1735" t="s">
        <v>1</v>
      </c>
      <c r="C1735" t="s">
        <v>229</v>
      </c>
      <c r="D1735" t="s">
        <v>405</v>
      </c>
      <c r="E1735" t="s">
        <v>631</v>
      </c>
      <c r="F1735" t="s">
        <v>96</v>
      </c>
      <c r="G1735" s="3">
        <v>102592.8</v>
      </c>
      <c r="H1735" s="3" t="str">
        <f>VLOOKUP($A1735&amp;$C1735&amp;$B1735,Mapping!$C:$G,3,0)</f>
        <v>Mass</v>
      </c>
      <c r="I1735" t="str">
        <f>VLOOKUP($A1735&amp;$C1735&amp;$B1735,Mapping!$C:$G,4,0)</f>
        <v>O.B.</v>
      </c>
      <c r="J1735" t="str">
        <f t="shared" si="27"/>
        <v>DIGITAL</v>
      </c>
      <c r="K1735" t="str">
        <f>VLOOKUP($A1735&amp;$C1735&amp;$B1735,Mapping!$C:$G,5,0)</f>
        <v>Women Health</v>
      </c>
      <c r="L1735" t="str">
        <f>VLOOKUP(J1735&amp;H1735,Mapping!J:K,2,0)</f>
        <v>O.B. Digital</v>
      </c>
      <c r="M1735" t="str">
        <f>IF(OR(I1735="PIZ BUIN",I1735="LISTERINE"),VLOOKUP(E1735,MAPEO!C:D,2,0)&amp;" "&amp;H1735,VLOOKUP(E1735,MAPEO!C:D,2,0))</f>
        <v>OB</v>
      </c>
      <c r="N1735" t="str">
        <f>VLOOKUP(F1735,MD!A:B,2,0)</f>
        <v>YTD 2015</v>
      </c>
    </row>
    <row r="1736" spans="1:14">
      <c r="A1736" t="s">
        <v>133</v>
      </c>
      <c r="B1736" t="s">
        <v>1</v>
      </c>
      <c r="C1736" t="s">
        <v>229</v>
      </c>
      <c r="D1736" t="s">
        <v>405</v>
      </c>
      <c r="E1736" t="s">
        <v>631</v>
      </c>
      <c r="F1736" t="s">
        <v>97</v>
      </c>
      <c r="G1736" s="3">
        <v>165599.34</v>
      </c>
      <c r="H1736" s="3" t="str">
        <f>VLOOKUP($A1736&amp;$C1736&amp;$B1736,Mapping!$C:$G,3,0)</f>
        <v>Mass</v>
      </c>
      <c r="I1736" t="str">
        <f>VLOOKUP($A1736&amp;$C1736&amp;$B1736,Mapping!$C:$G,4,0)</f>
        <v>O.B.</v>
      </c>
      <c r="J1736" t="str">
        <f t="shared" si="27"/>
        <v>DIGITAL</v>
      </c>
      <c r="K1736" t="str">
        <f>VLOOKUP($A1736&amp;$C1736&amp;$B1736,Mapping!$C:$G,5,0)</f>
        <v>Women Health</v>
      </c>
      <c r="L1736" t="str">
        <f>VLOOKUP(J1736&amp;H1736,Mapping!J:K,2,0)</f>
        <v>O.B. Digital</v>
      </c>
      <c r="M1736" t="str">
        <f>IF(OR(I1736="PIZ BUIN",I1736="LISTERINE"),VLOOKUP(E1736,MAPEO!C:D,2,0)&amp;" "&amp;H1736,VLOOKUP(E1736,MAPEO!C:D,2,0))</f>
        <v>OB</v>
      </c>
      <c r="N1736" t="str">
        <f>VLOOKUP(F1736,MD!A:B,2,0)</f>
        <v>YTD 2015</v>
      </c>
    </row>
    <row r="1737" spans="1:14">
      <c r="A1737" t="s">
        <v>133</v>
      </c>
      <c r="B1737" t="s">
        <v>1</v>
      </c>
      <c r="C1737" t="s">
        <v>229</v>
      </c>
      <c r="D1737" t="s">
        <v>405</v>
      </c>
      <c r="E1737" t="s">
        <v>631</v>
      </c>
      <c r="F1737" t="s">
        <v>101</v>
      </c>
      <c r="G1737" s="3">
        <v>78529.259999999995</v>
      </c>
      <c r="H1737" s="3" t="str">
        <f>VLOOKUP($A1737&amp;$C1737&amp;$B1737,Mapping!$C:$G,3,0)</f>
        <v>Mass</v>
      </c>
      <c r="I1737" t="str">
        <f>VLOOKUP($A1737&amp;$C1737&amp;$B1737,Mapping!$C:$G,4,0)</f>
        <v>O.B.</v>
      </c>
      <c r="J1737" t="str">
        <f t="shared" si="27"/>
        <v>DIGITAL</v>
      </c>
      <c r="K1737" t="str">
        <f>VLOOKUP($A1737&amp;$C1737&amp;$B1737,Mapping!$C:$G,5,0)</f>
        <v>Women Health</v>
      </c>
      <c r="L1737" t="str">
        <f>VLOOKUP(J1737&amp;H1737,Mapping!J:K,2,0)</f>
        <v>O.B. Digital</v>
      </c>
      <c r="M1737" t="str">
        <f>IF(OR(I1737="PIZ BUIN",I1737="LISTERINE"),VLOOKUP(E1737,MAPEO!C:D,2,0)&amp;" "&amp;H1737,VLOOKUP(E1737,MAPEO!C:D,2,0))</f>
        <v>OB</v>
      </c>
      <c r="N1737" t="str">
        <f>VLOOKUP(F1737,MD!A:B,2,0)</f>
        <v>YTD 2015</v>
      </c>
    </row>
    <row r="1738" spans="1:14">
      <c r="A1738" t="s">
        <v>133</v>
      </c>
      <c r="B1738" t="s">
        <v>1</v>
      </c>
      <c r="C1738" t="s">
        <v>229</v>
      </c>
      <c r="D1738" t="s">
        <v>405</v>
      </c>
      <c r="E1738" t="s">
        <v>631</v>
      </c>
      <c r="F1738" t="s">
        <v>104</v>
      </c>
      <c r="G1738" s="3">
        <v>114001.89</v>
      </c>
      <c r="H1738" s="3" t="str">
        <f>VLOOKUP($A1738&amp;$C1738&amp;$B1738,Mapping!$C:$G,3,0)</f>
        <v>Mass</v>
      </c>
      <c r="I1738" t="str">
        <f>VLOOKUP($A1738&amp;$C1738&amp;$B1738,Mapping!$C:$G,4,0)</f>
        <v>O.B.</v>
      </c>
      <c r="J1738" t="str">
        <f t="shared" si="27"/>
        <v>DIGITAL</v>
      </c>
      <c r="K1738" t="str">
        <f>VLOOKUP($A1738&amp;$C1738&amp;$B1738,Mapping!$C:$G,5,0)</f>
        <v>Women Health</v>
      </c>
      <c r="L1738" t="str">
        <f>VLOOKUP(J1738&amp;H1738,Mapping!J:K,2,0)</f>
        <v>O.B. Digital</v>
      </c>
      <c r="M1738" t="str">
        <f>IF(OR(I1738="PIZ BUIN",I1738="LISTERINE"),VLOOKUP(E1738,MAPEO!C:D,2,0)&amp;" "&amp;H1738,VLOOKUP(E1738,MAPEO!C:D,2,0))</f>
        <v>OB</v>
      </c>
      <c r="N1738" t="str">
        <f>VLOOKUP(F1738,MD!A:B,2,0)</f>
        <v>YTD 2015</v>
      </c>
    </row>
    <row r="1739" spans="1:14">
      <c r="A1739" t="s">
        <v>133</v>
      </c>
      <c r="B1739" t="s">
        <v>1</v>
      </c>
      <c r="C1739" t="s">
        <v>229</v>
      </c>
      <c r="D1739" t="s">
        <v>405</v>
      </c>
      <c r="E1739" t="s">
        <v>631</v>
      </c>
      <c r="F1739" t="s">
        <v>105</v>
      </c>
      <c r="G1739" s="3">
        <v>185061.4</v>
      </c>
      <c r="H1739" s="3" t="str">
        <f>VLOOKUP($A1739&amp;$C1739&amp;$B1739,Mapping!$C:$G,3,0)</f>
        <v>Mass</v>
      </c>
      <c r="I1739" t="str">
        <f>VLOOKUP($A1739&amp;$C1739&amp;$B1739,Mapping!$C:$G,4,0)</f>
        <v>O.B.</v>
      </c>
      <c r="J1739" t="str">
        <f t="shared" si="27"/>
        <v>DIGITAL</v>
      </c>
      <c r="K1739" t="str">
        <f>VLOOKUP($A1739&amp;$C1739&amp;$B1739,Mapping!$C:$G,5,0)</f>
        <v>Women Health</v>
      </c>
      <c r="L1739" t="str">
        <f>VLOOKUP(J1739&amp;H1739,Mapping!J:K,2,0)</f>
        <v>O.B. Digital</v>
      </c>
      <c r="M1739" t="str">
        <f>IF(OR(I1739="PIZ BUIN",I1739="LISTERINE"),VLOOKUP(E1739,MAPEO!C:D,2,0)&amp;" "&amp;H1739,VLOOKUP(E1739,MAPEO!C:D,2,0))</f>
        <v>OB</v>
      </c>
      <c r="N1739" t="str">
        <f>VLOOKUP(F1739,MD!A:B,2,0)</f>
        <v>YTD 2015</v>
      </c>
    </row>
    <row r="1740" spans="1:14">
      <c r="A1740" t="s">
        <v>133</v>
      </c>
      <c r="B1740" t="s">
        <v>1</v>
      </c>
      <c r="C1740" t="s">
        <v>229</v>
      </c>
      <c r="D1740" t="s">
        <v>405</v>
      </c>
      <c r="E1740" t="s">
        <v>631</v>
      </c>
      <c r="F1740" t="s">
        <v>106</v>
      </c>
      <c r="G1740" s="3">
        <v>120130.92</v>
      </c>
      <c r="H1740" s="3" t="str">
        <f>VLOOKUP($A1740&amp;$C1740&amp;$B1740,Mapping!$C:$G,3,0)</f>
        <v>Mass</v>
      </c>
      <c r="I1740" t="str">
        <f>VLOOKUP($A1740&amp;$C1740&amp;$B1740,Mapping!$C:$G,4,0)</f>
        <v>O.B.</v>
      </c>
      <c r="J1740" t="str">
        <f t="shared" si="27"/>
        <v>DIGITAL</v>
      </c>
      <c r="K1740" t="str">
        <f>VLOOKUP($A1740&amp;$C1740&amp;$B1740,Mapping!$C:$G,5,0)</f>
        <v>Women Health</v>
      </c>
      <c r="L1740" t="str">
        <f>VLOOKUP(J1740&amp;H1740,Mapping!J:K,2,0)</f>
        <v>O.B. Digital</v>
      </c>
      <c r="M1740" t="str">
        <f>IF(OR(I1740="PIZ BUIN",I1740="LISTERINE"),VLOOKUP(E1740,MAPEO!C:D,2,0)&amp;" "&amp;H1740,VLOOKUP(E1740,MAPEO!C:D,2,0))</f>
        <v>OB</v>
      </c>
      <c r="N1740" t="str">
        <f>VLOOKUP(F1740,MD!A:B,2,0)</f>
        <v>YTD 2015</v>
      </c>
    </row>
    <row r="1741" spans="1:14">
      <c r="A1741" t="s">
        <v>133</v>
      </c>
      <c r="B1741" t="s">
        <v>1</v>
      </c>
      <c r="C1741" t="s">
        <v>229</v>
      </c>
      <c r="D1741" t="s">
        <v>405</v>
      </c>
      <c r="E1741" t="s">
        <v>631</v>
      </c>
      <c r="F1741" t="s">
        <v>108</v>
      </c>
      <c r="G1741" s="3">
        <v>148861.29</v>
      </c>
      <c r="H1741" s="3" t="str">
        <f>VLOOKUP($A1741&amp;$C1741&amp;$B1741,Mapping!$C:$G,3,0)</f>
        <v>Mass</v>
      </c>
      <c r="I1741" t="str">
        <f>VLOOKUP($A1741&amp;$C1741&amp;$B1741,Mapping!$C:$G,4,0)</f>
        <v>O.B.</v>
      </c>
      <c r="J1741" t="str">
        <f t="shared" si="27"/>
        <v>DIGITAL</v>
      </c>
      <c r="K1741" t="str">
        <f>VLOOKUP($A1741&amp;$C1741&amp;$B1741,Mapping!$C:$G,5,0)</f>
        <v>Women Health</v>
      </c>
      <c r="L1741" t="str">
        <f>VLOOKUP(J1741&amp;H1741,Mapping!J:K,2,0)</f>
        <v>O.B. Digital</v>
      </c>
      <c r="M1741" t="str">
        <f>IF(OR(I1741="PIZ BUIN",I1741="LISTERINE"),VLOOKUP(E1741,MAPEO!C:D,2,0)&amp;" "&amp;H1741,VLOOKUP(E1741,MAPEO!C:D,2,0))</f>
        <v>OB</v>
      </c>
      <c r="N1741">
        <f>VLOOKUP(F1741,MD!A:B,2,0)</f>
        <v>0</v>
      </c>
    </row>
    <row r="1742" spans="1:14">
      <c r="A1742" t="s">
        <v>133</v>
      </c>
      <c r="B1742" t="s">
        <v>1</v>
      </c>
      <c r="C1742" t="s">
        <v>229</v>
      </c>
      <c r="D1742" t="s">
        <v>405</v>
      </c>
      <c r="E1742" t="s">
        <v>631</v>
      </c>
      <c r="F1742" t="s">
        <v>109</v>
      </c>
      <c r="G1742" s="3">
        <v>141018.23000000001</v>
      </c>
      <c r="H1742" s="3" t="str">
        <f>VLOOKUP($A1742&amp;$C1742&amp;$B1742,Mapping!$C:$G,3,0)</f>
        <v>Mass</v>
      </c>
      <c r="I1742" t="str">
        <f>VLOOKUP($A1742&amp;$C1742&amp;$B1742,Mapping!$C:$G,4,0)</f>
        <v>O.B.</v>
      </c>
      <c r="J1742" t="str">
        <f t="shared" si="27"/>
        <v>DIGITAL</v>
      </c>
      <c r="K1742" t="str">
        <f>VLOOKUP($A1742&amp;$C1742&amp;$B1742,Mapping!$C:$G,5,0)</f>
        <v>Women Health</v>
      </c>
      <c r="L1742" t="str">
        <f>VLOOKUP(J1742&amp;H1742,Mapping!J:K,2,0)</f>
        <v>O.B. Digital</v>
      </c>
      <c r="M1742" t="str">
        <f>IF(OR(I1742="PIZ BUIN",I1742="LISTERINE"),VLOOKUP(E1742,MAPEO!C:D,2,0)&amp;" "&amp;H1742,VLOOKUP(E1742,MAPEO!C:D,2,0))</f>
        <v>OB</v>
      </c>
      <c r="N1742">
        <f>VLOOKUP(F1742,MD!A:B,2,0)</f>
        <v>0</v>
      </c>
    </row>
    <row r="1743" spans="1:14">
      <c r="A1743" t="s">
        <v>133</v>
      </c>
      <c r="B1743" t="s">
        <v>1</v>
      </c>
      <c r="C1743" t="s">
        <v>229</v>
      </c>
      <c r="D1743" t="s">
        <v>405</v>
      </c>
      <c r="E1743" t="s">
        <v>631</v>
      </c>
      <c r="F1743" t="s">
        <v>110</v>
      </c>
      <c r="G1743" s="3">
        <v>98520.97</v>
      </c>
      <c r="H1743" s="3" t="str">
        <f>VLOOKUP($A1743&amp;$C1743&amp;$B1743,Mapping!$C:$G,3,0)</f>
        <v>Mass</v>
      </c>
      <c r="I1743" t="str">
        <f>VLOOKUP($A1743&amp;$C1743&amp;$B1743,Mapping!$C:$G,4,0)</f>
        <v>O.B.</v>
      </c>
      <c r="J1743" t="str">
        <f t="shared" si="27"/>
        <v>DIGITAL</v>
      </c>
      <c r="K1743" t="str">
        <f>VLOOKUP($A1743&amp;$C1743&amp;$B1743,Mapping!$C:$G,5,0)</f>
        <v>Women Health</v>
      </c>
      <c r="L1743" t="str">
        <f>VLOOKUP(J1743&amp;H1743,Mapping!J:K,2,0)</f>
        <v>O.B. Digital</v>
      </c>
      <c r="M1743" t="str">
        <f>IF(OR(I1743="PIZ BUIN",I1743="LISTERINE"),VLOOKUP(E1743,MAPEO!C:D,2,0)&amp;" "&amp;H1743,VLOOKUP(E1743,MAPEO!C:D,2,0))</f>
        <v>OB</v>
      </c>
      <c r="N1743">
        <f>VLOOKUP(F1743,MD!A:B,2,0)</f>
        <v>0</v>
      </c>
    </row>
    <row r="1744" spans="1:14">
      <c r="A1744" t="s">
        <v>133</v>
      </c>
      <c r="B1744" t="s">
        <v>1</v>
      </c>
      <c r="C1744" t="s">
        <v>229</v>
      </c>
      <c r="D1744" t="s">
        <v>405</v>
      </c>
      <c r="E1744" t="s">
        <v>631</v>
      </c>
      <c r="F1744" t="s">
        <v>111</v>
      </c>
      <c r="G1744" s="3">
        <v>86996.53</v>
      </c>
      <c r="H1744" s="3" t="str">
        <f>VLOOKUP($A1744&amp;$C1744&amp;$B1744,Mapping!$C:$G,3,0)</f>
        <v>Mass</v>
      </c>
      <c r="I1744" t="str">
        <f>VLOOKUP($A1744&amp;$C1744&amp;$B1744,Mapping!$C:$G,4,0)</f>
        <v>O.B.</v>
      </c>
      <c r="J1744" t="str">
        <f t="shared" si="27"/>
        <v>DIGITAL</v>
      </c>
      <c r="K1744" t="str">
        <f>VLOOKUP($A1744&amp;$C1744&amp;$B1744,Mapping!$C:$G,5,0)</f>
        <v>Women Health</v>
      </c>
      <c r="L1744" t="str">
        <f>VLOOKUP(J1744&amp;H1744,Mapping!J:K,2,0)</f>
        <v>O.B. Digital</v>
      </c>
      <c r="M1744" t="str">
        <f>IF(OR(I1744="PIZ BUIN",I1744="LISTERINE"),VLOOKUP(E1744,MAPEO!C:D,2,0)&amp;" "&amp;H1744,VLOOKUP(E1744,MAPEO!C:D,2,0))</f>
        <v>OB</v>
      </c>
      <c r="N1744">
        <f>VLOOKUP(F1744,MD!A:B,2,0)</f>
        <v>0</v>
      </c>
    </row>
    <row r="1745" spans="1:14">
      <c r="A1745" t="s">
        <v>133</v>
      </c>
      <c r="B1745" t="s">
        <v>1</v>
      </c>
      <c r="C1745" t="s">
        <v>229</v>
      </c>
      <c r="D1745" t="s">
        <v>405</v>
      </c>
      <c r="E1745" t="s">
        <v>631</v>
      </c>
      <c r="F1745" t="s">
        <v>114</v>
      </c>
      <c r="G1745" s="3">
        <v>131744.35</v>
      </c>
      <c r="H1745" s="3" t="str">
        <f>VLOOKUP($A1745&amp;$C1745&amp;$B1745,Mapping!$C:$G,3,0)</f>
        <v>Mass</v>
      </c>
      <c r="I1745" t="str">
        <f>VLOOKUP($A1745&amp;$C1745&amp;$B1745,Mapping!$C:$G,4,0)</f>
        <v>O.B.</v>
      </c>
      <c r="J1745" t="str">
        <f t="shared" si="27"/>
        <v>DIGITAL</v>
      </c>
      <c r="K1745" t="str">
        <f>VLOOKUP($A1745&amp;$C1745&amp;$B1745,Mapping!$C:$G,5,0)</f>
        <v>Women Health</v>
      </c>
      <c r="L1745" t="str">
        <f>VLOOKUP(J1745&amp;H1745,Mapping!J:K,2,0)</f>
        <v>O.B. Digital</v>
      </c>
      <c r="M1745" t="str">
        <f>IF(OR(I1745="PIZ BUIN",I1745="LISTERINE"),VLOOKUP(E1745,MAPEO!C:D,2,0)&amp;" "&amp;H1745,VLOOKUP(E1745,MAPEO!C:D,2,0))</f>
        <v>OB</v>
      </c>
      <c r="N1745">
        <f>VLOOKUP(F1745,MD!A:B,2,0)</f>
        <v>0</v>
      </c>
    </row>
    <row r="1746" spans="1:14">
      <c r="A1746" t="s">
        <v>133</v>
      </c>
      <c r="B1746" t="s">
        <v>1</v>
      </c>
      <c r="C1746" t="s">
        <v>229</v>
      </c>
      <c r="D1746" t="s">
        <v>405</v>
      </c>
      <c r="E1746" t="s">
        <v>631</v>
      </c>
      <c r="F1746" t="s">
        <v>115</v>
      </c>
      <c r="G1746" s="3">
        <v>113749.22</v>
      </c>
      <c r="H1746" s="3" t="str">
        <f>VLOOKUP($A1746&amp;$C1746&amp;$B1746,Mapping!$C:$G,3,0)</f>
        <v>Mass</v>
      </c>
      <c r="I1746" t="str">
        <f>VLOOKUP($A1746&amp;$C1746&amp;$B1746,Mapping!$C:$G,4,0)</f>
        <v>O.B.</v>
      </c>
      <c r="J1746" t="str">
        <f t="shared" si="27"/>
        <v>DIGITAL</v>
      </c>
      <c r="K1746" t="str">
        <f>VLOOKUP($A1746&amp;$C1746&amp;$B1746,Mapping!$C:$G,5,0)</f>
        <v>Women Health</v>
      </c>
      <c r="L1746" t="str">
        <f>VLOOKUP(J1746&amp;H1746,Mapping!J:K,2,0)</f>
        <v>O.B. Digital</v>
      </c>
      <c r="M1746" t="str">
        <f>IF(OR(I1746="PIZ BUIN",I1746="LISTERINE"),VLOOKUP(E1746,MAPEO!C:D,2,0)&amp;" "&amp;H1746,VLOOKUP(E1746,MAPEO!C:D,2,0))</f>
        <v>OB</v>
      </c>
      <c r="N1746" t="str">
        <f>VLOOKUP(F1746,MD!A:B,2,0)</f>
        <v>YTD 2016</v>
      </c>
    </row>
    <row r="1747" spans="1:14">
      <c r="A1747" t="s">
        <v>133</v>
      </c>
      <c r="B1747" t="s">
        <v>1</v>
      </c>
      <c r="C1747" t="s">
        <v>229</v>
      </c>
      <c r="D1747" t="s">
        <v>405</v>
      </c>
      <c r="E1747" t="s">
        <v>631</v>
      </c>
      <c r="F1747" t="s">
        <v>117</v>
      </c>
      <c r="G1747" s="3">
        <v>90387.8</v>
      </c>
      <c r="H1747" s="3" t="str">
        <f>VLOOKUP($A1747&amp;$C1747&amp;$B1747,Mapping!$C:$G,3,0)</f>
        <v>Mass</v>
      </c>
      <c r="I1747" t="str">
        <f>VLOOKUP($A1747&amp;$C1747&amp;$B1747,Mapping!$C:$G,4,0)</f>
        <v>O.B.</v>
      </c>
      <c r="J1747" t="str">
        <f t="shared" si="27"/>
        <v>DIGITAL</v>
      </c>
      <c r="K1747" t="str">
        <f>VLOOKUP($A1747&amp;$C1747&amp;$B1747,Mapping!$C:$G,5,0)</f>
        <v>Women Health</v>
      </c>
      <c r="L1747" t="str">
        <f>VLOOKUP(J1747&amp;H1747,Mapping!J:K,2,0)</f>
        <v>O.B. Digital</v>
      </c>
      <c r="M1747" t="str">
        <f>IF(OR(I1747="PIZ BUIN",I1747="LISTERINE"),VLOOKUP(E1747,MAPEO!C:D,2,0)&amp;" "&amp;H1747,VLOOKUP(E1747,MAPEO!C:D,2,0))</f>
        <v>OB</v>
      </c>
      <c r="N1747" t="str">
        <f>VLOOKUP(F1747,MD!A:B,2,0)</f>
        <v>YTD 2016</v>
      </c>
    </row>
    <row r="1748" spans="1:14">
      <c r="A1748" t="s">
        <v>133</v>
      </c>
      <c r="B1748" t="s">
        <v>1</v>
      </c>
      <c r="C1748" t="s">
        <v>229</v>
      </c>
      <c r="D1748" t="s">
        <v>405</v>
      </c>
      <c r="E1748" t="s">
        <v>631</v>
      </c>
      <c r="F1748" t="s">
        <v>118</v>
      </c>
      <c r="G1748" s="3">
        <v>138301.95000000001</v>
      </c>
      <c r="H1748" s="3" t="str">
        <f>VLOOKUP($A1748&amp;$C1748&amp;$B1748,Mapping!$C:$G,3,0)</f>
        <v>Mass</v>
      </c>
      <c r="I1748" t="str">
        <f>VLOOKUP($A1748&amp;$C1748&amp;$B1748,Mapping!$C:$G,4,0)</f>
        <v>O.B.</v>
      </c>
      <c r="J1748" t="str">
        <f t="shared" si="27"/>
        <v>DIGITAL</v>
      </c>
      <c r="K1748" t="str">
        <f>VLOOKUP($A1748&amp;$C1748&amp;$B1748,Mapping!$C:$G,5,0)</f>
        <v>Women Health</v>
      </c>
      <c r="L1748" t="str">
        <f>VLOOKUP(J1748&amp;H1748,Mapping!J:K,2,0)</f>
        <v>O.B. Digital</v>
      </c>
      <c r="M1748" t="str">
        <f>IF(OR(I1748="PIZ BUIN",I1748="LISTERINE"),VLOOKUP(E1748,MAPEO!C:D,2,0)&amp;" "&amp;H1748,VLOOKUP(E1748,MAPEO!C:D,2,0))</f>
        <v>OB</v>
      </c>
      <c r="N1748" t="str">
        <f>VLOOKUP(F1748,MD!A:B,2,0)</f>
        <v>YTD 2016</v>
      </c>
    </row>
    <row r="1749" spans="1:14">
      <c r="A1749" t="s">
        <v>133</v>
      </c>
      <c r="B1749" t="s">
        <v>1</v>
      </c>
      <c r="C1749" t="s">
        <v>229</v>
      </c>
      <c r="D1749" t="s">
        <v>405</v>
      </c>
      <c r="E1749" t="s">
        <v>632</v>
      </c>
      <c r="F1749" t="s">
        <v>482</v>
      </c>
      <c r="G1749" s="3">
        <v>9470.52</v>
      </c>
      <c r="H1749" s="3" t="str">
        <f>VLOOKUP($A1749&amp;$C1749&amp;$B1749,Mapping!$C:$G,3,0)</f>
        <v>Mass</v>
      </c>
      <c r="I1749" t="str">
        <f>VLOOKUP($A1749&amp;$C1749&amp;$B1749,Mapping!$C:$G,4,0)</f>
        <v>O.B.</v>
      </c>
      <c r="J1749" t="str">
        <f t="shared" si="27"/>
        <v>DIGITAL</v>
      </c>
      <c r="K1749" t="str">
        <f>VLOOKUP($A1749&amp;$C1749&amp;$B1749,Mapping!$C:$G,5,0)</f>
        <v>Women Health</v>
      </c>
      <c r="L1749" t="str">
        <f>VLOOKUP(J1749&amp;H1749,Mapping!J:K,2,0)</f>
        <v>O.B. Digital</v>
      </c>
      <c r="M1749" t="str">
        <f>IF(OR(I1749="PIZ BUIN",I1749="LISTERINE"),VLOOKUP(E1749,MAPEO!C:D,2,0)&amp;" "&amp;H1749,VLOOKUP(E1749,MAPEO!C:D,2,0))</f>
        <v>OB</v>
      </c>
      <c r="N1749">
        <f>VLOOKUP(F1749,MD!A:B,2,0)</f>
        <v>0</v>
      </c>
    </row>
    <row r="1750" spans="1:14">
      <c r="A1750" t="s">
        <v>133</v>
      </c>
      <c r="B1750" t="s">
        <v>1</v>
      </c>
      <c r="C1750" t="s">
        <v>229</v>
      </c>
      <c r="D1750" t="s">
        <v>405</v>
      </c>
      <c r="E1750" t="s">
        <v>632</v>
      </c>
      <c r="F1750" t="s">
        <v>483</v>
      </c>
      <c r="G1750" s="3">
        <v>9396.6299999999992</v>
      </c>
      <c r="H1750" s="3" t="str">
        <f>VLOOKUP($A1750&amp;$C1750&amp;$B1750,Mapping!$C:$G,3,0)</f>
        <v>Mass</v>
      </c>
      <c r="I1750" t="str">
        <f>VLOOKUP($A1750&amp;$C1750&amp;$B1750,Mapping!$C:$G,4,0)</f>
        <v>O.B.</v>
      </c>
      <c r="J1750" t="str">
        <f t="shared" si="27"/>
        <v>DIGITAL</v>
      </c>
      <c r="K1750" t="str">
        <f>VLOOKUP($A1750&amp;$C1750&amp;$B1750,Mapping!$C:$G,5,0)</f>
        <v>Women Health</v>
      </c>
      <c r="L1750" t="str">
        <f>VLOOKUP(J1750&amp;H1750,Mapping!J:K,2,0)</f>
        <v>O.B. Digital</v>
      </c>
      <c r="M1750" t="str">
        <f>IF(OR(I1750="PIZ BUIN",I1750="LISTERINE"),VLOOKUP(E1750,MAPEO!C:D,2,0)&amp;" "&amp;H1750,VLOOKUP(E1750,MAPEO!C:D,2,0))</f>
        <v>OB</v>
      </c>
      <c r="N1750">
        <f>VLOOKUP(F1750,MD!A:B,2,0)</f>
        <v>0</v>
      </c>
    </row>
    <row r="1751" spans="1:14">
      <c r="A1751" t="s">
        <v>133</v>
      </c>
      <c r="B1751" t="s">
        <v>1</v>
      </c>
      <c r="C1751" t="s">
        <v>229</v>
      </c>
      <c r="D1751" t="s">
        <v>405</v>
      </c>
      <c r="E1751" t="s">
        <v>632</v>
      </c>
      <c r="F1751" t="s">
        <v>484</v>
      </c>
      <c r="G1751" s="3">
        <v>18498.55</v>
      </c>
      <c r="H1751" s="3" t="str">
        <f>VLOOKUP($A1751&amp;$C1751&amp;$B1751,Mapping!$C:$G,3,0)</f>
        <v>Mass</v>
      </c>
      <c r="I1751" t="str">
        <f>VLOOKUP($A1751&amp;$C1751&amp;$B1751,Mapping!$C:$G,4,0)</f>
        <v>O.B.</v>
      </c>
      <c r="J1751" t="str">
        <f t="shared" si="27"/>
        <v>DIGITAL</v>
      </c>
      <c r="K1751" t="str">
        <f>VLOOKUP($A1751&amp;$C1751&amp;$B1751,Mapping!$C:$G,5,0)</f>
        <v>Women Health</v>
      </c>
      <c r="L1751" t="str">
        <f>VLOOKUP(J1751&amp;H1751,Mapping!J:K,2,0)</f>
        <v>O.B. Digital</v>
      </c>
      <c r="M1751" t="str">
        <f>IF(OR(I1751="PIZ BUIN",I1751="LISTERINE"),VLOOKUP(E1751,MAPEO!C:D,2,0)&amp;" "&amp;H1751,VLOOKUP(E1751,MAPEO!C:D,2,0))</f>
        <v>OB</v>
      </c>
      <c r="N1751">
        <f>VLOOKUP(F1751,MD!A:B,2,0)</f>
        <v>0</v>
      </c>
    </row>
    <row r="1752" spans="1:14">
      <c r="A1752" t="s">
        <v>133</v>
      </c>
      <c r="B1752" t="s">
        <v>1</v>
      </c>
      <c r="C1752" t="s">
        <v>229</v>
      </c>
      <c r="D1752" t="s">
        <v>405</v>
      </c>
      <c r="E1752" t="s">
        <v>632</v>
      </c>
      <c r="F1752" t="s">
        <v>485</v>
      </c>
      <c r="G1752" s="3">
        <v>9028.56</v>
      </c>
      <c r="H1752" s="3" t="str">
        <f>VLOOKUP($A1752&amp;$C1752&amp;$B1752,Mapping!$C:$G,3,0)</f>
        <v>Mass</v>
      </c>
      <c r="I1752" t="str">
        <f>VLOOKUP($A1752&amp;$C1752&amp;$B1752,Mapping!$C:$G,4,0)</f>
        <v>O.B.</v>
      </c>
      <c r="J1752" t="str">
        <f t="shared" si="27"/>
        <v>DIGITAL</v>
      </c>
      <c r="K1752" t="str">
        <f>VLOOKUP($A1752&amp;$C1752&amp;$B1752,Mapping!$C:$G,5,0)</f>
        <v>Women Health</v>
      </c>
      <c r="L1752" t="str">
        <f>VLOOKUP(J1752&amp;H1752,Mapping!J:K,2,0)</f>
        <v>O.B. Digital</v>
      </c>
      <c r="M1752" t="str">
        <f>IF(OR(I1752="PIZ BUIN",I1752="LISTERINE"),VLOOKUP(E1752,MAPEO!C:D,2,0)&amp;" "&amp;H1752,VLOOKUP(E1752,MAPEO!C:D,2,0))</f>
        <v>OB</v>
      </c>
      <c r="N1752">
        <f>VLOOKUP(F1752,MD!A:B,2,0)</f>
        <v>0</v>
      </c>
    </row>
    <row r="1753" spans="1:14">
      <c r="A1753" t="s">
        <v>133</v>
      </c>
      <c r="B1753" t="s">
        <v>1</v>
      </c>
      <c r="C1753" t="s">
        <v>229</v>
      </c>
      <c r="D1753" t="s">
        <v>405</v>
      </c>
      <c r="E1753" t="s">
        <v>632</v>
      </c>
      <c r="F1753" t="s">
        <v>486</v>
      </c>
      <c r="G1753" s="3">
        <v>17248.22</v>
      </c>
      <c r="H1753" s="3" t="str">
        <f>VLOOKUP($A1753&amp;$C1753&amp;$B1753,Mapping!$C:$G,3,0)</f>
        <v>Mass</v>
      </c>
      <c r="I1753" t="str">
        <f>VLOOKUP($A1753&amp;$C1753&amp;$B1753,Mapping!$C:$G,4,0)</f>
        <v>O.B.</v>
      </c>
      <c r="J1753" t="str">
        <f t="shared" si="27"/>
        <v>DIGITAL</v>
      </c>
      <c r="K1753" t="str">
        <f>VLOOKUP($A1753&amp;$C1753&amp;$B1753,Mapping!$C:$G,5,0)</f>
        <v>Women Health</v>
      </c>
      <c r="L1753" t="str">
        <f>VLOOKUP(J1753&amp;H1753,Mapping!J:K,2,0)</f>
        <v>O.B. Digital</v>
      </c>
      <c r="M1753" t="str">
        <f>IF(OR(I1753="PIZ BUIN",I1753="LISTERINE"),VLOOKUP(E1753,MAPEO!C:D,2,0)&amp;" "&amp;H1753,VLOOKUP(E1753,MAPEO!C:D,2,0))</f>
        <v>OB</v>
      </c>
      <c r="N1753">
        <f>VLOOKUP(F1753,MD!A:B,2,0)</f>
        <v>0</v>
      </c>
    </row>
    <row r="1754" spans="1:14">
      <c r="A1754" t="s">
        <v>133</v>
      </c>
      <c r="B1754" t="s">
        <v>1</v>
      </c>
      <c r="C1754" t="s">
        <v>229</v>
      </c>
      <c r="D1754" t="s">
        <v>405</v>
      </c>
      <c r="E1754" t="s">
        <v>632</v>
      </c>
      <c r="F1754" t="s">
        <v>487</v>
      </c>
      <c r="G1754" s="3">
        <v>23380.12</v>
      </c>
      <c r="H1754" s="3" t="str">
        <f>VLOOKUP($A1754&amp;$C1754&amp;$B1754,Mapping!$C:$G,3,0)</f>
        <v>Mass</v>
      </c>
      <c r="I1754" t="str">
        <f>VLOOKUP($A1754&amp;$C1754&amp;$B1754,Mapping!$C:$G,4,0)</f>
        <v>O.B.</v>
      </c>
      <c r="J1754" t="str">
        <f t="shared" si="27"/>
        <v>DIGITAL</v>
      </c>
      <c r="K1754" t="str">
        <f>VLOOKUP($A1754&amp;$C1754&amp;$B1754,Mapping!$C:$G,5,0)</f>
        <v>Women Health</v>
      </c>
      <c r="L1754" t="str">
        <f>VLOOKUP(J1754&amp;H1754,Mapping!J:K,2,0)</f>
        <v>O.B. Digital</v>
      </c>
      <c r="M1754" t="str">
        <f>IF(OR(I1754="PIZ BUIN",I1754="LISTERINE"),VLOOKUP(E1754,MAPEO!C:D,2,0)&amp;" "&amp;H1754,VLOOKUP(E1754,MAPEO!C:D,2,0))</f>
        <v>OB</v>
      </c>
      <c r="N1754">
        <f>VLOOKUP(F1754,MD!A:B,2,0)</f>
        <v>0</v>
      </c>
    </row>
    <row r="1755" spans="1:14">
      <c r="A1755" t="s">
        <v>133</v>
      </c>
      <c r="B1755" t="s">
        <v>1</v>
      </c>
      <c r="C1755" t="s">
        <v>229</v>
      </c>
      <c r="D1755" t="s">
        <v>405</v>
      </c>
      <c r="E1755" t="s">
        <v>632</v>
      </c>
      <c r="F1755" t="s">
        <v>488</v>
      </c>
      <c r="G1755" s="3">
        <v>16586.38</v>
      </c>
      <c r="H1755" s="3" t="str">
        <f>VLOOKUP($A1755&amp;$C1755&amp;$B1755,Mapping!$C:$G,3,0)</f>
        <v>Mass</v>
      </c>
      <c r="I1755" t="str">
        <f>VLOOKUP($A1755&amp;$C1755&amp;$B1755,Mapping!$C:$G,4,0)</f>
        <v>O.B.</v>
      </c>
      <c r="J1755" t="str">
        <f t="shared" si="27"/>
        <v>DIGITAL</v>
      </c>
      <c r="K1755" t="str">
        <f>VLOOKUP($A1755&amp;$C1755&amp;$B1755,Mapping!$C:$G,5,0)</f>
        <v>Women Health</v>
      </c>
      <c r="L1755" t="str">
        <f>VLOOKUP(J1755&amp;H1755,Mapping!J:K,2,0)</f>
        <v>O.B. Digital</v>
      </c>
      <c r="M1755" t="str">
        <f>IF(OR(I1755="PIZ BUIN",I1755="LISTERINE"),VLOOKUP(E1755,MAPEO!C:D,2,0)&amp;" "&amp;H1755,VLOOKUP(E1755,MAPEO!C:D,2,0))</f>
        <v>OB</v>
      </c>
      <c r="N1755">
        <f>VLOOKUP(F1755,MD!A:B,2,0)</f>
        <v>0</v>
      </c>
    </row>
    <row r="1756" spans="1:14">
      <c r="A1756" t="s">
        <v>133</v>
      </c>
      <c r="B1756" t="s">
        <v>1</v>
      </c>
      <c r="C1756" t="s">
        <v>229</v>
      </c>
      <c r="D1756" t="s">
        <v>405</v>
      </c>
      <c r="E1756" t="s">
        <v>632</v>
      </c>
      <c r="F1756" t="s">
        <v>489</v>
      </c>
      <c r="G1756" s="3">
        <v>14908.58</v>
      </c>
      <c r="H1756" s="3" t="str">
        <f>VLOOKUP($A1756&amp;$C1756&amp;$B1756,Mapping!$C:$G,3,0)</f>
        <v>Mass</v>
      </c>
      <c r="I1756" t="str">
        <f>VLOOKUP($A1756&amp;$C1756&amp;$B1756,Mapping!$C:$G,4,0)</f>
        <v>O.B.</v>
      </c>
      <c r="J1756" t="str">
        <f t="shared" si="27"/>
        <v>DIGITAL</v>
      </c>
      <c r="K1756" t="str">
        <f>VLOOKUP($A1756&amp;$C1756&amp;$B1756,Mapping!$C:$G,5,0)</f>
        <v>Women Health</v>
      </c>
      <c r="L1756" t="str">
        <f>VLOOKUP(J1756&amp;H1756,Mapping!J:K,2,0)</f>
        <v>O.B. Digital</v>
      </c>
      <c r="M1756" t="str">
        <f>IF(OR(I1756="PIZ BUIN",I1756="LISTERINE"),VLOOKUP(E1756,MAPEO!C:D,2,0)&amp;" "&amp;H1756,VLOOKUP(E1756,MAPEO!C:D,2,0))</f>
        <v>OB</v>
      </c>
      <c r="N1756">
        <f>VLOOKUP(F1756,MD!A:B,2,0)</f>
        <v>0</v>
      </c>
    </row>
    <row r="1757" spans="1:14">
      <c r="A1757" t="s">
        <v>133</v>
      </c>
      <c r="B1757" t="s">
        <v>1</v>
      </c>
      <c r="C1757" t="s">
        <v>229</v>
      </c>
      <c r="D1757" t="s">
        <v>405</v>
      </c>
      <c r="E1757" t="s">
        <v>632</v>
      </c>
      <c r="F1757" t="s">
        <v>490</v>
      </c>
      <c r="G1757" s="3">
        <v>14474.6</v>
      </c>
      <c r="H1757" s="3" t="str">
        <f>VLOOKUP($A1757&amp;$C1757&amp;$B1757,Mapping!$C:$G,3,0)</f>
        <v>Mass</v>
      </c>
      <c r="I1757" t="str">
        <f>VLOOKUP($A1757&amp;$C1757&amp;$B1757,Mapping!$C:$G,4,0)</f>
        <v>O.B.</v>
      </c>
      <c r="J1757" t="str">
        <f t="shared" si="27"/>
        <v>DIGITAL</v>
      </c>
      <c r="K1757" t="str">
        <f>VLOOKUP($A1757&amp;$C1757&amp;$B1757,Mapping!$C:$G,5,0)</f>
        <v>Women Health</v>
      </c>
      <c r="L1757" t="str">
        <f>VLOOKUP(J1757&amp;H1757,Mapping!J:K,2,0)</f>
        <v>O.B. Digital</v>
      </c>
      <c r="M1757" t="str">
        <f>IF(OR(I1757="PIZ BUIN",I1757="LISTERINE"),VLOOKUP(E1757,MAPEO!C:D,2,0)&amp;" "&amp;H1757,VLOOKUP(E1757,MAPEO!C:D,2,0))</f>
        <v>OB</v>
      </c>
      <c r="N1757">
        <f>VLOOKUP(F1757,MD!A:B,2,0)</f>
        <v>0</v>
      </c>
    </row>
    <row r="1758" spans="1:14">
      <c r="A1758" t="s">
        <v>133</v>
      </c>
      <c r="B1758" t="s">
        <v>1</v>
      </c>
      <c r="C1758" t="s">
        <v>229</v>
      </c>
      <c r="D1758" t="s">
        <v>405</v>
      </c>
      <c r="E1758" t="s">
        <v>632</v>
      </c>
      <c r="F1758" t="s">
        <v>491</v>
      </c>
      <c r="G1758" s="3">
        <v>7977.08</v>
      </c>
      <c r="H1758" s="3" t="str">
        <f>VLOOKUP($A1758&amp;$C1758&amp;$B1758,Mapping!$C:$G,3,0)</f>
        <v>Mass</v>
      </c>
      <c r="I1758" t="str">
        <f>VLOOKUP($A1758&amp;$C1758&amp;$B1758,Mapping!$C:$G,4,0)</f>
        <v>O.B.</v>
      </c>
      <c r="J1758" t="str">
        <f t="shared" si="27"/>
        <v>DIGITAL</v>
      </c>
      <c r="K1758" t="str">
        <f>VLOOKUP($A1758&amp;$C1758&amp;$B1758,Mapping!$C:$G,5,0)</f>
        <v>Women Health</v>
      </c>
      <c r="L1758" t="str">
        <f>VLOOKUP(J1758&amp;H1758,Mapping!J:K,2,0)</f>
        <v>O.B. Digital</v>
      </c>
      <c r="M1758" t="str">
        <f>IF(OR(I1758="PIZ BUIN",I1758="LISTERINE"),VLOOKUP(E1758,MAPEO!C:D,2,0)&amp;" "&amp;H1758,VLOOKUP(E1758,MAPEO!C:D,2,0))</f>
        <v>OB</v>
      </c>
      <c r="N1758">
        <f>VLOOKUP(F1758,MD!A:B,2,0)</f>
        <v>0</v>
      </c>
    </row>
    <row r="1759" spans="1:14">
      <c r="A1759" t="s">
        <v>133</v>
      </c>
      <c r="B1759" t="s">
        <v>1</v>
      </c>
      <c r="C1759" t="s">
        <v>229</v>
      </c>
      <c r="D1759" t="s">
        <v>405</v>
      </c>
      <c r="E1759" t="s">
        <v>632</v>
      </c>
      <c r="F1759" t="s">
        <v>492</v>
      </c>
      <c r="G1759" s="3">
        <v>11813.97</v>
      </c>
      <c r="H1759" s="3" t="str">
        <f>VLOOKUP($A1759&amp;$C1759&amp;$B1759,Mapping!$C:$G,3,0)</f>
        <v>Mass</v>
      </c>
      <c r="I1759" t="str">
        <f>VLOOKUP($A1759&amp;$C1759&amp;$B1759,Mapping!$C:$G,4,0)</f>
        <v>O.B.</v>
      </c>
      <c r="J1759" t="str">
        <f t="shared" si="27"/>
        <v>DIGITAL</v>
      </c>
      <c r="K1759" t="str">
        <f>VLOOKUP($A1759&amp;$C1759&amp;$B1759,Mapping!$C:$G,5,0)</f>
        <v>Women Health</v>
      </c>
      <c r="L1759" t="str">
        <f>VLOOKUP(J1759&amp;H1759,Mapping!J:K,2,0)</f>
        <v>O.B. Digital</v>
      </c>
      <c r="M1759" t="str">
        <f>IF(OR(I1759="PIZ BUIN",I1759="LISTERINE"),VLOOKUP(E1759,MAPEO!C:D,2,0)&amp;" "&amp;H1759,VLOOKUP(E1759,MAPEO!C:D,2,0))</f>
        <v>OB</v>
      </c>
      <c r="N1759">
        <f>VLOOKUP(F1759,MD!A:B,2,0)</f>
        <v>0</v>
      </c>
    </row>
    <row r="1760" spans="1:14">
      <c r="A1760" t="s">
        <v>133</v>
      </c>
      <c r="B1760" t="s">
        <v>1</v>
      </c>
      <c r="C1760" t="s">
        <v>229</v>
      </c>
      <c r="D1760" t="s">
        <v>405</v>
      </c>
      <c r="E1760" t="s">
        <v>632</v>
      </c>
      <c r="F1760" t="s">
        <v>493</v>
      </c>
      <c r="G1760" s="3">
        <v>14940.42</v>
      </c>
      <c r="H1760" s="3" t="str">
        <f>VLOOKUP($A1760&amp;$C1760&amp;$B1760,Mapping!$C:$G,3,0)</f>
        <v>Mass</v>
      </c>
      <c r="I1760" t="str">
        <f>VLOOKUP($A1760&amp;$C1760&amp;$B1760,Mapping!$C:$G,4,0)</f>
        <v>O.B.</v>
      </c>
      <c r="J1760" t="str">
        <f t="shared" si="27"/>
        <v>DIGITAL</v>
      </c>
      <c r="K1760" t="str">
        <f>VLOOKUP($A1760&amp;$C1760&amp;$B1760,Mapping!$C:$G,5,0)</f>
        <v>Women Health</v>
      </c>
      <c r="L1760" t="str">
        <f>VLOOKUP(J1760&amp;H1760,Mapping!J:K,2,0)</f>
        <v>O.B. Digital</v>
      </c>
      <c r="M1760" t="str">
        <f>IF(OR(I1760="PIZ BUIN",I1760="LISTERINE"),VLOOKUP(E1760,MAPEO!C:D,2,0)&amp;" "&amp;H1760,VLOOKUP(E1760,MAPEO!C:D,2,0))</f>
        <v>OB</v>
      </c>
      <c r="N1760">
        <f>VLOOKUP(F1760,MD!A:B,2,0)</f>
        <v>0</v>
      </c>
    </row>
    <row r="1761" spans="1:14">
      <c r="A1761" t="s">
        <v>133</v>
      </c>
      <c r="B1761" t="s">
        <v>1</v>
      </c>
      <c r="C1761" t="s">
        <v>229</v>
      </c>
      <c r="D1761" t="s">
        <v>405</v>
      </c>
      <c r="E1761" t="s">
        <v>632</v>
      </c>
      <c r="F1761" t="s">
        <v>95</v>
      </c>
      <c r="G1761" s="3">
        <v>10813.78</v>
      </c>
      <c r="H1761" s="3" t="str">
        <f>VLOOKUP($A1761&amp;$C1761&amp;$B1761,Mapping!$C:$G,3,0)</f>
        <v>Mass</v>
      </c>
      <c r="I1761" t="str">
        <f>VLOOKUP($A1761&amp;$C1761&amp;$B1761,Mapping!$C:$G,4,0)</f>
        <v>O.B.</v>
      </c>
      <c r="J1761" t="str">
        <f t="shared" si="27"/>
        <v>DIGITAL</v>
      </c>
      <c r="K1761" t="str">
        <f>VLOOKUP($A1761&amp;$C1761&amp;$B1761,Mapping!$C:$G,5,0)</f>
        <v>Women Health</v>
      </c>
      <c r="L1761" t="str">
        <f>VLOOKUP(J1761&amp;H1761,Mapping!J:K,2,0)</f>
        <v>O.B. Digital</v>
      </c>
      <c r="M1761" t="str">
        <f>IF(OR(I1761="PIZ BUIN",I1761="LISTERINE"),VLOOKUP(E1761,MAPEO!C:D,2,0)&amp;" "&amp;H1761,VLOOKUP(E1761,MAPEO!C:D,2,0))</f>
        <v>OB</v>
      </c>
      <c r="N1761" t="str">
        <f>VLOOKUP(F1761,MD!A:B,2,0)</f>
        <v>YTD 2015</v>
      </c>
    </row>
    <row r="1762" spans="1:14">
      <c r="A1762" t="s">
        <v>133</v>
      </c>
      <c r="B1762" t="s">
        <v>1</v>
      </c>
      <c r="C1762" t="s">
        <v>229</v>
      </c>
      <c r="D1762" t="s">
        <v>405</v>
      </c>
      <c r="E1762" t="s">
        <v>632</v>
      </c>
      <c r="F1762" t="s">
        <v>96</v>
      </c>
      <c r="G1762" s="3">
        <v>10819.67</v>
      </c>
      <c r="H1762" s="3" t="str">
        <f>VLOOKUP($A1762&amp;$C1762&amp;$B1762,Mapping!$C:$G,3,0)</f>
        <v>Mass</v>
      </c>
      <c r="I1762" t="str">
        <f>VLOOKUP($A1762&amp;$C1762&amp;$B1762,Mapping!$C:$G,4,0)</f>
        <v>O.B.</v>
      </c>
      <c r="J1762" t="str">
        <f t="shared" si="27"/>
        <v>DIGITAL</v>
      </c>
      <c r="K1762" t="str">
        <f>VLOOKUP($A1762&amp;$C1762&amp;$B1762,Mapping!$C:$G,5,0)</f>
        <v>Women Health</v>
      </c>
      <c r="L1762" t="str">
        <f>VLOOKUP(J1762&amp;H1762,Mapping!J:K,2,0)</f>
        <v>O.B. Digital</v>
      </c>
      <c r="M1762" t="str">
        <f>IF(OR(I1762="PIZ BUIN",I1762="LISTERINE"),VLOOKUP(E1762,MAPEO!C:D,2,0)&amp;" "&amp;H1762,VLOOKUP(E1762,MAPEO!C:D,2,0))</f>
        <v>OB</v>
      </c>
      <c r="N1762" t="str">
        <f>VLOOKUP(F1762,MD!A:B,2,0)</f>
        <v>YTD 2015</v>
      </c>
    </row>
    <row r="1763" spans="1:14">
      <c r="A1763" t="s">
        <v>133</v>
      </c>
      <c r="B1763" t="s">
        <v>1</v>
      </c>
      <c r="C1763" t="s">
        <v>229</v>
      </c>
      <c r="D1763" t="s">
        <v>405</v>
      </c>
      <c r="E1763" t="s">
        <v>632</v>
      </c>
      <c r="F1763" t="s">
        <v>97</v>
      </c>
      <c r="G1763" s="3">
        <v>12991.94</v>
      </c>
      <c r="H1763" s="3" t="str">
        <f>VLOOKUP($A1763&amp;$C1763&amp;$B1763,Mapping!$C:$G,3,0)</f>
        <v>Mass</v>
      </c>
      <c r="I1763" t="str">
        <f>VLOOKUP($A1763&amp;$C1763&amp;$B1763,Mapping!$C:$G,4,0)</f>
        <v>O.B.</v>
      </c>
      <c r="J1763" t="str">
        <f t="shared" si="27"/>
        <v>DIGITAL</v>
      </c>
      <c r="K1763" t="str">
        <f>VLOOKUP($A1763&amp;$C1763&amp;$B1763,Mapping!$C:$G,5,0)</f>
        <v>Women Health</v>
      </c>
      <c r="L1763" t="str">
        <f>VLOOKUP(J1763&amp;H1763,Mapping!J:K,2,0)</f>
        <v>O.B. Digital</v>
      </c>
      <c r="M1763" t="str">
        <f>IF(OR(I1763="PIZ BUIN",I1763="LISTERINE"),VLOOKUP(E1763,MAPEO!C:D,2,0)&amp;" "&amp;H1763,VLOOKUP(E1763,MAPEO!C:D,2,0))</f>
        <v>OB</v>
      </c>
      <c r="N1763" t="str">
        <f>VLOOKUP(F1763,MD!A:B,2,0)</f>
        <v>YTD 2015</v>
      </c>
    </row>
    <row r="1764" spans="1:14">
      <c r="A1764" t="s">
        <v>133</v>
      </c>
      <c r="B1764" t="s">
        <v>1</v>
      </c>
      <c r="C1764" t="s">
        <v>229</v>
      </c>
      <c r="D1764" t="s">
        <v>405</v>
      </c>
      <c r="E1764" t="s">
        <v>632</v>
      </c>
      <c r="F1764" t="s">
        <v>101</v>
      </c>
      <c r="G1764" s="3">
        <v>7567.86</v>
      </c>
      <c r="H1764" s="3" t="str">
        <f>VLOOKUP($A1764&amp;$C1764&amp;$B1764,Mapping!$C:$G,3,0)</f>
        <v>Mass</v>
      </c>
      <c r="I1764" t="str">
        <f>VLOOKUP($A1764&amp;$C1764&amp;$B1764,Mapping!$C:$G,4,0)</f>
        <v>O.B.</v>
      </c>
      <c r="J1764" t="str">
        <f t="shared" si="27"/>
        <v>DIGITAL</v>
      </c>
      <c r="K1764" t="str">
        <f>VLOOKUP($A1764&amp;$C1764&amp;$B1764,Mapping!$C:$G,5,0)</f>
        <v>Women Health</v>
      </c>
      <c r="L1764" t="str">
        <f>VLOOKUP(J1764&amp;H1764,Mapping!J:K,2,0)</f>
        <v>O.B. Digital</v>
      </c>
      <c r="M1764" t="str">
        <f>IF(OR(I1764="PIZ BUIN",I1764="LISTERINE"),VLOOKUP(E1764,MAPEO!C:D,2,0)&amp;" "&amp;H1764,VLOOKUP(E1764,MAPEO!C:D,2,0))</f>
        <v>OB</v>
      </c>
      <c r="N1764" t="str">
        <f>VLOOKUP(F1764,MD!A:B,2,0)</f>
        <v>YTD 2015</v>
      </c>
    </row>
    <row r="1765" spans="1:14">
      <c r="A1765" t="s">
        <v>133</v>
      </c>
      <c r="B1765" t="s">
        <v>1</v>
      </c>
      <c r="C1765" t="s">
        <v>229</v>
      </c>
      <c r="D1765" t="s">
        <v>405</v>
      </c>
      <c r="E1765" t="s">
        <v>632</v>
      </c>
      <c r="F1765" t="s">
        <v>104</v>
      </c>
      <c r="G1765" s="3">
        <v>9749.99</v>
      </c>
      <c r="H1765" s="3" t="str">
        <f>VLOOKUP($A1765&amp;$C1765&amp;$B1765,Mapping!$C:$G,3,0)</f>
        <v>Mass</v>
      </c>
      <c r="I1765" t="str">
        <f>VLOOKUP($A1765&amp;$C1765&amp;$B1765,Mapping!$C:$G,4,0)</f>
        <v>O.B.</v>
      </c>
      <c r="J1765" t="str">
        <f t="shared" si="27"/>
        <v>DIGITAL</v>
      </c>
      <c r="K1765" t="str">
        <f>VLOOKUP($A1765&amp;$C1765&amp;$B1765,Mapping!$C:$G,5,0)</f>
        <v>Women Health</v>
      </c>
      <c r="L1765" t="str">
        <f>VLOOKUP(J1765&amp;H1765,Mapping!J:K,2,0)</f>
        <v>O.B. Digital</v>
      </c>
      <c r="M1765" t="str">
        <f>IF(OR(I1765="PIZ BUIN",I1765="LISTERINE"),VLOOKUP(E1765,MAPEO!C:D,2,0)&amp;" "&amp;H1765,VLOOKUP(E1765,MAPEO!C:D,2,0))</f>
        <v>OB</v>
      </c>
      <c r="N1765" t="str">
        <f>VLOOKUP(F1765,MD!A:B,2,0)</f>
        <v>YTD 2015</v>
      </c>
    </row>
    <row r="1766" spans="1:14">
      <c r="A1766" t="s">
        <v>133</v>
      </c>
      <c r="B1766" t="s">
        <v>1</v>
      </c>
      <c r="C1766" t="s">
        <v>229</v>
      </c>
      <c r="D1766" t="s">
        <v>405</v>
      </c>
      <c r="E1766" t="s">
        <v>632</v>
      </c>
      <c r="F1766" t="s">
        <v>105</v>
      </c>
      <c r="G1766" s="3">
        <v>21872.06</v>
      </c>
      <c r="H1766" s="3" t="str">
        <f>VLOOKUP($A1766&amp;$C1766&amp;$B1766,Mapping!$C:$G,3,0)</f>
        <v>Mass</v>
      </c>
      <c r="I1766" t="str">
        <f>VLOOKUP($A1766&amp;$C1766&amp;$B1766,Mapping!$C:$G,4,0)</f>
        <v>O.B.</v>
      </c>
      <c r="J1766" t="str">
        <f t="shared" si="27"/>
        <v>DIGITAL</v>
      </c>
      <c r="K1766" t="str">
        <f>VLOOKUP($A1766&amp;$C1766&amp;$B1766,Mapping!$C:$G,5,0)</f>
        <v>Women Health</v>
      </c>
      <c r="L1766" t="str">
        <f>VLOOKUP(J1766&amp;H1766,Mapping!J:K,2,0)</f>
        <v>O.B. Digital</v>
      </c>
      <c r="M1766" t="str">
        <f>IF(OR(I1766="PIZ BUIN",I1766="LISTERINE"),VLOOKUP(E1766,MAPEO!C:D,2,0)&amp;" "&amp;H1766,VLOOKUP(E1766,MAPEO!C:D,2,0))</f>
        <v>OB</v>
      </c>
      <c r="N1766" t="str">
        <f>VLOOKUP(F1766,MD!A:B,2,0)</f>
        <v>YTD 2015</v>
      </c>
    </row>
    <row r="1767" spans="1:14">
      <c r="A1767" t="s">
        <v>133</v>
      </c>
      <c r="B1767" t="s">
        <v>1</v>
      </c>
      <c r="C1767" t="s">
        <v>229</v>
      </c>
      <c r="D1767" t="s">
        <v>405</v>
      </c>
      <c r="E1767" t="s">
        <v>632</v>
      </c>
      <c r="F1767" t="s">
        <v>106</v>
      </c>
      <c r="G1767" s="3">
        <v>10356.98</v>
      </c>
      <c r="H1767" s="3" t="str">
        <f>VLOOKUP($A1767&amp;$C1767&amp;$B1767,Mapping!$C:$G,3,0)</f>
        <v>Mass</v>
      </c>
      <c r="I1767" t="str">
        <f>VLOOKUP($A1767&amp;$C1767&amp;$B1767,Mapping!$C:$G,4,0)</f>
        <v>O.B.</v>
      </c>
      <c r="J1767" t="str">
        <f t="shared" si="27"/>
        <v>DIGITAL</v>
      </c>
      <c r="K1767" t="str">
        <f>VLOOKUP($A1767&amp;$C1767&amp;$B1767,Mapping!$C:$G,5,0)</f>
        <v>Women Health</v>
      </c>
      <c r="L1767" t="str">
        <f>VLOOKUP(J1767&amp;H1767,Mapping!J:K,2,0)</f>
        <v>O.B. Digital</v>
      </c>
      <c r="M1767" t="str">
        <f>IF(OR(I1767="PIZ BUIN",I1767="LISTERINE"),VLOOKUP(E1767,MAPEO!C:D,2,0)&amp;" "&amp;H1767,VLOOKUP(E1767,MAPEO!C:D,2,0))</f>
        <v>OB</v>
      </c>
      <c r="N1767" t="str">
        <f>VLOOKUP(F1767,MD!A:B,2,0)</f>
        <v>YTD 2015</v>
      </c>
    </row>
    <row r="1768" spans="1:14">
      <c r="A1768" t="s">
        <v>133</v>
      </c>
      <c r="B1768" t="s">
        <v>1</v>
      </c>
      <c r="C1768" t="s">
        <v>229</v>
      </c>
      <c r="D1768" t="s">
        <v>405</v>
      </c>
      <c r="E1768" t="s">
        <v>632</v>
      </c>
      <c r="F1768" t="s">
        <v>108</v>
      </c>
      <c r="G1768" s="3">
        <v>15252.34</v>
      </c>
      <c r="H1768" s="3" t="str">
        <f>VLOOKUP($A1768&amp;$C1768&amp;$B1768,Mapping!$C:$G,3,0)</f>
        <v>Mass</v>
      </c>
      <c r="I1768" t="str">
        <f>VLOOKUP($A1768&amp;$C1768&amp;$B1768,Mapping!$C:$G,4,0)</f>
        <v>O.B.</v>
      </c>
      <c r="J1768" t="str">
        <f t="shared" si="27"/>
        <v>DIGITAL</v>
      </c>
      <c r="K1768" t="str">
        <f>VLOOKUP($A1768&amp;$C1768&amp;$B1768,Mapping!$C:$G,5,0)</f>
        <v>Women Health</v>
      </c>
      <c r="L1768" t="str">
        <f>VLOOKUP(J1768&amp;H1768,Mapping!J:K,2,0)</f>
        <v>O.B. Digital</v>
      </c>
      <c r="M1768" t="str">
        <f>IF(OR(I1768="PIZ BUIN",I1768="LISTERINE"),VLOOKUP(E1768,MAPEO!C:D,2,0)&amp;" "&amp;H1768,VLOOKUP(E1768,MAPEO!C:D,2,0))</f>
        <v>OB</v>
      </c>
      <c r="N1768">
        <f>VLOOKUP(F1768,MD!A:B,2,0)</f>
        <v>0</v>
      </c>
    </row>
    <row r="1769" spans="1:14">
      <c r="A1769" t="s">
        <v>133</v>
      </c>
      <c r="B1769" t="s">
        <v>1</v>
      </c>
      <c r="C1769" t="s">
        <v>229</v>
      </c>
      <c r="D1769" t="s">
        <v>405</v>
      </c>
      <c r="E1769" t="s">
        <v>632</v>
      </c>
      <c r="F1769" t="s">
        <v>109</v>
      </c>
      <c r="G1769" s="3">
        <v>18320</v>
      </c>
      <c r="H1769" s="3" t="str">
        <f>VLOOKUP($A1769&amp;$C1769&amp;$B1769,Mapping!$C:$G,3,0)</f>
        <v>Mass</v>
      </c>
      <c r="I1769" t="str">
        <f>VLOOKUP($A1769&amp;$C1769&amp;$B1769,Mapping!$C:$G,4,0)</f>
        <v>O.B.</v>
      </c>
      <c r="J1769" t="str">
        <f t="shared" si="27"/>
        <v>DIGITAL</v>
      </c>
      <c r="K1769" t="str">
        <f>VLOOKUP($A1769&amp;$C1769&amp;$B1769,Mapping!$C:$G,5,0)</f>
        <v>Women Health</v>
      </c>
      <c r="L1769" t="str">
        <f>VLOOKUP(J1769&amp;H1769,Mapping!J:K,2,0)</f>
        <v>O.B. Digital</v>
      </c>
      <c r="M1769" t="str">
        <f>IF(OR(I1769="PIZ BUIN",I1769="LISTERINE"),VLOOKUP(E1769,MAPEO!C:D,2,0)&amp;" "&amp;H1769,VLOOKUP(E1769,MAPEO!C:D,2,0))</f>
        <v>OB</v>
      </c>
      <c r="N1769">
        <f>VLOOKUP(F1769,MD!A:B,2,0)</f>
        <v>0</v>
      </c>
    </row>
    <row r="1770" spans="1:14">
      <c r="A1770" t="s">
        <v>133</v>
      </c>
      <c r="B1770" t="s">
        <v>1</v>
      </c>
      <c r="C1770" t="s">
        <v>229</v>
      </c>
      <c r="D1770" t="s">
        <v>405</v>
      </c>
      <c r="E1770" t="s">
        <v>632</v>
      </c>
      <c r="F1770" t="s">
        <v>110</v>
      </c>
      <c r="G1770" s="3">
        <v>6435.52</v>
      </c>
      <c r="H1770" s="3" t="str">
        <f>VLOOKUP($A1770&amp;$C1770&amp;$B1770,Mapping!$C:$G,3,0)</f>
        <v>Mass</v>
      </c>
      <c r="I1770" t="str">
        <f>VLOOKUP($A1770&amp;$C1770&amp;$B1770,Mapping!$C:$G,4,0)</f>
        <v>O.B.</v>
      </c>
      <c r="J1770" t="str">
        <f t="shared" si="27"/>
        <v>DIGITAL</v>
      </c>
      <c r="K1770" t="str">
        <f>VLOOKUP($A1770&amp;$C1770&amp;$B1770,Mapping!$C:$G,5,0)</f>
        <v>Women Health</v>
      </c>
      <c r="L1770" t="str">
        <f>VLOOKUP(J1770&amp;H1770,Mapping!J:K,2,0)</f>
        <v>O.B. Digital</v>
      </c>
      <c r="M1770" t="str">
        <f>IF(OR(I1770="PIZ BUIN",I1770="LISTERINE"),VLOOKUP(E1770,MAPEO!C:D,2,0)&amp;" "&amp;H1770,VLOOKUP(E1770,MAPEO!C:D,2,0))</f>
        <v>OB</v>
      </c>
      <c r="N1770">
        <f>VLOOKUP(F1770,MD!A:B,2,0)</f>
        <v>0</v>
      </c>
    </row>
    <row r="1771" spans="1:14">
      <c r="A1771" t="s">
        <v>133</v>
      </c>
      <c r="B1771" t="s">
        <v>1</v>
      </c>
      <c r="C1771" t="s">
        <v>229</v>
      </c>
      <c r="D1771" t="s">
        <v>405</v>
      </c>
      <c r="E1771" t="s">
        <v>632</v>
      </c>
      <c r="F1771" t="s">
        <v>111</v>
      </c>
      <c r="G1771" s="3">
        <v>8951.86</v>
      </c>
      <c r="H1771" s="3" t="str">
        <f>VLOOKUP($A1771&amp;$C1771&amp;$B1771,Mapping!$C:$G,3,0)</f>
        <v>Mass</v>
      </c>
      <c r="I1771" t="str">
        <f>VLOOKUP($A1771&amp;$C1771&amp;$B1771,Mapping!$C:$G,4,0)</f>
        <v>O.B.</v>
      </c>
      <c r="J1771" t="str">
        <f t="shared" si="27"/>
        <v>DIGITAL</v>
      </c>
      <c r="K1771" t="str">
        <f>VLOOKUP($A1771&amp;$C1771&amp;$B1771,Mapping!$C:$G,5,0)</f>
        <v>Women Health</v>
      </c>
      <c r="L1771" t="str">
        <f>VLOOKUP(J1771&amp;H1771,Mapping!J:K,2,0)</f>
        <v>O.B. Digital</v>
      </c>
      <c r="M1771" t="str">
        <f>IF(OR(I1771="PIZ BUIN",I1771="LISTERINE"),VLOOKUP(E1771,MAPEO!C:D,2,0)&amp;" "&amp;H1771,VLOOKUP(E1771,MAPEO!C:D,2,0))</f>
        <v>OB</v>
      </c>
      <c r="N1771">
        <f>VLOOKUP(F1771,MD!A:B,2,0)</f>
        <v>0</v>
      </c>
    </row>
    <row r="1772" spans="1:14">
      <c r="A1772" t="s">
        <v>133</v>
      </c>
      <c r="B1772" t="s">
        <v>1</v>
      </c>
      <c r="C1772" t="s">
        <v>229</v>
      </c>
      <c r="D1772" t="s">
        <v>405</v>
      </c>
      <c r="E1772" t="s">
        <v>632</v>
      </c>
      <c r="F1772" t="s">
        <v>114</v>
      </c>
      <c r="G1772" s="3">
        <v>13084.8</v>
      </c>
      <c r="H1772" s="3" t="str">
        <f>VLOOKUP($A1772&amp;$C1772&amp;$B1772,Mapping!$C:$G,3,0)</f>
        <v>Mass</v>
      </c>
      <c r="I1772" t="str">
        <f>VLOOKUP($A1772&amp;$C1772&amp;$B1772,Mapping!$C:$G,4,0)</f>
        <v>O.B.</v>
      </c>
      <c r="J1772" t="str">
        <f t="shared" si="27"/>
        <v>DIGITAL</v>
      </c>
      <c r="K1772" t="str">
        <f>VLOOKUP($A1772&amp;$C1772&amp;$B1772,Mapping!$C:$G,5,0)</f>
        <v>Women Health</v>
      </c>
      <c r="L1772" t="str">
        <f>VLOOKUP(J1772&amp;H1772,Mapping!J:K,2,0)</f>
        <v>O.B. Digital</v>
      </c>
      <c r="M1772" t="str">
        <f>IF(OR(I1772="PIZ BUIN",I1772="LISTERINE"),VLOOKUP(E1772,MAPEO!C:D,2,0)&amp;" "&amp;H1772,VLOOKUP(E1772,MAPEO!C:D,2,0))</f>
        <v>OB</v>
      </c>
      <c r="N1772">
        <f>VLOOKUP(F1772,MD!A:B,2,0)</f>
        <v>0</v>
      </c>
    </row>
    <row r="1773" spans="1:14">
      <c r="A1773" t="s">
        <v>133</v>
      </c>
      <c r="B1773" t="s">
        <v>1</v>
      </c>
      <c r="C1773" t="s">
        <v>229</v>
      </c>
      <c r="D1773" t="s">
        <v>405</v>
      </c>
      <c r="E1773" t="s">
        <v>632</v>
      </c>
      <c r="F1773" t="s">
        <v>115</v>
      </c>
      <c r="G1773" s="3">
        <v>11970.73</v>
      </c>
      <c r="H1773" s="3" t="str">
        <f>VLOOKUP($A1773&amp;$C1773&amp;$B1773,Mapping!$C:$G,3,0)</f>
        <v>Mass</v>
      </c>
      <c r="I1773" t="str">
        <f>VLOOKUP($A1773&amp;$C1773&amp;$B1773,Mapping!$C:$G,4,0)</f>
        <v>O.B.</v>
      </c>
      <c r="J1773" t="str">
        <f t="shared" si="27"/>
        <v>DIGITAL</v>
      </c>
      <c r="K1773" t="str">
        <f>VLOOKUP($A1773&amp;$C1773&amp;$B1773,Mapping!$C:$G,5,0)</f>
        <v>Women Health</v>
      </c>
      <c r="L1773" t="str">
        <f>VLOOKUP(J1773&amp;H1773,Mapping!J:K,2,0)</f>
        <v>O.B. Digital</v>
      </c>
      <c r="M1773" t="str">
        <f>IF(OR(I1773="PIZ BUIN",I1773="LISTERINE"),VLOOKUP(E1773,MAPEO!C:D,2,0)&amp;" "&amp;H1773,VLOOKUP(E1773,MAPEO!C:D,2,0))</f>
        <v>OB</v>
      </c>
      <c r="N1773" t="str">
        <f>VLOOKUP(F1773,MD!A:B,2,0)</f>
        <v>YTD 2016</v>
      </c>
    </row>
    <row r="1774" spans="1:14">
      <c r="A1774" t="s">
        <v>133</v>
      </c>
      <c r="B1774" t="s">
        <v>1</v>
      </c>
      <c r="C1774" t="s">
        <v>229</v>
      </c>
      <c r="D1774" t="s">
        <v>405</v>
      </c>
      <c r="E1774" t="s">
        <v>632</v>
      </c>
      <c r="F1774" t="s">
        <v>117</v>
      </c>
      <c r="G1774" s="3">
        <v>9530.0499999999993</v>
      </c>
      <c r="H1774" s="3" t="str">
        <f>VLOOKUP($A1774&amp;$C1774&amp;$B1774,Mapping!$C:$G,3,0)</f>
        <v>Mass</v>
      </c>
      <c r="I1774" t="str">
        <f>VLOOKUP($A1774&amp;$C1774&amp;$B1774,Mapping!$C:$G,4,0)</f>
        <v>O.B.</v>
      </c>
      <c r="J1774" t="str">
        <f t="shared" si="27"/>
        <v>DIGITAL</v>
      </c>
      <c r="K1774" t="str">
        <f>VLOOKUP($A1774&amp;$C1774&amp;$B1774,Mapping!$C:$G,5,0)</f>
        <v>Women Health</v>
      </c>
      <c r="L1774" t="str">
        <f>VLOOKUP(J1774&amp;H1774,Mapping!J:K,2,0)</f>
        <v>O.B. Digital</v>
      </c>
      <c r="M1774" t="str">
        <f>IF(OR(I1774="PIZ BUIN",I1774="LISTERINE"),VLOOKUP(E1774,MAPEO!C:D,2,0)&amp;" "&amp;H1774,VLOOKUP(E1774,MAPEO!C:D,2,0))</f>
        <v>OB</v>
      </c>
      <c r="N1774" t="str">
        <f>VLOOKUP(F1774,MD!A:B,2,0)</f>
        <v>YTD 2016</v>
      </c>
    </row>
    <row r="1775" spans="1:14">
      <c r="A1775" t="s">
        <v>133</v>
      </c>
      <c r="B1775" t="s">
        <v>1</v>
      </c>
      <c r="C1775" t="s">
        <v>229</v>
      </c>
      <c r="D1775" t="s">
        <v>405</v>
      </c>
      <c r="E1775" t="s">
        <v>632</v>
      </c>
      <c r="F1775" t="s">
        <v>118</v>
      </c>
      <c r="G1775" s="3">
        <v>34679.5</v>
      </c>
      <c r="H1775" s="3" t="str">
        <f>VLOOKUP($A1775&amp;$C1775&amp;$B1775,Mapping!$C:$G,3,0)</f>
        <v>Mass</v>
      </c>
      <c r="I1775" t="str">
        <f>VLOOKUP($A1775&amp;$C1775&amp;$B1775,Mapping!$C:$G,4,0)</f>
        <v>O.B.</v>
      </c>
      <c r="J1775" t="str">
        <f t="shared" si="27"/>
        <v>DIGITAL</v>
      </c>
      <c r="K1775" t="str">
        <f>VLOOKUP($A1775&amp;$C1775&amp;$B1775,Mapping!$C:$G,5,0)</f>
        <v>Women Health</v>
      </c>
      <c r="L1775" t="str">
        <f>VLOOKUP(J1775&amp;H1775,Mapping!J:K,2,0)</f>
        <v>O.B. Digital</v>
      </c>
      <c r="M1775" t="str">
        <f>IF(OR(I1775="PIZ BUIN",I1775="LISTERINE"),VLOOKUP(E1775,MAPEO!C:D,2,0)&amp;" "&amp;H1775,VLOOKUP(E1775,MAPEO!C:D,2,0))</f>
        <v>OB</v>
      </c>
      <c r="N1775" t="str">
        <f>VLOOKUP(F1775,MD!A:B,2,0)</f>
        <v>YTD 2016</v>
      </c>
    </row>
    <row r="1776" spans="1:14">
      <c r="A1776" t="s">
        <v>133</v>
      </c>
      <c r="B1776" t="s">
        <v>1</v>
      </c>
      <c r="C1776" t="s">
        <v>249</v>
      </c>
      <c r="D1776" t="s">
        <v>406</v>
      </c>
      <c r="E1776" t="s">
        <v>406</v>
      </c>
      <c r="F1776" t="s">
        <v>111</v>
      </c>
      <c r="G1776" s="3">
        <v>4803.22</v>
      </c>
      <c r="H1776" s="3" t="str">
        <f>VLOOKUP($A1776&amp;$C1776&amp;$B1776,Mapping!$C:$G,3,0)</f>
        <v>Mass</v>
      </c>
      <c r="I1776" t="str">
        <f>VLOOKUP($A1776&amp;$C1776&amp;$B1776,Mapping!$C:$G,4,0)</f>
        <v>PIZ BUIN</v>
      </c>
      <c r="J1776" t="str">
        <f t="shared" si="27"/>
        <v>PIZ BUIN LIPS</v>
      </c>
      <c r="K1776" t="str">
        <f>VLOOKUP($A1776&amp;$C1776&amp;$B1776,Mapping!$C:$G,5,0)</f>
        <v>Adult Skin Care</v>
      </c>
      <c r="L1776" t="str">
        <f>VLOOKUP(J1776&amp;H1776,Mapping!J:K,2,0)</f>
        <v>Piz Buin Lip Mass</v>
      </c>
      <c r="M1776" t="str">
        <f>IF(OR(I1776="PIZ BUIN",I1776="LISTERINE"),VLOOKUP(E1776,MAPEO!C:D,2,0)&amp;" "&amp;H1776,VLOOKUP(E1776,MAPEO!C:D,2,0))</f>
        <v>Piz Buin Sun Protection Mass</v>
      </c>
      <c r="N1776">
        <f>VLOOKUP(F1776,MD!A:B,2,0)</f>
        <v>0</v>
      </c>
    </row>
    <row r="1777" spans="1:14">
      <c r="A1777" t="s">
        <v>133</v>
      </c>
      <c r="B1777" t="s">
        <v>1</v>
      </c>
      <c r="C1777" t="s">
        <v>249</v>
      </c>
      <c r="D1777" t="s">
        <v>406</v>
      </c>
      <c r="E1777" t="s">
        <v>406</v>
      </c>
      <c r="F1777" t="s">
        <v>114</v>
      </c>
      <c r="G1777" s="3">
        <v>-94.85</v>
      </c>
      <c r="H1777" s="3" t="str">
        <f>VLOOKUP($A1777&amp;$C1777&amp;$B1777,Mapping!$C:$G,3,0)</f>
        <v>Mass</v>
      </c>
      <c r="I1777" t="str">
        <f>VLOOKUP($A1777&amp;$C1777&amp;$B1777,Mapping!$C:$G,4,0)</f>
        <v>PIZ BUIN</v>
      </c>
      <c r="J1777" t="str">
        <f t="shared" si="27"/>
        <v>PIZ BUIN LIPS</v>
      </c>
      <c r="K1777" t="str">
        <f>VLOOKUP($A1777&amp;$C1777&amp;$B1777,Mapping!$C:$G,5,0)</f>
        <v>Adult Skin Care</v>
      </c>
      <c r="L1777" t="str">
        <f>VLOOKUP(J1777&amp;H1777,Mapping!J:K,2,0)</f>
        <v>Piz Buin Lip Mass</v>
      </c>
      <c r="M1777" t="str">
        <f>IF(OR(I1777="PIZ BUIN",I1777="LISTERINE"),VLOOKUP(E1777,MAPEO!C:D,2,0)&amp;" "&amp;H1777,VLOOKUP(E1777,MAPEO!C:D,2,0))</f>
        <v>Piz Buin Sun Protection Mass</v>
      </c>
      <c r="N1777">
        <f>VLOOKUP(F1777,MD!A:B,2,0)</f>
        <v>0</v>
      </c>
    </row>
    <row r="1778" spans="1:14">
      <c r="A1778" t="s">
        <v>133</v>
      </c>
      <c r="B1778" t="s">
        <v>1</v>
      </c>
      <c r="C1778" t="s">
        <v>249</v>
      </c>
      <c r="D1778" t="s">
        <v>406</v>
      </c>
      <c r="E1778" t="s">
        <v>406</v>
      </c>
      <c r="F1778" t="s">
        <v>117</v>
      </c>
      <c r="G1778" s="3">
        <v>1922.4</v>
      </c>
      <c r="H1778" s="3" t="str">
        <f>VLOOKUP($A1778&amp;$C1778&amp;$B1778,Mapping!$C:$G,3,0)</f>
        <v>Mass</v>
      </c>
      <c r="I1778" t="str">
        <f>VLOOKUP($A1778&amp;$C1778&amp;$B1778,Mapping!$C:$G,4,0)</f>
        <v>PIZ BUIN</v>
      </c>
      <c r="J1778" t="str">
        <f t="shared" si="27"/>
        <v>PIZ BUIN LIPS</v>
      </c>
      <c r="K1778" t="str">
        <f>VLOOKUP($A1778&amp;$C1778&amp;$B1778,Mapping!$C:$G,5,0)</f>
        <v>Adult Skin Care</v>
      </c>
      <c r="L1778" t="str">
        <f>VLOOKUP(J1778&amp;H1778,Mapping!J:K,2,0)</f>
        <v>Piz Buin Lip Mass</v>
      </c>
      <c r="M1778" t="str">
        <f>IF(OR(I1778="PIZ BUIN",I1778="LISTERINE"),VLOOKUP(E1778,MAPEO!C:D,2,0)&amp;" "&amp;H1778,VLOOKUP(E1778,MAPEO!C:D,2,0))</f>
        <v>Piz Buin Sun Protection Mass</v>
      </c>
      <c r="N1778" t="str">
        <f>VLOOKUP(F1778,MD!A:B,2,0)</f>
        <v>YTD 2016</v>
      </c>
    </row>
    <row r="1779" spans="1:14">
      <c r="A1779" t="s">
        <v>133</v>
      </c>
      <c r="B1779" t="s">
        <v>1</v>
      </c>
      <c r="C1779" t="s">
        <v>249</v>
      </c>
      <c r="D1779" t="s">
        <v>406</v>
      </c>
      <c r="E1779" t="s">
        <v>406</v>
      </c>
      <c r="F1779" t="s">
        <v>118</v>
      </c>
      <c r="G1779" s="3">
        <v>4485.66</v>
      </c>
      <c r="H1779" s="3" t="str">
        <f>VLOOKUP($A1779&amp;$C1779&amp;$B1779,Mapping!$C:$G,3,0)</f>
        <v>Mass</v>
      </c>
      <c r="I1779" t="str">
        <f>VLOOKUP($A1779&amp;$C1779&amp;$B1779,Mapping!$C:$G,4,0)</f>
        <v>PIZ BUIN</v>
      </c>
      <c r="J1779" t="str">
        <f t="shared" si="27"/>
        <v>PIZ BUIN LIPS</v>
      </c>
      <c r="K1779" t="str">
        <f>VLOOKUP($A1779&amp;$C1779&amp;$B1779,Mapping!$C:$G,5,0)</f>
        <v>Adult Skin Care</v>
      </c>
      <c r="L1779" t="str">
        <f>VLOOKUP(J1779&amp;H1779,Mapping!J:K,2,0)</f>
        <v>Piz Buin Lip Mass</v>
      </c>
      <c r="M1779" t="str">
        <f>IF(OR(I1779="PIZ BUIN",I1779="LISTERINE"),VLOOKUP(E1779,MAPEO!C:D,2,0)&amp;" "&amp;H1779,VLOOKUP(E1779,MAPEO!C:D,2,0))</f>
        <v>Piz Buin Sun Protection Mass</v>
      </c>
      <c r="N1779" t="str">
        <f>VLOOKUP(F1779,MD!A:B,2,0)</f>
        <v>YTD 2016</v>
      </c>
    </row>
    <row r="1780" spans="1:14">
      <c r="A1780" t="s">
        <v>133</v>
      </c>
      <c r="B1780" t="s">
        <v>1</v>
      </c>
      <c r="C1780" t="s">
        <v>249</v>
      </c>
      <c r="D1780" t="s">
        <v>454</v>
      </c>
      <c r="E1780" t="s">
        <v>454</v>
      </c>
      <c r="F1780" t="s">
        <v>114</v>
      </c>
      <c r="G1780" s="3">
        <v>4485.8999999999996</v>
      </c>
      <c r="H1780" s="3" t="str">
        <f>VLOOKUP($A1780&amp;$C1780&amp;$B1780,Mapping!$C:$G,3,0)</f>
        <v>Mass</v>
      </c>
      <c r="I1780" t="str">
        <f>VLOOKUP($A1780&amp;$C1780&amp;$B1780,Mapping!$C:$G,4,0)</f>
        <v>PIZ BUIN</v>
      </c>
      <c r="J1780" t="str">
        <f t="shared" si="27"/>
        <v>PIZ BUIN PLV</v>
      </c>
      <c r="K1780" t="str">
        <f>VLOOKUP($A1780&amp;$C1780&amp;$B1780,Mapping!$C:$G,5,0)</f>
        <v>Adult Skin Care</v>
      </c>
      <c r="L1780" t="str">
        <f>VLOOKUP(J1780&amp;H1780,Mapping!J:K,2,0)</f>
        <v>Piz Buin Sun Mass</v>
      </c>
      <c r="M1780" t="str">
        <f>IF(OR(I1780="PIZ BUIN",I1780="LISTERINE"),VLOOKUP(E1780,MAPEO!C:D,2,0)&amp;" "&amp;H1780,VLOOKUP(E1780,MAPEO!C:D,2,0))</f>
        <v>Piz Buin Sun Protection Mass</v>
      </c>
      <c r="N1780">
        <f>VLOOKUP(F1780,MD!A:B,2,0)</f>
        <v>0</v>
      </c>
    </row>
    <row r="1781" spans="1:14">
      <c r="A1781" t="s">
        <v>133</v>
      </c>
      <c r="B1781" t="s">
        <v>1</v>
      </c>
      <c r="C1781" t="s">
        <v>249</v>
      </c>
      <c r="D1781" t="s">
        <v>407</v>
      </c>
      <c r="E1781" t="s">
        <v>633</v>
      </c>
      <c r="F1781" t="s">
        <v>111</v>
      </c>
      <c r="G1781" s="3">
        <v>10747.5</v>
      </c>
      <c r="H1781" s="3" t="str">
        <f>VLOOKUP($A1781&amp;$C1781&amp;$B1781,Mapping!$C:$G,3,0)</f>
        <v>Mass</v>
      </c>
      <c r="I1781" t="str">
        <f>VLOOKUP($A1781&amp;$C1781&amp;$B1781,Mapping!$C:$G,4,0)</f>
        <v>PIZ BUIN</v>
      </c>
      <c r="J1781" t="str">
        <f t="shared" si="27"/>
        <v>PIZ BUIN SUN</v>
      </c>
      <c r="K1781" t="str">
        <f>VLOOKUP($A1781&amp;$C1781&amp;$B1781,Mapping!$C:$G,5,0)</f>
        <v>Adult Skin Care</v>
      </c>
      <c r="L1781" t="str">
        <f>VLOOKUP(J1781&amp;H1781,Mapping!J:K,2,0)</f>
        <v>Piz Buin Sun Mass</v>
      </c>
      <c r="M1781" t="str">
        <f>IF(OR(I1781="PIZ BUIN",I1781="LISTERINE"),VLOOKUP(E1781,MAPEO!C:D,2,0)&amp;" "&amp;H1781,VLOOKUP(E1781,MAPEO!C:D,2,0))</f>
        <v>Piz Buin Sun Protection Mass</v>
      </c>
      <c r="N1781">
        <f>VLOOKUP(F1781,MD!A:B,2,0)</f>
        <v>0</v>
      </c>
    </row>
    <row r="1782" spans="1:14">
      <c r="A1782" t="s">
        <v>133</v>
      </c>
      <c r="B1782" t="s">
        <v>1</v>
      </c>
      <c r="C1782" t="s">
        <v>249</v>
      </c>
      <c r="D1782" t="s">
        <v>407</v>
      </c>
      <c r="E1782" t="s">
        <v>633</v>
      </c>
      <c r="F1782" t="s">
        <v>114</v>
      </c>
      <c r="G1782" s="3">
        <v>12983.52</v>
      </c>
      <c r="H1782" s="3" t="str">
        <f>VLOOKUP($A1782&amp;$C1782&amp;$B1782,Mapping!$C:$G,3,0)</f>
        <v>Mass</v>
      </c>
      <c r="I1782" t="str">
        <f>VLOOKUP($A1782&amp;$C1782&amp;$B1782,Mapping!$C:$G,4,0)</f>
        <v>PIZ BUIN</v>
      </c>
      <c r="J1782" t="str">
        <f t="shared" si="27"/>
        <v>PIZ BUIN SUN</v>
      </c>
      <c r="K1782" t="str">
        <f>VLOOKUP($A1782&amp;$C1782&amp;$B1782,Mapping!$C:$G,5,0)</f>
        <v>Adult Skin Care</v>
      </c>
      <c r="L1782" t="str">
        <f>VLOOKUP(J1782&amp;H1782,Mapping!J:K,2,0)</f>
        <v>Piz Buin Sun Mass</v>
      </c>
      <c r="M1782" t="str">
        <f>IF(OR(I1782="PIZ BUIN",I1782="LISTERINE"),VLOOKUP(E1782,MAPEO!C:D,2,0)&amp;" "&amp;H1782,VLOOKUP(E1782,MAPEO!C:D,2,0))</f>
        <v>Piz Buin Sun Protection Mass</v>
      </c>
      <c r="N1782">
        <f>VLOOKUP(F1782,MD!A:B,2,0)</f>
        <v>0</v>
      </c>
    </row>
    <row r="1783" spans="1:14">
      <c r="A1783" t="s">
        <v>133</v>
      </c>
      <c r="B1783" t="s">
        <v>1</v>
      </c>
      <c r="C1783" t="s">
        <v>249</v>
      </c>
      <c r="D1783" t="s">
        <v>407</v>
      </c>
      <c r="E1783" t="s">
        <v>633</v>
      </c>
      <c r="F1783" t="s">
        <v>117</v>
      </c>
      <c r="G1783" s="3">
        <v>8157.84</v>
      </c>
      <c r="H1783" s="3" t="str">
        <f>VLOOKUP($A1783&amp;$C1783&amp;$B1783,Mapping!$C:$G,3,0)</f>
        <v>Mass</v>
      </c>
      <c r="I1783" t="str">
        <f>VLOOKUP($A1783&amp;$C1783&amp;$B1783,Mapping!$C:$G,4,0)</f>
        <v>PIZ BUIN</v>
      </c>
      <c r="J1783" t="str">
        <f t="shared" si="27"/>
        <v>PIZ BUIN SUN</v>
      </c>
      <c r="K1783" t="str">
        <f>VLOOKUP($A1783&amp;$C1783&amp;$B1783,Mapping!$C:$G,5,0)</f>
        <v>Adult Skin Care</v>
      </c>
      <c r="L1783" t="str">
        <f>VLOOKUP(J1783&amp;H1783,Mapping!J:K,2,0)</f>
        <v>Piz Buin Sun Mass</v>
      </c>
      <c r="M1783" t="str">
        <f>IF(OR(I1783="PIZ BUIN",I1783="LISTERINE"),VLOOKUP(E1783,MAPEO!C:D,2,0)&amp;" "&amp;H1783,VLOOKUP(E1783,MAPEO!C:D,2,0))</f>
        <v>Piz Buin Sun Protection Mass</v>
      </c>
      <c r="N1783" t="str">
        <f>VLOOKUP(F1783,MD!A:B,2,0)</f>
        <v>YTD 2016</v>
      </c>
    </row>
    <row r="1784" spans="1:14">
      <c r="A1784" t="s">
        <v>133</v>
      </c>
      <c r="B1784" t="s">
        <v>1</v>
      </c>
      <c r="C1784" t="s">
        <v>249</v>
      </c>
      <c r="D1784" t="s">
        <v>407</v>
      </c>
      <c r="E1784" t="s">
        <v>633</v>
      </c>
      <c r="F1784" t="s">
        <v>118</v>
      </c>
      <c r="G1784" s="3">
        <v>13971.68</v>
      </c>
      <c r="H1784" s="3" t="str">
        <f>VLOOKUP($A1784&amp;$C1784&amp;$B1784,Mapping!$C:$G,3,0)</f>
        <v>Mass</v>
      </c>
      <c r="I1784" t="str">
        <f>VLOOKUP($A1784&amp;$C1784&amp;$B1784,Mapping!$C:$G,4,0)</f>
        <v>PIZ BUIN</v>
      </c>
      <c r="J1784" t="str">
        <f t="shared" si="27"/>
        <v>PIZ BUIN SUN</v>
      </c>
      <c r="K1784" t="str">
        <f>VLOOKUP($A1784&amp;$C1784&amp;$B1784,Mapping!$C:$G,5,0)</f>
        <v>Adult Skin Care</v>
      </c>
      <c r="L1784" t="str">
        <f>VLOOKUP(J1784&amp;H1784,Mapping!J:K,2,0)</f>
        <v>Piz Buin Sun Mass</v>
      </c>
      <c r="M1784" t="str">
        <f>IF(OR(I1784="PIZ BUIN",I1784="LISTERINE"),VLOOKUP(E1784,MAPEO!C:D,2,0)&amp;" "&amp;H1784,VLOOKUP(E1784,MAPEO!C:D,2,0))</f>
        <v>Piz Buin Sun Protection Mass</v>
      </c>
      <c r="N1784" t="str">
        <f>VLOOKUP(F1784,MD!A:B,2,0)</f>
        <v>YTD 2016</v>
      </c>
    </row>
    <row r="1785" spans="1:14">
      <c r="A1785" t="s">
        <v>133</v>
      </c>
      <c r="B1785" t="s">
        <v>1</v>
      </c>
      <c r="C1785" t="s">
        <v>249</v>
      </c>
      <c r="D1785" t="s">
        <v>407</v>
      </c>
      <c r="E1785" t="s">
        <v>634</v>
      </c>
      <c r="F1785" t="s">
        <v>111</v>
      </c>
      <c r="G1785" s="3">
        <v>34702.379999999997</v>
      </c>
      <c r="H1785" s="3" t="str">
        <f>VLOOKUP($A1785&amp;$C1785&amp;$B1785,Mapping!$C:$G,3,0)</f>
        <v>Mass</v>
      </c>
      <c r="I1785" t="str">
        <f>VLOOKUP($A1785&amp;$C1785&amp;$B1785,Mapping!$C:$G,4,0)</f>
        <v>PIZ BUIN</v>
      </c>
      <c r="J1785" t="str">
        <f t="shared" si="27"/>
        <v>PIZ BUIN SUN</v>
      </c>
      <c r="K1785" t="str">
        <f>VLOOKUP($A1785&amp;$C1785&amp;$B1785,Mapping!$C:$G,5,0)</f>
        <v>Adult Skin Care</v>
      </c>
      <c r="L1785" t="str">
        <f>VLOOKUP(J1785&amp;H1785,Mapping!J:K,2,0)</f>
        <v>Piz Buin Sun Mass</v>
      </c>
      <c r="M1785" t="str">
        <f>IF(OR(I1785="PIZ BUIN",I1785="LISTERINE"),VLOOKUP(E1785,MAPEO!C:D,2,0)&amp;" "&amp;H1785,VLOOKUP(E1785,MAPEO!C:D,2,0))</f>
        <v>Piz Buin Sun Protection Mass</v>
      </c>
      <c r="N1785">
        <f>VLOOKUP(F1785,MD!A:B,2,0)</f>
        <v>0</v>
      </c>
    </row>
    <row r="1786" spans="1:14">
      <c r="A1786" t="s">
        <v>133</v>
      </c>
      <c r="B1786" t="s">
        <v>1</v>
      </c>
      <c r="C1786" t="s">
        <v>249</v>
      </c>
      <c r="D1786" t="s">
        <v>407</v>
      </c>
      <c r="E1786" t="s">
        <v>634</v>
      </c>
      <c r="F1786" t="s">
        <v>114</v>
      </c>
      <c r="G1786" s="3">
        <v>26877.360000000001</v>
      </c>
      <c r="H1786" s="3" t="str">
        <f>VLOOKUP($A1786&amp;$C1786&amp;$B1786,Mapping!$C:$G,3,0)</f>
        <v>Mass</v>
      </c>
      <c r="I1786" t="str">
        <f>VLOOKUP($A1786&amp;$C1786&amp;$B1786,Mapping!$C:$G,4,0)</f>
        <v>PIZ BUIN</v>
      </c>
      <c r="J1786" t="str">
        <f t="shared" si="27"/>
        <v>PIZ BUIN SUN</v>
      </c>
      <c r="K1786" t="str">
        <f>VLOOKUP($A1786&amp;$C1786&amp;$B1786,Mapping!$C:$G,5,0)</f>
        <v>Adult Skin Care</v>
      </c>
      <c r="L1786" t="str">
        <f>VLOOKUP(J1786&amp;H1786,Mapping!J:K,2,0)</f>
        <v>Piz Buin Sun Mass</v>
      </c>
      <c r="M1786" t="str">
        <f>IF(OR(I1786="PIZ BUIN",I1786="LISTERINE"),VLOOKUP(E1786,MAPEO!C:D,2,0)&amp;" "&amp;H1786,VLOOKUP(E1786,MAPEO!C:D,2,0))</f>
        <v>Piz Buin Sun Protection Mass</v>
      </c>
      <c r="N1786">
        <f>VLOOKUP(F1786,MD!A:B,2,0)</f>
        <v>0</v>
      </c>
    </row>
    <row r="1787" spans="1:14">
      <c r="A1787" t="s">
        <v>133</v>
      </c>
      <c r="B1787" t="s">
        <v>1</v>
      </c>
      <c r="C1787" t="s">
        <v>249</v>
      </c>
      <c r="D1787" t="s">
        <v>407</v>
      </c>
      <c r="E1787" t="s">
        <v>634</v>
      </c>
      <c r="F1787" t="s">
        <v>117</v>
      </c>
      <c r="G1787" s="3">
        <v>17214.71</v>
      </c>
      <c r="H1787" s="3" t="str">
        <f>VLOOKUP($A1787&amp;$C1787&amp;$B1787,Mapping!$C:$G,3,0)</f>
        <v>Mass</v>
      </c>
      <c r="I1787" t="str">
        <f>VLOOKUP($A1787&amp;$C1787&amp;$B1787,Mapping!$C:$G,4,0)</f>
        <v>PIZ BUIN</v>
      </c>
      <c r="J1787" t="str">
        <f t="shared" si="27"/>
        <v>PIZ BUIN SUN</v>
      </c>
      <c r="K1787" t="str">
        <f>VLOOKUP($A1787&amp;$C1787&amp;$B1787,Mapping!$C:$G,5,0)</f>
        <v>Adult Skin Care</v>
      </c>
      <c r="L1787" t="str">
        <f>VLOOKUP(J1787&amp;H1787,Mapping!J:K,2,0)</f>
        <v>Piz Buin Sun Mass</v>
      </c>
      <c r="M1787" t="str">
        <f>IF(OR(I1787="PIZ BUIN",I1787="LISTERINE"),VLOOKUP(E1787,MAPEO!C:D,2,0)&amp;" "&amp;H1787,VLOOKUP(E1787,MAPEO!C:D,2,0))</f>
        <v>Piz Buin Sun Protection Mass</v>
      </c>
      <c r="N1787" t="str">
        <f>VLOOKUP(F1787,MD!A:B,2,0)</f>
        <v>YTD 2016</v>
      </c>
    </row>
    <row r="1788" spans="1:14">
      <c r="A1788" t="s">
        <v>133</v>
      </c>
      <c r="B1788" t="s">
        <v>1</v>
      </c>
      <c r="C1788" t="s">
        <v>249</v>
      </c>
      <c r="D1788" t="s">
        <v>407</v>
      </c>
      <c r="E1788" t="s">
        <v>634</v>
      </c>
      <c r="F1788" t="s">
        <v>118</v>
      </c>
      <c r="G1788" s="3">
        <v>36485.07</v>
      </c>
      <c r="H1788" s="3" t="str">
        <f>VLOOKUP($A1788&amp;$C1788&amp;$B1788,Mapping!$C:$G,3,0)</f>
        <v>Mass</v>
      </c>
      <c r="I1788" t="str">
        <f>VLOOKUP($A1788&amp;$C1788&amp;$B1788,Mapping!$C:$G,4,0)</f>
        <v>PIZ BUIN</v>
      </c>
      <c r="J1788" t="str">
        <f t="shared" si="27"/>
        <v>PIZ BUIN SUN</v>
      </c>
      <c r="K1788" t="str">
        <f>VLOOKUP($A1788&amp;$C1788&amp;$B1788,Mapping!$C:$G,5,0)</f>
        <v>Adult Skin Care</v>
      </c>
      <c r="L1788" t="str">
        <f>VLOOKUP(J1788&amp;H1788,Mapping!J:K,2,0)</f>
        <v>Piz Buin Sun Mass</v>
      </c>
      <c r="M1788" t="str">
        <f>IF(OR(I1788="PIZ BUIN",I1788="LISTERINE"),VLOOKUP(E1788,MAPEO!C:D,2,0)&amp;" "&amp;H1788,VLOOKUP(E1788,MAPEO!C:D,2,0))</f>
        <v>Piz Buin Sun Protection Mass</v>
      </c>
      <c r="N1788" t="str">
        <f>VLOOKUP(F1788,MD!A:B,2,0)</f>
        <v>YTD 2016</v>
      </c>
    </row>
    <row r="1789" spans="1:14">
      <c r="A1789" t="s">
        <v>133</v>
      </c>
      <c r="B1789" t="s">
        <v>1</v>
      </c>
      <c r="C1789" t="s">
        <v>249</v>
      </c>
      <c r="D1789" t="s">
        <v>407</v>
      </c>
      <c r="E1789" t="s">
        <v>635</v>
      </c>
      <c r="F1789" t="s">
        <v>111</v>
      </c>
      <c r="G1789" s="3">
        <v>35171.360000000001</v>
      </c>
      <c r="H1789" s="3" t="str">
        <f>VLOOKUP($A1789&amp;$C1789&amp;$B1789,Mapping!$C:$G,3,0)</f>
        <v>Mass</v>
      </c>
      <c r="I1789" t="str">
        <f>VLOOKUP($A1789&amp;$C1789&amp;$B1789,Mapping!$C:$G,4,0)</f>
        <v>PIZ BUIN</v>
      </c>
      <c r="J1789" t="str">
        <f t="shared" si="27"/>
        <v>PIZ BUIN SUN</v>
      </c>
      <c r="K1789" t="str">
        <f>VLOOKUP($A1789&amp;$C1789&amp;$B1789,Mapping!$C:$G,5,0)</f>
        <v>Adult Skin Care</v>
      </c>
      <c r="L1789" t="str">
        <f>VLOOKUP(J1789&amp;H1789,Mapping!J:K,2,0)</f>
        <v>Piz Buin Sun Mass</v>
      </c>
      <c r="M1789" t="str">
        <f>IF(OR(I1789="PIZ BUIN",I1789="LISTERINE"),VLOOKUP(E1789,MAPEO!C:D,2,0)&amp;" "&amp;H1789,VLOOKUP(E1789,MAPEO!C:D,2,0))</f>
        <v>Piz Buin Sun Protection Mass</v>
      </c>
      <c r="N1789">
        <f>VLOOKUP(F1789,MD!A:B,2,0)</f>
        <v>0</v>
      </c>
    </row>
    <row r="1790" spans="1:14">
      <c r="A1790" t="s">
        <v>133</v>
      </c>
      <c r="B1790" t="s">
        <v>1</v>
      </c>
      <c r="C1790" t="s">
        <v>249</v>
      </c>
      <c r="D1790" t="s">
        <v>407</v>
      </c>
      <c r="E1790" t="s">
        <v>635</v>
      </c>
      <c r="F1790" t="s">
        <v>114</v>
      </c>
      <c r="G1790" s="3">
        <v>6819.45</v>
      </c>
      <c r="H1790" s="3" t="str">
        <f>VLOOKUP($A1790&amp;$C1790&amp;$B1790,Mapping!$C:$G,3,0)</f>
        <v>Mass</v>
      </c>
      <c r="I1790" t="str">
        <f>VLOOKUP($A1790&amp;$C1790&amp;$B1790,Mapping!$C:$G,4,0)</f>
        <v>PIZ BUIN</v>
      </c>
      <c r="J1790" t="str">
        <f t="shared" si="27"/>
        <v>PIZ BUIN SUN</v>
      </c>
      <c r="K1790" t="str">
        <f>VLOOKUP($A1790&amp;$C1790&amp;$B1790,Mapping!$C:$G,5,0)</f>
        <v>Adult Skin Care</v>
      </c>
      <c r="L1790" t="str">
        <f>VLOOKUP(J1790&amp;H1790,Mapping!J:K,2,0)</f>
        <v>Piz Buin Sun Mass</v>
      </c>
      <c r="M1790" t="str">
        <f>IF(OR(I1790="PIZ BUIN",I1790="LISTERINE"),VLOOKUP(E1790,MAPEO!C:D,2,0)&amp;" "&amp;H1790,VLOOKUP(E1790,MAPEO!C:D,2,0))</f>
        <v>Piz Buin Sun Protection Mass</v>
      </c>
      <c r="N1790">
        <f>VLOOKUP(F1790,MD!A:B,2,0)</f>
        <v>0</v>
      </c>
    </row>
    <row r="1791" spans="1:14">
      <c r="A1791" t="s">
        <v>133</v>
      </c>
      <c r="B1791" t="s">
        <v>1</v>
      </c>
      <c r="C1791" t="s">
        <v>249</v>
      </c>
      <c r="D1791" t="s">
        <v>407</v>
      </c>
      <c r="E1791" t="s">
        <v>635</v>
      </c>
      <c r="F1791" t="s">
        <v>115</v>
      </c>
      <c r="G1791" s="3">
        <v>7942.72</v>
      </c>
      <c r="H1791" s="3" t="str">
        <f>VLOOKUP($A1791&amp;$C1791&amp;$B1791,Mapping!$C:$G,3,0)</f>
        <v>Mass</v>
      </c>
      <c r="I1791" t="str">
        <f>VLOOKUP($A1791&amp;$C1791&amp;$B1791,Mapping!$C:$G,4,0)</f>
        <v>PIZ BUIN</v>
      </c>
      <c r="J1791" t="str">
        <f t="shared" si="27"/>
        <v>PIZ BUIN SUN</v>
      </c>
      <c r="K1791" t="str">
        <f>VLOOKUP($A1791&amp;$C1791&amp;$B1791,Mapping!$C:$G,5,0)</f>
        <v>Adult Skin Care</v>
      </c>
      <c r="L1791" t="str">
        <f>VLOOKUP(J1791&amp;H1791,Mapping!J:K,2,0)</f>
        <v>Piz Buin Sun Mass</v>
      </c>
      <c r="M1791" t="str">
        <f>IF(OR(I1791="PIZ BUIN",I1791="LISTERINE"),VLOOKUP(E1791,MAPEO!C:D,2,0)&amp;" "&amp;H1791,VLOOKUP(E1791,MAPEO!C:D,2,0))</f>
        <v>Piz Buin Sun Protection Mass</v>
      </c>
      <c r="N1791" t="str">
        <f>VLOOKUP(F1791,MD!A:B,2,0)</f>
        <v>YTD 2016</v>
      </c>
    </row>
    <row r="1792" spans="1:14">
      <c r="A1792" t="s">
        <v>133</v>
      </c>
      <c r="B1792" t="s">
        <v>1</v>
      </c>
      <c r="C1792" t="s">
        <v>249</v>
      </c>
      <c r="D1792" t="s">
        <v>407</v>
      </c>
      <c r="E1792" t="s">
        <v>635</v>
      </c>
      <c r="F1792" t="s">
        <v>117</v>
      </c>
      <c r="G1792" s="3">
        <v>8304.81</v>
      </c>
      <c r="H1792" s="3" t="str">
        <f>VLOOKUP($A1792&amp;$C1792&amp;$B1792,Mapping!$C:$G,3,0)</f>
        <v>Mass</v>
      </c>
      <c r="I1792" t="str">
        <f>VLOOKUP($A1792&amp;$C1792&amp;$B1792,Mapping!$C:$G,4,0)</f>
        <v>PIZ BUIN</v>
      </c>
      <c r="J1792" t="str">
        <f t="shared" ref="J1792:J1851" si="28">IF(OR(C1792="ROC",C1792="COMPEED"),E1792,D1792)</f>
        <v>PIZ BUIN SUN</v>
      </c>
      <c r="K1792" t="str">
        <f>VLOOKUP($A1792&amp;$C1792&amp;$B1792,Mapping!$C:$G,5,0)</f>
        <v>Adult Skin Care</v>
      </c>
      <c r="L1792" t="str">
        <f>VLOOKUP(J1792&amp;H1792,Mapping!J:K,2,0)</f>
        <v>Piz Buin Sun Mass</v>
      </c>
      <c r="M1792" t="str">
        <f>IF(OR(I1792="PIZ BUIN",I1792="LISTERINE"),VLOOKUP(E1792,MAPEO!C:D,2,0)&amp;" "&amp;H1792,VLOOKUP(E1792,MAPEO!C:D,2,0))</f>
        <v>Piz Buin Sun Protection Mass</v>
      </c>
      <c r="N1792" t="str">
        <f>VLOOKUP(F1792,MD!A:B,2,0)</f>
        <v>YTD 2016</v>
      </c>
    </row>
    <row r="1793" spans="1:14">
      <c r="A1793" t="s">
        <v>133</v>
      </c>
      <c r="B1793" t="s">
        <v>1</v>
      </c>
      <c r="C1793" t="s">
        <v>249</v>
      </c>
      <c r="D1793" t="s">
        <v>407</v>
      </c>
      <c r="E1793" t="s">
        <v>635</v>
      </c>
      <c r="F1793" t="s">
        <v>118</v>
      </c>
      <c r="G1793" s="3">
        <v>35698.46</v>
      </c>
      <c r="H1793" s="3" t="str">
        <f>VLOOKUP($A1793&amp;$C1793&amp;$B1793,Mapping!$C:$G,3,0)</f>
        <v>Mass</v>
      </c>
      <c r="I1793" t="str">
        <f>VLOOKUP($A1793&amp;$C1793&amp;$B1793,Mapping!$C:$G,4,0)</f>
        <v>PIZ BUIN</v>
      </c>
      <c r="J1793" t="str">
        <f t="shared" si="28"/>
        <v>PIZ BUIN SUN</v>
      </c>
      <c r="K1793" t="str">
        <f>VLOOKUP($A1793&amp;$C1793&amp;$B1793,Mapping!$C:$G,5,0)</f>
        <v>Adult Skin Care</v>
      </c>
      <c r="L1793" t="str">
        <f>VLOOKUP(J1793&amp;H1793,Mapping!J:K,2,0)</f>
        <v>Piz Buin Sun Mass</v>
      </c>
      <c r="M1793" t="str">
        <f>IF(OR(I1793="PIZ BUIN",I1793="LISTERINE"),VLOOKUP(E1793,MAPEO!C:D,2,0)&amp;" "&amp;H1793,VLOOKUP(E1793,MAPEO!C:D,2,0))</f>
        <v>Piz Buin Sun Protection Mass</v>
      </c>
      <c r="N1793" t="str">
        <f>VLOOKUP(F1793,MD!A:B,2,0)</f>
        <v>YTD 2016</v>
      </c>
    </row>
    <row r="1794" spans="1:14">
      <c r="A1794" t="s">
        <v>133</v>
      </c>
      <c r="B1794" t="s">
        <v>1</v>
      </c>
      <c r="C1794" t="s">
        <v>249</v>
      </c>
      <c r="D1794" t="s">
        <v>407</v>
      </c>
      <c r="E1794" t="s">
        <v>636</v>
      </c>
      <c r="F1794" t="s">
        <v>111</v>
      </c>
      <c r="G1794" s="3">
        <v>18052.34</v>
      </c>
      <c r="H1794" s="3" t="str">
        <f>VLOOKUP($A1794&amp;$C1794&amp;$B1794,Mapping!$C:$G,3,0)</f>
        <v>Mass</v>
      </c>
      <c r="I1794" t="str">
        <f>VLOOKUP($A1794&amp;$C1794&amp;$B1794,Mapping!$C:$G,4,0)</f>
        <v>PIZ BUIN</v>
      </c>
      <c r="J1794" t="str">
        <f t="shared" si="28"/>
        <v>PIZ BUIN SUN</v>
      </c>
      <c r="K1794" t="str">
        <f>VLOOKUP($A1794&amp;$C1794&amp;$B1794,Mapping!$C:$G,5,0)</f>
        <v>Adult Skin Care</v>
      </c>
      <c r="L1794" t="str">
        <f>VLOOKUP(J1794&amp;H1794,Mapping!J:K,2,0)</f>
        <v>Piz Buin Sun Mass</v>
      </c>
      <c r="M1794" t="str">
        <f>IF(OR(I1794="PIZ BUIN",I1794="LISTERINE"),VLOOKUP(E1794,MAPEO!C:D,2,0)&amp;" "&amp;H1794,VLOOKUP(E1794,MAPEO!C:D,2,0))</f>
        <v>Piz Buin Sun Protection Mass</v>
      </c>
      <c r="N1794">
        <f>VLOOKUP(F1794,MD!A:B,2,0)</f>
        <v>0</v>
      </c>
    </row>
    <row r="1795" spans="1:14">
      <c r="A1795" t="s">
        <v>133</v>
      </c>
      <c r="B1795" t="s">
        <v>1</v>
      </c>
      <c r="C1795" t="s">
        <v>249</v>
      </c>
      <c r="D1795" t="s">
        <v>407</v>
      </c>
      <c r="E1795" t="s">
        <v>636</v>
      </c>
      <c r="F1795" t="s">
        <v>114</v>
      </c>
      <c r="G1795" s="3">
        <v>33577.019999999997</v>
      </c>
      <c r="H1795" s="3" t="str">
        <f>VLOOKUP($A1795&amp;$C1795&amp;$B1795,Mapping!$C:$G,3,0)</f>
        <v>Mass</v>
      </c>
      <c r="I1795" t="str">
        <f>VLOOKUP($A1795&amp;$C1795&amp;$B1795,Mapping!$C:$G,4,0)</f>
        <v>PIZ BUIN</v>
      </c>
      <c r="J1795" t="str">
        <f t="shared" si="28"/>
        <v>PIZ BUIN SUN</v>
      </c>
      <c r="K1795" t="str">
        <f>VLOOKUP($A1795&amp;$C1795&amp;$B1795,Mapping!$C:$G,5,0)</f>
        <v>Adult Skin Care</v>
      </c>
      <c r="L1795" t="str">
        <f>VLOOKUP(J1795&amp;H1795,Mapping!J:K,2,0)</f>
        <v>Piz Buin Sun Mass</v>
      </c>
      <c r="M1795" t="str">
        <f>IF(OR(I1795="PIZ BUIN",I1795="LISTERINE"),VLOOKUP(E1795,MAPEO!C:D,2,0)&amp;" "&amp;H1795,VLOOKUP(E1795,MAPEO!C:D,2,0))</f>
        <v>Piz Buin Sun Protection Mass</v>
      </c>
      <c r="N1795">
        <f>VLOOKUP(F1795,MD!A:B,2,0)</f>
        <v>0</v>
      </c>
    </row>
    <row r="1796" spans="1:14">
      <c r="A1796" t="s">
        <v>133</v>
      </c>
      <c r="B1796" t="s">
        <v>1</v>
      </c>
      <c r="C1796" t="s">
        <v>249</v>
      </c>
      <c r="D1796" t="s">
        <v>407</v>
      </c>
      <c r="E1796" t="s">
        <v>636</v>
      </c>
      <c r="F1796" t="s">
        <v>118</v>
      </c>
      <c r="G1796" s="3">
        <v>5854.68</v>
      </c>
      <c r="H1796" s="3" t="str">
        <f>VLOOKUP($A1796&amp;$C1796&amp;$B1796,Mapping!$C:$G,3,0)</f>
        <v>Mass</v>
      </c>
      <c r="I1796" t="str">
        <f>VLOOKUP($A1796&amp;$C1796&amp;$B1796,Mapping!$C:$G,4,0)</f>
        <v>PIZ BUIN</v>
      </c>
      <c r="J1796" t="str">
        <f t="shared" si="28"/>
        <v>PIZ BUIN SUN</v>
      </c>
      <c r="K1796" t="str">
        <f>VLOOKUP($A1796&amp;$C1796&amp;$B1796,Mapping!$C:$G,5,0)</f>
        <v>Adult Skin Care</v>
      </c>
      <c r="L1796" t="str">
        <f>VLOOKUP(J1796&amp;H1796,Mapping!J:K,2,0)</f>
        <v>Piz Buin Sun Mass</v>
      </c>
      <c r="M1796" t="str">
        <f>IF(OR(I1796="PIZ BUIN",I1796="LISTERINE"),VLOOKUP(E1796,MAPEO!C:D,2,0)&amp;" "&amp;H1796,VLOOKUP(E1796,MAPEO!C:D,2,0))</f>
        <v>Piz Buin Sun Protection Mass</v>
      </c>
      <c r="N1796" t="str">
        <f>VLOOKUP(F1796,MD!A:B,2,0)</f>
        <v>YTD 2016</v>
      </c>
    </row>
    <row r="1797" spans="1:14">
      <c r="A1797" t="s">
        <v>133</v>
      </c>
      <c r="B1797" t="s">
        <v>1</v>
      </c>
      <c r="C1797" t="s">
        <v>249</v>
      </c>
      <c r="D1797" t="s">
        <v>407</v>
      </c>
      <c r="E1797" t="s">
        <v>637</v>
      </c>
      <c r="F1797" t="s">
        <v>115</v>
      </c>
      <c r="G1797" s="3">
        <v>56058.28</v>
      </c>
      <c r="H1797" s="3" t="str">
        <f>VLOOKUP($A1797&amp;$C1797&amp;$B1797,Mapping!$C:$G,3,0)</f>
        <v>Mass</v>
      </c>
      <c r="I1797" t="str">
        <f>VLOOKUP($A1797&amp;$C1797&amp;$B1797,Mapping!$C:$G,4,0)</f>
        <v>PIZ BUIN</v>
      </c>
      <c r="J1797" t="str">
        <f t="shared" si="28"/>
        <v>PIZ BUIN SUN</v>
      </c>
      <c r="K1797" t="str">
        <f>VLOOKUP($A1797&amp;$C1797&amp;$B1797,Mapping!$C:$G,5,0)</f>
        <v>Adult Skin Care</v>
      </c>
      <c r="L1797" t="str">
        <f>VLOOKUP(J1797&amp;H1797,Mapping!J:K,2,0)</f>
        <v>Piz Buin Sun Mass</v>
      </c>
      <c r="M1797" t="str">
        <f>IF(OR(I1797="PIZ BUIN",I1797="LISTERINE"),VLOOKUP(E1797,MAPEO!C:D,2,0)&amp;" "&amp;H1797,VLOOKUP(E1797,MAPEO!C:D,2,0))</f>
        <v>Piz Buin Sun Protection Mass</v>
      </c>
      <c r="N1797" t="str">
        <f>VLOOKUP(F1797,MD!A:B,2,0)</f>
        <v>YTD 2016</v>
      </c>
    </row>
    <row r="1798" spans="1:14">
      <c r="A1798" t="s">
        <v>133</v>
      </c>
      <c r="B1798" t="s">
        <v>1</v>
      </c>
      <c r="C1798" t="s">
        <v>249</v>
      </c>
      <c r="D1798" t="s">
        <v>407</v>
      </c>
      <c r="E1798" t="s">
        <v>637</v>
      </c>
      <c r="F1798" t="s">
        <v>117</v>
      </c>
      <c r="G1798" s="3">
        <v>-1832.08</v>
      </c>
      <c r="H1798" s="3" t="str">
        <f>VLOOKUP($A1798&amp;$C1798&amp;$B1798,Mapping!$C:$G,3,0)</f>
        <v>Mass</v>
      </c>
      <c r="I1798" t="str">
        <f>VLOOKUP($A1798&amp;$C1798&amp;$B1798,Mapping!$C:$G,4,0)</f>
        <v>PIZ BUIN</v>
      </c>
      <c r="J1798" t="str">
        <f t="shared" si="28"/>
        <v>PIZ BUIN SUN</v>
      </c>
      <c r="K1798" t="str">
        <f>VLOOKUP($A1798&amp;$C1798&amp;$B1798,Mapping!$C:$G,5,0)</f>
        <v>Adult Skin Care</v>
      </c>
      <c r="L1798" t="str">
        <f>VLOOKUP(J1798&amp;H1798,Mapping!J:K,2,0)</f>
        <v>Piz Buin Sun Mass</v>
      </c>
      <c r="M1798" t="str">
        <f>IF(OR(I1798="PIZ BUIN",I1798="LISTERINE"),VLOOKUP(E1798,MAPEO!C:D,2,0)&amp;" "&amp;H1798,VLOOKUP(E1798,MAPEO!C:D,2,0))</f>
        <v>Piz Buin Sun Protection Mass</v>
      </c>
      <c r="N1798" t="str">
        <f>VLOOKUP(F1798,MD!A:B,2,0)</f>
        <v>YTD 2016</v>
      </c>
    </row>
    <row r="1799" spans="1:14">
      <c r="A1799" t="s">
        <v>133</v>
      </c>
      <c r="B1799" t="s">
        <v>1</v>
      </c>
      <c r="C1799" t="s">
        <v>249</v>
      </c>
      <c r="D1799" t="s">
        <v>407</v>
      </c>
      <c r="E1799" t="s">
        <v>637</v>
      </c>
      <c r="F1799" t="s">
        <v>118</v>
      </c>
      <c r="G1799" s="3">
        <v>2918.28</v>
      </c>
      <c r="H1799" s="3" t="str">
        <f>VLOOKUP($A1799&amp;$C1799&amp;$B1799,Mapping!$C:$G,3,0)</f>
        <v>Mass</v>
      </c>
      <c r="I1799" t="str">
        <f>VLOOKUP($A1799&amp;$C1799&amp;$B1799,Mapping!$C:$G,4,0)</f>
        <v>PIZ BUIN</v>
      </c>
      <c r="J1799" t="str">
        <f t="shared" si="28"/>
        <v>PIZ BUIN SUN</v>
      </c>
      <c r="K1799" t="str">
        <f>VLOOKUP($A1799&amp;$C1799&amp;$B1799,Mapping!$C:$G,5,0)</f>
        <v>Adult Skin Care</v>
      </c>
      <c r="L1799" t="str">
        <f>VLOOKUP(J1799&amp;H1799,Mapping!J:K,2,0)</f>
        <v>Piz Buin Sun Mass</v>
      </c>
      <c r="M1799" t="str">
        <f>IF(OR(I1799="PIZ BUIN",I1799="LISTERINE"),VLOOKUP(E1799,MAPEO!C:D,2,0)&amp;" "&amp;H1799,VLOOKUP(E1799,MAPEO!C:D,2,0))</f>
        <v>Piz Buin Sun Protection Mass</v>
      </c>
      <c r="N1799" t="str">
        <f>VLOOKUP(F1799,MD!A:B,2,0)</f>
        <v>YTD 2016</v>
      </c>
    </row>
    <row r="1800" spans="1:14">
      <c r="A1800" t="s">
        <v>133</v>
      </c>
      <c r="B1800" t="s">
        <v>1</v>
      </c>
      <c r="C1800" t="s">
        <v>249</v>
      </c>
      <c r="D1800" t="s">
        <v>407</v>
      </c>
      <c r="E1800" t="s">
        <v>638</v>
      </c>
      <c r="F1800" t="s">
        <v>111</v>
      </c>
      <c r="G1800" s="3">
        <v>46752.6</v>
      </c>
      <c r="H1800" s="3" t="str">
        <f>VLOOKUP($A1800&amp;$C1800&amp;$B1800,Mapping!$C:$G,3,0)</f>
        <v>Mass</v>
      </c>
      <c r="I1800" t="str">
        <f>VLOOKUP($A1800&amp;$C1800&amp;$B1800,Mapping!$C:$G,4,0)</f>
        <v>PIZ BUIN</v>
      </c>
      <c r="J1800" t="str">
        <f t="shared" si="28"/>
        <v>PIZ BUIN SUN</v>
      </c>
      <c r="K1800" t="str">
        <f>VLOOKUP($A1800&amp;$C1800&amp;$B1800,Mapping!$C:$G,5,0)</f>
        <v>Adult Skin Care</v>
      </c>
      <c r="L1800" t="str">
        <f>VLOOKUP(J1800&amp;H1800,Mapping!J:K,2,0)</f>
        <v>Piz Buin Sun Mass</v>
      </c>
      <c r="M1800" t="str">
        <f>IF(OR(I1800="PIZ BUIN",I1800="LISTERINE"),VLOOKUP(E1800,MAPEO!C:D,2,0)&amp;" "&amp;H1800,VLOOKUP(E1800,MAPEO!C:D,2,0))</f>
        <v>Piz Buin Sun Protection Mass</v>
      </c>
      <c r="N1800">
        <f>VLOOKUP(F1800,MD!A:B,2,0)</f>
        <v>0</v>
      </c>
    </row>
    <row r="1801" spans="1:14">
      <c r="A1801" t="s">
        <v>133</v>
      </c>
      <c r="B1801" t="s">
        <v>1</v>
      </c>
      <c r="C1801" t="s">
        <v>249</v>
      </c>
      <c r="D1801" t="s">
        <v>407</v>
      </c>
      <c r="E1801" t="s">
        <v>638</v>
      </c>
      <c r="F1801" t="s">
        <v>114</v>
      </c>
      <c r="G1801" s="3">
        <v>45279.44</v>
      </c>
      <c r="H1801" s="3" t="str">
        <f>VLOOKUP($A1801&amp;$C1801&amp;$B1801,Mapping!$C:$G,3,0)</f>
        <v>Mass</v>
      </c>
      <c r="I1801" t="str">
        <f>VLOOKUP($A1801&amp;$C1801&amp;$B1801,Mapping!$C:$G,4,0)</f>
        <v>PIZ BUIN</v>
      </c>
      <c r="J1801" t="str">
        <f t="shared" si="28"/>
        <v>PIZ BUIN SUN</v>
      </c>
      <c r="K1801" t="str">
        <f>VLOOKUP($A1801&amp;$C1801&amp;$B1801,Mapping!$C:$G,5,0)</f>
        <v>Adult Skin Care</v>
      </c>
      <c r="L1801" t="str">
        <f>VLOOKUP(J1801&amp;H1801,Mapping!J:K,2,0)</f>
        <v>Piz Buin Sun Mass</v>
      </c>
      <c r="M1801" t="str">
        <f>IF(OR(I1801="PIZ BUIN",I1801="LISTERINE"),VLOOKUP(E1801,MAPEO!C:D,2,0)&amp;" "&amp;H1801,VLOOKUP(E1801,MAPEO!C:D,2,0))</f>
        <v>Piz Buin Sun Protection Mass</v>
      </c>
      <c r="N1801">
        <f>VLOOKUP(F1801,MD!A:B,2,0)</f>
        <v>0</v>
      </c>
    </row>
    <row r="1802" spans="1:14">
      <c r="A1802" t="s">
        <v>133</v>
      </c>
      <c r="B1802" t="s">
        <v>1</v>
      </c>
      <c r="C1802" t="s">
        <v>249</v>
      </c>
      <c r="D1802" t="s">
        <v>407</v>
      </c>
      <c r="E1802" t="s">
        <v>638</v>
      </c>
      <c r="F1802" t="s">
        <v>118</v>
      </c>
      <c r="G1802" s="3">
        <v>15993.28</v>
      </c>
      <c r="H1802" s="3" t="str">
        <f>VLOOKUP($A1802&amp;$C1802&amp;$B1802,Mapping!$C:$G,3,0)</f>
        <v>Mass</v>
      </c>
      <c r="I1802" t="str">
        <f>VLOOKUP($A1802&amp;$C1802&amp;$B1802,Mapping!$C:$G,4,0)</f>
        <v>PIZ BUIN</v>
      </c>
      <c r="J1802" t="str">
        <f t="shared" si="28"/>
        <v>PIZ BUIN SUN</v>
      </c>
      <c r="K1802" t="str">
        <f>VLOOKUP($A1802&amp;$C1802&amp;$B1802,Mapping!$C:$G,5,0)</f>
        <v>Adult Skin Care</v>
      </c>
      <c r="L1802" t="str">
        <f>VLOOKUP(J1802&amp;H1802,Mapping!J:K,2,0)</f>
        <v>Piz Buin Sun Mass</v>
      </c>
      <c r="M1802" t="str">
        <f>IF(OR(I1802="PIZ BUIN",I1802="LISTERINE"),VLOOKUP(E1802,MAPEO!C:D,2,0)&amp;" "&amp;H1802,VLOOKUP(E1802,MAPEO!C:D,2,0))</f>
        <v>Piz Buin Sun Protection Mass</v>
      </c>
      <c r="N1802" t="str">
        <f>VLOOKUP(F1802,MD!A:B,2,0)</f>
        <v>YTD 2016</v>
      </c>
    </row>
    <row r="1803" spans="1:14">
      <c r="A1803" t="s">
        <v>133</v>
      </c>
      <c r="B1803" t="s">
        <v>1</v>
      </c>
      <c r="C1803" t="s">
        <v>249</v>
      </c>
      <c r="D1803" t="s">
        <v>407</v>
      </c>
      <c r="E1803" t="s">
        <v>639</v>
      </c>
      <c r="F1803" t="s">
        <v>111</v>
      </c>
      <c r="G1803" s="3">
        <v>17612.02</v>
      </c>
      <c r="H1803" s="3" t="str">
        <f>VLOOKUP($A1803&amp;$C1803&amp;$B1803,Mapping!$C:$G,3,0)</f>
        <v>Mass</v>
      </c>
      <c r="I1803" t="str">
        <f>VLOOKUP($A1803&amp;$C1803&amp;$B1803,Mapping!$C:$G,4,0)</f>
        <v>PIZ BUIN</v>
      </c>
      <c r="J1803" t="str">
        <f t="shared" si="28"/>
        <v>PIZ BUIN SUN</v>
      </c>
      <c r="K1803" t="str">
        <f>VLOOKUP($A1803&amp;$C1803&amp;$B1803,Mapping!$C:$G,5,0)</f>
        <v>Adult Skin Care</v>
      </c>
      <c r="L1803" t="str">
        <f>VLOOKUP(J1803&amp;H1803,Mapping!J:K,2,0)</f>
        <v>Piz Buin Sun Mass</v>
      </c>
      <c r="M1803" t="str">
        <f>IF(OR(I1803="PIZ BUIN",I1803="LISTERINE"),VLOOKUP(E1803,MAPEO!C:D,2,0)&amp;" "&amp;H1803,VLOOKUP(E1803,MAPEO!C:D,2,0))</f>
        <v>Piz Buin Sun Protection Mass</v>
      </c>
      <c r="N1803">
        <f>VLOOKUP(F1803,MD!A:B,2,0)</f>
        <v>0</v>
      </c>
    </row>
    <row r="1804" spans="1:14">
      <c r="A1804" t="s">
        <v>133</v>
      </c>
      <c r="B1804" t="s">
        <v>1</v>
      </c>
      <c r="C1804" t="s">
        <v>249</v>
      </c>
      <c r="D1804" t="s">
        <v>407</v>
      </c>
      <c r="E1804" t="s">
        <v>639</v>
      </c>
      <c r="F1804" t="s">
        <v>114</v>
      </c>
      <c r="G1804" s="3">
        <v>20774.580000000002</v>
      </c>
      <c r="H1804" s="3" t="str">
        <f>VLOOKUP($A1804&amp;$C1804&amp;$B1804,Mapping!$C:$G,3,0)</f>
        <v>Mass</v>
      </c>
      <c r="I1804" t="str">
        <f>VLOOKUP($A1804&amp;$C1804&amp;$B1804,Mapping!$C:$G,4,0)</f>
        <v>PIZ BUIN</v>
      </c>
      <c r="J1804" t="str">
        <f t="shared" si="28"/>
        <v>PIZ BUIN SUN</v>
      </c>
      <c r="K1804" t="str">
        <f>VLOOKUP($A1804&amp;$C1804&amp;$B1804,Mapping!$C:$G,5,0)</f>
        <v>Adult Skin Care</v>
      </c>
      <c r="L1804" t="str">
        <f>VLOOKUP(J1804&amp;H1804,Mapping!J:K,2,0)</f>
        <v>Piz Buin Sun Mass</v>
      </c>
      <c r="M1804" t="str">
        <f>IF(OR(I1804="PIZ BUIN",I1804="LISTERINE"),VLOOKUP(E1804,MAPEO!C:D,2,0)&amp;" "&amp;H1804,VLOOKUP(E1804,MAPEO!C:D,2,0))</f>
        <v>Piz Buin Sun Protection Mass</v>
      </c>
      <c r="N1804">
        <f>VLOOKUP(F1804,MD!A:B,2,0)</f>
        <v>0</v>
      </c>
    </row>
    <row r="1805" spans="1:14">
      <c r="A1805" t="s">
        <v>133</v>
      </c>
      <c r="B1805" t="s">
        <v>1</v>
      </c>
      <c r="C1805" t="s">
        <v>249</v>
      </c>
      <c r="D1805" t="s">
        <v>407</v>
      </c>
      <c r="E1805" t="s">
        <v>639</v>
      </c>
      <c r="F1805" t="s">
        <v>118</v>
      </c>
      <c r="G1805" s="3">
        <v>9139.02</v>
      </c>
      <c r="H1805" s="3" t="str">
        <f>VLOOKUP($A1805&amp;$C1805&amp;$B1805,Mapping!$C:$G,3,0)</f>
        <v>Mass</v>
      </c>
      <c r="I1805" t="str">
        <f>VLOOKUP($A1805&amp;$C1805&amp;$B1805,Mapping!$C:$G,4,0)</f>
        <v>PIZ BUIN</v>
      </c>
      <c r="J1805" t="str">
        <f t="shared" si="28"/>
        <v>PIZ BUIN SUN</v>
      </c>
      <c r="K1805" t="str">
        <f>VLOOKUP($A1805&amp;$C1805&amp;$B1805,Mapping!$C:$G,5,0)</f>
        <v>Adult Skin Care</v>
      </c>
      <c r="L1805" t="str">
        <f>VLOOKUP(J1805&amp;H1805,Mapping!J:K,2,0)</f>
        <v>Piz Buin Sun Mass</v>
      </c>
      <c r="M1805" t="str">
        <f>IF(OR(I1805="PIZ BUIN",I1805="LISTERINE"),VLOOKUP(E1805,MAPEO!C:D,2,0)&amp;" "&amp;H1805,VLOOKUP(E1805,MAPEO!C:D,2,0))</f>
        <v>Piz Buin Sun Protection Mass</v>
      </c>
      <c r="N1805" t="str">
        <f>VLOOKUP(F1805,MD!A:B,2,0)</f>
        <v>YTD 2016</v>
      </c>
    </row>
    <row r="1806" spans="1:14">
      <c r="A1806" t="s">
        <v>133</v>
      </c>
      <c r="B1806" t="s">
        <v>1</v>
      </c>
      <c r="C1806" t="s">
        <v>259</v>
      </c>
      <c r="D1806" t="s">
        <v>408</v>
      </c>
      <c r="E1806" t="s">
        <v>641</v>
      </c>
      <c r="F1806" t="s">
        <v>97</v>
      </c>
      <c r="G1806" s="3">
        <v>-5.2</v>
      </c>
      <c r="H1806" s="3" t="str">
        <f>VLOOKUP($A1806&amp;$C1806&amp;$B1806,Mapping!$C:$G,3,0)</f>
        <v>Mass</v>
      </c>
      <c r="I1806" t="str">
        <f>VLOOKUP($A1806&amp;$C1806&amp;$B1806,Mapping!$C:$G,4,0)</f>
        <v>REACH</v>
      </c>
      <c r="J1806" t="str">
        <f t="shared" si="28"/>
        <v>LIST/REACH CEP.DENTAL</v>
      </c>
      <c r="K1806" t="str">
        <f>VLOOKUP($A1806&amp;$C1806&amp;$B1806,Mapping!$C:$G,5,0)</f>
        <v>Oral &amp; Topical</v>
      </c>
      <c r="L1806" t="str">
        <f>VLOOKUP(J1806&amp;H1806,Mapping!J:K,2,0)</f>
        <v>Reach Toothbrush</v>
      </c>
      <c r="M1806" t="str">
        <f>IF(OR(I1806="PIZ BUIN",I1806="LISTERINE"),VLOOKUP(E1806,MAPEO!C:D,2,0)&amp;" "&amp;H1806,VLOOKUP(E1806,MAPEO!C:D,2,0))</f>
        <v>Reach Toothbrush</v>
      </c>
      <c r="N1806" t="str">
        <f>VLOOKUP(F1806,MD!A:B,2,0)</f>
        <v>YTD 2015</v>
      </c>
    </row>
    <row r="1807" spans="1:14">
      <c r="A1807" t="s">
        <v>133</v>
      </c>
      <c r="B1807" t="s">
        <v>1</v>
      </c>
      <c r="C1807" t="s">
        <v>259</v>
      </c>
      <c r="D1807" t="s">
        <v>408</v>
      </c>
      <c r="E1807" t="s">
        <v>641</v>
      </c>
      <c r="F1807" t="s">
        <v>104</v>
      </c>
      <c r="G1807" s="3">
        <v>-0.14000000000000001</v>
      </c>
      <c r="H1807" s="3" t="str">
        <f>VLOOKUP($A1807&amp;$C1807&amp;$B1807,Mapping!$C:$G,3,0)</f>
        <v>Mass</v>
      </c>
      <c r="I1807" t="str">
        <f>VLOOKUP($A1807&amp;$C1807&amp;$B1807,Mapping!$C:$G,4,0)</f>
        <v>REACH</v>
      </c>
      <c r="J1807" t="str">
        <f t="shared" si="28"/>
        <v>LIST/REACH CEP.DENTAL</v>
      </c>
      <c r="K1807" t="str">
        <f>VLOOKUP($A1807&amp;$C1807&amp;$B1807,Mapping!$C:$G,5,0)</f>
        <v>Oral &amp; Topical</v>
      </c>
      <c r="L1807" t="str">
        <f>VLOOKUP(J1807&amp;H1807,Mapping!J:K,2,0)</f>
        <v>Reach Toothbrush</v>
      </c>
      <c r="M1807" t="str">
        <f>IF(OR(I1807="PIZ BUIN",I1807="LISTERINE"),VLOOKUP(E1807,MAPEO!C:D,2,0)&amp;" "&amp;H1807,VLOOKUP(E1807,MAPEO!C:D,2,0))</f>
        <v>Reach Toothbrush</v>
      </c>
      <c r="N1807" t="str">
        <f>VLOOKUP(F1807,MD!A:B,2,0)</f>
        <v>YTD 2015</v>
      </c>
    </row>
    <row r="1808" spans="1:14">
      <c r="A1808" t="s">
        <v>133</v>
      </c>
      <c r="B1808" t="s">
        <v>1</v>
      </c>
      <c r="C1808" t="s">
        <v>259</v>
      </c>
      <c r="D1808" t="s">
        <v>408</v>
      </c>
      <c r="E1808" t="s">
        <v>642</v>
      </c>
      <c r="F1808" t="s">
        <v>483</v>
      </c>
      <c r="G1808" s="3">
        <v>-1.19</v>
      </c>
      <c r="H1808" s="3" t="str">
        <f>VLOOKUP($A1808&amp;$C1808&amp;$B1808,Mapping!$C:$G,3,0)</f>
        <v>Mass</v>
      </c>
      <c r="I1808" t="str">
        <f>VLOOKUP($A1808&amp;$C1808&amp;$B1808,Mapping!$C:$G,4,0)</f>
        <v>REACH</v>
      </c>
      <c r="J1808" t="str">
        <f t="shared" si="28"/>
        <v>LIST/REACH CEP.DENTAL</v>
      </c>
      <c r="K1808" t="str">
        <f>VLOOKUP($A1808&amp;$C1808&amp;$B1808,Mapping!$C:$G,5,0)</f>
        <v>Oral &amp; Topical</v>
      </c>
      <c r="L1808" t="str">
        <f>VLOOKUP(J1808&amp;H1808,Mapping!J:K,2,0)</f>
        <v>Reach Toothbrush</v>
      </c>
      <c r="M1808" t="str">
        <f>IF(OR(I1808="PIZ BUIN",I1808="LISTERINE"),VLOOKUP(E1808,MAPEO!C:D,2,0)&amp;" "&amp;H1808,VLOOKUP(E1808,MAPEO!C:D,2,0))</f>
        <v>Reach Toothbrush</v>
      </c>
      <c r="N1808">
        <f>VLOOKUP(F1808,MD!A:B,2,0)</f>
        <v>0</v>
      </c>
    </row>
    <row r="1809" spans="1:14">
      <c r="A1809" t="s">
        <v>133</v>
      </c>
      <c r="B1809" t="s">
        <v>1</v>
      </c>
      <c r="C1809" t="s">
        <v>259</v>
      </c>
      <c r="D1809" t="s">
        <v>408</v>
      </c>
      <c r="E1809" t="s">
        <v>642</v>
      </c>
      <c r="F1809" t="s">
        <v>484</v>
      </c>
      <c r="G1809" s="3">
        <v>-1.19</v>
      </c>
      <c r="H1809" s="3" t="str">
        <f>VLOOKUP($A1809&amp;$C1809&amp;$B1809,Mapping!$C:$G,3,0)</f>
        <v>Mass</v>
      </c>
      <c r="I1809" t="str">
        <f>VLOOKUP($A1809&amp;$C1809&amp;$B1809,Mapping!$C:$G,4,0)</f>
        <v>REACH</v>
      </c>
      <c r="J1809" t="str">
        <f t="shared" si="28"/>
        <v>LIST/REACH CEP.DENTAL</v>
      </c>
      <c r="K1809" t="str">
        <f>VLOOKUP($A1809&amp;$C1809&amp;$B1809,Mapping!$C:$G,5,0)</f>
        <v>Oral &amp; Topical</v>
      </c>
      <c r="L1809" t="str">
        <f>VLOOKUP(J1809&amp;H1809,Mapping!J:K,2,0)</f>
        <v>Reach Toothbrush</v>
      </c>
      <c r="M1809" t="str">
        <f>IF(OR(I1809="PIZ BUIN",I1809="LISTERINE"),VLOOKUP(E1809,MAPEO!C:D,2,0)&amp;" "&amp;H1809,VLOOKUP(E1809,MAPEO!C:D,2,0))</f>
        <v>Reach Toothbrush</v>
      </c>
      <c r="N1809">
        <f>VLOOKUP(F1809,MD!A:B,2,0)</f>
        <v>0</v>
      </c>
    </row>
    <row r="1810" spans="1:14">
      <c r="A1810" t="s">
        <v>133</v>
      </c>
      <c r="B1810" t="s">
        <v>1</v>
      </c>
      <c r="C1810" t="s">
        <v>259</v>
      </c>
      <c r="D1810" t="s">
        <v>408</v>
      </c>
      <c r="E1810" t="s">
        <v>642</v>
      </c>
      <c r="F1810" t="s">
        <v>485</v>
      </c>
      <c r="G1810" s="3">
        <v>-20.28</v>
      </c>
      <c r="H1810" s="3" t="str">
        <f>VLOOKUP($A1810&amp;$C1810&amp;$B1810,Mapping!$C:$G,3,0)</f>
        <v>Mass</v>
      </c>
      <c r="I1810" t="str">
        <f>VLOOKUP($A1810&amp;$C1810&amp;$B1810,Mapping!$C:$G,4,0)</f>
        <v>REACH</v>
      </c>
      <c r="J1810" t="str">
        <f t="shared" si="28"/>
        <v>LIST/REACH CEP.DENTAL</v>
      </c>
      <c r="K1810" t="str">
        <f>VLOOKUP($A1810&amp;$C1810&amp;$B1810,Mapping!$C:$G,5,0)</f>
        <v>Oral &amp; Topical</v>
      </c>
      <c r="L1810" t="str">
        <f>VLOOKUP(J1810&amp;H1810,Mapping!J:K,2,0)</f>
        <v>Reach Toothbrush</v>
      </c>
      <c r="M1810" t="str">
        <f>IF(OR(I1810="PIZ BUIN",I1810="LISTERINE"),VLOOKUP(E1810,MAPEO!C:D,2,0)&amp;" "&amp;H1810,VLOOKUP(E1810,MAPEO!C:D,2,0))</f>
        <v>Reach Toothbrush</v>
      </c>
      <c r="N1810">
        <f>VLOOKUP(F1810,MD!A:B,2,0)</f>
        <v>0</v>
      </c>
    </row>
    <row r="1811" spans="1:14">
      <c r="A1811" t="s">
        <v>133</v>
      </c>
      <c r="B1811" t="s">
        <v>1</v>
      </c>
      <c r="C1811" t="s">
        <v>259</v>
      </c>
      <c r="D1811" t="s">
        <v>408</v>
      </c>
      <c r="E1811" t="s">
        <v>642</v>
      </c>
      <c r="F1811" t="s">
        <v>486</v>
      </c>
      <c r="G1811" s="3">
        <v>-71.58</v>
      </c>
      <c r="H1811" s="3" t="str">
        <f>VLOOKUP($A1811&amp;$C1811&amp;$B1811,Mapping!$C:$G,3,0)</f>
        <v>Mass</v>
      </c>
      <c r="I1811" t="str">
        <f>VLOOKUP($A1811&amp;$C1811&amp;$B1811,Mapping!$C:$G,4,0)</f>
        <v>REACH</v>
      </c>
      <c r="J1811" t="str">
        <f t="shared" si="28"/>
        <v>LIST/REACH CEP.DENTAL</v>
      </c>
      <c r="K1811" t="str">
        <f>VLOOKUP($A1811&amp;$C1811&amp;$B1811,Mapping!$C:$G,5,0)</f>
        <v>Oral &amp; Topical</v>
      </c>
      <c r="L1811" t="str">
        <f>VLOOKUP(J1811&amp;H1811,Mapping!J:K,2,0)</f>
        <v>Reach Toothbrush</v>
      </c>
      <c r="M1811" t="str">
        <f>IF(OR(I1811="PIZ BUIN",I1811="LISTERINE"),VLOOKUP(E1811,MAPEO!C:D,2,0)&amp;" "&amp;H1811,VLOOKUP(E1811,MAPEO!C:D,2,0))</f>
        <v>Reach Toothbrush</v>
      </c>
      <c r="N1811">
        <f>VLOOKUP(F1811,MD!A:B,2,0)</f>
        <v>0</v>
      </c>
    </row>
    <row r="1812" spans="1:14">
      <c r="A1812" t="s">
        <v>133</v>
      </c>
      <c r="B1812" t="s">
        <v>1</v>
      </c>
      <c r="C1812" t="s">
        <v>259</v>
      </c>
      <c r="D1812" t="s">
        <v>408</v>
      </c>
      <c r="E1812" t="s">
        <v>642</v>
      </c>
      <c r="F1812" t="s">
        <v>487</v>
      </c>
      <c r="G1812" s="3">
        <v>-20.28</v>
      </c>
      <c r="H1812" s="3" t="str">
        <f>VLOOKUP($A1812&amp;$C1812&amp;$B1812,Mapping!$C:$G,3,0)</f>
        <v>Mass</v>
      </c>
      <c r="I1812" t="str">
        <f>VLOOKUP($A1812&amp;$C1812&amp;$B1812,Mapping!$C:$G,4,0)</f>
        <v>REACH</v>
      </c>
      <c r="J1812" t="str">
        <f t="shared" si="28"/>
        <v>LIST/REACH CEP.DENTAL</v>
      </c>
      <c r="K1812" t="str">
        <f>VLOOKUP($A1812&amp;$C1812&amp;$B1812,Mapping!$C:$G,5,0)</f>
        <v>Oral &amp; Topical</v>
      </c>
      <c r="L1812" t="str">
        <f>VLOOKUP(J1812&amp;H1812,Mapping!J:K,2,0)</f>
        <v>Reach Toothbrush</v>
      </c>
      <c r="M1812" t="str">
        <f>IF(OR(I1812="PIZ BUIN",I1812="LISTERINE"),VLOOKUP(E1812,MAPEO!C:D,2,0)&amp;" "&amp;H1812,VLOOKUP(E1812,MAPEO!C:D,2,0))</f>
        <v>Reach Toothbrush</v>
      </c>
      <c r="N1812">
        <f>VLOOKUP(F1812,MD!A:B,2,0)</f>
        <v>0</v>
      </c>
    </row>
    <row r="1813" spans="1:14">
      <c r="A1813" t="s">
        <v>133</v>
      </c>
      <c r="B1813" t="s">
        <v>1</v>
      </c>
      <c r="C1813" t="s">
        <v>259</v>
      </c>
      <c r="D1813" t="s">
        <v>408</v>
      </c>
      <c r="E1813" t="s">
        <v>642</v>
      </c>
      <c r="F1813" t="s">
        <v>490</v>
      </c>
      <c r="G1813" s="3">
        <v>14.07</v>
      </c>
      <c r="H1813" s="3" t="str">
        <f>VLOOKUP($A1813&amp;$C1813&amp;$B1813,Mapping!$C:$G,3,0)</f>
        <v>Mass</v>
      </c>
      <c r="I1813" t="str">
        <f>VLOOKUP($A1813&amp;$C1813&amp;$B1813,Mapping!$C:$G,4,0)</f>
        <v>REACH</v>
      </c>
      <c r="J1813" t="str">
        <f t="shared" si="28"/>
        <v>LIST/REACH CEP.DENTAL</v>
      </c>
      <c r="K1813" t="str">
        <f>VLOOKUP($A1813&amp;$C1813&amp;$B1813,Mapping!$C:$G,5,0)</f>
        <v>Oral &amp; Topical</v>
      </c>
      <c r="L1813" t="str">
        <f>VLOOKUP(J1813&amp;H1813,Mapping!J:K,2,0)</f>
        <v>Reach Toothbrush</v>
      </c>
      <c r="M1813" t="str">
        <f>IF(OR(I1813="PIZ BUIN",I1813="LISTERINE"),VLOOKUP(E1813,MAPEO!C:D,2,0)&amp;" "&amp;H1813,VLOOKUP(E1813,MAPEO!C:D,2,0))</f>
        <v>Reach Toothbrush</v>
      </c>
      <c r="N1813">
        <f>VLOOKUP(F1813,MD!A:B,2,0)</f>
        <v>0</v>
      </c>
    </row>
    <row r="1814" spans="1:14">
      <c r="A1814" t="s">
        <v>133</v>
      </c>
      <c r="B1814" t="s">
        <v>1</v>
      </c>
      <c r="C1814" t="s">
        <v>259</v>
      </c>
      <c r="D1814" t="s">
        <v>408</v>
      </c>
      <c r="E1814" t="s">
        <v>642</v>
      </c>
      <c r="F1814" t="s">
        <v>493</v>
      </c>
      <c r="G1814" s="3">
        <v>-12.45</v>
      </c>
      <c r="H1814" s="3" t="str">
        <f>VLOOKUP($A1814&amp;$C1814&amp;$B1814,Mapping!$C:$G,3,0)</f>
        <v>Mass</v>
      </c>
      <c r="I1814" t="str">
        <f>VLOOKUP($A1814&amp;$C1814&amp;$B1814,Mapping!$C:$G,4,0)</f>
        <v>REACH</v>
      </c>
      <c r="J1814" t="str">
        <f t="shared" si="28"/>
        <v>LIST/REACH CEP.DENTAL</v>
      </c>
      <c r="K1814" t="str">
        <f>VLOOKUP($A1814&amp;$C1814&amp;$B1814,Mapping!$C:$G,5,0)</f>
        <v>Oral &amp; Topical</v>
      </c>
      <c r="L1814" t="str">
        <f>VLOOKUP(J1814&amp;H1814,Mapping!J:K,2,0)</f>
        <v>Reach Toothbrush</v>
      </c>
      <c r="M1814" t="str">
        <f>IF(OR(I1814="PIZ BUIN",I1814="LISTERINE"),VLOOKUP(E1814,MAPEO!C:D,2,0)&amp;" "&amp;H1814,VLOOKUP(E1814,MAPEO!C:D,2,0))</f>
        <v>Reach Toothbrush</v>
      </c>
      <c r="N1814">
        <f>VLOOKUP(F1814,MD!A:B,2,0)</f>
        <v>0</v>
      </c>
    </row>
    <row r="1815" spans="1:14">
      <c r="A1815" t="s">
        <v>133</v>
      </c>
      <c r="B1815" t="s">
        <v>1</v>
      </c>
      <c r="C1815" t="s">
        <v>259</v>
      </c>
      <c r="D1815" t="s">
        <v>408</v>
      </c>
      <c r="E1815" t="s">
        <v>642</v>
      </c>
      <c r="F1815" t="s">
        <v>97</v>
      </c>
      <c r="G1815" s="3">
        <v>-15.26</v>
      </c>
      <c r="H1815" s="3" t="str">
        <f>VLOOKUP($A1815&amp;$C1815&amp;$B1815,Mapping!$C:$G,3,0)</f>
        <v>Mass</v>
      </c>
      <c r="I1815" t="str">
        <f>VLOOKUP($A1815&amp;$C1815&amp;$B1815,Mapping!$C:$G,4,0)</f>
        <v>REACH</v>
      </c>
      <c r="J1815" t="str">
        <f t="shared" si="28"/>
        <v>LIST/REACH CEP.DENTAL</v>
      </c>
      <c r="K1815" t="str">
        <f>VLOOKUP($A1815&amp;$C1815&amp;$B1815,Mapping!$C:$G,5,0)</f>
        <v>Oral &amp; Topical</v>
      </c>
      <c r="L1815" t="str">
        <f>VLOOKUP(J1815&amp;H1815,Mapping!J:K,2,0)</f>
        <v>Reach Toothbrush</v>
      </c>
      <c r="M1815" t="str">
        <f>IF(OR(I1815="PIZ BUIN",I1815="LISTERINE"),VLOOKUP(E1815,MAPEO!C:D,2,0)&amp;" "&amp;H1815,VLOOKUP(E1815,MAPEO!C:D,2,0))</f>
        <v>Reach Toothbrush</v>
      </c>
      <c r="N1815" t="str">
        <f>VLOOKUP(F1815,MD!A:B,2,0)</f>
        <v>YTD 2015</v>
      </c>
    </row>
    <row r="1816" spans="1:14">
      <c r="A1816" t="s">
        <v>133</v>
      </c>
      <c r="B1816" t="s">
        <v>1</v>
      </c>
      <c r="C1816" t="s">
        <v>259</v>
      </c>
      <c r="D1816" t="s">
        <v>408</v>
      </c>
      <c r="E1816" t="s">
        <v>642</v>
      </c>
      <c r="F1816" t="s">
        <v>104</v>
      </c>
      <c r="G1816" s="3">
        <v>-0.42</v>
      </c>
      <c r="H1816" s="3" t="str">
        <f>VLOOKUP($A1816&amp;$C1816&amp;$B1816,Mapping!$C:$G,3,0)</f>
        <v>Mass</v>
      </c>
      <c r="I1816" t="str">
        <f>VLOOKUP($A1816&amp;$C1816&amp;$B1816,Mapping!$C:$G,4,0)</f>
        <v>REACH</v>
      </c>
      <c r="J1816" t="str">
        <f t="shared" si="28"/>
        <v>LIST/REACH CEP.DENTAL</v>
      </c>
      <c r="K1816" t="str">
        <f>VLOOKUP($A1816&amp;$C1816&amp;$B1816,Mapping!$C:$G,5,0)</f>
        <v>Oral &amp; Topical</v>
      </c>
      <c r="L1816" t="str">
        <f>VLOOKUP(J1816&amp;H1816,Mapping!J:K,2,0)</f>
        <v>Reach Toothbrush</v>
      </c>
      <c r="M1816" t="str">
        <f>IF(OR(I1816="PIZ BUIN",I1816="LISTERINE"),VLOOKUP(E1816,MAPEO!C:D,2,0)&amp;" "&amp;H1816,VLOOKUP(E1816,MAPEO!C:D,2,0))</f>
        <v>Reach Toothbrush</v>
      </c>
      <c r="N1816" t="str">
        <f>VLOOKUP(F1816,MD!A:B,2,0)</f>
        <v>YTD 2015</v>
      </c>
    </row>
    <row r="1817" spans="1:14">
      <c r="A1817" t="s">
        <v>133</v>
      </c>
      <c r="B1817" t="s">
        <v>1</v>
      </c>
      <c r="C1817" t="s">
        <v>259</v>
      </c>
      <c r="D1817" t="s">
        <v>408</v>
      </c>
      <c r="E1817" t="s">
        <v>642</v>
      </c>
      <c r="F1817" t="s">
        <v>105</v>
      </c>
      <c r="G1817" s="3">
        <v>6.5</v>
      </c>
      <c r="H1817" s="3" t="str">
        <f>VLOOKUP($A1817&amp;$C1817&amp;$B1817,Mapping!$C:$G,3,0)</f>
        <v>Mass</v>
      </c>
      <c r="I1817" t="str">
        <f>VLOOKUP($A1817&amp;$C1817&amp;$B1817,Mapping!$C:$G,4,0)</f>
        <v>REACH</v>
      </c>
      <c r="J1817" t="str">
        <f t="shared" si="28"/>
        <v>LIST/REACH CEP.DENTAL</v>
      </c>
      <c r="K1817" t="str">
        <f>VLOOKUP($A1817&amp;$C1817&amp;$B1817,Mapping!$C:$G,5,0)</f>
        <v>Oral &amp; Topical</v>
      </c>
      <c r="L1817" t="str">
        <f>VLOOKUP(J1817&amp;H1817,Mapping!J:K,2,0)</f>
        <v>Reach Toothbrush</v>
      </c>
      <c r="M1817" t="str">
        <f>IF(OR(I1817="PIZ BUIN",I1817="LISTERINE"),VLOOKUP(E1817,MAPEO!C:D,2,0)&amp;" "&amp;H1817,VLOOKUP(E1817,MAPEO!C:D,2,0))</f>
        <v>Reach Toothbrush</v>
      </c>
      <c r="N1817" t="str">
        <f>VLOOKUP(F1817,MD!A:B,2,0)</f>
        <v>YTD 2015</v>
      </c>
    </row>
    <row r="1818" spans="1:14">
      <c r="A1818" t="s">
        <v>133</v>
      </c>
      <c r="B1818" t="s">
        <v>1</v>
      </c>
      <c r="C1818" t="s">
        <v>259</v>
      </c>
      <c r="D1818" t="s">
        <v>408</v>
      </c>
      <c r="E1818" t="s">
        <v>642</v>
      </c>
      <c r="F1818" t="s">
        <v>109</v>
      </c>
      <c r="G1818" s="3">
        <v>-0.22</v>
      </c>
      <c r="H1818" s="3" t="str">
        <f>VLOOKUP($A1818&amp;$C1818&amp;$B1818,Mapping!$C:$G,3,0)</f>
        <v>Mass</v>
      </c>
      <c r="I1818" t="str">
        <f>VLOOKUP($A1818&amp;$C1818&amp;$B1818,Mapping!$C:$G,4,0)</f>
        <v>REACH</v>
      </c>
      <c r="J1818" t="str">
        <f t="shared" si="28"/>
        <v>LIST/REACH CEP.DENTAL</v>
      </c>
      <c r="K1818" t="str">
        <f>VLOOKUP($A1818&amp;$C1818&amp;$B1818,Mapping!$C:$G,5,0)</f>
        <v>Oral &amp; Topical</v>
      </c>
      <c r="L1818" t="str">
        <f>VLOOKUP(J1818&amp;H1818,Mapping!J:K,2,0)</f>
        <v>Reach Toothbrush</v>
      </c>
      <c r="M1818" t="str">
        <f>IF(OR(I1818="PIZ BUIN",I1818="LISTERINE"),VLOOKUP(E1818,MAPEO!C:D,2,0)&amp;" "&amp;H1818,VLOOKUP(E1818,MAPEO!C:D,2,0))</f>
        <v>Reach Toothbrush</v>
      </c>
      <c r="N1818">
        <f>VLOOKUP(F1818,MD!A:B,2,0)</f>
        <v>0</v>
      </c>
    </row>
    <row r="1819" spans="1:14">
      <c r="A1819" t="s">
        <v>133</v>
      </c>
      <c r="B1819" t="s">
        <v>1</v>
      </c>
      <c r="C1819" t="s">
        <v>259</v>
      </c>
      <c r="D1819" t="s">
        <v>408</v>
      </c>
      <c r="E1819" t="s">
        <v>642</v>
      </c>
      <c r="F1819" t="s">
        <v>118</v>
      </c>
      <c r="G1819" s="3">
        <v>-25.66</v>
      </c>
      <c r="H1819" s="3" t="str">
        <f>VLOOKUP($A1819&amp;$C1819&amp;$B1819,Mapping!$C:$G,3,0)</f>
        <v>Mass</v>
      </c>
      <c r="I1819" t="str">
        <f>VLOOKUP($A1819&amp;$C1819&amp;$B1819,Mapping!$C:$G,4,0)</f>
        <v>REACH</v>
      </c>
      <c r="J1819" t="str">
        <f t="shared" si="28"/>
        <v>LIST/REACH CEP.DENTAL</v>
      </c>
      <c r="K1819" t="str">
        <f>VLOOKUP($A1819&amp;$C1819&amp;$B1819,Mapping!$C:$G,5,0)</f>
        <v>Oral &amp; Topical</v>
      </c>
      <c r="L1819" t="str">
        <f>VLOOKUP(J1819&amp;H1819,Mapping!J:K,2,0)</f>
        <v>Reach Toothbrush</v>
      </c>
      <c r="M1819" t="str">
        <f>IF(OR(I1819="PIZ BUIN",I1819="LISTERINE"),VLOOKUP(E1819,MAPEO!C:D,2,0)&amp;" "&amp;H1819,VLOOKUP(E1819,MAPEO!C:D,2,0))</f>
        <v>Reach Toothbrush</v>
      </c>
      <c r="N1819" t="str">
        <f>VLOOKUP(F1819,MD!A:B,2,0)</f>
        <v>YTD 2016</v>
      </c>
    </row>
    <row r="1820" spans="1:14">
      <c r="A1820" t="s">
        <v>133</v>
      </c>
      <c r="B1820" t="s">
        <v>0</v>
      </c>
      <c r="C1820" t="s">
        <v>134</v>
      </c>
      <c r="D1820" t="s">
        <v>409</v>
      </c>
      <c r="E1820" t="s">
        <v>409</v>
      </c>
      <c r="F1820" t="s">
        <v>482</v>
      </c>
      <c r="G1820" s="3">
        <v>110.36</v>
      </c>
      <c r="H1820" s="3" t="str">
        <f>VLOOKUP($A1820&amp;$C1820&amp;$B1820,Mapping!$C:$G,3,0)</f>
        <v>PHARMA</v>
      </c>
      <c r="I1820" t="str">
        <f>VLOOKUP($A1820&amp;$C1820&amp;$B1820,Mapping!$C:$G,4,0)</f>
        <v>Other OTC</v>
      </c>
      <c r="J1820" t="str">
        <f t="shared" si="28"/>
        <v>ALLERGY COLIRIO</v>
      </c>
      <c r="K1820" t="str">
        <f>VLOOKUP($A1820&amp;$C1820&amp;$B1820,Mapping!$C:$G,5,0)</f>
        <v>OTC</v>
      </c>
      <c r="L1820" t="str">
        <f>VLOOKUP(J1820&amp;H1820,Mapping!J:K,2,0)</f>
        <v>Alergia</v>
      </c>
      <c r="M1820" t="str">
        <f>IF(OR(I1820="PIZ BUIN",I1820="LISTERINE"),VLOOKUP(E1820,MAPEO!C:D,2,0)&amp;" "&amp;H1820,VLOOKUP(E1820,MAPEO!C:D,2,0))</f>
        <v>Reactine</v>
      </c>
      <c r="N1820">
        <f>VLOOKUP(F1820,MD!A:B,2,0)</f>
        <v>0</v>
      </c>
    </row>
    <row r="1821" spans="1:14">
      <c r="A1821" t="s">
        <v>133</v>
      </c>
      <c r="B1821" t="s">
        <v>0</v>
      </c>
      <c r="C1821" t="s">
        <v>134</v>
      </c>
      <c r="D1821" t="s">
        <v>409</v>
      </c>
      <c r="E1821" t="s">
        <v>409</v>
      </c>
      <c r="F1821" t="s">
        <v>483</v>
      </c>
      <c r="G1821" s="3">
        <v>56.91</v>
      </c>
      <c r="H1821" s="3" t="str">
        <f>VLOOKUP($A1821&amp;$C1821&amp;$B1821,Mapping!$C:$G,3,0)</f>
        <v>PHARMA</v>
      </c>
      <c r="I1821" t="str">
        <f>VLOOKUP($A1821&amp;$C1821&amp;$B1821,Mapping!$C:$G,4,0)</f>
        <v>Other OTC</v>
      </c>
      <c r="J1821" t="str">
        <f t="shared" si="28"/>
        <v>ALLERGY COLIRIO</v>
      </c>
      <c r="K1821" t="str">
        <f>VLOOKUP($A1821&amp;$C1821&amp;$B1821,Mapping!$C:$G,5,0)</f>
        <v>OTC</v>
      </c>
      <c r="L1821" t="str">
        <f>VLOOKUP(J1821&amp;H1821,Mapping!J:K,2,0)</f>
        <v>Alergia</v>
      </c>
      <c r="M1821" t="str">
        <f>IF(OR(I1821="PIZ BUIN",I1821="LISTERINE"),VLOOKUP(E1821,MAPEO!C:D,2,0)&amp;" "&amp;H1821,VLOOKUP(E1821,MAPEO!C:D,2,0))</f>
        <v>Reactine</v>
      </c>
      <c r="N1821">
        <f>VLOOKUP(F1821,MD!A:B,2,0)</f>
        <v>0</v>
      </c>
    </row>
    <row r="1822" spans="1:14">
      <c r="A1822" t="s">
        <v>133</v>
      </c>
      <c r="B1822" t="s">
        <v>0</v>
      </c>
      <c r="C1822" t="s">
        <v>134</v>
      </c>
      <c r="D1822" t="s">
        <v>409</v>
      </c>
      <c r="E1822" t="s">
        <v>409</v>
      </c>
      <c r="F1822" t="s">
        <v>484</v>
      </c>
      <c r="G1822" s="3">
        <v>111349.41</v>
      </c>
      <c r="H1822" s="3" t="str">
        <f>VLOOKUP($A1822&amp;$C1822&amp;$B1822,Mapping!$C:$G,3,0)</f>
        <v>PHARMA</v>
      </c>
      <c r="I1822" t="str">
        <f>VLOOKUP($A1822&amp;$C1822&amp;$B1822,Mapping!$C:$G,4,0)</f>
        <v>Other OTC</v>
      </c>
      <c r="J1822" t="str">
        <f t="shared" si="28"/>
        <v>ALLERGY COLIRIO</v>
      </c>
      <c r="K1822" t="str">
        <f>VLOOKUP($A1822&amp;$C1822&amp;$B1822,Mapping!$C:$G,5,0)</f>
        <v>OTC</v>
      </c>
      <c r="L1822" t="str">
        <f>VLOOKUP(J1822&amp;H1822,Mapping!J:K,2,0)</f>
        <v>Alergia</v>
      </c>
      <c r="M1822" t="str">
        <f>IF(OR(I1822="PIZ BUIN",I1822="LISTERINE"),VLOOKUP(E1822,MAPEO!C:D,2,0)&amp;" "&amp;H1822,VLOOKUP(E1822,MAPEO!C:D,2,0))</f>
        <v>Reactine</v>
      </c>
      <c r="N1822">
        <f>VLOOKUP(F1822,MD!A:B,2,0)</f>
        <v>0</v>
      </c>
    </row>
    <row r="1823" spans="1:14">
      <c r="A1823" t="s">
        <v>133</v>
      </c>
      <c r="B1823" t="s">
        <v>0</v>
      </c>
      <c r="C1823" t="s">
        <v>134</v>
      </c>
      <c r="D1823" t="s">
        <v>409</v>
      </c>
      <c r="E1823" t="s">
        <v>409</v>
      </c>
      <c r="F1823" t="s">
        <v>485</v>
      </c>
      <c r="G1823" s="3">
        <v>26747</v>
      </c>
      <c r="H1823" s="3" t="str">
        <f>VLOOKUP($A1823&amp;$C1823&amp;$B1823,Mapping!$C:$G,3,0)</f>
        <v>PHARMA</v>
      </c>
      <c r="I1823" t="str">
        <f>VLOOKUP($A1823&amp;$C1823&amp;$B1823,Mapping!$C:$G,4,0)</f>
        <v>Other OTC</v>
      </c>
      <c r="J1823" t="str">
        <f t="shared" si="28"/>
        <v>ALLERGY COLIRIO</v>
      </c>
      <c r="K1823" t="str">
        <f>VLOOKUP($A1823&amp;$C1823&amp;$B1823,Mapping!$C:$G,5,0)</f>
        <v>OTC</v>
      </c>
      <c r="L1823" t="str">
        <f>VLOOKUP(J1823&amp;H1823,Mapping!J:K,2,0)</f>
        <v>Alergia</v>
      </c>
      <c r="M1823" t="str">
        <f>IF(OR(I1823="PIZ BUIN",I1823="LISTERINE"),VLOOKUP(E1823,MAPEO!C:D,2,0)&amp;" "&amp;H1823,VLOOKUP(E1823,MAPEO!C:D,2,0))</f>
        <v>Reactine</v>
      </c>
      <c r="N1823">
        <f>VLOOKUP(F1823,MD!A:B,2,0)</f>
        <v>0</v>
      </c>
    </row>
    <row r="1824" spans="1:14">
      <c r="A1824" t="s">
        <v>133</v>
      </c>
      <c r="B1824" t="s">
        <v>0</v>
      </c>
      <c r="C1824" t="s">
        <v>134</v>
      </c>
      <c r="D1824" t="s">
        <v>409</v>
      </c>
      <c r="E1824" t="s">
        <v>409</v>
      </c>
      <c r="F1824" t="s">
        <v>486</v>
      </c>
      <c r="G1824" s="3">
        <v>22539.97</v>
      </c>
      <c r="H1824" s="3" t="str">
        <f>VLOOKUP($A1824&amp;$C1824&amp;$B1824,Mapping!$C:$G,3,0)</f>
        <v>PHARMA</v>
      </c>
      <c r="I1824" t="str">
        <f>VLOOKUP($A1824&amp;$C1824&amp;$B1824,Mapping!$C:$G,4,0)</f>
        <v>Other OTC</v>
      </c>
      <c r="J1824" t="str">
        <f t="shared" si="28"/>
        <v>ALLERGY COLIRIO</v>
      </c>
      <c r="K1824" t="str">
        <f>VLOOKUP($A1824&amp;$C1824&amp;$B1824,Mapping!$C:$G,5,0)</f>
        <v>OTC</v>
      </c>
      <c r="L1824" t="str">
        <f>VLOOKUP(J1824&amp;H1824,Mapping!J:K,2,0)</f>
        <v>Alergia</v>
      </c>
      <c r="M1824" t="str">
        <f>IF(OR(I1824="PIZ BUIN",I1824="LISTERINE"),VLOOKUP(E1824,MAPEO!C:D,2,0)&amp;" "&amp;H1824,VLOOKUP(E1824,MAPEO!C:D,2,0))</f>
        <v>Reactine</v>
      </c>
      <c r="N1824">
        <f>VLOOKUP(F1824,MD!A:B,2,0)</f>
        <v>0</v>
      </c>
    </row>
    <row r="1825" spans="1:14">
      <c r="A1825" t="s">
        <v>133</v>
      </c>
      <c r="B1825" t="s">
        <v>0</v>
      </c>
      <c r="C1825" t="s">
        <v>134</v>
      </c>
      <c r="D1825" t="s">
        <v>409</v>
      </c>
      <c r="E1825" t="s">
        <v>409</v>
      </c>
      <c r="F1825" t="s">
        <v>487</v>
      </c>
      <c r="G1825" s="3">
        <v>73529.710000000006</v>
      </c>
      <c r="H1825" s="3" t="str">
        <f>VLOOKUP($A1825&amp;$C1825&amp;$B1825,Mapping!$C:$G,3,0)</f>
        <v>PHARMA</v>
      </c>
      <c r="I1825" t="str">
        <f>VLOOKUP($A1825&amp;$C1825&amp;$B1825,Mapping!$C:$G,4,0)</f>
        <v>Other OTC</v>
      </c>
      <c r="J1825" t="str">
        <f t="shared" si="28"/>
        <v>ALLERGY COLIRIO</v>
      </c>
      <c r="K1825" t="str">
        <f>VLOOKUP($A1825&amp;$C1825&amp;$B1825,Mapping!$C:$G,5,0)</f>
        <v>OTC</v>
      </c>
      <c r="L1825" t="str">
        <f>VLOOKUP(J1825&amp;H1825,Mapping!J:K,2,0)</f>
        <v>Alergia</v>
      </c>
      <c r="M1825" t="str">
        <f>IF(OR(I1825="PIZ BUIN",I1825="LISTERINE"),VLOOKUP(E1825,MAPEO!C:D,2,0)&amp;" "&amp;H1825,VLOOKUP(E1825,MAPEO!C:D,2,0))</f>
        <v>Reactine</v>
      </c>
      <c r="N1825">
        <f>VLOOKUP(F1825,MD!A:B,2,0)</f>
        <v>0</v>
      </c>
    </row>
    <row r="1826" spans="1:14">
      <c r="A1826" t="s">
        <v>133</v>
      </c>
      <c r="B1826" t="s">
        <v>0</v>
      </c>
      <c r="C1826" t="s">
        <v>134</v>
      </c>
      <c r="D1826" t="s">
        <v>409</v>
      </c>
      <c r="E1826" t="s">
        <v>409</v>
      </c>
      <c r="F1826" t="s">
        <v>488</v>
      </c>
      <c r="G1826" s="3">
        <v>5558.13</v>
      </c>
      <c r="H1826" s="3" t="str">
        <f>VLOOKUP($A1826&amp;$C1826&amp;$B1826,Mapping!$C:$G,3,0)</f>
        <v>PHARMA</v>
      </c>
      <c r="I1826" t="str">
        <f>VLOOKUP($A1826&amp;$C1826&amp;$B1826,Mapping!$C:$G,4,0)</f>
        <v>Other OTC</v>
      </c>
      <c r="J1826" t="str">
        <f t="shared" si="28"/>
        <v>ALLERGY COLIRIO</v>
      </c>
      <c r="K1826" t="str">
        <f>VLOOKUP($A1826&amp;$C1826&amp;$B1826,Mapping!$C:$G,5,0)</f>
        <v>OTC</v>
      </c>
      <c r="L1826" t="str">
        <f>VLOOKUP(J1826&amp;H1826,Mapping!J:K,2,0)</f>
        <v>Alergia</v>
      </c>
      <c r="M1826" t="str">
        <f>IF(OR(I1826="PIZ BUIN",I1826="LISTERINE"),VLOOKUP(E1826,MAPEO!C:D,2,0)&amp;" "&amp;H1826,VLOOKUP(E1826,MAPEO!C:D,2,0))</f>
        <v>Reactine</v>
      </c>
      <c r="N1826">
        <f>VLOOKUP(F1826,MD!A:B,2,0)</f>
        <v>0</v>
      </c>
    </row>
    <row r="1827" spans="1:14">
      <c r="A1827" t="s">
        <v>133</v>
      </c>
      <c r="B1827" t="s">
        <v>0</v>
      </c>
      <c r="C1827" t="s">
        <v>134</v>
      </c>
      <c r="D1827" t="s">
        <v>409</v>
      </c>
      <c r="E1827" t="s">
        <v>409</v>
      </c>
      <c r="F1827" t="s">
        <v>489</v>
      </c>
      <c r="G1827" s="3">
        <v>2612.5</v>
      </c>
      <c r="H1827" s="3" t="str">
        <f>VLOOKUP($A1827&amp;$C1827&amp;$B1827,Mapping!$C:$G,3,0)</f>
        <v>PHARMA</v>
      </c>
      <c r="I1827" t="str">
        <f>VLOOKUP($A1827&amp;$C1827&amp;$B1827,Mapping!$C:$G,4,0)</f>
        <v>Other OTC</v>
      </c>
      <c r="J1827" t="str">
        <f t="shared" si="28"/>
        <v>ALLERGY COLIRIO</v>
      </c>
      <c r="K1827" t="str">
        <f>VLOOKUP($A1827&amp;$C1827&amp;$B1827,Mapping!$C:$G,5,0)</f>
        <v>OTC</v>
      </c>
      <c r="L1827" t="str">
        <f>VLOOKUP(J1827&amp;H1827,Mapping!J:K,2,0)</f>
        <v>Alergia</v>
      </c>
      <c r="M1827" t="str">
        <f>IF(OR(I1827="PIZ BUIN",I1827="LISTERINE"),VLOOKUP(E1827,MAPEO!C:D,2,0)&amp;" "&amp;H1827,VLOOKUP(E1827,MAPEO!C:D,2,0))</f>
        <v>Reactine</v>
      </c>
      <c r="N1827">
        <f>VLOOKUP(F1827,MD!A:B,2,0)</f>
        <v>0</v>
      </c>
    </row>
    <row r="1828" spans="1:14">
      <c r="A1828" t="s">
        <v>133</v>
      </c>
      <c r="B1828" t="s">
        <v>0</v>
      </c>
      <c r="C1828" t="s">
        <v>134</v>
      </c>
      <c r="D1828" t="s">
        <v>409</v>
      </c>
      <c r="E1828" t="s">
        <v>409</v>
      </c>
      <c r="F1828" t="s">
        <v>490</v>
      </c>
      <c r="G1828" s="3">
        <v>25766.6</v>
      </c>
      <c r="H1828" s="3" t="str">
        <f>VLOOKUP($A1828&amp;$C1828&amp;$B1828,Mapping!$C:$G,3,0)</f>
        <v>PHARMA</v>
      </c>
      <c r="I1828" t="str">
        <f>VLOOKUP($A1828&amp;$C1828&amp;$B1828,Mapping!$C:$G,4,0)</f>
        <v>Other OTC</v>
      </c>
      <c r="J1828" t="str">
        <f t="shared" si="28"/>
        <v>ALLERGY COLIRIO</v>
      </c>
      <c r="K1828" t="str">
        <f>VLOOKUP($A1828&amp;$C1828&amp;$B1828,Mapping!$C:$G,5,0)</f>
        <v>OTC</v>
      </c>
      <c r="L1828" t="str">
        <f>VLOOKUP(J1828&amp;H1828,Mapping!J:K,2,0)</f>
        <v>Alergia</v>
      </c>
      <c r="M1828" t="str">
        <f>IF(OR(I1828="PIZ BUIN",I1828="LISTERINE"),VLOOKUP(E1828,MAPEO!C:D,2,0)&amp;" "&amp;H1828,VLOOKUP(E1828,MAPEO!C:D,2,0))</f>
        <v>Reactine</v>
      </c>
      <c r="N1828">
        <f>VLOOKUP(F1828,MD!A:B,2,0)</f>
        <v>0</v>
      </c>
    </row>
    <row r="1829" spans="1:14">
      <c r="A1829" t="s">
        <v>133</v>
      </c>
      <c r="B1829" t="s">
        <v>0</v>
      </c>
      <c r="C1829" t="s">
        <v>134</v>
      </c>
      <c r="D1829" t="s">
        <v>409</v>
      </c>
      <c r="E1829" t="s">
        <v>409</v>
      </c>
      <c r="F1829" t="s">
        <v>491</v>
      </c>
      <c r="G1829" s="3">
        <v>2113</v>
      </c>
      <c r="H1829" s="3" t="str">
        <f>VLOOKUP($A1829&amp;$C1829&amp;$B1829,Mapping!$C:$G,3,0)</f>
        <v>PHARMA</v>
      </c>
      <c r="I1829" t="str">
        <f>VLOOKUP($A1829&amp;$C1829&amp;$B1829,Mapping!$C:$G,4,0)</f>
        <v>Other OTC</v>
      </c>
      <c r="J1829" t="str">
        <f t="shared" si="28"/>
        <v>ALLERGY COLIRIO</v>
      </c>
      <c r="K1829" t="str">
        <f>VLOOKUP($A1829&amp;$C1829&amp;$B1829,Mapping!$C:$G,5,0)</f>
        <v>OTC</v>
      </c>
      <c r="L1829" t="str">
        <f>VLOOKUP(J1829&amp;H1829,Mapping!J:K,2,0)</f>
        <v>Alergia</v>
      </c>
      <c r="M1829" t="str">
        <f>IF(OR(I1829="PIZ BUIN",I1829="LISTERINE"),VLOOKUP(E1829,MAPEO!C:D,2,0)&amp;" "&amp;H1829,VLOOKUP(E1829,MAPEO!C:D,2,0))</f>
        <v>Reactine</v>
      </c>
      <c r="N1829">
        <f>VLOOKUP(F1829,MD!A:B,2,0)</f>
        <v>0</v>
      </c>
    </row>
    <row r="1830" spans="1:14">
      <c r="A1830" t="s">
        <v>133</v>
      </c>
      <c r="B1830" t="s">
        <v>0</v>
      </c>
      <c r="C1830" t="s">
        <v>134</v>
      </c>
      <c r="D1830" t="s">
        <v>409</v>
      </c>
      <c r="E1830" t="s">
        <v>409</v>
      </c>
      <c r="F1830" t="s">
        <v>492</v>
      </c>
      <c r="G1830" s="3">
        <v>790.66</v>
      </c>
      <c r="H1830" s="3" t="str">
        <f>VLOOKUP($A1830&amp;$C1830&amp;$B1830,Mapping!$C:$G,3,0)</f>
        <v>PHARMA</v>
      </c>
      <c r="I1830" t="str">
        <f>VLOOKUP($A1830&amp;$C1830&amp;$B1830,Mapping!$C:$G,4,0)</f>
        <v>Other OTC</v>
      </c>
      <c r="J1830" t="str">
        <f t="shared" si="28"/>
        <v>ALLERGY COLIRIO</v>
      </c>
      <c r="K1830" t="str">
        <f>VLOOKUP($A1830&amp;$C1830&amp;$B1830,Mapping!$C:$G,5,0)</f>
        <v>OTC</v>
      </c>
      <c r="L1830" t="str">
        <f>VLOOKUP(J1830&amp;H1830,Mapping!J:K,2,0)</f>
        <v>Alergia</v>
      </c>
      <c r="M1830" t="str">
        <f>IF(OR(I1830="PIZ BUIN",I1830="LISTERINE"),VLOOKUP(E1830,MAPEO!C:D,2,0)&amp;" "&amp;H1830,VLOOKUP(E1830,MAPEO!C:D,2,0))</f>
        <v>Reactine</v>
      </c>
      <c r="N1830">
        <f>VLOOKUP(F1830,MD!A:B,2,0)</f>
        <v>0</v>
      </c>
    </row>
    <row r="1831" spans="1:14">
      <c r="A1831" t="s">
        <v>133</v>
      </c>
      <c r="B1831" t="s">
        <v>0</v>
      </c>
      <c r="C1831" t="s">
        <v>134</v>
      </c>
      <c r="D1831" t="s">
        <v>409</v>
      </c>
      <c r="E1831" t="s">
        <v>409</v>
      </c>
      <c r="F1831" t="s">
        <v>493</v>
      </c>
      <c r="G1831" s="3">
        <v>-18494.89</v>
      </c>
      <c r="H1831" s="3" t="str">
        <f>VLOOKUP($A1831&amp;$C1831&amp;$B1831,Mapping!$C:$G,3,0)</f>
        <v>PHARMA</v>
      </c>
      <c r="I1831" t="str">
        <f>VLOOKUP($A1831&amp;$C1831&amp;$B1831,Mapping!$C:$G,4,0)</f>
        <v>Other OTC</v>
      </c>
      <c r="J1831" t="str">
        <f t="shared" si="28"/>
        <v>ALLERGY COLIRIO</v>
      </c>
      <c r="K1831" t="str">
        <f>VLOOKUP($A1831&amp;$C1831&amp;$B1831,Mapping!$C:$G,5,0)</f>
        <v>OTC</v>
      </c>
      <c r="L1831" t="str">
        <f>VLOOKUP(J1831&amp;H1831,Mapping!J:K,2,0)</f>
        <v>Alergia</v>
      </c>
      <c r="M1831" t="str">
        <f>IF(OR(I1831="PIZ BUIN",I1831="LISTERINE"),VLOOKUP(E1831,MAPEO!C:D,2,0)&amp;" "&amp;H1831,VLOOKUP(E1831,MAPEO!C:D,2,0))</f>
        <v>Reactine</v>
      </c>
      <c r="N1831">
        <f>VLOOKUP(F1831,MD!A:B,2,0)</f>
        <v>0</v>
      </c>
    </row>
    <row r="1832" spans="1:14">
      <c r="A1832" t="s">
        <v>133</v>
      </c>
      <c r="B1832" t="s">
        <v>0</v>
      </c>
      <c r="C1832" t="s">
        <v>134</v>
      </c>
      <c r="D1832" t="s">
        <v>409</v>
      </c>
      <c r="E1832" t="s">
        <v>409</v>
      </c>
      <c r="F1832" t="s">
        <v>95</v>
      </c>
      <c r="G1832" s="3">
        <v>1334.4</v>
      </c>
      <c r="H1832" s="3" t="str">
        <f>VLOOKUP($A1832&amp;$C1832&amp;$B1832,Mapping!$C:$G,3,0)</f>
        <v>PHARMA</v>
      </c>
      <c r="I1832" t="str">
        <f>VLOOKUP($A1832&amp;$C1832&amp;$B1832,Mapping!$C:$G,4,0)</f>
        <v>Other OTC</v>
      </c>
      <c r="J1832" t="str">
        <f t="shared" si="28"/>
        <v>ALLERGY COLIRIO</v>
      </c>
      <c r="K1832" t="str">
        <f>VLOOKUP($A1832&amp;$C1832&amp;$B1832,Mapping!$C:$G,5,0)</f>
        <v>OTC</v>
      </c>
      <c r="L1832" t="str">
        <f>VLOOKUP(J1832&amp;H1832,Mapping!J:K,2,0)</f>
        <v>Alergia</v>
      </c>
      <c r="M1832" t="str">
        <f>IF(OR(I1832="PIZ BUIN",I1832="LISTERINE"),VLOOKUP(E1832,MAPEO!C:D,2,0)&amp;" "&amp;H1832,VLOOKUP(E1832,MAPEO!C:D,2,0))</f>
        <v>Reactine</v>
      </c>
      <c r="N1832" t="str">
        <f>VLOOKUP(F1832,MD!A:B,2,0)</f>
        <v>YTD 2015</v>
      </c>
    </row>
    <row r="1833" spans="1:14">
      <c r="A1833" t="s">
        <v>133</v>
      </c>
      <c r="B1833" t="s">
        <v>0</v>
      </c>
      <c r="C1833" t="s">
        <v>134</v>
      </c>
      <c r="D1833" t="s">
        <v>409</v>
      </c>
      <c r="E1833" t="s">
        <v>409</v>
      </c>
      <c r="F1833" t="s">
        <v>96</v>
      </c>
      <c r="G1833" s="3">
        <v>7000.94</v>
      </c>
      <c r="H1833" s="3" t="str">
        <f>VLOOKUP($A1833&amp;$C1833&amp;$B1833,Mapping!$C:$G,3,0)</f>
        <v>PHARMA</v>
      </c>
      <c r="I1833" t="str">
        <f>VLOOKUP($A1833&amp;$C1833&amp;$B1833,Mapping!$C:$G,4,0)</f>
        <v>Other OTC</v>
      </c>
      <c r="J1833" t="str">
        <f t="shared" si="28"/>
        <v>ALLERGY COLIRIO</v>
      </c>
      <c r="K1833" t="str">
        <f>VLOOKUP($A1833&amp;$C1833&amp;$B1833,Mapping!$C:$G,5,0)</f>
        <v>OTC</v>
      </c>
      <c r="L1833" t="str">
        <f>VLOOKUP(J1833&amp;H1833,Mapping!J:K,2,0)</f>
        <v>Alergia</v>
      </c>
      <c r="M1833" t="str">
        <f>IF(OR(I1833="PIZ BUIN",I1833="LISTERINE"),VLOOKUP(E1833,MAPEO!C:D,2,0)&amp;" "&amp;H1833,VLOOKUP(E1833,MAPEO!C:D,2,0))</f>
        <v>Reactine</v>
      </c>
      <c r="N1833" t="str">
        <f>VLOOKUP(F1833,MD!A:B,2,0)</f>
        <v>YTD 2015</v>
      </c>
    </row>
    <row r="1834" spans="1:14">
      <c r="A1834" t="s">
        <v>133</v>
      </c>
      <c r="B1834" t="s">
        <v>0</v>
      </c>
      <c r="C1834" t="s">
        <v>134</v>
      </c>
      <c r="D1834" t="s">
        <v>409</v>
      </c>
      <c r="E1834" t="s">
        <v>409</v>
      </c>
      <c r="F1834" t="s">
        <v>97</v>
      </c>
      <c r="G1834" s="3">
        <v>47766.5</v>
      </c>
      <c r="H1834" s="3" t="str">
        <f>VLOOKUP($A1834&amp;$C1834&amp;$B1834,Mapping!$C:$G,3,0)</f>
        <v>PHARMA</v>
      </c>
      <c r="I1834" t="str">
        <f>VLOOKUP($A1834&amp;$C1834&amp;$B1834,Mapping!$C:$G,4,0)</f>
        <v>Other OTC</v>
      </c>
      <c r="J1834" t="str">
        <f t="shared" si="28"/>
        <v>ALLERGY COLIRIO</v>
      </c>
      <c r="K1834" t="str">
        <f>VLOOKUP($A1834&amp;$C1834&amp;$B1834,Mapping!$C:$G,5,0)</f>
        <v>OTC</v>
      </c>
      <c r="L1834" t="str">
        <f>VLOOKUP(J1834&amp;H1834,Mapping!J:K,2,0)</f>
        <v>Alergia</v>
      </c>
      <c r="M1834" t="str">
        <f>IF(OR(I1834="PIZ BUIN",I1834="LISTERINE"),VLOOKUP(E1834,MAPEO!C:D,2,0)&amp;" "&amp;H1834,VLOOKUP(E1834,MAPEO!C:D,2,0))</f>
        <v>Reactine</v>
      </c>
      <c r="N1834" t="str">
        <f>VLOOKUP(F1834,MD!A:B,2,0)</f>
        <v>YTD 2015</v>
      </c>
    </row>
    <row r="1835" spans="1:14">
      <c r="A1835" t="s">
        <v>133</v>
      </c>
      <c r="B1835" t="s">
        <v>0</v>
      </c>
      <c r="C1835" t="s">
        <v>134</v>
      </c>
      <c r="D1835" t="s">
        <v>409</v>
      </c>
      <c r="E1835" t="s">
        <v>409</v>
      </c>
      <c r="F1835" t="s">
        <v>101</v>
      </c>
      <c r="G1835" s="3">
        <v>87662.9</v>
      </c>
      <c r="H1835" s="3" t="str">
        <f>VLOOKUP($A1835&amp;$C1835&amp;$B1835,Mapping!$C:$G,3,0)</f>
        <v>PHARMA</v>
      </c>
      <c r="I1835" t="str">
        <f>VLOOKUP($A1835&amp;$C1835&amp;$B1835,Mapping!$C:$G,4,0)</f>
        <v>Other OTC</v>
      </c>
      <c r="J1835" t="str">
        <f t="shared" si="28"/>
        <v>ALLERGY COLIRIO</v>
      </c>
      <c r="K1835" t="str">
        <f>VLOOKUP($A1835&amp;$C1835&amp;$B1835,Mapping!$C:$G,5,0)</f>
        <v>OTC</v>
      </c>
      <c r="L1835" t="str">
        <f>VLOOKUP(J1835&amp;H1835,Mapping!J:K,2,0)</f>
        <v>Alergia</v>
      </c>
      <c r="M1835" t="str">
        <f>IF(OR(I1835="PIZ BUIN",I1835="LISTERINE"),VLOOKUP(E1835,MAPEO!C:D,2,0)&amp;" "&amp;H1835,VLOOKUP(E1835,MAPEO!C:D,2,0))</f>
        <v>Reactine</v>
      </c>
      <c r="N1835" t="str">
        <f>VLOOKUP(F1835,MD!A:B,2,0)</f>
        <v>YTD 2015</v>
      </c>
    </row>
    <row r="1836" spans="1:14">
      <c r="A1836" t="s">
        <v>133</v>
      </c>
      <c r="B1836" t="s">
        <v>0</v>
      </c>
      <c r="C1836" t="s">
        <v>134</v>
      </c>
      <c r="D1836" t="s">
        <v>409</v>
      </c>
      <c r="E1836" t="s">
        <v>409</v>
      </c>
      <c r="F1836" t="s">
        <v>104</v>
      </c>
      <c r="G1836" s="3">
        <v>70811.44</v>
      </c>
      <c r="H1836" s="3" t="str">
        <f>VLOOKUP($A1836&amp;$C1836&amp;$B1836,Mapping!$C:$G,3,0)</f>
        <v>PHARMA</v>
      </c>
      <c r="I1836" t="str">
        <f>VLOOKUP($A1836&amp;$C1836&amp;$B1836,Mapping!$C:$G,4,0)</f>
        <v>Other OTC</v>
      </c>
      <c r="J1836" t="str">
        <f t="shared" si="28"/>
        <v>ALLERGY COLIRIO</v>
      </c>
      <c r="K1836" t="str">
        <f>VLOOKUP($A1836&amp;$C1836&amp;$B1836,Mapping!$C:$G,5,0)</f>
        <v>OTC</v>
      </c>
      <c r="L1836" t="str">
        <f>VLOOKUP(J1836&amp;H1836,Mapping!J:K,2,0)</f>
        <v>Alergia</v>
      </c>
      <c r="M1836" t="str">
        <f>IF(OR(I1836="PIZ BUIN",I1836="LISTERINE"),VLOOKUP(E1836,MAPEO!C:D,2,0)&amp;" "&amp;H1836,VLOOKUP(E1836,MAPEO!C:D,2,0))</f>
        <v>Reactine</v>
      </c>
      <c r="N1836" t="str">
        <f>VLOOKUP(F1836,MD!A:B,2,0)</f>
        <v>YTD 2015</v>
      </c>
    </row>
    <row r="1837" spans="1:14">
      <c r="A1837" t="s">
        <v>133</v>
      </c>
      <c r="B1837" t="s">
        <v>0</v>
      </c>
      <c r="C1837" t="s">
        <v>134</v>
      </c>
      <c r="D1837" t="s">
        <v>409</v>
      </c>
      <c r="E1837" t="s">
        <v>409</v>
      </c>
      <c r="F1837" t="s">
        <v>105</v>
      </c>
      <c r="G1837" s="3">
        <v>80855.45</v>
      </c>
      <c r="H1837" s="3" t="str">
        <f>VLOOKUP($A1837&amp;$C1837&amp;$B1837,Mapping!$C:$G,3,0)</f>
        <v>PHARMA</v>
      </c>
      <c r="I1837" t="str">
        <f>VLOOKUP($A1837&amp;$C1837&amp;$B1837,Mapping!$C:$G,4,0)</f>
        <v>Other OTC</v>
      </c>
      <c r="J1837" t="str">
        <f t="shared" si="28"/>
        <v>ALLERGY COLIRIO</v>
      </c>
      <c r="K1837" t="str">
        <f>VLOOKUP($A1837&amp;$C1837&amp;$B1837,Mapping!$C:$G,5,0)</f>
        <v>OTC</v>
      </c>
      <c r="L1837" t="str">
        <f>VLOOKUP(J1837&amp;H1837,Mapping!J:K,2,0)</f>
        <v>Alergia</v>
      </c>
      <c r="M1837" t="str">
        <f>IF(OR(I1837="PIZ BUIN",I1837="LISTERINE"),VLOOKUP(E1837,MAPEO!C:D,2,0)&amp;" "&amp;H1837,VLOOKUP(E1837,MAPEO!C:D,2,0))</f>
        <v>Reactine</v>
      </c>
      <c r="N1837" t="str">
        <f>VLOOKUP(F1837,MD!A:B,2,0)</f>
        <v>YTD 2015</v>
      </c>
    </row>
    <row r="1838" spans="1:14">
      <c r="A1838" t="s">
        <v>133</v>
      </c>
      <c r="B1838" t="s">
        <v>0</v>
      </c>
      <c r="C1838" t="s">
        <v>134</v>
      </c>
      <c r="D1838" t="s">
        <v>409</v>
      </c>
      <c r="E1838" t="s">
        <v>409</v>
      </c>
      <c r="F1838" t="s">
        <v>106</v>
      </c>
      <c r="G1838" s="3">
        <v>-194.66</v>
      </c>
      <c r="H1838" s="3" t="str">
        <f>VLOOKUP($A1838&amp;$C1838&amp;$B1838,Mapping!$C:$G,3,0)</f>
        <v>PHARMA</v>
      </c>
      <c r="I1838" t="str">
        <f>VLOOKUP($A1838&amp;$C1838&amp;$B1838,Mapping!$C:$G,4,0)</f>
        <v>Other OTC</v>
      </c>
      <c r="J1838" t="str">
        <f t="shared" si="28"/>
        <v>ALLERGY COLIRIO</v>
      </c>
      <c r="K1838" t="str">
        <f>VLOOKUP($A1838&amp;$C1838&amp;$B1838,Mapping!$C:$G,5,0)</f>
        <v>OTC</v>
      </c>
      <c r="L1838" t="str">
        <f>VLOOKUP(J1838&amp;H1838,Mapping!J:K,2,0)</f>
        <v>Alergia</v>
      </c>
      <c r="M1838" t="str">
        <f>IF(OR(I1838="PIZ BUIN",I1838="LISTERINE"),VLOOKUP(E1838,MAPEO!C:D,2,0)&amp;" "&amp;H1838,VLOOKUP(E1838,MAPEO!C:D,2,0))</f>
        <v>Reactine</v>
      </c>
      <c r="N1838" t="str">
        <f>VLOOKUP(F1838,MD!A:B,2,0)</f>
        <v>YTD 2015</v>
      </c>
    </row>
    <row r="1839" spans="1:14">
      <c r="A1839" t="s">
        <v>133</v>
      </c>
      <c r="B1839" t="s">
        <v>0</v>
      </c>
      <c r="C1839" t="s">
        <v>134</v>
      </c>
      <c r="D1839" t="s">
        <v>409</v>
      </c>
      <c r="E1839" t="s">
        <v>409</v>
      </c>
      <c r="F1839" t="s">
        <v>108</v>
      </c>
      <c r="G1839" s="3">
        <v>-2352.91</v>
      </c>
      <c r="H1839" s="3" t="str">
        <f>VLOOKUP($A1839&amp;$C1839&amp;$B1839,Mapping!$C:$G,3,0)</f>
        <v>PHARMA</v>
      </c>
      <c r="I1839" t="str">
        <f>VLOOKUP($A1839&amp;$C1839&amp;$B1839,Mapping!$C:$G,4,0)</f>
        <v>Other OTC</v>
      </c>
      <c r="J1839" t="str">
        <f t="shared" si="28"/>
        <v>ALLERGY COLIRIO</v>
      </c>
      <c r="K1839" t="str">
        <f>VLOOKUP($A1839&amp;$C1839&amp;$B1839,Mapping!$C:$G,5,0)</f>
        <v>OTC</v>
      </c>
      <c r="L1839" t="str">
        <f>VLOOKUP(J1839&amp;H1839,Mapping!J:K,2,0)</f>
        <v>Alergia</v>
      </c>
      <c r="M1839" t="str">
        <f>IF(OR(I1839="PIZ BUIN",I1839="LISTERINE"),VLOOKUP(E1839,MAPEO!C:D,2,0)&amp;" "&amp;H1839,VLOOKUP(E1839,MAPEO!C:D,2,0))</f>
        <v>Reactine</v>
      </c>
      <c r="N1839">
        <f>VLOOKUP(F1839,MD!A:B,2,0)</f>
        <v>0</v>
      </c>
    </row>
    <row r="1840" spans="1:14">
      <c r="A1840" t="s">
        <v>133</v>
      </c>
      <c r="B1840" t="s">
        <v>0</v>
      </c>
      <c r="C1840" t="s">
        <v>134</v>
      </c>
      <c r="D1840" t="s">
        <v>409</v>
      </c>
      <c r="E1840" t="s">
        <v>409</v>
      </c>
      <c r="F1840" t="s">
        <v>109</v>
      </c>
      <c r="G1840" s="3">
        <v>3490.92</v>
      </c>
      <c r="H1840" s="3" t="str">
        <f>VLOOKUP($A1840&amp;$C1840&amp;$B1840,Mapping!$C:$G,3,0)</f>
        <v>PHARMA</v>
      </c>
      <c r="I1840" t="str">
        <f>VLOOKUP($A1840&amp;$C1840&amp;$B1840,Mapping!$C:$G,4,0)</f>
        <v>Other OTC</v>
      </c>
      <c r="J1840" t="str">
        <f t="shared" si="28"/>
        <v>ALLERGY COLIRIO</v>
      </c>
      <c r="K1840" t="str">
        <f>VLOOKUP($A1840&amp;$C1840&amp;$B1840,Mapping!$C:$G,5,0)</f>
        <v>OTC</v>
      </c>
      <c r="L1840" t="str">
        <f>VLOOKUP(J1840&amp;H1840,Mapping!J:K,2,0)</f>
        <v>Alergia</v>
      </c>
      <c r="M1840" t="str">
        <f>IF(OR(I1840="PIZ BUIN",I1840="LISTERINE"),VLOOKUP(E1840,MAPEO!C:D,2,0)&amp;" "&amp;H1840,VLOOKUP(E1840,MAPEO!C:D,2,0))</f>
        <v>Reactine</v>
      </c>
      <c r="N1840">
        <f>VLOOKUP(F1840,MD!A:B,2,0)</f>
        <v>0</v>
      </c>
    </row>
    <row r="1841" spans="1:14">
      <c r="A1841" t="s">
        <v>133</v>
      </c>
      <c r="B1841" t="s">
        <v>0</v>
      </c>
      <c r="C1841" t="s">
        <v>134</v>
      </c>
      <c r="D1841" t="s">
        <v>409</v>
      </c>
      <c r="E1841" t="s">
        <v>409</v>
      </c>
      <c r="F1841" t="s">
        <v>110</v>
      </c>
      <c r="G1841" s="3">
        <v>3104.18</v>
      </c>
      <c r="H1841" s="3" t="str">
        <f>VLOOKUP($A1841&amp;$C1841&amp;$B1841,Mapping!$C:$G,3,0)</f>
        <v>PHARMA</v>
      </c>
      <c r="I1841" t="str">
        <f>VLOOKUP($A1841&amp;$C1841&amp;$B1841,Mapping!$C:$G,4,0)</f>
        <v>Other OTC</v>
      </c>
      <c r="J1841" t="str">
        <f t="shared" si="28"/>
        <v>ALLERGY COLIRIO</v>
      </c>
      <c r="K1841" t="str">
        <f>VLOOKUP($A1841&amp;$C1841&amp;$B1841,Mapping!$C:$G,5,0)</f>
        <v>OTC</v>
      </c>
      <c r="L1841" t="str">
        <f>VLOOKUP(J1841&amp;H1841,Mapping!J:K,2,0)</f>
        <v>Alergia</v>
      </c>
      <c r="M1841" t="str">
        <f>IF(OR(I1841="PIZ BUIN",I1841="LISTERINE"),VLOOKUP(E1841,MAPEO!C:D,2,0)&amp;" "&amp;H1841,VLOOKUP(E1841,MAPEO!C:D,2,0))</f>
        <v>Reactine</v>
      </c>
      <c r="N1841">
        <f>VLOOKUP(F1841,MD!A:B,2,0)</f>
        <v>0</v>
      </c>
    </row>
    <row r="1842" spans="1:14">
      <c r="A1842" t="s">
        <v>133</v>
      </c>
      <c r="B1842" t="s">
        <v>0</v>
      </c>
      <c r="C1842" t="s">
        <v>134</v>
      </c>
      <c r="D1842" t="s">
        <v>409</v>
      </c>
      <c r="E1842" t="s">
        <v>409</v>
      </c>
      <c r="F1842" t="s">
        <v>111</v>
      </c>
      <c r="G1842" s="3">
        <v>2538.17</v>
      </c>
      <c r="H1842" s="3" t="str">
        <f>VLOOKUP($A1842&amp;$C1842&amp;$B1842,Mapping!$C:$G,3,0)</f>
        <v>PHARMA</v>
      </c>
      <c r="I1842" t="str">
        <f>VLOOKUP($A1842&amp;$C1842&amp;$B1842,Mapping!$C:$G,4,0)</f>
        <v>Other OTC</v>
      </c>
      <c r="J1842" t="str">
        <f t="shared" si="28"/>
        <v>ALLERGY COLIRIO</v>
      </c>
      <c r="K1842" t="str">
        <f>VLOOKUP($A1842&amp;$C1842&amp;$B1842,Mapping!$C:$G,5,0)</f>
        <v>OTC</v>
      </c>
      <c r="L1842" t="str">
        <f>VLOOKUP(J1842&amp;H1842,Mapping!J:K,2,0)</f>
        <v>Alergia</v>
      </c>
      <c r="M1842" t="str">
        <f>IF(OR(I1842="PIZ BUIN",I1842="LISTERINE"),VLOOKUP(E1842,MAPEO!C:D,2,0)&amp;" "&amp;H1842,VLOOKUP(E1842,MAPEO!C:D,2,0))</f>
        <v>Reactine</v>
      </c>
      <c r="N1842">
        <f>VLOOKUP(F1842,MD!A:B,2,0)</f>
        <v>0</v>
      </c>
    </row>
    <row r="1843" spans="1:14">
      <c r="A1843" t="s">
        <v>133</v>
      </c>
      <c r="B1843" t="s">
        <v>0</v>
      </c>
      <c r="C1843" t="s">
        <v>134</v>
      </c>
      <c r="D1843" t="s">
        <v>409</v>
      </c>
      <c r="E1843" t="s">
        <v>409</v>
      </c>
      <c r="F1843" t="s">
        <v>114</v>
      </c>
      <c r="G1843" s="3">
        <v>24275.23</v>
      </c>
      <c r="H1843" s="3" t="str">
        <f>VLOOKUP($A1843&amp;$C1843&amp;$B1843,Mapping!$C:$G,3,0)</f>
        <v>PHARMA</v>
      </c>
      <c r="I1843" t="str">
        <f>VLOOKUP($A1843&amp;$C1843&amp;$B1843,Mapping!$C:$G,4,0)</f>
        <v>Other OTC</v>
      </c>
      <c r="J1843" t="str">
        <f t="shared" si="28"/>
        <v>ALLERGY COLIRIO</v>
      </c>
      <c r="K1843" t="str">
        <f>VLOOKUP($A1843&amp;$C1843&amp;$B1843,Mapping!$C:$G,5,0)</f>
        <v>OTC</v>
      </c>
      <c r="L1843" t="str">
        <f>VLOOKUP(J1843&amp;H1843,Mapping!J:K,2,0)</f>
        <v>Alergia</v>
      </c>
      <c r="M1843" t="str">
        <f>IF(OR(I1843="PIZ BUIN",I1843="LISTERINE"),VLOOKUP(E1843,MAPEO!C:D,2,0)&amp;" "&amp;H1843,VLOOKUP(E1843,MAPEO!C:D,2,0))</f>
        <v>Reactine</v>
      </c>
      <c r="N1843">
        <f>VLOOKUP(F1843,MD!A:B,2,0)</f>
        <v>0</v>
      </c>
    </row>
    <row r="1844" spans="1:14">
      <c r="A1844" t="s">
        <v>133</v>
      </c>
      <c r="B1844" t="s">
        <v>0</v>
      </c>
      <c r="C1844" t="s">
        <v>134</v>
      </c>
      <c r="D1844" t="s">
        <v>409</v>
      </c>
      <c r="E1844" t="s">
        <v>409</v>
      </c>
      <c r="F1844" t="s">
        <v>115</v>
      </c>
      <c r="G1844" s="3">
        <v>1552.32</v>
      </c>
      <c r="H1844" s="3" t="str">
        <f>VLOOKUP($A1844&amp;$C1844&amp;$B1844,Mapping!$C:$G,3,0)</f>
        <v>PHARMA</v>
      </c>
      <c r="I1844" t="str">
        <f>VLOOKUP($A1844&amp;$C1844&amp;$B1844,Mapping!$C:$G,4,0)</f>
        <v>Other OTC</v>
      </c>
      <c r="J1844" t="str">
        <f t="shared" si="28"/>
        <v>ALLERGY COLIRIO</v>
      </c>
      <c r="K1844" t="str">
        <f>VLOOKUP($A1844&amp;$C1844&amp;$B1844,Mapping!$C:$G,5,0)</f>
        <v>OTC</v>
      </c>
      <c r="L1844" t="str">
        <f>VLOOKUP(J1844&amp;H1844,Mapping!J:K,2,0)</f>
        <v>Alergia</v>
      </c>
      <c r="M1844" t="str">
        <f>IF(OR(I1844="PIZ BUIN",I1844="LISTERINE"),VLOOKUP(E1844,MAPEO!C:D,2,0)&amp;" "&amp;H1844,VLOOKUP(E1844,MAPEO!C:D,2,0))</f>
        <v>Reactine</v>
      </c>
      <c r="N1844" t="str">
        <f>VLOOKUP(F1844,MD!A:B,2,0)</f>
        <v>YTD 2016</v>
      </c>
    </row>
    <row r="1845" spans="1:14">
      <c r="A1845" t="s">
        <v>133</v>
      </c>
      <c r="B1845" t="s">
        <v>0</v>
      </c>
      <c r="C1845" t="s">
        <v>134</v>
      </c>
      <c r="D1845" t="s">
        <v>409</v>
      </c>
      <c r="E1845" t="s">
        <v>409</v>
      </c>
      <c r="F1845" t="s">
        <v>117</v>
      </c>
      <c r="G1845" s="3">
        <v>155606.01</v>
      </c>
      <c r="H1845" s="3" t="str">
        <f>VLOOKUP($A1845&amp;$C1845&amp;$B1845,Mapping!$C:$G,3,0)</f>
        <v>PHARMA</v>
      </c>
      <c r="I1845" t="str">
        <f>VLOOKUP($A1845&amp;$C1845&amp;$B1845,Mapping!$C:$G,4,0)</f>
        <v>Other OTC</v>
      </c>
      <c r="J1845" t="str">
        <f t="shared" si="28"/>
        <v>ALLERGY COLIRIO</v>
      </c>
      <c r="K1845" t="str">
        <f>VLOOKUP($A1845&amp;$C1845&amp;$B1845,Mapping!$C:$G,5,0)</f>
        <v>OTC</v>
      </c>
      <c r="L1845" t="str">
        <f>VLOOKUP(J1845&amp;H1845,Mapping!J:K,2,0)</f>
        <v>Alergia</v>
      </c>
      <c r="M1845" t="str">
        <f>IF(OR(I1845="PIZ BUIN",I1845="LISTERINE"),VLOOKUP(E1845,MAPEO!C:D,2,0)&amp;" "&amp;H1845,VLOOKUP(E1845,MAPEO!C:D,2,0))</f>
        <v>Reactine</v>
      </c>
      <c r="N1845" t="str">
        <f>VLOOKUP(F1845,MD!A:B,2,0)</f>
        <v>YTD 2016</v>
      </c>
    </row>
    <row r="1846" spans="1:14">
      <c r="A1846" t="s">
        <v>133</v>
      </c>
      <c r="B1846" t="s">
        <v>0</v>
      </c>
      <c r="C1846" t="s">
        <v>134</v>
      </c>
      <c r="D1846" t="s">
        <v>409</v>
      </c>
      <c r="E1846" t="s">
        <v>409</v>
      </c>
      <c r="F1846" t="s">
        <v>118</v>
      </c>
      <c r="G1846" s="3">
        <v>53649.97</v>
      </c>
      <c r="H1846" s="3" t="str">
        <f>VLOOKUP($A1846&amp;$C1846&amp;$B1846,Mapping!$C:$G,3,0)</f>
        <v>PHARMA</v>
      </c>
      <c r="I1846" t="str">
        <f>VLOOKUP($A1846&amp;$C1846&amp;$B1846,Mapping!$C:$G,4,0)</f>
        <v>Other OTC</v>
      </c>
      <c r="J1846" t="str">
        <f t="shared" si="28"/>
        <v>ALLERGY COLIRIO</v>
      </c>
      <c r="K1846" t="str">
        <f>VLOOKUP($A1846&amp;$C1846&amp;$B1846,Mapping!$C:$G,5,0)</f>
        <v>OTC</v>
      </c>
      <c r="L1846" t="str">
        <f>VLOOKUP(J1846&amp;H1846,Mapping!J:K,2,0)</f>
        <v>Alergia</v>
      </c>
      <c r="M1846" t="str">
        <f>IF(OR(I1846="PIZ BUIN",I1846="LISTERINE"),VLOOKUP(E1846,MAPEO!C:D,2,0)&amp;" "&amp;H1846,VLOOKUP(E1846,MAPEO!C:D,2,0))</f>
        <v>Reactine</v>
      </c>
      <c r="N1846" t="str">
        <f>VLOOKUP(F1846,MD!A:B,2,0)</f>
        <v>YTD 2016</v>
      </c>
    </row>
    <row r="1847" spans="1:14">
      <c r="A1847" t="s">
        <v>133</v>
      </c>
      <c r="B1847" t="s">
        <v>0</v>
      </c>
      <c r="C1847" t="s">
        <v>134</v>
      </c>
      <c r="D1847" t="s">
        <v>410</v>
      </c>
      <c r="E1847" t="s">
        <v>410</v>
      </c>
      <c r="F1847" t="s">
        <v>482</v>
      </c>
      <c r="G1847" s="3">
        <v>-24.4</v>
      </c>
      <c r="H1847" s="3" t="str">
        <f>VLOOKUP($A1847&amp;$C1847&amp;$B1847,Mapping!$C:$G,3,0)</f>
        <v>PHARMA</v>
      </c>
      <c r="I1847" t="str">
        <f>VLOOKUP($A1847&amp;$C1847&amp;$B1847,Mapping!$C:$G,4,0)</f>
        <v>Other OTC</v>
      </c>
      <c r="J1847" t="str">
        <f t="shared" si="28"/>
        <v>ALLERGY DISPLAY</v>
      </c>
      <c r="K1847" t="str">
        <f>VLOOKUP($A1847&amp;$C1847&amp;$B1847,Mapping!$C:$G,5,0)</f>
        <v>OTC</v>
      </c>
      <c r="L1847" t="str">
        <f>VLOOKUP(J1847&amp;H1847,Mapping!J:K,2,0)</f>
        <v>Alergia</v>
      </c>
      <c r="M1847" t="str">
        <f>IF(OR(I1847="PIZ BUIN",I1847="LISTERINE"),VLOOKUP(E1847,MAPEO!C:D,2,0)&amp;" "&amp;H1847,VLOOKUP(E1847,MAPEO!C:D,2,0))</f>
        <v>Reactine</v>
      </c>
      <c r="N1847">
        <f>VLOOKUP(F1847,MD!A:B,2,0)</f>
        <v>0</v>
      </c>
    </row>
    <row r="1848" spans="1:14">
      <c r="A1848" t="s">
        <v>133</v>
      </c>
      <c r="B1848" t="s">
        <v>0</v>
      </c>
      <c r="C1848" t="s">
        <v>134</v>
      </c>
      <c r="D1848" t="s">
        <v>410</v>
      </c>
      <c r="E1848" t="s">
        <v>410</v>
      </c>
      <c r="F1848" t="s">
        <v>483</v>
      </c>
      <c r="G1848" s="3">
        <v>9890.23</v>
      </c>
      <c r="H1848" s="3" t="str">
        <f>VLOOKUP($A1848&amp;$C1848&amp;$B1848,Mapping!$C:$G,3,0)</f>
        <v>PHARMA</v>
      </c>
      <c r="I1848" t="str">
        <f>VLOOKUP($A1848&amp;$C1848&amp;$B1848,Mapping!$C:$G,4,0)</f>
        <v>Other OTC</v>
      </c>
      <c r="J1848" t="str">
        <f t="shared" si="28"/>
        <v>ALLERGY DISPLAY</v>
      </c>
      <c r="K1848" t="str">
        <f>VLOOKUP($A1848&amp;$C1848&amp;$B1848,Mapping!$C:$G,5,0)</f>
        <v>OTC</v>
      </c>
      <c r="L1848" t="str">
        <f>VLOOKUP(J1848&amp;H1848,Mapping!J:K,2,0)</f>
        <v>Alergia</v>
      </c>
      <c r="M1848" t="str">
        <f>IF(OR(I1848="PIZ BUIN",I1848="LISTERINE"),VLOOKUP(E1848,MAPEO!C:D,2,0)&amp;" "&amp;H1848,VLOOKUP(E1848,MAPEO!C:D,2,0))</f>
        <v>Reactine</v>
      </c>
      <c r="N1848">
        <f>VLOOKUP(F1848,MD!A:B,2,0)</f>
        <v>0</v>
      </c>
    </row>
    <row r="1849" spans="1:14">
      <c r="A1849" t="s">
        <v>133</v>
      </c>
      <c r="B1849" t="s">
        <v>0</v>
      </c>
      <c r="C1849" t="s">
        <v>134</v>
      </c>
      <c r="D1849" t="s">
        <v>410</v>
      </c>
      <c r="E1849" t="s">
        <v>410</v>
      </c>
      <c r="F1849" t="s">
        <v>484</v>
      </c>
      <c r="G1849" s="3">
        <v>298475.59999999998</v>
      </c>
      <c r="H1849" s="3" t="str">
        <f>VLOOKUP($A1849&amp;$C1849&amp;$B1849,Mapping!$C:$G,3,0)</f>
        <v>PHARMA</v>
      </c>
      <c r="I1849" t="str">
        <f>VLOOKUP($A1849&amp;$C1849&amp;$B1849,Mapping!$C:$G,4,0)</f>
        <v>Other OTC</v>
      </c>
      <c r="J1849" t="str">
        <f t="shared" si="28"/>
        <v>ALLERGY DISPLAY</v>
      </c>
      <c r="K1849" t="str">
        <f>VLOOKUP($A1849&amp;$C1849&amp;$B1849,Mapping!$C:$G,5,0)</f>
        <v>OTC</v>
      </c>
      <c r="L1849" t="str">
        <f>VLOOKUP(J1849&amp;H1849,Mapping!J:K,2,0)</f>
        <v>Alergia</v>
      </c>
      <c r="M1849" t="str">
        <f>IF(OR(I1849="PIZ BUIN",I1849="LISTERINE"),VLOOKUP(E1849,MAPEO!C:D,2,0)&amp;" "&amp;H1849,VLOOKUP(E1849,MAPEO!C:D,2,0))</f>
        <v>Reactine</v>
      </c>
      <c r="N1849">
        <f>VLOOKUP(F1849,MD!A:B,2,0)</f>
        <v>0</v>
      </c>
    </row>
    <row r="1850" spans="1:14">
      <c r="A1850" t="s">
        <v>133</v>
      </c>
      <c r="B1850" t="s">
        <v>0</v>
      </c>
      <c r="C1850" t="s">
        <v>134</v>
      </c>
      <c r="D1850" t="s">
        <v>410</v>
      </c>
      <c r="E1850" t="s">
        <v>410</v>
      </c>
      <c r="F1850" t="s">
        <v>485</v>
      </c>
      <c r="G1850" s="3">
        <v>101788.92</v>
      </c>
      <c r="H1850" s="3" t="str">
        <f>VLOOKUP($A1850&amp;$C1850&amp;$B1850,Mapping!$C:$G,3,0)</f>
        <v>PHARMA</v>
      </c>
      <c r="I1850" t="str">
        <f>VLOOKUP($A1850&amp;$C1850&amp;$B1850,Mapping!$C:$G,4,0)</f>
        <v>Other OTC</v>
      </c>
      <c r="J1850" t="str">
        <f t="shared" si="28"/>
        <v>ALLERGY DISPLAY</v>
      </c>
      <c r="K1850" t="str">
        <f>VLOOKUP($A1850&amp;$C1850&amp;$B1850,Mapping!$C:$G,5,0)</f>
        <v>OTC</v>
      </c>
      <c r="L1850" t="str">
        <f>VLOOKUP(J1850&amp;H1850,Mapping!J:K,2,0)</f>
        <v>Alergia</v>
      </c>
      <c r="M1850" t="str">
        <f>IF(OR(I1850="PIZ BUIN",I1850="LISTERINE"),VLOOKUP(E1850,MAPEO!C:D,2,0)&amp;" "&amp;H1850,VLOOKUP(E1850,MAPEO!C:D,2,0))</f>
        <v>Reactine</v>
      </c>
      <c r="N1850">
        <f>VLOOKUP(F1850,MD!A:B,2,0)</f>
        <v>0</v>
      </c>
    </row>
    <row r="1851" spans="1:14">
      <c r="A1851" t="s">
        <v>133</v>
      </c>
      <c r="B1851" t="s">
        <v>0</v>
      </c>
      <c r="C1851" t="s">
        <v>134</v>
      </c>
      <c r="D1851" t="s">
        <v>410</v>
      </c>
      <c r="E1851" t="s">
        <v>410</v>
      </c>
      <c r="F1851" t="s">
        <v>486</v>
      </c>
      <c r="G1851" s="3">
        <v>33450.949999999997</v>
      </c>
      <c r="H1851" s="3" t="str">
        <f>VLOOKUP($A1851&amp;$C1851&amp;$B1851,Mapping!$C:$G,3,0)</f>
        <v>PHARMA</v>
      </c>
      <c r="I1851" t="str">
        <f>VLOOKUP($A1851&amp;$C1851&amp;$B1851,Mapping!$C:$G,4,0)</f>
        <v>Other OTC</v>
      </c>
      <c r="J1851" t="str">
        <f t="shared" si="28"/>
        <v>ALLERGY DISPLAY</v>
      </c>
      <c r="K1851" t="str">
        <f>VLOOKUP($A1851&amp;$C1851&amp;$B1851,Mapping!$C:$G,5,0)</f>
        <v>OTC</v>
      </c>
      <c r="L1851" t="str">
        <f>VLOOKUP(J1851&amp;H1851,Mapping!J:K,2,0)</f>
        <v>Alergia</v>
      </c>
      <c r="M1851" t="str">
        <f>IF(OR(I1851="PIZ BUIN",I1851="LISTERINE"),VLOOKUP(E1851,MAPEO!C:D,2,0)&amp;" "&amp;H1851,VLOOKUP(E1851,MAPEO!C:D,2,0))</f>
        <v>Reactine</v>
      </c>
      <c r="N1851">
        <f>VLOOKUP(F1851,MD!A:B,2,0)</f>
        <v>0</v>
      </c>
    </row>
    <row r="1852" spans="1:14">
      <c r="A1852" t="s">
        <v>133</v>
      </c>
      <c r="B1852" t="s">
        <v>0</v>
      </c>
      <c r="C1852" t="s">
        <v>134</v>
      </c>
      <c r="D1852" t="s">
        <v>410</v>
      </c>
      <c r="E1852" t="s">
        <v>410</v>
      </c>
      <c r="F1852" t="s">
        <v>487</v>
      </c>
      <c r="G1852" s="3">
        <v>21385.49</v>
      </c>
      <c r="H1852" s="3" t="str">
        <f>VLOOKUP($A1852&amp;$C1852&amp;$B1852,Mapping!$C:$G,3,0)</f>
        <v>PHARMA</v>
      </c>
      <c r="I1852" t="str">
        <f>VLOOKUP($A1852&amp;$C1852&amp;$B1852,Mapping!$C:$G,4,0)</f>
        <v>Other OTC</v>
      </c>
      <c r="J1852" t="str">
        <f t="shared" ref="J1852:J1915" si="29">IF(OR(C1852="ROC",C1852="COMPEED"),E1852,D1852)</f>
        <v>ALLERGY DISPLAY</v>
      </c>
      <c r="K1852" t="str">
        <f>VLOOKUP($A1852&amp;$C1852&amp;$B1852,Mapping!$C:$G,5,0)</f>
        <v>OTC</v>
      </c>
      <c r="L1852" t="str">
        <f>VLOOKUP(J1852&amp;H1852,Mapping!J:K,2,0)</f>
        <v>Alergia</v>
      </c>
      <c r="M1852" t="str">
        <f>IF(OR(I1852="PIZ BUIN",I1852="LISTERINE"),VLOOKUP(E1852,MAPEO!C:D,2,0)&amp;" "&amp;H1852,VLOOKUP(E1852,MAPEO!C:D,2,0))</f>
        <v>Reactine</v>
      </c>
      <c r="N1852">
        <f>VLOOKUP(F1852,MD!A:B,2,0)</f>
        <v>0</v>
      </c>
    </row>
    <row r="1853" spans="1:14">
      <c r="A1853" t="s">
        <v>133</v>
      </c>
      <c r="B1853" t="s">
        <v>0</v>
      </c>
      <c r="C1853" t="s">
        <v>134</v>
      </c>
      <c r="D1853" t="s">
        <v>410</v>
      </c>
      <c r="E1853" t="s">
        <v>410</v>
      </c>
      <c r="F1853" t="s">
        <v>488</v>
      </c>
      <c r="G1853" s="3">
        <v>-65.650000000000006</v>
      </c>
      <c r="H1853" s="3" t="str">
        <f>VLOOKUP($A1853&amp;$C1853&amp;$B1853,Mapping!$C:$G,3,0)</f>
        <v>PHARMA</v>
      </c>
      <c r="I1853" t="str">
        <f>VLOOKUP($A1853&amp;$C1853&amp;$B1853,Mapping!$C:$G,4,0)</f>
        <v>Other OTC</v>
      </c>
      <c r="J1853" t="str">
        <f t="shared" si="29"/>
        <v>ALLERGY DISPLAY</v>
      </c>
      <c r="K1853" t="str">
        <f>VLOOKUP($A1853&amp;$C1853&amp;$B1853,Mapping!$C:$G,5,0)</f>
        <v>OTC</v>
      </c>
      <c r="L1853" t="str">
        <f>VLOOKUP(J1853&amp;H1853,Mapping!J:K,2,0)</f>
        <v>Alergia</v>
      </c>
      <c r="M1853" t="str">
        <f>IF(OR(I1853="PIZ BUIN",I1853="LISTERINE"),VLOOKUP(E1853,MAPEO!C:D,2,0)&amp;" "&amp;H1853,VLOOKUP(E1853,MAPEO!C:D,2,0))</f>
        <v>Reactine</v>
      </c>
      <c r="N1853">
        <f>VLOOKUP(F1853,MD!A:B,2,0)</f>
        <v>0</v>
      </c>
    </row>
    <row r="1854" spans="1:14">
      <c r="A1854" t="s">
        <v>133</v>
      </c>
      <c r="B1854" t="s">
        <v>0</v>
      </c>
      <c r="C1854" t="s">
        <v>134</v>
      </c>
      <c r="D1854" t="s">
        <v>410</v>
      </c>
      <c r="E1854" t="s">
        <v>410</v>
      </c>
      <c r="F1854" t="s">
        <v>489</v>
      </c>
      <c r="G1854" s="3">
        <v>-6004.79</v>
      </c>
      <c r="H1854" s="3" t="str">
        <f>VLOOKUP($A1854&amp;$C1854&amp;$B1854,Mapping!$C:$G,3,0)</f>
        <v>PHARMA</v>
      </c>
      <c r="I1854" t="str">
        <f>VLOOKUP($A1854&amp;$C1854&amp;$B1854,Mapping!$C:$G,4,0)</f>
        <v>Other OTC</v>
      </c>
      <c r="J1854" t="str">
        <f t="shared" si="29"/>
        <v>ALLERGY DISPLAY</v>
      </c>
      <c r="K1854" t="str">
        <f>VLOOKUP($A1854&amp;$C1854&amp;$B1854,Mapping!$C:$G,5,0)</f>
        <v>OTC</v>
      </c>
      <c r="L1854" t="str">
        <f>VLOOKUP(J1854&amp;H1854,Mapping!J:K,2,0)</f>
        <v>Alergia</v>
      </c>
      <c r="M1854" t="str">
        <f>IF(OR(I1854="PIZ BUIN",I1854="LISTERINE"),VLOOKUP(E1854,MAPEO!C:D,2,0)&amp;" "&amp;H1854,VLOOKUP(E1854,MAPEO!C:D,2,0))</f>
        <v>Reactine</v>
      </c>
      <c r="N1854">
        <f>VLOOKUP(F1854,MD!A:B,2,0)</f>
        <v>0</v>
      </c>
    </row>
    <row r="1855" spans="1:14">
      <c r="A1855" t="s">
        <v>133</v>
      </c>
      <c r="B1855" t="s">
        <v>0</v>
      </c>
      <c r="C1855" t="s">
        <v>134</v>
      </c>
      <c r="D1855" t="s">
        <v>410</v>
      </c>
      <c r="E1855" t="s">
        <v>410</v>
      </c>
      <c r="F1855" t="s">
        <v>490</v>
      </c>
      <c r="G1855" s="3">
        <v>5051.82</v>
      </c>
      <c r="H1855" s="3" t="str">
        <f>VLOOKUP($A1855&amp;$C1855&amp;$B1855,Mapping!$C:$G,3,0)</f>
        <v>PHARMA</v>
      </c>
      <c r="I1855" t="str">
        <f>VLOOKUP($A1855&amp;$C1855&amp;$B1855,Mapping!$C:$G,4,0)</f>
        <v>Other OTC</v>
      </c>
      <c r="J1855" t="str">
        <f t="shared" si="29"/>
        <v>ALLERGY DISPLAY</v>
      </c>
      <c r="K1855" t="str">
        <f>VLOOKUP($A1855&amp;$C1855&amp;$B1855,Mapping!$C:$G,5,0)</f>
        <v>OTC</v>
      </c>
      <c r="L1855" t="str">
        <f>VLOOKUP(J1855&amp;H1855,Mapping!J:K,2,0)</f>
        <v>Alergia</v>
      </c>
      <c r="M1855" t="str">
        <f>IF(OR(I1855="PIZ BUIN",I1855="LISTERINE"),VLOOKUP(E1855,MAPEO!C:D,2,0)&amp;" "&amp;H1855,VLOOKUP(E1855,MAPEO!C:D,2,0))</f>
        <v>Reactine</v>
      </c>
      <c r="N1855">
        <f>VLOOKUP(F1855,MD!A:B,2,0)</f>
        <v>0</v>
      </c>
    </row>
    <row r="1856" spans="1:14">
      <c r="A1856" t="s">
        <v>133</v>
      </c>
      <c r="B1856" t="s">
        <v>0</v>
      </c>
      <c r="C1856" t="s">
        <v>134</v>
      </c>
      <c r="D1856" t="s">
        <v>410</v>
      </c>
      <c r="E1856" t="s">
        <v>410</v>
      </c>
      <c r="F1856" t="s">
        <v>491</v>
      </c>
      <c r="G1856" s="3">
        <v>207.02</v>
      </c>
      <c r="H1856" s="3" t="str">
        <f>VLOOKUP($A1856&amp;$C1856&amp;$B1856,Mapping!$C:$G,3,0)</f>
        <v>PHARMA</v>
      </c>
      <c r="I1856" t="str">
        <f>VLOOKUP($A1856&amp;$C1856&amp;$B1856,Mapping!$C:$G,4,0)</f>
        <v>Other OTC</v>
      </c>
      <c r="J1856" t="str">
        <f t="shared" si="29"/>
        <v>ALLERGY DISPLAY</v>
      </c>
      <c r="K1856" t="str">
        <f>VLOOKUP($A1856&amp;$C1856&amp;$B1856,Mapping!$C:$G,5,0)</f>
        <v>OTC</v>
      </c>
      <c r="L1856" t="str">
        <f>VLOOKUP(J1856&amp;H1856,Mapping!J:K,2,0)</f>
        <v>Alergia</v>
      </c>
      <c r="M1856" t="str">
        <f>IF(OR(I1856="PIZ BUIN",I1856="LISTERINE"),VLOOKUP(E1856,MAPEO!C:D,2,0)&amp;" "&amp;H1856,VLOOKUP(E1856,MAPEO!C:D,2,0))</f>
        <v>Reactine</v>
      </c>
      <c r="N1856">
        <f>VLOOKUP(F1856,MD!A:B,2,0)</f>
        <v>0</v>
      </c>
    </row>
    <row r="1857" spans="1:14">
      <c r="A1857" t="s">
        <v>133</v>
      </c>
      <c r="B1857" t="s">
        <v>0</v>
      </c>
      <c r="C1857" t="s">
        <v>134</v>
      </c>
      <c r="D1857" t="s">
        <v>410</v>
      </c>
      <c r="E1857" t="s">
        <v>410</v>
      </c>
      <c r="F1857" t="s">
        <v>492</v>
      </c>
      <c r="G1857" s="3">
        <v>572.16999999999996</v>
      </c>
      <c r="H1857" s="3" t="str">
        <f>VLOOKUP($A1857&amp;$C1857&amp;$B1857,Mapping!$C:$G,3,0)</f>
        <v>PHARMA</v>
      </c>
      <c r="I1857" t="str">
        <f>VLOOKUP($A1857&amp;$C1857&amp;$B1857,Mapping!$C:$G,4,0)</f>
        <v>Other OTC</v>
      </c>
      <c r="J1857" t="str">
        <f t="shared" si="29"/>
        <v>ALLERGY DISPLAY</v>
      </c>
      <c r="K1857" t="str">
        <f>VLOOKUP($A1857&amp;$C1857&amp;$B1857,Mapping!$C:$G,5,0)</f>
        <v>OTC</v>
      </c>
      <c r="L1857" t="str">
        <f>VLOOKUP(J1857&amp;H1857,Mapping!J:K,2,0)</f>
        <v>Alergia</v>
      </c>
      <c r="M1857" t="str">
        <f>IF(OR(I1857="PIZ BUIN",I1857="LISTERINE"),VLOOKUP(E1857,MAPEO!C:D,2,0)&amp;" "&amp;H1857,VLOOKUP(E1857,MAPEO!C:D,2,0))</f>
        <v>Reactine</v>
      </c>
      <c r="N1857">
        <f>VLOOKUP(F1857,MD!A:B,2,0)</f>
        <v>0</v>
      </c>
    </row>
    <row r="1858" spans="1:14">
      <c r="A1858" t="s">
        <v>133</v>
      </c>
      <c r="B1858" t="s">
        <v>0</v>
      </c>
      <c r="C1858" t="s">
        <v>134</v>
      </c>
      <c r="D1858" t="s">
        <v>410</v>
      </c>
      <c r="E1858" t="s">
        <v>410</v>
      </c>
      <c r="F1858" t="s">
        <v>493</v>
      </c>
      <c r="G1858" s="3">
        <v>-3355.9</v>
      </c>
      <c r="H1858" s="3" t="str">
        <f>VLOOKUP($A1858&amp;$C1858&amp;$B1858,Mapping!$C:$G,3,0)</f>
        <v>PHARMA</v>
      </c>
      <c r="I1858" t="str">
        <f>VLOOKUP($A1858&amp;$C1858&amp;$B1858,Mapping!$C:$G,4,0)</f>
        <v>Other OTC</v>
      </c>
      <c r="J1858" t="str">
        <f t="shared" si="29"/>
        <v>ALLERGY DISPLAY</v>
      </c>
      <c r="K1858" t="str">
        <f>VLOOKUP($A1858&amp;$C1858&amp;$B1858,Mapping!$C:$G,5,0)</f>
        <v>OTC</v>
      </c>
      <c r="L1858" t="str">
        <f>VLOOKUP(J1858&amp;H1858,Mapping!J:K,2,0)</f>
        <v>Alergia</v>
      </c>
      <c r="M1858" t="str">
        <f>IF(OR(I1858="PIZ BUIN",I1858="LISTERINE"),VLOOKUP(E1858,MAPEO!C:D,2,0)&amp;" "&amp;H1858,VLOOKUP(E1858,MAPEO!C:D,2,0))</f>
        <v>Reactine</v>
      </c>
      <c r="N1858">
        <f>VLOOKUP(F1858,MD!A:B,2,0)</f>
        <v>0</v>
      </c>
    </row>
    <row r="1859" spans="1:14">
      <c r="A1859" t="s">
        <v>133</v>
      </c>
      <c r="B1859" t="s">
        <v>0</v>
      </c>
      <c r="C1859" t="s">
        <v>134</v>
      </c>
      <c r="D1859" t="s">
        <v>411</v>
      </c>
      <c r="E1859" t="s">
        <v>411</v>
      </c>
      <c r="F1859" t="s">
        <v>482</v>
      </c>
      <c r="G1859" s="3">
        <v>-636.30999999999995</v>
      </c>
      <c r="H1859" s="3" t="str">
        <f>VLOOKUP($A1859&amp;$C1859&amp;$B1859,Mapping!$C:$G,3,0)</f>
        <v>PHARMA</v>
      </c>
      <c r="I1859" t="str">
        <f>VLOOKUP($A1859&amp;$C1859&amp;$B1859,Mapping!$C:$G,4,0)</f>
        <v>Other OTC</v>
      </c>
      <c r="J1859" t="str">
        <f t="shared" si="29"/>
        <v>ALLERGY SPRAY</v>
      </c>
      <c r="K1859" t="str">
        <f>VLOOKUP($A1859&amp;$C1859&amp;$B1859,Mapping!$C:$G,5,0)</f>
        <v>OTC</v>
      </c>
      <c r="L1859" t="str">
        <f>VLOOKUP(J1859&amp;H1859,Mapping!J:K,2,0)</f>
        <v>Alergia</v>
      </c>
      <c r="M1859" t="str">
        <f>IF(OR(I1859="PIZ BUIN",I1859="LISTERINE"),VLOOKUP(E1859,MAPEO!C:D,2,0)&amp;" "&amp;H1859,VLOOKUP(E1859,MAPEO!C:D,2,0))</f>
        <v>Reactine</v>
      </c>
      <c r="N1859">
        <f>VLOOKUP(F1859,MD!A:B,2,0)</f>
        <v>0</v>
      </c>
    </row>
    <row r="1860" spans="1:14">
      <c r="A1860" t="s">
        <v>133</v>
      </c>
      <c r="B1860" t="s">
        <v>0</v>
      </c>
      <c r="C1860" t="s">
        <v>134</v>
      </c>
      <c r="D1860" t="s">
        <v>411</v>
      </c>
      <c r="E1860" t="s">
        <v>411</v>
      </c>
      <c r="F1860" t="s">
        <v>483</v>
      </c>
      <c r="G1860" s="3">
        <v>422.33</v>
      </c>
      <c r="H1860" s="3" t="str">
        <f>VLOOKUP($A1860&amp;$C1860&amp;$B1860,Mapping!$C:$G,3,0)</f>
        <v>PHARMA</v>
      </c>
      <c r="I1860" t="str">
        <f>VLOOKUP($A1860&amp;$C1860&amp;$B1860,Mapping!$C:$G,4,0)</f>
        <v>Other OTC</v>
      </c>
      <c r="J1860" t="str">
        <f t="shared" si="29"/>
        <v>ALLERGY SPRAY</v>
      </c>
      <c r="K1860" t="str">
        <f>VLOOKUP($A1860&amp;$C1860&amp;$B1860,Mapping!$C:$G,5,0)</f>
        <v>OTC</v>
      </c>
      <c r="L1860" t="str">
        <f>VLOOKUP(J1860&amp;H1860,Mapping!J:K,2,0)</f>
        <v>Alergia</v>
      </c>
      <c r="M1860" t="str">
        <f>IF(OR(I1860="PIZ BUIN",I1860="LISTERINE"),VLOOKUP(E1860,MAPEO!C:D,2,0)&amp;" "&amp;H1860,VLOOKUP(E1860,MAPEO!C:D,2,0))</f>
        <v>Reactine</v>
      </c>
      <c r="N1860">
        <f>VLOOKUP(F1860,MD!A:B,2,0)</f>
        <v>0</v>
      </c>
    </row>
    <row r="1861" spans="1:14">
      <c r="A1861" t="s">
        <v>133</v>
      </c>
      <c r="B1861" t="s">
        <v>0</v>
      </c>
      <c r="C1861" t="s">
        <v>134</v>
      </c>
      <c r="D1861" t="s">
        <v>411</v>
      </c>
      <c r="E1861" t="s">
        <v>411</v>
      </c>
      <c r="F1861" t="s">
        <v>484</v>
      </c>
      <c r="G1861" s="3">
        <v>43501.5</v>
      </c>
      <c r="H1861" s="3" t="str">
        <f>VLOOKUP($A1861&amp;$C1861&amp;$B1861,Mapping!$C:$G,3,0)</f>
        <v>PHARMA</v>
      </c>
      <c r="I1861" t="str">
        <f>VLOOKUP($A1861&amp;$C1861&amp;$B1861,Mapping!$C:$G,4,0)</f>
        <v>Other OTC</v>
      </c>
      <c r="J1861" t="str">
        <f t="shared" si="29"/>
        <v>ALLERGY SPRAY</v>
      </c>
      <c r="K1861" t="str">
        <f>VLOOKUP($A1861&amp;$C1861&amp;$B1861,Mapping!$C:$G,5,0)</f>
        <v>OTC</v>
      </c>
      <c r="L1861" t="str">
        <f>VLOOKUP(J1861&amp;H1861,Mapping!J:K,2,0)</f>
        <v>Alergia</v>
      </c>
      <c r="M1861" t="str">
        <f>IF(OR(I1861="PIZ BUIN",I1861="LISTERINE"),VLOOKUP(E1861,MAPEO!C:D,2,0)&amp;" "&amp;H1861,VLOOKUP(E1861,MAPEO!C:D,2,0))</f>
        <v>Reactine</v>
      </c>
      <c r="N1861">
        <f>VLOOKUP(F1861,MD!A:B,2,0)</f>
        <v>0</v>
      </c>
    </row>
    <row r="1862" spans="1:14">
      <c r="A1862" t="s">
        <v>133</v>
      </c>
      <c r="B1862" t="s">
        <v>0</v>
      </c>
      <c r="C1862" t="s">
        <v>134</v>
      </c>
      <c r="D1862" t="s">
        <v>411</v>
      </c>
      <c r="E1862" t="s">
        <v>411</v>
      </c>
      <c r="F1862" t="s">
        <v>485</v>
      </c>
      <c r="G1862" s="3">
        <v>8297.2999999999993</v>
      </c>
      <c r="H1862" s="3" t="str">
        <f>VLOOKUP($A1862&amp;$C1862&amp;$B1862,Mapping!$C:$G,3,0)</f>
        <v>PHARMA</v>
      </c>
      <c r="I1862" t="str">
        <f>VLOOKUP($A1862&amp;$C1862&amp;$B1862,Mapping!$C:$G,4,0)</f>
        <v>Other OTC</v>
      </c>
      <c r="J1862" t="str">
        <f t="shared" si="29"/>
        <v>ALLERGY SPRAY</v>
      </c>
      <c r="K1862" t="str">
        <f>VLOOKUP($A1862&amp;$C1862&amp;$B1862,Mapping!$C:$G,5,0)</f>
        <v>OTC</v>
      </c>
      <c r="L1862" t="str">
        <f>VLOOKUP(J1862&amp;H1862,Mapping!J:K,2,0)</f>
        <v>Alergia</v>
      </c>
      <c r="M1862" t="str">
        <f>IF(OR(I1862="PIZ BUIN",I1862="LISTERINE"),VLOOKUP(E1862,MAPEO!C:D,2,0)&amp;" "&amp;H1862,VLOOKUP(E1862,MAPEO!C:D,2,0))</f>
        <v>Reactine</v>
      </c>
      <c r="N1862">
        <f>VLOOKUP(F1862,MD!A:B,2,0)</f>
        <v>0</v>
      </c>
    </row>
    <row r="1863" spans="1:14">
      <c r="A1863" t="s">
        <v>133</v>
      </c>
      <c r="B1863" t="s">
        <v>0</v>
      </c>
      <c r="C1863" t="s">
        <v>134</v>
      </c>
      <c r="D1863" t="s">
        <v>411</v>
      </c>
      <c r="E1863" t="s">
        <v>411</v>
      </c>
      <c r="F1863" t="s">
        <v>486</v>
      </c>
      <c r="G1863" s="3">
        <v>6774.67</v>
      </c>
      <c r="H1863" s="3" t="str">
        <f>VLOOKUP($A1863&amp;$C1863&amp;$B1863,Mapping!$C:$G,3,0)</f>
        <v>PHARMA</v>
      </c>
      <c r="I1863" t="str">
        <f>VLOOKUP($A1863&amp;$C1863&amp;$B1863,Mapping!$C:$G,4,0)</f>
        <v>Other OTC</v>
      </c>
      <c r="J1863" t="str">
        <f t="shared" si="29"/>
        <v>ALLERGY SPRAY</v>
      </c>
      <c r="K1863" t="str">
        <f>VLOOKUP($A1863&amp;$C1863&amp;$B1863,Mapping!$C:$G,5,0)</f>
        <v>OTC</v>
      </c>
      <c r="L1863" t="str">
        <f>VLOOKUP(J1863&amp;H1863,Mapping!J:K,2,0)</f>
        <v>Alergia</v>
      </c>
      <c r="M1863" t="str">
        <f>IF(OR(I1863="PIZ BUIN",I1863="LISTERINE"),VLOOKUP(E1863,MAPEO!C:D,2,0)&amp;" "&amp;H1863,VLOOKUP(E1863,MAPEO!C:D,2,0))</f>
        <v>Reactine</v>
      </c>
      <c r="N1863">
        <f>VLOOKUP(F1863,MD!A:B,2,0)</f>
        <v>0</v>
      </c>
    </row>
    <row r="1864" spans="1:14">
      <c r="A1864" t="s">
        <v>133</v>
      </c>
      <c r="B1864" t="s">
        <v>0</v>
      </c>
      <c r="C1864" t="s">
        <v>134</v>
      </c>
      <c r="D1864" t="s">
        <v>411</v>
      </c>
      <c r="E1864" t="s">
        <v>411</v>
      </c>
      <c r="F1864" t="s">
        <v>487</v>
      </c>
      <c r="G1864" s="3">
        <v>33358.879999999997</v>
      </c>
      <c r="H1864" s="3" t="str">
        <f>VLOOKUP($A1864&amp;$C1864&amp;$B1864,Mapping!$C:$G,3,0)</f>
        <v>PHARMA</v>
      </c>
      <c r="I1864" t="str">
        <f>VLOOKUP($A1864&amp;$C1864&amp;$B1864,Mapping!$C:$G,4,0)</f>
        <v>Other OTC</v>
      </c>
      <c r="J1864" t="str">
        <f t="shared" si="29"/>
        <v>ALLERGY SPRAY</v>
      </c>
      <c r="K1864" t="str">
        <f>VLOOKUP($A1864&amp;$C1864&amp;$B1864,Mapping!$C:$G,5,0)</f>
        <v>OTC</v>
      </c>
      <c r="L1864" t="str">
        <f>VLOOKUP(J1864&amp;H1864,Mapping!J:K,2,0)</f>
        <v>Alergia</v>
      </c>
      <c r="M1864" t="str">
        <f>IF(OR(I1864="PIZ BUIN",I1864="LISTERINE"),VLOOKUP(E1864,MAPEO!C:D,2,0)&amp;" "&amp;H1864,VLOOKUP(E1864,MAPEO!C:D,2,0))</f>
        <v>Reactine</v>
      </c>
      <c r="N1864">
        <f>VLOOKUP(F1864,MD!A:B,2,0)</f>
        <v>0</v>
      </c>
    </row>
    <row r="1865" spans="1:14">
      <c r="A1865" t="s">
        <v>133</v>
      </c>
      <c r="B1865" t="s">
        <v>0</v>
      </c>
      <c r="C1865" t="s">
        <v>134</v>
      </c>
      <c r="D1865" t="s">
        <v>411</v>
      </c>
      <c r="E1865" t="s">
        <v>411</v>
      </c>
      <c r="F1865" t="s">
        <v>488</v>
      </c>
      <c r="G1865" s="3">
        <v>-91.26</v>
      </c>
      <c r="H1865" s="3" t="str">
        <f>VLOOKUP($A1865&amp;$C1865&amp;$B1865,Mapping!$C:$G,3,0)</f>
        <v>PHARMA</v>
      </c>
      <c r="I1865" t="str">
        <f>VLOOKUP($A1865&amp;$C1865&amp;$B1865,Mapping!$C:$G,4,0)</f>
        <v>Other OTC</v>
      </c>
      <c r="J1865" t="str">
        <f t="shared" si="29"/>
        <v>ALLERGY SPRAY</v>
      </c>
      <c r="K1865" t="str">
        <f>VLOOKUP($A1865&amp;$C1865&amp;$B1865,Mapping!$C:$G,5,0)</f>
        <v>OTC</v>
      </c>
      <c r="L1865" t="str">
        <f>VLOOKUP(J1865&amp;H1865,Mapping!J:K,2,0)</f>
        <v>Alergia</v>
      </c>
      <c r="M1865" t="str">
        <f>IF(OR(I1865="PIZ BUIN",I1865="LISTERINE"),VLOOKUP(E1865,MAPEO!C:D,2,0)&amp;" "&amp;H1865,VLOOKUP(E1865,MAPEO!C:D,2,0))</f>
        <v>Reactine</v>
      </c>
      <c r="N1865">
        <f>VLOOKUP(F1865,MD!A:B,2,0)</f>
        <v>0</v>
      </c>
    </row>
    <row r="1866" spans="1:14">
      <c r="A1866" t="s">
        <v>133</v>
      </c>
      <c r="B1866" t="s">
        <v>0</v>
      </c>
      <c r="C1866" t="s">
        <v>134</v>
      </c>
      <c r="D1866" t="s">
        <v>411</v>
      </c>
      <c r="E1866" t="s">
        <v>411</v>
      </c>
      <c r="F1866" t="s">
        <v>489</v>
      </c>
      <c r="G1866" s="3">
        <v>-69.02</v>
      </c>
      <c r="H1866" s="3" t="str">
        <f>VLOOKUP($A1866&amp;$C1866&amp;$B1866,Mapping!$C:$G,3,0)</f>
        <v>PHARMA</v>
      </c>
      <c r="I1866" t="str">
        <f>VLOOKUP($A1866&amp;$C1866&amp;$B1866,Mapping!$C:$G,4,0)</f>
        <v>Other OTC</v>
      </c>
      <c r="J1866" t="str">
        <f t="shared" si="29"/>
        <v>ALLERGY SPRAY</v>
      </c>
      <c r="K1866" t="str">
        <f>VLOOKUP($A1866&amp;$C1866&amp;$B1866,Mapping!$C:$G,5,0)</f>
        <v>OTC</v>
      </c>
      <c r="L1866" t="str">
        <f>VLOOKUP(J1866&amp;H1866,Mapping!J:K,2,0)</f>
        <v>Alergia</v>
      </c>
      <c r="M1866" t="str">
        <f>IF(OR(I1866="PIZ BUIN",I1866="LISTERINE"),VLOOKUP(E1866,MAPEO!C:D,2,0)&amp;" "&amp;H1866,VLOOKUP(E1866,MAPEO!C:D,2,0))</f>
        <v>Reactine</v>
      </c>
      <c r="N1866">
        <f>VLOOKUP(F1866,MD!A:B,2,0)</f>
        <v>0</v>
      </c>
    </row>
    <row r="1867" spans="1:14">
      <c r="A1867" t="s">
        <v>133</v>
      </c>
      <c r="B1867" t="s">
        <v>0</v>
      </c>
      <c r="C1867" t="s">
        <v>134</v>
      </c>
      <c r="D1867" t="s">
        <v>411</v>
      </c>
      <c r="E1867" t="s">
        <v>411</v>
      </c>
      <c r="F1867" t="s">
        <v>490</v>
      </c>
      <c r="G1867" s="3">
        <v>20197.8</v>
      </c>
      <c r="H1867" s="3" t="str">
        <f>VLOOKUP($A1867&amp;$C1867&amp;$B1867,Mapping!$C:$G,3,0)</f>
        <v>PHARMA</v>
      </c>
      <c r="I1867" t="str">
        <f>VLOOKUP($A1867&amp;$C1867&amp;$B1867,Mapping!$C:$G,4,0)</f>
        <v>Other OTC</v>
      </c>
      <c r="J1867" t="str">
        <f t="shared" si="29"/>
        <v>ALLERGY SPRAY</v>
      </c>
      <c r="K1867" t="str">
        <f>VLOOKUP($A1867&amp;$C1867&amp;$B1867,Mapping!$C:$G,5,0)</f>
        <v>OTC</v>
      </c>
      <c r="L1867" t="str">
        <f>VLOOKUP(J1867&amp;H1867,Mapping!J:K,2,0)</f>
        <v>Alergia</v>
      </c>
      <c r="M1867" t="str">
        <f>IF(OR(I1867="PIZ BUIN",I1867="LISTERINE"),VLOOKUP(E1867,MAPEO!C:D,2,0)&amp;" "&amp;H1867,VLOOKUP(E1867,MAPEO!C:D,2,0))</f>
        <v>Reactine</v>
      </c>
      <c r="N1867">
        <f>VLOOKUP(F1867,MD!A:B,2,0)</f>
        <v>0</v>
      </c>
    </row>
    <row r="1868" spans="1:14">
      <c r="A1868" t="s">
        <v>133</v>
      </c>
      <c r="B1868" t="s">
        <v>0</v>
      </c>
      <c r="C1868" t="s">
        <v>134</v>
      </c>
      <c r="D1868" t="s">
        <v>411</v>
      </c>
      <c r="E1868" t="s">
        <v>411</v>
      </c>
      <c r="F1868" t="s">
        <v>491</v>
      </c>
      <c r="G1868" s="3">
        <v>-39.49</v>
      </c>
      <c r="H1868" s="3" t="str">
        <f>VLOOKUP($A1868&amp;$C1868&amp;$B1868,Mapping!$C:$G,3,0)</f>
        <v>PHARMA</v>
      </c>
      <c r="I1868" t="str">
        <f>VLOOKUP($A1868&amp;$C1868&amp;$B1868,Mapping!$C:$G,4,0)</f>
        <v>Other OTC</v>
      </c>
      <c r="J1868" t="str">
        <f t="shared" si="29"/>
        <v>ALLERGY SPRAY</v>
      </c>
      <c r="K1868" t="str">
        <f>VLOOKUP($A1868&amp;$C1868&amp;$B1868,Mapping!$C:$G,5,0)</f>
        <v>OTC</v>
      </c>
      <c r="L1868" t="str">
        <f>VLOOKUP(J1868&amp;H1868,Mapping!J:K,2,0)</f>
        <v>Alergia</v>
      </c>
      <c r="M1868" t="str">
        <f>IF(OR(I1868="PIZ BUIN",I1868="LISTERINE"),VLOOKUP(E1868,MAPEO!C:D,2,0)&amp;" "&amp;H1868,VLOOKUP(E1868,MAPEO!C:D,2,0))</f>
        <v>Reactine</v>
      </c>
      <c r="N1868">
        <f>VLOOKUP(F1868,MD!A:B,2,0)</f>
        <v>0</v>
      </c>
    </row>
    <row r="1869" spans="1:14">
      <c r="A1869" t="s">
        <v>133</v>
      </c>
      <c r="B1869" t="s">
        <v>0</v>
      </c>
      <c r="C1869" t="s">
        <v>134</v>
      </c>
      <c r="D1869" t="s">
        <v>411</v>
      </c>
      <c r="E1869" t="s">
        <v>411</v>
      </c>
      <c r="F1869" t="s">
        <v>492</v>
      </c>
      <c r="G1869" s="3">
        <v>-97.27</v>
      </c>
      <c r="H1869" s="3" t="str">
        <f>VLOOKUP($A1869&amp;$C1869&amp;$B1869,Mapping!$C:$G,3,0)</f>
        <v>PHARMA</v>
      </c>
      <c r="I1869" t="str">
        <f>VLOOKUP($A1869&amp;$C1869&amp;$B1869,Mapping!$C:$G,4,0)</f>
        <v>Other OTC</v>
      </c>
      <c r="J1869" t="str">
        <f t="shared" si="29"/>
        <v>ALLERGY SPRAY</v>
      </c>
      <c r="K1869" t="str">
        <f>VLOOKUP($A1869&amp;$C1869&amp;$B1869,Mapping!$C:$G,5,0)</f>
        <v>OTC</v>
      </c>
      <c r="L1869" t="str">
        <f>VLOOKUP(J1869&amp;H1869,Mapping!J:K,2,0)</f>
        <v>Alergia</v>
      </c>
      <c r="M1869" t="str">
        <f>IF(OR(I1869="PIZ BUIN",I1869="LISTERINE"),VLOOKUP(E1869,MAPEO!C:D,2,0)&amp;" "&amp;H1869,VLOOKUP(E1869,MAPEO!C:D,2,0))</f>
        <v>Reactine</v>
      </c>
      <c r="N1869">
        <f>VLOOKUP(F1869,MD!A:B,2,0)</f>
        <v>0</v>
      </c>
    </row>
    <row r="1870" spans="1:14">
      <c r="A1870" t="s">
        <v>133</v>
      </c>
      <c r="B1870" t="s">
        <v>0</v>
      </c>
      <c r="C1870" t="s">
        <v>134</v>
      </c>
      <c r="D1870" t="s">
        <v>411</v>
      </c>
      <c r="E1870" t="s">
        <v>411</v>
      </c>
      <c r="F1870" t="s">
        <v>493</v>
      </c>
      <c r="G1870" s="3">
        <v>-22508.58</v>
      </c>
      <c r="H1870" s="3" t="str">
        <f>VLOOKUP($A1870&amp;$C1870&amp;$B1870,Mapping!$C:$G,3,0)</f>
        <v>PHARMA</v>
      </c>
      <c r="I1870" t="str">
        <f>VLOOKUP($A1870&amp;$C1870&amp;$B1870,Mapping!$C:$G,4,0)</f>
        <v>Other OTC</v>
      </c>
      <c r="J1870" t="str">
        <f t="shared" si="29"/>
        <v>ALLERGY SPRAY</v>
      </c>
      <c r="K1870" t="str">
        <f>VLOOKUP($A1870&amp;$C1870&amp;$B1870,Mapping!$C:$G,5,0)</f>
        <v>OTC</v>
      </c>
      <c r="L1870" t="str">
        <f>VLOOKUP(J1870&amp;H1870,Mapping!J:K,2,0)</f>
        <v>Alergia</v>
      </c>
      <c r="M1870" t="str">
        <f>IF(OR(I1870="PIZ BUIN",I1870="LISTERINE"),VLOOKUP(E1870,MAPEO!C:D,2,0)&amp;" "&amp;H1870,VLOOKUP(E1870,MAPEO!C:D,2,0))</f>
        <v>Reactine</v>
      </c>
      <c r="N1870">
        <f>VLOOKUP(F1870,MD!A:B,2,0)</f>
        <v>0</v>
      </c>
    </row>
    <row r="1871" spans="1:14">
      <c r="A1871" t="s">
        <v>133</v>
      </c>
      <c r="B1871" t="s">
        <v>0</v>
      </c>
      <c r="C1871" t="s">
        <v>134</v>
      </c>
      <c r="D1871" t="s">
        <v>411</v>
      </c>
      <c r="E1871" t="s">
        <v>411</v>
      </c>
      <c r="F1871" t="s">
        <v>95</v>
      </c>
      <c r="G1871" s="3">
        <v>53.28</v>
      </c>
      <c r="H1871" s="3" t="str">
        <f>VLOOKUP($A1871&amp;$C1871&amp;$B1871,Mapping!$C:$G,3,0)</f>
        <v>PHARMA</v>
      </c>
      <c r="I1871" t="str">
        <f>VLOOKUP($A1871&amp;$C1871&amp;$B1871,Mapping!$C:$G,4,0)</f>
        <v>Other OTC</v>
      </c>
      <c r="J1871" t="str">
        <f t="shared" si="29"/>
        <v>ALLERGY SPRAY</v>
      </c>
      <c r="K1871" t="str">
        <f>VLOOKUP($A1871&amp;$C1871&amp;$B1871,Mapping!$C:$G,5,0)</f>
        <v>OTC</v>
      </c>
      <c r="L1871" t="str">
        <f>VLOOKUP(J1871&amp;H1871,Mapping!J:K,2,0)</f>
        <v>Alergia</v>
      </c>
      <c r="M1871" t="str">
        <f>IF(OR(I1871="PIZ BUIN",I1871="LISTERINE"),VLOOKUP(E1871,MAPEO!C:D,2,0)&amp;" "&amp;H1871,VLOOKUP(E1871,MAPEO!C:D,2,0))</f>
        <v>Reactine</v>
      </c>
      <c r="N1871" t="str">
        <f>VLOOKUP(F1871,MD!A:B,2,0)</f>
        <v>YTD 2015</v>
      </c>
    </row>
    <row r="1872" spans="1:14">
      <c r="A1872" t="s">
        <v>133</v>
      </c>
      <c r="B1872" t="s">
        <v>0</v>
      </c>
      <c r="C1872" t="s">
        <v>134</v>
      </c>
      <c r="D1872" t="s">
        <v>411</v>
      </c>
      <c r="E1872" t="s">
        <v>411</v>
      </c>
      <c r="F1872" t="s">
        <v>96</v>
      </c>
      <c r="G1872" s="3">
        <v>-306.43</v>
      </c>
      <c r="H1872" s="3" t="str">
        <f>VLOOKUP($A1872&amp;$C1872&amp;$B1872,Mapping!$C:$G,3,0)</f>
        <v>PHARMA</v>
      </c>
      <c r="I1872" t="str">
        <f>VLOOKUP($A1872&amp;$C1872&amp;$B1872,Mapping!$C:$G,4,0)</f>
        <v>Other OTC</v>
      </c>
      <c r="J1872" t="str">
        <f t="shared" si="29"/>
        <v>ALLERGY SPRAY</v>
      </c>
      <c r="K1872" t="str">
        <f>VLOOKUP($A1872&amp;$C1872&amp;$B1872,Mapping!$C:$G,5,0)</f>
        <v>OTC</v>
      </c>
      <c r="L1872" t="str">
        <f>VLOOKUP(J1872&amp;H1872,Mapping!J:K,2,0)</f>
        <v>Alergia</v>
      </c>
      <c r="M1872" t="str">
        <f>IF(OR(I1872="PIZ BUIN",I1872="LISTERINE"),VLOOKUP(E1872,MAPEO!C:D,2,0)&amp;" "&amp;H1872,VLOOKUP(E1872,MAPEO!C:D,2,0))</f>
        <v>Reactine</v>
      </c>
      <c r="N1872" t="str">
        <f>VLOOKUP(F1872,MD!A:B,2,0)</f>
        <v>YTD 2015</v>
      </c>
    </row>
    <row r="1873" spans="1:14">
      <c r="A1873" t="s">
        <v>133</v>
      </c>
      <c r="B1873" t="s">
        <v>0</v>
      </c>
      <c r="C1873" t="s">
        <v>134</v>
      </c>
      <c r="D1873" t="s">
        <v>411</v>
      </c>
      <c r="E1873" t="s">
        <v>411</v>
      </c>
      <c r="F1873" t="s">
        <v>97</v>
      </c>
      <c r="G1873" s="3">
        <v>45774.67</v>
      </c>
      <c r="H1873" s="3" t="str">
        <f>VLOOKUP($A1873&amp;$C1873&amp;$B1873,Mapping!$C:$G,3,0)</f>
        <v>PHARMA</v>
      </c>
      <c r="I1873" t="str">
        <f>VLOOKUP($A1873&amp;$C1873&amp;$B1873,Mapping!$C:$G,4,0)</f>
        <v>Other OTC</v>
      </c>
      <c r="J1873" t="str">
        <f t="shared" si="29"/>
        <v>ALLERGY SPRAY</v>
      </c>
      <c r="K1873" t="str">
        <f>VLOOKUP($A1873&amp;$C1873&amp;$B1873,Mapping!$C:$G,5,0)</f>
        <v>OTC</v>
      </c>
      <c r="L1873" t="str">
        <f>VLOOKUP(J1873&amp;H1873,Mapping!J:K,2,0)</f>
        <v>Alergia</v>
      </c>
      <c r="M1873" t="str">
        <f>IF(OR(I1873="PIZ BUIN",I1873="LISTERINE"),VLOOKUP(E1873,MAPEO!C:D,2,0)&amp;" "&amp;H1873,VLOOKUP(E1873,MAPEO!C:D,2,0))</f>
        <v>Reactine</v>
      </c>
      <c r="N1873" t="str">
        <f>VLOOKUP(F1873,MD!A:B,2,0)</f>
        <v>YTD 2015</v>
      </c>
    </row>
    <row r="1874" spans="1:14">
      <c r="A1874" t="s">
        <v>133</v>
      </c>
      <c r="B1874" t="s">
        <v>0</v>
      </c>
      <c r="C1874" t="s">
        <v>134</v>
      </c>
      <c r="D1874" t="s">
        <v>411</v>
      </c>
      <c r="E1874" t="s">
        <v>411</v>
      </c>
      <c r="F1874" t="s">
        <v>101</v>
      </c>
      <c r="G1874" s="3">
        <v>11310.24</v>
      </c>
      <c r="H1874" s="3" t="str">
        <f>VLOOKUP($A1874&amp;$C1874&amp;$B1874,Mapping!$C:$G,3,0)</f>
        <v>PHARMA</v>
      </c>
      <c r="I1874" t="str">
        <f>VLOOKUP($A1874&amp;$C1874&amp;$B1874,Mapping!$C:$G,4,0)</f>
        <v>Other OTC</v>
      </c>
      <c r="J1874" t="str">
        <f t="shared" si="29"/>
        <v>ALLERGY SPRAY</v>
      </c>
      <c r="K1874" t="str">
        <f>VLOOKUP($A1874&amp;$C1874&amp;$B1874,Mapping!$C:$G,5,0)</f>
        <v>OTC</v>
      </c>
      <c r="L1874" t="str">
        <f>VLOOKUP(J1874&amp;H1874,Mapping!J:K,2,0)</f>
        <v>Alergia</v>
      </c>
      <c r="M1874" t="str">
        <f>IF(OR(I1874="PIZ BUIN",I1874="LISTERINE"),VLOOKUP(E1874,MAPEO!C:D,2,0)&amp;" "&amp;H1874,VLOOKUP(E1874,MAPEO!C:D,2,0))</f>
        <v>Reactine</v>
      </c>
      <c r="N1874" t="str">
        <f>VLOOKUP(F1874,MD!A:B,2,0)</f>
        <v>YTD 2015</v>
      </c>
    </row>
    <row r="1875" spans="1:14">
      <c r="A1875" t="s">
        <v>133</v>
      </c>
      <c r="B1875" t="s">
        <v>0</v>
      </c>
      <c r="C1875" t="s">
        <v>134</v>
      </c>
      <c r="D1875" t="s">
        <v>411</v>
      </c>
      <c r="E1875" t="s">
        <v>411</v>
      </c>
      <c r="F1875" t="s">
        <v>104</v>
      </c>
      <c r="G1875" s="3">
        <v>16761.490000000002</v>
      </c>
      <c r="H1875" s="3" t="str">
        <f>VLOOKUP($A1875&amp;$C1875&amp;$B1875,Mapping!$C:$G,3,0)</f>
        <v>PHARMA</v>
      </c>
      <c r="I1875" t="str">
        <f>VLOOKUP($A1875&amp;$C1875&amp;$B1875,Mapping!$C:$G,4,0)</f>
        <v>Other OTC</v>
      </c>
      <c r="J1875" t="str">
        <f t="shared" si="29"/>
        <v>ALLERGY SPRAY</v>
      </c>
      <c r="K1875" t="str">
        <f>VLOOKUP($A1875&amp;$C1875&amp;$B1875,Mapping!$C:$G,5,0)</f>
        <v>OTC</v>
      </c>
      <c r="L1875" t="str">
        <f>VLOOKUP(J1875&amp;H1875,Mapping!J:K,2,0)</f>
        <v>Alergia</v>
      </c>
      <c r="M1875" t="str">
        <f>IF(OR(I1875="PIZ BUIN",I1875="LISTERINE"),VLOOKUP(E1875,MAPEO!C:D,2,0)&amp;" "&amp;H1875,VLOOKUP(E1875,MAPEO!C:D,2,0))</f>
        <v>Reactine</v>
      </c>
      <c r="N1875" t="str">
        <f>VLOOKUP(F1875,MD!A:B,2,0)</f>
        <v>YTD 2015</v>
      </c>
    </row>
    <row r="1876" spans="1:14">
      <c r="A1876" t="s">
        <v>133</v>
      </c>
      <c r="B1876" t="s">
        <v>0</v>
      </c>
      <c r="C1876" t="s">
        <v>134</v>
      </c>
      <c r="D1876" t="s">
        <v>411</v>
      </c>
      <c r="E1876" t="s">
        <v>411</v>
      </c>
      <c r="F1876" t="s">
        <v>105</v>
      </c>
      <c r="G1876" s="3">
        <v>27849.83</v>
      </c>
      <c r="H1876" s="3" t="str">
        <f>VLOOKUP($A1876&amp;$C1876&amp;$B1876,Mapping!$C:$G,3,0)</f>
        <v>PHARMA</v>
      </c>
      <c r="I1876" t="str">
        <f>VLOOKUP($A1876&amp;$C1876&amp;$B1876,Mapping!$C:$G,4,0)</f>
        <v>Other OTC</v>
      </c>
      <c r="J1876" t="str">
        <f t="shared" si="29"/>
        <v>ALLERGY SPRAY</v>
      </c>
      <c r="K1876" t="str">
        <f>VLOOKUP($A1876&amp;$C1876&amp;$B1876,Mapping!$C:$G,5,0)</f>
        <v>OTC</v>
      </c>
      <c r="L1876" t="str">
        <f>VLOOKUP(J1876&amp;H1876,Mapping!J:K,2,0)</f>
        <v>Alergia</v>
      </c>
      <c r="M1876" t="str">
        <f>IF(OR(I1876="PIZ BUIN",I1876="LISTERINE"),VLOOKUP(E1876,MAPEO!C:D,2,0)&amp;" "&amp;H1876,VLOOKUP(E1876,MAPEO!C:D,2,0))</f>
        <v>Reactine</v>
      </c>
      <c r="N1876" t="str">
        <f>VLOOKUP(F1876,MD!A:B,2,0)</f>
        <v>YTD 2015</v>
      </c>
    </row>
    <row r="1877" spans="1:14">
      <c r="A1877" t="s">
        <v>133</v>
      </c>
      <c r="B1877" t="s">
        <v>0</v>
      </c>
      <c r="C1877" t="s">
        <v>134</v>
      </c>
      <c r="D1877" t="s">
        <v>411</v>
      </c>
      <c r="E1877" t="s">
        <v>411</v>
      </c>
      <c r="F1877" t="s">
        <v>106</v>
      </c>
      <c r="G1877" s="3">
        <v>971.74</v>
      </c>
      <c r="H1877" s="3" t="str">
        <f>VLOOKUP($A1877&amp;$C1877&amp;$B1877,Mapping!$C:$G,3,0)</f>
        <v>PHARMA</v>
      </c>
      <c r="I1877" t="str">
        <f>VLOOKUP($A1877&amp;$C1877&amp;$B1877,Mapping!$C:$G,4,0)</f>
        <v>Other OTC</v>
      </c>
      <c r="J1877" t="str">
        <f t="shared" si="29"/>
        <v>ALLERGY SPRAY</v>
      </c>
      <c r="K1877" t="str">
        <f>VLOOKUP($A1877&amp;$C1877&amp;$B1877,Mapping!$C:$G,5,0)</f>
        <v>OTC</v>
      </c>
      <c r="L1877" t="str">
        <f>VLOOKUP(J1877&amp;H1877,Mapping!J:K,2,0)</f>
        <v>Alergia</v>
      </c>
      <c r="M1877" t="str">
        <f>IF(OR(I1877="PIZ BUIN",I1877="LISTERINE"),VLOOKUP(E1877,MAPEO!C:D,2,0)&amp;" "&amp;H1877,VLOOKUP(E1877,MAPEO!C:D,2,0))</f>
        <v>Reactine</v>
      </c>
      <c r="N1877" t="str">
        <f>VLOOKUP(F1877,MD!A:B,2,0)</f>
        <v>YTD 2015</v>
      </c>
    </row>
    <row r="1878" spans="1:14">
      <c r="A1878" t="s">
        <v>133</v>
      </c>
      <c r="B1878" t="s">
        <v>0</v>
      </c>
      <c r="C1878" t="s">
        <v>134</v>
      </c>
      <c r="D1878" t="s">
        <v>411</v>
      </c>
      <c r="E1878" t="s">
        <v>411</v>
      </c>
      <c r="F1878" t="s">
        <v>108</v>
      </c>
      <c r="G1878" s="3">
        <v>-327.37</v>
      </c>
      <c r="H1878" s="3" t="str">
        <f>VLOOKUP($A1878&amp;$C1878&amp;$B1878,Mapping!$C:$G,3,0)</f>
        <v>PHARMA</v>
      </c>
      <c r="I1878" t="str">
        <f>VLOOKUP($A1878&amp;$C1878&amp;$B1878,Mapping!$C:$G,4,0)</f>
        <v>Other OTC</v>
      </c>
      <c r="J1878" t="str">
        <f t="shared" si="29"/>
        <v>ALLERGY SPRAY</v>
      </c>
      <c r="K1878" t="str">
        <f>VLOOKUP($A1878&amp;$C1878&amp;$B1878,Mapping!$C:$G,5,0)</f>
        <v>OTC</v>
      </c>
      <c r="L1878" t="str">
        <f>VLOOKUP(J1878&amp;H1878,Mapping!J:K,2,0)</f>
        <v>Alergia</v>
      </c>
      <c r="M1878" t="str">
        <f>IF(OR(I1878="PIZ BUIN",I1878="LISTERINE"),VLOOKUP(E1878,MAPEO!C:D,2,0)&amp;" "&amp;H1878,VLOOKUP(E1878,MAPEO!C:D,2,0))</f>
        <v>Reactine</v>
      </c>
      <c r="N1878">
        <f>VLOOKUP(F1878,MD!A:B,2,0)</f>
        <v>0</v>
      </c>
    </row>
    <row r="1879" spans="1:14">
      <c r="A1879" t="s">
        <v>133</v>
      </c>
      <c r="B1879" t="s">
        <v>0</v>
      </c>
      <c r="C1879" t="s">
        <v>134</v>
      </c>
      <c r="D1879" t="s">
        <v>411</v>
      </c>
      <c r="E1879" t="s">
        <v>411</v>
      </c>
      <c r="F1879" t="s">
        <v>109</v>
      </c>
      <c r="G1879" s="3">
        <v>1761.26</v>
      </c>
      <c r="H1879" s="3" t="str">
        <f>VLOOKUP($A1879&amp;$C1879&amp;$B1879,Mapping!$C:$G,3,0)</f>
        <v>PHARMA</v>
      </c>
      <c r="I1879" t="str">
        <f>VLOOKUP($A1879&amp;$C1879&amp;$B1879,Mapping!$C:$G,4,0)</f>
        <v>Other OTC</v>
      </c>
      <c r="J1879" t="str">
        <f t="shared" si="29"/>
        <v>ALLERGY SPRAY</v>
      </c>
      <c r="K1879" t="str">
        <f>VLOOKUP($A1879&amp;$C1879&amp;$B1879,Mapping!$C:$G,5,0)</f>
        <v>OTC</v>
      </c>
      <c r="L1879" t="str">
        <f>VLOOKUP(J1879&amp;H1879,Mapping!J:K,2,0)</f>
        <v>Alergia</v>
      </c>
      <c r="M1879" t="str">
        <f>IF(OR(I1879="PIZ BUIN",I1879="LISTERINE"),VLOOKUP(E1879,MAPEO!C:D,2,0)&amp;" "&amp;H1879,VLOOKUP(E1879,MAPEO!C:D,2,0))</f>
        <v>Reactine</v>
      </c>
      <c r="N1879">
        <f>VLOOKUP(F1879,MD!A:B,2,0)</f>
        <v>0</v>
      </c>
    </row>
    <row r="1880" spans="1:14">
      <c r="A1880" t="s">
        <v>133</v>
      </c>
      <c r="B1880" t="s">
        <v>0</v>
      </c>
      <c r="C1880" t="s">
        <v>134</v>
      </c>
      <c r="D1880" t="s">
        <v>411</v>
      </c>
      <c r="E1880" t="s">
        <v>411</v>
      </c>
      <c r="F1880" t="s">
        <v>110</v>
      </c>
      <c r="G1880" s="3">
        <v>419.46</v>
      </c>
      <c r="H1880" s="3" t="str">
        <f>VLOOKUP($A1880&amp;$C1880&amp;$B1880,Mapping!$C:$G,3,0)</f>
        <v>PHARMA</v>
      </c>
      <c r="I1880" t="str">
        <f>VLOOKUP($A1880&amp;$C1880&amp;$B1880,Mapping!$C:$G,4,0)</f>
        <v>Other OTC</v>
      </c>
      <c r="J1880" t="str">
        <f t="shared" si="29"/>
        <v>ALLERGY SPRAY</v>
      </c>
      <c r="K1880" t="str">
        <f>VLOOKUP($A1880&amp;$C1880&amp;$B1880,Mapping!$C:$G,5,0)</f>
        <v>OTC</v>
      </c>
      <c r="L1880" t="str">
        <f>VLOOKUP(J1880&amp;H1880,Mapping!J:K,2,0)</f>
        <v>Alergia</v>
      </c>
      <c r="M1880" t="str">
        <f>IF(OR(I1880="PIZ BUIN",I1880="LISTERINE"),VLOOKUP(E1880,MAPEO!C:D,2,0)&amp;" "&amp;H1880,VLOOKUP(E1880,MAPEO!C:D,2,0))</f>
        <v>Reactine</v>
      </c>
      <c r="N1880">
        <f>VLOOKUP(F1880,MD!A:B,2,0)</f>
        <v>0</v>
      </c>
    </row>
    <row r="1881" spans="1:14">
      <c r="A1881" t="s">
        <v>133</v>
      </c>
      <c r="B1881" t="s">
        <v>0</v>
      </c>
      <c r="C1881" t="s">
        <v>134</v>
      </c>
      <c r="D1881" t="s">
        <v>411</v>
      </c>
      <c r="E1881" t="s">
        <v>411</v>
      </c>
      <c r="F1881" t="s">
        <v>111</v>
      </c>
      <c r="G1881" s="3">
        <v>-343</v>
      </c>
      <c r="H1881" s="3" t="str">
        <f>VLOOKUP($A1881&amp;$C1881&amp;$B1881,Mapping!$C:$G,3,0)</f>
        <v>PHARMA</v>
      </c>
      <c r="I1881" t="str">
        <f>VLOOKUP($A1881&amp;$C1881&amp;$B1881,Mapping!$C:$G,4,0)</f>
        <v>Other OTC</v>
      </c>
      <c r="J1881" t="str">
        <f t="shared" si="29"/>
        <v>ALLERGY SPRAY</v>
      </c>
      <c r="K1881" t="str">
        <f>VLOOKUP($A1881&amp;$C1881&amp;$B1881,Mapping!$C:$G,5,0)</f>
        <v>OTC</v>
      </c>
      <c r="L1881" t="str">
        <f>VLOOKUP(J1881&amp;H1881,Mapping!J:K,2,0)</f>
        <v>Alergia</v>
      </c>
      <c r="M1881" t="str">
        <f>IF(OR(I1881="PIZ BUIN",I1881="LISTERINE"),VLOOKUP(E1881,MAPEO!C:D,2,0)&amp;" "&amp;H1881,VLOOKUP(E1881,MAPEO!C:D,2,0))</f>
        <v>Reactine</v>
      </c>
      <c r="N1881">
        <f>VLOOKUP(F1881,MD!A:B,2,0)</f>
        <v>0</v>
      </c>
    </row>
    <row r="1882" spans="1:14">
      <c r="A1882" t="s">
        <v>133</v>
      </c>
      <c r="B1882" t="s">
        <v>0</v>
      </c>
      <c r="C1882" t="s">
        <v>134</v>
      </c>
      <c r="D1882" t="s">
        <v>411</v>
      </c>
      <c r="E1882" t="s">
        <v>411</v>
      </c>
      <c r="F1882" t="s">
        <v>114</v>
      </c>
      <c r="G1882" s="3">
        <v>-1745.51</v>
      </c>
      <c r="H1882" s="3" t="str">
        <f>VLOOKUP($A1882&amp;$C1882&amp;$B1882,Mapping!$C:$G,3,0)</f>
        <v>PHARMA</v>
      </c>
      <c r="I1882" t="str">
        <f>VLOOKUP($A1882&amp;$C1882&amp;$B1882,Mapping!$C:$G,4,0)</f>
        <v>Other OTC</v>
      </c>
      <c r="J1882" t="str">
        <f t="shared" si="29"/>
        <v>ALLERGY SPRAY</v>
      </c>
      <c r="K1882" t="str">
        <f>VLOOKUP($A1882&amp;$C1882&amp;$B1882,Mapping!$C:$G,5,0)</f>
        <v>OTC</v>
      </c>
      <c r="L1882" t="str">
        <f>VLOOKUP(J1882&amp;H1882,Mapping!J:K,2,0)</f>
        <v>Alergia</v>
      </c>
      <c r="M1882" t="str">
        <f>IF(OR(I1882="PIZ BUIN",I1882="LISTERINE"),VLOOKUP(E1882,MAPEO!C:D,2,0)&amp;" "&amp;H1882,VLOOKUP(E1882,MAPEO!C:D,2,0))</f>
        <v>Reactine</v>
      </c>
      <c r="N1882">
        <f>VLOOKUP(F1882,MD!A:B,2,0)</f>
        <v>0</v>
      </c>
    </row>
    <row r="1883" spans="1:14">
      <c r="A1883" t="s">
        <v>133</v>
      </c>
      <c r="B1883" t="s">
        <v>0</v>
      </c>
      <c r="C1883" t="s">
        <v>134</v>
      </c>
      <c r="D1883" t="s">
        <v>411</v>
      </c>
      <c r="E1883" t="s">
        <v>411</v>
      </c>
      <c r="F1883" t="s">
        <v>115</v>
      </c>
      <c r="G1883" s="3">
        <v>-598.79999999999995</v>
      </c>
      <c r="H1883" s="3" t="str">
        <f>VLOOKUP($A1883&amp;$C1883&amp;$B1883,Mapping!$C:$G,3,0)</f>
        <v>PHARMA</v>
      </c>
      <c r="I1883" t="str">
        <f>VLOOKUP($A1883&amp;$C1883&amp;$B1883,Mapping!$C:$G,4,0)</f>
        <v>Other OTC</v>
      </c>
      <c r="J1883" t="str">
        <f t="shared" si="29"/>
        <v>ALLERGY SPRAY</v>
      </c>
      <c r="K1883" t="str">
        <f>VLOOKUP($A1883&amp;$C1883&amp;$B1883,Mapping!$C:$G,5,0)</f>
        <v>OTC</v>
      </c>
      <c r="L1883" t="str">
        <f>VLOOKUP(J1883&amp;H1883,Mapping!J:K,2,0)</f>
        <v>Alergia</v>
      </c>
      <c r="M1883" t="str">
        <f>IF(OR(I1883="PIZ BUIN",I1883="LISTERINE"),VLOOKUP(E1883,MAPEO!C:D,2,0)&amp;" "&amp;H1883,VLOOKUP(E1883,MAPEO!C:D,2,0))</f>
        <v>Reactine</v>
      </c>
      <c r="N1883" t="str">
        <f>VLOOKUP(F1883,MD!A:B,2,0)</f>
        <v>YTD 2016</v>
      </c>
    </row>
    <row r="1884" spans="1:14">
      <c r="A1884" t="s">
        <v>133</v>
      </c>
      <c r="B1884" t="s">
        <v>0</v>
      </c>
      <c r="C1884" t="s">
        <v>134</v>
      </c>
      <c r="D1884" t="s">
        <v>411</v>
      </c>
      <c r="E1884" t="s">
        <v>411</v>
      </c>
      <c r="F1884" t="s">
        <v>117</v>
      </c>
      <c r="G1884" s="3">
        <v>38837.03</v>
      </c>
      <c r="H1884" s="3" t="str">
        <f>VLOOKUP($A1884&amp;$C1884&amp;$B1884,Mapping!$C:$G,3,0)</f>
        <v>PHARMA</v>
      </c>
      <c r="I1884" t="str">
        <f>VLOOKUP($A1884&amp;$C1884&amp;$B1884,Mapping!$C:$G,4,0)</f>
        <v>Other OTC</v>
      </c>
      <c r="J1884" t="str">
        <f t="shared" si="29"/>
        <v>ALLERGY SPRAY</v>
      </c>
      <c r="K1884" t="str">
        <f>VLOOKUP($A1884&amp;$C1884&amp;$B1884,Mapping!$C:$G,5,0)</f>
        <v>OTC</v>
      </c>
      <c r="L1884" t="str">
        <f>VLOOKUP(J1884&amp;H1884,Mapping!J:K,2,0)</f>
        <v>Alergia</v>
      </c>
      <c r="M1884" t="str">
        <f>IF(OR(I1884="PIZ BUIN",I1884="LISTERINE"),VLOOKUP(E1884,MAPEO!C:D,2,0)&amp;" "&amp;H1884,VLOOKUP(E1884,MAPEO!C:D,2,0))</f>
        <v>Reactine</v>
      </c>
      <c r="N1884" t="str">
        <f>VLOOKUP(F1884,MD!A:B,2,0)</f>
        <v>YTD 2016</v>
      </c>
    </row>
    <row r="1885" spans="1:14">
      <c r="A1885" t="s">
        <v>133</v>
      </c>
      <c r="B1885" t="s">
        <v>0</v>
      </c>
      <c r="C1885" t="s">
        <v>134</v>
      </c>
      <c r="D1885" t="s">
        <v>411</v>
      </c>
      <c r="E1885" t="s">
        <v>411</v>
      </c>
      <c r="F1885" t="s">
        <v>118</v>
      </c>
      <c r="G1885" s="3">
        <v>21224.880000000001</v>
      </c>
      <c r="H1885" s="3" t="str">
        <f>VLOOKUP($A1885&amp;$C1885&amp;$B1885,Mapping!$C:$G,3,0)</f>
        <v>PHARMA</v>
      </c>
      <c r="I1885" t="str">
        <f>VLOOKUP($A1885&amp;$C1885&amp;$B1885,Mapping!$C:$G,4,0)</f>
        <v>Other OTC</v>
      </c>
      <c r="J1885" t="str">
        <f t="shared" si="29"/>
        <v>ALLERGY SPRAY</v>
      </c>
      <c r="K1885" t="str">
        <f>VLOOKUP($A1885&amp;$C1885&amp;$B1885,Mapping!$C:$G,5,0)</f>
        <v>OTC</v>
      </c>
      <c r="L1885" t="str">
        <f>VLOOKUP(J1885&amp;H1885,Mapping!J:K,2,0)</f>
        <v>Alergia</v>
      </c>
      <c r="M1885" t="str">
        <f>IF(OR(I1885="PIZ BUIN",I1885="LISTERINE"),VLOOKUP(E1885,MAPEO!C:D,2,0)&amp;" "&amp;H1885,VLOOKUP(E1885,MAPEO!C:D,2,0))</f>
        <v>Reactine</v>
      </c>
      <c r="N1885" t="str">
        <f>VLOOKUP(F1885,MD!A:B,2,0)</f>
        <v>YTD 2016</v>
      </c>
    </row>
    <row r="1886" spans="1:14">
      <c r="A1886" t="s">
        <v>133</v>
      </c>
      <c r="B1886" t="s">
        <v>0</v>
      </c>
      <c r="C1886" t="s">
        <v>134</v>
      </c>
      <c r="D1886" t="s">
        <v>412</v>
      </c>
      <c r="E1886" t="s">
        <v>412</v>
      </c>
      <c r="F1886" t="s">
        <v>482</v>
      </c>
      <c r="G1886" s="3">
        <v>-27.02</v>
      </c>
      <c r="H1886" s="3" t="str">
        <f>VLOOKUP($A1886&amp;$C1886&amp;$B1886,Mapping!$C:$G,3,0)</f>
        <v>PHARMA</v>
      </c>
      <c r="I1886" t="str">
        <f>VLOOKUP($A1886&amp;$C1886&amp;$B1886,Mapping!$C:$G,4,0)</f>
        <v>Other OTC</v>
      </c>
      <c r="J1886" t="str">
        <f t="shared" si="29"/>
        <v>ALLERGY TABS</v>
      </c>
      <c r="K1886" t="str">
        <f>VLOOKUP($A1886&amp;$C1886&amp;$B1886,Mapping!$C:$G,5,0)</f>
        <v>OTC</v>
      </c>
      <c r="L1886" t="str">
        <f>VLOOKUP(J1886&amp;H1886,Mapping!J:K,2,0)</f>
        <v>Alergia</v>
      </c>
      <c r="M1886" t="str">
        <f>IF(OR(I1886="PIZ BUIN",I1886="LISTERINE"),VLOOKUP(E1886,MAPEO!C:D,2,0)&amp;" "&amp;H1886,VLOOKUP(E1886,MAPEO!C:D,2,0))</f>
        <v>Reactine</v>
      </c>
      <c r="N1886">
        <f>VLOOKUP(F1886,MD!A:B,2,0)</f>
        <v>0</v>
      </c>
    </row>
    <row r="1887" spans="1:14">
      <c r="A1887" t="s">
        <v>133</v>
      </c>
      <c r="B1887" t="s">
        <v>0</v>
      </c>
      <c r="C1887" t="s">
        <v>134</v>
      </c>
      <c r="D1887" t="s">
        <v>412</v>
      </c>
      <c r="E1887" t="s">
        <v>412</v>
      </c>
      <c r="F1887" t="s">
        <v>483</v>
      </c>
      <c r="G1887" s="3">
        <v>-173.54</v>
      </c>
      <c r="H1887" s="3" t="str">
        <f>VLOOKUP($A1887&amp;$C1887&amp;$B1887,Mapping!$C:$G,3,0)</f>
        <v>PHARMA</v>
      </c>
      <c r="I1887" t="str">
        <f>VLOOKUP($A1887&amp;$C1887&amp;$B1887,Mapping!$C:$G,4,0)</f>
        <v>Other OTC</v>
      </c>
      <c r="J1887" t="str">
        <f t="shared" si="29"/>
        <v>ALLERGY TABS</v>
      </c>
      <c r="K1887" t="str">
        <f>VLOOKUP($A1887&amp;$C1887&amp;$B1887,Mapping!$C:$G,5,0)</f>
        <v>OTC</v>
      </c>
      <c r="L1887" t="str">
        <f>VLOOKUP(J1887&amp;H1887,Mapping!J:K,2,0)</f>
        <v>Alergia</v>
      </c>
      <c r="M1887" t="str">
        <f>IF(OR(I1887="PIZ BUIN",I1887="LISTERINE"),VLOOKUP(E1887,MAPEO!C:D,2,0)&amp;" "&amp;H1887,VLOOKUP(E1887,MAPEO!C:D,2,0))</f>
        <v>Reactine</v>
      </c>
      <c r="N1887">
        <f>VLOOKUP(F1887,MD!A:B,2,0)</f>
        <v>0</v>
      </c>
    </row>
    <row r="1888" spans="1:14">
      <c r="A1888" t="s">
        <v>133</v>
      </c>
      <c r="B1888" t="s">
        <v>0</v>
      </c>
      <c r="C1888" t="s">
        <v>134</v>
      </c>
      <c r="D1888" t="s">
        <v>412</v>
      </c>
      <c r="E1888" t="s">
        <v>412</v>
      </c>
      <c r="F1888" t="s">
        <v>484</v>
      </c>
      <c r="G1888" s="3">
        <v>75.209999999999994</v>
      </c>
      <c r="H1888" s="3" t="str">
        <f>VLOOKUP($A1888&amp;$C1888&amp;$B1888,Mapping!$C:$G,3,0)</f>
        <v>PHARMA</v>
      </c>
      <c r="I1888" t="str">
        <f>VLOOKUP($A1888&amp;$C1888&amp;$B1888,Mapping!$C:$G,4,0)</f>
        <v>Other OTC</v>
      </c>
      <c r="J1888" t="str">
        <f t="shared" si="29"/>
        <v>ALLERGY TABS</v>
      </c>
      <c r="K1888" t="str">
        <f>VLOOKUP($A1888&amp;$C1888&amp;$B1888,Mapping!$C:$G,5,0)</f>
        <v>OTC</v>
      </c>
      <c r="L1888" t="str">
        <f>VLOOKUP(J1888&amp;H1888,Mapping!J:K,2,0)</f>
        <v>Alergia</v>
      </c>
      <c r="M1888" t="str">
        <f>IF(OR(I1888="PIZ BUIN",I1888="LISTERINE"),VLOOKUP(E1888,MAPEO!C:D,2,0)&amp;" "&amp;H1888,VLOOKUP(E1888,MAPEO!C:D,2,0))</f>
        <v>Reactine</v>
      </c>
      <c r="N1888">
        <f>VLOOKUP(F1888,MD!A:B,2,0)</f>
        <v>0</v>
      </c>
    </row>
    <row r="1889" spans="1:14">
      <c r="A1889" t="s">
        <v>133</v>
      </c>
      <c r="B1889" t="s">
        <v>0</v>
      </c>
      <c r="C1889" t="s">
        <v>134</v>
      </c>
      <c r="D1889" t="s">
        <v>412</v>
      </c>
      <c r="E1889" t="s">
        <v>412</v>
      </c>
      <c r="F1889" t="s">
        <v>485</v>
      </c>
      <c r="G1889" s="3">
        <v>-28.03</v>
      </c>
      <c r="H1889" s="3" t="str">
        <f>VLOOKUP($A1889&amp;$C1889&amp;$B1889,Mapping!$C:$G,3,0)</f>
        <v>PHARMA</v>
      </c>
      <c r="I1889" t="str">
        <f>VLOOKUP($A1889&amp;$C1889&amp;$B1889,Mapping!$C:$G,4,0)</f>
        <v>Other OTC</v>
      </c>
      <c r="J1889" t="str">
        <f t="shared" si="29"/>
        <v>ALLERGY TABS</v>
      </c>
      <c r="K1889" t="str">
        <f>VLOOKUP($A1889&amp;$C1889&amp;$B1889,Mapping!$C:$G,5,0)</f>
        <v>OTC</v>
      </c>
      <c r="L1889" t="str">
        <f>VLOOKUP(J1889&amp;H1889,Mapping!J:K,2,0)</f>
        <v>Alergia</v>
      </c>
      <c r="M1889" t="str">
        <f>IF(OR(I1889="PIZ BUIN",I1889="LISTERINE"),VLOOKUP(E1889,MAPEO!C:D,2,0)&amp;" "&amp;H1889,VLOOKUP(E1889,MAPEO!C:D,2,0))</f>
        <v>Reactine</v>
      </c>
      <c r="N1889">
        <f>VLOOKUP(F1889,MD!A:B,2,0)</f>
        <v>0</v>
      </c>
    </row>
    <row r="1890" spans="1:14">
      <c r="A1890" t="s">
        <v>133</v>
      </c>
      <c r="B1890" t="s">
        <v>0</v>
      </c>
      <c r="C1890" t="s">
        <v>134</v>
      </c>
      <c r="D1890" t="s">
        <v>412</v>
      </c>
      <c r="E1890" t="s">
        <v>412</v>
      </c>
      <c r="F1890" t="s">
        <v>486</v>
      </c>
      <c r="G1890" s="3">
        <v>-147.97999999999999</v>
      </c>
      <c r="H1890" s="3" t="str">
        <f>VLOOKUP($A1890&amp;$C1890&amp;$B1890,Mapping!$C:$G,3,0)</f>
        <v>PHARMA</v>
      </c>
      <c r="I1890" t="str">
        <f>VLOOKUP($A1890&amp;$C1890&amp;$B1890,Mapping!$C:$G,4,0)</f>
        <v>Other OTC</v>
      </c>
      <c r="J1890" t="str">
        <f t="shared" si="29"/>
        <v>ALLERGY TABS</v>
      </c>
      <c r="K1890" t="str">
        <f>VLOOKUP($A1890&amp;$C1890&amp;$B1890,Mapping!$C:$G,5,0)</f>
        <v>OTC</v>
      </c>
      <c r="L1890" t="str">
        <f>VLOOKUP(J1890&amp;H1890,Mapping!J:K,2,0)</f>
        <v>Alergia</v>
      </c>
      <c r="M1890" t="str">
        <f>IF(OR(I1890="PIZ BUIN",I1890="LISTERINE"),VLOOKUP(E1890,MAPEO!C:D,2,0)&amp;" "&amp;H1890,VLOOKUP(E1890,MAPEO!C:D,2,0))</f>
        <v>Reactine</v>
      </c>
      <c r="N1890">
        <f>VLOOKUP(F1890,MD!A:B,2,0)</f>
        <v>0</v>
      </c>
    </row>
    <row r="1891" spans="1:14">
      <c r="A1891" t="s">
        <v>133</v>
      </c>
      <c r="B1891" t="s">
        <v>0</v>
      </c>
      <c r="C1891" t="s">
        <v>134</v>
      </c>
      <c r="D1891" t="s">
        <v>412</v>
      </c>
      <c r="E1891" t="s">
        <v>412</v>
      </c>
      <c r="F1891" t="s">
        <v>487</v>
      </c>
      <c r="G1891" s="3">
        <v>-36.18</v>
      </c>
      <c r="H1891" s="3" t="str">
        <f>VLOOKUP($A1891&amp;$C1891&amp;$B1891,Mapping!$C:$G,3,0)</f>
        <v>PHARMA</v>
      </c>
      <c r="I1891" t="str">
        <f>VLOOKUP($A1891&amp;$C1891&amp;$B1891,Mapping!$C:$G,4,0)</f>
        <v>Other OTC</v>
      </c>
      <c r="J1891" t="str">
        <f t="shared" si="29"/>
        <v>ALLERGY TABS</v>
      </c>
      <c r="K1891" t="str">
        <f>VLOOKUP($A1891&amp;$C1891&amp;$B1891,Mapping!$C:$G,5,0)</f>
        <v>OTC</v>
      </c>
      <c r="L1891" t="str">
        <f>VLOOKUP(J1891&amp;H1891,Mapping!J:K,2,0)</f>
        <v>Alergia</v>
      </c>
      <c r="M1891" t="str">
        <f>IF(OR(I1891="PIZ BUIN",I1891="LISTERINE"),VLOOKUP(E1891,MAPEO!C:D,2,0)&amp;" "&amp;H1891,VLOOKUP(E1891,MAPEO!C:D,2,0))</f>
        <v>Reactine</v>
      </c>
      <c r="N1891">
        <f>VLOOKUP(F1891,MD!A:B,2,0)</f>
        <v>0</v>
      </c>
    </row>
    <row r="1892" spans="1:14">
      <c r="A1892" t="s">
        <v>133</v>
      </c>
      <c r="B1892" t="s">
        <v>0</v>
      </c>
      <c r="C1892" t="s">
        <v>134</v>
      </c>
      <c r="D1892" t="s">
        <v>412</v>
      </c>
      <c r="E1892" t="s">
        <v>412</v>
      </c>
      <c r="F1892" t="s">
        <v>488</v>
      </c>
      <c r="G1892" s="3">
        <v>-14.03</v>
      </c>
      <c r="H1892" s="3" t="str">
        <f>VLOOKUP($A1892&amp;$C1892&amp;$B1892,Mapping!$C:$G,3,0)</f>
        <v>PHARMA</v>
      </c>
      <c r="I1892" t="str">
        <f>VLOOKUP($A1892&amp;$C1892&amp;$B1892,Mapping!$C:$G,4,0)</f>
        <v>Other OTC</v>
      </c>
      <c r="J1892" t="str">
        <f t="shared" si="29"/>
        <v>ALLERGY TABS</v>
      </c>
      <c r="K1892" t="str">
        <f>VLOOKUP($A1892&amp;$C1892&amp;$B1892,Mapping!$C:$G,5,0)</f>
        <v>OTC</v>
      </c>
      <c r="L1892" t="str">
        <f>VLOOKUP(J1892&amp;H1892,Mapping!J:K,2,0)</f>
        <v>Alergia</v>
      </c>
      <c r="M1892" t="str">
        <f>IF(OR(I1892="PIZ BUIN",I1892="LISTERINE"),VLOOKUP(E1892,MAPEO!C:D,2,0)&amp;" "&amp;H1892,VLOOKUP(E1892,MAPEO!C:D,2,0))</f>
        <v>Reactine</v>
      </c>
      <c r="N1892">
        <f>VLOOKUP(F1892,MD!A:B,2,0)</f>
        <v>0</v>
      </c>
    </row>
    <row r="1893" spans="1:14">
      <c r="A1893" t="s">
        <v>133</v>
      </c>
      <c r="B1893" t="s">
        <v>0</v>
      </c>
      <c r="C1893" t="s">
        <v>134</v>
      </c>
      <c r="D1893" t="s">
        <v>412</v>
      </c>
      <c r="E1893" t="s">
        <v>412</v>
      </c>
      <c r="F1893" t="s">
        <v>489</v>
      </c>
      <c r="G1893" s="3">
        <v>-0.04</v>
      </c>
      <c r="H1893" s="3" t="str">
        <f>VLOOKUP($A1893&amp;$C1893&amp;$B1893,Mapping!$C:$G,3,0)</f>
        <v>PHARMA</v>
      </c>
      <c r="I1893" t="str">
        <f>VLOOKUP($A1893&amp;$C1893&amp;$B1893,Mapping!$C:$G,4,0)</f>
        <v>Other OTC</v>
      </c>
      <c r="J1893" t="str">
        <f t="shared" si="29"/>
        <v>ALLERGY TABS</v>
      </c>
      <c r="K1893" t="str">
        <f>VLOOKUP($A1893&amp;$C1893&amp;$B1893,Mapping!$C:$G,5,0)</f>
        <v>OTC</v>
      </c>
      <c r="L1893" t="str">
        <f>VLOOKUP(J1893&amp;H1893,Mapping!J:K,2,0)</f>
        <v>Alergia</v>
      </c>
      <c r="M1893" t="str">
        <f>IF(OR(I1893="PIZ BUIN",I1893="LISTERINE"),VLOOKUP(E1893,MAPEO!C:D,2,0)&amp;" "&amp;H1893,VLOOKUP(E1893,MAPEO!C:D,2,0))</f>
        <v>Reactine</v>
      </c>
      <c r="N1893">
        <f>VLOOKUP(F1893,MD!A:B,2,0)</f>
        <v>0</v>
      </c>
    </row>
    <row r="1894" spans="1:14">
      <c r="A1894" t="s">
        <v>133</v>
      </c>
      <c r="B1894" t="s">
        <v>0</v>
      </c>
      <c r="C1894" t="s">
        <v>134</v>
      </c>
      <c r="D1894" t="s">
        <v>412</v>
      </c>
      <c r="E1894" t="s">
        <v>412</v>
      </c>
      <c r="F1894" t="s">
        <v>490</v>
      </c>
      <c r="G1894" s="3">
        <v>950.11</v>
      </c>
      <c r="H1894" s="3" t="str">
        <f>VLOOKUP($A1894&amp;$C1894&amp;$B1894,Mapping!$C:$G,3,0)</f>
        <v>PHARMA</v>
      </c>
      <c r="I1894" t="str">
        <f>VLOOKUP($A1894&amp;$C1894&amp;$B1894,Mapping!$C:$G,4,0)</f>
        <v>Other OTC</v>
      </c>
      <c r="J1894" t="str">
        <f t="shared" si="29"/>
        <v>ALLERGY TABS</v>
      </c>
      <c r="K1894" t="str">
        <f>VLOOKUP($A1894&amp;$C1894&amp;$B1894,Mapping!$C:$G,5,0)</f>
        <v>OTC</v>
      </c>
      <c r="L1894" t="str">
        <f>VLOOKUP(J1894&amp;H1894,Mapping!J:K,2,0)</f>
        <v>Alergia</v>
      </c>
      <c r="M1894" t="str">
        <f>IF(OR(I1894="PIZ BUIN",I1894="LISTERINE"),VLOOKUP(E1894,MAPEO!C:D,2,0)&amp;" "&amp;H1894,VLOOKUP(E1894,MAPEO!C:D,2,0))</f>
        <v>Reactine</v>
      </c>
      <c r="N1894">
        <f>VLOOKUP(F1894,MD!A:B,2,0)</f>
        <v>0</v>
      </c>
    </row>
    <row r="1895" spans="1:14">
      <c r="A1895" t="s">
        <v>133</v>
      </c>
      <c r="B1895" t="s">
        <v>0</v>
      </c>
      <c r="C1895" t="s">
        <v>134</v>
      </c>
      <c r="D1895" t="s">
        <v>412</v>
      </c>
      <c r="E1895" t="s">
        <v>412</v>
      </c>
      <c r="F1895" t="s">
        <v>491</v>
      </c>
      <c r="G1895" s="3">
        <v>-7.98</v>
      </c>
      <c r="H1895" s="3" t="str">
        <f>VLOOKUP($A1895&amp;$C1895&amp;$B1895,Mapping!$C:$G,3,0)</f>
        <v>PHARMA</v>
      </c>
      <c r="I1895" t="str">
        <f>VLOOKUP($A1895&amp;$C1895&amp;$B1895,Mapping!$C:$G,4,0)</f>
        <v>Other OTC</v>
      </c>
      <c r="J1895" t="str">
        <f t="shared" si="29"/>
        <v>ALLERGY TABS</v>
      </c>
      <c r="K1895" t="str">
        <f>VLOOKUP($A1895&amp;$C1895&amp;$B1895,Mapping!$C:$G,5,0)</f>
        <v>OTC</v>
      </c>
      <c r="L1895" t="str">
        <f>VLOOKUP(J1895&amp;H1895,Mapping!J:K,2,0)</f>
        <v>Alergia</v>
      </c>
      <c r="M1895" t="str">
        <f>IF(OR(I1895="PIZ BUIN",I1895="LISTERINE"),VLOOKUP(E1895,MAPEO!C:D,2,0)&amp;" "&amp;H1895,VLOOKUP(E1895,MAPEO!C:D,2,0))</f>
        <v>Reactine</v>
      </c>
      <c r="N1895">
        <f>VLOOKUP(F1895,MD!A:B,2,0)</f>
        <v>0</v>
      </c>
    </row>
    <row r="1896" spans="1:14">
      <c r="A1896" t="s">
        <v>133</v>
      </c>
      <c r="B1896" t="s">
        <v>0</v>
      </c>
      <c r="C1896" t="s">
        <v>134</v>
      </c>
      <c r="D1896" t="s">
        <v>412</v>
      </c>
      <c r="E1896" t="s">
        <v>412</v>
      </c>
      <c r="F1896" t="s">
        <v>492</v>
      </c>
      <c r="G1896" s="3">
        <v>-67.63</v>
      </c>
      <c r="H1896" s="3" t="str">
        <f>VLOOKUP($A1896&amp;$C1896&amp;$B1896,Mapping!$C:$G,3,0)</f>
        <v>PHARMA</v>
      </c>
      <c r="I1896" t="str">
        <f>VLOOKUP($A1896&amp;$C1896&amp;$B1896,Mapping!$C:$G,4,0)</f>
        <v>Other OTC</v>
      </c>
      <c r="J1896" t="str">
        <f t="shared" si="29"/>
        <v>ALLERGY TABS</v>
      </c>
      <c r="K1896" t="str">
        <f>VLOOKUP($A1896&amp;$C1896&amp;$B1896,Mapping!$C:$G,5,0)</f>
        <v>OTC</v>
      </c>
      <c r="L1896" t="str">
        <f>VLOOKUP(J1896&amp;H1896,Mapping!J:K,2,0)</f>
        <v>Alergia</v>
      </c>
      <c r="M1896" t="str">
        <f>IF(OR(I1896="PIZ BUIN",I1896="LISTERINE"),VLOOKUP(E1896,MAPEO!C:D,2,0)&amp;" "&amp;H1896,VLOOKUP(E1896,MAPEO!C:D,2,0))</f>
        <v>Reactine</v>
      </c>
      <c r="N1896">
        <f>VLOOKUP(F1896,MD!A:B,2,0)</f>
        <v>0</v>
      </c>
    </row>
    <row r="1897" spans="1:14">
      <c r="A1897" t="s">
        <v>133</v>
      </c>
      <c r="B1897" t="s">
        <v>0</v>
      </c>
      <c r="C1897" t="s">
        <v>134</v>
      </c>
      <c r="D1897" t="s">
        <v>412</v>
      </c>
      <c r="E1897" t="s">
        <v>412</v>
      </c>
      <c r="F1897" t="s">
        <v>493</v>
      </c>
      <c r="G1897" s="3">
        <v>-1078.02</v>
      </c>
      <c r="H1897" s="3" t="str">
        <f>VLOOKUP($A1897&amp;$C1897&amp;$B1897,Mapping!$C:$G,3,0)</f>
        <v>PHARMA</v>
      </c>
      <c r="I1897" t="str">
        <f>VLOOKUP($A1897&amp;$C1897&amp;$B1897,Mapping!$C:$G,4,0)</f>
        <v>Other OTC</v>
      </c>
      <c r="J1897" t="str">
        <f t="shared" si="29"/>
        <v>ALLERGY TABS</v>
      </c>
      <c r="K1897" t="str">
        <f>VLOOKUP($A1897&amp;$C1897&amp;$B1897,Mapping!$C:$G,5,0)</f>
        <v>OTC</v>
      </c>
      <c r="L1897" t="str">
        <f>VLOOKUP(J1897&amp;H1897,Mapping!J:K,2,0)</f>
        <v>Alergia</v>
      </c>
      <c r="M1897" t="str">
        <f>IF(OR(I1897="PIZ BUIN",I1897="LISTERINE"),VLOOKUP(E1897,MAPEO!C:D,2,0)&amp;" "&amp;H1897,VLOOKUP(E1897,MAPEO!C:D,2,0))</f>
        <v>Reactine</v>
      </c>
      <c r="N1897">
        <f>VLOOKUP(F1897,MD!A:B,2,0)</f>
        <v>0</v>
      </c>
    </row>
    <row r="1898" spans="1:14">
      <c r="A1898" t="s">
        <v>133</v>
      </c>
      <c r="B1898" t="s">
        <v>0</v>
      </c>
      <c r="C1898" t="s">
        <v>134</v>
      </c>
      <c r="D1898" t="s">
        <v>412</v>
      </c>
      <c r="E1898" t="s">
        <v>412</v>
      </c>
      <c r="F1898" t="s">
        <v>96</v>
      </c>
      <c r="G1898" s="3">
        <v>-22.52</v>
      </c>
      <c r="H1898" s="3" t="str">
        <f>VLOOKUP($A1898&amp;$C1898&amp;$B1898,Mapping!$C:$G,3,0)</f>
        <v>PHARMA</v>
      </c>
      <c r="I1898" t="str">
        <f>VLOOKUP($A1898&amp;$C1898&amp;$B1898,Mapping!$C:$G,4,0)</f>
        <v>Other OTC</v>
      </c>
      <c r="J1898" t="str">
        <f t="shared" si="29"/>
        <v>ALLERGY TABS</v>
      </c>
      <c r="K1898" t="str">
        <f>VLOOKUP($A1898&amp;$C1898&amp;$B1898,Mapping!$C:$G,5,0)</f>
        <v>OTC</v>
      </c>
      <c r="L1898" t="str">
        <f>VLOOKUP(J1898&amp;H1898,Mapping!J:K,2,0)</f>
        <v>Alergia</v>
      </c>
      <c r="M1898" t="str">
        <f>IF(OR(I1898="PIZ BUIN",I1898="LISTERINE"),VLOOKUP(E1898,MAPEO!C:D,2,0)&amp;" "&amp;H1898,VLOOKUP(E1898,MAPEO!C:D,2,0))</f>
        <v>Reactine</v>
      </c>
      <c r="N1898" t="str">
        <f>VLOOKUP(F1898,MD!A:B,2,0)</f>
        <v>YTD 2015</v>
      </c>
    </row>
    <row r="1899" spans="1:14">
      <c r="A1899" t="s">
        <v>133</v>
      </c>
      <c r="B1899" t="s">
        <v>0</v>
      </c>
      <c r="C1899" t="s">
        <v>134</v>
      </c>
      <c r="D1899" t="s">
        <v>412</v>
      </c>
      <c r="E1899" t="s">
        <v>412</v>
      </c>
      <c r="F1899" t="s">
        <v>97</v>
      </c>
      <c r="G1899" s="3">
        <v>33.369999999999997</v>
      </c>
      <c r="H1899" s="3" t="str">
        <f>VLOOKUP($A1899&amp;$C1899&amp;$B1899,Mapping!$C:$G,3,0)</f>
        <v>PHARMA</v>
      </c>
      <c r="I1899" t="str">
        <f>VLOOKUP($A1899&amp;$C1899&amp;$B1899,Mapping!$C:$G,4,0)</f>
        <v>Other OTC</v>
      </c>
      <c r="J1899" t="str">
        <f t="shared" si="29"/>
        <v>ALLERGY TABS</v>
      </c>
      <c r="K1899" t="str">
        <f>VLOOKUP($A1899&amp;$C1899&amp;$B1899,Mapping!$C:$G,5,0)</f>
        <v>OTC</v>
      </c>
      <c r="L1899" t="str">
        <f>VLOOKUP(J1899&amp;H1899,Mapping!J:K,2,0)</f>
        <v>Alergia</v>
      </c>
      <c r="M1899" t="str">
        <f>IF(OR(I1899="PIZ BUIN",I1899="LISTERINE"),VLOOKUP(E1899,MAPEO!C:D,2,0)&amp;" "&amp;H1899,VLOOKUP(E1899,MAPEO!C:D,2,0))</f>
        <v>Reactine</v>
      </c>
      <c r="N1899" t="str">
        <f>VLOOKUP(F1899,MD!A:B,2,0)</f>
        <v>YTD 2015</v>
      </c>
    </row>
    <row r="1900" spans="1:14">
      <c r="A1900" t="s">
        <v>133</v>
      </c>
      <c r="B1900" t="s">
        <v>0</v>
      </c>
      <c r="C1900" t="s">
        <v>134</v>
      </c>
      <c r="D1900" t="s">
        <v>412</v>
      </c>
      <c r="E1900" t="s">
        <v>412</v>
      </c>
      <c r="F1900" t="s">
        <v>104</v>
      </c>
      <c r="G1900" s="3">
        <v>-4.3</v>
      </c>
      <c r="H1900" s="3" t="str">
        <f>VLOOKUP($A1900&amp;$C1900&amp;$B1900,Mapping!$C:$G,3,0)</f>
        <v>PHARMA</v>
      </c>
      <c r="I1900" t="str">
        <f>VLOOKUP($A1900&amp;$C1900&amp;$B1900,Mapping!$C:$G,4,0)</f>
        <v>Other OTC</v>
      </c>
      <c r="J1900" t="str">
        <f t="shared" si="29"/>
        <v>ALLERGY TABS</v>
      </c>
      <c r="K1900" t="str">
        <f>VLOOKUP($A1900&amp;$C1900&amp;$B1900,Mapping!$C:$G,5,0)</f>
        <v>OTC</v>
      </c>
      <c r="L1900" t="str">
        <f>VLOOKUP(J1900&amp;H1900,Mapping!J:K,2,0)</f>
        <v>Alergia</v>
      </c>
      <c r="M1900" t="str">
        <f>IF(OR(I1900="PIZ BUIN",I1900="LISTERINE"),VLOOKUP(E1900,MAPEO!C:D,2,0)&amp;" "&amp;H1900,VLOOKUP(E1900,MAPEO!C:D,2,0))</f>
        <v>Reactine</v>
      </c>
      <c r="N1900" t="str">
        <f>VLOOKUP(F1900,MD!A:B,2,0)</f>
        <v>YTD 2015</v>
      </c>
    </row>
    <row r="1901" spans="1:14">
      <c r="A1901" t="s">
        <v>133</v>
      </c>
      <c r="B1901" t="s">
        <v>0</v>
      </c>
      <c r="C1901" t="s">
        <v>134</v>
      </c>
      <c r="D1901" t="s">
        <v>412</v>
      </c>
      <c r="E1901" t="s">
        <v>412</v>
      </c>
      <c r="F1901" t="s">
        <v>105</v>
      </c>
      <c r="G1901" s="3">
        <v>439.71</v>
      </c>
      <c r="H1901" s="3" t="str">
        <f>VLOOKUP($A1901&amp;$C1901&amp;$B1901,Mapping!$C:$G,3,0)</f>
        <v>PHARMA</v>
      </c>
      <c r="I1901" t="str">
        <f>VLOOKUP($A1901&amp;$C1901&amp;$B1901,Mapping!$C:$G,4,0)</f>
        <v>Other OTC</v>
      </c>
      <c r="J1901" t="str">
        <f t="shared" si="29"/>
        <v>ALLERGY TABS</v>
      </c>
      <c r="K1901" t="str">
        <f>VLOOKUP($A1901&amp;$C1901&amp;$B1901,Mapping!$C:$G,5,0)</f>
        <v>OTC</v>
      </c>
      <c r="L1901" t="str">
        <f>VLOOKUP(J1901&amp;H1901,Mapping!J:K,2,0)</f>
        <v>Alergia</v>
      </c>
      <c r="M1901" t="str">
        <f>IF(OR(I1901="PIZ BUIN",I1901="LISTERINE"),VLOOKUP(E1901,MAPEO!C:D,2,0)&amp;" "&amp;H1901,VLOOKUP(E1901,MAPEO!C:D,2,0))</f>
        <v>Reactine</v>
      </c>
      <c r="N1901" t="str">
        <f>VLOOKUP(F1901,MD!A:B,2,0)</f>
        <v>YTD 2015</v>
      </c>
    </row>
    <row r="1902" spans="1:14">
      <c r="A1902" t="s">
        <v>133</v>
      </c>
      <c r="B1902" t="s">
        <v>0</v>
      </c>
      <c r="C1902" t="s">
        <v>134</v>
      </c>
      <c r="D1902" t="s">
        <v>412</v>
      </c>
      <c r="E1902" t="s">
        <v>412</v>
      </c>
      <c r="F1902" t="s">
        <v>108</v>
      </c>
      <c r="G1902" s="3">
        <v>-4.0199999999999996</v>
      </c>
      <c r="H1902" s="3" t="str">
        <f>VLOOKUP($A1902&amp;$C1902&amp;$B1902,Mapping!$C:$G,3,0)</f>
        <v>PHARMA</v>
      </c>
      <c r="I1902" t="str">
        <f>VLOOKUP($A1902&amp;$C1902&amp;$B1902,Mapping!$C:$G,4,0)</f>
        <v>Other OTC</v>
      </c>
      <c r="J1902" t="str">
        <f t="shared" si="29"/>
        <v>ALLERGY TABS</v>
      </c>
      <c r="K1902" t="str">
        <f>VLOOKUP($A1902&amp;$C1902&amp;$B1902,Mapping!$C:$G,5,0)</f>
        <v>OTC</v>
      </c>
      <c r="L1902" t="str">
        <f>VLOOKUP(J1902&amp;H1902,Mapping!J:K,2,0)</f>
        <v>Alergia</v>
      </c>
      <c r="M1902" t="str">
        <f>IF(OR(I1902="PIZ BUIN",I1902="LISTERINE"),VLOOKUP(E1902,MAPEO!C:D,2,0)&amp;" "&amp;H1902,VLOOKUP(E1902,MAPEO!C:D,2,0))</f>
        <v>Reactine</v>
      </c>
      <c r="N1902">
        <f>VLOOKUP(F1902,MD!A:B,2,0)</f>
        <v>0</v>
      </c>
    </row>
    <row r="1903" spans="1:14">
      <c r="A1903" t="s">
        <v>133</v>
      </c>
      <c r="B1903" t="s">
        <v>0</v>
      </c>
      <c r="C1903" t="s">
        <v>134</v>
      </c>
      <c r="D1903" t="s">
        <v>412</v>
      </c>
      <c r="E1903" t="s">
        <v>412</v>
      </c>
      <c r="F1903" t="s">
        <v>109</v>
      </c>
      <c r="G1903" s="3">
        <v>-15.16</v>
      </c>
      <c r="H1903" s="3" t="str">
        <f>VLOOKUP($A1903&amp;$C1903&amp;$B1903,Mapping!$C:$G,3,0)</f>
        <v>PHARMA</v>
      </c>
      <c r="I1903" t="str">
        <f>VLOOKUP($A1903&amp;$C1903&amp;$B1903,Mapping!$C:$G,4,0)</f>
        <v>Other OTC</v>
      </c>
      <c r="J1903" t="str">
        <f t="shared" si="29"/>
        <v>ALLERGY TABS</v>
      </c>
      <c r="K1903" t="str">
        <f>VLOOKUP($A1903&amp;$C1903&amp;$B1903,Mapping!$C:$G,5,0)</f>
        <v>OTC</v>
      </c>
      <c r="L1903" t="str">
        <f>VLOOKUP(J1903&amp;H1903,Mapping!J:K,2,0)</f>
        <v>Alergia</v>
      </c>
      <c r="M1903" t="str">
        <f>IF(OR(I1903="PIZ BUIN",I1903="LISTERINE"),VLOOKUP(E1903,MAPEO!C:D,2,0)&amp;" "&amp;H1903,VLOOKUP(E1903,MAPEO!C:D,2,0))</f>
        <v>Reactine</v>
      </c>
      <c r="N1903">
        <f>VLOOKUP(F1903,MD!A:B,2,0)</f>
        <v>0</v>
      </c>
    </row>
    <row r="1904" spans="1:14">
      <c r="A1904" t="s">
        <v>133</v>
      </c>
      <c r="B1904" t="s">
        <v>0</v>
      </c>
      <c r="C1904" t="s">
        <v>134</v>
      </c>
      <c r="D1904" t="s">
        <v>412</v>
      </c>
      <c r="E1904" t="s">
        <v>412</v>
      </c>
      <c r="F1904" t="s">
        <v>110</v>
      </c>
      <c r="G1904" s="3">
        <v>-2.0099999999999998</v>
      </c>
      <c r="H1904" s="3" t="str">
        <f>VLOOKUP($A1904&amp;$C1904&amp;$B1904,Mapping!$C:$G,3,0)</f>
        <v>PHARMA</v>
      </c>
      <c r="I1904" t="str">
        <f>VLOOKUP($A1904&amp;$C1904&amp;$B1904,Mapping!$C:$G,4,0)</f>
        <v>Other OTC</v>
      </c>
      <c r="J1904" t="str">
        <f t="shared" si="29"/>
        <v>ALLERGY TABS</v>
      </c>
      <c r="K1904" t="str">
        <f>VLOOKUP($A1904&amp;$C1904&amp;$B1904,Mapping!$C:$G,5,0)</f>
        <v>OTC</v>
      </c>
      <c r="L1904" t="str">
        <f>VLOOKUP(J1904&amp;H1904,Mapping!J:K,2,0)</f>
        <v>Alergia</v>
      </c>
      <c r="M1904" t="str">
        <f>IF(OR(I1904="PIZ BUIN",I1904="LISTERINE"),VLOOKUP(E1904,MAPEO!C:D,2,0)&amp;" "&amp;H1904,VLOOKUP(E1904,MAPEO!C:D,2,0))</f>
        <v>Reactine</v>
      </c>
      <c r="N1904">
        <f>VLOOKUP(F1904,MD!A:B,2,0)</f>
        <v>0</v>
      </c>
    </row>
    <row r="1905" spans="1:14">
      <c r="A1905" t="s">
        <v>133</v>
      </c>
      <c r="B1905" t="s">
        <v>0</v>
      </c>
      <c r="C1905" t="s">
        <v>134</v>
      </c>
      <c r="D1905" t="s">
        <v>412</v>
      </c>
      <c r="E1905" t="s">
        <v>412</v>
      </c>
      <c r="F1905" t="s">
        <v>111</v>
      </c>
      <c r="G1905" s="3">
        <v>-1.96</v>
      </c>
      <c r="H1905" s="3" t="str">
        <f>VLOOKUP($A1905&amp;$C1905&amp;$B1905,Mapping!$C:$G,3,0)</f>
        <v>PHARMA</v>
      </c>
      <c r="I1905" t="str">
        <f>VLOOKUP($A1905&amp;$C1905&amp;$B1905,Mapping!$C:$G,4,0)</f>
        <v>Other OTC</v>
      </c>
      <c r="J1905" t="str">
        <f t="shared" si="29"/>
        <v>ALLERGY TABS</v>
      </c>
      <c r="K1905" t="str">
        <f>VLOOKUP($A1905&amp;$C1905&amp;$B1905,Mapping!$C:$G,5,0)</f>
        <v>OTC</v>
      </c>
      <c r="L1905" t="str">
        <f>VLOOKUP(J1905&amp;H1905,Mapping!J:K,2,0)</f>
        <v>Alergia</v>
      </c>
      <c r="M1905" t="str">
        <f>IF(OR(I1905="PIZ BUIN",I1905="LISTERINE"),VLOOKUP(E1905,MAPEO!C:D,2,0)&amp;" "&amp;H1905,VLOOKUP(E1905,MAPEO!C:D,2,0))</f>
        <v>Reactine</v>
      </c>
      <c r="N1905">
        <f>VLOOKUP(F1905,MD!A:B,2,0)</f>
        <v>0</v>
      </c>
    </row>
    <row r="1906" spans="1:14">
      <c r="A1906" t="s">
        <v>133</v>
      </c>
      <c r="B1906" t="s">
        <v>0</v>
      </c>
      <c r="C1906" t="s">
        <v>134</v>
      </c>
      <c r="D1906" t="s">
        <v>412</v>
      </c>
      <c r="E1906" t="s">
        <v>412</v>
      </c>
      <c r="F1906" t="s">
        <v>114</v>
      </c>
      <c r="G1906" s="3">
        <v>0.03</v>
      </c>
      <c r="H1906" s="3" t="str">
        <f>VLOOKUP($A1906&amp;$C1906&amp;$B1906,Mapping!$C:$G,3,0)</f>
        <v>PHARMA</v>
      </c>
      <c r="I1906" t="str">
        <f>VLOOKUP($A1906&amp;$C1906&amp;$B1906,Mapping!$C:$G,4,0)</f>
        <v>Other OTC</v>
      </c>
      <c r="J1906" t="str">
        <f t="shared" si="29"/>
        <v>ALLERGY TABS</v>
      </c>
      <c r="K1906" t="str">
        <f>VLOOKUP($A1906&amp;$C1906&amp;$B1906,Mapping!$C:$G,5,0)</f>
        <v>OTC</v>
      </c>
      <c r="L1906" t="str">
        <f>VLOOKUP(J1906&amp;H1906,Mapping!J:K,2,0)</f>
        <v>Alergia</v>
      </c>
      <c r="M1906" t="str">
        <f>IF(OR(I1906="PIZ BUIN",I1906="LISTERINE"),VLOOKUP(E1906,MAPEO!C:D,2,0)&amp;" "&amp;H1906,VLOOKUP(E1906,MAPEO!C:D,2,0))</f>
        <v>Reactine</v>
      </c>
      <c r="N1906">
        <f>VLOOKUP(F1906,MD!A:B,2,0)</f>
        <v>0</v>
      </c>
    </row>
    <row r="1907" spans="1:14">
      <c r="A1907" t="s">
        <v>133</v>
      </c>
      <c r="B1907" t="s">
        <v>0</v>
      </c>
      <c r="C1907" t="s">
        <v>134</v>
      </c>
      <c r="D1907" t="s">
        <v>412</v>
      </c>
      <c r="E1907" t="s">
        <v>643</v>
      </c>
      <c r="F1907" t="s">
        <v>482</v>
      </c>
      <c r="G1907" s="3">
        <v>7262.45</v>
      </c>
      <c r="H1907" s="3" t="str">
        <f>VLOOKUP($A1907&amp;$C1907&amp;$B1907,Mapping!$C:$G,3,0)</f>
        <v>PHARMA</v>
      </c>
      <c r="I1907" t="str">
        <f>VLOOKUP($A1907&amp;$C1907&amp;$B1907,Mapping!$C:$G,4,0)</f>
        <v>Other OTC</v>
      </c>
      <c r="J1907" t="str">
        <f t="shared" si="29"/>
        <v>ALLERGY TABS</v>
      </c>
      <c r="K1907" t="str">
        <f>VLOOKUP($A1907&amp;$C1907&amp;$B1907,Mapping!$C:$G,5,0)</f>
        <v>OTC</v>
      </c>
      <c r="L1907" t="str">
        <f>VLOOKUP(J1907&amp;H1907,Mapping!J:K,2,0)</f>
        <v>Alergia</v>
      </c>
      <c r="M1907" t="str">
        <f>IF(OR(I1907="PIZ BUIN",I1907="LISTERINE"),VLOOKUP(E1907,MAPEO!C:D,2,0)&amp;" "&amp;H1907,VLOOKUP(E1907,MAPEO!C:D,2,0))</f>
        <v>Reactine</v>
      </c>
      <c r="N1907">
        <f>VLOOKUP(F1907,MD!A:B,2,0)</f>
        <v>0</v>
      </c>
    </row>
    <row r="1908" spans="1:14">
      <c r="A1908" t="s">
        <v>133</v>
      </c>
      <c r="B1908" t="s">
        <v>0</v>
      </c>
      <c r="C1908" t="s">
        <v>134</v>
      </c>
      <c r="D1908" t="s">
        <v>412</v>
      </c>
      <c r="E1908" t="s">
        <v>643</v>
      </c>
      <c r="F1908" t="s">
        <v>483</v>
      </c>
      <c r="G1908" s="3">
        <v>11271.07</v>
      </c>
      <c r="H1908" s="3" t="str">
        <f>VLOOKUP($A1908&amp;$C1908&amp;$B1908,Mapping!$C:$G,3,0)</f>
        <v>PHARMA</v>
      </c>
      <c r="I1908" t="str">
        <f>VLOOKUP($A1908&amp;$C1908&amp;$B1908,Mapping!$C:$G,4,0)</f>
        <v>Other OTC</v>
      </c>
      <c r="J1908" t="str">
        <f t="shared" si="29"/>
        <v>ALLERGY TABS</v>
      </c>
      <c r="K1908" t="str">
        <f>VLOOKUP($A1908&amp;$C1908&amp;$B1908,Mapping!$C:$G,5,0)</f>
        <v>OTC</v>
      </c>
      <c r="L1908" t="str">
        <f>VLOOKUP(J1908&amp;H1908,Mapping!J:K,2,0)</f>
        <v>Alergia</v>
      </c>
      <c r="M1908" t="str">
        <f>IF(OR(I1908="PIZ BUIN",I1908="LISTERINE"),VLOOKUP(E1908,MAPEO!C:D,2,0)&amp;" "&amp;H1908,VLOOKUP(E1908,MAPEO!C:D,2,0))</f>
        <v>Reactine</v>
      </c>
      <c r="N1908">
        <f>VLOOKUP(F1908,MD!A:B,2,0)</f>
        <v>0</v>
      </c>
    </row>
    <row r="1909" spans="1:14">
      <c r="A1909" t="s">
        <v>133</v>
      </c>
      <c r="B1909" t="s">
        <v>0</v>
      </c>
      <c r="C1909" t="s">
        <v>134</v>
      </c>
      <c r="D1909" t="s">
        <v>412</v>
      </c>
      <c r="E1909" t="s">
        <v>643</v>
      </c>
      <c r="F1909" t="s">
        <v>484</v>
      </c>
      <c r="G1909" s="3">
        <v>303853.63</v>
      </c>
      <c r="H1909" s="3" t="str">
        <f>VLOOKUP($A1909&amp;$C1909&amp;$B1909,Mapping!$C:$G,3,0)</f>
        <v>PHARMA</v>
      </c>
      <c r="I1909" t="str">
        <f>VLOOKUP($A1909&amp;$C1909&amp;$B1909,Mapping!$C:$G,4,0)</f>
        <v>Other OTC</v>
      </c>
      <c r="J1909" t="str">
        <f t="shared" si="29"/>
        <v>ALLERGY TABS</v>
      </c>
      <c r="K1909" t="str">
        <f>VLOOKUP($A1909&amp;$C1909&amp;$B1909,Mapping!$C:$G,5,0)</f>
        <v>OTC</v>
      </c>
      <c r="L1909" t="str">
        <f>VLOOKUP(J1909&amp;H1909,Mapping!J:K,2,0)</f>
        <v>Alergia</v>
      </c>
      <c r="M1909" t="str">
        <f>IF(OR(I1909="PIZ BUIN",I1909="LISTERINE"),VLOOKUP(E1909,MAPEO!C:D,2,0)&amp;" "&amp;H1909,VLOOKUP(E1909,MAPEO!C:D,2,0))</f>
        <v>Reactine</v>
      </c>
      <c r="N1909">
        <f>VLOOKUP(F1909,MD!A:B,2,0)</f>
        <v>0</v>
      </c>
    </row>
    <row r="1910" spans="1:14">
      <c r="A1910" t="s">
        <v>133</v>
      </c>
      <c r="B1910" t="s">
        <v>0</v>
      </c>
      <c r="C1910" t="s">
        <v>134</v>
      </c>
      <c r="D1910" t="s">
        <v>412</v>
      </c>
      <c r="E1910" t="s">
        <v>643</v>
      </c>
      <c r="F1910" t="s">
        <v>485</v>
      </c>
      <c r="G1910" s="3">
        <v>97896.61</v>
      </c>
      <c r="H1910" s="3" t="str">
        <f>VLOOKUP($A1910&amp;$C1910&amp;$B1910,Mapping!$C:$G,3,0)</f>
        <v>PHARMA</v>
      </c>
      <c r="I1910" t="str">
        <f>VLOOKUP($A1910&amp;$C1910&amp;$B1910,Mapping!$C:$G,4,0)</f>
        <v>Other OTC</v>
      </c>
      <c r="J1910" t="str">
        <f t="shared" si="29"/>
        <v>ALLERGY TABS</v>
      </c>
      <c r="K1910" t="str">
        <f>VLOOKUP($A1910&amp;$C1910&amp;$B1910,Mapping!$C:$G,5,0)</f>
        <v>OTC</v>
      </c>
      <c r="L1910" t="str">
        <f>VLOOKUP(J1910&amp;H1910,Mapping!J:K,2,0)</f>
        <v>Alergia</v>
      </c>
      <c r="M1910" t="str">
        <f>IF(OR(I1910="PIZ BUIN",I1910="LISTERINE"),VLOOKUP(E1910,MAPEO!C:D,2,0)&amp;" "&amp;H1910,VLOOKUP(E1910,MAPEO!C:D,2,0))</f>
        <v>Reactine</v>
      </c>
      <c r="N1910">
        <f>VLOOKUP(F1910,MD!A:B,2,0)</f>
        <v>0</v>
      </c>
    </row>
    <row r="1911" spans="1:14">
      <c r="A1911" t="s">
        <v>133</v>
      </c>
      <c r="B1911" t="s">
        <v>0</v>
      </c>
      <c r="C1911" t="s">
        <v>134</v>
      </c>
      <c r="D1911" t="s">
        <v>412</v>
      </c>
      <c r="E1911" t="s">
        <v>643</v>
      </c>
      <c r="F1911" t="s">
        <v>486</v>
      </c>
      <c r="G1911" s="3">
        <v>134531.75</v>
      </c>
      <c r="H1911" s="3" t="str">
        <f>VLOOKUP($A1911&amp;$C1911&amp;$B1911,Mapping!$C:$G,3,0)</f>
        <v>PHARMA</v>
      </c>
      <c r="I1911" t="str">
        <f>VLOOKUP($A1911&amp;$C1911&amp;$B1911,Mapping!$C:$G,4,0)</f>
        <v>Other OTC</v>
      </c>
      <c r="J1911" t="str">
        <f t="shared" si="29"/>
        <v>ALLERGY TABS</v>
      </c>
      <c r="K1911" t="str">
        <f>VLOOKUP($A1911&amp;$C1911&amp;$B1911,Mapping!$C:$G,5,0)</f>
        <v>OTC</v>
      </c>
      <c r="L1911" t="str">
        <f>VLOOKUP(J1911&amp;H1911,Mapping!J:K,2,0)</f>
        <v>Alergia</v>
      </c>
      <c r="M1911" t="str">
        <f>IF(OR(I1911="PIZ BUIN",I1911="LISTERINE"),VLOOKUP(E1911,MAPEO!C:D,2,0)&amp;" "&amp;H1911,VLOOKUP(E1911,MAPEO!C:D,2,0))</f>
        <v>Reactine</v>
      </c>
      <c r="N1911">
        <f>VLOOKUP(F1911,MD!A:B,2,0)</f>
        <v>0</v>
      </c>
    </row>
    <row r="1912" spans="1:14">
      <c r="A1912" t="s">
        <v>133</v>
      </c>
      <c r="B1912" t="s">
        <v>0</v>
      </c>
      <c r="C1912" t="s">
        <v>134</v>
      </c>
      <c r="D1912" t="s">
        <v>412</v>
      </c>
      <c r="E1912" t="s">
        <v>643</v>
      </c>
      <c r="F1912" t="s">
        <v>487</v>
      </c>
      <c r="G1912" s="3">
        <v>153564.82</v>
      </c>
      <c r="H1912" s="3" t="str">
        <f>VLOOKUP($A1912&amp;$C1912&amp;$B1912,Mapping!$C:$G,3,0)</f>
        <v>PHARMA</v>
      </c>
      <c r="I1912" t="str">
        <f>VLOOKUP($A1912&amp;$C1912&amp;$B1912,Mapping!$C:$G,4,0)</f>
        <v>Other OTC</v>
      </c>
      <c r="J1912" t="str">
        <f t="shared" si="29"/>
        <v>ALLERGY TABS</v>
      </c>
      <c r="K1912" t="str">
        <f>VLOOKUP($A1912&amp;$C1912&amp;$B1912,Mapping!$C:$G,5,0)</f>
        <v>OTC</v>
      </c>
      <c r="L1912" t="str">
        <f>VLOOKUP(J1912&amp;H1912,Mapping!J:K,2,0)</f>
        <v>Alergia</v>
      </c>
      <c r="M1912" t="str">
        <f>IF(OR(I1912="PIZ BUIN",I1912="LISTERINE"),VLOOKUP(E1912,MAPEO!C:D,2,0)&amp;" "&amp;H1912,VLOOKUP(E1912,MAPEO!C:D,2,0))</f>
        <v>Reactine</v>
      </c>
      <c r="N1912">
        <f>VLOOKUP(F1912,MD!A:B,2,0)</f>
        <v>0</v>
      </c>
    </row>
    <row r="1913" spans="1:14">
      <c r="A1913" t="s">
        <v>133</v>
      </c>
      <c r="B1913" t="s">
        <v>0</v>
      </c>
      <c r="C1913" t="s">
        <v>134</v>
      </c>
      <c r="D1913" t="s">
        <v>412</v>
      </c>
      <c r="E1913" t="s">
        <v>643</v>
      </c>
      <c r="F1913" t="s">
        <v>488</v>
      </c>
      <c r="G1913" s="3">
        <v>18827.27</v>
      </c>
      <c r="H1913" s="3" t="str">
        <f>VLOOKUP($A1913&amp;$C1913&amp;$B1913,Mapping!$C:$G,3,0)</f>
        <v>PHARMA</v>
      </c>
      <c r="I1913" t="str">
        <f>VLOOKUP($A1913&amp;$C1913&amp;$B1913,Mapping!$C:$G,4,0)</f>
        <v>Other OTC</v>
      </c>
      <c r="J1913" t="str">
        <f t="shared" si="29"/>
        <v>ALLERGY TABS</v>
      </c>
      <c r="K1913" t="str">
        <f>VLOOKUP($A1913&amp;$C1913&amp;$B1913,Mapping!$C:$G,5,0)</f>
        <v>OTC</v>
      </c>
      <c r="L1913" t="str">
        <f>VLOOKUP(J1913&amp;H1913,Mapping!J:K,2,0)</f>
        <v>Alergia</v>
      </c>
      <c r="M1913" t="str">
        <f>IF(OR(I1913="PIZ BUIN",I1913="LISTERINE"),VLOOKUP(E1913,MAPEO!C:D,2,0)&amp;" "&amp;H1913,VLOOKUP(E1913,MAPEO!C:D,2,0))</f>
        <v>Reactine</v>
      </c>
      <c r="N1913">
        <f>VLOOKUP(F1913,MD!A:B,2,0)</f>
        <v>0</v>
      </c>
    </row>
    <row r="1914" spans="1:14">
      <c r="A1914" t="s">
        <v>133</v>
      </c>
      <c r="B1914" t="s">
        <v>0</v>
      </c>
      <c r="C1914" t="s">
        <v>134</v>
      </c>
      <c r="D1914" t="s">
        <v>412</v>
      </c>
      <c r="E1914" t="s">
        <v>643</v>
      </c>
      <c r="F1914" t="s">
        <v>489</v>
      </c>
      <c r="G1914" s="3">
        <v>3599.77</v>
      </c>
      <c r="H1914" s="3" t="str">
        <f>VLOOKUP($A1914&amp;$C1914&amp;$B1914,Mapping!$C:$G,3,0)</f>
        <v>PHARMA</v>
      </c>
      <c r="I1914" t="str">
        <f>VLOOKUP($A1914&amp;$C1914&amp;$B1914,Mapping!$C:$G,4,0)</f>
        <v>Other OTC</v>
      </c>
      <c r="J1914" t="str">
        <f t="shared" si="29"/>
        <v>ALLERGY TABS</v>
      </c>
      <c r="K1914" t="str">
        <f>VLOOKUP($A1914&amp;$C1914&amp;$B1914,Mapping!$C:$G,5,0)</f>
        <v>OTC</v>
      </c>
      <c r="L1914" t="str">
        <f>VLOOKUP(J1914&amp;H1914,Mapping!J:K,2,0)</f>
        <v>Alergia</v>
      </c>
      <c r="M1914" t="str">
        <f>IF(OR(I1914="PIZ BUIN",I1914="LISTERINE"),VLOOKUP(E1914,MAPEO!C:D,2,0)&amp;" "&amp;H1914,VLOOKUP(E1914,MAPEO!C:D,2,0))</f>
        <v>Reactine</v>
      </c>
      <c r="N1914">
        <f>VLOOKUP(F1914,MD!A:B,2,0)</f>
        <v>0</v>
      </c>
    </row>
    <row r="1915" spans="1:14">
      <c r="A1915" t="s">
        <v>133</v>
      </c>
      <c r="B1915" t="s">
        <v>0</v>
      </c>
      <c r="C1915" t="s">
        <v>134</v>
      </c>
      <c r="D1915" t="s">
        <v>412</v>
      </c>
      <c r="E1915" t="s">
        <v>643</v>
      </c>
      <c r="F1915" t="s">
        <v>490</v>
      </c>
      <c r="G1915" s="3">
        <v>20093.13</v>
      </c>
      <c r="H1915" s="3" t="str">
        <f>VLOOKUP($A1915&amp;$C1915&amp;$B1915,Mapping!$C:$G,3,0)</f>
        <v>PHARMA</v>
      </c>
      <c r="I1915" t="str">
        <f>VLOOKUP($A1915&amp;$C1915&amp;$B1915,Mapping!$C:$G,4,0)</f>
        <v>Other OTC</v>
      </c>
      <c r="J1915" t="str">
        <f t="shared" si="29"/>
        <v>ALLERGY TABS</v>
      </c>
      <c r="K1915" t="str">
        <f>VLOOKUP($A1915&amp;$C1915&amp;$B1915,Mapping!$C:$G,5,0)</f>
        <v>OTC</v>
      </c>
      <c r="L1915" t="str">
        <f>VLOOKUP(J1915&amp;H1915,Mapping!J:K,2,0)</f>
        <v>Alergia</v>
      </c>
      <c r="M1915" t="str">
        <f>IF(OR(I1915="PIZ BUIN",I1915="LISTERINE"),VLOOKUP(E1915,MAPEO!C:D,2,0)&amp;" "&amp;H1915,VLOOKUP(E1915,MAPEO!C:D,2,0))</f>
        <v>Reactine</v>
      </c>
      <c r="N1915">
        <f>VLOOKUP(F1915,MD!A:B,2,0)</f>
        <v>0</v>
      </c>
    </row>
    <row r="1916" spans="1:14">
      <c r="A1916" t="s">
        <v>133</v>
      </c>
      <c r="B1916" t="s">
        <v>0</v>
      </c>
      <c r="C1916" t="s">
        <v>134</v>
      </c>
      <c r="D1916" t="s">
        <v>412</v>
      </c>
      <c r="E1916" t="s">
        <v>643</v>
      </c>
      <c r="F1916" t="s">
        <v>491</v>
      </c>
      <c r="G1916" s="3">
        <v>1594.18</v>
      </c>
      <c r="H1916" s="3" t="str">
        <f>VLOOKUP($A1916&amp;$C1916&amp;$B1916,Mapping!$C:$G,3,0)</f>
        <v>PHARMA</v>
      </c>
      <c r="I1916" t="str">
        <f>VLOOKUP($A1916&amp;$C1916&amp;$B1916,Mapping!$C:$G,4,0)</f>
        <v>Other OTC</v>
      </c>
      <c r="J1916" t="str">
        <f t="shared" ref="J1916:J1979" si="30">IF(OR(C1916="ROC",C1916="COMPEED"),E1916,D1916)</f>
        <v>ALLERGY TABS</v>
      </c>
      <c r="K1916" t="str">
        <f>VLOOKUP($A1916&amp;$C1916&amp;$B1916,Mapping!$C:$G,5,0)</f>
        <v>OTC</v>
      </c>
      <c r="L1916" t="str">
        <f>VLOOKUP(J1916&amp;H1916,Mapping!J:K,2,0)</f>
        <v>Alergia</v>
      </c>
      <c r="M1916" t="str">
        <f>IF(OR(I1916="PIZ BUIN",I1916="LISTERINE"),VLOOKUP(E1916,MAPEO!C:D,2,0)&amp;" "&amp;H1916,VLOOKUP(E1916,MAPEO!C:D,2,0))</f>
        <v>Reactine</v>
      </c>
      <c r="N1916">
        <f>VLOOKUP(F1916,MD!A:B,2,0)</f>
        <v>0</v>
      </c>
    </row>
    <row r="1917" spans="1:14">
      <c r="A1917" t="s">
        <v>133</v>
      </c>
      <c r="B1917" t="s">
        <v>0</v>
      </c>
      <c r="C1917" t="s">
        <v>134</v>
      </c>
      <c r="D1917" t="s">
        <v>412</v>
      </c>
      <c r="E1917" t="s">
        <v>643</v>
      </c>
      <c r="F1917" t="s">
        <v>492</v>
      </c>
      <c r="G1917" s="3">
        <v>8762.75</v>
      </c>
      <c r="H1917" s="3" t="str">
        <f>VLOOKUP($A1917&amp;$C1917&amp;$B1917,Mapping!$C:$G,3,0)</f>
        <v>PHARMA</v>
      </c>
      <c r="I1917" t="str">
        <f>VLOOKUP($A1917&amp;$C1917&amp;$B1917,Mapping!$C:$G,4,0)</f>
        <v>Other OTC</v>
      </c>
      <c r="J1917" t="str">
        <f t="shared" si="30"/>
        <v>ALLERGY TABS</v>
      </c>
      <c r="K1917" t="str">
        <f>VLOOKUP($A1917&amp;$C1917&amp;$B1917,Mapping!$C:$G,5,0)</f>
        <v>OTC</v>
      </c>
      <c r="L1917" t="str">
        <f>VLOOKUP(J1917&amp;H1917,Mapping!J:K,2,0)</f>
        <v>Alergia</v>
      </c>
      <c r="M1917" t="str">
        <f>IF(OR(I1917="PIZ BUIN",I1917="LISTERINE"),VLOOKUP(E1917,MAPEO!C:D,2,0)&amp;" "&amp;H1917,VLOOKUP(E1917,MAPEO!C:D,2,0))</f>
        <v>Reactine</v>
      </c>
      <c r="N1917">
        <f>VLOOKUP(F1917,MD!A:B,2,0)</f>
        <v>0</v>
      </c>
    </row>
    <row r="1918" spans="1:14">
      <c r="A1918" t="s">
        <v>133</v>
      </c>
      <c r="B1918" t="s">
        <v>0</v>
      </c>
      <c r="C1918" t="s">
        <v>134</v>
      </c>
      <c r="D1918" t="s">
        <v>412</v>
      </c>
      <c r="E1918" t="s">
        <v>643</v>
      </c>
      <c r="F1918" t="s">
        <v>493</v>
      </c>
      <c r="G1918" s="3">
        <v>26832.51</v>
      </c>
      <c r="H1918" s="3" t="str">
        <f>VLOOKUP($A1918&amp;$C1918&amp;$B1918,Mapping!$C:$G,3,0)</f>
        <v>PHARMA</v>
      </c>
      <c r="I1918" t="str">
        <f>VLOOKUP($A1918&amp;$C1918&amp;$B1918,Mapping!$C:$G,4,0)</f>
        <v>Other OTC</v>
      </c>
      <c r="J1918" t="str">
        <f t="shared" si="30"/>
        <v>ALLERGY TABS</v>
      </c>
      <c r="K1918" t="str">
        <f>VLOOKUP($A1918&amp;$C1918&amp;$B1918,Mapping!$C:$G,5,0)</f>
        <v>OTC</v>
      </c>
      <c r="L1918" t="str">
        <f>VLOOKUP(J1918&amp;H1918,Mapping!J:K,2,0)</f>
        <v>Alergia</v>
      </c>
      <c r="M1918" t="str">
        <f>IF(OR(I1918="PIZ BUIN",I1918="LISTERINE"),VLOOKUP(E1918,MAPEO!C:D,2,0)&amp;" "&amp;H1918,VLOOKUP(E1918,MAPEO!C:D,2,0))</f>
        <v>Reactine</v>
      </c>
      <c r="N1918">
        <f>VLOOKUP(F1918,MD!A:B,2,0)</f>
        <v>0</v>
      </c>
    </row>
    <row r="1919" spans="1:14">
      <c r="A1919" t="s">
        <v>133</v>
      </c>
      <c r="B1919" t="s">
        <v>0</v>
      </c>
      <c r="C1919" t="s">
        <v>134</v>
      </c>
      <c r="D1919" t="s">
        <v>412</v>
      </c>
      <c r="E1919" t="s">
        <v>643</v>
      </c>
      <c r="F1919" t="s">
        <v>95</v>
      </c>
      <c r="G1919" s="3">
        <v>925.99</v>
      </c>
      <c r="H1919" s="3" t="str">
        <f>VLOOKUP($A1919&amp;$C1919&amp;$B1919,Mapping!$C:$G,3,0)</f>
        <v>PHARMA</v>
      </c>
      <c r="I1919" t="str">
        <f>VLOOKUP($A1919&amp;$C1919&amp;$B1919,Mapping!$C:$G,4,0)</f>
        <v>Other OTC</v>
      </c>
      <c r="J1919" t="str">
        <f t="shared" si="30"/>
        <v>ALLERGY TABS</v>
      </c>
      <c r="K1919" t="str">
        <f>VLOOKUP($A1919&amp;$C1919&amp;$B1919,Mapping!$C:$G,5,0)</f>
        <v>OTC</v>
      </c>
      <c r="L1919" t="str">
        <f>VLOOKUP(J1919&amp;H1919,Mapping!J:K,2,0)</f>
        <v>Alergia</v>
      </c>
      <c r="M1919" t="str">
        <f>IF(OR(I1919="PIZ BUIN",I1919="LISTERINE"),VLOOKUP(E1919,MAPEO!C:D,2,0)&amp;" "&amp;H1919,VLOOKUP(E1919,MAPEO!C:D,2,0))</f>
        <v>Reactine</v>
      </c>
      <c r="N1919" t="str">
        <f>VLOOKUP(F1919,MD!A:B,2,0)</f>
        <v>YTD 2015</v>
      </c>
    </row>
    <row r="1920" spans="1:14">
      <c r="A1920" t="s">
        <v>133</v>
      </c>
      <c r="B1920" t="s">
        <v>0</v>
      </c>
      <c r="C1920" t="s">
        <v>134</v>
      </c>
      <c r="D1920" t="s">
        <v>412</v>
      </c>
      <c r="E1920" t="s">
        <v>643</v>
      </c>
      <c r="F1920" t="s">
        <v>96</v>
      </c>
      <c r="G1920" s="3">
        <v>10743.27</v>
      </c>
      <c r="H1920" s="3" t="str">
        <f>VLOOKUP($A1920&amp;$C1920&amp;$B1920,Mapping!$C:$G,3,0)</f>
        <v>PHARMA</v>
      </c>
      <c r="I1920" t="str">
        <f>VLOOKUP($A1920&amp;$C1920&amp;$B1920,Mapping!$C:$G,4,0)</f>
        <v>Other OTC</v>
      </c>
      <c r="J1920" t="str">
        <f t="shared" si="30"/>
        <v>ALLERGY TABS</v>
      </c>
      <c r="K1920" t="str">
        <f>VLOOKUP($A1920&amp;$C1920&amp;$B1920,Mapping!$C:$G,5,0)</f>
        <v>OTC</v>
      </c>
      <c r="L1920" t="str">
        <f>VLOOKUP(J1920&amp;H1920,Mapping!J:K,2,0)</f>
        <v>Alergia</v>
      </c>
      <c r="M1920" t="str">
        <f>IF(OR(I1920="PIZ BUIN",I1920="LISTERINE"),VLOOKUP(E1920,MAPEO!C:D,2,0)&amp;" "&amp;H1920,VLOOKUP(E1920,MAPEO!C:D,2,0))</f>
        <v>Reactine</v>
      </c>
      <c r="N1920" t="str">
        <f>VLOOKUP(F1920,MD!A:B,2,0)</f>
        <v>YTD 2015</v>
      </c>
    </row>
    <row r="1921" spans="1:14">
      <c r="A1921" t="s">
        <v>133</v>
      </c>
      <c r="B1921" t="s">
        <v>0</v>
      </c>
      <c r="C1921" t="s">
        <v>134</v>
      </c>
      <c r="D1921" t="s">
        <v>412</v>
      </c>
      <c r="E1921" t="s">
        <v>643</v>
      </c>
      <c r="F1921" t="s">
        <v>97</v>
      </c>
      <c r="G1921" s="3">
        <v>638365</v>
      </c>
      <c r="H1921" s="3" t="str">
        <f>VLOOKUP($A1921&amp;$C1921&amp;$B1921,Mapping!$C:$G,3,0)</f>
        <v>PHARMA</v>
      </c>
      <c r="I1921" t="str">
        <f>VLOOKUP($A1921&amp;$C1921&amp;$B1921,Mapping!$C:$G,4,0)</f>
        <v>Other OTC</v>
      </c>
      <c r="J1921" t="str">
        <f t="shared" si="30"/>
        <v>ALLERGY TABS</v>
      </c>
      <c r="K1921" t="str">
        <f>VLOOKUP($A1921&amp;$C1921&amp;$B1921,Mapping!$C:$G,5,0)</f>
        <v>OTC</v>
      </c>
      <c r="L1921" t="str">
        <f>VLOOKUP(J1921&amp;H1921,Mapping!J:K,2,0)</f>
        <v>Alergia</v>
      </c>
      <c r="M1921" t="str">
        <f>IF(OR(I1921="PIZ BUIN",I1921="LISTERINE"),VLOOKUP(E1921,MAPEO!C:D,2,0)&amp;" "&amp;H1921,VLOOKUP(E1921,MAPEO!C:D,2,0))</f>
        <v>Reactine</v>
      </c>
      <c r="N1921" t="str">
        <f>VLOOKUP(F1921,MD!A:B,2,0)</f>
        <v>YTD 2015</v>
      </c>
    </row>
    <row r="1922" spans="1:14">
      <c r="A1922" t="s">
        <v>133</v>
      </c>
      <c r="B1922" t="s">
        <v>0</v>
      </c>
      <c r="C1922" t="s">
        <v>134</v>
      </c>
      <c r="D1922" t="s">
        <v>412</v>
      </c>
      <c r="E1922" t="s">
        <v>643</v>
      </c>
      <c r="F1922" t="s">
        <v>101</v>
      </c>
      <c r="G1922" s="3">
        <v>99344.69</v>
      </c>
      <c r="H1922" s="3" t="str">
        <f>VLOOKUP($A1922&amp;$C1922&amp;$B1922,Mapping!$C:$G,3,0)</f>
        <v>PHARMA</v>
      </c>
      <c r="I1922" t="str">
        <f>VLOOKUP($A1922&amp;$C1922&amp;$B1922,Mapping!$C:$G,4,0)</f>
        <v>Other OTC</v>
      </c>
      <c r="J1922" t="str">
        <f t="shared" si="30"/>
        <v>ALLERGY TABS</v>
      </c>
      <c r="K1922" t="str">
        <f>VLOOKUP($A1922&amp;$C1922&amp;$B1922,Mapping!$C:$G,5,0)</f>
        <v>OTC</v>
      </c>
      <c r="L1922" t="str">
        <f>VLOOKUP(J1922&amp;H1922,Mapping!J:K,2,0)</f>
        <v>Alergia</v>
      </c>
      <c r="M1922" t="str">
        <f>IF(OR(I1922="PIZ BUIN",I1922="LISTERINE"),VLOOKUP(E1922,MAPEO!C:D,2,0)&amp;" "&amp;H1922,VLOOKUP(E1922,MAPEO!C:D,2,0))</f>
        <v>Reactine</v>
      </c>
      <c r="N1922" t="str">
        <f>VLOOKUP(F1922,MD!A:B,2,0)</f>
        <v>YTD 2015</v>
      </c>
    </row>
    <row r="1923" spans="1:14">
      <c r="A1923" t="s">
        <v>133</v>
      </c>
      <c r="B1923" t="s">
        <v>0</v>
      </c>
      <c r="C1923" t="s">
        <v>134</v>
      </c>
      <c r="D1923" t="s">
        <v>412</v>
      </c>
      <c r="E1923" t="s">
        <v>643</v>
      </c>
      <c r="F1923" t="s">
        <v>104</v>
      </c>
      <c r="G1923" s="3">
        <v>234953.98</v>
      </c>
      <c r="H1923" s="3" t="str">
        <f>VLOOKUP($A1923&amp;$C1923&amp;$B1923,Mapping!$C:$G,3,0)</f>
        <v>PHARMA</v>
      </c>
      <c r="I1923" t="str">
        <f>VLOOKUP($A1923&amp;$C1923&amp;$B1923,Mapping!$C:$G,4,0)</f>
        <v>Other OTC</v>
      </c>
      <c r="J1923" t="str">
        <f t="shared" si="30"/>
        <v>ALLERGY TABS</v>
      </c>
      <c r="K1923" t="str">
        <f>VLOOKUP($A1923&amp;$C1923&amp;$B1923,Mapping!$C:$G,5,0)</f>
        <v>OTC</v>
      </c>
      <c r="L1923" t="str">
        <f>VLOOKUP(J1923&amp;H1923,Mapping!J:K,2,0)</f>
        <v>Alergia</v>
      </c>
      <c r="M1923" t="str">
        <f>IF(OR(I1923="PIZ BUIN",I1923="LISTERINE"),VLOOKUP(E1923,MAPEO!C:D,2,0)&amp;" "&amp;H1923,VLOOKUP(E1923,MAPEO!C:D,2,0))</f>
        <v>Reactine</v>
      </c>
      <c r="N1923" t="str">
        <f>VLOOKUP(F1923,MD!A:B,2,0)</f>
        <v>YTD 2015</v>
      </c>
    </row>
    <row r="1924" spans="1:14">
      <c r="A1924" t="s">
        <v>133</v>
      </c>
      <c r="B1924" t="s">
        <v>0</v>
      </c>
      <c r="C1924" t="s">
        <v>134</v>
      </c>
      <c r="D1924" t="s">
        <v>412</v>
      </c>
      <c r="E1924" t="s">
        <v>643</v>
      </c>
      <c r="F1924" t="s">
        <v>105</v>
      </c>
      <c r="G1924" s="3">
        <v>230754.74</v>
      </c>
      <c r="H1924" s="3" t="str">
        <f>VLOOKUP($A1924&amp;$C1924&amp;$B1924,Mapping!$C:$G,3,0)</f>
        <v>PHARMA</v>
      </c>
      <c r="I1924" t="str">
        <f>VLOOKUP($A1924&amp;$C1924&amp;$B1924,Mapping!$C:$G,4,0)</f>
        <v>Other OTC</v>
      </c>
      <c r="J1924" t="str">
        <f t="shared" si="30"/>
        <v>ALLERGY TABS</v>
      </c>
      <c r="K1924" t="str">
        <f>VLOOKUP($A1924&amp;$C1924&amp;$B1924,Mapping!$C:$G,5,0)</f>
        <v>OTC</v>
      </c>
      <c r="L1924" t="str">
        <f>VLOOKUP(J1924&amp;H1924,Mapping!J:K,2,0)</f>
        <v>Alergia</v>
      </c>
      <c r="M1924" t="str">
        <f>IF(OR(I1924="PIZ BUIN",I1924="LISTERINE"),VLOOKUP(E1924,MAPEO!C:D,2,0)&amp;" "&amp;H1924,VLOOKUP(E1924,MAPEO!C:D,2,0))</f>
        <v>Reactine</v>
      </c>
      <c r="N1924" t="str">
        <f>VLOOKUP(F1924,MD!A:B,2,0)</f>
        <v>YTD 2015</v>
      </c>
    </row>
    <row r="1925" spans="1:14">
      <c r="A1925" t="s">
        <v>133</v>
      </c>
      <c r="B1925" t="s">
        <v>0</v>
      </c>
      <c r="C1925" t="s">
        <v>134</v>
      </c>
      <c r="D1925" t="s">
        <v>412</v>
      </c>
      <c r="E1925" t="s">
        <v>643</v>
      </c>
      <c r="F1925" t="s">
        <v>106</v>
      </c>
      <c r="G1925" s="3">
        <v>8678.76</v>
      </c>
      <c r="H1925" s="3" t="str">
        <f>VLOOKUP($A1925&amp;$C1925&amp;$B1925,Mapping!$C:$G,3,0)</f>
        <v>PHARMA</v>
      </c>
      <c r="I1925" t="str">
        <f>VLOOKUP($A1925&amp;$C1925&amp;$B1925,Mapping!$C:$G,4,0)</f>
        <v>Other OTC</v>
      </c>
      <c r="J1925" t="str">
        <f t="shared" si="30"/>
        <v>ALLERGY TABS</v>
      </c>
      <c r="K1925" t="str">
        <f>VLOOKUP($A1925&amp;$C1925&amp;$B1925,Mapping!$C:$G,5,0)</f>
        <v>OTC</v>
      </c>
      <c r="L1925" t="str">
        <f>VLOOKUP(J1925&amp;H1925,Mapping!J:K,2,0)</f>
        <v>Alergia</v>
      </c>
      <c r="M1925" t="str">
        <f>IF(OR(I1925="PIZ BUIN",I1925="LISTERINE"),VLOOKUP(E1925,MAPEO!C:D,2,0)&amp;" "&amp;H1925,VLOOKUP(E1925,MAPEO!C:D,2,0))</f>
        <v>Reactine</v>
      </c>
      <c r="N1925" t="str">
        <f>VLOOKUP(F1925,MD!A:B,2,0)</f>
        <v>YTD 2015</v>
      </c>
    </row>
    <row r="1926" spans="1:14">
      <c r="A1926" t="s">
        <v>133</v>
      </c>
      <c r="B1926" t="s">
        <v>0</v>
      </c>
      <c r="C1926" t="s">
        <v>134</v>
      </c>
      <c r="D1926" t="s">
        <v>412</v>
      </c>
      <c r="E1926" t="s">
        <v>643</v>
      </c>
      <c r="F1926" t="s">
        <v>108</v>
      </c>
      <c r="G1926" s="3">
        <v>3706.34</v>
      </c>
      <c r="H1926" s="3" t="str">
        <f>VLOOKUP($A1926&amp;$C1926&amp;$B1926,Mapping!$C:$G,3,0)</f>
        <v>PHARMA</v>
      </c>
      <c r="I1926" t="str">
        <f>VLOOKUP($A1926&amp;$C1926&amp;$B1926,Mapping!$C:$G,4,0)</f>
        <v>Other OTC</v>
      </c>
      <c r="J1926" t="str">
        <f t="shared" si="30"/>
        <v>ALLERGY TABS</v>
      </c>
      <c r="K1926" t="str">
        <f>VLOOKUP($A1926&amp;$C1926&amp;$B1926,Mapping!$C:$G,5,0)</f>
        <v>OTC</v>
      </c>
      <c r="L1926" t="str">
        <f>VLOOKUP(J1926&amp;H1926,Mapping!J:K,2,0)</f>
        <v>Alergia</v>
      </c>
      <c r="M1926" t="str">
        <f>IF(OR(I1926="PIZ BUIN",I1926="LISTERINE"),VLOOKUP(E1926,MAPEO!C:D,2,0)&amp;" "&amp;H1926,VLOOKUP(E1926,MAPEO!C:D,2,0))</f>
        <v>Reactine</v>
      </c>
      <c r="N1926">
        <f>VLOOKUP(F1926,MD!A:B,2,0)</f>
        <v>0</v>
      </c>
    </row>
    <row r="1927" spans="1:14">
      <c r="A1927" t="s">
        <v>133</v>
      </c>
      <c r="B1927" t="s">
        <v>0</v>
      </c>
      <c r="C1927" t="s">
        <v>134</v>
      </c>
      <c r="D1927" t="s">
        <v>412</v>
      </c>
      <c r="E1927" t="s">
        <v>643</v>
      </c>
      <c r="F1927" t="s">
        <v>109</v>
      </c>
      <c r="G1927" s="3">
        <v>40928.25</v>
      </c>
      <c r="H1927" s="3" t="str">
        <f>VLOOKUP($A1927&amp;$C1927&amp;$B1927,Mapping!$C:$G,3,0)</f>
        <v>PHARMA</v>
      </c>
      <c r="I1927" t="str">
        <f>VLOOKUP($A1927&amp;$C1927&amp;$B1927,Mapping!$C:$G,4,0)</f>
        <v>Other OTC</v>
      </c>
      <c r="J1927" t="str">
        <f t="shared" si="30"/>
        <v>ALLERGY TABS</v>
      </c>
      <c r="K1927" t="str">
        <f>VLOOKUP($A1927&amp;$C1927&amp;$B1927,Mapping!$C:$G,5,0)</f>
        <v>OTC</v>
      </c>
      <c r="L1927" t="str">
        <f>VLOOKUP(J1927&amp;H1927,Mapping!J:K,2,0)</f>
        <v>Alergia</v>
      </c>
      <c r="M1927" t="str">
        <f>IF(OR(I1927="PIZ BUIN",I1927="LISTERINE"),VLOOKUP(E1927,MAPEO!C:D,2,0)&amp;" "&amp;H1927,VLOOKUP(E1927,MAPEO!C:D,2,0))</f>
        <v>Reactine</v>
      </c>
      <c r="N1927">
        <f>VLOOKUP(F1927,MD!A:B,2,0)</f>
        <v>0</v>
      </c>
    </row>
    <row r="1928" spans="1:14">
      <c r="A1928" t="s">
        <v>133</v>
      </c>
      <c r="B1928" t="s">
        <v>0</v>
      </c>
      <c r="C1928" t="s">
        <v>134</v>
      </c>
      <c r="D1928" t="s">
        <v>412</v>
      </c>
      <c r="E1928" t="s">
        <v>643</v>
      </c>
      <c r="F1928" t="s">
        <v>110</v>
      </c>
      <c r="G1928" s="3">
        <v>12846.97</v>
      </c>
      <c r="H1928" s="3" t="str">
        <f>VLOOKUP($A1928&amp;$C1928&amp;$B1928,Mapping!$C:$G,3,0)</f>
        <v>PHARMA</v>
      </c>
      <c r="I1928" t="str">
        <f>VLOOKUP($A1928&amp;$C1928&amp;$B1928,Mapping!$C:$G,4,0)</f>
        <v>Other OTC</v>
      </c>
      <c r="J1928" t="str">
        <f t="shared" si="30"/>
        <v>ALLERGY TABS</v>
      </c>
      <c r="K1928" t="str">
        <f>VLOOKUP($A1928&amp;$C1928&amp;$B1928,Mapping!$C:$G,5,0)</f>
        <v>OTC</v>
      </c>
      <c r="L1928" t="str">
        <f>VLOOKUP(J1928&amp;H1928,Mapping!J:K,2,0)</f>
        <v>Alergia</v>
      </c>
      <c r="M1928" t="str">
        <f>IF(OR(I1928="PIZ BUIN",I1928="LISTERINE"),VLOOKUP(E1928,MAPEO!C:D,2,0)&amp;" "&amp;H1928,VLOOKUP(E1928,MAPEO!C:D,2,0))</f>
        <v>Reactine</v>
      </c>
      <c r="N1928">
        <f>VLOOKUP(F1928,MD!A:B,2,0)</f>
        <v>0</v>
      </c>
    </row>
    <row r="1929" spans="1:14">
      <c r="A1929" t="s">
        <v>133</v>
      </c>
      <c r="B1929" t="s">
        <v>0</v>
      </c>
      <c r="C1929" t="s">
        <v>134</v>
      </c>
      <c r="D1929" t="s">
        <v>412</v>
      </c>
      <c r="E1929" t="s">
        <v>643</v>
      </c>
      <c r="F1929" t="s">
        <v>111</v>
      </c>
      <c r="G1929" s="3">
        <v>10041.33</v>
      </c>
      <c r="H1929" s="3" t="str">
        <f>VLOOKUP($A1929&amp;$C1929&amp;$B1929,Mapping!$C:$G,3,0)</f>
        <v>PHARMA</v>
      </c>
      <c r="I1929" t="str">
        <f>VLOOKUP($A1929&amp;$C1929&amp;$B1929,Mapping!$C:$G,4,0)</f>
        <v>Other OTC</v>
      </c>
      <c r="J1929" t="str">
        <f t="shared" si="30"/>
        <v>ALLERGY TABS</v>
      </c>
      <c r="K1929" t="str">
        <f>VLOOKUP($A1929&amp;$C1929&amp;$B1929,Mapping!$C:$G,5,0)</f>
        <v>OTC</v>
      </c>
      <c r="L1929" t="str">
        <f>VLOOKUP(J1929&amp;H1929,Mapping!J:K,2,0)</f>
        <v>Alergia</v>
      </c>
      <c r="M1929" t="str">
        <f>IF(OR(I1929="PIZ BUIN",I1929="LISTERINE"),VLOOKUP(E1929,MAPEO!C:D,2,0)&amp;" "&amp;H1929,VLOOKUP(E1929,MAPEO!C:D,2,0))</f>
        <v>Reactine</v>
      </c>
      <c r="N1929">
        <f>VLOOKUP(F1929,MD!A:B,2,0)</f>
        <v>0</v>
      </c>
    </row>
    <row r="1930" spans="1:14">
      <c r="A1930" t="s">
        <v>133</v>
      </c>
      <c r="B1930" t="s">
        <v>0</v>
      </c>
      <c r="C1930" t="s">
        <v>134</v>
      </c>
      <c r="D1930" t="s">
        <v>412</v>
      </c>
      <c r="E1930" t="s">
        <v>643</v>
      </c>
      <c r="F1930" t="s">
        <v>114</v>
      </c>
      <c r="G1930" s="3">
        <v>126099.58</v>
      </c>
      <c r="H1930" s="3" t="str">
        <f>VLOOKUP($A1930&amp;$C1930&amp;$B1930,Mapping!$C:$G,3,0)</f>
        <v>PHARMA</v>
      </c>
      <c r="I1930" t="str">
        <f>VLOOKUP($A1930&amp;$C1930&amp;$B1930,Mapping!$C:$G,4,0)</f>
        <v>Other OTC</v>
      </c>
      <c r="J1930" t="str">
        <f t="shared" si="30"/>
        <v>ALLERGY TABS</v>
      </c>
      <c r="K1930" t="str">
        <f>VLOOKUP($A1930&amp;$C1930&amp;$B1930,Mapping!$C:$G,5,0)</f>
        <v>OTC</v>
      </c>
      <c r="L1930" t="str">
        <f>VLOOKUP(J1930&amp;H1930,Mapping!J:K,2,0)</f>
        <v>Alergia</v>
      </c>
      <c r="M1930" t="str">
        <f>IF(OR(I1930="PIZ BUIN",I1930="LISTERINE"),VLOOKUP(E1930,MAPEO!C:D,2,0)&amp;" "&amp;H1930,VLOOKUP(E1930,MAPEO!C:D,2,0))</f>
        <v>Reactine</v>
      </c>
      <c r="N1930">
        <f>VLOOKUP(F1930,MD!A:B,2,0)</f>
        <v>0</v>
      </c>
    </row>
    <row r="1931" spans="1:14">
      <c r="A1931" t="s">
        <v>133</v>
      </c>
      <c r="B1931" t="s">
        <v>0</v>
      </c>
      <c r="C1931" t="s">
        <v>134</v>
      </c>
      <c r="D1931" t="s">
        <v>412</v>
      </c>
      <c r="E1931" t="s">
        <v>643</v>
      </c>
      <c r="F1931" t="s">
        <v>115</v>
      </c>
      <c r="G1931" s="3">
        <v>10537.81</v>
      </c>
      <c r="H1931" s="3" t="str">
        <f>VLOOKUP($A1931&amp;$C1931&amp;$B1931,Mapping!$C:$G,3,0)</f>
        <v>PHARMA</v>
      </c>
      <c r="I1931" t="str">
        <f>VLOOKUP($A1931&amp;$C1931&amp;$B1931,Mapping!$C:$G,4,0)</f>
        <v>Other OTC</v>
      </c>
      <c r="J1931" t="str">
        <f t="shared" si="30"/>
        <v>ALLERGY TABS</v>
      </c>
      <c r="K1931" t="str">
        <f>VLOOKUP($A1931&amp;$C1931&amp;$B1931,Mapping!$C:$G,5,0)</f>
        <v>OTC</v>
      </c>
      <c r="L1931" t="str">
        <f>VLOOKUP(J1931&amp;H1931,Mapping!J:K,2,0)</f>
        <v>Alergia</v>
      </c>
      <c r="M1931" t="str">
        <f>IF(OR(I1931="PIZ BUIN",I1931="LISTERINE"),VLOOKUP(E1931,MAPEO!C:D,2,0)&amp;" "&amp;H1931,VLOOKUP(E1931,MAPEO!C:D,2,0))</f>
        <v>Reactine</v>
      </c>
      <c r="N1931" t="str">
        <f>VLOOKUP(F1931,MD!A:B,2,0)</f>
        <v>YTD 2016</v>
      </c>
    </row>
    <row r="1932" spans="1:14">
      <c r="A1932" t="s">
        <v>133</v>
      </c>
      <c r="B1932" t="s">
        <v>0</v>
      </c>
      <c r="C1932" t="s">
        <v>134</v>
      </c>
      <c r="D1932" t="s">
        <v>412</v>
      </c>
      <c r="E1932" t="s">
        <v>643</v>
      </c>
      <c r="F1932" t="s">
        <v>117</v>
      </c>
      <c r="G1932" s="3">
        <v>485140.6</v>
      </c>
      <c r="H1932" s="3" t="str">
        <f>VLOOKUP($A1932&amp;$C1932&amp;$B1932,Mapping!$C:$G,3,0)</f>
        <v>PHARMA</v>
      </c>
      <c r="I1932" t="str">
        <f>VLOOKUP($A1932&amp;$C1932&amp;$B1932,Mapping!$C:$G,4,0)</f>
        <v>Other OTC</v>
      </c>
      <c r="J1932" t="str">
        <f t="shared" si="30"/>
        <v>ALLERGY TABS</v>
      </c>
      <c r="K1932" t="str">
        <f>VLOOKUP($A1932&amp;$C1932&amp;$B1932,Mapping!$C:$G,5,0)</f>
        <v>OTC</v>
      </c>
      <c r="L1932" t="str">
        <f>VLOOKUP(J1932&amp;H1932,Mapping!J:K,2,0)</f>
        <v>Alergia</v>
      </c>
      <c r="M1932" t="str">
        <f>IF(OR(I1932="PIZ BUIN",I1932="LISTERINE"),VLOOKUP(E1932,MAPEO!C:D,2,0)&amp;" "&amp;H1932,VLOOKUP(E1932,MAPEO!C:D,2,0))</f>
        <v>Reactine</v>
      </c>
      <c r="N1932" t="str">
        <f>VLOOKUP(F1932,MD!A:B,2,0)</f>
        <v>YTD 2016</v>
      </c>
    </row>
    <row r="1933" spans="1:14">
      <c r="A1933" t="s">
        <v>133</v>
      </c>
      <c r="B1933" t="s">
        <v>0</v>
      </c>
      <c r="C1933" t="s">
        <v>134</v>
      </c>
      <c r="D1933" t="s">
        <v>412</v>
      </c>
      <c r="E1933" t="s">
        <v>643</v>
      </c>
      <c r="F1933" t="s">
        <v>118</v>
      </c>
      <c r="G1933" s="3">
        <v>346761.78</v>
      </c>
      <c r="H1933" s="3" t="str">
        <f>VLOOKUP($A1933&amp;$C1933&amp;$B1933,Mapping!$C:$G,3,0)</f>
        <v>PHARMA</v>
      </c>
      <c r="I1933" t="str">
        <f>VLOOKUP($A1933&amp;$C1933&amp;$B1933,Mapping!$C:$G,4,0)</f>
        <v>Other OTC</v>
      </c>
      <c r="J1933" t="str">
        <f t="shared" si="30"/>
        <v>ALLERGY TABS</v>
      </c>
      <c r="K1933" t="str">
        <f>VLOOKUP($A1933&amp;$C1933&amp;$B1933,Mapping!$C:$G,5,0)</f>
        <v>OTC</v>
      </c>
      <c r="L1933" t="str">
        <f>VLOOKUP(J1933&amp;H1933,Mapping!J:K,2,0)</f>
        <v>Alergia</v>
      </c>
      <c r="M1933" t="str">
        <f>IF(OR(I1933="PIZ BUIN",I1933="LISTERINE"),VLOOKUP(E1933,MAPEO!C:D,2,0)&amp;" "&amp;H1933,VLOOKUP(E1933,MAPEO!C:D,2,0))</f>
        <v>Reactine</v>
      </c>
      <c r="N1933" t="str">
        <f>VLOOKUP(F1933,MD!A:B,2,0)</f>
        <v>YTD 2016</v>
      </c>
    </row>
    <row r="1934" spans="1:14">
      <c r="A1934" t="s">
        <v>133</v>
      </c>
      <c r="B1934" t="s">
        <v>0</v>
      </c>
      <c r="C1934" t="s">
        <v>134</v>
      </c>
      <c r="D1934" t="s">
        <v>412</v>
      </c>
      <c r="E1934" t="s">
        <v>644</v>
      </c>
      <c r="F1934" t="s">
        <v>483</v>
      </c>
      <c r="G1934" s="3">
        <v>-6037.43</v>
      </c>
      <c r="H1934" s="3" t="str">
        <f>VLOOKUP($A1934&amp;$C1934&amp;$B1934,Mapping!$C:$G,3,0)</f>
        <v>PHARMA</v>
      </c>
      <c r="I1934" t="str">
        <f>VLOOKUP($A1934&amp;$C1934&amp;$B1934,Mapping!$C:$G,4,0)</f>
        <v>Other OTC</v>
      </c>
      <c r="J1934" t="str">
        <f t="shared" si="30"/>
        <v>ALLERGY TABS</v>
      </c>
      <c r="K1934" t="str">
        <f>VLOOKUP($A1934&amp;$C1934&amp;$B1934,Mapping!$C:$G,5,0)</f>
        <v>OTC</v>
      </c>
      <c r="L1934" t="str">
        <f>VLOOKUP(J1934&amp;H1934,Mapping!J:K,2,0)</f>
        <v>Alergia</v>
      </c>
      <c r="M1934" t="str">
        <f>IF(OR(I1934="PIZ BUIN",I1934="LISTERINE"),VLOOKUP(E1934,MAPEO!C:D,2,0)&amp;" "&amp;H1934,VLOOKUP(E1934,MAPEO!C:D,2,0))</f>
        <v>Reactine</v>
      </c>
      <c r="N1934">
        <f>VLOOKUP(F1934,MD!A:B,2,0)</f>
        <v>0</v>
      </c>
    </row>
    <row r="1935" spans="1:14">
      <c r="A1935" t="s">
        <v>133</v>
      </c>
      <c r="B1935" t="s">
        <v>0</v>
      </c>
      <c r="C1935" t="s">
        <v>134</v>
      </c>
      <c r="D1935" t="s">
        <v>412</v>
      </c>
      <c r="E1935" t="s">
        <v>644</v>
      </c>
      <c r="F1935" t="s">
        <v>484</v>
      </c>
      <c r="G1935" s="3">
        <v>13546.5</v>
      </c>
      <c r="H1935" s="3" t="str">
        <f>VLOOKUP($A1935&amp;$C1935&amp;$B1935,Mapping!$C:$G,3,0)</f>
        <v>PHARMA</v>
      </c>
      <c r="I1935" t="str">
        <f>VLOOKUP($A1935&amp;$C1935&amp;$B1935,Mapping!$C:$G,4,0)</f>
        <v>Other OTC</v>
      </c>
      <c r="J1935" t="str">
        <f t="shared" si="30"/>
        <v>ALLERGY TABS</v>
      </c>
      <c r="K1935" t="str">
        <f>VLOOKUP($A1935&amp;$C1935&amp;$B1935,Mapping!$C:$G,5,0)</f>
        <v>OTC</v>
      </c>
      <c r="L1935" t="str">
        <f>VLOOKUP(J1935&amp;H1935,Mapping!J:K,2,0)</f>
        <v>Alergia</v>
      </c>
      <c r="M1935" t="str">
        <f>IF(OR(I1935="PIZ BUIN",I1935="LISTERINE"),VLOOKUP(E1935,MAPEO!C:D,2,0)&amp;" "&amp;H1935,VLOOKUP(E1935,MAPEO!C:D,2,0))</f>
        <v>Reactine</v>
      </c>
      <c r="N1935">
        <f>VLOOKUP(F1935,MD!A:B,2,0)</f>
        <v>0</v>
      </c>
    </row>
    <row r="1936" spans="1:14">
      <c r="A1936" t="s">
        <v>133</v>
      </c>
      <c r="B1936" t="s">
        <v>0</v>
      </c>
      <c r="C1936" t="s">
        <v>134</v>
      </c>
      <c r="D1936" t="s">
        <v>412</v>
      </c>
      <c r="E1936" t="s">
        <v>644</v>
      </c>
      <c r="F1936" t="s">
        <v>485</v>
      </c>
      <c r="G1936" s="3">
        <v>-5312.57</v>
      </c>
      <c r="H1936" s="3" t="str">
        <f>VLOOKUP($A1936&amp;$C1936&amp;$B1936,Mapping!$C:$G,3,0)</f>
        <v>PHARMA</v>
      </c>
      <c r="I1936" t="str">
        <f>VLOOKUP($A1936&amp;$C1936&amp;$B1936,Mapping!$C:$G,4,0)</f>
        <v>Other OTC</v>
      </c>
      <c r="J1936" t="str">
        <f t="shared" si="30"/>
        <v>ALLERGY TABS</v>
      </c>
      <c r="K1936" t="str">
        <f>VLOOKUP($A1936&amp;$C1936&amp;$B1936,Mapping!$C:$G,5,0)</f>
        <v>OTC</v>
      </c>
      <c r="L1936" t="str">
        <f>VLOOKUP(J1936&amp;H1936,Mapping!J:K,2,0)</f>
        <v>Alergia</v>
      </c>
      <c r="M1936" t="str">
        <f>IF(OR(I1936="PIZ BUIN",I1936="LISTERINE"),VLOOKUP(E1936,MAPEO!C:D,2,0)&amp;" "&amp;H1936,VLOOKUP(E1936,MAPEO!C:D,2,0))</f>
        <v>Reactine</v>
      </c>
      <c r="N1936">
        <f>VLOOKUP(F1936,MD!A:B,2,0)</f>
        <v>0</v>
      </c>
    </row>
    <row r="1937" spans="1:14">
      <c r="A1937" t="s">
        <v>133</v>
      </c>
      <c r="B1937" t="s">
        <v>0</v>
      </c>
      <c r="C1937" t="s">
        <v>134</v>
      </c>
      <c r="D1937" t="s">
        <v>412</v>
      </c>
      <c r="E1937" t="s">
        <v>644</v>
      </c>
      <c r="F1937" t="s">
        <v>486</v>
      </c>
      <c r="G1937" s="3">
        <v>-11161.04</v>
      </c>
      <c r="H1937" s="3" t="str">
        <f>VLOOKUP($A1937&amp;$C1937&amp;$B1937,Mapping!$C:$G,3,0)</f>
        <v>PHARMA</v>
      </c>
      <c r="I1937" t="str">
        <f>VLOOKUP($A1937&amp;$C1937&amp;$B1937,Mapping!$C:$G,4,0)</f>
        <v>Other OTC</v>
      </c>
      <c r="J1937" t="str">
        <f t="shared" si="30"/>
        <v>ALLERGY TABS</v>
      </c>
      <c r="K1937" t="str">
        <f>VLOOKUP($A1937&amp;$C1937&amp;$B1937,Mapping!$C:$G,5,0)</f>
        <v>OTC</v>
      </c>
      <c r="L1937" t="str">
        <f>VLOOKUP(J1937&amp;H1937,Mapping!J:K,2,0)</f>
        <v>Alergia</v>
      </c>
      <c r="M1937" t="str">
        <f>IF(OR(I1937="PIZ BUIN",I1937="LISTERINE"),VLOOKUP(E1937,MAPEO!C:D,2,0)&amp;" "&amp;H1937,VLOOKUP(E1937,MAPEO!C:D,2,0))</f>
        <v>Reactine</v>
      </c>
      <c r="N1937">
        <f>VLOOKUP(F1937,MD!A:B,2,0)</f>
        <v>0</v>
      </c>
    </row>
    <row r="1938" spans="1:14">
      <c r="A1938" t="s">
        <v>133</v>
      </c>
      <c r="B1938" t="s">
        <v>0</v>
      </c>
      <c r="C1938" t="s">
        <v>134</v>
      </c>
      <c r="D1938" t="s">
        <v>412</v>
      </c>
      <c r="E1938" t="s">
        <v>644</v>
      </c>
      <c r="F1938" t="s">
        <v>487</v>
      </c>
      <c r="G1938" s="3">
        <v>-10303.799999999999</v>
      </c>
      <c r="H1938" s="3" t="str">
        <f>VLOOKUP($A1938&amp;$C1938&amp;$B1938,Mapping!$C:$G,3,0)</f>
        <v>PHARMA</v>
      </c>
      <c r="I1938" t="str">
        <f>VLOOKUP($A1938&amp;$C1938&amp;$B1938,Mapping!$C:$G,4,0)</f>
        <v>Other OTC</v>
      </c>
      <c r="J1938" t="str">
        <f t="shared" si="30"/>
        <v>ALLERGY TABS</v>
      </c>
      <c r="K1938" t="str">
        <f>VLOOKUP($A1938&amp;$C1938&amp;$B1938,Mapping!$C:$G,5,0)</f>
        <v>OTC</v>
      </c>
      <c r="L1938" t="str">
        <f>VLOOKUP(J1938&amp;H1938,Mapping!J:K,2,0)</f>
        <v>Alergia</v>
      </c>
      <c r="M1938" t="str">
        <f>IF(OR(I1938="PIZ BUIN",I1938="LISTERINE"),VLOOKUP(E1938,MAPEO!C:D,2,0)&amp;" "&amp;H1938,VLOOKUP(E1938,MAPEO!C:D,2,0))</f>
        <v>Reactine</v>
      </c>
      <c r="N1938">
        <f>VLOOKUP(F1938,MD!A:B,2,0)</f>
        <v>0</v>
      </c>
    </row>
    <row r="1939" spans="1:14">
      <c r="A1939" t="s">
        <v>133</v>
      </c>
      <c r="B1939" t="s">
        <v>0</v>
      </c>
      <c r="C1939" t="s">
        <v>134</v>
      </c>
      <c r="D1939" t="s">
        <v>412</v>
      </c>
      <c r="E1939" t="s">
        <v>644</v>
      </c>
      <c r="F1939" t="s">
        <v>488</v>
      </c>
      <c r="G1939" s="3">
        <v>-1030.75</v>
      </c>
      <c r="H1939" s="3" t="str">
        <f>VLOOKUP($A1939&amp;$C1939&amp;$B1939,Mapping!$C:$G,3,0)</f>
        <v>PHARMA</v>
      </c>
      <c r="I1939" t="str">
        <f>VLOOKUP($A1939&amp;$C1939&amp;$B1939,Mapping!$C:$G,4,0)</f>
        <v>Other OTC</v>
      </c>
      <c r="J1939" t="str">
        <f t="shared" si="30"/>
        <v>ALLERGY TABS</v>
      </c>
      <c r="K1939" t="str">
        <f>VLOOKUP($A1939&amp;$C1939&amp;$B1939,Mapping!$C:$G,5,0)</f>
        <v>OTC</v>
      </c>
      <c r="L1939" t="str">
        <f>VLOOKUP(J1939&amp;H1939,Mapping!J:K,2,0)</f>
        <v>Alergia</v>
      </c>
      <c r="M1939" t="str">
        <f>IF(OR(I1939="PIZ BUIN",I1939="LISTERINE"),VLOOKUP(E1939,MAPEO!C:D,2,0)&amp;" "&amp;H1939,VLOOKUP(E1939,MAPEO!C:D,2,0))</f>
        <v>Reactine</v>
      </c>
      <c r="N1939">
        <f>VLOOKUP(F1939,MD!A:B,2,0)</f>
        <v>0</v>
      </c>
    </row>
    <row r="1940" spans="1:14">
      <c r="A1940" t="s">
        <v>133</v>
      </c>
      <c r="B1940" t="s">
        <v>0</v>
      </c>
      <c r="C1940" t="s">
        <v>134</v>
      </c>
      <c r="D1940" t="s">
        <v>412</v>
      </c>
      <c r="E1940" t="s">
        <v>644</v>
      </c>
      <c r="F1940" t="s">
        <v>489</v>
      </c>
      <c r="G1940" s="3">
        <v>-379.23</v>
      </c>
      <c r="H1940" s="3" t="str">
        <f>VLOOKUP($A1940&amp;$C1940&amp;$B1940,Mapping!$C:$G,3,0)</f>
        <v>PHARMA</v>
      </c>
      <c r="I1940" t="str">
        <f>VLOOKUP($A1940&amp;$C1940&amp;$B1940,Mapping!$C:$G,4,0)</f>
        <v>Other OTC</v>
      </c>
      <c r="J1940" t="str">
        <f t="shared" si="30"/>
        <v>ALLERGY TABS</v>
      </c>
      <c r="K1940" t="str">
        <f>VLOOKUP($A1940&amp;$C1940&amp;$B1940,Mapping!$C:$G,5,0)</f>
        <v>OTC</v>
      </c>
      <c r="L1940" t="str">
        <f>VLOOKUP(J1940&amp;H1940,Mapping!J:K,2,0)</f>
        <v>Alergia</v>
      </c>
      <c r="M1940" t="str">
        <f>IF(OR(I1940="PIZ BUIN",I1940="LISTERINE"),VLOOKUP(E1940,MAPEO!C:D,2,0)&amp;" "&amp;H1940,VLOOKUP(E1940,MAPEO!C:D,2,0))</f>
        <v>Reactine</v>
      </c>
      <c r="N1940">
        <f>VLOOKUP(F1940,MD!A:B,2,0)</f>
        <v>0</v>
      </c>
    </row>
    <row r="1941" spans="1:14">
      <c r="A1941" t="s">
        <v>133</v>
      </c>
      <c r="B1941" t="s">
        <v>0</v>
      </c>
      <c r="C1941" t="s">
        <v>134</v>
      </c>
      <c r="D1941" t="s">
        <v>412</v>
      </c>
      <c r="E1941" t="s">
        <v>644</v>
      </c>
      <c r="F1941" t="s">
        <v>490</v>
      </c>
      <c r="G1941" s="3">
        <v>31013.19</v>
      </c>
      <c r="H1941" s="3" t="str">
        <f>VLOOKUP($A1941&amp;$C1941&amp;$B1941,Mapping!$C:$G,3,0)</f>
        <v>PHARMA</v>
      </c>
      <c r="I1941" t="str">
        <f>VLOOKUP($A1941&amp;$C1941&amp;$B1941,Mapping!$C:$G,4,0)</f>
        <v>Other OTC</v>
      </c>
      <c r="J1941" t="str">
        <f t="shared" si="30"/>
        <v>ALLERGY TABS</v>
      </c>
      <c r="K1941" t="str">
        <f>VLOOKUP($A1941&amp;$C1941&amp;$B1941,Mapping!$C:$G,5,0)</f>
        <v>OTC</v>
      </c>
      <c r="L1941" t="str">
        <f>VLOOKUP(J1941&amp;H1941,Mapping!J:K,2,0)</f>
        <v>Alergia</v>
      </c>
      <c r="M1941" t="str">
        <f>IF(OR(I1941="PIZ BUIN",I1941="LISTERINE"),VLOOKUP(E1941,MAPEO!C:D,2,0)&amp;" "&amp;H1941,VLOOKUP(E1941,MAPEO!C:D,2,0))</f>
        <v>Reactine</v>
      </c>
      <c r="N1941">
        <f>VLOOKUP(F1941,MD!A:B,2,0)</f>
        <v>0</v>
      </c>
    </row>
    <row r="1942" spans="1:14">
      <c r="A1942" t="s">
        <v>133</v>
      </c>
      <c r="B1942" t="s">
        <v>0</v>
      </c>
      <c r="C1942" t="s">
        <v>134</v>
      </c>
      <c r="D1942" t="s">
        <v>412</v>
      </c>
      <c r="E1942" t="s">
        <v>644</v>
      </c>
      <c r="F1942" t="s">
        <v>491</v>
      </c>
      <c r="G1942" s="3">
        <v>0.05</v>
      </c>
      <c r="H1942" s="3" t="str">
        <f>VLOOKUP($A1942&amp;$C1942&amp;$B1942,Mapping!$C:$G,3,0)</f>
        <v>PHARMA</v>
      </c>
      <c r="I1942" t="str">
        <f>VLOOKUP($A1942&amp;$C1942&amp;$B1942,Mapping!$C:$G,4,0)</f>
        <v>Other OTC</v>
      </c>
      <c r="J1942" t="str">
        <f t="shared" si="30"/>
        <v>ALLERGY TABS</v>
      </c>
      <c r="K1942" t="str">
        <f>VLOOKUP($A1942&amp;$C1942&amp;$B1942,Mapping!$C:$G,5,0)</f>
        <v>OTC</v>
      </c>
      <c r="L1942" t="str">
        <f>VLOOKUP(J1942&amp;H1942,Mapping!J:K,2,0)</f>
        <v>Alergia</v>
      </c>
      <c r="M1942" t="str">
        <f>IF(OR(I1942="PIZ BUIN",I1942="LISTERINE"),VLOOKUP(E1942,MAPEO!C:D,2,0)&amp;" "&amp;H1942,VLOOKUP(E1942,MAPEO!C:D,2,0))</f>
        <v>Reactine</v>
      </c>
      <c r="N1942">
        <f>VLOOKUP(F1942,MD!A:B,2,0)</f>
        <v>0</v>
      </c>
    </row>
    <row r="1943" spans="1:14">
      <c r="A1943" t="s">
        <v>133</v>
      </c>
      <c r="B1943" t="s">
        <v>0</v>
      </c>
      <c r="C1943" t="s">
        <v>134</v>
      </c>
      <c r="D1943" t="s">
        <v>412</v>
      </c>
      <c r="E1943" t="s">
        <v>644</v>
      </c>
      <c r="F1943" t="s">
        <v>492</v>
      </c>
      <c r="G1943" s="3">
        <v>-389.74</v>
      </c>
      <c r="H1943" s="3" t="str">
        <f>VLOOKUP($A1943&amp;$C1943&amp;$B1943,Mapping!$C:$G,3,0)</f>
        <v>PHARMA</v>
      </c>
      <c r="I1943" t="str">
        <f>VLOOKUP($A1943&amp;$C1943&amp;$B1943,Mapping!$C:$G,4,0)</f>
        <v>Other OTC</v>
      </c>
      <c r="J1943" t="str">
        <f t="shared" si="30"/>
        <v>ALLERGY TABS</v>
      </c>
      <c r="K1943" t="str">
        <f>VLOOKUP($A1943&amp;$C1943&amp;$B1943,Mapping!$C:$G,5,0)</f>
        <v>OTC</v>
      </c>
      <c r="L1943" t="str">
        <f>VLOOKUP(J1943&amp;H1943,Mapping!J:K,2,0)</f>
        <v>Alergia</v>
      </c>
      <c r="M1943" t="str">
        <f>IF(OR(I1943="PIZ BUIN",I1943="LISTERINE"),VLOOKUP(E1943,MAPEO!C:D,2,0)&amp;" "&amp;H1943,VLOOKUP(E1943,MAPEO!C:D,2,0))</f>
        <v>Reactine</v>
      </c>
      <c r="N1943">
        <f>VLOOKUP(F1943,MD!A:B,2,0)</f>
        <v>0</v>
      </c>
    </row>
    <row r="1944" spans="1:14">
      <c r="A1944" t="s">
        <v>133</v>
      </c>
      <c r="B1944" t="s">
        <v>0</v>
      </c>
      <c r="C1944" t="s">
        <v>134</v>
      </c>
      <c r="D1944" t="s">
        <v>412</v>
      </c>
      <c r="E1944" t="s">
        <v>644</v>
      </c>
      <c r="F1944" t="s">
        <v>493</v>
      </c>
      <c r="G1944" s="3">
        <v>-50832.29</v>
      </c>
      <c r="H1944" s="3" t="str">
        <f>VLOOKUP($A1944&amp;$C1944&amp;$B1944,Mapping!$C:$G,3,0)</f>
        <v>PHARMA</v>
      </c>
      <c r="I1944" t="str">
        <f>VLOOKUP($A1944&amp;$C1944&amp;$B1944,Mapping!$C:$G,4,0)</f>
        <v>Other OTC</v>
      </c>
      <c r="J1944" t="str">
        <f t="shared" si="30"/>
        <v>ALLERGY TABS</v>
      </c>
      <c r="K1944" t="str">
        <f>VLOOKUP($A1944&amp;$C1944&amp;$B1944,Mapping!$C:$G,5,0)</f>
        <v>OTC</v>
      </c>
      <c r="L1944" t="str">
        <f>VLOOKUP(J1944&amp;H1944,Mapping!J:K,2,0)</f>
        <v>Alergia</v>
      </c>
      <c r="M1944" t="str">
        <f>IF(OR(I1944="PIZ BUIN",I1944="LISTERINE"),VLOOKUP(E1944,MAPEO!C:D,2,0)&amp;" "&amp;H1944,VLOOKUP(E1944,MAPEO!C:D,2,0))</f>
        <v>Reactine</v>
      </c>
      <c r="N1944">
        <f>VLOOKUP(F1944,MD!A:B,2,0)</f>
        <v>0</v>
      </c>
    </row>
    <row r="1945" spans="1:14">
      <c r="A1945" t="s">
        <v>133</v>
      </c>
      <c r="B1945" t="s">
        <v>0</v>
      </c>
      <c r="C1945" t="s">
        <v>139</v>
      </c>
      <c r="D1945" t="s">
        <v>413</v>
      </c>
      <c r="E1945" t="s">
        <v>413</v>
      </c>
      <c r="F1945" t="s">
        <v>482</v>
      </c>
      <c r="G1945" s="3">
        <v>-5.5</v>
      </c>
      <c r="H1945" s="3" t="str">
        <f>VLOOKUP($A1945&amp;$C1945&amp;$B1945,Mapping!$C:$G,3,0)</f>
        <v>Beauty</v>
      </c>
      <c r="I1945" t="str">
        <f>VLOOKUP($A1945&amp;$C1945&amp;$B1945,Mapping!$C:$G,4,0)</f>
        <v>AVEENO</v>
      </c>
      <c r="J1945" t="str">
        <f t="shared" si="30"/>
        <v>AVEENO ADULT</v>
      </c>
      <c r="K1945" t="str">
        <f>VLOOKUP($A1945&amp;$C1945&amp;$B1945,Mapping!$C:$G,5,0)</f>
        <v>Adult Skin Care</v>
      </c>
      <c r="L1945" t="str">
        <f>VLOOKUP(J1945&amp;H1945,Mapping!J:K,2,0)</f>
        <v>Aveeno</v>
      </c>
      <c r="M1945" t="str">
        <f>IF(OR(I1945="PIZ BUIN",I1945="LISTERINE"),VLOOKUP(E1945,MAPEO!C:D,2,0)&amp;" "&amp;H1945,VLOOKUP(E1945,MAPEO!C:D,2,0))</f>
        <v>Aveeno</v>
      </c>
      <c r="N1945">
        <f>VLOOKUP(F1945,MD!A:B,2,0)</f>
        <v>0</v>
      </c>
    </row>
    <row r="1946" spans="1:14">
      <c r="A1946" t="s">
        <v>133</v>
      </c>
      <c r="B1946" t="s">
        <v>0</v>
      </c>
      <c r="C1946" t="s">
        <v>139</v>
      </c>
      <c r="D1946" t="s">
        <v>413</v>
      </c>
      <c r="E1946" t="s">
        <v>413</v>
      </c>
      <c r="F1946" t="s">
        <v>483</v>
      </c>
      <c r="G1946" s="3">
        <v>-33.01</v>
      </c>
      <c r="H1946" s="3" t="str">
        <f>VLOOKUP($A1946&amp;$C1946&amp;$B1946,Mapping!$C:$G,3,0)</f>
        <v>Beauty</v>
      </c>
      <c r="I1946" t="str">
        <f>VLOOKUP($A1946&amp;$C1946&amp;$B1946,Mapping!$C:$G,4,0)</f>
        <v>AVEENO</v>
      </c>
      <c r="J1946" t="str">
        <f t="shared" si="30"/>
        <v>AVEENO ADULT</v>
      </c>
      <c r="K1946" t="str">
        <f>VLOOKUP($A1946&amp;$C1946&amp;$B1946,Mapping!$C:$G,5,0)</f>
        <v>Adult Skin Care</v>
      </c>
      <c r="L1946" t="str">
        <f>VLOOKUP(J1946&amp;H1946,Mapping!J:K,2,0)</f>
        <v>Aveeno</v>
      </c>
      <c r="M1946" t="str">
        <f>IF(OR(I1946="PIZ BUIN",I1946="LISTERINE"),VLOOKUP(E1946,MAPEO!C:D,2,0)&amp;" "&amp;H1946,VLOOKUP(E1946,MAPEO!C:D,2,0))</f>
        <v>Aveeno</v>
      </c>
      <c r="N1946">
        <f>VLOOKUP(F1946,MD!A:B,2,0)</f>
        <v>0</v>
      </c>
    </row>
    <row r="1947" spans="1:14">
      <c r="A1947" t="s">
        <v>133</v>
      </c>
      <c r="B1947" t="s">
        <v>0</v>
      </c>
      <c r="C1947" t="s">
        <v>139</v>
      </c>
      <c r="D1947" t="s">
        <v>413</v>
      </c>
      <c r="E1947" t="s">
        <v>413</v>
      </c>
      <c r="F1947" t="s">
        <v>484</v>
      </c>
      <c r="G1947" s="3">
        <v>-386.91</v>
      </c>
      <c r="H1947" s="3" t="str">
        <f>VLOOKUP($A1947&amp;$C1947&amp;$B1947,Mapping!$C:$G,3,0)</f>
        <v>Beauty</v>
      </c>
      <c r="I1947" t="str">
        <f>VLOOKUP($A1947&amp;$C1947&amp;$B1947,Mapping!$C:$G,4,0)</f>
        <v>AVEENO</v>
      </c>
      <c r="J1947" t="str">
        <f t="shared" si="30"/>
        <v>AVEENO ADULT</v>
      </c>
      <c r="K1947" t="str">
        <f>VLOOKUP($A1947&amp;$C1947&amp;$B1947,Mapping!$C:$G,5,0)</f>
        <v>Adult Skin Care</v>
      </c>
      <c r="L1947" t="str">
        <f>VLOOKUP(J1947&amp;H1947,Mapping!J:K,2,0)</f>
        <v>Aveeno</v>
      </c>
      <c r="M1947" t="str">
        <f>IF(OR(I1947="PIZ BUIN",I1947="LISTERINE"),VLOOKUP(E1947,MAPEO!C:D,2,0)&amp;" "&amp;H1947,VLOOKUP(E1947,MAPEO!C:D,2,0))</f>
        <v>Aveeno</v>
      </c>
      <c r="N1947">
        <f>VLOOKUP(F1947,MD!A:B,2,0)</f>
        <v>0</v>
      </c>
    </row>
    <row r="1948" spans="1:14">
      <c r="A1948" t="s">
        <v>133</v>
      </c>
      <c r="B1948" t="s">
        <v>0</v>
      </c>
      <c r="C1948" t="s">
        <v>139</v>
      </c>
      <c r="D1948" t="s">
        <v>413</v>
      </c>
      <c r="E1948" t="s">
        <v>413</v>
      </c>
      <c r="F1948" t="s">
        <v>485</v>
      </c>
      <c r="G1948" s="3">
        <v>-8.7100000000000009</v>
      </c>
      <c r="H1948" s="3" t="str">
        <f>VLOOKUP($A1948&amp;$C1948&amp;$B1948,Mapping!$C:$G,3,0)</f>
        <v>Beauty</v>
      </c>
      <c r="I1948" t="str">
        <f>VLOOKUP($A1948&amp;$C1948&amp;$B1948,Mapping!$C:$G,4,0)</f>
        <v>AVEENO</v>
      </c>
      <c r="J1948" t="str">
        <f t="shared" si="30"/>
        <v>AVEENO ADULT</v>
      </c>
      <c r="K1948" t="str">
        <f>VLOOKUP($A1948&amp;$C1948&amp;$B1948,Mapping!$C:$G,5,0)</f>
        <v>Adult Skin Care</v>
      </c>
      <c r="L1948" t="str">
        <f>VLOOKUP(J1948&amp;H1948,Mapping!J:K,2,0)</f>
        <v>Aveeno</v>
      </c>
      <c r="M1948" t="str">
        <f>IF(OR(I1948="PIZ BUIN",I1948="LISTERINE"),VLOOKUP(E1948,MAPEO!C:D,2,0)&amp;" "&amp;H1948,VLOOKUP(E1948,MAPEO!C:D,2,0))</f>
        <v>Aveeno</v>
      </c>
      <c r="N1948">
        <f>VLOOKUP(F1948,MD!A:B,2,0)</f>
        <v>0</v>
      </c>
    </row>
    <row r="1949" spans="1:14">
      <c r="A1949" t="s">
        <v>133</v>
      </c>
      <c r="B1949" t="s">
        <v>0</v>
      </c>
      <c r="C1949" t="s">
        <v>139</v>
      </c>
      <c r="D1949" t="s">
        <v>413</v>
      </c>
      <c r="E1949" t="s">
        <v>413</v>
      </c>
      <c r="F1949" t="s">
        <v>486</v>
      </c>
      <c r="G1949" s="3">
        <v>-39.61</v>
      </c>
      <c r="H1949" s="3" t="str">
        <f>VLOOKUP($A1949&amp;$C1949&amp;$B1949,Mapping!$C:$G,3,0)</f>
        <v>Beauty</v>
      </c>
      <c r="I1949" t="str">
        <f>VLOOKUP($A1949&amp;$C1949&amp;$B1949,Mapping!$C:$G,4,0)</f>
        <v>AVEENO</v>
      </c>
      <c r="J1949" t="str">
        <f t="shared" si="30"/>
        <v>AVEENO ADULT</v>
      </c>
      <c r="K1949" t="str">
        <f>VLOOKUP($A1949&amp;$C1949&amp;$B1949,Mapping!$C:$G,5,0)</f>
        <v>Adult Skin Care</v>
      </c>
      <c r="L1949" t="str">
        <f>VLOOKUP(J1949&amp;H1949,Mapping!J:K,2,0)</f>
        <v>Aveeno</v>
      </c>
      <c r="M1949" t="str">
        <f>IF(OR(I1949="PIZ BUIN",I1949="LISTERINE"),VLOOKUP(E1949,MAPEO!C:D,2,0)&amp;" "&amp;H1949,VLOOKUP(E1949,MAPEO!C:D,2,0))</f>
        <v>Aveeno</v>
      </c>
      <c r="N1949">
        <f>VLOOKUP(F1949,MD!A:B,2,0)</f>
        <v>0</v>
      </c>
    </row>
    <row r="1950" spans="1:14">
      <c r="A1950" t="s">
        <v>133</v>
      </c>
      <c r="B1950" t="s">
        <v>0</v>
      </c>
      <c r="C1950" t="s">
        <v>139</v>
      </c>
      <c r="D1950" t="s">
        <v>413</v>
      </c>
      <c r="E1950" t="s">
        <v>413</v>
      </c>
      <c r="F1950" t="s">
        <v>487</v>
      </c>
      <c r="G1950" s="3">
        <v>-94.85</v>
      </c>
      <c r="H1950" s="3" t="str">
        <f>VLOOKUP($A1950&amp;$C1950&amp;$B1950,Mapping!$C:$G,3,0)</f>
        <v>Beauty</v>
      </c>
      <c r="I1950" t="str">
        <f>VLOOKUP($A1950&amp;$C1950&amp;$B1950,Mapping!$C:$G,4,0)</f>
        <v>AVEENO</v>
      </c>
      <c r="J1950" t="str">
        <f t="shared" si="30"/>
        <v>AVEENO ADULT</v>
      </c>
      <c r="K1950" t="str">
        <f>VLOOKUP($A1950&amp;$C1950&amp;$B1950,Mapping!$C:$G,5,0)</f>
        <v>Adult Skin Care</v>
      </c>
      <c r="L1950" t="str">
        <f>VLOOKUP(J1950&amp;H1950,Mapping!J:K,2,0)</f>
        <v>Aveeno</v>
      </c>
      <c r="M1950" t="str">
        <f>IF(OR(I1950="PIZ BUIN",I1950="LISTERINE"),VLOOKUP(E1950,MAPEO!C:D,2,0)&amp;" "&amp;H1950,VLOOKUP(E1950,MAPEO!C:D,2,0))</f>
        <v>Aveeno</v>
      </c>
      <c r="N1950">
        <f>VLOOKUP(F1950,MD!A:B,2,0)</f>
        <v>0</v>
      </c>
    </row>
    <row r="1951" spans="1:14">
      <c r="A1951" t="s">
        <v>133</v>
      </c>
      <c r="B1951" t="s">
        <v>0</v>
      </c>
      <c r="C1951" t="s">
        <v>139</v>
      </c>
      <c r="D1951" t="s">
        <v>413</v>
      </c>
      <c r="E1951" t="s">
        <v>413</v>
      </c>
      <c r="F1951" t="s">
        <v>488</v>
      </c>
      <c r="G1951" s="3">
        <v>-65.540000000000006</v>
      </c>
      <c r="H1951" s="3" t="str">
        <f>VLOOKUP($A1951&amp;$C1951&amp;$B1951,Mapping!$C:$G,3,0)</f>
        <v>Beauty</v>
      </c>
      <c r="I1951" t="str">
        <f>VLOOKUP($A1951&amp;$C1951&amp;$B1951,Mapping!$C:$G,4,0)</f>
        <v>AVEENO</v>
      </c>
      <c r="J1951" t="str">
        <f t="shared" si="30"/>
        <v>AVEENO ADULT</v>
      </c>
      <c r="K1951" t="str">
        <f>VLOOKUP($A1951&amp;$C1951&amp;$B1951,Mapping!$C:$G,5,0)</f>
        <v>Adult Skin Care</v>
      </c>
      <c r="L1951" t="str">
        <f>VLOOKUP(J1951&amp;H1951,Mapping!J:K,2,0)</f>
        <v>Aveeno</v>
      </c>
      <c r="M1951" t="str">
        <f>IF(OR(I1951="PIZ BUIN",I1951="LISTERINE"),VLOOKUP(E1951,MAPEO!C:D,2,0)&amp;" "&amp;H1951,VLOOKUP(E1951,MAPEO!C:D,2,0))</f>
        <v>Aveeno</v>
      </c>
      <c r="N1951">
        <f>VLOOKUP(F1951,MD!A:B,2,0)</f>
        <v>0</v>
      </c>
    </row>
    <row r="1952" spans="1:14">
      <c r="A1952" t="s">
        <v>133</v>
      </c>
      <c r="B1952" t="s">
        <v>0</v>
      </c>
      <c r="C1952" t="s">
        <v>139</v>
      </c>
      <c r="D1952" t="s">
        <v>413</v>
      </c>
      <c r="E1952" t="s">
        <v>413</v>
      </c>
      <c r="F1952" t="s">
        <v>489</v>
      </c>
      <c r="G1952" s="3">
        <v>-59.78</v>
      </c>
      <c r="H1952" s="3" t="str">
        <f>VLOOKUP($A1952&amp;$C1952&amp;$B1952,Mapping!$C:$G,3,0)</f>
        <v>Beauty</v>
      </c>
      <c r="I1952" t="str">
        <f>VLOOKUP($A1952&amp;$C1952&amp;$B1952,Mapping!$C:$G,4,0)</f>
        <v>AVEENO</v>
      </c>
      <c r="J1952" t="str">
        <f t="shared" si="30"/>
        <v>AVEENO ADULT</v>
      </c>
      <c r="K1952" t="str">
        <f>VLOOKUP($A1952&amp;$C1952&amp;$B1952,Mapping!$C:$G,5,0)</f>
        <v>Adult Skin Care</v>
      </c>
      <c r="L1952" t="str">
        <f>VLOOKUP(J1952&amp;H1952,Mapping!J:K,2,0)</f>
        <v>Aveeno</v>
      </c>
      <c r="M1952" t="str">
        <f>IF(OR(I1952="PIZ BUIN",I1952="LISTERINE"),VLOOKUP(E1952,MAPEO!C:D,2,0)&amp;" "&amp;H1952,VLOOKUP(E1952,MAPEO!C:D,2,0))</f>
        <v>Aveeno</v>
      </c>
      <c r="N1952">
        <f>VLOOKUP(F1952,MD!A:B,2,0)</f>
        <v>0</v>
      </c>
    </row>
    <row r="1953" spans="1:14">
      <c r="A1953" t="s">
        <v>133</v>
      </c>
      <c r="B1953" t="s">
        <v>0</v>
      </c>
      <c r="C1953" t="s">
        <v>139</v>
      </c>
      <c r="D1953" t="s">
        <v>413</v>
      </c>
      <c r="E1953" t="s">
        <v>413</v>
      </c>
      <c r="F1953" t="s">
        <v>490</v>
      </c>
      <c r="G1953" s="3">
        <v>-27.17</v>
      </c>
      <c r="H1953" s="3" t="str">
        <f>VLOOKUP($A1953&amp;$C1953&amp;$B1953,Mapping!$C:$G,3,0)</f>
        <v>Beauty</v>
      </c>
      <c r="I1953" t="str">
        <f>VLOOKUP($A1953&amp;$C1953&amp;$B1953,Mapping!$C:$G,4,0)</f>
        <v>AVEENO</v>
      </c>
      <c r="J1953" t="str">
        <f t="shared" si="30"/>
        <v>AVEENO ADULT</v>
      </c>
      <c r="K1953" t="str">
        <f>VLOOKUP($A1953&amp;$C1953&amp;$B1953,Mapping!$C:$G,5,0)</f>
        <v>Adult Skin Care</v>
      </c>
      <c r="L1953" t="str">
        <f>VLOOKUP(J1953&amp;H1953,Mapping!J:K,2,0)</f>
        <v>Aveeno</v>
      </c>
      <c r="M1953" t="str">
        <f>IF(OR(I1953="PIZ BUIN",I1953="LISTERINE"),VLOOKUP(E1953,MAPEO!C:D,2,0)&amp;" "&amp;H1953,VLOOKUP(E1953,MAPEO!C:D,2,0))</f>
        <v>Aveeno</v>
      </c>
      <c r="N1953">
        <f>VLOOKUP(F1953,MD!A:B,2,0)</f>
        <v>0</v>
      </c>
    </row>
    <row r="1954" spans="1:14">
      <c r="A1954" t="s">
        <v>133</v>
      </c>
      <c r="B1954" t="s">
        <v>0</v>
      </c>
      <c r="C1954" t="s">
        <v>139</v>
      </c>
      <c r="D1954" t="s">
        <v>413</v>
      </c>
      <c r="E1954" t="s">
        <v>413</v>
      </c>
      <c r="F1954" t="s">
        <v>491</v>
      </c>
      <c r="G1954" s="3">
        <v>-49.69</v>
      </c>
      <c r="H1954" s="3" t="str">
        <f>VLOOKUP($A1954&amp;$C1954&amp;$B1954,Mapping!$C:$G,3,0)</f>
        <v>Beauty</v>
      </c>
      <c r="I1954" t="str">
        <f>VLOOKUP($A1954&amp;$C1954&amp;$B1954,Mapping!$C:$G,4,0)</f>
        <v>AVEENO</v>
      </c>
      <c r="J1954" t="str">
        <f t="shared" si="30"/>
        <v>AVEENO ADULT</v>
      </c>
      <c r="K1954" t="str">
        <f>VLOOKUP($A1954&amp;$C1954&amp;$B1954,Mapping!$C:$G,5,0)</f>
        <v>Adult Skin Care</v>
      </c>
      <c r="L1954" t="str">
        <f>VLOOKUP(J1954&amp;H1954,Mapping!J:K,2,0)</f>
        <v>Aveeno</v>
      </c>
      <c r="M1954" t="str">
        <f>IF(OR(I1954="PIZ BUIN",I1954="LISTERINE"),VLOOKUP(E1954,MAPEO!C:D,2,0)&amp;" "&amp;H1954,VLOOKUP(E1954,MAPEO!C:D,2,0))</f>
        <v>Aveeno</v>
      </c>
      <c r="N1954">
        <f>VLOOKUP(F1954,MD!A:B,2,0)</f>
        <v>0</v>
      </c>
    </row>
    <row r="1955" spans="1:14">
      <c r="A1955" t="s">
        <v>133</v>
      </c>
      <c r="B1955" t="s">
        <v>0</v>
      </c>
      <c r="C1955" t="s">
        <v>139</v>
      </c>
      <c r="D1955" t="s">
        <v>413</v>
      </c>
      <c r="E1955" t="s">
        <v>413</v>
      </c>
      <c r="F1955" t="s">
        <v>492</v>
      </c>
      <c r="G1955" s="3">
        <v>-68.75</v>
      </c>
      <c r="H1955" s="3" t="str">
        <f>VLOOKUP($A1955&amp;$C1955&amp;$B1955,Mapping!$C:$G,3,0)</f>
        <v>Beauty</v>
      </c>
      <c r="I1955" t="str">
        <f>VLOOKUP($A1955&amp;$C1955&amp;$B1955,Mapping!$C:$G,4,0)</f>
        <v>AVEENO</v>
      </c>
      <c r="J1955" t="str">
        <f t="shared" si="30"/>
        <v>AVEENO ADULT</v>
      </c>
      <c r="K1955" t="str">
        <f>VLOOKUP($A1955&amp;$C1955&amp;$B1955,Mapping!$C:$G,5,0)</f>
        <v>Adult Skin Care</v>
      </c>
      <c r="L1955" t="str">
        <f>VLOOKUP(J1955&amp;H1955,Mapping!J:K,2,0)</f>
        <v>Aveeno</v>
      </c>
      <c r="M1955" t="str">
        <f>IF(OR(I1955="PIZ BUIN",I1955="LISTERINE"),VLOOKUP(E1955,MAPEO!C:D,2,0)&amp;" "&amp;H1955,VLOOKUP(E1955,MAPEO!C:D,2,0))</f>
        <v>Aveeno</v>
      </c>
      <c r="N1955">
        <f>VLOOKUP(F1955,MD!A:B,2,0)</f>
        <v>0</v>
      </c>
    </row>
    <row r="1956" spans="1:14">
      <c r="A1956" t="s">
        <v>133</v>
      </c>
      <c r="B1956" t="s">
        <v>0</v>
      </c>
      <c r="C1956" t="s">
        <v>139</v>
      </c>
      <c r="D1956" t="s">
        <v>413</v>
      </c>
      <c r="E1956" t="s">
        <v>413</v>
      </c>
      <c r="F1956" t="s">
        <v>493</v>
      </c>
      <c r="G1956" s="3">
        <v>-371.05</v>
      </c>
      <c r="H1956" s="3" t="str">
        <f>VLOOKUP($A1956&amp;$C1956&amp;$B1956,Mapping!$C:$G,3,0)</f>
        <v>Beauty</v>
      </c>
      <c r="I1956" t="str">
        <f>VLOOKUP($A1956&amp;$C1956&amp;$B1956,Mapping!$C:$G,4,0)</f>
        <v>AVEENO</v>
      </c>
      <c r="J1956" t="str">
        <f t="shared" si="30"/>
        <v>AVEENO ADULT</v>
      </c>
      <c r="K1956" t="str">
        <f>VLOOKUP($A1956&amp;$C1956&amp;$B1956,Mapping!$C:$G,5,0)</f>
        <v>Adult Skin Care</v>
      </c>
      <c r="L1956" t="str">
        <f>VLOOKUP(J1956&amp;H1956,Mapping!J:K,2,0)</f>
        <v>Aveeno</v>
      </c>
      <c r="M1956" t="str">
        <f>IF(OR(I1956="PIZ BUIN",I1956="LISTERINE"),VLOOKUP(E1956,MAPEO!C:D,2,0)&amp;" "&amp;H1956,VLOOKUP(E1956,MAPEO!C:D,2,0))</f>
        <v>Aveeno</v>
      </c>
      <c r="N1956">
        <f>VLOOKUP(F1956,MD!A:B,2,0)</f>
        <v>0</v>
      </c>
    </row>
    <row r="1957" spans="1:14">
      <c r="A1957" t="s">
        <v>133</v>
      </c>
      <c r="B1957" t="s">
        <v>0</v>
      </c>
      <c r="C1957" t="s">
        <v>139</v>
      </c>
      <c r="D1957" t="s">
        <v>413</v>
      </c>
      <c r="E1957" t="s">
        <v>413</v>
      </c>
      <c r="F1957" t="s">
        <v>95</v>
      </c>
      <c r="G1957" s="3">
        <v>-58.01</v>
      </c>
      <c r="H1957" s="3" t="str">
        <f>VLOOKUP($A1957&amp;$C1957&amp;$B1957,Mapping!$C:$G,3,0)</f>
        <v>Beauty</v>
      </c>
      <c r="I1957" t="str">
        <f>VLOOKUP($A1957&amp;$C1957&amp;$B1957,Mapping!$C:$G,4,0)</f>
        <v>AVEENO</v>
      </c>
      <c r="J1957" t="str">
        <f t="shared" si="30"/>
        <v>AVEENO ADULT</v>
      </c>
      <c r="K1957" t="str">
        <f>VLOOKUP($A1957&amp;$C1957&amp;$B1957,Mapping!$C:$G,5,0)</f>
        <v>Adult Skin Care</v>
      </c>
      <c r="L1957" t="str">
        <f>VLOOKUP(J1957&amp;H1957,Mapping!J:K,2,0)</f>
        <v>Aveeno</v>
      </c>
      <c r="M1957" t="str">
        <f>IF(OR(I1957="PIZ BUIN",I1957="LISTERINE"),VLOOKUP(E1957,MAPEO!C:D,2,0)&amp;" "&amp;H1957,VLOOKUP(E1957,MAPEO!C:D,2,0))</f>
        <v>Aveeno</v>
      </c>
      <c r="N1957" t="str">
        <f>VLOOKUP(F1957,MD!A:B,2,0)</f>
        <v>YTD 2015</v>
      </c>
    </row>
    <row r="1958" spans="1:14">
      <c r="A1958" t="s">
        <v>133</v>
      </c>
      <c r="B1958" t="s">
        <v>0</v>
      </c>
      <c r="C1958" t="s">
        <v>139</v>
      </c>
      <c r="D1958" t="s">
        <v>413</v>
      </c>
      <c r="E1958" t="s">
        <v>413</v>
      </c>
      <c r="F1958" t="s">
        <v>96</v>
      </c>
      <c r="G1958" s="3">
        <v>-15.47</v>
      </c>
      <c r="H1958" s="3" t="str">
        <f>VLOOKUP($A1958&amp;$C1958&amp;$B1958,Mapping!$C:$G,3,0)</f>
        <v>Beauty</v>
      </c>
      <c r="I1958" t="str">
        <f>VLOOKUP($A1958&amp;$C1958&amp;$B1958,Mapping!$C:$G,4,0)</f>
        <v>AVEENO</v>
      </c>
      <c r="J1958" t="str">
        <f t="shared" si="30"/>
        <v>AVEENO ADULT</v>
      </c>
      <c r="K1958" t="str">
        <f>VLOOKUP($A1958&amp;$C1958&amp;$B1958,Mapping!$C:$G,5,0)</f>
        <v>Adult Skin Care</v>
      </c>
      <c r="L1958" t="str">
        <f>VLOOKUP(J1958&amp;H1958,Mapping!J:K,2,0)</f>
        <v>Aveeno</v>
      </c>
      <c r="M1958" t="str">
        <f>IF(OR(I1958="PIZ BUIN",I1958="LISTERINE"),VLOOKUP(E1958,MAPEO!C:D,2,0)&amp;" "&amp;H1958,VLOOKUP(E1958,MAPEO!C:D,2,0))</f>
        <v>Aveeno</v>
      </c>
      <c r="N1958" t="str">
        <f>VLOOKUP(F1958,MD!A:B,2,0)</f>
        <v>YTD 2015</v>
      </c>
    </row>
    <row r="1959" spans="1:14">
      <c r="A1959" t="s">
        <v>133</v>
      </c>
      <c r="B1959" t="s">
        <v>0</v>
      </c>
      <c r="C1959" t="s">
        <v>139</v>
      </c>
      <c r="D1959" t="s">
        <v>413</v>
      </c>
      <c r="E1959" t="s">
        <v>413</v>
      </c>
      <c r="F1959" t="s">
        <v>97</v>
      </c>
      <c r="G1959" s="3">
        <v>-32.04</v>
      </c>
      <c r="H1959" s="3" t="str">
        <f>VLOOKUP($A1959&amp;$C1959&amp;$B1959,Mapping!$C:$G,3,0)</f>
        <v>Beauty</v>
      </c>
      <c r="I1959" t="str">
        <f>VLOOKUP($A1959&amp;$C1959&amp;$B1959,Mapping!$C:$G,4,0)</f>
        <v>AVEENO</v>
      </c>
      <c r="J1959" t="str">
        <f t="shared" si="30"/>
        <v>AVEENO ADULT</v>
      </c>
      <c r="K1959" t="str">
        <f>VLOOKUP($A1959&amp;$C1959&amp;$B1959,Mapping!$C:$G,5,0)</f>
        <v>Adult Skin Care</v>
      </c>
      <c r="L1959" t="str">
        <f>VLOOKUP(J1959&amp;H1959,Mapping!J:K,2,0)</f>
        <v>Aveeno</v>
      </c>
      <c r="M1959" t="str">
        <f>IF(OR(I1959="PIZ BUIN",I1959="LISTERINE"),VLOOKUP(E1959,MAPEO!C:D,2,0)&amp;" "&amp;H1959,VLOOKUP(E1959,MAPEO!C:D,2,0))</f>
        <v>Aveeno</v>
      </c>
      <c r="N1959" t="str">
        <f>VLOOKUP(F1959,MD!A:B,2,0)</f>
        <v>YTD 2015</v>
      </c>
    </row>
    <row r="1960" spans="1:14">
      <c r="A1960" t="s">
        <v>133</v>
      </c>
      <c r="B1960" t="s">
        <v>0</v>
      </c>
      <c r="C1960" t="s">
        <v>139</v>
      </c>
      <c r="D1960" t="s">
        <v>413</v>
      </c>
      <c r="E1960" t="s">
        <v>413</v>
      </c>
      <c r="F1960" t="s">
        <v>101</v>
      </c>
      <c r="G1960" s="3">
        <v>-24.82</v>
      </c>
      <c r="H1960" s="3" t="str">
        <f>VLOOKUP($A1960&amp;$C1960&amp;$B1960,Mapping!$C:$G,3,0)</f>
        <v>Beauty</v>
      </c>
      <c r="I1960" t="str">
        <f>VLOOKUP($A1960&amp;$C1960&amp;$B1960,Mapping!$C:$G,4,0)</f>
        <v>AVEENO</v>
      </c>
      <c r="J1960" t="str">
        <f t="shared" si="30"/>
        <v>AVEENO ADULT</v>
      </c>
      <c r="K1960" t="str">
        <f>VLOOKUP($A1960&amp;$C1960&amp;$B1960,Mapping!$C:$G,5,0)</f>
        <v>Adult Skin Care</v>
      </c>
      <c r="L1960" t="str">
        <f>VLOOKUP(J1960&amp;H1960,Mapping!J:K,2,0)</f>
        <v>Aveeno</v>
      </c>
      <c r="M1960" t="str">
        <f>IF(OR(I1960="PIZ BUIN",I1960="LISTERINE"),VLOOKUP(E1960,MAPEO!C:D,2,0)&amp;" "&amp;H1960,VLOOKUP(E1960,MAPEO!C:D,2,0))</f>
        <v>Aveeno</v>
      </c>
      <c r="N1960" t="str">
        <f>VLOOKUP(F1960,MD!A:B,2,0)</f>
        <v>YTD 2015</v>
      </c>
    </row>
    <row r="1961" spans="1:14">
      <c r="A1961" t="s">
        <v>133</v>
      </c>
      <c r="B1961" t="s">
        <v>0</v>
      </c>
      <c r="C1961" t="s">
        <v>139</v>
      </c>
      <c r="D1961" t="s">
        <v>413</v>
      </c>
      <c r="E1961" t="s">
        <v>413</v>
      </c>
      <c r="F1961" t="s">
        <v>104</v>
      </c>
      <c r="G1961" s="3">
        <v>-29.25</v>
      </c>
      <c r="H1961" s="3" t="str">
        <f>VLOOKUP($A1961&amp;$C1961&amp;$B1961,Mapping!$C:$G,3,0)</f>
        <v>Beauty</v>
      </c>
      <c r="I1961" t="str">
        <f>VLOOKUP($A1961&amp;$C1961&amp;$B1961,Mapping!$C:$G,4,0)</f>
        <v>AVEENO</v>
      </c>
      <c r="J1961" t="str">
        <f t="shared" si="30"/>
        <v>AVEENO ADULT</v>
      </c>
      <c r="K1961" t="str">
        <f>VLOOKUP($A1961&amp;$C1961&amp;$B1961,Mapping!$C:$G,5,0)</f>
        <v>Adult Skin Care</v>
      </c>
      <c r="L1961" t="str">
        <f>VLOOKUP(J1961&amp;H1961,Mapping!J:K,2,0)</f>
        <v>Aveeno</v>
      </c>
      <c r="M1961" t="str">
        <f>IF(OR(I1961="PIZ BUIN",I1961="LISTERINE"),VLOOKUP(E1961,MAPEO!C:D,2,0)&amp;" "&amp;H1961,VLOOKUP(E1961,MAPEO!C:D,2,0))</f>
        <v>Aveeno</v>
      </c>
      <c r="N1961" t="str">
        <f>VLOOKUP(F1961,MD!A:B,2,0)</f>
        <v>YTD 2015</v>
      </c>
    </row>
    <row r="1962" spans="1:14">
      <c r="A1962" t="s">
        <v>133</v>
      </c>
      <c r="B1962" t="s">
        <v>0</v>
      </c>
      <c r="C1962" t="s">
        <v>139</v>
      </c>
      <c r="D1962" t="s">
        <v>413</v>
      </c>
      <c r="E1962" t="s">
        <v>413</v>
      </c>
      <c r="F1962" t="s">
        <v>105</v>
      </c>
      <c r="G1962" s="3">
        <v>-90.28</v>
      </c>
      <c r="H1962" s="3" t="str">
        <f>VLOOKUP($A1962&amp;$C1962&amp;$B1962,Mapping!$C:$G,3,0)</f>
        <v>Beauty</v>
      </c>
      <c r="I1962" t="str">
        <f>VLOOKUP($A1962&amp;$C1962&amp;$B1962,Mapping!$C:$G,4,0)</f>
        <v>AVEENO</v>
      </c>
      <c r="J1962" t="str">
        <f t="shared" si="30"/>
        <v>AVEENO ADULT</v>
      </c>
      <c r="K1962" t="str">
        <f>VLOOKUP($A1962&amp;$C1962&amp;$B1962,Mapping!$C:$G,5,0)</f>
        <v>Adult Skin Care</v>
      </c>
      <c r="L1962" t="str">
        <f>VLOOKUP(J1962&amp;H1962,Mapping!J:K,2,0)</f>
        <v>Aveeno</v>
      </c>
      <c r="M1962" t="str">
        <f>IF(OR(I1962="PIZ BUIN",I1962="LISTERINE"),VLOOKUP(E1962,MAPEO!C:D,2,0)&amp;" "&amp;H1962,VLOOKUP(E1962,MAPEO!C:D,2,0))</f>
        <v>Aveeno</v>
      </c>
      <c r="N1962" t="str">
        <f>VLOOKUP(F1962,MD!A:B,2,0)</f>
        <v>YTD 2015</v>
      </c>
    </row>
    <row r="1963" spans="1:14">
      <c r="A1963" t="s">
        <v>133</v>
      </c>
      <c r="B1963" t="s">
        <v>0</v>
      </c>
      <c r="C1963" t="s">
        <v>139</v>
      </c>
      <c r="D1963" t="s">
        <v>413</v>
      </c>
      <c r="E1963" t="s">
        <v>413</v>
      </c>
      <c r="F1963" t="s">
        <v>106</v>
      </c>
      <c r="G1963" s="3">
        <v>-37.049999999999997</v>
      </c>
      <c r="H1963" s="3" t="str">
        <f>VLOOKUP($A1963&amp;$C1963&amp;$B1963,Mapping!$C:$G,3,0)</f>
        <v>Beauty</v>
      </c>
      <c r="I1963" t="str">
        <f>VLOOKUP($A1963&amp;$C1963&amp;$B1963,Mapping!$C:$G,4,0)</f>
        <v>AVEENO</v>
      </c>
      <c r="J1963" t="str">
        <f t="shared" si="30"/>
        <v>AVEENO ADULT</v>
      </c>
      <c r="K1963" t="str">
        <f>VLOOKUP($A1963&amp;$C1963&amp;$B1963,Mapping!$C:$G,5,0)</f>
        <v>Adult Skin Care</v>
      </c>
      <c r="L1963" t="str">
        <f>VLOOKUP(J1963&amp;H1963,Mapping!J:K,2,0)</f>
        <v>Aveeno</v>
      </c>
      <c r="M1963" t="str">
        <f>IF(OR(I1963="PIZ BUIN",I1963="LISTERINE"),VLOOKUP(E1963,MAPEO!C:D,2,0)&amp;" "&amp;H1963,VLOOKUP(E1963,MAPEO!C:D,2,0))</f>
        <v>Aveeno</v>
      </c>
      <c r="N1963" t="str">
        <f>VLOOKUP(F1963,MD!A:B,2,0)</f>
        <v>YTD 2015</v>
      </c>
    </row>
    <row r="1964" spans="1:14">
      <c r="A1964" t="s">
        <v>133</v>
      </c>
      <c r="B1964" t="s">
        <v>0</v>
      </c>
      <c r="C1964" t="s">
        <v>139</v>
      </c>
      <c r="D1964" t="s">
        <v>413</v>
      </c>
      <c r="E1964" t="s">
        <v>413</v>
      </c>
      <c r="F1964" t="s">
        <v>108</v>
      </c>
      <c r="G1964" s="3">
        <v>-0.06</v>
      </c>
      <c r="H1964" s="3" t="str">
        <f>VLOOKUP($A1964&amp;$C1964&amp;$B1964,Mapping!$C:$G,3,0)</f>
        <v>Beauty</v>
      </c>
      <c r="I1964" t="str">
        <f>VLOOKUP($A1964&amp;$C1964&amp;$B1964,Mapping!$C:$G,4,0)</f>
        <v>AVEENO</v>
      </c>
      <c r="J1964" t="str">
        <f t="shared" si="30"/>
        <v>AVEENO ADULT</v>
      </c>
      <c r="K1964" t="str">
        <f>VLOOKUP($A1964&amp;$C1964&amp;$B1964,Mapping!$C:$G,5,0)</f>
        <v>Adult Skin Care</v>
      </c>
      <c r="L1964" t="str">
        <f>VLOOKUP(J1964&amp;H1964,Mapping!J:K,2,0)</f>
        <v>Aveeno</v>
      </c>
      <c r="M1964" t="str">
        <f>IF(OR(I1964="PIZ BUIN",I1964="LISTERINE"),VLOOKUP(E1964,MAPEO!C:D,2,0)&amp;" "&amp;H1964,VLOOKUP(E1964,MAPEO!C:D,2,0))</f>
        <v>Aveeno</v>
      </c>
      <c r="N1964">
        <f>VLOOKUP(F1964,MD!A:B,2,0)</f>
        <v>0</v>
      </c>
    </row>
    <row r="1965" spans="1:14">
      <c r="A1965" t="s">
        <v>133</v>
      </c>
      <c r="B1965" t="s">
        <v>0</v>
      </c>
      <c r="C1965" t="s">
        <v>139</v>
      </c>
      <c r="D1965" t="s">
        <v>413</v>
      </c>
      <c r="E1965" t="s">
        <v>413</v>
      </c>
      <c r="F1965" t="s">
        <v>109</v>
      </c>
      <c r="G1965" s="3">
        <v>-9.23</v>
      </c>
      <c r="H1965" s="3" t="str">
        <f>VLOOKUP($A1965&amp;$C1965&amp;$B1965,Mapping!$C:$G,3,0)</f>
        <v>Beauty</v>
      </c>
      <c r="I1965" t="str">
        <f>VLOOKUP($A1965&amp;$C1965&amp;$B1965,Mapping!$C:$G,4,0)</f>
        <v>AVEENO</v>
      </c>
      <c r="J1965" t="str">
        <f t="shared" si="30"/>
        <v>AVEENO ADULT</v>
      </c>
      <c r="K1965" t="str">
        <f>VLOOKUP($A1965&amp;$C1965&amp;$B1965,Mapping!$C:$G,5,0)</f>
        <v>Adult Skin Care</v>
      </c>
      <c r="L1965" t="str">
        <f>VLOOKUP(J1965&amp;H1965,Mapping!J:K,2,0)</f>
        <v>Aveeno</v>
      </c>
      <c r="M1965" t="str">
        <f>IF(OR(I1965="PIZ BUIN",I1965="LISTERINE"),VLOOKUP(E1965,MAPEO!C:D,2,0)&amp;" "&amp;H1965,VLOOKUP(E1965,MAPEO!C:D,2,0))</f>
        <v>Aveeno</v>
      </c>
      <c r="N1965">
        <f>VLOOKUP(F1965,MD!A:B,2,0)</f>
        <v>0</v>
      </c>
    </row>
    <row r="1966" spans="1:14">
      <c r="A1966" t="s">
        <v>133</v>
      </c>
      <c r="B1966" t="s">
        <v>0</v>
      </c>
      <c r="C1966" t="s">
        <v>139</v>
      </c>
      <c r="D1966" t="s">
        <v>413</v>
      </c>
      <c r="E1966" t="s">
        <v>413</v>
      </c>
      <c r="F1966" t="s">
        <v>110</v>
      </c>
      <c r="G1966" s="3">
        <v>-27.48</v>
      </c>
      <c r="H1966" s="3" t="str">
        <f>VLOOKUP($A1966&amp;$C1966&amp;$B1966,Mapping!$C:$G,3,0)</f>
        <v>Beauty</v>
      </c>
      <c r="I1966" t="str">
        <f>VLOOKUP($A1966&amp;$C1966&amp;$B1966,Mapping!$C:$G,4,0)</f>
        <v>AVEENO</v>
      </c>
      <c r="J1966" t="str">
        <f t="shared" si="30"/>
        <v>AVEENO ADULT</v>
      </c>
      <c r="K1966" t="str">
        <f>VLOOKUP($A1966&amp;$C1966&amp;$B1966,Mapping!$C:$G,5,0)</f>
        <v>Adult Skin Care</v>
      </c>
      <c r="L1966" t="str">
        <f>VLOOKUP(J1966&amp;H1966,Mapping!J:K,2,0)</f>
        <v>Aveeno</v>
      </c>
      <c r="M1966" t="str">
        <f>IF(OR(I1966="PIZ BUIN",I1966="LISTERINE"),VLOOKUP(E1966,MAPEO!C:D,2,0)&amp;" "&amp;H1966,VLOOKUP(E1966,MAPEO!C:D,2,0))</f>
        <v>Aveeno</v>
      </c>
      <c r="N1966">
        <f>VLOOKUP(F1966,MD!A:B,2,0)</f>
        <v>0</v>
      </c>
    </row>
    <row r="1967" spans="1:14">
      <c r="A1967" t="s">
        <v>133</v>
      </c>
      <c r="B1967" t="s">
        <v>0</v>
      </c>
      <c r="C1967" t="s">
        <v>139</v>
      </c>
      <c r="D1967" t="s">
        <v>413</v>
      </c>
      <c r="E1967" t="s">
        <v>413</v>
      </c>
      <c r="F1967" t="s">
        <v>111</v>
      </c>
      <c r="G1967" s="3">
        <v>-18.399999999999999</v>
      </c>
      <c r="H1967" s="3" t="str">
        <f>VLOOKUP($A1967&amp;$C1967&amp;$B1967,Mapping!$C:$G,3,0)</f>
        <v>Beauty</v>
      </c>
      <c r="I1967" t="str">
        <f>VLOOKUP($A1967&amp;$C1967&amp;$B1967,Mapping!$C:$G,4,0)</f>
        <v>AVEENO</v>
      </c>
      <c r="J1967" t="str">
        <f t="shared" si="30"/>
        <v>AVEENO ADULT</v>
      </c>
      <c r="K1967" t="str">
        <f>VLOOKUP($A1967&amp;$C1967&amp;$B1967,Mapping!$C:$G,5,0)</f>
        <v>Adult Skin Care</v>
      </c>
      <c r="L1967" t="str">
        <f>VLOOKUP(J1967&amp;H1967,Mapping!J:K,2,0)</f>
        <v>Aveeno</v>
      </c>
      <c r="M1967" t="str">
        <f>IF(OR(I1967="PIZ BUIN",I1967="LISTERINE"),VLOOKUP(E1967,MAPEO!C:D,2,0)&amp;" "&amp;H1967,VLOOKUP(E1967,MAPEO!C:D,2,0))</f>
        <v>Aveeno</v>
      </c>
      <c r="N1967">
        <f>VLOOKUP(F1967,MD!A:B,2,0)</f>
        <v>0</v>
      </c>
    </row>
    <row r="1968" spans="1:14">
      <c r="A1968" t="s">
        <v>133</v>
      </c>
      <c r="B1968" t="s">
        <v>0</v>
      </c>
      <c r="C1968" t="s">
        <v>139</v>
      </c>
      <c r="D1968" t="s">
        <v>413</v>
      </c>
      <c r="E1968" t="s">
        <v>413</v>
      </c>
      <c r="F1968" t="s">
        <v>114</v>
      </c>
      <c r="G1968" s="3">
        <v>-39.57</v>
      </c>
      <c r="H1968" s="3" t="str">
        <f>VLOOKUP($A1968&amp;$C1968&amp;$B1968,Mapping!$C:$G,3,0)</f>
        <v>Beauty</v>
      </c>
      <c r="I1968" t="str">
        <f>VLOOKUP($A1968&amp;$C1968&amp;$B1968,Mapping!$C:$G,4,0)</f>
        <v>AVEENO</v>
      </c>
      <c r="J1968" t="str">
        <f t="shared" si="30"/>
        <v>AVEENO ADULT</v>
      </c>
      <c r="K1968" t="str">
        <f>VLOOKUP($A1968&amp;$C1968&amp;$B1968,Mapping!$C:$G,5,0)</f>
        <v>Adult Skin Care</v>
      </c>
      <c r="L1968" t="str">
        <f>VLOOKUP(J1968&amp;H1968,Mapping!J:K,2,0)</f>
        <v>Aveeno</v>
      </c>
      <c r="M1968" t="str">
        <f>IF(OR(I1968="PIZ BUIN",I1968="LISTERINE"),VLOOKUP(E1968,MAPEO!C:D,2,0)&amp;" "&amp;H1968,VLOOKUP(E1968,MAPEO!C:D,2,0))</f>
        <v>Aveeno</v>
      </c>
      <c r="N1968">
        <f>VLOOKUP(F1968,MD!A:B,2,0)</f>
        <v>0</v>
      </c>
    </row>
    <row r="1969" spans="1:14">
      <c r="A1969" t="s">
        <v>133</v>
      </c>
      <c r="B1969" t="s">
        <v>0</v>
      </c>
      <c r="C1969" t="s">
        <v>139</v>
      </c>
      <c r="D1969" t="s">
        <v>413</v>
      </c>
      <c r="E1969" t="s">
        <v>413</v>
      </c>
      <c r="F1969" t="s">
        <v>115</v>
      </c>
      <c r="G1969" s="3">
        <v>-46.64</v>
      </c>
      <c r="H1969" s="3" t="str">
        <f>VLOOKUP($A1969&amp;$C1969&amp;$B1969,Mapping!$C:$G,3,0)</f>
        <v>Beauty</v>
      </c>
      <c r="I1969" t="str">
        <f>VLOOKUP($A1969&amp;$C1969&amp;$B1969,Mapping!$C:$G,4,0)</f>
        <v>AVEENO</v>
      </c>
      <c r="J1969" t="str">
        <f t="shared" si="30"/>
        <v>AVEENO ADULT</v>
      </c>
      <c r="K1969" t="str">
        <f>VLOOKUP($A1969&amp;$C1969&amp;$B1969,Mapping!$C:$G,5,0)</f>
        <v>Adult Skin Care</v>
      </c>
      <c r="L1969" t="str">
        <f>VLOOKUP(J1969&amp;H1969,Mapping!J:K,2,0)</f>
        <v>Aveeno</v>
      </c>
      <c r="M1969" t="str">
        <f>IF(OR(I1969="PIZ BUIN",I1969="LISTERINE"),VLOOKUP(E1969,MAPEO!C:D,2,0)&amp;" "&amp;H1969,VLOOKUP(E1969,MAPEO!C:D,2,0))</f>
        <v>Aveeno</v>
      </c>
      <c r="N1969" t="str">
        <f>VLOOKUP(F1969,MD!A:B,2,0)</f>
        <v>YTD 2016</v>
      </c>
    </row>
    <row r="1970" spans="1:14">
      <c r="A1970" t="s">
        <v>133</v>
      </c>
      <c r="B1970" t="s">
        <v>0</v>
      </c>
      <c r="C1970" t="s">
        <v>139</v>
      </c>
      <c r="D1970" t="s">
        <v>413</v>
      </c>
      <c r="E1970" t="s">
        <v>413</v>
      </c>
      <c r="F1970" t="s">
        <v>117</v>
      </c>
      <c r="G1970" s="3">
        <v>-48.42</v>
      </c>
      <c r="H1970" s="3" t="str">
        <f>VLOOKUP($A1970&amp;$C1970&amp;$B1970,Mapping!$C:$G,3,0)</f>
        <v>Beauty</v>
      </c>
      <c r="I1970" t="str">
        <f>VLOOKUP($A1970&amp;$C1970&amp;$B1970,Mapping!$C:$G,4,0)</f>
        <v>AVEENO</v>
      </c>
      <c r="J1970" t="str">
        <f t="shared" si="30"/>
        <v>AVEENO ADULT</v>
      </c>
      <c r="K1970" t="str">
        <f>VLOOKUP($A1970&amp;$C1970&amp;$B1970,Mapping!$C:$G,5,0)</f>
        <v>Adult Skin Care</v>
      </c>
      <c r="L1970" t="str">
        <f>VLOOKUP(J1970&amp;H1970,Mapping!J:K,2,0)</f>
        <v>Aveeno</v>
      </c>
      <c r="M1970" t="str">
        <f>IF(OR(I1970="PIZ BUIN",I1970="LISTERINE"),VLOOKUP(E1970,MAPEO!C:D,2,0)&amp;" "&amp;H1970,VLOOKUP(E1970,MAPEO!C:D,2,0))</f>
        <v>Aveeno</v>
      </c>
      <c r="N1970" t="str">
        <f>VLOOKUP(F1970,MD!A:B,2,0)</f>
        <v>YTD 2016</v>
      </c>
    </row>
    <row r="1971" spans="1:14">
      <c r="A1971" t="s">
        <v>133</v>
      </c>
      <c r="B1971" t="s">
        <v>0</v>
      </c>
      <c r="C1971" t="s">
        <v>139</v>
      </c>
      <c r="D1971" t="s">
        <v>414</v>
      </c>
      <c r="E1971" t="s">
        <v>414</v>
      </c>
      <c r="F1971" t="s">
        <v>482</v>
      </c>
      <c r="G1971" s="3">
        <v>-2.3199999999999998</v>
      </c>
      <c r="H1971" s="3" t="str">
        <f>VLOOKUP($A1971&amp;$C1971&amp;$B1971,Mapping!$C:$G,3,0)</f>
        <v>Beauty</v>
      </c>
      <c r="I1971" t="str">
        <f>VLOOKUP($A1971&amp;$C1971&amp;$B1971,Mapping!$C:$G,4,0)</f>
        <v>AVEENO</v>
      </c>
      <c r="J1971" t="str">
        <f t="shared" si="30"/>
        <v>AVEENO BABY</v>
      </c>
      <c r="K1971" t="str">
        <f>VLOOKUP($A1971&amp;$C1971&amp;$B1971,Mapping!$C:$G,5,0)</f>
        <v>Adult Skin Care</v>
      </c>
      <c r="L1971" t="str">
        <f>VLOOKUP(J1971&amp;H1971,Mapping!J:K,2,0)</f>
        <v>Aveeno</v>
      </c>
      <c r="M1971" t="str">
        <f>IF(OR(I1971="PIZ BUIN",I1971="LISTERINE"),VLOOKUP(E1971,MAPEO!C:D,2,0)&amp;" "&amp;H1971,VLOOKUP(E1971,MAPEO!C:D,2,0))</f>
        <v>Aveeno</v>
      </c>
      <c r="N1971">
        <f>VLOOKUP(F1971,MD!A:B,2,0)</f>
        <v>0</v>
      </c>
    </row>
    <row r="1972" spans="1:14">
      <c r="A1972" t="s">
        <v>133</v>
      </c>
      <c r="B1972" t="s">
        <v>0</v>
      </c>
      <c r="C1972" t="s">
        <v>139</v>
      </c>
      <c r="D1972" t="s">
        <v>414</v>
      </c>
      <c r="E1972" t="s">
        <v>414</v>
      </c>
      <c r="F1972" t="s">
        <v>483</v>
      </c>
      <c r="G1972" s="3">
        <v>-21.1</v>
      </c>
      <c r="H1972" s="3" t="str">
        <f>VLOOKUP($A1972&amp;$C1972&amp;$B1972,Mapping!$C:$G,3,0)</f>
        <v>Beauty</v>
      </c>
      <c r="I1972" t="str">
        <f>VLOOKUP($A1972&amp;$C1972&amp;$B1972,Mapping!$C:$G,4,0)</f>
        <v>AVEENO</v>
      </c>
      <c r="J1972" t="str">
        <f t="shared" si="30"/>
        <v>AVEENO BABY</v>
      </c>
      <c r="K1972" t="str">
        <f>VLOOKUP($A1972&amp;$C1972&amp;$B1972,Mapping!$C:$G,5,0)</f>
        <v>Adult Skin Care</v>
      </c>
      <c r="L1972" t="str">
        <f>VLOOKUP(J1972&amp;H1972,Mapping!J:K,2,0)</f>
        <v>Aveeno</v>
      </c>
      <c r="M1972" t="str">
        <f>IF(OR(I1972="PIZ BUIN",I1972="LISTERINE"),VLOOKUP(E1972,MAPEO!C:D,2,0)&amp;" "&amp;H1972,VLOOKUP(E1972,MAPEO!C:D,2,0))</f>
        <v>Aveeno</v>
      </c>
      <c r="N1972">
        <f>VLOOKUP(F1972,MD!A:B,2,0)</f>
        <v>0</v>
      </c>
    </row>
    <row r="1973" spans="1:14">
      <c r="A1973" t="s">
        <v>133</v>
      </c>
      <c r="B1973" t="s">
        <v>0</v>
      </c>
      <c r="C1973" t="s">
        <v>139</v>
      </c>
      <c r="D1973" t="s">
        <v>414</v>
      </c>
      <c r="E1973" t="s">
        <v>414</v>
      </c>
      <c r="F1973" t="s">
        <v>484</v>
      </c>
      <c r="G1973" s="3">
        <v>-17.809999999999999</v>
      </c>
      <c r="H1973" s="3" t="str">
        <f>VLOOKUP($A1973&amp;$C1973&amp;$B1973,Mapping!$C:$G,3,0)</f>
        <v>Beauty</v>
      </c>
      <c r="I1973" t="str">
        <f>VLOOKUP($A1973&amp;$C1973&amp;$B1973,Mapping!$C:$G,4,0)</f>
        <v>AVEENO</v>
      </c>
      <c r="J1973" t="str">
        <f t="shared" si="30"/>
        <v>AVEENO BABY</v>
      </c>
      <c r="K1973" t="str">
        <f>VLOOKUP($A1973&amp;$C1973&amp;$B1973,Mapping!$C:$G,5,0)</f>
        <v>Adult Skin Care</v>
      </c>
      <c r="L1973" t="str">
        <f>VLOOKUP(J1973&amp;H1973,Mapping!J:K,2,0)</f>
        <v>Aveeno</v>
      </c>
      <c r="M1973" t="str">
        <f>IF(OR(I1973="PIZ BUIN",I1973="LISTERINE"),VLOOKUP(E1973,MAPEO!C:D,2,0)&amp;" "&amp;H1973,VLOOKUP(E1973,MAPEO!C:D,2,0))</f>
        <v>Aveeno</v>
      </c>
      <c r="N1973">
        <f>VLOOKUP(F1973,MD!A:B,2,0)</f>
        <v>0</v>
      </c>
    </row>
    <row r="1974" spans="1:14">
      <c r="A1974" t="s">
        <v>133</v>
      </c>
      <c r="B1974" t="s">
        <v>0</v>
      </c>
      <c r="C1974" t="s">
        <v>139</v>
      </c>
      <c r="D1974" t="s">
        <v>414</v>
      </c>
      <c r="E1974" t="s">
        <v>414</v>
      </c>
      <c r="F1974" t="s">
        <v>486</v>
      </c>
      <c r="G1974" s="3">
        <v>-26.25</v>
      </c>
      <c r="H1974" s="3" t="str">
        <f>VLOOKUP($A1974&amp;$C1974&amp;$B1974,Mapping!$C:$G,3,0)</f>
        <v>Beauty</v>
      </c>
      <c r="I1974" t="str">
        <f>VLOOKUP($A1974&amp;$C1974&amp;$B1974,Mapping!$C:$G,4,0)</f>
        <v>AVEENO</v>
      </c>
      <c r="J1974" t="str">
        <f t="shared" si="30"/>
        <v>AVEENO BABY</v>
      </c>
      <c r="K1974" t="str">
        <f>VLOOKUP($A1974&amp;$C1974&amp;$B1974,Mapping!$C:$G,5,0)</f>
        <v>Adult Skin Care</v>
      </c>
      <c r="L1974" t="str">
        <f>VLOOKUP(J1974&amp;H1974,Mapping!J:K,2,0)</f>
        <v>Aveeno</v>
      </c>
      <c r="M1974" t="str">
        <f>IF(OR(I1974="PIZ BUIN",I1974="LISTERINE"),VLOOKUP(E1974,MAPEO!C:D,2,0)&amp;" "&amp;H1974,VLOOKUP(E1974,MAPEO!C:D,2,0))</f>
        <v>Aveeno</v>
      </c>
      <c r="N1974">
        <f>VLOOKUP(F1974,MD!A:B,2,0)</f>
        <v>0</v>
      </c>
    </row>
    <row r="1975" spans="1:14">
      <c r="A1975" t="s">
        <v>133</v>
      </c>
      <c r="B1975" t="s">
        <v>0</v>
      </c>
      <c r="C1975" t="s">
        <v>139</v>
      </c>
      <c r="D1975" t="s">
        <v>414</v>
      </c>
      <c r="E1975" t="s">
        <v>414</v>
      </c>
      <c r="F1975" t="s">
        <v>487</v>
      </c>
      <c r="G1975" s="3">
        <v>-17.77</v>
      </c>
      <c r="H1975" s="3" t="str">
        <f>VLOOKUP($A1975&amp;$C1975&amp;$B1975,Mapping!$C:$G,3,0)</f>
        <v>Beauty</v>
      </c>
      <c r="I1975" t="str">
        <f>VLOOKUP($A1975&amp;$C1975&amp;$B1975,Mapping!$C:$G,4,0)</f>
        <v>AVEENO</v>
      </c>
      <c r="J1975" t="str">
        <f t="shared" si="30"/>
        <v>AVEENO BABY</v>
      </c>
      <c r="K1975" t="str">
        <f>VLOOKUP($A1975&amp;$C1975&amp;$B1975,Mapping!$C:$G,5,0)</f>
        <v>Adult Skin Care</v>
      </c>
      <c r="L1975" t="str">
        <f>VLOOKUP(J1975&amp;H1975,Mapping!J:K,2,0)</f>
        <v>Aveeno</v>
      </c>
      <c r="M1975" t="str">
        <f>IF(OR(I1975="PIZ BUIN",I1975="LISTERINE"),VLOOKUP(E1975,MAPEO!C:D,2,0)&amp;" "&amp;H1975,VLOOKUP(E1975,MAPEO!C:D,2,0))</f>
        <v>Aveeno</v>
      </c>
      <c r="N1975">
        <f>VLOOKUP(F1975,MD!A:B,2,0)</f>
        <v>0</v>
      </c>
    </row>
    <row r="1976" spans="1:14">
      <c r="A1976" t="s">
        <v>133</v>
      </c>
      <c r="B1976" t="s">
        <v>0</v>
      </c>
      <c r="C1976" t="s">
        <v>139</v>
      </c>
      <c r="D1976" t="s">
        <v>414</v>
      </c>
      <c r="E1976" t="s">
        <v>414</v>
      </c>
      <c r="F1976" t="s">
        <v>488</v>
      </c>
      <c r="G1976" s="3">
        <v>-20.63</v>
      </c>
      <c r="H1976" s="3" t="str">
        <f>VLOOKUP($A1976&amp;$C1976&amp;$B1976,Mapping!$C:$G,3,0)</f>
        <v>Beauty</v>
      </c>
      <c r="I1976" t="str">
        <f>VLOOKUP($A1976&amp;$C1976&amp;$B1976,Mapping!$C:$G,4,0)</f>
        <v>AVEENO</v>
      </c>
      <c r="J1976" t="str">
        <f t="shared" si="30"/>
        <v>AVEENO BABY</v>
      </c>
      <c r="K1976" t="str">
        <f>VLOOKUP($A1976&amp;$C1976&amp;$B1976,Mapping!$C:$G,5,0)</f>
        <v>Adult Skin Care</v>
      </c>
      <c r="L1976" t="str">
        <f>VLOOKUP(J1976&amp;H1976,Mapping!J:K,2,0)</f>
        <v>Aveeno</v>
      </c>
      <c r="M1976" t="str">
        <f>IF(OR(I1976="PIZ BUIN",I1976="LISTERINE"),VLOOKUP(E1976,MAPEO!C:D,2,0)&amp;" "&amp;H1976,VLOOKUP(E1976,MAPEO!C:D,2,0))</f>
        <v>Aveeno</v>
      </c>
      <c r="N1976">
        <f>VLOOKUP(F1976,MD!A:B,2,0)</f>
        <v>0</v>
      </c>
    </row>
    <row r="1977" spans="1:14">
      <c r="A1977" t="s">
        <v>133</v>
      </c>
      <c r="B1977" t="s">
        <v>0</v>
      </c>
      <c r="C1977" t="s">
        <v>139</v>
      </c>
      <c r="D1977" t="s">
        <v>414</v>
      </c>
      <c r="E1977" t="s">
        <v>414</v>
      </c>
      <c r="F1977" t="s">
        <v>489</v>
      </c>
      <c r="G1977" s="3">
        <v>-67.55</v>
      </c>
      <c r="H1977" s="3" t="str">
        <f>VLOOKUP($A1977&amp;$C1977&amp;$B1977,Mapping!$C:$G,3,0)</f>
        <v>Beauty</v>
      </c>
      <c r="I1977" t="str">
        <f>VLOOKUP($A1977&amp;$C1977&amp;$B1977,Mapping!$C:$G,4,0)</f>
        <v>AVEENO</v>
      </c>
      <c r="J1977" t="str">
        <f t="shared" si="30"/>
        <v>AVEENO BABY</v>
      </c>
      <c r="K1977" t="str">
        <f>VLOOKUP($A1977&amp;$C1977&amp;$B1977,Mapping!$C:$G,5,0)</f>
        <v>Adult Skin Care</v>
      </c>
      <c r="L1977" t="str">
        <f>VLOOKUP(J1977&amp;H1977,Mapping!J:K,2,0)</f>
        <v>Aveeno</v>
      </c>
      <c r="M1977" t="str">
        <f>IF(OR(I1977="PIZ BUIN",I1977="LISTERINE"),VLOOKUP(E1977,MAPEO!C:D,2,0)&amp;" "&amp;H1977,VLOOKUP(E1977,MAPEO!C:D,2,0))</f>
        <v>Aveeno</v>
      </c>
      <c r="N1977">
        <f>VLOOKUP(F1977,MD!A:B,2,0)</f>
        <v>0</v>
      </c>
    </row>
    <row r="1978" spans="1:14">
      <c r="A1978" t="s">
        <v>133</v>
      </c>
      <c r="B1978" t="s">
        <v>0</v>
      </c>
      <c r="C1978" t="s">
        <v>139</v>
      </c>
      <c r="D1978" t="s">
        <v>414</v>
      </c>
      <c r="E1978" t="s">
        <v>414</v>
      </c>
      <c r="F1978" t="s">
        <v>490</v>
      </c>
      <c r="G1978" s="3">
        <v>-23.3</v>
      </c>
      <c r="H1978" s="3" t="str">
        <f>VLOOKUP($A1978&amp;$C1978&amp;$B1978,Mapping!$C:$G,3,0)</f>
        <v>Beauty</v>
      </c>
      <c r="I1978" t="str">
        <f>VLOOKUP($A1978&amp;$C1978&amp;$B1978,Mapping!$C:$G,4,0)</f>
        <v>AVEENO</v>
      </c>
      <c r="J1978" t="str">
        <f t="shared" si="30"/>
        <v>AVEENO BABY</v>
      </c>
      <c r="K1978" t="str">
        <f>VLOOKUP($A1978&amp;$C1978&amp;$B1978,Mapping!$C:$G,5,0)</f>
        <v>Adult Skin Care</v>
      </c>
      <c r="L1978" t="str">
        <f>VLOOKUP(J1978&amp;H1978,Mapping!J:K,2,0)</f>
        <v>Aveeno</v>
      </c>
      <c r="M1978" t="str">
        <f>IF(OR(I1978="PIZ BUIN",I1978="LISTERINE"),VLOOKUP(E1978,MAPEO!C:D,2,0)&amp;" "&amp;H1978,VLOOKUP(E1978,MAPEO!C:D,2,0))</f>
        <v>Aveeno</v>
      </c>
      <c r="N1978">
        <f>VLOOKUP(F1978,MD!A:B,2,0)</f>
        <v>0</v>
      </c>
    </row>
    <row r="1979" spans="1:14">
      <c r="A1979" t="s">
        <v>133</v>
      </c>
      <c r="B1979" t="s">
        <v>0</v>
      </c>
      <c r="C1979" t="s">
        <v>139</v>
      </c>
      <c r="D1979" t="s">
        <v>414</v>
      </c>
      <c r="E1979" t="s">
        <v>414</v>
      </c>
      <c r="F1979" t="s">
        <v>491</v>
      </c>
      <c r="G1979" s="3">
        <v>-23.39</v>
      </c>
      <c r="H1979" s="3" t="str">
        <f>VLOOKUP($A1979&amp;$C1979&amp;$B1979,Mapping!$C:$G,3,0)</f>
        <v>Beauty</v>
      </c>
      <c r="I1979" t="str">
        <f>VLOOKUP($A1979&amp;$C1979&amp;$B1979,Mapping!$C:$G,4,0)</f>
        <v>AVEENO</v>
      </c>
      <c r="J1979" t="str">
        <f t="shared" si="30"/>
        <v>AVEENO BABY</v>
      </c>
      <c r="K1979" t="str">
        <f>VLOOKUP($A1979&amp;$C1979&amp;$B1979,Mapping!$C:$G,5,0)</f>
        <v>Adult Skin Care</v>
      </c>
      <c r="L1979" t="str">
        <f>VLOOKUP(J1979&amp;H1979,Mapping!J:K,2,0)</f>
        <v>Aveeno</v>
      </c>
      <c r="M1979" t="str">
        <f>IF(OR(I1979="PIZ BUIN",I1979="LISTERINE"),VLOOKUP(E1979,MAPEO!C:D,2,0)&amp;" "&amp;H1979,VLOOKUP(E1979,MAPEO!C:D,2,0))</f>
        <v>Aveeno</v>
      </c>
      <c r="N1979">
        <f>VLOOKUP(F1979,MD!A:B,2,0)</f>
        <v>0</v>
      </c>
    </row>
    <row r="1980" spans="1:14">
      <c r="A1980" t="s">
        <v>133</v>
      </c>
      <c r="B1980" t="s">
        <v>0</v>
      </c>
      <c r="C1980" t="s">
        <v>139</v>
      </c>
      <c r="D1980" t="s">
        <v>414</v>
      </c>
      <c r="E1980" t="s">
        <v>414</v>
      </c>
      <c r="F1980" t="s">
        <v>492</v>
      </c>
      <c r="G1980" s="3">
        <v>-260.25</v>
      </c>
      <c r="H1980" s="3" t="str">
        <f>VLOOKUP($A1980&amp;$C1980&amp;$B1980,Mapping!$C:$G,3,0)</f>
        <v>Beauty</v>
      </c>
      <c r="I1980" t="str">
        <f>VLOOKUP($A1980&amp;$C1980&amp;$B1980,Mapping!$C:$G,4,0)</f>
        <v>AVEENO</v>
      </c>
      <c r="J1980" t="str">
        <f t="shared" ref="J1980:J2043" si="31">IF(OR(C1980="ROC",C1980="COMPEED"),E1980,D1980)</f>
        <v>AVEENO BABY</v>
      </c>
      <c r="K1980" t="str">
        <f>VLOOKUP($A1980&amp;$C1980&amp;$B1980,Mapping!$C:$G,5,0)</f>
        <v>Adult Skin Care</v>
      </c>
      <c r="L1980" t="str">
        <f>VLOOKUP(J1980&amp;H1980,Mapping!J:K,2,0)</f>
        <v>Aveeno</v>
      </c>
      <c r="M1980" t="str">
        <f>IF(OR(I1980="PIZ BUIN",I1980="LISTERINE"),VLOOKUP(E1980,MAPEO!C:D,2,0)&amp;" "&amp;H1980,VLOOKUP(E1980,MAPEO!C:D,2,0))</f>
        <v>Aveeno</v>
      </c>
      <c r="N1980">
        <f>VLOOKUP(F1980,MD!A:B,2,0)</f>
        <v>0</v>
      </c>
    </row>
    <row r="1981" spans="1:14">
      <c r="A1981" t="s">
        <v>133</v>
      </c>
      <c r="B1981" t="s">
        <v>0</v>
      </c>
      <c r="C1981" t="s">
        <v>139</v>
      </c>
      <c r="D1981" t="s">
        <v>414</v>
      </c>
      <c r="E1981" t="s">
        <v>414</v>
      </c>
      <c r="F1981" t="s">
        <v>493</v>
      </c>
      <c r="G1981" s="3">
        <v>-124.57</v>
      </c>
      <c r="H1981" s="3" t="str">
        <f>VLOOKUP($A1981&amp;$C1981&amp;$B1981,Mapping!$C:$G,3,0)</f>
        <v>Beauty</v>
      </c>
      <c r="I1981" t="str">
        <f>VLOOKUP($A1981&amp;$C1981&amp;$B1981,Mapping!$C:$G,4,0)</f>
        <v>AVEENO</v>
      </c>
      <c r="J1981" t="str">
        <f t="shared" si="31"/>
        <v>AVEENO BABY</v>
      </c>
      <c r="K1981" t="str">
        <f>VLOOKUP($A1981&amp;$C1981&amp;$B1981,Mapping!$C:$G,5,0)</f>
        <v>Adult Skin Care</v>
      </c>
      <c r="L1981" t="str">
        <f>VLOOKUP(J1981&amp;H1981,Mapping!J:K,2,0)</f>
        <v>Aveeno</v>
      </c>
      <c r="M1981" t="str">
        <f>IF(OR(I1981="PIZ BUIN",I1981="LISTERINE"),VLOOKUP(E1981,MAPEO!C:D,2,0)&amp;" "&amp;H1981,VLOOKUP(E1981,MAPEO!C:D,2,0))</f>
        <v>Aveeno</v>
      </c>
      <c r="N1981">
        <f>VLOOKUP(F1981,MD!A:B,2,0)</f>
        <v>0</v>
      </c>
    </row>
    <row r="1982" spans="1:14">
      <c r="A1982" t="s">
        <v>133</v>
      </c>
      <c r="B1982" t="s">
        <v>0</v>
      </c>
      <c r="C1982" t="s">
        <v>139</v>
      </c>
      <c r="D1982" t="s">
        <v>414</v>
      </c>
      <c r="E1982" t="s">
        <v>414</v>
      </c>
      <c r="F1982" t="s">
        <v>95</v>
      </c>
      <c r="G1982" s="3">
        <v>-19.72</v>
      </c>
      <c r="H1982" s="3" t="str">
        <f>VLOOKUP($A1982&amp;$C1982&amp;$B1982,Mapping!$C:$G,3,0)</f>
        <v>Beauty</v>
      </c>
      <c r="I1982" t="str">
        <f>VLOOKUP($A1982&amp;$C1982&amp;$B1982,Mapping!$C:$G,4,0)</f>
        <v>AVEENO</v>
      </c>
      <c r="J1982" t="str">
        <f t="shared" si="31"/>
        <v>AVEENO BABY</v>
      </c>
      <c r="K1982" t="str">
        <f>VLOOKUP($A1982&amp;$C1982&amp;$B1982,Mapping!$C:$G,5,0)</f>
        <v>Adult Skin Care</v>
      </c>
      <c r="L1982" t="str">
        <f>VLOOKUP(J1982&amp;H1982,Mapping!J:K,2,0)</f>
        <v>Aveeno</v>
      </c>
      <c r="M1982" t="str">
        <f>IF(OR(I1982="PIZ BUIN",I1982="LISTERINE"),VLOOKUP(E1982,MAPEO!C:D,2,0)&amp;" "&amp;H1982,VLOOKUP(E1982,MAPEO!C:D,2,0))</f>
        <v>Aveeno</v>
      </c>
      <c r="N1982" t="str">
        <f>VLOOKUP(F1982,MD!A:B,2,0)</f>
        <v>YTD 2015</v>
      </c>
    </row>
    <row r="1983" spans="1:14">
      <c r="A1983" t="s">
        <v>133</v>
      </c>
      <c r="B1983" t="s">
        <v>0</v>
      </c>
      <c r="C1983" t="s">
        <v>139</v>
      </c>
      <c r="D1983" t="s">
        <v>414</v>
      </c>
      <c r="E1983" t="s">
        <v>414</v>
      </c>
      <c r="F1983" t="s">
        <v>96</v>
      </c>
      <c r="G1983" s="3">
        <v>-6.72</v>
      </c>
      <c r="H1983" s="3" t="str">
        <f>VLOOKUP($A1983&amp;$C1983&amp;$B1983,Mapping!$C:$G,3,0)</f>
        <v>Beauty</v>
      </c>
      <c r="I1983" t="str">
        <f>VLOOKUP($A1983&amp;$C1983&amp;$B1983,Mapping!$C:$G,4,0)</f>
        <v>AVEENO</v>
      </c>
      <c r="J1983" t="str">
        <f t="shared" si="31"/>
        <v>AVEENO BABY</v>
      </c>
      <c r="K1983" t="str">
        <f>VLOOKUP($A1983&amp;$C1983&amp;$B1983,Mapping!$C:$G,5,0)</f>
        <v>Adult Skin Care</v>
      </c>
      <c r="L1983" t="str">
        <f>VLOOKUP(J1983&amp;H1983,Mapping!J:K,2,0)</f>
        <v>Aveeno</v>
      </c>
      <c r="M1983" t="str">
        <f>IF(OR(I1983="PIZ BUIN",I1983="LISTERINE"),VLOOKUP(E1983,MAPEO!C:D,2,0)&amp;" "&amp;H1983,VLOOKUP(E1983,MAPEO!C:D,2,0))</f>
        <v>Aveeno</v>
      </c>
      <c r="N1983" t="str">
        <f>VLOOKUP(F1983,MD!A:B,2,0)</f>
        <v>YTD 2015</v>
      </c>
    </row>
    <row r="1984" spans="1:14">
      <c r="A1984" t="s">
        <v>133</v>
      </c>
      <c r="B1984" t="s">
        <v>0</v>
      </c>
      <c r="C1984" t="s">
        <v>139</v>
      </c>
      <c r="D1984" t="s">
        <v>414</v>
      </c>
      <c r="E1984" t="s">
        <v>414</v>
      </c>
      <c r="F1984" t="s">
        <v>97</v>
      </c>
      <c r="G1984" s="3">
        <v>-12.74</v>
      </c>
      <c r="H1984" s="3" t="str">
        <f>VLOOKUP($A1984&amp;$C1984&amp;$B1984,Mapping!$C:$G,3,0)</f>
        <v>Beauty</v>
      </c>
      <c r="I1984" t="str">
        <f>VLOOKUP($A1984&amp;$C1984&amp;$B1984,Mapping!$C:$G,4,0)</f>
        <v>AVEENO</v>
      </c>
      <c r="J1984" t="str">
        <f t="shared" si="31"/>
        <v>AVEENO BABY</v>
      </c>
      <c r="K1984" t="str">
        <f>VLOOKUP($A1984&amp;$C1984&amp;$B1984,Mapping!$C:$G,5,0)</f>
        <v>Adult Skin Care</v>
      </c>
      <c r="L1984" t="str">
        <f>VLOOKUP(J1984&amp;H1984,Mapping!J:K,2,0)</f>
        <v>Aveeno</v>
      </c>
      <c r="M1984" t="str">
        <f>IF(OR(I1984="PIZ BUIN",I1984="LISTERINE"),VLOOKUP(E1984,MAPEO!C:D,2,0)&amp;" "&amp;H1984,VLOOKUP(E1984,MAPEO!C:D,2,0))</f>
        <v>Aveeno</v>
      </c>
      <c r="N1984" t="str">
        <f>VLOOKUP(F1984,MD!A:B,2,0)</f>
        <v>YTD 2015</v>
      </c>
    </row>
    <row r="1985" spans="1:14">
      <c r="A1985" t="s">
        <v>133</v>
      </c>
      <c r="B1985" t="s">
        <v>0</v>
      </c>
      <c r="C1985" t="s">
        <v>139</v>
      </c>
      <c r="D1985" t="s">
        <v>414</v>
      </c>
      <c r="E1985" t="s">
        <v>414</v>
      </c>
      <c r="F1985" t="s">
        <v>101</v>
      </c>
      <c r="G1985" s="3">
        <v>-6.72</v>
      </c>
      <c r="H1985" s="3" t="str">
        <f>VLOOKUP($A1985&amp;$C1985&amp;$B1985,Mapping!$C:$G,3,0)</f>
        <v>Beauty</v>
      </c>
      <c r="I1985" t="str">
        <f>VLOOKUP($A1985&amp;$C1985&amp;$B1985,Mapping!$C:$G,4,0)</f>
        <v>AVEENO</v>
      </c>
      <c r="J1985" t="str">
        <f t="shared" si="31"/>
        <v>AVEENO BABY</v>
      </c>
      <c r="K1985" t="str">
        <f>VLOOKUP($A1985&amp;$C1985&amp;$B1985,Mapping!$C:$G,5,0)</f>
        <v>Adult Skin Care</v>
      </c>
      <c r="L1985" t="str">
        <f>VLOOKUP(J1985&amp;H1985,Mapping!J:K,2,0)</f>
        <v>Aveeno</v>
      </c>
      <c r="M1985" t="str">
        <f>IF(OR(I1985="PIZ BUIN",I1985="LISTERINE"),VLOOKUP(E1985,MAPEO!C:D,2,0)&amp;" "&amp;H1985,VLOOKUP(E1985,MAPEO!C:D,2,0))</f>
        <v>Aveeno</v>
      </c>
      <c r="N1985" t="str">
        <f>VLOOKUP(F1985,MD!A:B,2,0)</f>
        <v>YTD 2015</v>
      </c>
    </row>
    <row r="1986" spans="1:14">
      <c r="A1986" t="s">
        <v>133</v>
      </c>
      <c r="B1986" t="s">
        <v>0</v>
      </c>
      <c r="C1986" t="s">
        <v>139</v>
      </c>
      <c r="D1986" t="s">
        <v>414</v>
      </c>
      <c r="E1986" t="s">
        <v>414</v>
      </c>
      <c r="F1986" t="s">
        <v>104</v>
      </c>
      <c r="G1986" s="3">
        <v>-6.93</v>
      </c>
      <c r="H1986" s="3" t="str">
        <f>VLOOKUP($A1986&amp;$C1986&amp;$B1986,Mapping!$C:$G,3,0)</f>
        <v>Beauty</v>
      </c>
      <c r="I1986" t="str">
        <f>VLOOKUP($A1986&amp;$C1986&amp;$B1986,Mapping!$C:$G,4,0)</f>
        <v>AVEENO</v>
      </c>
      <c r="J1986" t="str">
        <f t="shared" si="31"/>
        <v>AVEENO BABY</v>
      </c>
      <c r="K1986" t="str">
        <f>VLOOKUP($A1986&amp;$C1986&amp;$B1986,Mapping!$C:$G,5,0)</f>
        <v>Adult Skin Care</v>
      </c>
      <c r="L1986" t="str">
        <f>VLOOKUP(J1986&amp;H1986,Mapping!J:K,2,0)</f>
        <v>Aveeno</v>
      </c>
      <c r="M1986" t="str">
        <f>IF(OR(I1986="PIZ BUIN",I1986="LISTERINE"),VLOOKUP(E1986,MAPEO!C:D,2,0)&amp;" "&amp;H1986,VLOOKUP(E1986,MAPEO!C:D,2,0))</f>
        <v>Aveeno</v>
      </c>
      <c r="N1986" t="str">
        <f>VLOOKUP(F1986,MD!A:B,2,0)</f>
        <v>YTD 2015</v>
      </c>
    </row>
    <row r="1987" spans="1:14">
      <c r="A1987" t="s">
        <v>133</v>
      </c>
      <c r="B1987" t="s">
        <v>0</v>
      </c>
      <c r="C1987" t="s">
        <v>139</v>
      </c>
      <c r="D1987" t="s">
        <v>414</v>
      </c>
      <c r="E1987" t="s">
        <v>414</v>
      </c>
      <c r="F1987" t="s">
        <v>105</v>
      </c>
      <c r="G1987" s="3">
        <v>-54.38</v>
      </c>
      <c r="H1987" s="3" t="str">
        <f>VLOOKUP($A1987&amp;$C1987&amp;$B1987,Mapping!$C:$G,3,0)</f>
        <v>Beauty</v>
      </c>
      <c r="I1987" t="str">
        <f>VLOOKUP($A1987&amp;$C1987&amp;$B1987,Mapping!$C:$G,4,0)</f>
        <v>AVEENO</v>
      </c>
      <c r="J1987" t="str">
        <f t="shared" si="31"/>
        <v>AVEENO BABY</v>
      </c>
      <c r="K1987" t="str">
        <f>VLOOKUP($A1987&amp;$C1987&amp;$B1987,Mapping!$C:$G,5,0)</f>
        <v>Adult Skin Care</v>
      </c>
      <c r="L1987" t="str">
        <f>VLOOKUP(J1987&amp;H1987,Mapping!J:K,2,0)</f>
        <v>Aveeno</v>
      </c>
      <c r="M1987" t="str">
        <f>IF(OR(I1987="PIZ BUIN",I1987="LISTERINE"),VLOOKUP(E1987,MAPEO!C:D,2,0)&amp;" "&amp;H1987,VLOOKUP(E1987,MAPEO!C:D,2,0))</f>
        <v>Aveeno</v>
      </c>
      <c r="N1987" t="str">
        <f>VLOOKUP(F1987,MD!A:B,2,0)</f>
        <v>YTD 2015</v>
      </c>
    </row>
    <row r="1988" spans="1:14">
      <c r="A1988" t="s">
        <v>133</v>
      </c>
      <c r="B1988" t="s">
        <v>0</v>
      </c>
      <c r="C1988" t="s">
        <v>139</v>
      </c>
      <c r="D1988" t="s">
        <v>414</v>
      </c>
      <c r="E1988" t="s">
        <v>414</v>
      </c>
      <c r="F1988" t="s">
        <v>106</v>
      </c>
      <c r="G1988" s="3">
        <v>-7.81</v>
      </c>
      <c r="H1988" s="3" t="str">
        <f>VLOOKUP($A1988&amp;$C1988&amp;$B1988,Mapping!$C:$G,3,0)</f>
        <v>Beauty</v>
      </c>
      <c r="I1988" t="str">
        <f>VLOOKUP($A1988&amp;$C1988&amp;$B1988,Mapping!$C:$G,4,0)</f>
        <v>AVEENO</v>
      </c>
      <c r="J1988" t="str">
        <f t="shared" si="31"/>
        <v>AVEENO BABY</v>
      </c>
      <c r="K1988" t="str">
        <f>VLOOKUP($A1988&amp;$C1988&amp;$B1988,Mapping!$C:$G,5,0)</f>
        <v>Adult Skin Care</v>
      </c>
      <c r="L1988" t="str">
        <f>VLOOKUP(J1988&amp;H1988,Mapping!J:K,2,0)</f>
        <v>Aveeno</v>
      </c>
      <c r="M1988" t="str">
        <f>IF(OR(I1988="PIZ BUIN",I1988="LISTERINE"),VLOOKUP(E1988,MAPEO!C:D,2,0)&amp;" "&amp;H1988,VLOOKUP(E1988,MAPEO!C:D,2,0))</f>
        <v>Aveeno</v>
      </c>
      <c r="N1988" t="str">
        <f>VLOOKUP(F1988,MD!A:B,2,0)</f>
        <v>YTD 2015</v>
      </c>
    </row>
    <row r="1989" spans="1:14">
      <c r="A1989" t="s">
        <v>133</v>
      </c>
      <c r="B1989" t="s">
        <v>0</v>
      </c>
      <c r="C1989" t="s">
        <v>139</v>
      </c>
      <c r="D1989" t="s">
        <v>414</v>
      </c>
      <c r="E1989" t="s">
        <v>414</v>
      </c>
      <c r="F1989" t="s">
        <v>108</v>
      </c>
      <c r="G1989" s="3">
        <v>-27.99</v>
      </c>
      <c r="H1989" s="3" t="str">
        <f>VLOOKUP($A1989&amp;$C1989&amp;$B1989,Mapping!$C:$G,3,0)</f>
        <v>Beauty</v>
      </c>
      <c r="I1989" t="str">
        <f>VLOOKUP($A1989&amp;$C1989&amp;$B1989,Mapping!$C:$G,4,0)</f>
        <v>AVEENO</v>
      </c>
      <c r="J1989" t="str">
        <f t="shared" si="31"/>
        <v>AVEENO BABY</v>
      </c>
      <c r="K1989" t="str">
        <f>VLOOKUP($A1989&amp;$C1989&amp;$B1989,Mapping!$C:$G,5,0)</f>
        <v>Adult Skin Care</v>
      </c>
      <c r="L1989" t="str">
        <f>VLOOKUP(J1989&amp;H1989,Mapping!J:K,2,0)</f>
        <v>Aveeno</v>
      </c>
      <c r="M1989" t="str">
        <f>IF(OR(I1989="PIZ BUIN",I1989="LISTERINE"),VLOOKUP(E1989,MAPEO!C:D,2,0)&amp;" "&amp;H1989,VLOOKUP(E1989,MAPEO!C:D,2,0))</f>
        <v>Aveeno</v>
      </c>
      <c r="N1989">
        <f>VLOOKUP(F1989,MD!A:B,2,0)</f>
        <v>0</v>
      </c>
    </row>
    <row r="1990" spans="1:14">
      <c r="A1990" t="s">
        <v>133</v>
      </c>
      <c r="B1990" t="s">
        <v>0</v>
      </c>
      <c r="C1990" t="s">
        <v>139</v>
      </c>
      <c r="D1990" t="s">
        <v>414</v>
      </c>
      <c r="E1990" t="s">
        <v>414</v>
      </c>
      <c r="F1990" t="s">
        <v>109</v>
      </c>
      <c r="G1990" s="3">
        <v>0.01</v>
      </c>
      <c r="H1990" s="3" t="str">
        <f>VLOOKUP($A1990&amp;$C1990&amp;$B1990,Mapping!$C:$G,3,0)</f>
        <v>Beauty</v>
      </c>
      <c r="I1990" t="str">
        <f>VLOOKUP($A1990&amp;$C1990&amp;$B1990,Mapping!$C:$G,4,0)</f>
        <v>AVEENO</v>
      </c>
      <c r="J1990" t="str">
        <f t="shared" si="31"/>
        <v>AVEENO BABY</v>
      </c>
      <c r="K1990" t="str">
        <f>VLOOKUP($A1990&amp;$C1990&amp;$B1990,Mapping!$C:$G,5,0)</f>
        <v>Adult Skin Care</v>
      </c>
      <c r="L1990" t="str">
        <f>VLOOKUP(J1990&amp;H1990,Mapping!J:K,2,0)</f>
        <v>Aveeno</v>
      </c>
      <c r="M1990" t="str">
        <f>IF(OR(I1990="PIZ BUIN",I1990="LISTERINE"),VLOOKUP(E1990,MAPEO!C:D,2,0)&amp;" "&amp;H1990,VLOOKUP(E1990,MAPEO!C:D,2,0))</f>
        <v>Aveeno</v>
      </c>
      <c r="N1990">
        <f>VLOOKUP(F1990,MD!A:B,2,0)</f>
        <v>0</v>
      </c>
    </row>
    <row r="1991" spans="1:14">
      <c r="A1991" t="s">
        <v>133</v>
      </c>
      <c r="B1991" t="s">
        <v>0</v>
      </c>
      <c r="C1991" t="s">
        <v>139</v>
      </c>
      <c r="D1991" t="s">
        <v>414</v>
      </c>
      <c r="E1991" t="s">
        <v>414</v>
      </c>
      <c r="F1991" t="s">
        <v>110</v>
      </c>
      <c r="G1991" s="3">
        <v>-12.98</v>
      </c>
      <c r="H1991" s="3" t="str">
        <f>VLOOKUP($A1991&amp;$C1991&amp;$B1991,Mapping!$C:$G,3,0)</f>
        <v>Beauty</v>
      </c>
      <c r="I1991" t="str">
        <f>VLOOKUP($A1991&amp;$C1991&amp;$B1991,Mapping!$C:$G,4,0)</f>
        <v>AVEENO</v>
      </c>
      <c r="J1991" t="str">
        <f t="shared" si="31"/>
        <v>AVEENO BABY</v>
      </c>
      <c r="K1991" t="str">
        <f>VLOOKUP($A1991&amp;$C1991&amp;$B1991,Mapping!$C:$G,5,0)</f>
        <v>Adult Skin Care</v>
      </c>
      <c r="L1991" t="str">
        <f>VLOOKUP(J1991&amp;H1991,Mapping!J:K,2,0)</f>
        <v>Aveeno</v>
      </c>
      <c r="M1991" t="str">
        <f>IF(OR(I1991="PIZ BUIN",I1991="LISTERINE"),VLOOKUP(E1991,MAPEO!C:D,2,0)&amp;" "&amp;H1991,VLOOKUP(E1991,MAPEO!C:D,2,0))</f>
        <v>Aveeno</v>
      </c>
      <c r="N1991">
        <f>VLOOKUP(F1991,MD!A:B,2,0)</f>
        <v>0</v>
      </c>
    </row>
    <row r="1992" spans="1:14">
      <c r="A1992" t="s">
        <v>133</v>
      </c>
      <c r="B1992" t="s">
        <v>0</v>
      </c>
      <c r="C1992" t="s">
        <v>139</v>
      </c>
      <c r="D1992" t="s">
        <v>414</v>
      </c>
      <c r="E1992" t="s">
        <v>414</v>
      </c>
      <c r="F1992" t="s">
        <v>111</v>
      </c>
      <c r="G1992" s="3">
        <v>-5.25</v>
      </c>
      <c r="H1992" s="3" t="str">
        <f>VLOOKUP($A1992&amp;$C1992&amp;$B1992,Mapping!$C:$G,3,0)</f>
        <v>Beauty</v>
      </c>
      <c r="I1992" t="str">
        <f>VLOOKUP($A1992&amp;$C1992&amp;$B1992,Mapping!$C:$G,4,0)</f>
        <v>AVEENO</v>
      </c>
      <c r="J1992" t="str">
        <f t="shared" si="31"/>
        <v>AVEENO BABY</v>
      </c>
      <c r="K1992" t="str">
        <f>VLOOKUP($A1992&amp;$C1992&amp;$B1992,Mapping!$C:$G,5,0)</f>
        <v>Adult Skin Care</v>
      </c>
      <c r="L1992" t="str">
        <f>VLOOKUP(J1992&amp;H1992,Mapping!J:K,2,0)</f>
        <v>Aveeno</v>
      </c>
      <c r="M1992" t="str">
        <f>IF(OR(I1992="PIZ BUIN",I1992="LISTERINE"),VLOOKUP(E1992,MAPEO!C:D,2,0)&amp;" "&amp;H1992,VLOOKUP(E1992,MAPEO!C:D,2,0))</f>
        <v>Aveeno</v>
      </c>
      <c r="N1992">
        <f>VLOOKUP(F1992,MD!A:B,2,0)</f>
        <v>0</v>
      </c>
    </row>
    <row r="1993" spans="1:14">
      <c r="A1993" t="s">
        <v>133</v>
      </c>
      <c r="B1993" t="s">
        <v>0</v>
      </c>
      <c r="C1993" t="s">
        <v>139</v>
      </c>
      <c r="D1993" t="s">
        <v>414</v>
      </c>
      <c r="E1993" t="s">
        <v>414</v>
      </c>
      <c r="F1993" t="s">
        <v>114</v>
      </c>
      <c r="G1993" s="3">
        <v>-10.71</v>
      </c>
      <c r="H1993" s="3" t="str">
        <f>VLOOKUP($A1993&amp;$C1993&amp;$B1993,Mapping!$C:$G,3,0)</f>
        <v>Beauty</v>
      </c>
      <c r="I1993" t="str">
        <f>VLOOKUP($A1993&amp;$C1993&amp;$B1993,Mapping!$C:$G,4,0)</f>
        <v>AVEENO</v>
      </c>
      <c r="J1993" t="str">
        <f t="shared" si="31"/>
        <v>AVEENO BABY</v>
      </c>
      <c r="K1993" t="str">
        <f>VLOOKUP($A1993&amp;$C1993&amp;$B1993,Mapping!$C:$G,5,0)</f>
        <v>Adult Skin Care</v>
      </c>
      <c r="L1993" t="str">
        <f>VLOOKUP(J1993&amp;H1993,Mapping!J:K,2,0)</f>
        <v>Aveeno</v>
      </c>
      <c r="M1993" t="str">
        <f>IF(OR(I1993="PIZ BUIN",I1993="LISTERINE"),VLOOKUP(E1993,MAPEO!C:D,2,0)&amp;" "&amp;H1993,VLOOKUP(E1993,MAPEO!C:D,2,0))</f>
        <v>Aveeno</v>
      </c>
      <c r="N1993">
        <f>VLOOKUP(F1993,MD!A:B,2,0)</f>
        <v>0</v>
      </c>
    </row>
    <row r="1994" spans="1:14">
      <c r="A1994" t="s">
        <v>133</v>
      </c>
      <c r="B1994" t="s">
        <v>0</v>
      </c>
      <c r="C1994" t="s">
        <v>139</v>
      </c>
      <c r="D1994" t="s">
        <v>414</v>
      </c>
      <c r="E1994" t="s">
        <v>414</v>
      </c>
      <c r="F1994" t="s">
        <v>117</v>
      </c>
      <c r="G1994" s="3">
        <v>-13.46</v>
      </c>
      <c r="H1994" s="3" t="str">
        <f>VLOOKUP($A1994&amp;$C1994&amp;$B1994,Mapping!$C:$G,3,0)</f>
        <v>Beauty</v>
      </c>
      <c r="I1994" t="str">
        <f>VLOOKUP($A1994&amp;$C1994&amp;$B1994,Mapping!$C:$G,4,0)</f>
        <v>AVEENO</v>
      </c>
      <c r="J1994" t="str">
        <f t="shared" si="31"/>
        <v>AVEENO BABY</v>
      </c>
      <c r="K1994" t="str">
        <f>VLOOKUP($A1994&amp;$C1994&amp;$B1994,Mapping!$C:$G,5,0)</f>
        <v>Adult Skin Care</v>
      </c>
      <c r="L1994" t="str">
        <f>VLOOKUP(J1994&amp;H1994,Mapping!J:K,2,0)</f>
        <v>Aveeno</v>
      </c>
      <c r="M1994" t="str">
        <f>IF(OR(I1994="PIZ BUIN",I1994="LISTERINE"),VLOOKUP(E1994,MAPEO!C:D,2,0)&amp;" "&amp;H1994,VLOOKUP(E1994,MAPEO!C:D,2,0))</f>
        <v>Aveeno</v>
      </c>
      <c r="N1994" t="str">
        <f>VLOOKUP(F1994,MD!A:B,2,0)</f>
        <v>YTD 2016</v>
      </c>
    </row>
    <row r="1995" spans="1:14">
      <c r="A1995" t="s">
        <v>133</v>
      </c>
      <c r="B1995" t="s">
        <v>0</v>
      </c>
      <c r="C1995" t="s">
        <v>144</v>
      </c>
      <c r="D1995" t="s">
        <v>415</v>
      </c>
      <c r="E1995" t="s">
        <v>415</v>
      </c>
      <c r="F1995" t="s">
        <v>482</v>
      </c>
      <c r="G1995" s="3">
        <v>1962.85</v>
      </c>
      <c r="H1995" s="3" t="str">
        <f>VLOOKUP($A1995&amp;$C1995&amp;$B1995,Mapping!$C:$G,3,0)</f>
        <v>PHARMA</v>
      </c>
      <c r="I1995" t="str">
        <f>VLOOKUP($A1995&amp;$C1995&amp;$B1995,Mapping!$C:$G,4,0)</f>
        <v>BE-TOTAL</v>
      </c>
      <c r="J1995" t="str">
        <f t="shared" si="31"/>
        <v>BE-TOTAL ADULTO</v>
      </c>
      <c r="K1995" t="str">
        <f>VLOOKUP($A1995&amp;$C1995&amp;$B1995,Mapping!$C:$G,5,0)</f>
        <v>OTC</v>
      </c>
      <c r="L1995" t="str">
        <f>VLOOKUP(J1995&amp;H1995,Mapping!J:K,2,0)</f>
        <v>Be Total</v>
      </c>
      <c r="M1995" t="str">
        <f>IF(OR(I1995="PIZ BUIN",I1995="LISTERINE"),VLOOKUP(E1995,MAPEO!C:D,2,0)&amp;" "&amp;H1995,VLOOKUP(E1995,MAPEO!C:D,2,0))</f>
        <v>Be total</v>
      </c>
      <c r="N1995">
        <f>VLOOKUP(F1995,MD!A:B,2,0)</f>
        <v>0</v>
      </c>
    </row>
    <row r="1996" spans="1:14">
      <c r="A1996" t="s">
        <v>133</v>
      </c>
      <c r="B1996" t="s">
        <v>0</v>
      </c>
      <c r="C1996" t="s">
        <v>144</v>
      </c>
      <c r="D1996" t="s">
        <v>415</v>
      </c>
      <c r="E1996" t="s">
        <v>415</v>
      </c>
      <c r="F1996" t="s">
        <v>483</v>
      </c>
      <c r="G1996" s="3">
        <v>38463.1</v>
      </c>
      <c r="H1996" s="3" t="str">
        <f>VLOOKUP($A1996&amp;$C1996&amp;$B1996,Mapping!$C:$G,3,0)</f>
        <v>PHARMA</v>
      </c>
      <c r="I1996" t="str">
        <f>VLOOKUP($A1996&amp;$C1996&amp;$B1996,Mapping!$C:$G,4,0)</f>
        <v>BE-TOTAL</v>
      </c>
      <c r="J1996" t="str">
        <f t="shared" si="31"/>
        <v>BE-TOTAL ADULTO</v>
      </c>
      <c r="K1996" t="str">
        <f>VLOOKUP($A1996&amp;$C1996&amp;$B1996,Mapping!$C:$G,5,0)</f>
        <v>OTC</v>
      </c>
      <c r="L1996" t="str">
        <f>VLOOKUP(J1996&amp;H1996,Mapping!J:K,2,0)</f>
        <v>Be Total</v>
      </c>
      <c r="M1996" t="str">
        <f>IF(OR(I1996="PIZ BUIN",I1996="LISTERINE"),VLOOKUP(E1996,MAPEO!C:D,2,0)&amp;" "&amp;H1996,VLOOKUP(E1996,MAPEO!C:D,2,0))</f>
        <v>Be total</v>
      </c>
      <c r="N1996">
        <f>VLOOKUP(F1996,MD!A:B,2,0)</f>
        <v>0</v>
      </c>
    </row>
    <row r="1997" spans="1:14">
      <c r="A1997" t="s">
        <v>133</v>
      </c>
      <c r="B1997" t="s">
        <v>0</v>
      </c>
      <c r="C1997" t="s">
        <v>144</v>
      </c>
      <c r="D1997" t="s">
        <v>415</v>
      </c>
      <c r="E1997" t="s">
        <v>415</v>
      </c>
      <c r="F1997" t="s">
        <v>484</v>
      </c>
      <c r="G1997" s="3">
        <v>48463.21</v>
      </c>
      <c r="H1997" s="3" t="str">
        <f>VLOOKUP($A1997&amp;$C1997&amp;$B1997,Mapping!$C:$G,3,0)</f>
        <v>PHARMA</v>
      </c>
      <c r="I1997" t="str">
        <f>VLOOKUP($A1997&amp;$C1997&amp;$B1997,Mapping!$C:$G,4,0)</f>
        <v>BE-TOTAL</v>
      </c>
      <c r="J1997" t="str">
        <f t="shared" si="31"/>
        <v>BE-TOTAL ADULTO</v>
      </c>
      <c r="K1997" t="str">
        <f>VLOOKUP($A1997&amp;$C1997&amp;$B1997,Mapping!$C:$G,5,0)</f>
        <v>OTC</v>
      </c>
      <c r="L1997" t="str">
        <f>VLOOKUP(J1997&amp;H1997,Mapping!J:K,2,0)</f>
        <v>Be Total</v>
      </c>
      <c r="M1997" t="str">
        <f>IF(OR(I1997="PIZ BUIN",I1997="LISTERINE"),VLOOKUP(E1997,MAPEO!C:D,2,0)&amp;" "&amp;H1997,VLOOKUP(E1997,MAPEO!C:D,2,0))</f>
        <v>Be total</v>
      </c>
      <c r="N1997">
        <f>VLOOKUP(F1997,MD!A:B,2,0)</f>
        <v>0</v>
      </c>
    </row>
    <row r="1998" spans="1:14">
      <c r="A1998" t="s">
        <v>133</v>
      </c>
      <c r="B1998" t="s">
        <v>0</v>
      </c>
      <c r="C1998" t="s">
        <v>144</v>
      </c>
      <c r="D1998" t="s">
        <v>415</v>
      </c>
      <c r="E1998" t="s">
        <v>415</v>
      </c>
      <c r="F1998" t="s">
        <v>485</v>
      </c>
      <c r="G1998" s="3">
        <v>17238.09</v>
      </c>
      <c r="H1998" s="3" t="str">
        <f>VLOOKUP($A1998&amp;$C1998&amp;$B1998,Mapping!$C:$G,3,0)</f>
        <v>PHARMA</v>
      </c>
      <c r="I1998" t="str">
        <f>VLOOKUP($A1998&amp;$C1998&amp;$B1998,Mapping!$C:$G,4,0)</f>
        <v>BE-TOTAL</v>
      </c>
      <c r="J1998" t="str">
        <f t="shared" si="31"/>
        <v>BE-TOTAL ADULTO</v>
      </c>
      <c r="K1998" t="str">
        <f>VLOOKUP($A1998&amp;$C1998&amp;$B1998,Mapping!$C:$G,5,0)</f>
        <v>OTC</v>
      </c>
      <c r="L1998" t="str">
        <f>VLOOKUP(J1998&amp;H1998,Mapping!J:K,2,0)</f>
        <v>Be Total</v>
      </c>
      <c r="M1998" t="str">
        <f>IF(OR(I1998="PIZ BUIN",I1998="LISTERINE"),VLOOKUP(E1998,MAPEO!C:D,2,0)&amp;" "&amp;H1998,VLOOKUP(E1998,MAPEO!C:D,2,0))</f>
        <v>Be total</v>
      </c>
      <c r="N1998">
        <f>VLOOKUP(F1998,MD!A:B,2,0)</f>
        <v>0</v>
      </c>
    </row>
    <row r="1999" spans="1:14">
      <c r="A1999" t="s">
        <v>133</v>
      </c>
      <c r="B1999" t="s">
        <v>0</v>
      </c>
      <c r="C1999" t="s">
        <v>144</v>
      </c>
      <c r="D1999" t="s">
        <v>415</v>
      </c>
      <c r="E1999" t="s">
        <v>415</v>
      </c>
      <c r="F1999" t="s">
        <v>486</v>
      </c>
      <c r="G1999" s="3">
        <v>22388.25</v>
      </c>
      <c r="H1999" s="3" t="str">
        <f>VLOOKUP($A1999&amp;$C1999&amp;$B1999,Mapping!$C:$G,3,0)</f>
        <v>PHARMA</v>
      </c>
      <c r="I1999" t="str">
        <f>VLOOKUP($A1999&amp;$C1999&amp;$B1999,Mapping!$C:$G,4,0)</f>
        <v>BE-TOTAL</v>
      </c>
      <c r="J1999" t="str">
        <f t="shared" si="31"/>
        <v>BE-TOTAL ADULTO</v>
      </c>
      <c r="K1999" t="str">
        <f>VLOOKUP($A1999&amp;$C1999&amp;$B1999,Mapping!$C:$G,5,0)</f>
        <v>OTC</v>
      </c>
      <c r="L1999" t="str">
        <f>VLOOKUP(J1999&amp;H1999,Mapping!J:K,2,0)</f>
        <v>Be Total</v>
      </c>
      <c r="M1999" t="str">
        <f>IF(OR(I1999="PIZ BUIN",I1999="LISTERINE"),VLOOKUP(E1999,MAPEO!C:D,2,0)&amp;" "&amp;H1999,VLOOKUP(E1999,MAPEO!C:D,2,0))</f>
        <v>Be total</v>
      </c>
      <c r="N1999">
        <f>VLOOKUP(F1999,MD!A:B,2,0)</f>
        <v>0</v>
      </c>
    </row>
    <row r="2000" spans="1:14">
      <c r="A2000" t="s">
        <v>133</v>
      </c>
      <c r="B2000" t="s">
        <v>0</v>
      </c>
      <c r="C2000" t="s">
        <v>144</v>
      </c>
      <c r="D2000" t="s">
        <v>415</v>
      </c>
      <c r="E2000" t="s">
        <v>415</v>
      </c>
      <c r="F2000" t="s">
        <v>487</v>
      </c>
      <c r="G2000" s="3">
        <v>63011.1</v>
      </c>
      <c r="H2000" s="3" t="str">
        <f>VLOOKUP($A2000&amp;$C2000&amp;$B2000,Mapping!$C:$G,3,0)</f>
        <v>PHARMA</v>
      </c>
      <c r="I2000" t="str">
        <f>VLOOKUP($A2000&amp;$C2000&amp;$B2000,Mapping!$C:$G,4,0)</f>
        <v>BE-TOTAL</v>
      </c>
      <c r="J2000" t="str">
        <f t="shared" si="31"/>
        <v>BE-TOTAL ADULTO</v>
      </c>
      <c r="K2000" t="str">
        <f>VLOOKUP($A2000&amp;$C2000&amp;$B2000,Mapping!$C:$G,5,0)</f>
        <v>OTC</v>
      </c>
      <c r="L2000" t="str">
        <f>VLOOKUP(J2000&amp;H2000,Mapping!J:K,2,0)</f>
        <v>Be Total</v>
      </c>
      <c r="M2000" t="str">
        <f>IF(OR(I2000="PIZ BUIN",I2000="LISTERINE"),VLOOKUP(E2000,MAPEO!C:D,2,0)&amp;" "&amp;H2000,VLOOKUP(E2000,MAPEO!C:D,2,0))</f>
        <v>Be total</v>
      </c>
      <c r="N2000">
        <f>VLOOKUP(F2000,MD!A:B,2,0)</f>
        <v>0</v>
      </c>
    </row>
    <row r="2001" spans="1:14">
      <c r="A2001" t="s">
        <v>133</v>
      </c>
      <c r="B2001" t="s">
        <v>0</v>
      </c>
      <c r="C2001" t="s">
        <v>144</v>
      </c>
      <c r="D2001" t="s">
        <v>415</v>
      </c>
      <c r="E2001" t="s">
        <v>415</v>
      </c>
      <c r="F2001" t="s">
        <v>488</v>
      </c>
      <c r="G2001" s="3">
        <v>23100.05</v>
      </c>
      <c r="H2001" s="3" t="str">
        <f>VLOOKUP($A2001&amp;$C2001&amp;$B2001,Mapping!$C:$G,3,0)</f>
        <v>PHARMA</v>
      </c>
      <c r="I2001" t="str">
        <f>VLOOKUP($A2001&amp;$C2001&amp;$B2001,Mapping!$C:$G,4,0)</f>
        <v>BE-TOTAL</v>
      </c>
      <c r="J2001" t="str">
        <f t="shared" si="31"/>
        <v>BE-TOTAL ADULTO</v>
      </c>
      <c r="K2001" t="str">
        <f>VLOOKUP($A2001&amp;$C2001&amp;$B2001,Mapping!$C:$G,5,0)</f>
        <v>OTC</v>
      </c>
      <c r="L2001" t="str">
        <f>VLOOKUP(J2001&amp;H2001,Mapping!J:K,2,0)</f>
        <v>Be Total</v>
      </c>
      <c r="M2001" t="str">
        <f>IF(OR(I2001="PIZ BUIN",I2001="LISTERINE"),VLOOKUP(E2001,MAPEO!C:D,2,0)&amp;" "&amp;H2001,VLOOKUP(E2001,MAPEO!C:D,2,0))</f>
        <v>Be total</v>
      </c>
      <c r="N2001">
        <f>VLOOKUP(F2001,MD!A:B,2,0)</f>
        <v>0</v>
      </c>
    </row>
    <row r="2002" spans="1:14">
      <c r="A2002" t="s">
        <v>133</v>
      </c>
      <c r="B2002" t="s">
        <v>0</v>
      </c>
      <c r="C2002" t="s">
        <v>144</v>
      </c>
      <c r="D2002" t="s">
        <v>415</v>
      </c>
      <c r="E2002" t="s">
        <v>415</v>
      </c>
      <c r="F2002" t="s">
        <v>489</v>
      </c>
      <c r="G2002" s="3">
        <v>9161.9500000000007</v>
      </c>
      <c r="H2002" s="3" t="str">
        <f>VLOOKUP($A2002&amp;$C2002&amp;$B2002,Mapping!$C:$G,3,0)</f>
        <v>PHARMA</v>
      </c>
      <c r="I2002" t="str">
        <f>VLOOKUP($A2002&amp;$C2002&amp;$B2002,Mapping!$C:$G,4,0)</f>
        <v>BE-TOTAL</v>
      </c>
      <c r="J2002" t="str">
        <f t="shared" si="31"/>
        <v>BE-TOTAL ADULTO</v>
      </c>
      <c r="K2002" t="str">
        <f>VLOOKUP($A2002&amp;$C2002&amp;$B2002,Mapping!$C:$G,5,0)</f>
        <v>OTC</v>
      </c>
      <c r="L2002" t="str">
        <f>VLOOKUP(J2002&amp;H2002,Mapping!J:K,2,0)</f>
        <v>Be Total</v>
      </c>
      <c r="M2002" t="str">
        <f>IF(OR(I2002="PIZ BUIN",I2002="LISTERINE"),VLOOKUP(E2002,MAPEO!C:D,2,0)&amp;" "&amp;H2002,VLOOKUP(E2002,MAPEO!C:D,2,0))</f>
        <v>Be total</v>
      </c>
      <c r="N2002">
        <f>VLOOKUP(F2002,MD!A:B,2,0)</f>
        <v>0</v>
      </c>
    </row>
    <row r="2003" spans="1:14">
      <c r="A2003" t="s">
        <v>133</v>
      </c>
      <c r="B2003" t="s">
        <v>0</v>
      </c>
      <c r="C2003" t="s">
        <v>144</v>
      </c>
      <c r="D2003" t="s">
        <v>415</v>
      </c>
      <c r="E2003" t="s">
        <v>415</v>
      </c>
      <c r="F2003" t="s">
        <v>490</v>
      </c>
      <c r="G2003" s="3">
        <v>38882.47</v>
      </c>
      <c r="H2003" s="3" t="str">
        <f>VLOOKUP($A2003&amp;$C2003&amp;$B2003,Mapping!$C:$G,3,0)</f>
        <v>PHARMA</v>
      </c>
      <c r="I2003" t="str">
        <f>VLOOKUP($A2003&amp;$C2003&amp;$B2003,Mapping!$C:$G,4,0)</f>
        <v>BE-TOTAL</v>
      </c>
      <c r="J2003" t="str">
        <f t="shared" si="31"/>
        <v>BE-TOTAL ADULTO</v>
      </c>
      <c r="K2003" t="str">
        <f>VLOOKUP($A2003&amp;$C2003&amp;$B2003,Mapping!$C:$G,5,0)</f>
        <v>OTC</v>
      </c>
      <c r="L2003" t="str">
        <f>VLOOKUP(J2003&amp;H2003,Mapping!J:K,2,0)</f>
        <v>Be Total</v>
      </c>
      <c r="M2003" t="str">
        <f>IF(OR(I2003="PIZ BUIN",I2003="LISTERINE"),VLOOKUP(E2003,MAPEO!C:D,2,0)&amp;" "&amp;H2003,VLOOKUP(E2003,MAPEO!C:D,2,0))</f>
        <v>Be total</v>
      </c>
      <c r="N2003">
        <f>VLOOKUP(F2003,MD!A:B,2,0)</f>
        <v>0</v>
      </c>
    </row>
    <row r="2004" spans="1:14">
      <c r="A2004" t="s">
        <v>133</v>
      </c>
      <c r="B2004" t="s">
        <v>0</v>
      </c>
      <c r="C2004" t="s">
        <v>144</v>
      </c>
      <c r="D2004" t="s">
        <v>415</v>
      </c>
      <c r="E2004" t="s">
        <v>415</v>
      </c>
      <c r="F2004" t="s">
        <v>491</v>
      </c>
      <c r="G2004" s="3">
        <v>21423.94</v>
      </c>
      <c r="H2004" s="3" t="str">
        <f>VLOOKUP($A2004&amp;$C2004&amp;$B2004,Mapping!$C:$G,3,0)</f>
        <v>PHARMA</v>
      </c>
      <c r="I2004" t="str">
        <f>VLOOKUP($A2004&amp;$C2004&amp;$B2004,Mapping!$C:$G,4,0)</f>
        <v>BE-TOTAL</v>
      </c>
      <c r="J2004" t="str">
        <f t="shared" si="31"/>
        <v>BE-TOTAL ADULTO</v>
      </c>
      <c r="K2004" t="str">
        <f>VLOOKUP($A2004&amp;$C2004&amp;$B2004,Mapping!$C:$G,5,0)</f>
        <v>OTC</v>
      </c>
      <c r="L2004" t="str">
        <f>VLOOKUP(J2004&amp;H2004,Mapping!J:K,2,0)</f>
        <v>Be Total</v>
      </c>
      <c r="M2004" t="str">
        <f>IF(OR(I2004="PIZ BUIN",I2004="LISTERINE"),VLOOKUP(E2004,MAPEO!C:D,2,0)&amp;" "&amp;H2004,VLOOKUP(E2004,MAPEO!C:D,2,0))</f>
        <v>Be total</v>
      </c>
      <c r="N2004">
        <f>VLOOKUP(F2004,MD!A:B,2,0)</f>
        <v>0</v>
      </c>
    </row>
    <row r="2005" spans="1:14">
      <c r="A2005" t="s">
        <v>133</v>
      </c>
      <c r="B2005" t="s">
        <v>0</v>
      </c>
      <c r="C2005" t="s">
        <v>144</v>
      </c>
      <c r="D2005" t="s">
        <v>415</v>
      </c>
      <c r="E2005" t="s">
        <v>415</v>
      </c>
      <c r="F2005" t="s">
        <v>492</v>
      </c>
      <c r="G2005" s="3">
        <v>8244.33</v>
      </c>
      <c r="H2005" s="3" t="str">
        <f>VLOOKUP($A2005&amp;$C2005&amp;$B2005,Mapping!$C:$G,3,0)</f>
        <v>PHARMA</v>
      </c>
      <c r="I2005" t="str">
        <f>VLOOKUP($A2005&amp;$C2005&amp;$B2005,Mapping!$C:$G,4,0)</f>
        <v>BE-TOTAL</v>
      </c>
      <c r="J2005" t="str">
        <f t="shared" si="31"/>
        <v>BE-TOTAL ADULTO</v>
      </c>
      <c r="K2005" t="str">
        <f>VLOOKUP($A2005&amp;$C2005&amp;$B2005,Mapping!$C:$G,5,0)</f>
        <v>OTC</v>
      </c>
      <c r="L2005" t="str">
        <f>VLOOKUP(J2005&amp;H2005,Mapping!J:K,2,0)</f>
        <v>Be Total</v>
      </c>
      <c r="M2005" t="str">
        <f>IF(OR(I2005="PIZ BUIN",I2005="LISTERINE"),VLOOKUP(E2005,MAPEO!C:D,2,0)&amp;" "&amp;H2005,VLOOKUP(E2005,MAPEO!C:D,2,0))</f>
        <v>Be total</v>
      </c>
      <c r="N2005">
        <f>VLOOKUP(F2005,MD!A:B,2,0)</f>
        <v>0</v>
      </c>
    </row>
    <row r="2006" spans="1:14">
      <c r="A2006" t="s">
        <v>133</v>
      </c>
      <c r="B2006" t="s">
        <v>0</v>
      </c>
      <c r="C2006" t="s">
        <v>144</v>
      </c>
      <c r="D2006" t="s">
        <v>415</v>
      </c>
      <c r="E2006" t="s">
        <v>415</v>
      </c>
      <c r="F2006" t="s">
        <v>493</v>
      </c>
      <c r="G2006" s="3">
        <v>16526.7</v>
      </c>
      <c r="H2006" s="3" t="str">
        <f>VLOOKUP($A2006&amp;$C2006&amp;$B2006,Mapping!$C:$G,3,0)</f>
        <v>PHARMA</v>
      </c>
      <c r="I2006" t="str">
        <f>VLOOKUP($A2006&amp;$C2006&amp;$B2006,Mapping!$C:$G,4,0)</f>
        <v>BE-TOTAL</v>
      </c>
      <c r="J2006" t="str">
        <f t="shared" si="31"/>
        <v>BE-TOTAL ADULTO</v>
      </c>
      <c r="K2006" t="str">
        <f>VLOOKUP($A2006&amp;$C2006&amp;$B2006,Mapping!$C:$G,5,0)</f>
        <v>OTC</v>
      </c>
      <c r="L2006" t="str">
        <f>VLOOKUP(J2006&amp;H2006,Mapping!J:K,2,0)</f>
        <v>Be Total</v>
      </c>
      <c r="M2006" t="str">
        <f>IF(OR(I2006="PIZ BUIN",I2006="LISTERINE"),VLOOKUP(E2006,MAPEO!C:D,2,0)&amp;" "&amp;H2006,VLOOKUP(E2006,MAPEO!C:D,2,0))</f>
        <v>Be total</v>
      </c>
      <c r="N2006">
        <f>VLOOKUP(F2006,MD!A:B,2,0)</f>
        <v>0</v>
      </c>
    </row>
    <row r="2007" spans="1:14">
      <c r="A2007" t="s">
        <v>133</v>
      </c>
      <c r="B2007" t="s">
        <v>0</v>
      </c>
      <c r="C2007" t="s">
        <v>144</v>
      </c>
      <c r="D2007" t="s">
        <v>415</v>
      </c>
      <c r="E2007" t="s">
        <v>415</v>
      </c>
      <c r="F2007" t="s">
        <v>95</v>
      </c>
      <c r="G2007" s="3">
        <v>897.82</v>
      </c>
      <c r="H2007" s="3" t="str">
        <f>VLOOKUP($A2007&amp;$C2007&amp;$B2007,Mapping!$C:$G,3,0)</f>
        <v>PHARMA</v>
      </c>
      <c r="I2007" t="str">
        <f>VLOOKUP($A2007&amp;$C2007&amp;$B2007,Mapping!$C:$G,4,0)</f>
        <v>BE-TOTAL</v>
      </c>
      <c r="J2007" t="str">
        <f t="shared" si="31"/>
        <v>BE-TOTAL ADULTO</v>
      </c>
      <c r="K2007" t="str">
        <f>VLOOKUP($A2007&amp;$C2007&amp;$B2007,Mapping!$C:$G,5,0)</f>
        <v>OTC</v>
      </c>
      <c r="L2007" t="str">
        <f>VLOOKUP(J2007&amp;H2007,Mapping!J:K,2,0)</f>
        <v>Be Total</v>
      </c>
      <c r="M2007" t="str">
        <f>IF(OR(I2007="PIZ BUIN",I2007="LISTERINE"),VLOOKUP(E2007,MAPEO!C:D,2,0)&amp;" "&amp;H2007,VLOOKUP(E2007,MAPEO!C:D,2,0))</f>
        <v>Be total</v>
      </c>
      <c r="N2007" t="str">
        <f>VLOOKUP(F2007,MD!A:B,2,0)</f>
        <v>YTD 2015</v>
      </c>
    </row>
    <row r="2008" spans="1:14">
      <c r="A2008" t="s">
        <v>133</v>
      </c>
      <c r="B2008" t="s">
        <v>0</v>
      </c>
      <c r="C2008" t="s">
        <v>144</v>
      </c>
      <c r="D2008" t="s">
        <v>415</v>
      </c>
      <c r="E2008" t="s">
        <v>415</v>
      </c>
      <c r="F2008" t="s">
        <v>96</v>
      </c>
      <c r="G2008" s="3">
        <v>3520.4</v>
      </c>
      <c r="H2008" s="3" t="str">
        <f>VLOOKUP($A2008&amp;$C2008&amp;$B2008,Mapping!$C:$G,3,0)</f>
        <v>PHARMA</v>
      </c>
      <c r="I2008" t="str">
        <f>VLOOKUP($A2008&amp;$C2008&amp;$B2008,Mapping!$C:$G,4,0)</f>
        <v>BE-TOTAL</v>
      </c>
      <c r="J2008" t="str">
        <f t="shared" si="31"/>
        <v>BE-TOTAL ADULTO</v>
      </c>
      <c r="K2008" t="str">
        <f>VLOOKUP($A2008&amp;$C2008&amp;$B2008,Mapping!$C:$G,5,0)</f>
        <v>OTC</v>
      </c>
      <c r="L2008" t="str">
        <f>VLOOKUP(J2008&amp;H2008,Mapping!J:K,2,0)</f>
        <v>Be Total</v>
      </c>
      <c r="M2008" t="str">
        <f>IF(OR(I2008="PIZ BUIN",I2008="LISTERINE"),VLOOKUP(E2008,MAPEO!C:D,2,0)&amp;" "&amp;H2008,VLOOKUP(E2008,MAPEO!C:D,2,0))</f>
        <v>Be total</v>
      </c>
      <c r="N2008" t="str">
        <f>VLOOKUP(F2008,MD!A:B,2,0)</f>
        <v>YTD 2015</v>
      </c>
    </row>
    <row r="2009" spans="1:14">
      <c r="A2009" t="s">
        <v>133</v>
      </c>
      <c r="B2009" t="s">
        <v>0</v>
      </c>
      <c r="C2009" t="s">
        <v>144</v>
      </c>
      <c r="D2009" t="s">
        <v>415</v>
      </c>
      <c r="E2009" t="s">
        <v>415</v>
      </c>
      <c r="F2009" t="s">
        <v>97</v>
      </c>
      <c r="G2009" s="3">
        <v>9510.75</v>
      </c>
      <c r="H2009" s="3" t="str">
        <f>VLOOKUP($A2009&amp;$C2009&amp;$B2009,Mapping!$C:$G,3,0)</f>
        <v>PHARMA</v>
      </c>
      <c r="I2009" t="str">
        <f>VLOOKUP($A2009&amp;$C2009&amp;$B2009,Mapping!$C:$G,4,0)</f>
        <v>BE-TOTAL</v>
      </c>
      <c r="J2009" t="str">
        <f t="shared" si="31"/>
        <v>BE-TOTAL ADULTO</v>
      </c>
      <c r="K2009" t="str">
        <f>VLOOKUP($A2009&amp;$C2009&amp;$B2009,Mapping!$C:$G,5,0)</f>
        <v>OTC</v>
      </c>
      <c r="L2009" t="str">
        <f>VLOOKUP(J2009&amp;H2009,Mapping!J:K,2,0)</f>
        <v>Be Total</v>
      </c>
      <c r="M2009" t="str">
        <f>IF(OR(I2009="PIZ BUIN",I2009="LISTERINE"),VLOOKUP(E2009,MAPEO!C:D,2,0)&amp;" "&amp;H2009,VLOOKUP(E2009,MAPEO!C:D,2,0))</f>
        <v>Be total</v>
      </c>
      <c r="N2009" t="str">
        <f>VLOOKUP(F2009,MD!A:B,2,0)</f>
        <v>YTD 2015</v>
      </c>
    </row>
    <row r="2010" spans="1:14">
      <c r="A2010" t="s">
        <v>133</v>
      </c>
      <c r="B2010" t="s">
        <v>0</v>
      </c>
      <c r="C2010" t="s">
        <v>144</v>
      </c>
      <c r="D2010" t="s">
        <v>415</v>
      </c>
      <c r="E2010" t="s">
        <v>415</v>
      </c>
      <c r="F2010" t="s">
        <v>101</v>
      </c>
      <c r="G2010" s="3">
        <v>3122.73</v>
      </c>
      <c r="H2010" s="3" t="str">
        <f>VLOOKUP($A2010&amp;$C2010&amp;$B2010,Mapping!$C:$G,3,0)</f>
        <v>PHARMA</v>
      </c>
      <c r="I2010" t="str">
        <f>VLOOKUP($A2010&amp;$C2010&amp;$B2010,Mapping!$C:$G,4,0)</f>
        <v>BE-TOTAL</v>
      </c>
      <c r="J2010" t="str">
        <f t="shared" si="31"/>
        <v>BE-TOTAL ADULTO</v>
      </c>
      <c r="K2010" t="str">
        <f>VLOOKUP($A2010&amp;$C2010&amp;$B2010,Mapping!$C:$G,5,0)</f>
        <v>OTC</v>
      </c>
      <c r="L2010" t="str">
        <f>VLOOKUP(J2010&amp;H2010,Mapping!J:K,2,0)</f>
        <v>Be Total</v>
      </c>
      <c r="M2010" t="str">
        <f>IF(OR(I2010="PIZ BUIN",I2010="LISTERINE"),VLOOKUP(E2010,MAPEO!C:D,2,0)&amp;" "&amp;H2010,VLOOKUP(E2010,MAPEO!C:D,2,0))</f>
        <v>Be total</v>
      </c>
      <c r="N2010" t="str">
        <f>VLOOKUP(F2010,MD!A:B,2,0)</f>
        <v>YTD 2015</v>
      </c>
    </row>
    <row r="2011" spans="1:14">
      <c r="A2011" t="s">
        <v>133</v>
      </c>
      <c r="B2011" t="s">
        <v>0</v>
      </c>
      <c r="C2011" t="s">
        <v>144</v>
      </c>
      <c r="D2011" t="s">
        <v>415</v>
      </c>
      <c r="E2011" t="s">
        <v>415</v>
      </c>
      <c r="F2011" t="s">
        <v>104</v>
      </c>
      <c r="G2011" s="3">
        <v>6212.29</v>
      </c>
      <c r="H2011" s="3" t="str">
        <f>VLOOKUP($A2011&amp;$C2011&amp;$B2011,Mapping!$C:$G,3,0)</f>
        <v>PHARMA</v>
      </c>
      <c r="I2011" t="str">
        <f>VLOOKUP($A2011&amp;$C2011&amp;$B2011,Mapping!$C:$G,4,0)</f>
        <v>BE-TOTAL</v>
      </c>
      <c r="J2011" t="str">
        <f t="shared" si="31"/>
        <v>BE-TOTAL ADULTO</v>
      </c>
      <c r="K2011" t="str">
        <f>VLOOKUP($A2011&amp;$C2011&amp;$B2011,Mapping!$C:$G,5,0)</f>
        <v>OTC</v>
      </c>
      <c r="L2011" t="str">
        <f>VLOOKUP(J2011&amp;H2011,Mapping!J:K,2,0)</f>
        <v>Be Total</v>
      </c>
      <c r="M2011" t="str">
        <f>IF(OR(I2011="PIZ BUIN",I2011="LISTERINE"),VLOOKUP(E2011,MAPEO!C:D,2,0)&amp;" "&amp;H2011,VLOOKUP(E2011,MAPEO!C:D,2,0))</f>
        <v>Be total</v>
      </c>
      <c r="N2011" t="str">
        <f>VLOOKUP(F2011,MD!A:B,2,0)</f>
        <v>YTD 2015</v>
      </c>
    </row>
    <row r="2012" spans="1:14">
      <c r="A2012" t="s">
        <v>133</v>
      </c>
      <c r="B2012" t="s">
        <v>0</v>
      </c>
      <c r="C2012" t="s">
        <v>144</v>
      </c>
      <c r="D2012" t="s">
        <v>415</v>
      </c>
      <c r="E2012" t="s">
        <v>415</v>
      </c>
      <c r="F2012" t="s">
        <v>105</v>
      </c>
      <c r="G2012" s="3">
        <v>16694.75</v>
      </c>
      <c r="H2012" s="3" t="str">
        <f>VLOOKUP($A2012&amp;$C2012&amp;$B2012,Mapping!$C:$G,3,0)</f>
        <v>PHARMA</v>
      </c>
      <c r="I2012" t="str">
        <f>VLOOKUP($A2012&amp;$C2012&amp;$B2012,Mapping!$C:$G,4,0)</f>
        <v>BE-TOTAL</v>
      </c>
      <c r="J2012" t="str">
        <f t="shared" si="31"/>
        <v>BE-TOTAL ADULTO</v>
      </c>
      <c r="K2012" t="str">
        <f>VLOOKUP($A2012&amp;$C2012&amp;$B2012,Mapping!$C:$G,5,0)</f>
        <v>OTC</v>
      </c>
      <c r="L2012" t="str">
        <f>VLOOKUP(J2012&amp;H2012,Mapping!J:K,2,0)</f>
        <v>Be Total</v>
      </c>
      <c r="M2012" t="str">
        <f>IF(OR(I2012="PIZ BUIN",I2012="LISTERINE"),VLOOKUP(E2012,MAPEO!C:D,2,0)&amp;" "&amp;H2012,VLOOKUP(E2012,MAPEO!C:D,2,0))</f>
        <v>Be total</v>
      </c>
      <c r="N2012" t="str">
        <f>VLOOKUP(F2012,MD!A:B,2,0)</f>
        <v>YTD 2015</v>
      </c>
    </row>
    <row r="2013" spans="1:14">
      <c r="A2013" t="s">
        <v>133</v>
      </c>
      <c r="B2013" t="s">
        <v>0</v>
      </c>
      <c r="C2013" t="s">
        <v>144</v>
      </c>
      <c r="D2013" t="s">
        <v>415</v>
      </c>
      <c r="E2013" t="s">
        <v>415</v>
      </c>
      <c r="F2013" t="s">
        <v>106</v>
      </c>
      <c r="G2013" s="3">
        <v>2154.35</v>
      </c>
      <c r="H2013" s="3" t="str">
        <f>VLOOKUP($A2013&amp;$C2013&amp;$B2013,Mapping!$C:$G,3,0)</f>
        <v>PHARMA</v>
      </c>
      <c r="I2013" t="str">
        <f>VLOOKUP($A2013&amp;$C2013&amp;$B2013,Mapping!$C:$G,4,0)</f>
        <v>BE-TOTAL</v>
      </c>
      <c r="J2013" t="str">
        <f t="shared" si="31"/>
        <v>BE-TOTAL ADULTO</v>
      </c>
      <c r="K2013" t="str">
        <f>VLOOKUP($A2013&amp;$C2013&amp;$B2013,Mapping!$C:$G,5,0)</f>
        <v>OTC</v>
      </c>
      <c r="L2013" t="str">
        <f>VLOOKUP(J2013&amp;H2013,Mapping!J:K,2,0)</f>
        <v>Be Total</v>
      </c>
      <c r="M2013" t="str">
        <f>IF(OR(I2013="PIZ BUIN",I2013="LISTERINE"),VLOOKUP(E2013,MAPEO!C:D,2,0)&amp;" "&amp;H2013,VLOOKUP(E2013,MAPEO!C:D,2,0))</f>
        <v>Be total</v>
      </c>
      <c r="N2013" t="str">
        <f>VLOOKUP(F2013,MD!A:B,2,0)</f>
        <v>YTD 2015</v>
      </c>
    </row>
    <row r="2014" spans="1:14">
      <c r="A2014" t="s">
        <v>133</v>
      </c>
      <c r="B2014" t="s">
        <v>0</v>
      </c>
      <c r="C2014" t="s">
        <v>144</v>
      </c>
      <c r="D2014" t="s">
        <v>415</v>
      </c>
      <c r="E2014" t="s">
        <v>415</v>
      </c>
      <c r="F2014" t="s">
        <v>108</v>
      </c>
      <c r="G2014" s="3">
        <v>-2732.88</v>
      </c>
      <c r="H2014" s="3" t="str">
        <f>VLOOKUP($A2014&amp;$C2014&amp;$B2014,Mapping!$C:$G,3,0)</f>
        <v>PHARMA</v>
      </c>
      <c r="I2014" t="str">
        <f>VLOOKUP($A2014&amp;$C2014&amp;$B2014,Mapping!$C:$G,4,0)</f>
        <v>BE-TOTAL</v>
      </c>
      <c r="J2014" t="str">
        <f t="shared" si="31"/>
        <v>BE-TOTAL ADULTO</v>
      </c>
      <c r="K2014" t="str">
        <f>VLOOKUP($A2014&amp;$C2014&amp;$B2014,Mapping!$C:$G,5,0)</f>
        <v>OTC</v>
      </c>
      <c r="L2014" t="str">
        <f>VLOOKUP(J2014&amp;H2014,Mapping!J:K,2,0)</f>
        <v>Be Total</v>
      </c>
      <c r="M2014" t="str">
        <f>IF(OR(I2014="PIZ BUIN",I2014="LISTERINE"),VLOOKUP(E2014,MAPEO!C:D,2,0)&amp;" "&amp;H2014,VLOOKUP(E2014,MAPEO!C:D,2,0))</f>
        <v>Be total</v>
      </c>
      <c r="N2014">
        <f>VLOOKUP(F2014,MD!A:B,2,0)</f>
        <v>0</v>
      </c>
    </row>
    <row r="2015" spans="1:14">
      <c r="A2015" t="s">
        <v>133</v>
      </c>
      <c r="B2015" t="s">
        <v>0</v>
      </c>
      <c r="C2015" t="s">
        <v>144</v>
      </c>
      <c r="D2015" t="s">
        <v>415</v>
      </c>
      <c r="E2015" t="s">
        <v>415</v>
      </c>
      <c r="F2015" t="s">
        <v>109</v>
      </c>
      <c r="G2015" s="3">
        <v>-1178.07</v>
      </c>
      <c r="H2015" s="3" t="str">
        <f>VLOOKUP($A2015&amp;$C2015&amp;$B2015,Mapping!$C:$G,3,0)</f>
        <v>PHARMA</v>
      </c>
      <c r="I2015" t="str">
        <f>VLOOKUP($A2015&amp;$C2015&amp;$B2015,Mapping!$C:$G,4,0)</f>
        <v>BE-TOTAL</v>
      </c>
      <c r="J2015" t="str">
        <f t="shared" si="31"/>
        <v>BE-TOTAL ADULTO</v>
      </c>
      <c r="K2015" t="str">
        <f>VLOOKUP($A2015&amp;$C2015&amp;$B2015,Mapping!$C:$G,5,0)</f>
        <v>OTC</v>
      </c>
      <c r="L2015" t="str">
        <f>VLOOKUP(J2015&amp;H2015,Mapping!J:K,2,0)</f>
        <v>Be Total</v>
      </c>
      <c r="M2015" t="str">
        <f>IF(OR(I2015="PIZ BUIN",I2015="LISTERINE"),VLOOKUP(E2015,MAPEO!C:D,2,0)&amp;" "&amp;H2015,VLOOKUP(E2015,MAPEO!C:D,2,0))</f>
        <v>Be total</v>
      </c>
      <c r="N2015">
        <f>VLOOKUP(F2015,MD!A:B,2,0)</f>
        <v>0</v>
      </c>
    </row>
    <row r="2016" spans="1:14">
      <c r="A2016" t="s">
        <v>133</v>
      </c>
      <c r="B2016" t="s">
        <v>0</v>
      </c>
      <c r="C2016" t="s">
        <v>144</v>
      </c>
      <c r="D2016" t="s">
        <v>415</v>
      </c>
      <c r="E2016" t="s">
        <v>415</v>
      </c>
      <c r="F2016" t="s">
        <v>110</v>
      </c>
      <c r="G2016" s="3">
        <v>-6531.98</v>
      </c>
      <c r="H2016" s="3" t="str">
        <f>VLOOKUP($A2016&amp;$C2016&amp;$B2016,Mapping!$C:$G,3,0)</f>
        <v>PHARMA</v>
      </c>
      <c r="I2016" t="str">
        <f>VLOOKUP($A2016&amp;$C2016&amp;$B2016,Mapping!$C:$G,4,0)</f>
        <v>BE-TOTAL</v>
      </c>
      <c r="J2016" t="str">
        <f t="shared" si="31"/>
        <v>BE-TOTAL ADULTO</v>
      </c>
      <c r="K2016" t="str">
        <f>VLOOKUP($A2016&amp;$C2016&amp;$B2016,Mapping!$C:$G,5,0)</f>
        <v>OTC</v>
      </c>
      <c r="L2016" t="str">
        <f>VLOOKUP(J2016&amp;H2016,Mapping!J:K,2,0)</f>
        <v>Be Total</v>
      </c>
      <c r="M2016" t="str">
        <f>IF(OR(I2016="PIZ BUIN",I2016="LISTERINE"),VLOOKUP(E2016,MAPEO!C:D,2,0)&amp;" "&amp;H2016,VLOOKUP(E2016,MAPEO!C:D,2,0))</f>
        <v>Be total</v>
      </c>
      <c r="N2016">
        <f>VLOOKUP(F2016,MD!A:B,2,0)</f>
        <v>0</v>
      </c>
    </row>
    <row r="2017" spans="1:14">
      <c r="A2017" t="s">
        <v>133</v>
      </c>
      <c r="B2017" t="s">
        <v>0</v>
      </c>
      <c r="C2017" t="s">
        <v>144</v>
      </c>
      <c r="D2017" t="s">
        <v>415</v>
      </c>
      <c r="E2017" t="s">
        <v>415</v>
      </c>
      <c r="F2017" t="s">
        <v>111</v>
      </c>
      <c r="G2017" s="3">
        <v>-6715.17</v>
      </c>
      <c r="H2017" s="3" t="str">
        <f>VLOOKUP($A2017&amp;$C2017&amp;$B2017,Mapping!$C:$G,3,0)</f>
        <v>PHARMA</v>
      </c>
      <c r="I2017" t="str">
        <f>VLOOKUP($A2017&amp;$C2017&amp;$B2017,Mapping!$C:$G,4,0)</f>
        <v>BE-TOTAL</v>
      </c>
      <c r="J2017" t="str">
        <f t="shared" si="31"/>
        <v>BE-TOTAL ADULTO</v>
      </c>
      <c r="K2017" t="str">
        <f>VLOOKUP($A2017&amp;$C2017&amp;$B2017,Mapping!$C:$G,5,0)</f>
        <v>OTC</v>
      </c>
      <c r="L2017" t="str">
        <f>VLOOKUP(J2017&amp;H2017,Mapping!J:K,2,0)</f>
        <v>Be Total</v>
      </c>
      <c r="M2017" t="str">
        <f>IF(OR(I2017="PIZ BUIN",I2017="LISTERINE"),VLOOKUP(E2017,MAPEO!C:D,2,0)&amp;" "&amp;H2017,VLOOKUP(E2017,MAPEO!C:D,2,0))</f>
        <v>Be total</v>
      </c>
      <c r="N2017">
        <f>VLOOKUP(F2017,MD!A:B,2,0)</f>
        <v>0</v>
      </c>
    </row>
    <row r="2018" spans="1:14">
      <c r="A2018" t="s">
        <v>133</v>
      </c>
      <c r="B2018" t="s">
        <v>0</v>
      </c>
      <c r="C2018" t="s">
        <v>144</v>
      </c>
      <c r="D2018" t="s">
        <v>415</v>
      </c>
      <c r="E2018" t="s">
        <v>415</v>
      </c>
      <c r="F2018" t="s">
        <v>114</v>
      </c>
      <c r="G2018" s="3">
        <v>-9524.39</v>
      </c>
      <c r="H2018" s="3" t="str">
        <f>VLOOKUP($A2018&amp;$C2018&amp;$B2018,Mapping!$C:$G,3,0)</f>
        <v>PHARMA</v>
      </c>
      <c r="I2018" t="str">
        <f>VLOOKUP($A2018&amp;$C2018&amp;$B2018,Mapping!$C:$G,4,0)</f>
        <v>BE-TOTAL</v>
      </c>
      <c r="J2018" t="str">
        <f t="shared" si="31"/>
        <v>BE-TOTAL ADULTO</v>
      </c>
      <c r="K2018" t="str">
        <f>VLOOKUP($A2018&amp;$C2018&amp;$B2018,Mapping!$C:$G,5,0)</f>
        <v>OTC</v>
      </c>
      <c r="L2018" t="str">
        <f>VLOOKUP(J2018&amp;H2018,Mapping!J:K,2,0)</f>
        <v>Be Total</v>
      </c>
      <c r="M2018" t="str">
        <f>IF(OR(I2018="PIZ BUIN",I2018="LISTERINE"),VLOOKUP(E2018,MAPEO!C:D,2,0)&amp;" "&amp;H2018,VLOOKUP(E2018,MAPEO!C:D,2,0))</f>
        <v>Be total</v>
      </c>
      <c r="N2018">
        <f>VLOOKUP(F2018,MD!A:B,2,0)</f>
        <v>0</v>
      </c>
    </row>
    <row r="2019" spans="1:14">
      <c r="A2019" t="s">
        <v>133</v>
      </c>
      <c r="B2019" t="s">
        <v>0</v>
      </c>
      <c r="C2019" t="s">
        <v>144</v>
      </c>
      <c r="D2019" t="s">
        <v>415</v>
      </c>
      <c r="E2019" t="s">
        <v>415</v>
      </c>
      <c r="F2019" t="s">
        <v>115</v>
      </c>
      <c r="G2019" s="3">
        <v>-2072.33</v>
      </c>
      <c r="H2019" s="3" t="str">
        <f>VLOOKUP($A2019&amp;$C2019&amp;$B2019,Mapping!$C:$G,3,0)</f>
        <v>PHARMA</v>
      </c>
      <c r="I2019" t="str">
        <f>VLOOKUP($A2019&amp;$C2019&amp;$B2019,Mapping!$C:$G,4,0)</f>
        <v>BE-TOTAL</v>
      </c>
      <c r="J2019" t="str">
        <f t="shared" si="31"/>
        <v>BE-TOTAL ADULTO</v>
      </c>
      <c r="K2019" t="str">
        <f>VLOOKUP($A2019&amp;$C2019&amp;$B2019,Mapping!$C:$G,5,0)</f>
        <v>OTC</v>
      </c>
      <c r="L2019" t="str">
        <f>VLOOKUP(J2019&amp;H2019,Mapping!J:K,2,0)</f>
        <v>Be Total</v>
      </c>
      <c r="M2019" t="str">
        <f>IF(OR(I2019="PIZ BUIN",I2019="LISTERINE"),VLOOKUP(E2019,MAPEO!C:D,2,0)&amp;" "&amp;H2019,VLOOKUP(E2019,MAPEO!C:D,2,0))</f>
        <v>Be total</v>
      </c>
      <c r="N2019" t="str">
        <f>VLOOKUP(F2019,MD!A:B,2,0)</f>
        <v>YTD 2016</v>
      </c>
    </row>
    <row r="2020" spans="1:14">
      <c r="A2020" t="s">
        <v>133</v>
      </c>
      <c r="B2020" t="s">
        <v>0</v>
      </c>
      <c r="C2020" t="s">
        <v>144</v>
      </c>
      <c r="D2020" t="s">
        <v>415</v>
      </c>
      <c r="E2020" t="s">
        <v>415</v>
      </c>
      <c r="F2020" t="s">
        <v>117</v>
      </c>
      <c r="G2020" s="3">
        <v>-7050.72</v>
      </c>
      <c r="H2020" s="3" t="str">
        <f>VLOOKUP($A2020&amp;$C2020&amp;$B2020,Mapping!$C:$G,3,0)</f>
        <v>PHARMA</v>
      </c>
      <c r="I2020" t="str">
        <f>VLOOKUP($A2020&amp;$C2020&amp;$B2020,Mapping!$C:$G,4,0)</f>
        <v>BE-TOTAL</v>
      </c>
      <c r="J2020" t="str">
        <f t="shared" si="31"/>
        <v>BE-TOTAL ADULTO</v>
      </c>
      <c r="K2020" t="str">
        <f>VLOOKUP($A2020&amp;$C2020&amp;$B2020,Mapping!$C:$G,5,0)</f>
        <v>OTC</v>
      </c>
      <c r="L2020" t="str">
        <f>VLOOKUP(J2020&amp;H2020,Mapping!J:K,2,0)</f>
        <v>Be Total</v>
      </c>
      <c r="M2020" t="str">
        <f>IF(OR(I2020="PIZ BUIN",I2020="LISTERINE"),VLOOKUP(E2020,MAPEO!C:D,2,0)&amp;" "&amp;H2020,VLOOKUP(E2020,MAPEO!C:D,2,0))</f>
        <v>Be total</v>
      </c>
      <c r="N2020" t="str">
        <f>VLOOKUP(F2020,MD!A:B,2,0)</f>
        <v>YTD 2016</v>
      </c>
    </row>
    <row r="2021" spans="1:14">
      <c r="A2021" t="s">
        <v>133</v>
      </c>
      <c r="B2021" t="s">
        <v>0</v>
      </c>
      <c r="C2021" t="s">
        <v>144</v>
      </c>
      <c r="D2021" t="s">
        <v>415</v>
      </c>
      <c r="E2021" t="s">
        <v>415</v>
      </c>
      <c r="F2021" t="s">
        <v>118</v>
      </c>
      <c r="G2021" s="3">
        <v>-1615.81</v>
      </c>
      <c r="H2021" s="3" t="str">
        <f>VLOOKUP($A2021&amp;$C2021&amp;$B2021,Mapping!$C:$G,3,0)</f>
        <v>PHARMA</v>
      </c>
      <c r="I2021" t="str">
        <f>VLOOKUP($A2021&amp;$C2021&amp;$B2021,Mapping!$C:$G,4,0)</f>
        <v>BE-TOTAL</v>
      </c>
      <c r="J2021" t="str">
        <f t="shared" si="31"/>
        <v>BE-TOTAL ADULTO</v>
      </c>
      <c r="K2021" t="str">
        <f>VLOOKUP($A2021&amp;$C2021&amp;$B2021,Mapping!$C:$G,5,0)</f>
        <v>OTC</v>
      </c>
      <c r="L2021" t="str">
        <f>VLOOKUP(J2021&amp;H2021,Mapping!J:K,2,0)</f>
        <v>Be Total</v>
      </c>
      <c r="M2021" t="str">
        <f>IF(OR(I2021="PIZ BUIN",I2021="LISTERINE"),VLOOKUP(E2021,MAPEO!C:D,2,0)&amp;" "&amp;H2021,VLOOKUP(E2021,MAPEO!C:D,2,0))</f>
        <v>Be total</v>
      </c>
      <c r="N2021" t="str">
        <f>VLOOKUP(F2021,MD!A:B,2,0)</f>
        <v>YTD 2016</v>
      </c>
    </row>
    <row r="2022" spans="1:14">
      <c r="A2022" t="s">
        <v>133</v>
      </c>
      <c r="B2022" t="s">
        <v>0</v>
      </c>
      <c r="C2022" t="s">
        <v>144</v>
      </c>
      <c r="D2022" t="s">
        <v>415</v>
      </c>
      <c r="E2022" t="s">
        <v>645</v>
      </c>
      <c r="F2022" t="s">
        <v>482</v>
      </c>
      <c r="G2022" s="3">
        <v>16.190000000000001</v>
      </c>
      <c r="H2022" s="3" t="str">
        <f>VLOOKUP($A2022&amp;$C2022&amp;$B2022,Mapping!$C:$G,3,0)</f>
        <v>PHARMA</v>
      </c>
      <c r="I2022" t="str">
        <f>VLOOKUP($A2022&amp;$C2022&amp;$B2022,Mapping!$C:$G,4,0)</f>
        <v>BE-TOTAL</v>
      </c>
      <c r="J2022" t="str">
        <f t="shared" si="31"/>
        <v>BE-TOTAL ADULTO</v>
      </c>
      <c r="K2022" t="str">
        <f>VLOOKUP($A2022&amp;$C2022&amp;$B2022,Mapping!$C:$G,5,0)</f>
        <v>OTC</v>
      </c>
      <c r="L2022" t="str">
        <f>VLOOKUP(J2022&amp;H2022,Mapping!J:K,2,0)</f>
        <v>Be Total</v>
      </c>
      <c r="M2022" t="str">
        <f>IF(OR(I2022="PIZ BUIN",I2022="LISTERINE"),VLOOKUP(E2022,MAPEO!C:D,2,0)&amp;" "&amp;H2022,VLOOKUP(E2022,MAPEO!C:D,2,0))</f>
        <v>Be total</v>
      </c>
      <c r="N2022">
        <f>VLOOKUP(F2022,MD!A:B,2,0)</f>
        <v>0</v>
      </c>
    </row>
    <row r="2023" spans="1:14">
      <c r="A2023" t="s">
        <v>133</v>
      </c>
      <c r="B2023" t="s">
        <v>0</v>
      </c>
      <c r="C2023" t="s">
        <v>144</v>
      </c>
      <c r="D2023" t="s">
        <v>415</v>
      </c>
      <c r="E2023" t="s">
        <v>645</v>
      </c>
      <c r="F2023" t="s">
        <v>484</v>
      </c>
      <c r="G2023" s="3">
        <v>-4207.3599999999997</v>
      </c>
      <c r="H2023" s="3" t="str">
        <f>VLOOKUP($A2023&amp;$C2023&amp;$B2023,Mapping!$C:$G,3,0)</f>
        <v>PHARMA</v>
      </c>
      <c r="I2023" t="str">
        <f>VLOOKUP($A2023&amp;$C2023&amp;$B2023,Mapping!$C:$G,4,0)</f>
        <v>BE-TOTAL</v>
      </c>
      <c r="J2023" t="str">
        <f t="shared" si="31"/>
        <v>BE-TOTAL ADULTO</v>
      </c>
      <c r="K2023" t="str">
        <f>VLOOKUP($A2023&amp;$C2023&amp;$B2023,Mapping!$C:$G,5,0)</f>
        <v>OTC</v>
      </c>
      <c r="L2023" t="str">
        <f>VLOOKUP(J2023&amp;H2023,Mapping!J:K,2,0)</f>
        <v>Be Total</v>
      </c>
      <c r="M2023" t="str">
        <f>IF(OR(I2023="PIZ BUIN",I2023="LISTERINE"),VLOOKUP(E2023,MAPEO!C:D,2,0)&amp;" "&amp;H2023,VLOOKUP(E2023,MAPEO!C:D,2,0))</f>
        <v>Be total</v>
      </c>
      <c r="N2023">
        <f>VLOOKUP(F2023,MD!A:B,2,0)</f>
        <v>0</v>
      </c>
    </row>
    <row r="2024" spans="1:14">
      <c r="A2024" t="s">
        <v>133</v>
      </c>
      <c r="B2024" t="s">
        <v>0</v>
      </c>
      <c r="C2024" t="s">
        <v>144</v>
      </c>
      <c r="D2024" t="s">
        <v>415</v>
      </c>
      <c r="E2024" t="s">
        <v>645</v>
      </c>
      <c r="F2024" t="s">
        <v>487</v>
      </c>
      <c r="G2024" s="3">
        <v>-2521.2600000000002</v>
      </c>
      <c r="H2024" s="3" t="str">
        <f>VLOOKUP($A2024&amp;$C2024&amp;$B2024,Mapping!$C:$G,3,0)</f>
        <v>PHARMA</v>
      </c>
      <c r="I2024" t="str">
        <f>VLOOKUP($A2024&amp;$C2024&amp;$B2024,Mapping!$C:$G,4,0)</f>
        <v>BE-TOTAL</v>
      </c>
      <c r="J2024" t="str">
        <f t="shared" si="31"/>
        <v>BE-TOTAL ADULTO</v>
      </c>
      <c r="K2024" t="str">
        <f>VLOOKUP($A2024&amp;$C2024&amp;$B2024,Mapping!$C:$G,5,0)</f>
        <v>OTC</v>
      </c>
      <c r="L2024" t="str">
        <f>VLOOKUP(J2024&amp;H2024,Mapping!J:K,2,0)</f>
        <v>Be Total</v>
      </c>
      <c r="M2024" t="str">
        <f>IF(OR(I2024="PIZ BUIN",I2024="LISTERINE"),VLOOKUP(E2024,MAPEO!C:D,2,0)&amp;" "&amp;H2024,VLOOKUP(E2024,MAPEO!C:D,2,0))</f>
        <v>Be total</v>
      </c>
      <c r="N2024">
        <f>VLOOKUP(F2024,MD!A:B,2,0)</f>
        <v>0</v>
      </c>
    </row>
    <row r="2025" spans="1:14">
      <c r="A2025" t="s">
        <v>133</v>
      </c>
      <c r="B2025" t="s">
        <v>0</v>
      </c>
      <c r="C2025" t="s">
        <v>144</v>
      </c>
      <c r="D2025" t="s">
        <v>415</v>
      </c>
      <c r="E2025" t="s">
        <v>645</v>
      </c>
      <c r="F2025" t="s">
        <v>489</v>
      </c>
      <c r="G2025" s="3">
        <v>-276.8</v>
      </c>
      <c r="H2025" s="3" t="str">
        <f>VLOOKUP($A2025&amp;$C2025&amp;$B2025,Mapping!$C:$G,3,0)</f>
        <v>PHARMA</v>
      </c>
      <c r="I2025" t="str">
        <f>VLOOKUP($A2025&amp;$C2025&amp;$B2025,Mapping!$C:$G,4,0)</f>
        <v>BE-TOTAL</v>
      </c>
      <c r="J2025" t="str">
        <f t="shared" si="31"/>
        <v>BE-TOTAL ADULTO</v>
      </c>
      <c r="K2025" t="str">
        <f>VLOOKUP($A2025&amp;$C2025&amp;$B2025,Mapping!$C:$G,5,0)</f>
        <v>OTC</v>
      </c>
      <c r="L2025" t="str">
        <f>VLOOKUP(J2025&amp;H2025,Mapping!J:K,2,0)</f>
        <v>Be Total</v>
      </c>
      <c r="M2025" t="str">
        <f>IF(OR(I2025="PIZ BUIN",I2025="LISTERINE"),VLOOKUP(E2025,MAPEO!C:D,2,0)&amp;" "&amp;H2025,VLOOKUP(E2025,MAPEO!C:D,2,0))</f>
        <v>Be total</v>
      </c>
      <c r="N2025">
        <f>VLOOKUP(F2025,MD!A:B,2,0)</f>
        <v>0</v>
      </c>
    </row>
    <row r="2026" spans="1:14">
      <c r="A2026" t="s">
        <v>133</v>
      </c>
      <c r="B2026" t="s">
        <v>0</v>
      </c>
      <c r="C2026" t="s">
        <v>144</v>
      </c>
      <c r="D2026" t="s">
        <v>415</v>
      </c>
      <c r="E2026" t="s">
        <v>645</v>
      </c>
      <c r="F2026" t="s">
        <v>490</v>
      </c>
      <c r="G2026" s="3">
        <v>1192.29</v>
      </c>
      <c r="H2026" s="3" t="str">
        <f>VLOOKUP($A2026&amp;$C2026&amp;$B2026,Mapping!$C:$G,3,0)</f>
        <v>PHARMA</v>
      </c>
      <c r="I2026" t="str">
        <f>VLOOKUP($A2026&amp;$C2026&amp;$B2026,Mapping!$C:$G,4,0)</f>
        <v>BE-TOTAL</v>
      </c>
      <c r="J2026" t="str">
        <f t="shared" si="31"/>
        <v>BE-TOTAL ADULTO</v>
      </c>
      <c r="K2026" t="str">
        <f>VLOOKUP($A2026&amp;$C2026&amp;$B2026,Mapping!$C:$G,5,0)</f>
        <v>OTC</v>
      </c>
      <c r="L2026" t="str">
        <f>VLOOKUP(J2026&amp;H2026,Mapping!J:K,2,0)</f>
        <v>Be Total</v>
      </c>
      <c r="M2026" t="str">
        <f>IF(OR(I2026="PIZ BUIN",I2026="LISTERINE"),VLOOKUP(E2026,MAPEO!C:D,2,0)&amp;" "&amp;H2026,VLOOKUP(E2026,MAPEO!C:D,2,0))</f>
        <v>Be total</v>
      </c>
      <c r="N2026">
        <f>VLOOKUP(F2026,MD!A:B,2,0)</f>
        <v>0</v>
      </c>
    </row>
    <row r="2027" spans="1:14">
      <c r="A2027" t="s">
        <v>133</v>
      </c>
      <c r="B2027" t="s">
        <v>0</v>
      </c>
      <c r="C2027" t="s">
        <v>144</v>
      </c>
      <c r="D2027" t="s">
        <v>415</v>
      </c>
      <c r="E2027" t="s">
        <v>645</v>
      </c>
      <c r="F2027" t="s">
        <v>492</v>
      </c>
      <c r="G2027" s="3">
        <v>158.19999999999999</v>
      </c>
      <c r="H2027" s="3" t="str">
        <f>VLOOKUP($A2027&amp;$C2027&amp;$B2027,Mapping!$C:$G,3,0)</f>
        <v>PHARMA</v>
      </c>
      <c r="I2027" t="str">
        <f>VLOOKUP($A2027&amp;$C2027&amp;$B2027,Mapping!$C:$G,4,0)</f>
        <v>BE-TOTAL</v>
      </c>
      <c r="J2027" t="str">
        <f t="shared" si="31"/>
        <v>BE-TOTAL ADULTO</v>
      </c>
      <c r="K2027" t="str">
        <f>VLOOKUP($A2027&amp;$C2027&amp;$B2027,Mapping!$C:$G,5,0)</f>
        <v>OTC</v>
      </c>
      <c r="L2027" t="str">
        <f>VLOOKUP(J2027&amp;H2027,Mapping!J:K,2,0)</f>
        <v>Be Total</v>
      </c>
      <c r="M2027" t="str">
        <f>IF(OR(I2027="PIZ BUIN",I2027="LISTERINE"),VLOOKUP(E2027,MAPEO!C:D,2,0)&amp;" "&amp;H2027,VLOOKUP(E2027,MAPEO!C:D,2,0))</f>
        <v>Be total</v>
      </c>
      <c r="N2027">
        <f>VLOOKUP(F2027,MD!A:B,2,0)</f>
        <v>0</v>
      </c>
    </row>
    <row r="2028" spans="1:14">
      <c r="A2028" t="s">
        <v>133</v>
      </c>
      <c r="B2028" t="s">
        <v>0</v>
      </c>
      <c r="C2028" t="s">
        <v>144</v>
      </c>
      <c r="D2028" t="s">
        <v>415</v>
      </c>
      <c r="E2028" t="s">
        <v>645</v>
      </c>
      <c r="F2028" t="s">
        <v>493</v>
      </c>
      <c r="G2028" s="3">
        <v>-5306.74</v>
      </c>
      <c r="H2028" s="3" t="str">
        <f>VLOOKUP($A2028&amp;$C2028&amp;$B2028,Mapping!$C:$G,3,0)</f>
        <v>PHARMA</v>
      </c>
      <c r="I2028" t="str">
        <f>VLOOKUP($A2028&amp;$C2028&amp;$B2028,Mapping!$C:$G,4,0)</f>
        <v>BE-TOTAL</v>
      </c>
      <c r="J2028" t="str">
        <f t="shared" si="31"/>
        <v>BE-TOTAL ADULTO</v>
      </c>
      <c r="K2028" t="str">
        <f>VLOOKUP($A2028&amp;$C2028&amp;$B2028,Mapping!$C:$G,5,0)</f>
        <v>OTC</v>
      </c>
      <c r="L2028" t="str">
        <f>VLOOKUP(J2028&amp;H2028,Mapping!J:K,2,0)</f>
        <v>Be Total</v>
      </c>
      <c r="M2028" t="str">
        <f>IF(OR(I2028="PIZ BUIN",I2028="LISTERINE"),VLOOKUP(E2028,MAPEO!C:D,2,0)&amp;" "&amp;H2028,VLOOKUP(E2028,MAPEO!C:D,2,0))</f>
        <v>Be total</v>
      </c>
      <c r="N2028">
        <f>VLOOKUP(F2028,MD!A:B,2,0)</f>
        <v>0</v>
      </c>
    </row>
    <row r="2029" spans="1:14">
      <c r="A2029" t="s">
        <v>133</v>
      </c>
      <c r="B2029" t="s">
        <v>0</v>
      </c>
      <c r="C2029" t="s">
        <v>144</v>
      </c>
      <c r="D2029" t="s">
        <v>416</v>
      </c>
      <c r="E2029" t="s">
        <v>416</v>
      </c>
      <c r="F2029" t="s">
        <v>483</v>
      </c>
      <c r="G2029" s="3">
        <v>-322.27</v>
      </c>
      <c r="H2029" s="3" t="str">
        <f>VLOOKUP($A2029&amp;$C2029&amp;$B2029,Mapping!$C:$G,3,0)</f>
        <v>PHARMA</v>
      </c>
      <c r="I2029" t="str">
        <f>VLOOKUP($A2029&amp;$C2029&amp;$B2029,Mapping!$C:$G,4,0)</f>
        <v>BE-TOTAL</v>
      </c>
      <c r="J2029" t="str">
        <f t="shared" si="31"/>
        <v>BE-TOTAL DISPLAY MIXTO</v>
      </c>
      <c r="K2029" t="str">
        <f>VLOOKUP($A2029&amp;$C2029&amp;$B2029,Mapping!$C:$G,5,0)</f>
        <v>OTC</v>
      </c>
      <c r="L2029" t="str">
        <f>VLOOKUP(J2029&amp;H2029,Mapping!J:K,2,0)</f>
        <v>Be Total</v>
      </c>
      <c r="M2029" t="str">
        <f>IF(OR(I2029="PIZ BUIN",I2029="LISTERINE"),VLOOKUP(E2029,MAPEO!C:D,2,0)&amp;" "&amp;H2029,VLOOKUP(E2029,MAPEO!C:D,2,0))</f>
        <v>Be total</v>
      </c>
      <c r="N2029">
        <f>VLOOKUP(F2029,MD!A:B,2,0)</f>
        <v>0</v>
      </c>
    </row>
    <row r="2030" spans="1:14">
      <c r="A2030" t="s">
        <v>133</v>
      </c>
      <c r="B2030" t="s">
        <v>0</v>
      </c>
      <c r="C2030" t="s">
        <v>144</v>
      </c>
      <c r="D2030" t="s">
        <v>416</v>
      </c>
      <c r="E2030" t="s">
        <v>416</v>
      </c>
      <c r="F2030" t="s">
        <v>489</v>
      </c>
      <c r="G2030" s="3">
        <v>-126.22</v>
      </c>
      <c r="H2030" s="3" t="str">
        <f>VLOOKUP($A2030&amp;$C2030&amp;$B2030,Mapping!$C:$G,3,0)</f>
        <v>PHARMA</v>
      </c>
      <c r="I2030" t="str">
        <f>VLOOKUP($A2030&amp;$C2030&amp;$B2030,Mapping!$C:$G,4,0)</f>
        <v>BE-TOTAL</v>
      </c>
      <c r="J2030" t="str">
        <f t="shared" si="31"/>
        <v>BE-TOTAL DISPLAY MIXTO</v>
      </c>
      <c r="K2030" t="str">
        <f>VLOOKUP($A2030&amp;$C2030&amp;$B2030,Mapping!$C:$G,5,0)</f>
        <v>OTC</v>
      </c>
      <c r="L2030" t="str">
        <f>VLOOKUP(J2030&amp;H2030,Mapping!J:K,2,0)</f>
        <v>Be Total</v>
      </c>
      <c r="M2030" t="str">
        <f>IF(OR(I2030="PIZ BUIN",I2030="LISTERINE"),VLOOKUP(E2030,MAPEO!C:D,2,0)&amp;" "&amp;H2030,VLOOKUP(E2030,MAPEO!C:D,2,0))</f>
        <v>Be total</v>
      </c>
      <c r="N2030">
        <f>VLOOKUP(F2030,MD!A:B,2,0)</f>
        <v>0</v>
      </c>
    </row>
    <row r="2031" spans="1:14">
      <c r="A2031" t="s">
        <v>133</v>
      </c>
      <c r="B2031" t="s">
        <v>0</v>
      </c>
      <c r="C2031" t="s">
        <v>144</v>
      </c>
      <c r="D2031" t="s">
        <v>416</v>
      </c>
      <c r="E2031" t="s">
        <v>416</v>
      </c>
      <c r="F2031" t="s">
        <v>490</v>
      </c>
      <c r="G2031" s="3">
        <v>640.78</v>
      </c>
      <c r="H2031" s="3" t="str">
        <f>VLOOKUP($A2031&amp;$C2031&amp;$B2031,Mapping!$C:$G,3,0)</f>
        <v>PHARMA</v>
      </c>
      <c r="I2031" t="str">
        <f>VLOOKUP($A2031&amp;$C2031&amp;$B2031,Mapping!$C:$G,4,0)</f>
        <v>BE-TOTAL</v>
      </c>
      <c r="J2031" t="str">
        <f t="shared" si="31"/>
        <v>BE-TOTAL DISPLAY MIXTO</v>
      </c>
      <c r="K2031" t="str">
        <f>VLOOKUP($A2031&amp;$C2031&amp;$B2031,Mapping!$C:$G,5,0)</f>
        <v>OTC</v>
      </c>
      <c r="L2031" t="str">
        <f>VLOOKUP(J2031&amp;H2031,Mapping!J:K,2,0)</f>
        <v>Be Total</v>
      </c>
      <c r="M2031" t="str">
        <f>IF(OR(I2031="PIZ BUIN",I2031="LISTERINE"),VLOOKUP(E2031,MAPEO!C:D,2,0)&amp;" "&amp;H2031,VLOOKUP(E2031,MAPEO!C:D,2,0))</f>
        <v>Be total</v>
      </c>
      <c r="N2031">
        <f>VLOOKUP(F2031,MD!A:B,2,0)</f>
        <v>0</v>
      </c>
    </row>
    <row r="2032" spans="1:14">
      <c r="A2032" t="s">
        <v>133</v>
      </c>
      <c r="B2032" t="s">
        <v>0</v>
      </c>
      <c r="C2032" t="s">
        <v>144</v>
      </c>
      <c r="D2032" t="s">
        <v>416</v>
      </c>
      <c r="E2032" t="s">
        <v>416</v>
      </c>
      <c r="F2032" t="s">
        <v>492</v>
      </c>
      <c r="G2032" s="3">
        <v>-8771.1</v>
      </c>
      <c r="H2032" s="3" t="str">
        <f>VLOOKUP($A2032&amp;$C2032&amp;$B2032,Mapping!$C:$G,3,0)</f>
        <v>PHARMA</v>
      </c>
      <c r="I2032" t="str">
        <f>VLOOKUP($A2032&amp;$C2032&amp;$B2032,Mapping!$C:$G,4,0)</f>
        <v>BE-TOTAL</v>
      </c>
      <c r="J2032" t="str">
        <f t="shared" si="31"/>
        <v>BE-TOTAL DISPLAY MIXTO</v>
      </c>
      <c r="K2032" t="str">
        <f>VLOOKUP($A2032&amp;$C2032&amp;$B2032,Mapping!$C:$G,5,0)</f>
        <v>OTC</v>
      </c>
      <c r="L2032" t="str">
        <f>VLOOKUP(J2032&amp;H2032,Mapping!J:K,2,0)</f>
        <v>Be Total</v>
      </c>
      <c r="M2032" t="str">
        <f>IF(OR(I2032="PIZ BUIN",I2032="LISTERINE"),VLOOKUP(E2032,MAPEO!C:D,2,0)&amp;" "&amp;H2032,VLOOKUP(E2032,MAPEO!C:D,2,0))</f>
        <v>Be total</v>
      </c>
      <c r="N2032">
        <f>VLOOKUP(F2032,MD!A:B,2,0)</f>
        <v>0</v>
      </c>
    </row>
    <row r="2033" spans="1:14">
      <c r="A2033" t="s">
        <v>133</v>
      </c>
      <c r="B2033" t="s">
        <v>0</v>
      </c>
      <c r="C2033" t="s">
        <v>144</v>
      </c>
      <c r="D2033" t="s">
        <v>416</v>
      </c>
      <c r="E2033" t="s">
        <v>416</v>
      </c>
      <c r="F2033" t="s">
        <v>493</v>
      </c>
      <c r="G2033" s="3">
        <v>-4965.1400000000003</v>
      </c>
      <c r="H2033" s="3" t="str">
        <f>VLOOKUP($A2033&amp;$C2033&amp;$B2033,Mapping!$C:$G,3,0)</f>
        <v>PHARMA</v>
      </c>
      <c r="I2033" t="str">
        <f>VLOOKUP($A2033&amp;$C2033&amp;$B2033,Mapping!$C:$G,4,0)</f>
        <v>BE-TOTAL</v>
      </c>
      <c r="J2033" t="str">
        <f t="shared" si="31"/>
        <v>BE-TOTAL DISPLAY MIXTO</v>
      </c>
      <c r="K2033" t="str">
        <f>VLOOKUP($A2033&amp;$C2033&amp;$B2033,Mapping!$C:$G,5,0)</f>
        <v>OTC</v>
      </c>
      <c r="L2033" t="str">
        <f>VLOOKUP(J2033&amp;H2033,Mapping!J:K,2,0)</f>
        <v>Be Total</v>
      </c>
      <c r="M2033" t="str">
        <f>IF(OR(I2033="PIZ BUIN",I2033="LISTERINE"),VLOOKUP(E2033,MAPEO!C:D,2,0)&amp;" "&amp;H2033,VLOOKUP(E2033,MAPEO!C:D,2,0))</f>
        <v>Be total</v>
      </c>
      <c r="N2033">
        <f>VLOOKUP(F2033,MD!A:B,2,0)</f>
        <v>0</v>
      </c>
    </row>
    <row r="2034" spans="1:14">
      <c r="A2034" t="s">
        <v>133</v>
      </c>
      <c r="B2034" t="s">
        <v>0</v>
      </c>
      <c r="C2034" t="s">
        <v>144</v>
      </c>
      <c r="D2034" t="s">
        <v>417</v>
      </c>
      <c r="E2034" t="s">
        <v>417</v>
      </c>
      <c r="F2034" t="s">
        <v>482</v>
      </c>
      <c r="G2034" s="3">
        <v>770.01</v>
      </c>
      <c r="H2034" s="3" t="str">
        <f>VLOOKUP($A2034&amp;$C2034&amp;$B2034,Mapping!$C:$G,3,0)</f>
        <v>PHARMA</v>
      </c>
      <c r="I2034" t="str">
        <f>VLOOKUP($A2034&amp;$C2034&amp;$B2034,Mapping!$C:$G,4,0)</f>
        <v>BE-TOTAL</v>
      </c>
      <c r="J2034" t="str">
        <f t="shared" si="31"/>
        <v>BE-TOTAL KIDS</v>
      </c>
      <c r="K2034" t="str">
        <f>VLOOKUP($A2034&amp;$C2034&amp;$B2034,Mapping!$C:$G,5,0)</f>
        <v>OTC</v>
      </c>
      <c r="L2034" t="str">
        <f>VLOOKUP(J2034&amp;H2034,Mapping!J:K,2,0)</f>
        <v>Be Total</v>
      </c>
      <c r="M2034" t="str">
        <f>IF(OR(I2034="PIZ BUIN",I2034="LISTERINE"),VLOOKUP(E2034,MAPEO!C:D,2,0)&amp;" "&amp;H2034,VLOOKUP(E2034,MAPEO!C:D,2,0))</f>
        <v>Be total</v>
      </c>
      <c r="N2034">
        <f>VLOOKUP(F2034,MD!A:B,2,0)</f>
        <v>0</v>
      </c>
    </row>
    <row r="2035" spans="1:14">
      <c r="A2035" t="s">
        <v>133</v>
      </c>
      <c r="B2035" t="s">
        <v>0</v>
      </c>
      <c r="C2035" t="s">
        <v>144</v>
      </c>
      <c r="D2035" t="s">
        <v>417</v>
      </c>
      <c r="E2035" t="s">
        <v>417</v>
      </c>
      <c r="F2035" t="s">
        <v>483</v>
      </c>
      <c r="G2035" s="3">
        <v>3417.42</v>
      </c>
      <c r="H2035" s="3" t="str">
        <f>VLOOKUP($A2035&amp;$C2035&amp;$B2035,Mapping!$C:$G,3,0)</f>
        <v>PHARMA</v>
      </c>
      <c r="I2035" t="str">
        <f>VLOOKUP($A2035&amp;$C2035&amp;$B2035,Mapping!$C:$G,4,0)</f>
        <v>BE-TOTAL</v>
      </c>
      <c r="J2035" t="str">
        <f t="shared" si="31"/>
        <v>BE-TOTAL KIDS</v>
      </c>
      <c r="K2035" t="str">
        <f>VLOOKUP($A2035&amp;$C2035&amp;$B2035,Mapping!$C:$G,5,0)</f>
        <v>OTC</v>
      </c>
      <c r="L2035" t="str">
        <f>VLOOKUP(J2035&amp;H2035,Mapping!J:K,2,0)</f>
        <v>Be Total</v>
      </c>
      <c r="M2035" t="str">
        <f>IF(OR(I2035="PIZ BUIN",I2035="LISTERINE"),VLOOKUP(E2035,MAPEO!C:D,2,0)&amp;" "&amp;H2035,VLOOKUP(E2035,MAPEO!C:D,2,0))</f>
        <v>Be total</v>
      </c>
      <c r="N2035">
        <f>VLOOKUP(F2035,MD!A:B,2,0)</f>
        <v>0</v>
      </c>
    </row>
    <row r="2036" spans="1:14">
      <c r="A2036" t="s">
        <v>133</v>
      </c>
      <c r="B2036" t="s">
        <v>0</v>
      </c>
      <c r="C2036" t="s">
        <v>144</v>
      </c>
      <c r="D2036" t="s">
        <v>417</v>
      </c>
      <c r="E2036" t="s">
        <v>417</v>
      </c>
      <c r="F2036" t="s">
        <v>484</v>
      </c>
      <c r="G2036" s="3">
        <v>3771.77</v>
      </c>
      <c r="H2036" s="3" t="str">
        <f>VLOOKUP($A2036&amp;$C2036&amp;$B2036,Mapping!$C:$G,3,0)</f>
        <v>PHARMA</v>
      </c>
      <c r="I2036" t="str">
        <f>VLOOKUP($A2036&amp;$C2036&amp;$B2036,Mapping!$C:$G,4,0)</f>
        <v>BE-TOTAL</v>
      </c>
      <c r="J2036" t="str">
        <f t="shared" si="31"/>
        <v>BE-TOTAL KIDS</v>
      </c>
      <c r="K2036" t="str">
        <f>VLOOKUP($A2036&amp;$C2036&amp;$B2036,Mapping!$C:$G,5,0)</f>
        <v>OTC</v>
      </c>
      <c r="L2036" t="str">
        <f>VLOOKUP(J2036&amp;H2036,Mapping!J:K,2,0)</f>
        <v>Be Total</v>
      </c>
      <c r="M2036" t="str">
        <f>IF(OR(I2036="PIZ BUIN",I2036="LISTERINE"),VLOOKUP(E2036,MAPEO!C:D,2,0)&amp;" "&amp;H2036,VLOOKUP(E2036,MAPEO!C:D,2,0))</f>
        <v>Be total</v>
      </c>
      <c r="N2036">
        <f>VLOOKUP(F2036,MD!A:B,2,0)</f>
        <v>0</v>
      </c>
    </row>
    <row r="2037" spans="1:14">
      <c r="A2037" t="s">
        <v>133</v>
      </c>
      <c r="B2037" t="s">
        <v>0</v>
      </c>
      <c r="C2037" t="s">
        <v>144</v>
      </c>
      <c r="D2037" t="s">
        <v>417</v>
      </c>
      <c r="E2037" t="s">
        <v>417</v>
      </c>
      <c r="F2037" t="s">
        <v>485</v>
      </c>
      <c r="G2037" s="3">
        <v>4144.12</v>
      </c>
      <c r="H2037" s="3" t="str">
        <f>VLOOKUP($A2037&amp;$C2037&amp;$B2037,Mapping!$C:$G,3,0)</f>
        <v>PHARMA</v>
      </c>
      <c r="I2037" t="str">
        <f>VLOOKUP($A2037&amp;$C2037&amp;$B2037,Mapping!$C:$G,4,0)</f>
        <v>BE-TOTAL</v>
      </c>
      <c r="J2037" t="str">
        <f t="shared" si="31"/>
        <v>BE-TOTAL KIDS</v>
      </c>
      <c r="K2037" t="str">
        <f>VLOOKUP($A2037&amp;$C2037&amp;$B2037,Mapping!$C:$G,5,0)</f>
        <v>OTC</v>
      </c>
      <c r="L2037" t="str">
        <f>VLOOKUP(J2037&amp;H2037,Mapping!J:K,2,0)</f>
        <v>Be Total</v>
      </c>
      <c r="M2037" t="str">
        <f>IF(OR(I2037="PIZ BUIN",I2037="LISTERINE"),VLOOKUP(E2037,MAPEO!C:D,2,0)&amp;" "&amp;H2037,VLOOKUP(E2037,MAPEO!C:D,2,0))</f>
        <v>Be total</v>
      </c>
      <c r="N2037">
        <f>VLOOKUP(F2037,MD!A:B,2,0)</f>
        <v>0</v>
      </c>
    </row>
    <row r="2038" spans="1:14">
      <c r="A2038" t="s">
        <v>133</v>
      </c>
      <c r="B2038" t="s">
        <v>0</v>
      </c>
      <c r="C2038" t="s">
        <v>144</v>
      </c>
      <c r="D2038" t="s">
        <v>417</v>
      </c>
      <c r="E2038" t="s">
        <v>417</v>
      </c>
      <c r="F2038" t="s">
        <v>486</v>
      </c>
      <c r="G2038" s="3">
        <v>1875.67</v>
      </c>
      <c r="H2038" s="3" t="str">
        <f>VLOOKUP($A2038&amp;$C2038&amp;$B2038,Mapping!$C:$G,3,0)</f>
        <v>PHARMA</v>
      </c>
      <c r="I2038" t="str">
        <f>VLOOKUP($A2038&amp;$C2038&amp;$B2038,Mapping!$C:$G,4,0)</f>
        <v>BE-TOTAL</v>
      </c>
      <c r="J2038" t="str">
        <f t="shared" si="31"/>
        <v>BE-TOTAL KIDS</v>
      </c>
      <c r="K2038" t="str">
        <f>VLOOKUP($A2038&amp;$C2038&amp;$B2038,Mapping!$C:$G,5,0)</f>
        <v>OTC</v>
      </c>
      <c r="L2038" t="str">
        <f>VLOOKUP(J2038&amp;H2038,Mapping!J:K,2,0)</f>
        <v>Be Total</v>
      </c>
      <c r="M2038" t="str">
        <f>IF(OR(I2038="PIZ BUIN",I2038="LISTERINE"),VLOOKUP(E2038,MAPEO!C:D,2,0)&amp;" "&amp;H2038,VLOOKUP(E2038,MAPEO!C:D,2,0))</f>
        <v>Be total</v>
      </c>
      <c r="N2038">
        <f>VLOOKUP(F2038,MD!A:B,2,0)</f>
        <v>0</v>
      </c>
    </row>
    <row r="2039" spans="1:14">
      <c r="A2039" t="s">
        <v>133</v>
      </c>
      <c r="B2039" t="s">
        <v>0</v>
      </c>
      <c r="C2039" t="s">
        <v>144</v>
      </c>
      <c r="D2039" t="s">
        <v>417</v>
      </c>
      <c r="E2039" t="s">
        <v>417</v>
      </c>
      <c r="F2039" t="s">
        <v>487</v>
      </c>
      <c r="G2039" s="3">
        <v>4675.49</v>
      </c>
      <c r="H2039" s="3" t="str">
        <f>VLOOKUP($A2039&amp;$C2039&amp;$B2039,Mapping!$C:$G,3,0)</f>
        <v>PHARMA</v>
      </c>
      <c r="I2039" t="str">
        <f>VLOOKUP($A2039&amp;$C2039&amp;$B2039,Mapping!$C:$G,4,0)</f>
        <v>BE-TOTAL</v>
      </c>
      <c r="J2039" t="str">
        <f t="shared" si="31"/>
        <v>BE-TOTAL KIDS</v>
      </c>
      <c r="K2039" t="str">
        <f>VLOOKUP($A2039&amp;$C2039&amp;$B2039,Mapping!$C:$G,5,0)</f>
        <v>OTC</v>
      </c>
      <c r="L2039" t="str">
        <f>VLOOKUP(J2039&amp;H2039,Mapping!J:K,2,0)</f>
        <v>Be Total</v>
      </c>
      <c r="M2039" t="str">
        <f>IF(OR(I2039="PIZ BUIN",I2039="LISTERINE"),VLOOKUP(E2039,MAPEO!C:D,2,0)&amp;" "&amp;H2039,VLOOKUP(E2039,MAPEO!C:D,2,0))</f>
        <v>Be total</v>
      </c>
      <c r="N2039">
        <f>VLOOKUP(F2039,MD!A:B,2,0)</f>
        <v>0</v>
      </c>
    </row>
    <row r="2040" spans="1:14">
      <c r="A2040" t="s">
        <v>133</v>
      </c>
      <c r="B2040" t="s">
        <v>0</v>
      </c>
      <c r="C2040" t="s">
        <v>144</v>
      </c>
      <c r="D2040" t="s">
        <v>417</v>
      </c>
      <c r="E2040" t="s">
        <v>417</v>
      </c>
      <c r="F2040" t="s">
        <v>488</v>
      </c>
      <c r="G2040" s="3">
        <v>682.4</v>
      </c>
      <c r="H2040" s="3" t="str">
        <f>VLOOKUP($A2040&amp;$C2040&amp;$B2040,Mapping!$C:$G,3,0)</f>
        <v>PHARMA</v>
      </c>
      <c r="I2040" t="str">
        <f>VLOOKUP($A2040&amp;$C2040&amp;$B2040,Mapping!$C:$G,4,0)</f>
        <v>BE-TOTAL</v>
      </c>
      <c r="J2040" t="str">
        <f t="shared" si="31"/>
        <v>BE-TOTAL KIDS</v>
      </c>
      <c r="K2040" t="str">
        <f>VLOOKUP($A2040&amp;$C2040&amp;$B2040,Mapping!$C:$G,5,0)</f>
        <v>OTC</v>
      </c>
      <c r="L2040" t="str">
        <f>VLOOKUP(J2040&amp;H2040,Mapping!J:K,2,0)</f>
        <v>Be Total</v>
      </c>
      <c r="M2040" t="str">
        <f>IF(OR(I2040="PIZ BUIN",I2040="LISTERINE"),VLOOKUP(E2040,MAPEO!C:D,2,0)&amp;" "&amp;H2040,VLOOKUP(E2040,MAPEO!C:D,2,0))</f>
        <v>Be total</v>
      </c>
      <c r="N2040">
        <f>VLOOKUP(F2040,MD!A:B,2,0)</f>
        <v>0</v>
      </c>
    </row>
    <row r="2041" spans="1:14">
      <c r="A2041" t="s">
        <v>133</v>
      </c>
      <c r="B2041" t="s">
        <v>0</v>
      </c>
      <c r="C2041" t="s">
        <v>144</v>
      </c>
      <c r="D2041" t="s">
        <v>417</v>
      </c>
      <c r="E2041" t="s">
        <v>417</v>
      </c>
      <c r="F2041" t="s">
        <v>489</v>
      </c>
      <c r="G2041" s="3">
        <v>486.02</v>
      </c>
      <c r="H2041" s="3" t="str">
        <f>VLOOKUP($A2041&amp;$C2041&amp;$B2041,Mapping!$C:$G,3,0)</f>
        <v>PHARMA</v>
      </c>
      <c r="I2041" t="str">
        <f>VLOOKUP($A2041&amp;$C2041&amp;$B2041,Mapping!$C:$G,4,0)</f>
        <v>BE-TOTAL</v>
      </c>
      <c r="J2041" t="str">
        <f t="shared" si="31"/>
        <v>BE-TOTAL KIDS</v>
      </c>
      <c r="K2041" t="str">
        <f>VLOOKUP($A2041&amp;$C2041&amp;$B2041,Mapping!$C:$G,5,0)</f>
        <v>OTC</v>
      </c>
      <c r="L2041" t="str">
        <f>VLOOKUP(J2041&amp;H2041,Mapping!J:K,2,0)</f>
        <v>Be Total</v>
      </c>
      <c r="M2041" t="str">
        <f>IF(OR(I2041="PIZ BUIN",I2041="LISTERINE"),VLOOKUP(E2041,MAPEO!C:D,2,0)&amp;" "&amp;H2041,VLOOKUP(E2041,MAPEO!C:D,2,0))</f>
        <v>Be total</v>
      </c>
      <c r="N2041">
        <f>VLOOKUP(F2041,MD!A:B,2,0)</f>
        <v>0</v>
      </c>
    </row>
    <row r="2042" spans="1:14">
      <c r="A2042" t="s">
        <v>133</v>
      </c>
      <c r="B2042" t="s">
        <v>0</v>
      </c>
      <c r="C2042" t="s">
        <v>144</v>
      </c>
      <c r="D2042" t="s">
        <v>417</v>
      </c>
      <c r="E2042" t="s">
        <v>417</v>
      </c>
      <c r="F2042" t="s">
        <v>490</v>
      </c>
      <c r="G2042" s="3">
        <v>3118.96</v>
      </c>
      <c r="H2042" s="3" t="str">
        <f>VLOOKUP($A2042&amp;$C2042&amp;$B2042,Mapping!$C:$G,3,0)</f>
        <v>PHARMA</v>
      </c>
      <c r="I2042" t="str">
        <f>VLOOKUP($A2042&amp;$C2042&amp;$B2042,Mapping!$C:$G,4,0)</f>
        <v>BE-TOTAL</v>
      </c>
      <c r="J2042" t="str">
        <f t="shared" si="31"/>
        <v>BE-TOTAL KIDS</v>
      </c>
      <c r="K2042" t="str">
        <f>VLOOKUP($A2042&amp;$C2042&amp;$B2042,Mapping!$C:$G,5,0)</f>
        <v>OTC</v>
      </c>
      <c r="L2042" t="str">
        <f>VLOOKUP(J2042&amp;H2042,Mapping!J:K,2,0)</f>
        <v>Be Total</v>
      </c>
      <c r="M2042" t="str">
        <f>IF(OR(I2042="PIZ BUIN",I2042="LISTERINE"),VLOOKUP(E2042,MAPEO!C:D,2,0)&amp;" "&amp;H2042,VLOOKUP(E2042,MAPEO!C:D,2,0))</f>
        <v>Be total</v>
      </c>
      <c r="N2042">
        <f>VLOOKUP(F2042,MD!A:B,2,0)</f>
        <v>0</v>
      </c>
    </row>
    <row r="2043" spans="1:14">
      <c r="A2043" t="s">
        <v>133</v>
      </c>
      <c r="B2043" t="s">
        <v>0</v>
      </c>
      <c r="C2043" t="s">
        <v>144</v>
      </c>
      <c r="D2043" t="s">
        <v>417</v>
      </c>
      <c r="E2043" t="s">
        <v>417</v>
      </c>
      <c r="F2043" t="s">
        <v>491</v>
      </c>
      <c r="G2043" s="3">
        <v>332.17</v>
      </c>
      <c r="H2043" s="3" t="str">
        <f>VLOOKUP($A2043&amp;$C2043&amp;$B2043,Mapping!$C:$G,3,0)</f>
        <v>PHARMA</v>
      </c>
      <c r="I2043" t="str">
        <f>VLOOKUP($A2043&amp;$C2043&amp;$B2043,Mapping!$C:$G,4,0)</f>
        <v>BE-TOTAL</v>
      </c>
      <c r="J2043" t="str">
        <f t="shared" si="31"/>
        <v>BE-TOTAL KIDS</v>
      </c>
      <c r="K2043" t="str">
        <f>VLOOKUP($A2043&amp;$C2043&amp;$B2043,Mapping!$C:$G,5,0)</f>
        <v>OTC</v>
      </c>
      <c r="L2043" t="str">
        <f>VLOOKUP(J2043&amp;H2043,Mapping!J:K,2,0)</f>
        <v>Be Total</v>
      </c>
      <c r="M2043" t="str">
        <f>IF(OR(I2043="PIZ BUIN",I2043="LISTERINE"),VLOOKUP(E2043,MAPEO!C:D,2,0)&amp;" "&amp;H2043,VLOOKUP(E2043,MAPEO!C:D,2,0))</f>
        <v>Be total</v>
      </c>
      <c r="N2043">
        <f>VLOOKUP(F2043,MD!A:B,2,0)</f>
        <v>0</v>
      </c>
    </row>
    <row r="2044" spans="1:14">
      <c r="A2044" t="s">
        <v>133</v>
      </c>
      <c r="B2044" t="s">
        <v>0</v>
      </c>
      <c r="C2044" t="s">
        <v>144</v>
      </c>
      <c r="D2044" t="s">
        <v>417</v>
      </c>
      <c r="E2044" t="s">
        <v>417</v>
      </c>
      <c r="F2044" t="s">
        <v>492</v>
      </c>
      <c r="G2044" s="3">
        <v>-2533.48</v>
      </c>
      <c r="H2044" s="3" t="str">
        <f>VLOOKUP($A2044&amp;$C2044&amp;$B2044,Mapping!$C:$G,3,0)</f>
        <v>PHARMA</v>
      </c>
      <c r="I2044" t="str">
        <f>VLOOKUP($A2044&amp;$C2044&amp;$B2044,Mapping!$C:$G,4,0)</f>
        <v>BE-TOTAL</v>
      </c>
      <c r="J2044" t="str">
        <f t="shared" ref="J2044:J2107" si="32">IF(OR(C2044="ROC",C2044="COMPEED"),E2044,D2044)</f>
        <v>BE-TOTAL KIDS</v>
      </c>
      <c r="K2044" t="str">
        <f>VLOOKUP($A2044&amp;$C2044&amp;$B2044,Mapping!$C:$G,5,0)</f>
        <v>OTC</v>
      </c>
      <c r="L2044" t="str">
        <f>VLOOKUP(J2044&amp;H2044,Mapping!J:K,2,0)</f>
        <v>Be Total</v>
      </c>
      <c r="M2044" t="str">
        <f>IF(OR(I2044="PIZ BUIN",I2044="LISTERINE"),VLOOKUP(E2044,MAPEO!C:D,2,0)&amp;" "&amp;H2044,VLOOKUP(E2044,MAPEO!C:D,2,0))</f>
        <v>Be total</v>
      </c>
      <c r="N2044">
        <f>VLOOKUP(F2044,MD!A:B,2,0)</f>
        <v>0</v>
      </c>
    </row>
    <row r="2045" spans="1:14">
      <c r="A2045" t="s">
        <v>133</v>
      </c>
      <c r="B2045" t="s">
        <v>0</v>
      </c>
      <c r="C2045" t="s">
        <v>144</v>
      </c>
      <c r="D2045" t="s">
        <v>417</v>
      </c>
      <c r="E2045" t="s">
        <v>417</v>
      </c>
      <c r="F2045" t="s">
        <v>493</v>
      </c>
      <c r="G2045" s="3">
        <v>-390.46</v>
      </c>
      <c r="H2045" s="3" t="str">
        <f>VLOOKUP($A2045&amp;$C2045&amp;$B2045,Mapping!$C:$G,3,0)</f>
        <v>PHARMA</v>
      </c>
      <c r="I2045" t="str">
        <f>VLOOKUP($A2045&amp;$C2045&amp;$B2045,Mapping!$C:$G,4,0)</f>
        <v>BE-TOTAL</v>
      </c>
      <c r="J2045" t="str">
        <f t="shared" si="32"/>
        <v>BE-TOTAL KIDS</v>
      </c>
      <c r="K2045" t="str">
        <f>VLOOKUP($A2045&amp;$C2045&amp;$B2045,Mapping!$C:$G,5,0)</f>
        <v>OTC</v>
      </c>
      <c r="L2045" t="str">
        <f>VLOOKUP(J2045&amp;H2045,Mapping!J:K,2,0)</f>
        <v>Be Total</v>
      </c>
      <c r="M2045" t="str">
        <f>IF(OR(I2045="PIZ BUIN",I2045="LISTERINE"),VLOOKUP(E2045,MAPEO!C:D,2,0)&amp;" "&amp;H2045,VLOOKUP(E2045,MAPEO!C:D,2,0))</f>
        <v>Be total</v>
      </c>
      <c r="N2045">
        <f>VLOOKUP(F2045,MD!A:B,2,0)</f>
        <v>0</v>
      </c>
    </row>
    <row r="2046" spans="1:14">
      <c r="A2046" t="s">
        <v>133</v>
      </c>
      <c r="B2046" t="s">
        <v>0</v>
      </c>
      <c r="C2046" t="s">
        <v>144</v>
      </c>
      <c r="D2046" t="s">
        <v>417</v>
      </c>
      <c r="E2046" t="s">
        <v>417</v>
      </c>
      <c r="F2046" t="s">
        <v>95</v>
      </c>
      <c r="G2046" s="3">
        <v>-354.49</v>
      </c>
      <c r="H2046" s="3" t="str">
        <f>VLOOKUP($A2046&amp;$C2046&amp;$B2046,Mapping!$C:$G,3,0)</f>
        <v>PHARMA</v>
      </c>
      <c r="I2046" t="str">
        <f>VLOOKUP($A2046&amp;$C2046&amp;$B2046,Mapping!$C:$G,4,0)</f>
        <v>BE-TOTAL</v>
      </c>
      <c r="J2046" t="str">
        <f t="shared" si="32"/>
        <v>BE-TOTAL KIDS</v>
      </c>
      <c r="K2046" t="str">
        <f>VLOOKUP($A2046&amp;$C2046&amp;$B2046,Mapping!$C:$G,5,0)</f>
        <v>OTC</v>
      </c>
      <c r="L2046" t="str">
        <f>VLOOKUP(J2046&amp;H2046,Mapping!J:K,2,0)</f>
        <v>Be Total</v>
      </c>
      <c r="M2046" t="str">
        <f>IF(OR(I2046="PIZ BUIN",I2046="LISTERINE"),VLOOKUP(E2046,MAPEO!C:D,2,0)&amp;" "&amp;H2046,VLOOKUP(E2046,MAPEO!C:D,2,0))</f>
        <v>Be total</v>
      </c>
      <c r="N2046" t="str">
        <f>VLOOKUP(F2046,MD!A:B,2,0)</f>
        <v>YTD 2015</v>
      </c>
    </row>
    <row r="2047" spans="1:14">
      <c r="A2047" t="s">
        <v>133</v>
      </c>
      <c r="B2047" t="s">
        <v>0</v>
      </c>
      <c r="C2047" t="s">
        <v>144</v>
      </c>
      <c r="D2047" t="s">
        <v>417</v>
      </c>
      <c r="E2047" t="s">
        <v>417</v>
      </c>
      <c r="F2047" t="s">
        <v>96</v>
      </c>
      <c r="G2047" s="3">
        <v>-2661.05</v>
      </c>
      <c r="H2047" s="3" t="str">
        <f>VLOOKUP($A2047&amp;$C2047&amp;$B2047,Mapping!$C:$G,3,0)</f>
        <v>PHARMA</v>
      </c>
      <c r="I2047" t="str">
        <f>VLOOKUP($A2047&amp;$C2047&amp;$B2047,Mapping!$C:$G,4,0)</f>
        <v>BE-TOTAL</v>
      </c>
      <c r="J2047" t="str">
        <f t="shared" si="32"/>
        <v>BE-TOTAL KIDS</v>
      </c>
      <c r="K2047" t="str">
        <f>VLOOKUP($A2047&amp;$C2047&amp;$B2047,Mapping!$C:$G,5,0)</f>
        <v>OTC</v>
      </c>
      <c r="L2047" t="str">
        <f>VLOOKUP(J2047&amp;H2047,Mapping!J:K,2,0)</f>
        <v>Be Total</v>
      </c>
      <c r="M2047" t="str">
        <f>IF(OR(I2047="PIZ BUIN",I2047="LISTERINE"),VLOOKUP(E2047,MAPEO!C:D,2,0)&amp;" "&amp;H2047,VLOOKUP(E2047,MAPEO!C:D,2,0))</f>
        <v>Be total</v>
      </c>
      <c r="N2047" t="str">
        <f>VLOOKUP(F2047,MD!A:B,2,0)</f>
        <v>YTD 2015</v>
      </c>
    </row>
    <row r="2048" spans="1:14">
      <c r="A2048" t="s">
        <v>133</v>
      </c>
      <c r="B2048" t="s">
        <v>0</v>
      </c>
      <c r="C2048" t="s">
        <v>144</v>
      </c>
      <c r="D2048" t="s">
        <v>417</v>
      </c>
      <c r="E2048" t="s">
        <v>417</v>
      </c>
      <c r="F2048" t="s">
        <v>97</v>
      </c>
      <c r="G2048" s="3">
        <v>-1220.53</v>
      </c>
      <c r="H2048" s="3" t="str">
        <f>VLOOKUP($A2048&amp;$C2048&amp;$B2048,Mapping!$C:$G,3,0)</f>
        <v>PHARMA</v>
      </c>
      <c r="I2048" t="str">
        <f>VLOOKUP($A2048&amp;$C2048&amp;$B2048,Mapping!$C:$G,4,0)</f>
        <v>BE-TOTAL</v>
      </c>
      <c r="J2048" t="str">
        <f t="shared" si="32"/>
        <v>BE-TOTAL KIDS</v>
      </c>
      <c r="K2048" t="str">
        <f>VLOOKUP($A2048&amp;$C2048&amp;$B2048,Mapping!$C:$G,5,0)</f>
        <v>OTC</v>
      </c>
      <c r="L2048" t="str">
        <f>VLOOKUP(J2048&amp;H2048,Mapping!J:K,2,0)</f>
        <v>Be Total</v>
      </c>
      <c r="M2048" t="str">
        <f>IF(OR(I2048="PIZ BUIN",I2048="LISTERINE"),VLOOKUP(E2048,MAPEO!C:D,2,0)&amp;" "&amp;H2048,VLOOKUP(E2048,MAPEO!C:D,2,0))</f>
        <v>Be total</v>
      </c>
      <c r="N2048" t="str">
        <f>VLOOKUP(F2048,MD!A:B,2,0)</f>
        <v>YTD 2015</v>
      </c>
    </row>
    <row r="2049" spans="1:14">
      <c r="A2049" t="s">
        <v>133</v>
      </c>
      <c r="B2049" t="s">
        <v>0</v>
      </c>
      <c r="C2049" t="s">
        <v>144</v>
      </c>
      <c r="D2049" t="s">
        <v>417</v>
      </c>
      <c r="E2049" t="s">
        <v>417</v>
      </c>
      <c r="F2049" t="s">
        <v>101</v>
      </c>
      <c r="G2049" s="3">
        <v>-1200.83</v>
      </c>
      <c r="H2049" s="3" t="str">
        <f>VLOOKUP($A2049&amp;$C2049&amp;$B2049,Mapping!$C:$G,3,0)</f>
        <v>PHARMA</v>
      </c>
      <c r="I2049" t="str">
        <f>VLOOKUP($A2049&amp;$C2049&amp;$B2049,Mapping!$C:$G,4,0)</f>
        <v>BE-TOTAL</v>
      </c>
      <c r="J2049" t="str">
        <f t="shared" si="32"/>
        <v>BE-TOTAL KIDS</v>
      </c>
      <c r="K2049" t="str">
        <f>VLOOKUP($A2049&amp;$C2049&amp;$B2049,Mapping!$C:$G,5,0)</f>
        <v>OTC</v>
      </c>
      <c r="L2049" t="str">
        <f>VLOOKUP(J2049&amp;H2049,Mapping!J:K,2,0)</f>
        <v>Be Total</v>
      </c>
      <c r="M2049" t="str">
        <f>IF(OR(I2049="PIZ BUIN",I2049="LISTERINE"),VLOOKUP(E2049,MAPEO!C:D,2,0)&amp;" "&amp;H2049,VLOOKUP(E2049,MAPEO!C:D,2,0))</f>
        <v>Be total</v>
      </c>
      <c r="N2049" t="str">
        <f>VLOOKUP(F2049,MD!A:B,2,0)</f>
        <v>YTD 2015</v>
      </c>
    </row>
    <row r="2050" spans="1:14">
      <c r="A2050" t="s">
        <v>133</v>
      </c>
      <c r="B2050" t="s">
        <v>0</v>
      </c>
      <c r="C2050" t="s">
        <v>144</v>
      </c>
      <c r="D2050" t="s">
        <v>417</v>
      </c>
      <c r="E2050" t="s">
        <v>417</v>
      </c>
      <c r="F2050" t="s">
        <v>104</v>
      </c>
      <c r="G2050" s="3">
        <v>-1006.26</v>
      </c>
      <c r="H2050" s="3" t="str">
        <f>VLOOKUP($A2050&amp;$C2050&amp;$B2050,Mapping!$C:$G,3,0)</f>
        <v>PHARMA</v>
      </c>
      <c r="I2050" t="str">
        <f>VLOOKUP($A2050&amp;$C2050&amp;$B2050,Mapping!$C:$G,4,0)</f>
        <v>BE-TOTAL</v>
      </c>
      <c r="J2050" t="str">
        <f t="shared" si="32"/>
        <v>BE-TOTAL KIDS</v>
      </c>
      <c r="K2050" t="str">
        <f>VLOOKUP($A2050&amp;$C2050&amp;$B2050,Mapping!$C:$G,5,0)</f>
        <v>OTC</v>
      </c>
      <c r="L2050" t="str">
        <f>VLOOKUP(J2050&amp;H2050,Mapping!J:K,2,0)</f>
        <v>Be Total</v>
      </c>
      <c r="M2050" t="str">
        <f>IF(OR(I2050="PIZ BUIN",I2050="LISTERINE"),VLOOKUP(E2050,MAPEO!C:D,2,0)&amp;" "&amp;H2050,VLOOKUP(E2050,MAPEO!C:D,2,0))</f>
        <v>Be total</v>
      </c>
      <c r="N2050" t="str">
        <f>VLOOKUP(F2050,MD!A:B,2,0)</f>
        <v>YTD 2015</v>
      </c>
    </row>
    <row r="2051" spans="1:14">
      <c r="A2051" t="s">
        <v>133</v>
      </c>
      <c r="B2051" t="s">
        <v>0</v>
      </c>
      <c r="C2051" t="s">
        <v>144</v>
      </c>
      <c r="D2051" t="s">
        <v>417</v>
      </c>
      <c r="E2051" t="s">
        <v>417</v>
      </c>
      <c r="F2051" t="s">
        <v>105</v>
      </c>
      <c r="G2051" s="3">
        <v>-987.83</v>
      </c>
      <c r="H2051" s="3" t="str">
        <f>VLOOKUP($A2051&amp;$C2051&amp;$B2051,Mapping!$C:$G,3,0)</f>
        <v>PHARMA</v>
      </c>
      <c r="I2051" t="str">
        <f>VLOOKUP($A2051&amp;$C2051&amp;$B2051,Mapping!$C:$G,4,0)</f>
        <v>BE-TOTAL</v>
      </c>
      <c r="J2051" t="str">
        <f t="shared" si="32"/>
        <v>BE-TOTAL KIDS</v>
      </c>
      <c r="K2051" t="str">
        <f>VLOOKUP($A2051&amp;$C2051&amp;$B2051,Mapping!$C:$G,5,0)</f>
        <v>OTC</v>
      </c>
      <c r="L2051" t="str">
        <f>VLOOKUP(J2051&amp;H2051,Mapping!J:K,2,0)</f>
        <v>Be Total</v>
      </c>
      <c r="M2051" t="str">
        <f>IF(OR(I2051="PIZ BUIN",I2051="LISTERINE"),VLOOKUP(E2051,MAPEO!C:D,2,0)&amp;" "&amp;H2051,VLOOKUP(E2051,MAPEO!C:D,2,0))</f>
        <v>Be total</v>
      </c>
      <c r="N2051" t="str">
        <f>VLOOKUP(F2051,MD!A:B,2,0)</f>
        <v>YTD 2015</v>
      </c>
    </row>
    <row r="2052" spans="1:14">
      <c r="A2052" t="s">
        <v>133</v>
      </c>
      <c r="B2052" t="s">
        <v>0</v>
      </c>
      <c r="C2052" t="s">
        <v>144</v>
      </c>
      <c r="D2052" t="s">
        <v>417</v>
      </c>
      <c r="E2052" t="s">
        <v>417</v>
      </c>
      <c r="F2052" t="s">
        <v>106</v>
      </c>
      <c r="G2052" s="3">
        <v>-707.17</v>
      </c>
      <c r="H2052" s="3" t="str">
        <f>VLOOKUP($A2052&amp;$C2052&amp;$B2052,Mapping!$C:$G,3,0)</f>
        <v>PHARMA</v>
      </c>
      <c r="I2052" t="str">
        <f>VLOOKUP($A2052&amp;$C2052&amp;$B2052,Mapping!$C:$G,4,0)</f>
        <v>BE-TOTAL</v>
      </c>
      <c r="J2052" t="str">
        <f t="shared" si="32"/>
        <v>BE-TOTAL KIDS</v>
      </c>
      <c r="K2052" t="str">
        <f>VLOOKUP($A2052&amp;$C2052&amp;$B2052,Mapping!$C:$G,5,0)</f>
        <v>OTC</v>
      </c>
      <c r="L2052" t="str">
        <f>VLOOKUP(J2052&amp;H2052,Mapping!J:K,2,0)</f>
        <v>Be Total</v>
      </c>
      <c r="M2052" t="str">
        <f>IF(OR(I2052="PIZ BUIN",I2052="LISTERINE"),VLOOKUP(E2052,MAPEO!C:D,2,0)&amp;" "&amp;H2052,VLOOKUP(E2052,MAPEO!C:D,2,0))</f>
        <v>Be total</v>
      </c>
      <c r="N2052" t="str">
        <f>VLOOKUP(F2052,MD!A:B,2,0)</f>
        <v>YTD 2015</v>
      </c>
    </row>
    <row r="2053" spans="1:14">
      <c r="A2053" t="s">
        <v>133</v>
      </c>
      <c r="B2053" t="s">
        <v>0</v>
      </c>
      <c r="C2053" t="s">
        <v>144</v>
      </c>
      <c r="D2053" t="s">
        <v>417</v>
      </c>
      <c r="E2053" t="s">
        <v>417</v>
      </c>
      <c r="F2053" t="s">
        <v>108</v>
      </c>
      <c r="G2053" s="3">
        <v>-996.51</v>
      </c>
      <c r="H2053" s="3" t="str">
        <f>VLOOKUP($A2053&amp;$C2053&amp;$B2053,Mapping!$C:$G,3,0)</f>
        <v>PHARMA</v>
      </c>
      <c r="I2053" t="str">
        <f>VLOOKUP($A2053&amp;$C2053&amp;$B2053,Mapping!$C:$G,4,0)</f>
        <v>BE-TOTAL</v>
      </c>
      <c r="J2053" t="str">
        <f t="shared" si="32"/>
        <v>BE-TOTAL KIDS</v>
      </c>
      <c r="K2053" t="str">
        <f>VLOOKUP($A2053&amp;$C2053&amp;$B2053,Mapping!$C:$G,5,0)</f>
        <v>OTC</v>
      </c>
      <c r="L2053" t="str">
        <f>VLOOKUP(J2053&amp;H2053,Mapping!J:K,2,0)</f>
        <v>Be Total</v>
      </c>
      <c r="M2053" t="str">
        <f>IF(OR(I2053="PIZ BUIN",I2053="LISTERINE"),VLOOKUP(E2053,MAPEO!C:D,2,0)&amp;" "&amp;H2053,VLOOKUP(E2053,MAPEO!C:D,2,0))</f>
        <v>Be total</v>
      </c>
      <c r="N2053">
        <f>VLOOKUP(F2053,MD!A:B,2,0)</f>
        <v>0</v>
      </c>
    </row>
    <row r="2054" spans="1:14">
      <c r="A2054" t="s">
        <v>133</v>
      </c>
      <c r="B2054" t="s">
        <v>0</v>
      </c>
      <c r="C2054" t="s">
        <v>144</v>
      </c>
      <c r="D2054" t="s">
        <v>417</v>
      </c>
      <c r="E2054" t="s">
        <v>417</v>
      </c>
      <c r="F2054" t="s">
        <v>109</v>
      </c>
      <c r="G2054" s="3">
        <v>-392.71</v>
      </c>
      <c r="H2054" s="3" t="str">
        <f>VLOOKUP($A2054&amp;$C2054&amp;$B2054,Mapping!$C:$G,3,0)</f>
        <v>PHARMA</v>
      </c>
      <c r="I2054" t="str">
        <f>VLOOKUP($A2054&amp;$C2054&amp;$B2054,Mapping!$C:$G,4,0)</f>
        <v>BE-TOTAL</v>
      </c>
      <c r="J2054" t="str">
        <f t="shared" si="32"/>
        <v>BE-TOTAL KIDS</v>
      </c>
      <c r="K2054" t="str">
        <f>VLOOKUP($A2054&amp;$C2054&amp;$B2054,Mapping!$C:$G,5,0)</f>
        <v>OTC</v>
      </c>
      <c r="L2054" t="str">
        <f>VLOOKUP(J2054&amp;H2054,Mapping!J:K,2,0)</f>
        <v>Be Total</v>
      </c>
      <c r="M2054" t="str">
        <f>IF(OR(I2054="PIZ BUIN",I2054="LISTERINE"),VLOOKUP(E2054,MAPEO!C:D,2,0)&amp;" "&amp;H2054,VLOOKUP(E2054,MAPEO!C:D,2,0))</f>
        <v>Be total</v>
      </c>
      <c r="N2054">
        <f>VLOOKUP(F2054,MD!A:B,2,0)</f>
        <v>0</v>
      </c>
    </row>
    <row r="2055" spans="1:14">
      <c r="A2055" t="s">
        <v>133</v>
      </c>
      <c r="B2055" t="s">
        <v>0</v>
      </c>
      <c r="C2055" t="s">
        <v>144</v>
      </c>
      <c r="D2055" t="s">
        <v>417</v>
      </c>
      <c r="E2055" t="s">
        <v>417</v>
      </c>
      <c r="F2055" t="s">
        <v>110</v>
      </c>
      <c r="G2055" s="3">
        <v>-569.63</v>
      </c>
      <c r="H2055" s="3" t="str">
        <f>VLOOKUP($A2055&amp;$C2055&amp;$B2055,Mapping!$C:$G,3,0)</f>
        <v>PHARMA</v>
      </c>
      <c r="I2055" t="str">
        <f>VLOOKUP($A2055&amp;$C2055&amp;$B2055,Mapping!$C:$G,4,0)</f>
        <v>BE-TOTAL</v>
      </c>
      <c r="J2055" t="str">
        <f t="shared" si="32"/>
        <v>BE-TOTAL KIDS</v>
      </c>
      <c r="K2055" t="str">
        <f>VLOOKUP($A2055&amp;$C2055&amp;$B2055,Mapping!$C:$G,5,0)</f>
        <v>OTC</v>
      </c>
      <c r="L2055" t="str">
        <f>VLOOKUP(J2055&amp;H2055,Mapping!J:K,2,0)</f>
        <v>Be Total</v>
      </c>
      <c r="M2055" t="str">
        <f>IF(OR(I2055="PIZ BUIN",I2055="LISTERINE"),VLOOKUP(E2055,MAPEO!C:D,2,0)&amp;" "&amp;H2055,VLOOKUP(E2055,MAPEO!C:D,2,0))</f>
        <v>Be total</v>
      </c>
      <c r="N2055">
        <f>VLOOKUP(F2055,MD!A:B,2,0)</f>
        <v>0</v>
      </c>
    </row>
    <row r="2056" spans="1:14">
      <c r="A2056" t="s">
        <v>133</v>
      </c>
      <c r="B2056" t="s">
        <v>0</v>
      </c>
      <c r="C2056" t="s">
        <v>144</v>
      </c>
      <c r="D2056" t="s">
        <v>417</v>
      </c>
      <c r="E2056" t="s">
        <v>417</v>
      </c>
      <c r="F2056" t="s">
        <v>111</v>
      </c>
      <c r="G2056" s="3">
        <v>-718.44</v>
      </c>
      <c r="H2056" s="3" t="str">
        <f>VLOOKUP($A2056&amp;$C2056&amp;$B2056,Mapping!$C:$G,3,0)</f>
        <v>PHARMA</v>
      </c>
      <c r="I2056" t="str">
        <f>VLOOKUP($A2056&amp;$C2056&amp;$B2056,Mapping!$C:$G,4,0)</f>
        <v>BE-TOTAL</v>
      </c>
      <c r="J2056" t="str">
        <f t="shared" si="32"/>
        <v>BE-TOTAL KIDS</v>
      </c>
      <c r="K2056" t="str">
        <f>VLOOKUP($A2056&amp;$C2056&amp;$B2056,Mapping!$C:$G,5,0)</f>
        <v>OTC</v>
      </c>
      <c r="L2056" t="str">
        <f>VLOOKUP(J2056&amp;H2056,Mapping!J:K,2,0)</f>
        <v>Be Total</v>
      </c>
      <c r="M2056" t="str">
        <f>IF(OR(I2056="PIZ BUIN",I2056="LISTERINE"),VLOOKUP(E2056,MAPEO!C:D,2,0)&amp;" "&amp;H2056,VLOOKUP(E2056,MAPEO!C:D,2,0))</f>
        <v>Be total</v>
      </c>
      <c r="N2056">
        <f>VLOOKUP(F2056,MD!A:B,2,0)</f>
        <v>0</v>
      </c>
    </row>
    <row r="2057" spans="1:14">
      <c r="A2057" t="s">
        <v>133</v>
      </c>
      <c r="B2057" t="s">
        <v>0</v>
      </c>
      <c r="C2057" t="s">
        <v>144</v>
      </c>
      <c r="D2057" t="s">
        <v>417</v>
      </c>
      <c r="E2057" t="s">
        <v>417</v>
      </c>
      <c r="F2057" t="s">
        <v>114</v>
      </c>
      <c r="G2057" s="3">
        <v>-1336.35</v>
      </c>
      <c r="H2057" s="3" t="str">
        <f>VLOOKUP($A2057&amp;$C2057&amp;$B2057,Mapping!$C:$G,3,0)</f>
        <v>PHARMA</v>
      </c>
      <c r="I2057" t="str">
        <f>VLOOKUP($A2057&amp;$C2057&amp;$B2057,Mapping!$C:$G,4,0)</f>
        <v>BE-TOTAL</v>
      </c>
      <c r="J2057" t="str">
        <f t="shared" si="32"/>
        <v>BE-TOTAL KIDS</v>
      </c>
      <c r="K2057" t="str">
        <f>VLOOKUP($A2057&amp;$C2057&amp;$B2057,Mapping!$C:$G,5,0)</f>
        <v>OTC</v>
      </c>
      <c r="L2057" t="str">
        <f>VLOOKUP(J2057&amp;H2057,Mapping!J:K,2,0)</f>
        <v>Be Total</v>
      </c>
      <c r="M2057" t="str">
        <f>IF(OR(I2057="PIZ BUIN",I2057="LISTERINE"),VLOOKUP(E2057,MAPEO!C:D,2,0)&amp;" "&amp;H2057,VLOOKUP(E2057,MAPEO!C:D,2,0))</f>
        <v>Be total</v>
      </c>
      <c r="N2057">
        <f>VLOOKUP(F2057,MD!A:B,2,0)</f>
        <v>0</v>
      </c>
    </row>
    <row r="2058" spans="1:14">
      <c r="A2058" t="s">
        <v>133</v>
      </c>
      <c r="B2058" t="s">
        <v>0</v>
      </c>
      <c r="C2058" t="s">
        <v>144</v>
      </c>
      <c r="D2058" t="s">
        <v>417</v>
      </c>
      <c r="E2058" t="s">
        <v>417</v>
      </c>
      <c r="F2058" t="s">
        <v>115</v>
      </c>
      <c r="G2058" s="3">
        <v>-135.26</v>
      </c>
      <c r="H2058" s="3" t="str">
        <f>VLOOKUP($A2058&amp;$C2058&amp;$B2058,Mapping!$C:$G,3,0)</f>
        <v>PHARMA</v>
      </c>
      <c r="I2058" t="str">
        <f>VLOOKUP($A2058&amp;$C2058&amp;$B2058,Mapping!$C:$G,4,0)</f>
        <v>BE-TOTAL</v>
      </c>
      <c r="J2058" t="str">
        <f t="shared" si="32"/>
        <v>BE-TOTAL KIDS</v>
      </c>
      <c r="K2058" t="str">
        <f>VLOOKUP($A2058&amp;$C2058&amp;$B2058,Mapping!$C:$G,5,0)</f>
        <v>OTC</v>
      </c>
      <c r="L2058" t="str">
        <f>VLOOKUP(J2058&amp;H2058,Mapping!J:K,2,0)</f>
        <v>Be Total</v>
      </c>
      <c r="M2058" t="str">
        <f>IF(OR(I2058="PIZ BUIN",I2058="LISTERINE"),VLOOKUP(E2058,MAPEO!C:D,2,0)&amp;" "&amp;H2058,VLOOKUP(E2058,MAPEO!C:D,2,0))</f>
        <v>Be total</v>
      </c>
      <c r="N2058" t="str">
        <f>VLOOKUP(F2058,MD!A:B,2,0)</f>
        <v>YTD 2016</v>
      </c>
    </row>
    <row r="2059" spans="1:14">
      <c r="A2059" t="s">
        <v>133</v>
      </c>
      <c r="B2059" t="s">
        <v>0</v>
      </c>
      <c r="C2059" t="s">
        <v>144</v>
      </c>
      <c r="D2059" t="s">
        <v>417</v>
      </c>
      <c r="E2059" t="s">
        <v>417</v>
      </c>
      <c r="F2059" t="s">
        <v>117</v>
      </c>
      <c r="G2059" s="3">
        <v>-968.66</v>
      </c>
      <c r="H2059" s="3" t="str">
        <f>VLOOKUP($A2059&amp;$C2059&amp;$B2059,Mapping!$C:$G,3,0)</f>
        <v>PHARMA</v>
      </c>
      <c r="I2059" t="str">
        <f>VLOOKUP($A2059&amp;$C2059&amp;$B2059,Mapping!$C:$G,4,0)</f>
        <v>BE-TOTAL</v>
      </c>
      <c r="J2059" t="str">
        <f t="shared" si="32"/>
        <v>BE-TOTAL KIDS</v>
      </c>
      <c r="K2059" t="str">
        <f>VLOOKUP($A2059&amp;$C2059&amp;$B2059,Mapping!$C:$G,5,0)</f>
        <v>OTC</v>
      </c>
      <c r="L2059" t="str">
        <f>VLOOKUP(J2059&amp;H2059,Mapping!J:K,2,0)</f>
        <v>Be Total</v>
      </c>
      <c r="M2059" t="str">
        <f>IF(OR(I2059="PIZ BUIN",I2059="LISTERINE"),VLOOKUP(E2059,MAPEO!C:D,2,0)&amp;" "&amp;H2059,VLOOKUP(E2059,MAPEO!C:D,2,0))</f>
        <v>Be total</v>
      </c>
      <c r="N2059" t="str">
        <f>VLOOKUP(F2059,MD!A:B,2,0)</f>
        <v>YTD 2016</v>
      </c>
    </row>
    <row r="2060" spans="1:14">
      <c r="A2060" t="s">
        <v>133</v>
      </c>
      <c r="B2060" t="s">
        <v>0</v>
      </c>
      <c r="C2060" t="s">
        <v>144</v>
      </c>
      <c r="D2060" t="s">
        <v>417</v>
      </c>
      <c r="E2060" t="s">
        <v>417</v>
      </c>
      <c r="F2060" t="s">
        <v>118</v>
      </c>
      <c r="G2060" s="3">
        <v>-395.26</v>
      </c>
      <c r="H2060" s="3" t="str">
        <f>VLOOKUP($A2060&amp;$C2060&amp;$B2060,Mapping!$C:$G,3,0)</f>
        <v>PHARMA</v>
      </c>
      <c r="I2060" t="str">
        <f>VLOOKUP($A2060&amp;$C2060&amp;$B2060,Mapping!$C:$G,4,0)</f>
        <v>BE-TOTAL</v>
      </c>
      <c r="J2060" t="str">
        <f t="shared" si="32"/>
        <v>BE-TOTAL KIDS</v>
      </c>
      <c r="K2060" t="str">
        <f>VLOOKUP($A2060&amp;$C2060&amp;$B2060,Mapping!$C:$G,5,0)</f>
        <v>OTC</v>
      </c>
      <c r="L2060" t="str">
        <f>VLOOKUP(J2060&amp;H2060,Mapping!J:K,2,0)</f>
        <v>Be Total</v>
      </c>
      <c r="M2060" t="str">
        <f>IF(OR(I2060="PIZ BUIN",I2060="LISTERINE"),VLOOKUP(E2060,MAPEO!C:D,2,0)&amp;" "&amp;H2060,VLOOKUP(E2060,MAPEO!C:D,2,0))</f>
        <v>Be total</v>
      </c>
      <c r="N2060" t="str">
        <f>VLOOKUP(F2060,MD!A:B,2,0)</f>
        <v>YTD 2016</v>
      </c>
    </row>
    <row r="2061" spans="1:14">
      <c r="A2061" t="s">
        <v>133</v>
      </c>
      <c r="B2061" t="s">
        <v>0</v>
      </c>
      <c r="C2061" t="s">
        <v>147</v>
      </c>
      <c r="D2061" t="s">
        <v>381</v>
      </c>
      <c r="E2061" t="s">
        <v>558</v>
      </c>
      <c r="F2061" t="s">
        <v>487</v>
      </c>
      <c r="G2061" s="3">
        <v>-6.12</v>
      </c>
      <c r="H2061" s="3" t="str">
        <f>VLOOKUP($A2061&amp;$C2061&amp;$B2061,Mapping!$C:$G,3,0)</f>
        <v>PHARMA</v>
      </c>
      <c r="I2061" t="str">
        <f>VLOOKUP($A2061&amp;$C2061&amp;$B2061,Mapping!$C:$G,4,0)</f>
        <v>CAREFREE</v>
      </c>
      <c r="J2061" t="str">
        <f t="shared" si="32"/>
        <v>CAREFREE INTIM LINE</v>
      </c>
      <c r="K2061" t="str">
        <f>VLOOKUP($A2061&amp;$C2061&amp;$B2061,Mapping!$C:$G,5,0)</f>
        <v>Women Health</v>
      </c>
      <c r="L2061" t="str">
        <f>VLOOKUP(J2061&amp;H2061,Mapping!J:K,2,0)</f>
        <v>Carefree OTC</v>
      </c>
      <c r="M2061" t="str">
        <f>IF(OR(I2061="PIZ BUIN",I2061="LISTERINE"),VLOOKUP(E2061,MAPEO!C:D,2,0)&amp;" "&amp;H2061,VLOOKUP(E2061,MAPEO!C:D,2,0))</f>
        <v>Carefree</v>
      </c>
      <c r="N2061">
        <f>VLOOKUP(F2061,MD!A:B,2,0)</f>
        <v>0</v>
      </c>
    </row>
    <row r="2062" spans="1:14">
      <c r="A2062" t="s">
        <v>133</v>
      </c>
      <c r="B2062" t="s">
        <v>0</v>
      </c>
      <c r="C2062" t="s">
        <v>147</v>
      </c>
      <c r="D2062" t="s">
        <v>381</v>
      </c>
      <c r="E2062" t="s">
        <v>558</v>
      </c>
      <c r="F2062" t="s">
        <v>493</v>
      </c>
      <c r="G2062" s="3">
        <v>-3.14</v>
      </c>
      <c r="H2062" s="3" t="str">
        <f>VLOOKUP($A2062&amp;$C2062&amp;$B2062,Mapping!$C:$G,3,0)</f>
        <v>PHARMA</v>
      </c>
      <c r="I2062" t="str">
        <f>VLOOKUP($A2062&amp;$C2062&amp;$B2062,Mapping!$C:$G,4,0)</f>
        <v>CAREFREE</v>
      </c>
      <c r="J2062" t="str">
        <f t="shared" si="32"/>
        <v>CAREFREE INTIM LINE</v>
      </c>
      <c r="K2062" t="str">
        <f>VLOOKUP($A2062&amp;$C2062&amp;$B2062,Mapping!$C:$G,5,0)</f>
        <v>Women Health</v>
      </c>
      <c r="L2062" t="str">
        <f>VLOOKUP(J2062&amp;H2062,Mapping!J:K,2,0)</f>
        <v>Carefree OTC</v>
      </c>
      <c r="M2062" t="str">
        <f>IF(OR(I2062="PIZ BUIN",I2062="LISTERINE"),VLOOKUP(E2062,MAPEO!C:D,2,0)&amp;" "&amp;H2062,VLOOKUP(E2062,MAPEO!C:D,2,0))</f>
        <v>Carefree</v>
      </c>
      <c r="N2062">
        <f>VLOOKUP(F2062,MD!A:B,2,0)</f>
        <v>0</v>
      </c>
    </row>
    <row r="2063" spans="1:14">
      <c r="A2063" t="s">
        <v>133</v>
      </c>
      <c r="B2063" t="s">
        <v>0</v>
      </c>
      <c r="C2063" t="s">
        <v>147</v>
      </c>
      <c r="D2063" t="s">
        <v>381</v>
      </c>
      <c r="E2063" t="s">
        <v>559</v>
      </c>
      <c r="F2063" t="s">
        <v>487</v>
      </c>
      <c r="G2063" s="3">
        <v>-2.64</v>
      </c>
      <c r="H2063" s="3" t="str">
        <f>VLOOKUP($A2063&amp;$C2063&amp;$B2063,Mapping!$C:$G,3,0)</f>
        <v>PHARMA</v>
      </c>
      <c r="I2063" t="str">
        <f>VLOOKUP($A2063&amp;$C2063&amp;$B2063,Mapping!$C:$G,4,0)</f>
        <v>CAREFREE</v>
      </c>
      <c r="J2063" t="str">
        <f t="shared" si="32"/>
        <v>CAREFREE INTIM LINE</v>
      </c>
      <c r="K2063" t="str">
        <f>VLOOKUP($A2063&amp;$C2063&amp;$B2063,Mapping!$C:$G,5,0)</f>
        <v>Women Health</v>
      </c>
      <c r="L2063" t="str">
        <f>VLOOKUP(J2063&amp;H2063,Mapping!J:K,2,0)</f>
        <v>Carefree OTC</v>
      </c>
      <c r="M2063" t="str">
        <f>IF(OR(I2063="PIZ BUIN",I2063="LISTERINE"),VLOOKUP(E2063,MAPEO!C:D,2,0)&amp;" "&amp;H2063,VLOOKUP(E2063,MAPEO!C:D,2,0))</f>
        <v>Carefree</v>
      </c>
      <c r="N2063">
        <f>VLOOKUP(F2063,MD!A:B,2,0)</f>
        <v>0</v>
      </c>
    </row>
    <row r="2064" spans="1:14">
      <c r="A2064" t="s">
        <v>133</v>
      </c>
      <c r="B2064" t="s">
        <v>0</v>
      </c>
      <c r="C2064" t="s">
        <v>147</v>
      </c>
      <c r="D2064" t="s">
        <v>381</v>
      </c>
      <c r="E2064" t="s">
        <v>559</v>
      </c>
      <c r="F2064" t="s">
        <v>492</v>
      </c>
      <c r="G2064" s="3">
        <v>99</v>
      </c>
      <c r="H2064" s="3" t="str">
        <f>VLOOKUP($A2064&amp;$C2064&amp;$B2064,Mapping!$C:$G,3,0)</f>
        <v>PHARMA</v>
      </c>
      <c r="I2064" t="str">
        <f>VLOOKUP($A2064&amp;$C2064&amp;$B2064,Mapping!$C:$G,4,0)</f>
        <v>CAREFREE</v>
      </c>
      <c r="J2064" t="str">
        <f t="shared" si="32"/>
        <v>CAREFREE INTIM LINE</v>
      </c>
      <c r="K2064" t="str">
        <f>VLOOKUP($A2064&amp;$C2064&amp;$B2064,Mapping!$C:$G,5,0)</f>
        <v>Women Health</v>
      </c>
      <c r="L2064" t="str">
        <f>VLOOKUP(J2064&amp;H2064,Mapping!J:K,2,0)</f>
        <v>Carefree OTC</v>
      </c>
      <c r="M2064" t="str">
        <f>IF(OR(I2064="PIZ BUIN",I2064="LISTERINE"),VLOOKUP(E2064,MAPEO!C:D,2,0)&amp;" "&amp;H2064,VLOOKUP(E2064,MAPEO!C:D,2,0))</f>
        <v>Carefree</v>
      </c>
      <c r="N2064">
        <f>VLOOKUP(F2064,MD!A:B,2,0)</f>
        <v>0</v>
      </c>
    </row>
    <row r="2065" spans="1:14">
      <c r="A2065" t="s">
        <v>133</v>
      </c>
      <c r="B2065" t="s">
        <v>0</v>
      </c>
      <c r="C2065" t="s">
        <v>147</v>
      </c>
      <c r="D2065" t="s">
        <v>382</v>
      </c>
      <c r="E2065" t="s">
        <v>382</v>
      </c>
      <c r="F2065" t="s">
        <v>482</v>
      </c>
      <c r="G2065" s="3">
        <v>28</v>
      </c>
      <c r="H2065" s="3" t="str">
        <f>VLOOKUP($A2065&amp;$C2065&amp;$B2065,Mapping!$C:$G,3,0)</f>
        <v>PHARMA</v>
      </c>
      <c r="I2065" t="str">
        <f>VLOOKUP($A2065&amp;$C2065&amp;$B2065,Mapping!$C:$G,4,0)</f>
        <v>CAREFREE</v>
      </c>
      <c r="J2065" t="str">
        <f t="shared" si="32"/>
        <v>CAREFREE P.S.</v>
      </c>
      <c r="K2065" t="str">
        <f>VLOOKUP($A2065&amp;$C2065&amp;$B2065,Mapping!$C:$G,5,0)</f>
        <v>Women Health</v>
      </c>
      <c r="L2065" t="str">
        <f>VLOOKUP(J2065&amp;H2065,Mapping!J:K,2,0)</f>
        <v>Carefree OTC</v>
      </c>
      <c r="M2065" t="str">
        <f>IF(OR(I2065="PIZ BUIN",I2065="LISTERINE"),VLOOKUP(E2065,MAPEO!C:D,2,0)&amp;" "&amp;H2065,VLOOKUP(E2065,MAPEO!C:D,2,0))</f>
        <v>Carefree</v>
      </c>
      <c r="N2065">
        <f>VLOOKUP(F2065,MD!A:B,2,0)</f>
        <v>0</v>
      </c>
    </row>
    <row r="2066" spans="1:14">
      <c r="A2066" t="s">
        <v>133</v>
      </c>
      <c r="B2066" t="s">
        <v>0</v>
      </c>
      <c r="C2066" t="s">
        <v>147</v>
      </c>
      <c r="D2066" t="s">
        <v>382</v>
      </c>
      <c r="E2066" t="s">
        <v>382</v>
      </c>
      <c r="F2066" t="s">
        <v>483</v>
      </c>
      <c r="G2066" s="3">
        <v>120.32</v>
      </c>
      <c r="H2066" s="3" t="str">
        <f>VLOOKUP($A2066&amp;$C2066&amp;$B2066,Mapping!$C:$G,3,0)</f>
        <v>PHARMA</v>
      </c>
      <c r="I2066" t="str">
        <f>VLOOKUP($A2066&amp;$C2066&amp;$B2066,Mapping!$C:$G,4,0)</f>
        <v>CAREFREE</v>
      </c>
      <c r="J2066" t="str">
        <f t="shared" si="32"/>
        <v>CAREFREE P.S.</v>
      </c>
      <c r="K2066" t="str">
        <f>VLOOKUP($A2066&amp;$C2066&amp;$B2066,Mapping!$C:$G,5,0)</f>
        <v>Women Health</v>
      </c>
      <c r="L2066" t="str">
        <f>VLOOKUP(J2066&amp;H2066,Mapping!J:K,2,0)</f>
        <v>Carefree OTC</v>
      </c>
      <c r="M2066" t="str">
        <f>IF(OR(I2066="PIZ BUIN",I2066="LISTERINE"),VLOOKUP(E2066,MAPEO!C:D,2,0)&amp;" "&amp;H2066,VLOOKUP(E2066,MAPEO!C:D,2,0))</f>
        <v>Carefree</v>
      </c>
      <c r="N2066">
        <f>VLOOKUP(F2066,MD!A:B,2,0)</f>
        <v>0</v>
      </c>
    </row>
    <row r="2067" spans="1:14">
      <c r="A2067" t="s">
        <v>133</v>
      </c>
      <c r="B2067" t="s">
        <v>0</v>
      </c>
      <c r="C2067" t="s">
        <v>147</v>
      </c>
      <c r="D2067" t="s">
        <v>382</v>
      </c>
      <c r="E2067" t="s">
        <v>382</v>
      </c>
      <c r="F2067" t="s">
        <v>484</v>
      </c>
      <c r="G2067" s="3">
        <v>28</v>
      </c>
      <c r="H2067" s="3" t="str">
        <f>VLOOKUP($A2067&amp;$C2067&amp;$B2067,Mapping!$C:$G,3,0)</f>
        <v>PHARMA</v>
      </c>
      <c r="I2067" t="str">
        <f>VLOOKUP($A2067&amp;$C2067&amp;$B2067,Mapping!$C:$G,4,0)</f>
        <v>CAREFREE</v>
      </c>
      <c r="J2067" t="str">
        <f t="shared" si="32"/>
        <v>CAREFREE P.S.</v>
      </c>
      <c r="K2067" t="str">
        <f>VLOOKUP($A2067&amp;$C2067&amp;$B2067,Mapping!$C:$G,5,0)</f>
        <v>Women Health</v>
      </c>
      <c r="L2067" t="str">
        <f>VLOOKUP(J2067&amp;H2067,Mapping!J:K,2,0)</f>
        <v>Carefree OTC</v>
      </c>
      <c r="M2067" t="str">
        <f>IF(OR(I2067="PIZ BUIN",I2067="LISTERINE"),VLOOKUP(E2067,MAPEO!C:D,2,0)&amp;" "&amp;H2067,VLOOKUP(E2067,MAPEO!C:D,2,0))</f>
        <v>Carefree</v>
      </c>
      <c r="N2067">
        <f>VLOOKUP(F2067,MD!A:B,2,0)</f>
        <v>0</v>
      </c>
    </row>
    <row r="2068" spans="1:14">
      <c r="A2068" t="s">
        <v>133</v>
      </c>
      <c r="B2068" t="s">
        <v>0</v>
      </c>
      <c r="C2068" t="s">
        <v>147</v>
      </c>
      <c r="D2068" t="s">
        <v>382</v>
      </c>
      <c r="E2068" t="s">
        <v>382</v>
      </c>
      <c r="F2068" t="s">
        <v>486</v>
      </c>
      <c r="G2068" s="3">
        <v>496.48</v>
      </c>
      <c r="H2068" s="3" t="str">
        <f>VLOOKUP($A2068&amp;$C2068&amp;$B2068,Mapping!$C:$G,3,0)</f>
        <v>PHARMA</v>
      </c>
      <c r="I2068" t="str">
        <f>VLOOKUP($A2068&amp;$C2068&amp;$B2068,Mapping!$C:$G,4,0)</f>
        <v>CAREFREE</v>
      </c>
      <c r="J2068" t="str">
        <f t="shared" si="32"/>
        <v>CAREFREE P.S.</v>
      </c>
      <c r="K2068" t="str">
        <f>VLOOKUP($A2068&amp;$C2068&amp;$B2068,Mapping!$C:$G,5,0)</f>
        <v>Women Health</v>
      </c>
      <c r="L2068" t="str">
        <f>VLOOKUP(J2068&amp;H2068,Mapping!J:K,2,0)</f>
        <v>Carefree OTC</v>
      </c>
      <c r="M2068" t="str">
        <f>IF(OR(I2068="PIZ BUIN",I2068="LISTERINE"),VLOOKUP(E2068,MAPEO!C:D,2,0)&amp;" "&amp;H2068,VLOOKUP(E2068,MAPEO!C:D,2,0))</f>
        <v>Carefree</v>
      </c>
      <c r="N2068">
        <f>VLOOKUP(F2068,MD!A:B,2,0)</f>
        <v>0</v>
      </c>
    </row>
    <row r="2069" spans="1:14">
      <c r="A2069" t="s">
        <v>133</v>
      </c>
      <c r="B2069" t="s">
        <v>0</v>
      </c>
      <c r="C2069" t="s">
        <v>147</v>
      </c>
      <c r="D2069" t="s">
        <v>382</v>
      </c>
      <c r="E2069" t="s">
        <v>382</v>
      </c>
      <c r="F2069" t="s">
        <v>487</v>
      </c>
      <c r="G2069" s="3">
        <v>336</v>
      </c>
      <c r="H2069" s="3" t="str">
        <f>VLOOKUP($A2069&amp;$C2069&amp;$B2069,Mapping!$C:$G,3,0)</f>
        <v>PHARMA</v>
      </c>
      <c r="I2069" t="str">
        <f>VLOOKUP($A2069&amp;$C2069&amp;$B2069,Mapping!$C:$G,4,0)</f>
        <v>CAREFREE</v>
      </c>
      <c r="J2069" t="str">
        <f t="shared" si="32"/>
        <v>CAREFREE P.S.</v>
      </c>
      <c r="K2069" t="str">
        <f>VLOOKUP($A2069&amp;$C2069&amp;$B2069,Mapping!$C:$G,5,0)</f>
        <v>Women Health</v>
      </c>
      <c r="L2069" t="str">
        <f>VLOOKUP(J2069&amp;H2069,Mapping!J:K,2,0)</f>
        <v>Carefree OTC</v>
      </c>
      <c r="M2069" t="str">
        <f>IF(OR(I2069="PIZ BUIN",I2069="LISTERINE"),VLOOKUP(E2069,MAPEO!C:D,2,0)&amp;" "&amp;H2069,VLOOKUP(E2069,MAPEO!C:D,2,0))</f>
        <v>Carefree</v>
      </c>
      <c r="N2069">
        <f>VLOOKUP(F2069,MD!A:B,2,0)</f>
        <v>0</v>
      </c>
    </row>
    <row r="2070" spans="1:14">
      <c r="A2070" t="s">
        <v>133</v>
      </c>
      <c r="B2070" t="s">
        <v>0</v>
      </c>
      <c r="C2070" t="s">
        <v>147</v>
      </c>
      <c r="D2070" t="s">
        <v>382</v>
      </c>
      <c r="E2070" t="s">
        <v>382</v>
      </c>
      <c r="F2070" t="s">
        <v>488</v>
      </c>
      <c r="G2070" s="3">
        <v>282.39999999999998</v>
      </c>
      <c r="H2070" s="3" t="str">
        <f>VLOOKUP($A2070&amp;$C2070&amp;$B2070,Mapping!$C:$G,3,0)</f>
        <v>PHARMA</v>
      </c>
      <c r="I2070" t="str">
        <f>VLOOKUP($A2070&amp;$C2070&amp;$B2070,Mapping!$C:$G,4,0)</f>
        <v>CAREFREE</v>
      </c>
      <c r="J2070" t="str">
        <f t="shared" si="32"/>
        <v>CAREFREE P.S.</v>
      </c>
      <c r="K2070" t="str">
        <f>VLOOKUP($A2070&amp;$C2070&amp;$B2070,Mapping!$C:$G,5,0)</f>
        <v>Women Health</v>
      </c>
      <c r="L2070" t="str">
        <f>VLOOKUP(J2070&amp;H2070,Mapping!J:K,2,0)</f>
        <v>Carefree OTC</v>
      </c>
      <c r="M2070" t="str">
        <f>IF(OR(I2070="PIZ BUIN",I2070="LISTERINE"),VLOOKUP(E2070,MAPEO!C:D,2,0)&amp;" "&amp;H2070,VLOOKUP(E2070,MAPEO!C:D,2,0))</f>
        <v>Carefree</v>
      </c>
      <c r="N2070">
        <f>VLOOKUP(F2070,MD!A:B,2,0)</f>
        <v>0</v>
      </c>
    </row>
    <row r="2071" spans="1:14">
      <c r="A2071" t="s">
        <v>133</v>
      </c>
      <c r="B2071" t="s">
        <v>0</v>
      </c>
      <c r="C2071" t="s">
        <v>147</v>
      </c>
      <c r="D2071" t="s">
        <v>382</v>
      </c>
      <c r="E2071" t="s">
        <v>382</v>
      </c>
      <c r="F2071" t="s">
        <v>489</v>
      </c>
      <c r="G2071" s="3">
        <v>286.24</v>
      </c>
      <c r="H2071" s="3" t="str">
        <f>VLOOKUP($A2071&amp;$C2071&amp;$B2071,Mapping!$C:$G,3,0)</f>
        <v>PHARMA</v>
      </c>
      <c r="I2071" t="str">
        <f>VLOOKUP($A2071&amp;$C2071&amp;$B2071,Mapping!$C:$G,4,0)</f>
        <v>CAREFREE</v>
      </c>
      <c r="J2071" t="str">
        <f t="shared" si="32"/>
        <v>CAREFREE P.S.</v>
      </c>
      <c r="K2071" t="str">
        <f>VLOOKUP($A2071&amp;$C2071&amp;$B2071,Mapping!$C:$G,5,0)</f>
        <v>Women Health</v>
      </c>
      <c r="L2071" t="str">
        <f>VLOOKUP(J2071&amp;H2071,Mapping!J:K,2,0)</f>
        <v>Carefree OTC</v>
      </c>
      <c r="M2071" t="str">
        <f>IF(OR(I2071="PIZ BUIN",I2071="LISTERINE"),VLOOKUP(E2071,MAPEO!C:D,2,0)&amp;" "&amp;H2071,VLOOKUP(E2071,MAPEO!C:D,2,0))</f>
        <v>Carefree</v>
      </c>
      <c r="N2071">
        <f>VLOOKUP(F2071,MD!A:B,2,0)</f>
        <v>0</v>
      </c>
    </row>
    <row r="2072" spans="1:14">
      <c r="A2072" t="s">
        <v>133</v>
      </c>
      <c r="B2072" t="s">
        <v>0</v>
      </c>
      <c r="C2072" t="s">
        <v>147</v>
      </c>
      <c r="D2072" t="s">
        <v>382</v>
      </c>
      <c r="E2072" t="s">
        <v>382</v>
      </c>
      <c r="F2072" t="s">
        <v>490</v>
      </c>
      <c r="G2072" s="3">
        <v>239.4</v>
      </c>
      <c r="H2072" s="3" t="str">
        <f>VLOOKUP($A2072&amp;$C2072&amp;$B2072,Mapping!$C:$G,3,0)</f>
        <v>PHARMA</v>
      </c>
      <c r="I2072" t="str">
        <f>VLOOKUP($A2072&amp;$C2072&amp;$B2072,Mapping!$C:$G,4,0)</f>
        <v>CAREFREE</v>
      </c>
      <c r="J2072" t="str">
        <f t="shared" si="32"/>
        <v>CAREFREE P.S.</v>
      </c>
      <c r="K2072" t="str">
        <f>VLOOKUP($A2072&amp;$C2072&amp;$B2072,Mapping!$C:$G,5,0)</f>
        <v>Women Health</v>
      </c>
      <c r="L2072" t="str">
        <f>VLOOKUP(J2072&amp;H2072,Mapping!J:K,2,0)</f>
        <v>Carefree OTC</v>
      </c>
      <c r="M2072" t="str">
        <f>IF(OR(I2072="PIZ BUIN",I2072="LISTERINE"),VLOOKUP(E2072,MAPEO!C:D,2,0)&amp;" "&amp;H2072,VLOOKUP(E2072,MAPEO!C:D,2,0))</f>
        <v>Carefree</v>
      </c>
      <c r="N2072">
        <f>VLOOKUP(F2072,MD!A:B,2,0)</f>
        <v>0</v>
      </c>
    </row>
    <row r="2073" spans="1:14">
      <c r="A2073" t="s">
        <v>133</v>
      </c>
      <c r="B2073" t="s">
        <v>0</v>
      </c>
      <c r="C2073" t="s">
        <v>147</v>
      </c>
      <c r="D2073" t="s">
        <v>382</v>
      </c>
      <c r="E2073" t="s">
        <v>382</v>
      </c>
      <c r="F2073" t="s">
        <v>491</v>
      </c>
      <c r="G2073" s="3">
        <v>204.32</v>
      </c>
      <c r="H2073" s="3" t="str">
        <f>VLOOKUP($A2073&amp;$C2073&amp;$B2073,Mapping!$C:$G,3,0)</f>
        <v>PHARMA</v>
      </c>
      <c r="I2073" t="str">
        <f>VLOOKUP($A2073&amp;$C2073&amp;$B2073,Mapping!$C:$G,4,0)</f>
        <v>CAREFREE</v>
      </c>
      <c r="J2073" t="str">
        <f t="shared" si="32"/>
        <v>CAREFREE P.S.</v>
      </c>
      <c r="K2073" t="str">
        <f>VLOOKUP($A2073&amp;$C2073&amp;$B2073,Mapping!$C:$G,5,0)</f>
        <v>Women Health</v>
      </c>
      <c r="L2073" t="str">
        <f>VLOOKUP(J2073&amp;H2073,Mapping!J:K,2,0)</f>
        <v>Carefree OTC</v>
      </c>
      <c r="M2073" t="str">
        <f>IF(OR(I2073="PIZ BUIN",I2073="LISTERINE"),VLOOKUP(E2073,MAPEO!C:D,2,0)&amp;" "&amp;H2073,VLOOKUP(E2073,MAPEO!C:D,2,0))</f>
        <v>Carefree</v>
      </c>
      <c r="N2073">
        <f>VLOOKUP(F2073,MD!A:B,2,0)</f>
        <v>0</v>
      </c>
    </row>
    <row r="2074" spans="1:14">
      <c r="A2074" t="s">
        <v>133</v>
      </c>
      <c r="B2074" t="s">
        <v>0</v>
      </c>
      <c r="C2074" t="s">
        <v>147</v>
      </c>
      <c r="D2074" t="s">
        <v>382</v>
      </c>
      <c r="E2074" t="s">
        <v>382</v>
      </c>
      <c r="F2074" t="s">
        <v>492</v>
      </c>
      <c r="G2074" s="3">
        <v>138.71</v>
      </c>
      <c r="H2074" s="3" t="str">
        <f>VLOOKUP($A2074&amp;$C2074&amp;$B2074,Mapping!$C:$G,3,0)</f>
        <v>PHARMA</v>
      </c>
      <c r="I2074" t="str">
        <f>VLOOKUP($A2074&amp;$C2074&amp;$B2074,Mapping!$C:$G,4,0)</f>
        <v>CAREFREE</v>
      </c>
      <c r="J2074" t="str">
        <f t="shared" si="32"/>
        <v>CAREFREE P.S.</v>
      </c>
      <c r="K2074" t="str">
        <f>VLOOKUP($A2074&amp;$C2074&amp;$B2074,Mapping!$C:$G,5,0)</f>
        <v>Women Health</v>
      </c>
      <c r="L2074" t="str">
        <f>VLOOKUP(J2074&amp;H2074,Mapping!J:K,2,0)</f>
        <v>Carefree OTC</v>
      </c>
      <c r="M2074" t="str">
        <f>IF(OR(I2074="PIZ BUIN",I2074="LISTERINE"),VLOOKUP(E2074,MAPEO!C:D,2,0)&amp;" "&amp;H2074,VLOOKUP(E2074,MAPEO!C:D,2,0))</f>
        <v>Carefree</v>
      </c>
      <c r="N2074">
        <f>VLOOKUP(F2074,MD!A:B,2,0)</f>
        <v>0</v>
      </c>
    </row>
    <row r="2075" spans="1:14">
      <c r="A2075" t="s">
        <v>133</v>
      </c>
      <c r="B2075" t="s">
        <v>0</v>
      </c>
      <c r="C2075" t="s">
        <v>147</v>
      </c>
      <c r="D2075" t="s">
        <v>382</v>
      </c>
      <c r="E2075" t="s">
        <v>382</v>
      </c>
      <c r="F2075" t="s">
        <v>493</v>
      </c>
      <c r="G2075" s="3">
        <v>10.63</v>
      </c>
      <c r="H2075" s="3" t="str">
        <f>VLOOKUP($A2075&amp;$C2075&amp;$B2075,Mapping!$C:$G,3,0)</f>
        <v>PHARMA</v>
      </c>
      <c r="I2075" t="str">
        <f>VLOOKUP($A2075&amp;$C2075&amp;$B2075,Mapping!$C:$G,4,0)</f>
        <v>CAREFREE</v>
      </c>
      <c r="J2075" t="str">
        <f t="shared" si="32"/>
        <v>CAREFREE P.S.</v>
      </c>
      <c r="K2075" t="str">
        <f>VLOOKUP($A2075&amp;$C2075&amp;$B2075,Mapping!$C:$G,5,0)</f>
        <v>Women Health</v>
      </c>
      <c r="L2075" t="str">
        <f>VLOOKUP(J2075&amp;H2075,Mapping!J:K,2,0)</f>
        <v>Carefree OTC</v>
      </c>
      <c r="M2075" t="str">
        <f>IF(OR(I2075="PIZ BUIN",I2075="LISTERINE"),VLOOKUP(E2075,MAPEO!C:D,2,0)&amp;" "&amp;H2075,VLOOKUP(E2075,MAPEO!C:D,2,0))</f>
        <v>Carefree</v>
      </c>
      <c r="N2075">
        <f>VLOOKUP(F2075,MD!A:B,2,0)</f>
        <v>0</v>
      </c>
    </row>
    <row r="2076" spans="1:14">
      <c r="A2076" t="s">
        <v>133</v>
      </c>
      <c r="B2076" t="s">
        <v>0</v>
      </c>
      <c r="C2076" t="s">
        <v>147</v>
      </c>
      <c r="D2076" t="s">
        <v>382</v>
      </c>
      <c r="E2076" t="s">
        <v>382</v>
      </c>
      <c r="F2076" t="s">
        <v>96</v>
      </c>
      <c r="G2076" s="3">
        <v>120.32</v>
      </c>
      <c r="H2076" s="3" t="str">
        <f>VLOOKUP($A2076&amp;$C2076&amp;$B2076,Mapping!$C:$G,3,0)</f>
        <v>PHARMA</v>
      </c>
      <c r="I2076" t="str">
        <f>VLOOKUP($A2076&amp;$C2076&amp;$B2076,Mapping!$C:$G,4,0)</f>
        <v>CAREFREE</v>
      </c>
      <c r="J2076" t="str">
        <f t="shared" si="32"/>
        <v>CAREFREE P.S.</v>
      </c>
      <c r="K2076" t="str">
        <f>VLOOKUP($A2076&amp;$C2076&amp;$B2076,Mapping!$C:$G,5,0)</f>
        <v>Women Health</v>
      </c>
      <c r="L2076" t="str">
        <f>VLOOKUP(J2076&amp;H2076,Mapping!J:K,2,0)</f>
        <v>Carefree OTC</v>
      </c>
      <c r="M2076" t="str">
        <f>IF(OR(I2076="PIZ BUIN",I2076="LISTERINE"),VLOOKUP(E2076,MAPEO!C:D,2,0)&amp;" "&amp;H2076,VLOOKUP(E2076,MAPEO!C:D,2,0))</f>
        <v>Carefree</v>
      </c>
      <c r="N2076" t="str">
        <f>VLOOKUP(F2076,MD!A:B,2,0)</f>
        <v>YTD 2015</v>
      </c>
    </row>
    <row r="2077" spans="1:14">
      <c r="A2077" t="s">
        <v>133</v>
      </c>
      <c r="B2077" t="s">
        <v>0</v>
      </c>
      <c r="C2077" t="s">
        <v>147</v>
      </c>
      <c r="D2077" t="s">
        <v>382</v>
      </c>
      <c r="E2077" t="s">
        <v>382</v>
      </c>
      <c r="F2077" t="s">
        <v>97</v>
      </c>
      <c r="G2077" s="3">
        <v>67.08</v>
      </c>
      <c r="H2077" s="3" t="str">
        <f>VLOOKUP($A2077&amp;$C2077&amp;$B2077,Mapping!$C:$G,3,0)</f>
        <v>PHARMA</v>
      </c>
      <c r="I2077" t="str">
        <f>VLOOKUP($A2077&amp;$C2077&amp;$B2077,Mapping!$C:$G,4,0)</f>
        <v>CAREFREE</v>
      </c>
      <c r="J2077" t="str">
        <f t="shared" si="32"/>
        <v>CAREFREE P.S.</v>
      </c>
      <c r="K2077" t="str">
        <f>VLOOKUP($A2077&amp;$C2077&amp;$B2077,Mapping!$C:$G,5,0)</f>
        <v>Women Health</v>
      </c>
      <c r="L2077" t="str">
        <f>VLOOKUP(J2077&amp;H2077,Mapping!J:K,2,0)</f>
        <v>Carefree OTC</v>
      </c>
      <c r="M2077" t="str">
        <f>IF(OR(I2077="PIZ BUIN",I2077="LISTERINE"),VLOOKUP(E2077,MAPEO!C:D,2,0)&amp;" "&amp;H2077,VLOOKUP(E2077,MAPEO!C:D,2,0))</f>
        <v>Carefree</v>
      </c>
      <c r="N2077" t="str">
        <f>VLOOKUP(F2077,MD!A:B,2,0)</f>
        <v>YTD 2015</v>
      </c>
    </row>
    <row r="2078" spans="1:14">
      <c r="A2078" t="s">
        <v>133</v>
      </c>
      <c r="B2078" t="s">
        <v>0</v>
      </c>
      <c r="C2078" t="s">
        <v>147</v>
      </c>
      <c r="D2078" t="s">
        <v>382</v>
      </c>
      <c r="E2078" t="s">
        <v>382</v>
      </c>
      <c r="F2078" t="s">
        <v>101</v>
      </c>
      <c r="G2078" s="3">
        <v>240.64</v>
      </c>
      <c r="H2078" s="3" t="str">
        <f>VLOOKUP($A2078&amp;$C2078&amp;$B2078,Mapping!$C:$G,3,0)</f>
        <v>PHARMA</v>
      </c>
      <c r="I2078" t="str">
        <f>VLOOKUP($A2078&amp;$C2078&amp;$B2078,Mapping!$C:$G,4,0)</f>
        <v>CAREFREE</v>
      </c>
      <c r="J2078" t="str">
        <f t="shared" si="32"/>
        <v>CAREFREE P.S.</v>
      </c>
      <c r="K2078" t="str">
        <f>VLOOKUP($A2078&amp;$C2078&amp;$B2078,Mapping!$C:$G,5,0)</f>
        <v>Women Health</v>
      </c>
      <c r="L2078" t="str">
        <f>VLOOKUP(J2078&amp;H2078,Mapping!J:K,2,0)</f>
        <v>Carefree OTC</v>
      </c>
      <c r="M2078" t="str">
        <f>IF(OR(I2078="PIZ BUIN",I2078="LISTERINE"),VLOOKUP(E2078,MAPEO!C:D,2,0)&amp;" "&amp;H2078,VLOOKUP(E2078,MAPEO!C:D,2,0))</f>
        <v>Carefree</v>
      </c>
      <c r="N2078" t="str">
        <f>VLOOKUP(F2078,MD!A:B,2,0)</f>
        <v>YTD 2015</v>
      </c>
    </row>
    <row r="2079" spans="1:14">
      <c r="A2079" t="s">
        <v>133</v>
      </c>
      <c r="B2079" t="s">
        <v>0</v>
      </c>
      <c r="C2079" t="s">
        <v>147</v>
      </c>
      <c r="D2079" t="s">
        <v>382</v>
      </c>
      <c r="E2079" t="s">
        <v>382</v>
      </c>
      <c r="F2079" t="s">
        <v>104</v>
      </c>
      <c r="G2079" s="3">
        <v>120.32</v>
      </c>
      <c r="H2079" s="3" t="str">
        <f>VLOOKUP($A2079&amp;$C2079&amp;$B2079,Mapping!$C:$G,3,0)</f>
        <v>PHARMA</v>
      </c>
      <c r="I2079" t="str">
        <f>VLOOKUP($A2079&amp;$C2079&amp;$B2079,Mapping!$C:$G,4,0)</f>
        <v>CAREFREE</v>
      </c>
      <c r="J2079" t="str">
        <f t="shared" si="32"/>
        <v>CAREFREE P.S.</v>
      </c>
      <c r="K2079" t="str">
        <f>VLOOKUP($A2079&amp;$C2079&amp;$B2079,Mapping!$C:$G,5,0)</f>
        <v>Women Health</v>
      </c>
      <c r="L2079" t="str">
        <f>VLOOKUP(J2079&amp;H2079,Mapping!J:K,2,0)</f>
        <v>Carefree OTC</v>
      </c>
      <c r="M2079" t="str">
        <f>IF(OR(I2079="PIZ BUIN",I2079="LISTERINE"),VLOOKUP(E2079,MAPEO!C:D,2,0)&amp;" "&amp;H2079,VLOOKUP(E2079,MAPEO!C:D,2,0))</f>
        <v>Carefree</v>
      </c>
      <c r="N2079" t="str">
        <f>VLOOKUP(F2079,MD!A:B,2,0)</f>
        <v>YTD 2015</v>
      </c>
    </row>
    <row r="2080" spans="1:14">
      <c r="A2080" t="s">
        <v>133</v>
      </c>
      <c r="B2080" t="s">
        <v>0</v>
      </c>
      <c r="C2080" t="s">
        <v>147</v>
      </c>
      <c r="D2080" t="s">
        <v>382</v>
      </c>
      <c r="E2080" t="s">
        <v>382</v>
      </c>
      <c r="F2080" t="s">
        <v>105</v>
      </c>
      <c r="G2080" s="3">
        <v>389.71</v>
      </c>
      <c r="H2080" s="3" t="str">
        <f>VLOOKUP($A2080&amp;$C2080&amp;$B2080,Mapping!$C:$G,3,0)</f>
        <v>PHARMA</v>
      </c>
      <c r="I2080" t="str">
        <f>VLOOKUP($A2080&amp;$C2080&amp;$B2080,Mapping!$C:$G,4,0)</f>
        <v>CAREFREE</v>
      </c>
      <c r="J2080" t="str">
        <f t="shared" si="32"/>
        <v>CAREFREE P.S.</v>
      </c>
      <c r="K2080" t="str">
        <f>VLOOKUP($A2080&amp;$C2080&amp;$B2080,Mapping!$C:$G,5,0)</f>
        <v>Women Health</v>
      </c>
      <c r="L2080" t="str">
        <f>VLOOKUP(J2080&amp;H2080,Mapping!J:K,2,0)</f>
        <v>Carefree OTC</v>
      </c>
      <c r="M2080" t="str">
        <f>IF(OR(I2080="PIZ BUIN",I2080="LISTERINE"),VLOOKUP(E2080,MAPEO!C:D,2,0)&amp;" "&amp;H2080,VLOOKUP(E2080,MAPEO!C:D,2,0))</f>
        <v>Carefree</v>
      </c>
      <c r="N2080" t="str">
        <f>VLOOKUP(F2080,MD!A:B,2,0)</f>
        <v>YTD 2015</v>
      </c>
    </row>
    <row r="2081" spans="1:14">
      <c r="A2081" t="s">
        <v>133</v>
      </c>
      <c r="B2081" t="s">
        <v>0</v>
      </c>
      <c r="C2081" t="s">
        <v>147</v>
      </c>
      <c r="D2081" t="s">
        <v>382</v>
      </c>
      <c r="E2081" t="s">
        <v>382</v>
      </c>
      <c r="F2081" t="s">
        <v>106</v>
      </c>
      <c r="G2081" s="3">
        <v>112</v>
      </c>
      <c r="H2081" s="3" t="str">
        <f>VLOOKUP($A2081&amp;$C2081&amp;$B2081,Mapping!$C:$G,3,0)</f>
        <v>PHARMA</v>
      </c>
      <c r="I2081" t="str">
        <f>VLOOKUP($A2081&amp;$C2081&amp;$B2081,Mapping!$C:$G,4,0)</f>
        <v>CAREFREE</v>
      </c>
      <c r="J2081" t="str">
        <f t="shared" si="32"/>
        <v>CAREFREE P.S.</v>
      </c>
      <c r="K2081" t="str">
        <f>VLOOKUP($A2081&amp;$C2081&amp;$B2081,Mapping!$C:$G,5,0)</f>
        <v>Women Health</v>
      </c>
      <c r="L2081" t="str">
        <f>VLOOKUP(J2081&amp;H2081,Mapping!J:K,2,0)</f>
        <v>Carefree OTC</v>
      </c>
      <c r="M2081" t="str">
        <f>IF(OR(I2081="PIZ BUIN",I2081="LISTERINE"),VLOOKUP(E2081,MAPEO!C:D,2,0)&amp;" "&amp;H2081,VLOOKUP(E2081,MAPEO!C:D,2,0))</f>
        <v>Carefree</v>
      </c>
      <c r="N2081" t="str">
        <f>VLOOKUP(F2081,MD!A:B,2,0)</f>
        <v>YTD 2015</v>
      </c>
    </row>
    <row r="2082" spans="1:14">
      <c r="A2082" t="s">
        <v>133</v>
      </c>
      <c r="B2082" t="s">
        <v>0</v>
      </c>
      <c r="C2082" t="s">
        <v>147</v>
      </c>
      <c r="D2082" t="s">
        <v>382</v>
      </c>
      <c r="E2082" t="s">
        <v>382</v>
      </c>
      <c r="F2082" t="s">
        <v>108</v>
      </c>
      <c r="G2082" s="3">
        <v>112</v>
      </c>
      <c r="H2082" s="3" t="str">
        <f>VLOOKUP($A2082&amp;$C2082&amp;$B2082,Mapping!$C:$G,3,0)</f>
        <v>PHARMA</v>
      </c>
      <c r="I2082" t="str">
        <f>VLOOKUP($A2082&amp;$C2082&amp;$B2082,Mapping!$C:$G,4,0)</f>
        <v>CAREFREE</v>
      </c>
      <c r="J2082" t="str">
        <f t="shared" si="32"/>
        <v>CAREFREE P.S.</v>
      </c>
      <c r="K2082" t="str">
        <f>VLOOKUP($A2082&amp;$C2082&amp;$B2082,Mapping!$C:$G,5,0)</f>
        <v>Women Health</v>
      </c>
      <c r="L2082" t="str">
        <f>VLOOKUP(J2082&amp;H2082,Mapping!J:K,2,0)</f>
        <v>Carefree OTC</v>
      </c>
      <c r="M2082" t="str">
        <f>IF(OR(I2082="PIZ BUIN",I2082="LISTERINE"),VLOOKUP(E2082,MAPEO!C:D,2,0)&amp;" "&amp;H2082,VLOOKUP(E2082,MAPEO!C:D,2,0))</f>
        <v>Carefree</v>
      </c>
      <c r="N2082">
        <f>VLOOKUP(F2082,MD!A:B,2,0)</f>
        <v>0</v>
      </c>
    </row>
    <row r="2083" spans="1:14">
      <c r="A2083" t="s">
        <v>133</v>
      </c>
      <c r="B2083" t="s">
        <v>0</v>
      </c>
      <c r="C2083" t="s">
        <v>147</v>
      </c>
      <c r="D2083" t="s">
        <v>382</v>
      </c>
      <c r="E2083" t="s">
        <v>382</v>
      </c>
      <c r="F2083" t="s">
        <v>109</v>
      </c>
      <c r="G2083" s="3">
        <v>304.64</v>
      </c>
      <c r="H2083" s="3" t="str">
        <f>VLOOKUP($A2083&amp;$C2083&amp;$B2083,Mapping!$C:$G,3,0)</f>
        <v>PHARMA</v>
      </c>
      <c r="I2083" t="str">
        <f>VLOOKUP($A2083&amp;$C2083&amp;$B2083,Mapping!$C:$G,4,0)</f>
        <v>CAREFREE</v>
      </c>
      <c r="J2083" t="str">
        <f t="shared" si="32"/>
        <v>CAREFREE P.S.</v>
      </c>
      <c r="K2083" t="str">
        <f>VLOOKUP($A2083&amp;$C2083&amp;$B2083,Mapping!$C:$G,5,0)</f>
        <v>Women Health</v>
      </c>
      <c r="L2083" t="str">
        <f>VLOOKUP(J2083&amp;H2083,Mapping!J:K,2,0)</f>
        <v>Carefree OTC</v>
      </c>
      <c r="M2083" t="str">
        <f>IF(OR(I2083="PIZ BUIN",I2083="LISTERINE"),VLOOKUP(E2083,MAPEO!C:D,2,0)&amp;" "&amp;H2083,VLOOKUP(E2083,MAPEO!C:D,2,0))</f>
        <v>Carefree</v>
      </c>
      <c r="N2083">
        <f>VLOOKUP(F2083,MD!A:B,2,0)</f>
        <v>0</v>
      </c>
    </row>
    <row r="2084" spans="1:14">
      <c r="A2084" t="s">
        <v>133</v>
      </c>
      <c r="B2084" t="s">
        <v>0</v>
      </c>
      <c r="C2084" t="s">
        <v>147</v>
      </c>
      <c r="D2084" t="s">
        <v>382</v>
      </c>
      <c r="E2084" t="s">
        <v>382</v>
      </c>
      <c r="F2084" t="s">
        <v>110</v>
      </c>
      <c r="G2084" s="3">
        <v>28</v>
      </c>
      <c r="H2084" s="3" t="str">
        <f>VLOOKUP($A2084&amp;$C2084&amp;$B2084,Mapping!$C:$G,3,0)</f>
        <v>PHARMA</v>
      </c>
      <c r="I2084" t="str">
        <f>VLOOKUP($A2084&amp;$C2084&amp;$B2084,Mapping!$C:$G,4,0)</f>
        <v>CAREFREE</v>
      </c>
      <c r="J2084" t="str">
        <f t="shared" si="32"/>
        <v>CAREFREE P.S.</v>
      </c>
      <c r="K2084" t="str">
        <f>VLOOKUP($A2084&amp;$C2084&amp;$B2084,Mapping!$C:$G,5,0)</f>
        <v>Women Health</v>
      </c>
      <c r="L2084" t="str">
        <f>VLOOKUP(J2084&amp;H2084,Mapping!J:K,2,0)</f>
        <v>Carefree OTC</v>
      </c>
      <c r="M2084" t="str">
        <f>IF(OR(I2084="PIZ BUIN",I2084="LISTERINE"),VLOOKUP(E2084,MAPEO!C:D,2,0)&amp;" "&amp;H2084,VLOOKUP(E2084,MAPEO!C:D,2,0))</f>
        <v>Carefree</v>
      </c>
      <c r="N2084">
        <f>VLOOKUP(F2084,MD!A:B,2,0)</f>
        <v>0</v>
      </c>
    </row>
    <row r="2085" spans="1:14">
      <c r="A2085" t="s">
        <v>133</v>
      </c>
      <c r="B2085" t="s">
        <v>0</v>
      </c>
      <c r="C2085" t="s">
        <v>147</v>
      </c>
      <c r="D2085" t="s">
        <v>382</v>
      </c>
      <c r="E2085" t="s">
        <v>382</v>
      </c>
      <c r="F2085" t="s">
        <v>111</v>
      </c>
      <c r="G2085" s="3">
        <v>64.319999999999993</v>
      </c>
      <c r="H2085" s="3" t="str">
        <f>VLOOKUP($A2085&amp;$C2085&amp;$B2085,Mapping!$C:$G,3,0)</f>
        <v>PHARMA</v>
      </c>
      <c r="I2085" t="str">
        <f>VLOOKUP($A2085&amp;$C2085&amp;$B2085,Mapping!$C:$G,4,0)</f>
        <v>CAREFREE</v>
      </c>
      <c r="J2085" t="str">
        <f t="shared" si="32"/>
        <v>CAREFREE P.S.</v>
      </c>
      <c r="K2085" t="str">
        <f>VLOOKUP($A2085&amp;$C2085&amp;$B2085,Mapping!$C:$G,5,0)</f>
        <v>Women Health</v>
      </c>
      <c r="L2085" t="str">
        <f>VLOOKUP(J2085&amp;H2085,Mapping!J:K,2,0)</f>
        <v>Carefree OTC</v>
      </c>
      <c r="M2085" t="str">
        <f>IF(OR(I2085="PIZ BUIN",I2085="LISTERINE"),VLOOKUP(E2085,MAPEO!C:D,2,0)&amp;" "&amp;H2085,VLOOKUP(E2085,MAPEO!C:D,2,0))</f>
        <v>Carefree</v>
      </c>
      <c r="N2085">
        <f>VLOOKUP(F2085,MD!A:B,2,0)</f>
        <v>0</v>
      </c>
    </row>
    <row r="2086" spans="1:14">
      <c r="A2086" t="s">
        <v>133</v>
      </c>
      <c r="B2086" t="s">
        <v>0</v>
      </c>
      <c r="C2086" t="s">
        <v>147</v>
      </c>
      <c r="D2086" t="s">
        <v>382</v>
      </c>
      <c r="E2086" t="s">
        <v>382</v>
      </c>
      <c r="F2086" t="s">
        <v>115</v>
      </c>
      <c r="G2086" s="3">
        <v>28</v>
      </c>
      <c r="H2086" s="3" t="str">
        <f>VLOOKUP($A2086&amp;$C2086&amp;$B2086,Mapping!$C:$G,3,0)</f>
        <v>PHARMA</v>
      </c>
      <c r="I2086" t="str">
        <f>VLOOKUP($A2086&amp;$C2086&amp;$B2086,Mapping!$C:$G,4,0)</f>
        <v>CAREFREE</v>
      </c>
      <c r="J2086" t="str">
        <f t="shared" si="32"/>
        <v>CAREFREE P.S.</v>
      </c>
      <c r="K2086" t="str">
        <f>VLOOKUP($A2086&amp;$C2086&amp;$B2086,Mapping!$C:$G,5,0)</f>
        <v>Women Health</v>
      </c>
      <c r="L2086" t="str">
        <f>VLOOKUP(J2086&amp;H2086,Mapping!J:K,2,0)</f>
        <v>Carefree OTC</v>
      </c>
      <c r="M2086" t="str">
        <f>IF(OR(I2086="PIZ BUIN",I2086="LISTERINE"),VLOOKUP(E2086,MAPEO!C:D,2,0)&amp;" "&amp;H2086,VLOOKUP(E2086,MAPEO!C:D,2,0))</f>
        <v>Carefree</v>
      </c>
      <c r="N2086" t="str">
        <f>VLOOKUP(F2086,MD!A:B,2,0)</f>
        <v>YTD 2016</v>
      </c>
    </row>
    <row r="2087" spans="1:14">
      <c r="A2087" t="s">
        <v>133</v>
      </c>
      <c r="B2087" t="s">
        <v>0</v>
      </c>
      <c r="C2087" t="s">
        <v>147</v>
      </c>
      <c r="D2087" t="s">
        <v>382</v>
      </c>
      <c r="E2087" t="s">
        <v>382</v>
      </c>
      <c r="F2087" t="s">
        <v>117</v>
      </c>
      <c r="G2087" s="3">
        <v>64.319999999999993</v>
      </c>
      <c r="H2087" s="3" t="str">
        <f>VLOOKUP($A2087&amp;$C2087&amp;$B2087,Mapping!$C:$G,3,0)</f>
        <v>PHARMA</v>
      </c>
      <c r="I2087" t="str">
        <f>VLOOKUP($A2087&amp;$C2087&amp;$B2087,Mapping!$C:$G,4,0)</f>
        <v>CAREFREE</v>
      </c>
      <c r="J2087" t="str">
        <f t="shared" si="32"/>
        <v>CAREFREE P.S.</v>
      </c>
      <c r="K2087" t="str">
        <f>VLOOKUP($A2087&amp;$C2087&amp;$B2087,Mapping!$C:$G,5,0)</f>
        <v>Women Health</v>
      </c>
      <c r="L2087" t="str">
        <f>VLOOKUP(J2087&amp;H2087,Mapping!J:K,2,0)</f>
        <v>Carefree OTC</v>
      </c>
      <c r="M2087" t="str">
        <f>IF(OR(I2087="PIZ BUIN",I2087="LISTERINE"),VLOOKUP(E2087,MAPEO!C:D,2,0)&amp;" "&amp;H2087,VLOOKUP(E2087,MAPEO!C:D,2,0))</f>
        <v>Carefree</v>
      </c>
      <c r="N2087" t="str">
        <f>VLOOKUP(F2087,MD!A:B,2,0)</f>
        <v>YTD 2016</v>
      </c>
    </row>
    <row r="2088" spans="1:14">
      <c r="A2088" t="s">
        <v>133</v>
      </c>
      <c r="B2088" t="s">
        <v>0</v>
      </c>
      <c r="C2088" t="s">
        <v>147</v>
      </c>
      <c r="D2088" t="s">
        <v>382</v>
      </c>
      <c r="E2088" t="s">
        <v>382</v>
      </c>
      <c r="F2088" t="s">
        <v>118</v>
      </c>
      <c r="G2088" s="3">
        <v>92.32</v>
      </c>
      <c r="H2088" s="3" t="str">
        <f>VLOOKUP($A2088&amp;$C2088&amp;$B2088,Mapping!$C:$G,3,0)</f>
        <v>PHARMA</v>
      </c>
      <c r="I2088" t="str">
        <f>VLOOKUP($A2088&amp;$C2088&amp;$B2088,Mapping!$C:$G,4,0)</f>
        <v>CAREFREE</v>
      </c>
      <c r="J2088" t="str">
        <f t="shared" si="32"/>
        <v>CAREFREE P.S.</v>
      </c>
      <c r="K2088" t="str">
        <f>VLOOKUP($A2088&amp;$C2088&amp;$B2088,Mapping!$C:$G,5,0)</f>
        <v>Women Health</v>
      </c>
      <c r="L2088" t="str">
        <f>VLOOKUP(J2088&amp;H2088,Mapping!J:K,2,0)</f>
        <v>Carefree OTC</v>
      </c>
      <c r="M2088" t="str">
        <f>IF(OR(I2088="PIZ BUIN",I2088="LISTERINE"),VLOOKUP(E2088,MAPEO!C:D,2,0)&amp;" "&amp;H2088,VLOOKUP(E2088,MAPEO!C:D,2,0))</f>
        <v>Carefree</v>
      </c>
      <c r="N2088" t="str">
        <f>VLOOKUP(F2088,MD!A:B,2,0)</f>
        <v>YTD 2016</v>
      </c>
    </row>
    <row r="2089" spans="1:14">
      <c r="A2089" t="s">
        <v>133</v>
      </c>
      <c r="B2089" t="s">
        <v>0</v>
      </c>
      <c r="C2089" t="s">
        <v>154</v>
      </c>
      <c r="D2089" t="s">
        <v>154</v>
      </c>
      <c r="E2089" t="s">
        <v>560</v>
      </c>
      <c r="F2089" t="s">
        <v>483</v>
      </c>
      <c r="G2089" s="3">
        <v>160.82</v>
      </c>
      <c r="H2089" s="3" t="str">
        <f>VLOOKUP($A2089&amp;$C2089&amp;$B2089,Mapping!$C:$G,3,0)</f>
        <v>PHARMA</v>
      </c>
      <c r="I2089" t="str">
        <f>VLOOKUP($A2089&amp;$C2089&amp;$B2089,Mapping!$C:$G,4,0)</f>
        <v>CLEAN &amp; CLEAR</v>
      </c>
      <c r="J2089" t="str">
        <f t="shared" si="32"/>
        <v>CLEAN &amp; CLEAR</v>
      </c>
      <c r="K2089" t="str">
        <f>VLOOKUP($A2089&amp;$C2089&amp;$B2089,Mapping!$C:$G,5,0)</f>
        <v>Adult Skin Care</v>
      </c>
      <c r="L2089" t="str">
        <f>VLOOKUP(J2089&amp;H2089,Mapping!J:K,2,0)</f>
        <v>Clean &amp; Clear OTC</v>
      </c>
      <c r="M2089" t="str">
        <f>IF(OR(I2089="PIZ BUIN",I2089="LISTERINE"),VLOOKUP(E2089,MAPEO!C:D,2,0)&amp;" "&amp;H2089,VLOOKUP(E2089,MAPEO!C:D,2,0))</f>
        <v>Clean &amp; Clear</v>
      </c>
      <c r="N2089">
        <f>VLOOKUP(F2089,MD!A:B,2,0)</f>
        <v>0</v>
      </c>
    </row>
    <row r="2090" spans="1:14">
      <c r="A2090" t="s">
        <v>133</v>
      </c>
      <c r="B2090" t="s">
        <v>0</v>
      </c>
      <c r="C2090" t="s">
        <v>154</v>
      </c>
      <c r="D2090" t="s">
        <v>154</v>
      </c>
      <c r="E2090" t="s">
        <v>560</v>
      </c>
      <c r="F2090" t="s">
        <v>484</v>
      </c>
      <c r="G2090" s="3">
        <v>186.84</v>
      </c>
      <c r="H2090" s="3" t="str">
        <f>VLOOKUP($A2090&amp;$C2090&amp;$B2090,Mapping!$C:$G,3,0)</f>
        <v>PHARMA</v>
      </c>
      <c r="I2090" t="str">
        <f>VLOOKUP($A2090&amp;$C2090&amp;$B2090,Mapping!$C:$G,4,0)</f>
        <v>CLEAN &amp; CLEAR</v>
      </c>
      <c r="J2090" t="str">
        <f t="shared" si="32"/>
        <v>CLEAN &amp; CLEAR</v>
      </c>
      <c r="K2090" t="str">
        <f>VLOOKUP($A2090&amp;$C2090&amp;$B2090,Mapping!$C:$G,5,0)</f>
        <v>Adult Skin Care</v>
      </c>
      <c r="L2090" t="str">
        <f>VLOOKUP(J2090&amp;H2090,Mapping!J:K,2,0)</f>
        <v>Clean &amp; Clear OTC</v>
      </c>
      <c r="M2090" t="str">
        <f>IF(OR(I2090="PIZ BUIN",I2090="LISTERINE"),VLOOKUP(E2090,MAPEO!C:D,2,0)&amp;" "&amp;H2090,VLOOKUP(E2090,MAPEO!C:D,2,0))</f>
        <v>Clean &amp; Clear</v>
      </c>
      <c r="N2090">
        <f>VLOOKUP(F2090,MD!A:B,2,0)</f>
        <v>0</v>
      </c>
    </row>
    <row r="2091" spans="1:14">
      <c r="A2091" t="s">
        <v>133</v>
      </c>
      <c r="B2091" t="s">
        <v>0</v>
      </c>
      <c r="C2091" t="s">
        <v>154</v>
      </c>
      <c r="D2091" t="s">
        <v>154</v>
      </c>
      <c r="E2091" t="s">
        <v>560</v>
      </c>
      <c r="F2091" t="s">
        <v>485</v>
      </c>
      <c r="G2091" s="3">
        <v>81.62</v>
      </c>
      <c r="H2091" s="3" t="str">
        <f>VLOOKUP($A2091&amp;$C2091&amp;$B2091,Mapping!$C:$G,3,0)</f>
        <v>PHARMA</v>
      </c>
      <c r="I2091" t="str">
        <f>VLOOKUP($A2091&amp;$C2091&amp;$B2091,Mapping!$C:$G,4,0)</f>
        <v>CLEAN &amp; CLEAR</v>
      </c>
      <c r="J2091" t="str">
        <f t="shared" si="32"/>
        <v>CLEAN &amp; CLEAR</v>
      </c>
      <c r="K2091" t="str">
        <f>VLOOKUP($A2091&amp;$C2091&amp;$B2091,Mapping!$C:$G,5,0)</f>
        <v>Adult Skin Care</v>
      </c>
      <c r="L2091" t="str">
        <f>VLOOKUP(J2091&amp;H2091,Mapping!J:K,2,0)</f>
        <v>Clean &amp; Clear OTC</v>
      </c>
      <c r="M2091" t="str">
        <f>IF(OR(I2091="PIZ BUIN",I2091="LISTERINE"),VLOOKUP(E2091,MAPEO!C:D,2,0)&amp;" "&amp;H2091,VLOOKUP(E2091,MAPEO!C:D,2,0))</f>
        <v>Clean &amp; Clear</v>
      </c>
      <c r="N2091">
        <f>VLOOKUP(F2091,MD!A:B,2,0)</f>
        <v>0</v>
      </c>
    </row>
    <row r="2092" spans="1:14">
      <c r="A2092" t="s">
        <v>133</v>
      </c>
      <c r="B2092" t="s">
        <v>0</v>
      </c>
      <c r="C2092" t="s">
        <v>154</v>
      </c>
      <c r="D2092" t="s">
        <v>154</v>
      </c>
      <c r="E2092" t="s">
        <v>560</v>
      </c>
      <c r="F2092" t="s">
        <v>486</v>
      </c>
      <c r="G2092" s="3">
        <v>267.56</v>
      </c>
      <c r="H2092" s="3" t="str">
        <f>VLOOKUP($A2092&amp;$C2092&amp;$B2092,Mapping!$C:$G,3,0)</f>
        <v>PHARMA</v>
      </c>
      <c r="I2092" t="str">
        <f>VLOOKUP($A2092&amp;$C2092&amp;$B2092,Mapping!$C:$G,4,0)</f>
        <v>CLEAN &amp; CLEAR</v>
      </c>
      <c r="J2092" t="str">
        <f t="shared" si="32"/>
        <v>CLEAN &amp; CLEAR</v>
      </c>
      <c r="K2092" t="str">
        <f>VLOOKUP($A2092&amp;$C2092&amp;$B2092,Mapping!$C:$G,5,0)</f>
        <v>Adult Skin Care</v>
      </c>
      <c r="L2092" t="str">
        <f>VLOOKUP(J2092&amp;H2092,Mapping!J:K,2,0)</f>
        <v>Clean &amp; Clear OTC</v>
      </c>
      <c r="M2092" t="str">
        <f>IF(OR(I2092="PIZ BUIN",I2092="LISTERINE"),VLOOKUP(E2092,MAPEO!C:D,2,0)&amp;" "&amp;H2092,VLOOKUP(E2092,MAPEO!C:D,2,0))</f>
        <v>Clean &amp; Clear</v>
      </c>
      <c r="N2092">
        <f>VLOOKUP(F2092,MD!A:B,2,0)</f>
        <v>0</v>
      </c>
    </row>
    <row r="2093" spans="1:14">
      <c r="A2093" t="s">
        <v>133</v>
      </c>
      <c r="B2093" t="s">
        <v>0</v>
      </c>
      <c r="C2093" t="s">
        <v>154</v>
      </c>
      <c r="D2093" t="s">
        <v>154</v>
      </c>
      <c r="E2093" t="s">
        <v>560</v>
      </c>
      <c r="F2093" t="s">
        <v>487</v>
      </c>
      <c r="G2093" s="3">
        <v>746.29</v>
      </c>
      <c r="H2093" s="3" t="str">
        <f>VLOOKUP($A2093&amp;$C2093&amp;$B2093,Mapping!$C:$G,3,0)</f>
        <v>PHARMA</v>
      </c>
      <c r="I2093" t="str">
        <f>VLOOKUP($A2093&amp;$C2093&amp;$B2093,Mapping!$C:$G,4,0)</f>
        <v>CLEAN &amp; CLEAR</v>
      </c>
      <c r="J2093" t="str">
        <f t="shared" si="32"/>
        <v>CLEAN &amp; CLEAR</v>
      </c>
      <c r="K2093" t="str">
        <f>VLOOKUP($A2093&amp;$C2093&amp;$B2093,Mapping!$C:$G,5,0)</f>
        <v>Adult Skin Care</v>
      </c>
      <c r="L2093" t="str">
        <f>VLOOKUP(J2093&amp;H2093,Mapping!J:K,2,0)</f>
        <v>Clean &amp; Clear OTC</v>
      </c>
      <c r="M2093" t="str">
        <f>IF(OR(I2093="PIZ BUIN",I2093="LISTERINE"),VLOOKUP(E2093,MAPEO!C:D,2,0)&amp;" "&amp;H2093,VLOOKUP(E2093,MAPEO!C:D,2,0))</f>
        <v>Clean &amp; Clear</v>
      </c>
      <c r="N2093">
        <f>VLOOKUP(F2093,MD!A:B,2,0)</f>
        <v>0</v>
      </c>
    </row>
    <row r="2094" spans="1:14">
      <c r="A2094" t="s">
        <v>133</v>
      </c>
      <c r="B2094" t="s">
        <v>0</v>
      </c>
      <c r="C2094" t="s">
        <v>154</v>
      </c>
      <c r="D2094" t="s">
        <v>154</v>
      </c>
      <c r="E2094" t="s">
        <v>560</v>
      </c>
      <c r="F2094" t="s">
        <v>489</v>
      </c>
      <c r="G2094" s="3">
        <v>198</v>
      </c>
      <c r="H2094" s="3" t="str">
        <f>VLOOKUP($A2094&amp;$C2094&amp;$B2094,Mapping!$C:$G,3,0)</f>
        <v>PHARMA</v>
      </c>
      <c r="I2094" t="str">
        <f>VLOOKUP($A2094&amp;$C2094&amp;$B2094,Mapping!$C:$G,4,0)</f>
        <v>CLEAN &amp; CLEAR</v>
      </c>
      <c r="J2094" t="str">
        <f t="shared" si="32"/>
        <v>CLEAN &amp; CLEAR</v>
      </c>
      <c r="K2094" t="str">
        <f>VLOOKUP($A2094&amp;$C2094&amp;$B2094,Mapping!$C:$G,5,0)</f>
        <v>Adult Skin Care</v>
      </c>
      <c r="L2094" t="str">
        <f>VLOOKUP(J2094&amp;H2094,Mapping!J:K,2,0)</f>
        <v>Clean &amp; Clear OTC</v>
      </c>
      <c r="M2094" t="str">
        <f>IF(OR(I2094="PIZ BUIN",I2094="LISTERINE"),VLOOKUP(E2094,MAPEO!C:D,2,0)&amp;" "&amp;H2094,VLOOKUP(E2094,MAPEO!C:D,2,0))</f>
        <v>Clean &amp; Clear</v>
      </c>
      <c r="N2094">
        <f>VLOOKUP(F2094,MD!A:B,2,0)</f>
        <v>0</v>
      </c>
    </row>
    <row r="2095" spans="1:14">
      <c r="A2095" t="s">
        <v>133</v>
      </c>
      <c r="B2095" t="s">
        <v>0</v>
      </c>
      <c r="C2095" t="s">
        <v>154</v>
      </c>
      <c r="D2095" t="s">
        <v>154</v>
      </c>
      <c r="E2095" t="s">
        <v>560</v>
      </c>
      <c r="F2095" t="s">
        <v>490</v>
      </c>
      <c r="G2095" s="3">
        <v>4.32</v>
      </c>
      <c r="H2095" s="3" t="str">
        <f>VLOOKUP($A2095&amp;$C2095&amp;$B2095,Mapping!$C:$G,3,0)</f>
        <v>PHARMA</v>
      </c>
      <c r="I2095" t="str">
        <f>VLOOKUP($A2095&amp;$C2095&amp;$B2095,Mapping!$C:$G,4,0)</f>
        <v>CLEAN &amp; CLEAR</v>
      </c>
      <c r="J2095" t="str">
        <f t="shared" si="32"/>
        <v>CLEAN &amp; CLEAR</v>
      </c>
      <c r="K2095" t="str">
        <f>VLOOKUP($A2095&amp;$C2095&amp;$B2095,Mapping!$C:$G,5,0)</f>
        <v>Adult Skin Care</v>
      </c>
      <c r="L2095" t="str">
        <f>VLOOKUP(J2095&amp;H2095,Mapping!J:K,2,0)</f>
        <v>Clean &amp; Clear OTC</v>
      </c>
      <c r="M2095" t="str">
        <f>IF(OR(I2095="PIZ BUIN",I2095="LISTERINE"),VLOOKUP(E2095,MAPEO!C:D,2,0)&amp;" "&amp;H2095,VLOOKUP(E2095,MAPEO!C:D,2,0))</f>
        <v>Clean &amp; Clear</v>
      </c>
      <c r="N2095">
        <f>VLOOKUP(F2095,MD!A:B,2,0)</f>
        <v>0</v>
      </c>
    </row>
    <row r="2096" spans="1:14">
      <c r="A2096" t="s">
        <v>133</v>
      </c>
      <c r="B2096" t="s">
        <v>0</v>
      </c>
      <c r="C2096" t="s">
        <v>154</v>
      </c>
      <c r="D2096" t="s">
        <v>154</v>
      </c>
      <c r="E2096" t="s">
        <v>560</v>
      </c>
      <c r="F2096" t="s">
        <v>491</v>
      </c>
      <c r="G2096" s="3">
        <v>79.2</v>
      </c>
      <c r="H2096" s="3" t="str">
        <f>VLOOKUP($A2096&amp;$C2096&amp;$B2096,Mapping!$C:$G,3,0)</f>
        <v>PHARMA</v>
      </c>
      <c r="I2096" t="str">
        <f>VLOOKUP($A2096&amp;$C2096&amp;$B2096,Mapping!$C:$G,4,0)</f>
        <v>CLEAN &amp; CLEAR</v>
      </c>
      <c r="J2096" t="str">
        <f t="shared" si="32"/>
        <v>CLEAN &amp; CLEAR</v>
      </c>
      <c r="K2096" t="str">
        <f>VLOOKUP($A2096&amp;$C2096&amp;$B2096,Mapping!$C:$G,5,0)</f>
        <v>Adult Skin Care</v>
      </c>
      <c r="L2096" t="str">
        <f>VLOOKUP(J2096&amp;H2096,Mapping!J:K,2,0)</f>
        <v>Clean &amp; Clear OTC</v>
      </c>
      <c r="M2096" t="str">
        <f>IF(OR(I2096="PIZ BUIN",I2096="LISTERINE"),VLOOKUP(E2096,MAPEO!C:D,2,0)&amp;" "&amp;H2096,VLOOKUP(E2096,MAPEO!C:D,2,0))</f>
        <v>Clean &amp; Clear</v>
      </c>
      <c r="N2096">
        <f>VLOOKUP(F2096,MD!A:B,2,0)</f>
        <v>0</v>
      </c>
    </row>
    <row r="2097" spans="1:14">
      <c r="A2097" t="s">
        <v>133</v>
      </c>
      <c r="B2097" t="s">
        <v>0</v>
      </c>
      <c r="C2097" t="s">
        <v>154</v>
      </c>
      <c r="D2097" t="s">
        <v>154</v>
      </c>
      <c r="E2097" t="s">
        <v>560</v>
      </c>
      <c r="F2097" t="s">
        <v>492</v>
      </c>
      <c r="G2097" s="3">
        <v>319.02999999999997</v>
      </c>
      <c r="H2097" s="3" t="str">
        <f>VLOOKUP($A2097&amp;$C2097&amp;$B2097,Mapping!$C:$G,3,0)</f>
        <v>PHARMA</v>
      </c>
      <c r="I2097" t="str">
        <f>VLOOKUP($A2097&amp;$C2097&amp;$B2097,Mapping!$C:$G,4,0)</f>
        <v>CLEAN &amp; CLEAR</v>
      </c>
      <c r="J2097" t="str">
        <f t="shared" si="32"/>
        <v>CLEAN &amp; CLEAR</v>
      </c>
      <c r="K2097" t="str">
        <f>VLOOKUP($A2097&amp;$C2097&amp;$B2097,Mapping!$C:$G,5,0)</f>
        <v>Adult Skin Care</v>
      </c>
      <c r="L2097" t="str">
        <f>VLOOKUP(J2097&amp;H2097,Mapping!J:K,2,0)</f>
        <v>Clean &amp; Clear OTC</v>
      </c>
      <c r="M2097" t="str">
        <f>IF(OR(I2097="PIZ BUIN",I2097="LISTERINE"),VLOOKUP(E2097,MAPEO!C:D,2,0)&amp;" "&amp;H2097,VLOOKUP(E2097,MAPEO!C:D,2,0))</f>
        <v>Clean &amp; Clear</v>
      </c>
      <c r="N2097">
        <f>VLOOKUP(F2097,MD!A:B,2,0)</f>
        <v>0</v>
      </c>
    </row>
    <row r="2098" spans="1:14">
      <c r="A2098" t="s">
        <v>133</v>
      </c>
      <c r="B2098" t="s">
        <v>0</v>
      </c>
      <c r="C2098" t="s">
        <v>154</v>
      </c>
      <c r="D2098" t="s">
        <v>154</v>
      </c>
      <c r="E2098" t="s">
        <v>560</v>
      </c>
      <c r="F2098" t="s">
        <v>493</v>
      </c>
      <c r="G2098" s="3">
        <v>221.39</v>
      </c>
      <c r="H2098" s="3" t="str">
        <f>VLOOKUP($A2098&amp;$C2098&amp;$B2098,Mapping!$C:$G,3,0)</f>
        <v>PHARMA</v>
      </c>
      <c r="I2098" t="str">
        <f>VLOOKUP($A2098&amp;$C2098&amp;$B2098,Mapping!$C:$G,4,0)</f>
        <v>CLEAN &amp; CLEAR</v>
      </c>
      <c r="J2098" t="str">
        <f t="shared" si="32"/>
        <v>CLEAN &amp; CLEAR</v>
      </c>
      <c r="K2098" t="str">
        <f>VLOOKUP($A2098&amp;$C2098&amp;$B2098,Mapping!$C:$G,5,0)</f>
        <v>Adult Skin Care</v>
      </c>
      <c r="L2098" t="str">
        <f>VLOOKUP(J2098&amp;H2098,Mapping!J:K,2,0)</f>
        <v>Clean &amp; Clear OTC</v>
      </c>
      <c r="M2098" t="str">
        <f>IF(OR(I2098="PIZ BUIN",I2098="LISTERINE"),VLOOKUP(E2098,MAPEO!C:D,2,0)&amp;" "&amp;H2098,VLOOKUP(E2098,MAPEO!C:D,2,0))</f>
        <v>Clean &amp; Clear</v>
      </c>
      <c r="N2098">
        <f>VLOOKUP(F2098,MD!A:B,2,0)</f>
        <v>0</v>
      </c>
    </row>
    <row r="2099" spans="1:14">
      <c r="A2099" t="s">
        <v>133</v>
      </c>
      <c r="B2099" t="s">
        <v>0</v>
      </c>
      <c r="C2099" t="s">
        <v>154</v>
      </c>
      <c r="D2099" t="s">
        <v>154</v>
      </c>
      <c r="E2099" t="s">
        <v>560</v>
      </c>
      <c r="F2099" t="s">
        <v>96</v>
      </c>
      <c r="G2099" s="3">
        <v>387.12</v>
      </c>
      <c r="H2099" s="3" t="str">
        <f>VLOOKUP($A2099&amp;$C2099&amp;$B2099,Mapping!$C:$G,3,0)</f>
        <v>PHARMA</v>
      </c>
      <c r="I2099" t="str">
        <f>VLOOKUP($A2099&amp;$C2099&amp;$B2099,Mapping!$C:$G,4,0)</f>
        <v>CLEAN &amp; CLEAR</v>
      </c>
      <c r="J2099" t="str">
        <f t="shared" si="32"/>
        <v>CLEAN &amp; CLEAR</v>
      </c>
      <c r="K2099" t="str">
        <f>VLOOKUP($A2099&amp;$C2099&amp;$B2099,Mapping!$C:$G,5,0)</f>
        <v>Adult Skin Care</v>
      </c>
      <c r="L2099" t="str">
        <f>VLOOKUP(J2099&amp;H2099,Mapping!J:K,2,0)</f>
        <v>Clean &amp; Clear OTC</v>
      </c>
      <c r="M2099" t="str">
        <f>IF(OR(I2099="PIZ BUIN",I2099="LISTERINE"),VLOOKUP(E2099,MAPEO!C:D,2,0)&amp;" "&amp;H2099,VLOOKUP(E2099,MAPEO!C:D,2,0))</f>
        <v>Clean &amp; Clear</v>
      </c>
      <c r="N2099" t="str">
        <f>VLOOKUP(F2099,MD!A:B,2,0)</f>
        <v>YTD 2015</v>
      </c>
    </row>
    <row r="2100" spans="1:14">
      <c r="A2100" t="s">
        <v>133</v>
      </c>
      <c r="B2100" t="s">
        <v>0</v>
      </c>
      <c r="C2100" t="s">
        <v>154</v>
      </c>
      <c r="D2100" t="s">
        <v>154</v>
      </c>
      <c r="E2100" t="s">
        <v>560</v>
      </c>
      <c r="F2100" t="s">
        <v>97</v>
      </c>
      <c r="G2100" s="3">
        <v>197.4</v>
      </c>
      <c r="H2100" s="3" t="str">
        <f>VLOOKUP($A2100&amp;$C2100&amp;$B2100,Mapping!$C:$G,3,0)</f>
        <v>PHARMA</v>
      </c>
      <c r="I2100" t="str">
        <f>VLOOKUP($A2100&amp;$C2100&amp;$B2100,Mapping!$C:$G,4,0)</f>
        <v>CLEAN &amp; CLEAR</v>
      </c>
      <c r="J2100" t="str">
        <f t="shared" si="32"/>
        <v>CLEAN &amp; CLEAR</v>
      </c>
      <c r="K2100" t="str">
        <f>VLOOKUP($A2100&amp;$C2100&amp;$B2100,Mapping!$C:$G,5,0)</f>
        <v>Adult Skin Care</v>
      </c>
      <c r="L2100" t="str">
        <f>VLOOKUP(J2100&amp;H2100,Mapping!J:K,2,0)</f>
        <v>Clean &amp; Clear OTC</v>
      </c>
      <c r="M2100" t="str">
        <f>IF(OR(I2100="PIZ BUIN",I2100="LISTERINE"),VLOOKUP(E2100,MAPEO!C:D,2,0)&amp;" "&amp;H2100,VLOOKUP(E2100,MAPEO!C:D,2,0))</f>
        <v>Clean &amp; Clear</v>
      </c>
      <c r="N2100" t="str">
        <f>VLOOKUP(F2100,MD!A:B,2,0)</f>
        <v>YTD 2015</v>
      </c>
    </row>
    <row r="2101" spans="1:14">
      <c r="A2101" t="s">
        <v>133</v>
      </c>
      <c r="B2101" t="s">
        <v>0</v>
      </c>
      <c r="C2101" t="s">
        <v>154</v>
      </c>
      <c r="D2101" t="s">
        <v>154</v>
      </c>
      <c r="E2101" t="s">
        <v>560</v>
      </c>
      <c r="F2101" t="s">
        <v>101</v>
      </c>
      <c r="G2101" s="3">
        <v>218.44</v>
      </c>
      <c r="H2101" s="3" t="str">
        <f>VLOOKUP($A2101&amp;$C2101&amp;$B2101,Mapping!$C:$G,3,0)</f>
        <v>PHARMA</v>
      </c>
      <c r="I2101" t="str">
        <f>VLOOKUP($A2101&amp;$C2101&amp;$B2101,Mapping!$C:$G,4,0)</f>
        <v>CLEAN &amp; CLEAR</v>
      </c>
      <c r="J2101" t="str">
        <f t="shared" si="32"/>
        <v>CLEAN &amp; CLEAR</v>
      </c>
      <c r="K2101" t="str">
        <f>VLOOKUP($A2101&amp;$C2101&amp;$B2101,Mapping!$C:$G,5,0)</f>
        <v>Adult Skin Care</v>
      </c>
      <c r="L2101" t="str">
        <f>VLOOKUP(J2101&amp;H2101,Mapping!J:K,2,0)</f>
        <v>Clean &amp; Clear OTC</v>
      </c>
      <c r="M2101" t="str">
        <f>IF(OR(I2101="PIZ BUIN",I2101="LISTERINE"),VLOOKUP(E2101,MAPEO!C:D,2,0)&amp;" "&amp;H2101,VLOOKUP(E2101,MAPEO!C:D,2,0))</f>
        <v>Clean &amp; Clear</v>
      </c>
      <c r="N2101" t="str">
        <f>VLOOKUP(F2101,MD!A:B,2,0)</f>
        <v>YTD 2015</v>
      </c>
    </row>
    <row r="2102" spans="1:14">
      <c r="A2102" t="s">
        <v>133</v>
      </c>
      <c r="B2102" t="s">
        <v>0</v>
      </c>
      <c r="C2102" t="s">
        <v>154</v>
      </c>
      <c r="D2102" t="s">
        <v>154</v>
      </c>
      <c r="E2102" t="s">
        <v>560</v>
      </c>
      <c r="F2102" t="s">
        <v>104</v>
      </c>
      <c r="G2102" s="3">
        <v>0.32</v>
      </c>
      <c r="H2102" s="3" t="str">
        <f>VLOOKUP($A2102&amp;$C2102&amp;$B2102,Mapping!$C:$G,3,0)</f>
        <v>PHARMA</v>
      </c>
      <c r="I2102" t="str">
        <f>VLOOKUP($A2102&amp;$C2102&amp;$B2102,Mapping!$C:$G,4,0)</f>
        <v>CLEAN &amp; CLEAR</v>
      </c>
      <c r="J2102" t="str">
        <f t="shared" si="32"/>
        <v>CLEAN &amp; CLEAR</v>
      </c>
      <c r="K2102" t="str">
        <f>VLOOKUP($A2102&amp;$C2102&amp;$B2102,Mapping!$C:$G,5,0)</f>
        <v>Adult Skin Care</v>
      </c>
      <c r="L2102" t="str">
        <f>VLOOKUP(J2102&amp;H2102,Mapping!J:K,2,0)</f>
        <v>Clean &amp; Clear OTC</v>
      </c>
      <c r="M2102" t="str">
        <f>IF(OR(I2102="PIZ BUIN",I2102="LISTERINE"),VLOOKUP(E2102,MAPEO!C:D,2,0)&amp;" "&amp;H2102,VLOOKUP(E2102,MAPEO!C:D,2,0))</f>
        <v>Clean &amp; Clear</v>
      </c>
      <c r="N2102" t="str">
        <f>VLOOKUP(F2102,MD!A:B,2,0)</f>
        <v>YTD 2015</v>
      </c>
    </row>
    <row r="2103" spans="1:14">
      <c r="A2103" t="s">
        <v>133</v>
      </c>
      <c r="B2103" t="s">
        <v>0</v>
      </c>
      <c r="C2103" t="s">
        <v>154</v>
      </c>
      <c r="D2103" t="s">
        <v>154</v>
      </c>
      <c r="E2103" t="s">
        <v>560</v>
      </c>
      <c r="F2103" t="s">
        <v>106</v>
      </c>
      <c r="G2103" s="3">
        <v>592.34</v>
      </c>
      <c r="H2103" s="3" t="str">
        <f>VLOOKUP($A2103&amp;$C2103&amp;$B2103,Mapping!$C:$G,3,0)</f>
        <v>PHARMA</v>
      </c>
      <c r="I2103" t="str">
        <f>VLOOKUP($A2103&amp;$C2103&amp;$B2103,Mapping!$C:$G,4,0)</f>
        <v>CLEAN &amp; CLEAR</v>
      </c>
      <c r="J2103" t="str">
        <f t="shared" si="32"/>
        <v>CLEAN &amp; CLEAR</v>
      </c>
      <c r="K2103" t="str">
        <f>VLOOKUP($A2103&amp;$C2103&amp;$B2103,Mapping!$C:$G,5,0)</f>
        <v>Adult Skin Care</v>
      </c>
      <c r="L2103" t="str">
        <f>VLOOKUP(J2103&amp;H2103,Mapping!J:K,2,0)</f>
        <v>Clean &amp; Clear OTC</v>
      </c>
      <c r="M2103" t="str">
        <f>IF(OR(I2103="PIZ BUIN",I2103="LISTERINE"),VLOOKUP(E2103,MAPEO!C:D,2,0)&amp;" "&amp;H2103,VLOOKUP(E2103,MAPEO!C:D,2,0))</f>
        <v>Clean &amp; Clear</v>
      </c>
      <c r="N2103" t="str">
        <f>VLOOKUP(F2103,MD!A:B,2,0)</f>
        <v>YTD 2015</v>
      </c>
    </row>
    <row r="2104" spans="1:14">
      <c r="A2104" t="s">
        <v>133</v>
      </c>
      <c r="B2104" t="s">
        <v>0</v>
      </c>
      <c r="C2104" t="s">
        <v>154</v>
      </c>
      <c r="D2104" t="s">
        <v>154</v>
      </c>
      <c r="E2104" t="s">
        <v>560</v>
      </c>
      <c r="F2104" t="s">
        <v>109</v>
      </c>
      <c r="G2104" s="3">
        <v>79.2</v>
      </c>
      <c r="H2104" s="3" t="str">
        <f>VLOOKUP($A2104&amp;$C2104&amp;$B2104,Mapping!$C:$G,3,0)</f>
        <v>PHARMA</v>
      </c>
      <c r="I2104" t="str">
        <f>VLOOKUP($A2104&amp;$C2104&amp;$B2104,Mapping!$C:$G,4,0)</f>
        <v>CLEAN &amp; CLEAR</v>
      </c>
      <c r="J2104" t="str">
        <f t="shared" si="32"/>
        <v>CLEAN &amp; CLEAR</v>
      </c>
      <c r="K2104" t="str">
        <f>VLOOKUP($A2104&amp;$C2104&amp;$B2104,Mapping!$C:$G,5,0)</f>
        <v>Adult Skin Care</v>
      </c>
      <c r="L2104" t="str">
        <f>VLOOKUP(J2104&amp;H2104,Mapping!J:K,2,0)</f>
        <v>Clean &amp; Clear OTC</v>
      </c>
      <c r="M2104" t="str">
        <f>IF(OR(I2104="PIZ BUIN",I2104="LISTERINE"),VLOOKUP(E2104,MAPEO!C:D,2,0)&amp;" "&amp;H2104,VLOOKUP(E2104,MAPEO!C:D,2,0))</f>
        <v>Clean &amp; Clear</v>
      </c>
      <c r="N2104">
        <f>VLOOKUP(F2104,MD!A:B,2,0)</f>
        <v>0</v>
      </c>
    </row>
    <row r="2105" spans="1:14">
      <c r="A2105" t="s">
        <v>133</v>
      </c>
      <c r="B2105" t="s">
        <v>0</v>
      </c>
      <c r="C2105" t="s">
        <v>154</v>
      </c>
      <c r="D2105" t="s">
        <v>154</v>
      </c>
      <c r="E2105" t="s">
        <v>560</v>
      </c>
      <c r="F2105" t="s">
        <v>114</v>
      </c>
      <c r="G2105" s="3">
        <v>676.44</v>
      </c>
      <c r="H2105" s="3" t="str">
        <f>VLOOKUP($A2105&amp;$C2105&amp;$B2105,Mapping!$C:$G,3,0)</f>
        <v>PHARMA</v>
      </c>
      <c r="I2105" t="str">
        <f>VLOOKUP($A2105&amp;$C2105&amp;$B2105,Mapping!$C:$G,4,0)</f>
        <v>CLEAN &amp; CLEAR</v>
      </c>
      <c r="J2105" t="str">
        <f t="shared" si="32"/>
        <v>CLEAN &amp; CLEAR</v>
      </c>
      <c r="K2105" t="str">
        <f>VLOOKUP($A2105&amp;$C2105&amp;$B2105,Mapping!$C:$G,5,0)</f>
        <v>Adult Skin Care</v>
      </c>
      <c r="L2105" t="str">
        <f>VLOOKUP(J2105&amp;H2105,Mapping!J:K,2,0)</f>
        <v>Clean &amp; Clear OTC</v>
      </c>
      <c r="M2105" t="str">
        <f>IF(OR(I2105="PIZ BUIN",I2105="LISTERINE"),VLOOKUP(E2105,MAPEO!C:D,2,0)&amp;" "&amp;H2105,VLOOKUP(E2105,MAPEO!C:D,2,0))</f>
        <v>Clean &amp; Clear</v>
      </c>
      <c r="N2105">
        <f>VLOOKUP(F2105,MD!A:B,2,0)</f>
        <v>0</v>
      </c>
    </row>
    <row r="2106" spans="1:14">
      <c r="A2106" t="s">
        <v>133</v>
      </c>
      <c r="B2106" t="s">
        <v>0</v>
      </c>
      <c r="C2106" t="s">
        <v>154</v>
      </c>
      <c r="D2106" t="s">
        <v>154</v>
      </c>
      <c r="E2106" t="s">
        <v>560</v>
      </c>
      <c r="F2106" t="s">
        <v>115</v>
      </c>
      <c r="G2106" s="3">
        <v>-47.94</v>
      </c>
      <c r="H2106" s="3" t="str">
        <f>VLOOKUP($A2106&amp;$C2106&amp;$B2106,Mapping!$C:$G,3,0)</f>
        <v>PHARMA</v>
      </c>
      <c r="I2106" t="str">
        <f>VLOOKUP($A2106&amp;$C2106&amp;$B2106,Mapping!$C:$G,4,0)</f>
        <v>CLEAN &amp; CLEAR</v>
      </c>
      <c r="J2106" t="str">
        <f t="shared" si="32"/>
        <v>CLEAN &amp; CLEAR</v>
      </c>
      <c r="K2106" t="str">
        <f>VLOOKUP($A2106&amp;$C2106&amp;$B2106,Mapping!$C:$G,5,0)</f>
        <v>Adult Skin Care</v>
      </c>
      <c r="L2106" t="str">
        <f>VLOOKUP(J2106&amp;H2106,Mapping!J:K,2,0)</f>
        <v>Clean &amp; Clear OTC</v>
      </c>
      <c r="M2106" t="str">
        <f>IF(OR(I2106="PIZ BUIN",I2106="LISTERINE"),VLOOKUP(E2106,MAPEO!C:D,2,0)&amp;" "&amp;H2106,VLOOKUP(E2106,MAPEO!C:D,2,0))</f>
        <v>Clean &amp; Clear</v>
      </c>
      <c r="N2106" t="str">
        <f>VLOOKUP(F2106,MD!A:B,2,0)</f>
        <v>YTD 2016</v>
      </c>
    </row>
    <row r="2107" spans="1:14">
      <c r="A2107" t="s">
        <v>133</v>
      </c>
      <c r="B2107" t="s">
        <v>0</v>
      </c>
      <c r="C2107" t="s">
        <v>154</v>
      </c>
      <c r="D2107" t="s">
        <v>154</v>
      </c>
      <c r="E2107" t="s">
        <v>560</v>
      </c>
      <c r="F2107" t="s">
        <v>118</v>
      </c>
      <c r="G2107" s="3">
        <v>234.76</v>
      </c>
      <c r="H2107" s="3" t="str">
        <f>VLOOKUP($A2107&amp;$C2107&amp;$B2107,Mapping!$C:$G,3,0)</f>
        <v>PHARMA</v>
      </c>
      <c r="I2107" t="str">
        <f>VLOOKUP($A2107&amp;$C2107&amp;$B2107,Mapping!$C:$G,4,0)</f>
        <v>CLEAN &amp; CLEAR</v>
      </c>
      <c r="J2107" t="str">
        <f t="shared" si="32"/>
        <v>CLEAN &amp; CLEAR</v>
      </c>
      <c r="K2107" t="str">
        <f>VLOOKUP($A2107&amp;$C2107&amp;$B2107,Mapping!$C:$G,5,0)</f>
        <v>Adult Skin Care</v>
      </c>
      <c r="L2107" t="str">
        <f>VLOOKUP(J2107&amp;H2107,Mapping!J:K,2,0)</f>
        <v>Clean &amp; Clear OTC</v>
      </c>
      <c r="M2107" t="str">
        <f>IF(OR(I2107="PIZ BUIN",I2107="LISTERINE"),VLOOKUP(E2107,MAPEO!C:D,2,0)&amp;" "&amp;H2107,VLOOKUP(E2107,MAPEO!C:D,2,0))</f>
        <v>Clean &amp; Clear</v>
      </c>
      <c r="N2107" t="str">
        <f>VLOOKUP(F2107,MD!A:B,2,0)</f>
        <v>YTD 2016</v>
      </c>
    </row>
    <row r="2108" spans="1:14">
      <c r="A2108" t="s">
        <v>133</v>
      </c>
      <c r="B2108" t="s">
        <v>0</v>
      </c>
      <c r="C2108" t="s">
        <v>154</v>
      </c>
      <c r="D2108" t="s">
        <v>154</v>
      </c>
      <c r="E2108" t="s">
        <v>562</v>
      </c>
      <c r="F2108" t="s">
        <v>484</v>
      </c>
      <c r="G2108" s="3">
        <v>79.2</v>
      </c>
      <c r="H2108" s="3" t="str">
        <f>VLOOKUP($A2108&amp;$C2108&amp;$B2108,Mapping!$C:$G,3,0)</f>
        <v>PHARMA</v>
      </c>
      <c r="I2108" t="str">
        <f>VLOOKUP($A2108&amp;$C2108&amp;$B2108,Mapping!$C:$G,4,0)</f>
        <v>CLEAN &amp; CLEAR</v>
      </c>
      <c r="J2108" t="str">
        <f t="shared" ref="J2108:J2171" si="33">IF(OR(C2108="ROC",C2108="COMPEED"),E2108,D2108)</f>
        <v>CLEAN &amp; CLEAR</v>
      </c>
      <c r="K2108" t="str">
        <f>VLOOKUP($A2108&amp;$C2108&amp;$B2108,Mapping!$C:$G,5,0)</f>
        <v>Adult Skin Care</v>
      </c>
      <c r="L2108" t="str">
        <f>VLOOKUP(J2108&amp;H2108,Mapping!J:K,2,0)</f>
        <v>Clean &amp; Clear OTC</v>
      </c>
      <c r="M2108" t="str">
        <f>IF(OR(I2108="PIZ BUIN",I2108="LISTERINE"),VLOOKUP(E2108,MAPEO!C:D,2,0)&amp;" "&amp;H2108,VLOOKUP(E2108,MAPEO!C:D,2,0))</f>
        <v>Clean &amp; Clear</v>
      </c>
      <c r="N2108">
        <f>VLOOKUP(F2108,MD!A:B,2,0)</f>
        <v>0</v>
      </c>
    </row>
    <row r="2109" spans="1:14">
      <c r="A2109" t="s">
        <v>133</v>
      </c>
      <c r="B2109" t="s">
        <v>0</v>
      </c>
      <c r="C2109" t="s">
        <v>159</v>
      </c>
      <c r="D2109" t="s">
        <v>418</v>
      </c>
      <c r="E2109" t="s">
        <v>418</v>
      </c>
      <c r="F2109" t="s">
        <v>482</v>
      </c>
      <c r="G2109" s="3">
        <v>-1228.72</v>
      </c>
      <c r="H2109" s="3" t="str">
        <f>VLOOKUP($A2109&amp;$C2109&amp;$B2109,Mapping!$C:$G,3,0)</f>
        <v>Beauty</v>
      </c>
      <c r="I2109" t="str">
        <f>VLOOKUP($A2109&amp;$C2109&amp;$B2109,Mapping!$C:$G,4,0)</f>
        <v>COMPEED</v>
      </c>
      <c r="J2109" t="str">
        <f t="shared" si="33"/>
        <v>COMPEED BANDAGES</v>
      </c>
      <c r="K2109" t="str">
        <f>VLOOKUP($A2109&amp;$C2109&amp;$B2109,Mapping!$C:$G,5,0)</f>
        <v>Oral &amp; Topical</v>
      </c>
      <c r="L2109" t="str">
        <f>VLOOKUP(J2109&amp;H2109,Mapping!J:K,2,0)</f>
        <v>Compeed Bandages</v>
      </c>
      <c r="M2109" t="str">
        <f>IF(OR(I2109="PIZ BUIN",I2109="LISTERINE"),VLOOKUP(E2109,MAPEO!C:D,2,0)&amp;" "&amp;H2109,VLOOKUP(E2109,MAPEO!C:D,2,0))</f>
        <v>Compeed Others</v>
      </c>
      <c r="N2109">
        <f>VLOOKUP(F2109,MD!A:B,2,0)</f>
        <v>0</v>
      </c>
    </row>
    <row r="2110" spans="1:14">
      <c r="A2110" t="s">
        <v>133</v>
      </c>
      <c r="B2110" t="s">
        <v>0</v>
      </c>
      <c r="C2110" t="s">
        <v>159</v>
      </c>
      <c r="D2110" t="s">
        <v>418</v>
      </c>
      <c r="E2110" t="s">
        <v>418</v>
      </c>
      <c r="F2110" t="s">
        <v>483</v>
      </c>
      <c r="G2110" s="3">
        <v>-736.23</v>
      </c>
      <c r="H2110" s="3" t="str">
        <f>VLOOKUP($A2110&amp;$C2110&amp;$B2110,Mapping!$C:$G,3,0)</f>
        <v>Beauty</v>
      </c>
      <c r="I2110" t="str">
        <f>VLOOKUP($A2110&amp;$C2110&amp;$B2110,Mapping!$C:$G,4,0)</f>
        <v>COMPEED</v>
      </c>
      <c r="J2110" t="str">
        <f t="shared" si="33"/>
        <v>COMPEED BANDAGES</v>
      </c>
      <c r="K2110" t="str">
        <f>VLOOKUP($A2110&amp;$C2110&amp;$B2110,Mapping!$C:$G,5,0)</f>
        <v>Oral &amp; Topical</v>
      </c>
      <c r="L2110" t="str">
        <f>VLOOKUP(J2110&amp;H2110,Mapping!J:K,2,0)</f>
        <v>Compeed Bandages</v>
      </c>
      <c r="M2110" t="str">
        <f>IF(OR(I2110="PIZ BUIN",I2110="LISTERINE"),VLOOKUP(E2110,MAPEO!C:D,2,0)&amp;" "&amp;H2110,VLOOKUP(E2110,MAPEO!C:D,2,0))</f>
        <v>Compeed Others</v>
      </c>
      <c r="N2110">
        <f>VLOOKUP(F2110,MD!A:B,2,0)</f>
        <v>0</v>
      </c>
    </row>
    <row r="2111" spans="1:14">
      <c r="A2111" t="s">
        <v>133</v>
      </c>
      <c r="B2111" t="s">
        <v>0</v>
      </c>
      <c r="C2111" t="s">
        <v>159</v>
      </c>
      <c r="D2111" t="s">
        <v>418</v>
      </c>
      <c r="E2111" t="s">
        <v>418</v>
      </c>
      <c r="F2111" t="s">
        <v>484</v>
      </c>
      <c r="G2111" s="3">
        <v>2132.7199999999998</v>
      </c>
      <c r="H2111" s="3" t="str">
        <f>VLOOKUP($A2111&amp;$C2111&amp;$B2111,Mapping!$C:$G,3,0)</f>
        <v>Beauty</v>
      </c>
      <c r="I2111" t="str">
        <f>VLOOKUP($A2111&amp;$C2111&amp;$B2111,Mapping!$C:$G,4,0)</f>
        <v>COMPEED</v>
      </c>
      <c r="J2111" t="str">
        <f t="shared" si="33"/>
        <v>COMPEED BANDAGES</v>
      </c>
      <c r="K2111" t="str">
        <f>VLOOKUP($A2111&amp;$C2111&amp;$B2111,Mapping!$C:$G,5,0)</f>
        <v>Oral &amp; Topical</v>
      </c>
      <c r="L2111" t="str">
        <f>VLOOKUP(J2111&amp;H2111,Mapping!J:K,2,0)</f>
        <v>Compeed Bandages</v>
      </c>
      <c r="M2111" t="str">
        <f>IF(OR(I2111="PIZ BUIN",I2111="LISTERINE"),VLOOKUP(E2111,MAPEO!C:D,2,0)&amp;" "&amp;H2111,VLOOKUP(E2111,MAPEO!C:D,2,0))</f>
        <v>Compeed Others</v>
      </c>
      <c r="N2111">
        <f>VLOOKUP(F2111,MD!A:B,2,0)</f>
        <v>0</v>
      </c>
    </row>
    <row r="2112" spans="1:14">
      <c r="A2112" t="s">
        <v>133</v>
      </c>
      <c r="B2112" t="s">
        <v>0</v>
      </c>
      <c r="C2112" t="s">
        <v>159</v>
      </c>
      <c r="D2112" t="s">
        <v>418</v>
      </c>
      <c r="E2112" t="s">
        <v>418</v>
      </c>
      <c r="F2112" t="s">
        <v>485</v>
      </c>
      <c r="G2112" s="3">
        <v>-474.07</v>
      </c>
      <c r="H2112" s="3" t="str">
        <f>VLOOKUP($A2112&amp;$C2112&amp;$B2112,Mapping!$C:$G,3,0)</f>
        <v>Beauty</v>
      </c>
      <c r="I2112" t="str">
        <f>VLOOKUP($A2112&amp;$C2112&amp;$B2112,Mapping!$C:$G,4,0)</f>
        <v>COMPEED</v>
      </c>
      <c r="J2112" t="str">
        <f t="shared" si="33"/>
        <v>COMPEED BANDAGES</v>
      </c>
      <c r="K2112" t="str">
        <f>VLOOKUP($A2112&amp;$C2112&amp;$B2112,Mapping!$C:$G,5,0)</f>
        <v>Oral &amp; Topical</v>
      </c>
      <c r="L2112" t="str">
        <f>VLOOKUP(J2112&amp;H2112,Mapping!J:K,2,0)</f>
        <v>Compeed Bandages</v>
      </c>
      <c r="M2112" t="str">
        <f>IF(OR(I2112="PIZ BUIN",I2112="LISTERINE"),VLOOKUP(E2112,MAPEO!C:D,2,0)&amp;" "&amp;H2112,VLOOKUP(E2112,MAPEO!C:D,2,0))</f>
        <v>Compeed Others</v>
      </c>
      <c r="N2112">
        <f>VLOOKUP(F2112,MD!A:B,2,0)</f>
        <v>0</v>
      </c>
    </row>
    <row r="2113" spans="1:14">
      <c r="A2113" t="s">
        <v>133</v>
      </c>
      <c r="B2113" t="s">
        <v>0</v>
      </c>
      <c r="C2113" t="s">
        <v>159</v>
      </c>
      <c r="D2113" t="s">
        <v>418</v>
      </c>
      <c r="E2113" t="s">
        <v>418</v>
      </c>
      <c r="F2113" t="s">
        <v>486</v>
      </c>
      <c r="G2113" s="3">
        <v>-203.45</v>
      </c>
      <c r="H2113" s="3" t="str">
        <f>VLOOKUP($A2113&amp;$C2113&amp;$B2113,Mapping!$C:$G,3,0)</f>
        <v>Beauty</v>
      </c>
      <c r="I2113" t="str">
        <f>VLOOKUP($A2113&amp;$C2113&amp;$B2113,Mapping!$C:$G,4,0)</f>
        <v>COMPEED</v>
      </c>
      <c r="J2113" t="str">
        <f t="shared" si="33"/>
        <v>COMPEED BANDAGES</v>
      </c>
      <c r="K2113" t="str">
        <f>VLOOKUP($A2113&amp;$C2113&amp;$B2113,Mapping!$C:$G,5,0)</f>
        <v>Oral &amp; Topical</v>
      </c>
      <c r="L2113" t="str">
        <f>VLOOKUP(J2113&amp;H2113,Mapping!J:K,2,0)</f>
        <v>Compeed Bandages</v>
      </c>
      <c r="M2113" t="str">
        <f>IF(OR(I2113="PIZ BUIN",I2113="LISTERINE"),VLOOKUP(E2113,MAPEO!C:D,2,0)&amp;" "&amp;H2113,VLOOKUP(E2113,MAPEO!C:D,2,0))</f>
        <v>Compeed Others</v>
      </c>
      <c r="N2113">
        <f>VLOOKUP(F2113,MD!A:B,2,0)</f>
        <v>0</v>
      </c>
    </row>
    <row r="2114" spans="1:14">
      <c r="A2114" t="s">
        <v>133</v>
      </c>
      <c r="B2114" t="s">
        <v>0</v>
      </c>
      <c r="C2114" t="s">
        <v>159</v>
      </c>
      <c r="D2114" t="s">
        <v>418</v>
      </c>
      <c r="E2114" t="s">
        <v>418</v>
      </c>
      <c r="F2114" t="s">
        <v>487</v>
      </c>
      <c r="G2114" s="3">
        <v>3266.23</v>
      </c>
      <c r="H2114" s="3" t="str">
        <f>VLOOKUP($A2114&amp;$C2114&amp;$B2114,Mapping!$C:$G,3,0)</f>
        <v>Beauty</v>
      </c>
      <c r="I2114" t="str">
        <f>VLOOKUP($A2114&amp;$C2114&amp;$B2114,Mapping!$C:$G,4,0)</f>
        <v>COMPEED</v>
      </c>
      <c r="J2114" t="str">
        <f t="shared" si="33"/>
        <v>COMPEED BANDAGES</v>
      </c>
      <c r="K2114" t="str">
        <f>VLOOKUP($A2114&amp;$C2114&amp;$B2114,Mapping!$C:$G,5,0)</f>
        <v>Oral &amp; Topical</v>
      </c>
      <c r="L2114" t="str">
        <f>VLOOKUP(J2114&amp;H2114,Mapping!J:K,2,0)</f>
        <v>Compeed Bandages</v>
      </c>
      <c r="M2114" t="str">
        <f>IF(OR(I2114="PIZ BUIN",I2114="LISTERINE"),VLOOKUP(E2114,MAPEO!C:D,2,0)&amp;" "&amp;H2114,VLOOKUP(E2114,MAPEO!C:D,2,0))</f>
        <v>Compeed Others</v>
      </c>
      <c r="N2114">
        <f>VLOOKUP(F2114,MD!A:B,2,0)</f>
        <v>0</v>
      </c>
    </row>
    <row r="2115" spans="1:14">
      <c r="A2115" t="s">
        <v>133</v>
      </c>
      <c r="B2115" t="s">
        <v>0</v>
      </c>
      <c r="C2115" t="s">
        <v>159</v>
      </c>
      <c r="D2115" t="s">
        <v>418</v>
      </c>
      <c r="E2115" t="s">
        <v>418</v>
      </c>
      <c r="F2115" t="s">
        <v>488</v>
      </c>
      <c r="G2115" s="3">
        <v>-314.58</v>
      </c>
      <c r="H2115" s="3" t="str">
        <f>VLOOKUP($A2115&amp;$C2115&amp;$B2115,Mapping!$C:$G,3,0)</f>
        <v>Beauty</v>
      </c>
      <c r="I2115" t="str">
        <f>VLOOKUP($A2115&amp;$C2115&amp;$B2115,Mapping!$C:$G,4,0)</f>
        <v>COMPEED</v>
      </c>
      <c r="J2115" t="str">
        <f t="shared" si="33"/>
        <v>COMPEED BANDAGES</v>
      </c>
      <c r="K2115" t="str">
        <f>VLOOKUP($A2115&amp;$C2115&amp;$B2115,Mapping!$C:$G,5,0)</f>
        <v>Oral &amp; Topical</v>
      </c>
      <c r="L2115" t="str">
        <f>VLOOKUP(J2115&amp;H2115,Mapping!J:K,2,0)</f>
        <v>Compeed Bandages</v>
      </c>
      <c r="M2115" t="str">
        <f>IF(OR(I2115="PIZ BUIN",I2115="LISTERINE"),VLOOKUP(E2115,MAPEO!C:D,2,0)&amp;" "&amp;H2115,VLOOKUP(E2115,MAPEO!C:D,2,0))</f>
        <v>Compeed Others</v>
      </c>
      <c r="N2115">
        <f>VLOOKUP(F2115,MD!A:B,2,0)</f>
        <v>0</v>
      </c>
    </row>
    <row r="2116" spans="1:14">
      <c r="A2116" t="s">
        <v>133</v>
      </c>
      <c r="B2116" t="s">
        <v>0</v>
      </c>
      <c r="C2116" t="s">
        <v>159</v>
      </c>
      <c r="D2116" t="s">
        <v>418</v>
      </c>
      <c r="E2116" t="s">
        <v>418</v>
      </c>
      <c r="F2116" t="s">
        <v>489</v>
      </c>
      <c r="G2116" s="3">
        <v>-257.63</v>
      </c>
      <c r="H2116" s="3" t="str">
        <f>VLOOKUP($A2116&amp;$C2116&amp;$B2116,Mapping!$C:$G,3,0)</f>
        <v>Beauty</v>
      </c>
      <c r="I2116" t="str">
        <f>VLOOKUP($A2116&amp;$C2116&amp;$B2116,Mapping!$C:$G,4,0)</f>
        <v>COMPEED</v>
      </c>
      <c r="J2116" t="str">
        <f t="shared" si="33"/>
        <v>COMPEED BANDAGES</v>
      </c>
      <c r="K2116" t="str">
        <f>VLOOKUP($A2116&amp;$C2116&amp;$B2116,Mapping!$C:$G,5,0)</f>
        <v>Oral &amp; Topical</v>
      </c>
      <c r="L2116" t="str">
        <f>VLOOKUP(J2116&amp;H2116,Mapping!J:K,2,0)</f>
        <v>Compeed Bandages</v>
      </c>
      <c r="M2116" t="str">
        <f>IF(OR(I2116="PIZ BUIN",I2116="LISTERINE"),VLOOKUP(E2116,MAPEO!C:D,2,0)&amp;" "&amp;H2116,VLOOKUP(E2116,MAPEO!C:D,2,0))</f>
        <v>Compeed Others</v>
      </c>
      <c r="N2116">
        <f>VLOOKUP(F2116,MD!A:B,2,0)</f>
        <v>0</v>
      </c>
    </row>
    <row r="2117" spans="1:14">
      <c r="A2117" t="s">
        <v>133</v>
      </c>
      <c r="B2117" t="s">
        <v>0</v>
      </c>
      <c r="C2117" t="s">
        <v>159</v>
      </c>
      <c r="D2117" t="s">
        <v>418</v>
      </c>
      <c r="E2117" t="s">
        <v>418</v>
      </c>
      <c r="F2117" t="s">
        <v>490</v>
      </c>
      <c r="G2117" s="3">
        <v>7440.01</v>
      </c>
      <c r="H2117" s="3" t="str">
        <f>VLOOKUP($A2117&amp;$C2117&amp;$B2117,Mapping!$C:$G,3,0)</f>
        <v>Beauty</v>
      </c>
      <c r="I2117" t="str">
        <f>VLOOKUP($A2117&amp;$C2117&amp;$B2117,Mapping!$C:$G,4,0)</f>
        <v>COMPEED</v>
      </c>
      <c r="J2117" t="str">
        <f t="shared" si="33"/>
        <v>COMPEED BANDAGES</v>
      </c>
      <c r="K2117" t="str">
        <f>VLOOKUP($A2117&amp;$C2117&amp;$B2117,Mapping!$C:$G,5,0)</f>
        <v>Oral &amp; Topical</v>
      </c>
      <c r="L2117" t="str">
        <f>VLOOKUP(J2117&amp;H2117,Mapping!J:K,2,0)</f>
        <v>Compeed Bandages</v>
      </c>
      <c r="M2117" t="str">
        <f>IF(OR(I2117="PIZ BUIN",I2117="LISTERINE"),VLOOKUP(E2117,MAPEO!C:D,2,0)&amp;" "&amp;H2117,VLOOKUP(E2117,MAPEO!C:D,2,0))</f>
        <v>Compeed Others</v>
      </c>
      <c r="N2117">
        <f>VLOOKUP(F2117,MD!A:B,2,0)</f>
        <v>0</v>
      </c>
    </row>
    <row r="2118" spans="1:14">
      <c r="A2118" t="s">
        <v>133</v>
      </c>
      <c r="B2118" t="s">
        <v>0</v>
      </c>
      <c r="C2118" t="s">
        <v>159</v>
      </c>
      <c r="D2118" t="s">
        <v>418</v>
      </c>
      <c r="E2118" t="s">
        <v>418</v>
      </c>
      <c r="F2118" t="s">
        <v>491</v>
      </c>
      <c r="G2118" s="3">
        <v>-60.38</v>
      </c>
      <c r="H2118" s="3" t="str">
        <f>VLOOKUP($A2118&amp;$C2118&amp;$B2118,Mapping!$C:$G,3,0)</f>
        <v>Beauty</v>
      </c>
      <c r="I2118" t="str">
        <f>VLOOKUP($A2118&amp;$C2118&amp;$B2118,Mapping!$C:$G,4,0)</f>
        <v>COMPEED</v>
      </c>
      <c r="J2118" t="str">
        <f t="shared" si="33"/>
        <v>COMPEED BANDAGES</v>
      </c>
      <c r="K2118" t="str">
        <f>VLOOKUP($A2118&amp;$C2118&amp;$B2118,Mapping!$C:$G,5,0)</f>
        <v>Oral &amp; Topical</v>
      </c>
      <c r="L2118" t="str">
        <f>VLOOKUP(J2118&amp;H2118,Mapping!J:K,2,0)</f>
        <v>Compeed Bandages</v>
      </c>
      <c r="M2118" t="str">
        <f>IF(OR(I2118="PIZ BUIN",I2118="LISTERINE"),VLOOKUP(E2118,MAPEO!C:D,2,0)&amp;" "&amp;H2118,VLOOKUP(E2118,MAPEO!C:D,2,0))</f>
        <v>Compeed Others</v>
      </c>
      <c r="N2118">
        <f>VLOOKUP(F2118,MD!A:B,2,0)</f>
        <v>0</v>
      </c>
    </row>
    <row r="2119" spans="1:14">
      <c r="A2119" t="s">
        <v>133</v>
      </c>
      <c r="B2119" t="s">
        <v>0</v>
      </c>
      <c r="C2119" t="s">
        <v>159</v>
      </c>
      <c r="D2119" t="s">
        <v>418</v>
      </c>
      <c r="E2119" t="s">
        <v>418</v>
      </c>
      <c r="F2119" t="s">
        <v>492</v>
      </c>
      <c r="G2119" s="3">
        <v>-246.38</v>
      </c>
      <c r="H2119" s="3" t="str">
        <f>VLOOKUP($A2119&amp;$C2119&amp;$B2119,Mapping!$C:$G,3,0)</f>
        <v>Beauty</v>
      </c>
      <c r="I2119" t="str">
        <f>VLOOKUP($A2119&amp;$C2119&amp;$B2119,Mapping!$C:$G,4,0)</f>
        <v>COMPEED</v>
      </c>
      <c r="J2119" t="str">
        <f t="shared" si="33"/>
        <v>COMPEED BANDAGES</v>
      </c>
      <c r="K2119" t="str">
        <f>VLOOKUP($A2119&amp;$C2119&amp;$B2119,Mapping!$C:$G,5,0)</f>
        <v>Oral &amp; Topical</v>
      </c>
      <c r="L2119" t="str">
        <f>VLOOKUP(J2119&amp;H2119,Mapping!J:K,2,0)</f>
        <v>Compeed Bandages</v>
      </c>
      <c r="M2119" t="str">
        <f>IF(OR(I2119="PIZ BUIN",I2119="LISTERINE"),VLOOKUP(E2119,MAPEO!C:D,2,0)&amp;" "&amp;H2119,VLOOKUP(E2119,MAPEO!C:D,2,0))</f>
        <v>Compeed Others</v>
      </c>
      <c r="N2119">
        <f>VLOOKUP(F2119,MD!A:B,2,0)</f>
        <v>0</v>
      </c>
    </row>
    <row r="2120" spans="1:14">
      <c r="A2120" t="s">
        <v>133</v>
      </c>
      <c r="B2120" t="s">
        <v>0</v>
      </c>
      <c r="C2120" t="s">
        <v>159</v>
      </c>
      <c r="D2120" t="s">
        <v>418</v>
      </c>
      <c r="E2120" t="s">
        <v>418</v>
      </c>
      <c r="F2120" t="s">
        <v>493</v>
      </c>
      <c r="G2120" s="3">
        <v>-7752.34</v>
      </c>
      <c r="H2120" s="3" t="str">
        <f>VLOOKUP($A2120&amp;$C2120&amp;$B2120,Mapping!$C:$G,3,0)</f>
        <v>Beauty</v>
      </c>
      <c r="I2120" t="str">
        <f>VLOOKUP($A2120&amp;$C2120&amp;$B2120,Mapping!$C:$G,4,0)</f>
        <v>COMPEED</v>
      </c>
      <c r="J2120" t="str">
        <f t="shared" si="33"/>
        <v>COMPEED BANDAGES</v>
      </c>
      <c r="K2120" t="str">
        <f>VLOOKUP($A2120&amp;$C2120&amp;$B2120,Mapping!$C:$G,5,0)</f>
        <v>Oral &amp; Topical</v>
      </c>
      <c r="L2120" t="str">
        <f>VLOOKUP(J2120&amp;H2120,Mapping!J:K,2,0)</f>
        <v>Compeed Bandages</v>
      </c>
      <c r="M2120" t="str">
        <f>IF(OR(I2120="PIZ BUIN",I2120="LISTERINE"),VLOOKUP(E2120,MAPEO!C:D,2,0)&amp;" "&amp;H2120,VLOOKUP(E2120,MAPEO!C:D,2,0))</f>
        <v>Compeed Others</v>
      </c>
      <c r="N2120">
        <f>VLOOKUP(F2120,MD!A:B,2,0)</f>
        <v>0</v>
      </c>
    </row>
    <row r="2121" spans="1:14">
      <c r="A2121" t="s">
        <v>133</v>
      </c>
      <c r="B2121" t="s">
        <v>0</v>
      </c>
      <c r="C2121" t="s">
        <v>159</v>
      </c>
      <c r="D2121" t="s">
        <v>418</v>
      </c>
      <c r="E2121" t="s">
        <v>418</v>
      </c>
      <c r="F2121" t="s">
        <v>95</v>
      </c>
      <c r="G2121" s="3">
        <v>-30.51</v>
      </c>
      <c r="H2121" s="3" t="str">
        <f>VLOOKUP($A2121&amp;$C2121&amp;$B2121,Mapping!$C:$G,3,0)</f>
        <v>Beauty</v>
      </c>
      <c r="I2121" t="str">
        <f>VLOOKUP($A2121&amp;$C2121&amp;$B2121,Mapping!$C:$G,4,0)</f>
        <v>COMPEED</v>
      </c>
      <c r="J2121" t="str">
        <f t="shared" si="33"/>
        <v>COMPEED BANDAGES</v>
      </c>
      <c r="K2121" t="str">
        <f>VLOOKUP($A2121&amp;$C2121&amp;$B2121,Mapping!$C:$G,5,0)</f>
        <v>Oral &amp; Topical</v>
      </c>
      <c r="L2121" t="str">
        <f>VLOOKUP(J2121&amp;H2121,Mapping!J:K,2,0)</f>
        <v>Compeed Bandages</v>
      </c>
      <c r="M2121" t="str">
        <f>IF(OR(I2121="PIZ BUIN",I2121="LISTERINE"),VLOOKUP(E2121,MAPEO!C:D,2,0)&amp;" "&amp;H2121,VLOOKUP(E2121,MAPEO!C:D,2,0))</f>
        <v>Compeed Others</v>
      </c>
      <c r="N2121" t="str">
        <f>VLOOKUP(F2121,MD!A:B,2,0)</f>
        <v>YTD 2015</v>
      </c>
    </row>
    <row r="2122" spans="1:14">
      <c r="A2122" t="s">
        <v>133</v>
      </c>
      <c r="B2122" t="s">
        <v>0</v>
      </c>
      <c r="C2122" t="s">
        <v>159</v>
      </c>
      <c r="D2122" t="s">
        <v>418</v>
      </c>
      <c r="E2122" t="s">
        <v>418</v>
      </c>
      <c r="F2122" t="s">
        <v>96</v>
      </c>
      <c r="G2122" s="3">
        <v>-123.82</v>
      </c>
      <c r="H2122" s="3" t="str">
        <f>VLOOKUP($A2122&amp;$C2122&amp;$B2122,Mapping!$C:$G,3,0)</f>
        <v>Beauty</v>
      </c>
      <c r="I2122" t="str">
        <f>VLOOKUP($A2122&amp;$C2122&amp;$B2122,Mapping!$C:$G,4,0)</f>
        <v>COMPEED</v>
      </c>
      <c r="J2122" t="str">
        <f t="shared" si="33"/>
        <v>COMPEED BANDAGES</v>
      </c>
      <c r="K2122" t="str">
        <f>VLOOKUP($A2122&amp;$C2122&amp;$B2122,Mapping!$C:$G,5,0)</f>
        <v>Oral &amp; Topical</v>
      </c>
      <c r="L2122" t="str">
        <f>VLOOKUP(J2122&amp;H2122,Mapping!J:K,2,0)</f>
        <v>Compeed Bandages</v>
      </c>
      <c r="M2122" t="str">
        <f>IF(OR(I2122="PIZ BUIN",I2122="LISTERINE"),VLOOKUP(E2122,MAPEO!C:D,2,0)&amp;" "&amp;H2122,VLOOKUP(E2122,MAPEO!C:D,2,0))</f>
        <v>Compeed Others</v>
      </c>
      <c r="N2122" t="str">
        <f>VLOOKUP(F2122,MD!A:B,2,0)</f>
        <v>YTD 2015</v>
      </c>
    </row>
    <row r="2123" spans="1:14">
      <c r="A2123" t="s">
        <v>133</v>
      </c>
      <c r="B2123" t="s">
        <v>0</v>
      </c>
      <c r="C2123" t="s">
        <v>159</v>
      </c>
      <c r="D2123" t="s">
        <v>418</v>
      </c>
      <c r="E2123" t="s">
        <v>418</v>
      </c>
      <c r="F2123" t="s">
        <v>97</v>
      </c>
      <c r="G2123" s="3">
        <v>-69.83</v>
      </c>
      <c r="H2123" s="3" t="str">
        <f>VLOOKUP($A2123&amp;$C2123&amp;$B2123,Mapping!$C:$G,3,0)</f>
        <v>Beauty</v>
      </c>
      <c r="I2123" t="str">
        <f>VLOOKUP($A2123&amp;$C2123&amp;$B2123,Mapping!$C:$G,4,0)</f>
        <v>COMPEED</v>
      </c>
      <c r="J2123" t="str">
        <f t="shared" si="33"/>
        <v>COMPEED BANDAGES</v>
      </c>
      <c r="K2123" t="str">
        <f>VLOOKUP($A2123&amp;$C2123&amp;$B2123,Mapping!$C:$G,5,0)</f>
        <v>Oral &amp; Topical</v>
      </c>
      <c r="L2123" t="str">
        <f>VLOOKUP(J2123&amp;H2123,Mapping!J:K,2,0)</f>
        <v>Compeed Bandages</v>
      </c>
      <c r="M2123" t="str">
        <f>IF(OR(I2123="PIZ BUIN",I2123="LISTERINE"),VLOOKUP(E2123,MAPEO!C:D,2,0)&amp;" "&amp;H2123,VLOOKUP(E2123,MAPEO!C:D,2,0))</f>
        <v>Compeed Others</v>
      </c>
      <c r="N2123" t="str">
        <f>VLOOKUP(F2123,MD!A:B,2,0)</f>
        <v>YTD 2015</v>
      </c>
    </row>
    <row r="2124" spans="1:14">
      <c r="A2124" t="s">
        <v>133</v>
      </c>
      <c r="B2124" t="s">
        <v>0</v>
      </c>
      <c r="C2124" t="s">
        <v>159</v>
      </c>
      <c r="D2124" t="s">
        <v>418</v>
      </c>
      <c r="E2124" t="s">
        <v>418</v>
      </c>
      <c r="F2124" t="s">
        <v>101</v>
      </c>
      <c r="G2124" s="3">
        <v>-139.74</v>
      </c>
      <c r="H2124" s="3" t="str">
        <f>VLOOKUP($A2124&amp;$C2124&amp;$B2124,Mapping!$C:$G,3,0)</f>
        <v>Beauty</v>
      </c>
      <c r="I2124" t="str">
        <f>VLOOKUP($A2124&amp;$C2124&amp;$B2124,Mapping!$C:$G,4,0)</f>
        <v>COMPEED</v>
      </c>
      <c r="J2124" t="str">
        <f t="shared" si="33"/>
        <v>COMPEED BANDAGES</v>
      </c>
      <c r="K2124" t="str">
        <f>VLOOKUP($A2124&amp;$C2124&amp;$B2124,Mapping!$C:$G,5,0)</f>
        <v>Oral &amp; Topical</v>
      </c>
      <c r="L2124" t="str">
        <f>VLOOKUP(J2124&amp;H2124,Mapping!J:K,2,0)</f>
        <v>Compeed Bandages</v>
      </c>
      <c r="M2124" t="str">
        <f>IF(OR(I2124="PIZ BUIN",I2124="LISTERINE"),VLOOKUP(E2124,MAPEO!C:D,2,0)&amp;" "&amp;H2124,VLOOKUP(E2124,MAPEO!C:D,2,0))</f>
        <v>Compeed Others</v>
      </c>
      <c r="N2124" t="str">
        <f>VLOOKUP(F2124,MD!A:B,2,0)</f>
        <v>YTD 2015</v>
      </c>
    </row>
    <row r="2125" spans="1:14">
      <c r="A2125" t="s">
        <v>133</v>
      </c>
      <c r="B2125" t="s">
        <v>0</v>
      </c>
      <c r="C2125" t="s">
        <v>159</v>
      </c>
      <c r="D2125" t="s">
        <v>418</v>
      </c>
      <c r="E2125" t="s">
        <v>418</v>
      </c>
      <c r="F2125" t="s">
        <v>104</v>
      </c>
      <c r="G2125" s="3">
        <v>-132.69</v>
      </c>
      <c r="H2125" s="3" t="str">
        <f>VLOOKUP($A2125&amp;$C2125&amp;$B2125,Mapping!$C:$G,3,0)</f>
        <v>Beauty</v>
      </c>
      <c r="I2125" t="str">
        <f>VLOOKUP($A2125&amp;$C2125&amp;$B2125,Mapping!$C:$G,4,0)</f>
        <v>COMPEED</v>
      </c>
      <c r="J2125" t="str">
        <f t="shared" si="33"/>
        <v>COMPEED BANDAGES</v>
      </c>
      <c r="K2125" t="str">
        <f>VLOOKUP($A2125&amp;$C2125&amp;$B2125,Mapping!$C:$G,5,0)</f>
        <v>Oral &amp; Topical</v>
      </c>
      <c r="L2125" t="str">
        <f>VLOOKUP(J2125&amp;H2125,Mapping!J:K,2,0)</f>
        <v>Compeed Bandages</v>
      </c>
      <c r="M2125" t="str">
        <f>IF(OR(I2125="PIZ BUIN",I2125="LISTERINE"),VLOOKUP(E2125,MAPEO!C:D,2,0)&amp;" "&amp;H2125,VLOOKUP(E2125,MAPEO!C:D,2,0))</f>
        <v>Compeed Others</v>
      </c>
      <c r="N2125" t="str">
        <f>VLOOKUP(F2125,MD!A:B,2,0)</f>
        <v>YTD 2015</v>
      </c>
    </row>
    <row r="2126" spans="1:14">
      <c r="A2126" t="s">
        <v>133</v>
      </c>
      <c r="B2126" t="s">
        <v>0</v>
      </c>
      <c r="C2126" t="s">
        <v>159</v>
      </c>
      <c r="D2126" t="s">
        <v>418</v>
      </c>
      <c r="E2126" t="s">
        <v>418</v>
      </c>
      <c r="F2126" t="s">
        <v>105</v>
      </c>
      <c r="G2126" s="3">
        <v>3361.46</v>
      </c>
      <c r="H2126" s="3" t="str">
        <f>VLOOKUP($A2126&amp;$C2126&amp;$B2126,Mapping!$C:$G,3,0)</f>
        <v>Beauty</v>
      </c>
      <c r="I2126" t="str">
        <f>VLOOKUP($A2126&amp;$C2126&amp;$B2126,Mapping!$C:$G,4,0)</f>
        <v>COMPEED</v>
      </c>
      <c r="J2126" t="str">
        <f t="shared" si="33"/>
        <v>COMPEED BANDAGES</v>
      </c>
      <c r="K2126" t="str">
        <f>VLOOKUP($A2126&amp;$C2126&amp;$B2126,Mapping!$C:$G,5,0)</f>
        <v>Oral &amp; Topical</v>
      </c>
      <c r="L2126" t="str">
        <f>VLOOKUP(J2126&amp;H2126,Mapping!J:K,2,0)</f>
        <v>Compeed Bandages</v>
      </c>
      <c r="M2126" t="str">
        <f>IF(OR(I2126="PIZ BUIN",I2126="LISTERINE"),VLOOKUP(E2126,MAPEO!C:D,2,0)&amp;" "&amp;H2126,VLOOKUP(E2126,MAPEO!C:D,2,0))</f>
        <v>Compeed Others</v>
      </c>
      <c r="N2126" t="str">
        <f>VLOOKUP(F2126,MD!A:B,2,0)</f>
        <v>YTD 2015</v>
      </c>
    </row>
    <row r="2127" spans="1:14">
      <c r="A2127" t="s">
        <v>133</v>
      </c>
      <c r="B2127" t="s">
        <v>0</v>
      </c>
      <c r="C2127" t="s">
        <v>159</v>
      </c>
      <c r="D2127" t="s">
        <v>418</v>
      </c>
      <c r="E2127" t="s">
        <v>418</v>
      </c>
      <c r="F2127" t="s">
        <v>106</v>
      </c>
      <c r="G2127" s="3">
        <v>-219.74</v>
      </c>
      <c r="H2127" s="3" t="str">
        <f>VLOOKUP($A2127&amp;$C2127&amp;$B2127,Mapping!$C:$G,3,0)</f>
        <v>Beauty</v>
      </c>
      <c r="I2127" t="str">
        <f>VLOOKUP($A2127&amp;$C2127&amp;$B2127,Mapping!$C:$G,4,0)</f>
        <v>COMPEED</v>
      </c>
      <c r="J2127" t="str">
        <f t="shared" si="33"/>
        <v>COMPEED BANDAGES</v>
      </c>
      <c r="K2127" t="str">
        <f>VLOOKUP($A2127&amp;$C2127&amp;$B2127,Mapping!$C:$G,5,0)</f>
        <v>Oral &amp; Topical</v>
      </c>
      <c r="L2127" t="str">
        <f>VLOOKUP(J2127&amp;H2127,Mapping!J:K,2,0)</f>
        <v>Compeed Bandages</v>
      </c>
      <c r="M2127" t="str">
        <f>IF(OR(I2127="PIZ BUIN",I2127="LISTERINE"),VLOOKUP(E2127,MAPEO!C:D,2,0)&amp;" "&amp;H2127,VLOOKUP(E2127,MAPEO!C:D,2,0))</f>
        <v>Compeed Others</v>
      </c>
      <c r="N2127" t="str">
        <f>VLOOKUP(F2127,MD!A:B,2,0)</f>
        <v>YTD 2015</v>
      </c>
    </row>
    <row r="2128" spans="1:14">
      <c r="A2128" t="s">
        <v>133</v>
      </c>
      <c r="B2128" t="s">
        <v>0</v>
      </c>
      <c r="C2128" t="s">
        <v>159</v>
      </c>
      <c r="D2128" t="s">
        <v>418</v>
      </c>
      <c r="E2128" t="s">
        <v>418</v>
      </c>
      <c r="F2128" t="s">
        <v>108</v>
      </c>
      <c r="G2128" s="3">
        <v>-118.82</v>
      </c>
      <c r="H2128" s="3" t="str">
        <f>VLOOKUP($A2128&amp;$C2128&amp;$B2128,Mapping!$C:$G,3,0)</f>
        <v>Beauty</v>
      </c>
      <c r="I2128" t="str">
        <f>VLOOKUP($A2128&amp;$C2128&amp;$B2128,Mapping!$C:$G,4,0)</f>
        <v>COMPEED</v>
      </c>
      <c r="J2128" t="str">
        <f t="shared" si="33"/>
        <v>COMPEED BANDAGES</v>
      </c>
      <c r="K2128" t="str">
        <f>VLOOKUP($A2128&amp;$C2128&amp;$B2128,Mapping!$C:$G,5,0)</f>
        <v>Oral &amp; Topical</v>
      </c>
      <c r="L2128" t="str">
        <f>VLOOKUP(J2128&amp;H2128,Mapping!J:K,2,0)</f>
        <v>Compeed Bandages</v>
      </c>
      <c r="M2128" t="str">
        <f>IF(OR(I2128="PIZ BUIN",I2128="LISTERINE"),VLOOKUP(E2128,MAPEO!C:D,2,0)&amp;" "&amp;H2128,VLOOKUP(E2128,MAPEO!C:D,2,0))</f>
        <v>Compeed Others</v>
      </c>
      <c r="N2128">
        <f>VLOOKUP(F2128,MD!A:B,2,0)</f>
        <v>0</v>
      </c>
    </row>
    <row r="2129" spans="1:14">
      <c r="A2129" t="s">
        <v>133</v>
      </c>
      <c r="B2129" t="s">
        <v>0</v>
      </c>
      <c r="C2129" t="s">
        <v>159</v>
      </c>
      <c r="D2129" t="s">
        <v>418</v>
      </c>
      <c r="E2129" t="s">
        <v>418</v>
      </c>
      <c r="F2129" t="s">
        <v>109</v>
      </c>
      <c r="G2129" s="3">
        <v>-138.6</v>
      </c>
      <c r="H2129" s="3" t="str">
        <f>VLOOKUP($A2129&amp;$C2129&amp;$B2129,Mapping!$C:$G,3,0)</f>
        <v>Beauty</v>
      </c>
      <c r="I2129" t="str">
        <f>VLOOKUP($A2129&amp;$C2129&amp;$B2129,Mapping!$C:$G,4,0)</f>
        <v>COMPEED</v>
      </c>
      <c r="J2129" t="str">
        <f t="shared" si="33"/>
        <v>COMPEED BANDAGES</v>
      </c>
      <c r="K2129" t="str">
        <f>VLOOKUP($A2129&amp;$C2129&amp;$B2129,Mapping!$C:$G,5,0)</f>
        <v>Oral &amp; Topical</v>
      </c>
      <c r="L2129" t="str">
        <f>VLOOKUP(J2129&amp;H2129,Mapping!J:K,2,0)</f>
        <v>Compeed Bandages</v>
      </c>
      <c r="M2129" t="str">
        <f>IF(OR(I2129="PIZ BUIN",I2129="LISTERINE"),VLOOKUP(E2129,MAPEO!C:D,2,0)&amp;" "&amp;H2129,VLOOKUP(E2129,MAPEO!C:D,2,0))</f>
        <v>Compeed Others</v>
      </c>
      <c r="N2129">
        <f>VLOOKUP(F2129,MD!A:B,2,0)</f>
        <v>0</v>
      </c>
    </row>
    <row r="2130" spans="1:14">
      <c r="A2130" t="s">
        <v>133</v>
      </c>
      <c r="B2130" t="s">
        <v>0</v>
      </c>
      <c r="C2130" t="s">
        <v>159</v>
      </c>
      <c r="D2130" t="s">
        <v>418</v>
      </c>
      <c r="E2130" t="s">
        <v>418</v>
      </c>
      <c r="F2130" t="s">
        <v>110</v>
      </c>
      <c r="G2130" s="3">
        <v>-80.34</v>
      </c>
      <c r="H2130" s="3" t="str">
        <f>VLOOKUP($A2130&amp;$C2130&amp;$B2130,Mapping!$C:$G,3,0)</f>
        <v>Beauty</v>
      </c>
      <c r="I2130" t="str">
        <f>VLOOKUP($A2130&amp;$C2130&amp;$B2130,Mapping!$C:$G,4,0)</f>
        <v>COMPEED</v>
      </c>
      <c r="J2130" t="str">
        <f t="shared" si="33"/>
        <v>COMPEED BANDAGES</v>
      </c>
      <c r="K2130" t="str">
        <f>VLOOKUP($A2130&amp;$C2130&amp;$B2130,Mapping!$C:$G,5,0)</f>
        <v>Oral &amp; Topical</v>
      </c>
      <c r="L2130" t="str">
        <f>VLOOKUP(J2130&amp;H2130,Mapping!J:K,2,0)</f>
        <v>Compeed Bandages</v>
      </c>
      <c r="M2130" t="str">
        <f>IF(OR(I2130="PIZ BUIN",I2130="LISTERINE"),VLOOKUP(E2130,MAPEO!C:D,2,0)&amp;" "&amp;H2130,VLOOKUP(E2130,MAPEO!C:D,2,0))</f>
        <v>Compeed Others</v>
      </c>
      <c r="N2130">
        <f>VLOOKUP(F2130,MD!A:B,2,0)</f>
        <v>0</v>
      </c>
    </row>
    <row r="2131" spans="1:14">
      <c r="A2131" t="s">
        <v>133</v>
      </c>
      <c r="B2131" t="s">
        <v>0</v>
      </c>
      <c r="C2131" t="s">
        <v>159</v>
      </c>
      <c r="D2131" t="s">
        <v>418</v>
      </c>
      <c r="E2131" t="s">
        <v>418</v>
      </c>
      <c r="F2131" t="s">
        <v>111</v>
      </c>
      <c r="G2131" s="3">
        <v>-37.15</v>
      </c>
      <c r="H2131" s="3" t="str">
        <f>VLOOKUP($A2131&amp;$C2131&amp;$B2131,Mapping!$C:$G,3,0)</f>
        <v>Beauty</v>
      </c>
      <c r="I2131" t="str">
        <f>VLOOKUP($A2131&amp;$C2131&amp;$B2131,Mapping!$C:$G,4,0)</f>
        <v>COMPEED</v>
      </c>
      <c r="J2131" t="str">
        <f t="shared" si="33"/>
        <v>COMPEED BANDAGES</v>
      </c>
      <c r="K2131" t="str">
        <f>VLOOKUP($A2131&amp;$C2131&amp;$B2131,Mapping!$C:$G,5,0)</f>
        <v>Oral &amp; Topical</v>
      </c>
      <c r="L2131" t="str">
        <f>VLOOKUP(J2131&amp;H2131,Mapping!J:K,2,0)</f>
        <v>Compeed Bandages</v>
      </c>
      <c r="M2131" t="str">
        <f>IF(OR(I2131="PIZ BUIN",I2131="LISTERINE"),VLOOKUP(E2131,MAPEO!C:D,2,0)&amp;" "&amp;H2131,VLOOKUP(E2131,MAPEO!C:D,2,0))</f>
        <v>Compeed Others</v>
      </c>
      <c r="N2131">
        <f>VLOOKUP(F2131,MD!A:B,2,0)</f>
        <v>0</v>
      </c>
    </row>
    <row r="2132" spans="1:14">
      <c r="A2132" t="s">
        <v>133</v>
      </c>
      <c r="B2132" t="s">
        <v>0</v>
      </c>
      <c r="C2132" t="s">
        <v>159</v>
      </c>
      <c r="D2132" t="s">
        <v>418</v>
      </c>
      <c r="E2132" t="s">
        <v>418</v>
      </c>
      <c r="F2132" t="s">
        <v>114</v>
      </c>
      <c r="G2132" s="3">
        <v>-22.69</v>
      </c>
      <c r="H2132" s="3" t="str">
        <f>VLOOKUP($A2132&amp;$C2132&amp;$B2132,Mapping!$C:$G,3,0)</f>
        <v>Beauty</v>
      </c>
      <c r="I2132" t="str">
        <f>VLOOKUP($A2132&amp;$C2132&amp;$B2132,Mapping!$C:$G,4,0)</f>
        <v>COMPEED</v>
      </c>
      <c r="J2132" t="str">
        <f t="shared" si="33"/>
        <v>COMPEED BANDAGES</v>
      </c>
      <c r="K2132" t="str">
        <f>VLOOKUP($A2132&amp;$C2132&amp;$B2132,Mapping!$C:$G,5,0)</f>
        <v>Oral &amp; Topical</v>
      </c>
      <c r="L2132" t="str">
        <f>VLOOKUP(J2132&amp;H2132,Mapping!J:K,2,0)</f>
        <v>Compeed Bandages</v>
      </c>
      <c r="M2132" t="str">
        <f>IF(OR(I2132="PIZ BUIN",I2132="LISTERINE"),VLOOKUP(E2132,MAPEO!C:D,2,0)&amp;" "&amp;H2132,VLOOKUP(E2132,MAPEO!C:D,2,0))</f>
        <v>Compeed Others</v>
      </c>
      <c r="N2132">
        <f>VLOOKUP(F2132,MD!A:B,2,0)</f>
        <v>0</v>
      </c>
    </row>
    <row r="2133" spans="1:14">
      <c r="A2133" t="s">
        <v>133</v>
      </c>
      <c r="B2133" t="s">
        <v>0</v>
      </c>
      <c r="C2133" t="s">
        <v>159</v>
      </c>
      <c r="D2133" t="s">
        <v>418</v>
      </c>
      <c r="E2133" t="s">
        <v>418</v>
      </c>
      <c r="F2133" t="s">
        <v>115</v>
      </c>
      <c r="G2133" s="3">
        <v>-18.600000000000001</v>
      </c>
      <c r="H2133" s="3" t="str">
        <f>VLOOKUP($A2133&amp;$C2133&amp;$B2133,Mapping!$C:$G,3,0)</f>
        <v>Beauty</v>
      </c>
      <c r="I2133" t="str">
        <f>VLOOKUP($A2133&amp;$C2133&amp;$B2133,Mapping!$C:$G,4,0)</f>
        <v>COMPEED</v>
      </c>
      <c r="J2133" t="str">
        <f t="shared" si="33"/>
        <v>COMPEED BANDAGES</v>
      </c>
      <c r="K2133" t="str">
        <f>VLOOKUP($A2133&amp;$C2133&amp;$B2133,Mapping!$C:$G,5,0)</f>
        <v>Oral &amp; Topical</v>
      </c>
      <c r="L2133" t="str">
        <f>VLOOKUP(J2133&amp;H2133,Mapping!J:K,2,0)</f>
        <v>Compeed Bandages</v>
      </c>
      <c r="M2133" t="str">
        <f>IF(OR(I2133="PIZ BUIN",I2133="LISTERINE"),VLOOKUP(E2133,MAPEO!C:D,2,0)&amp;" "&amp;H2133,VLOOKUP(E2133,MAPEO!C:D,2,0))</f>
        <v>Compeed Others</v>
      </c>
      <c r="N2133" t="str">
        <f>VLOOKUP(F2133,MD!A:B,2,0)</f>
        <v>YTD 2016</v>
      </c>
    </row>
    <row r="2134" spans="1:14">
      <c r="A2134" t="s">
        <v>133</v>
      </c>
      <c r="B2134" t="s">
        <v>0</v>
      </c>
      <c r="C2134" t="s">
        <v>159</v>
      </c>
      <c r="D2134" t="s">
        <v>418</v>
      </c>
      <c r="E2134" t="s">
        <v>418</v>
      </c>
      <c r="F2134" t="s">
        <v>117</v>
      </c>
      <c r="G2134" s="3">
        <v>-68.430000000000007</v>
      </c>
      <c r="H2134" s="3" t="str">
        <f>VLOOKUP($A2134&amp;$C2134&amp;$B2134,Mapping!$C:$G,3,0)</f>
        <v>Beauty</v>
      </c>
      <c r="I2134" t="str">
        <f>VLOOKUP($A2134&amp;$C2134&amp;$B2134,Mapping!$C:$G,4,0)</f>
        <v>COMPEED</v>
      </c>
      <c r="J2134" t="str">
        <f t="shared" si="33"/>
        <v>COMPEED BANDAGES</v>
      </c>
      <c r="K2134" t="str">
        <f>VLOOKUP($A2134&amp;$C2134&amp;$B2134,Mapping!$C:$G,5,0)</f>
        <v>Oral &amp; Topical</v>
      </c>
      <c r="L2134" t="str">
        <f>VLOOKUP(J2134&amp;H2134,Mapping!J:K,2,0)</f>
        <v>Compeed Bandages</v>
      </c>
      <c r="M2134" t="str">
        <f>IF(OR(I2134="PIZ BUIN",I2134="LISTERINE"),VLOOKUP(E2134,MAPEO!C:D,2,0)&amp;" "&amp;H2134,VLOOKUP(E2134,MAPEO!C:D,2,0))</f>
        <v>Compeed Others</v>
      </c>
      <c r="N2134" t="str">
        <f>VLOOKUP(F2134,MD!A:B,2,0)</f>
        <v>YTD 2016</v>
      </c>
    </row>
    <row r="2135" spans="1:14">
      <c r="A2135" t="s">
        <v>133</v>
      </c>
      <c r="B2135" t="s">
        <v>0</v>
      </c>
      <c r="C2135" t="s">
        <v>159</v>
      </c>
      <c r="D2135" t="s">
        <v>418</v>
      </c>
      <c r="E2135" t="s">
        <v>418</v>
      </c>
      <c r="F2135" t="s">
        <v>118</v>
      </c>
      <c r="G2135" s="3">
        <v>-35.020000000000003</v>
      </c>
      <c r="H2135" s="3" t="str">
        <f>VLOOKUP($A2135&amp;$C2135&amp;$B2135,Mapping!$C:$G,3,0)</f>
        <v>Beauty</v>
      </c>
      <c r="I2135" t="str">
        <f>VLOOKUP($A2135&amp;$C2135&amp;$B2135,Mapping!$C:$G,4,0)</f>
        <v>COMPEED</v>
      </c>
      <c r="J2135" t="str">
        <f t="shared" si="33"/>
        <v>COMPEED BANDAGES</v>
      </c>
      <c r="K2135" t="str">
        <f>VLOOKUP($A2135&amp;$C2135&amp;$B2135,Mapping!$C:$G,5,0)</f>
        <v>Oral &amp; Topical</v>
      </c>
      <c r="L2135" t="str">
        <f>VLOOKUP(J2135&amp;H2135,Mapping!J:K,2,0)</f>
        <v>Compeed Bandages</v>
      </c>
      <c r="M2135" t="str">
        <f>IF(OR(I2135="PIZ BUIN",I2135="LISTERINE"),VLOOKUP(E2135,MAPEO!C:D,2,0)&amp;" "&amp;H2135,VLOOKUP(E2135,MAPEO!C:D,2,0))</f>
        <v>Compeed Others</v>
      </c>
      <c r="N2135" t="str">
        <f>VLOOKUP(F2135,MD!A:B,2,0)</f>
        <v>YTD 2016</v>
      </c>
    </row>
    <row r="2136" spans="1:14">
      <c r="A2136" t="s">
        <v>133</v>
      </c>
      <c r="B2136" t="s">
        <v>0</v>
      </c>
      <c r="C2136" t="s">
        <v>159</v>
      </c>
      <c r="D2136" t="s">
        <v>419</v>
      </c>
      <c r="E2136" t="s">
        <v>646</v>
      </c>
      <c r="F2136" t="s">
        <v>482</v>
      </c>
      <c r="G2136" s="3">
        <v>218.88</v>
      </c>
      <c r="H2136" s="3" t="str">
        <f>VLOOKUP($A2136&amp;$C2136&amp;$B2136,Mapping!$C:$G,3,0)</f>
        <v>Beauty</v>
      </c>
      <c r="I2136" t="str">
        <f>VLOOKUP($A2136&amp;$C2136&amp;$B2136,Mapping!$C:$G,4,0)</f>
        <v>COMPEED</v>
      </c>
      <c r="J2136" t="str">
        <f t="shared" si="33"/>
        <v>COMPEED BLISTER DISPLAY</v>
      </c>
      <c r="K2136" t="str">
        <f>VLOOKUP($A2136&amp;$C2136&amp;$B2136,Mapping!$C:$G,5,0)</f>
        <v>Oral &amp; Topical</v>
      </c>
      <c r="L2136" t="str">
        <f>VLOOKUP(J2136&amp;H2136,Mapping!J:K,2,0)</f>
        <v>Compeed Blister</v>
      </c>
      <c r="M2136" t="str">
        <f>IF(OR(I2136="PIZ BUIN",I2136="LISTERINE"),VLOOKUP(E2136,MAPEO!C:D,2,0)&amp;" "&amp;H2136,VLOOKUP(E2136,MAPEO!C:D,2,0))</f>
        <v>Compeed Blisters</v>
      </c>
      <c r="N2136">
        <f>VLOOKUP(F2136,MD!A:B,2,0)</f>
        <v>0</v>
      </c>
    </row>
    <row r="2137" spans="1:14">
      <c r="A2137" t="s">
        <v>133</v>
      </c>
      <c r="B2137" t="s">
        <v>0</v>
      </c>
      <c r="C2137" t="s">
        <v>159</v>
      </c>
      <c r="D2137" t="s">
        <v>419</v>
      </c>
      <c r="E2137" t="s">
        <v>646</v>
      </c>
      <c r="F2137" t="s">
        <v>483</v>
      </c>
      <c r="G2137" s="3">
        <v>2249.6</v>
      </c>
      <c r="H2137" s="3" t="str">
        <f>VLOOKUP($A2137&amp;$C2137&amp;$B2137,Mapping!$C:$G,3,0)</f>
        <v>Beauty</v>
      </c>
      <c r="I2137" t="str">
        <f>VLOOKUP($A2137&amp;$C2137&amp;$B2137,Mapping!$C:$G,4,0)</f>
        <v>COMPEED</v>
      </c>
      <c r="J2137" t="str">
        <f t="shared" si="33"/>
        <v>COMPEED BLISTER DISPLAY</v>
      </c>
      <c r="K2137" t="str">
        <f>VLOOKUP($A2137&amp;$C2137&amp;$B2137,Mapping!$C:$G,5,0)</f>
        <v>Oral &amp; Topical</v>
      </c>
      <c r="L2137" t="str">
        <f>VLOOKUP(J2137&amp;H2137,Mapping!J:K,2,0)</f>
        <v>Compeed Blister</v>
      </c>
      <c r="M2137" t="str">
        <f>IF(OR(I2137="PIZ BUIN",I2137="LISTERINE"),VLOOKUP(E2137,MAPEO!C:D,2,0)&amp;" "&amp;H2137,VLOOKUP(E2137,MAPEO!C:D,2,0))</f>
        <v>Compeed Blisters</v>
      </c>
      <c r="N2137">
        <f>VLOOKUP(F2137,MD!A:B,2,0)</f>
        <v>0</v>
      </c>
    </row>
    <row r="2138" spans="1:14">
      <c r="A2138" t="s">
        <v>133</v>
      </c>
      <c r="B2138" t="s">
        <v>0</v>
      </c>
      <c r="C2138" t="s">
        <v>159</v>
      </c>
      <c r="D2138" t="s">
        <v>419</v>
      </c>
      <c r="E2138" t="s">
        <v>646</v>
      </c>
      <c r="F2138" t="s">
        <v>484</v>
      </c>
      <c r="G2138" s="3">
        <v>104604.05</v>
      </c>
      <c r="H2138" s="3" t="str">
        <f>VLOOKUP($A2138&amp;$C2138&amp;$B2138,Mapping!$C:$G,3,0)</f>
        <v>Beauty</v>
      </c>
      <c r="I2138" t="str">
        <f>VLOOKUP($A2138&amp;$C2138&amp;$B2138,Mapping!$C:$G,4,0)</f>
        <v>COMPEED</v>
      </c>
      <c r="J2138" t="str">
        <f t="shared" si="33"/>
        <v>COMPEED BLISTER DISPLAY</v>
      </c>
      <c r="K2138" t="str">
        <f>VLOOKUP($A2138&amp;$C2138&amp;$B2138,Mapping!$C:$G,5,0)</f>
        <v>Oral &amp; Topical</v>
      </c>
      <c r="L2138" t="str">
        <f>VLOOKUP(J2138&amp;H2138,Mapping!J:K,2,0)</f>
        <v>Compeed Blister</v>
      </c>
      <c r="M2138" t="str">
        <f>IF(OR(I2138="PIZ BUIN",I2138="LISTERINE"),VLOOKUP(E2138,MAPEO!C:D,2,0)&amp;" "&amp;H2138,VLOOKUP(E2138,MAPEO!C:D,2,0))</f>
        <v>Compeed Blisters</v>
      </c>
      <c r="N2138">
        <f>VLOOKUP(F2138,MD!A:B,2,0)</f>
        <v>0</v>
      </c>
    </row>
    <row r="2139" spans="1:14">
      <c r="A2139" t="s">
        <v>133</v>
      </c>
      <c r="B2139" t="s">
        <v>0</v>
      </c>
      <c r="C2139" t="s">
        <v>159</v>
      </c>
      <c r="D2139" t="s">
        <v>419</v>
      </c>
      <c r="E2139" t="s">
        <v>646</v>
      </c>
      <c r="F2139" t="s">
        <v>485</v>
      </c>
      <c r="G2139" s="3">
        <v>35264.449999999997</v>
      </c>
      <c r="H2139" s="3" t="str">
        <f>VLOOKUP($A2139&amp;$C2139&amp;$B2139,Mapping!$C:$G,3,0)</f>
        <v>Beauty</v>
      </c>
      <c r="I2139" t="str">
        <f>VLOOKUP($A2139&amp;$C2139&amp;$B2139,Mapping!$C:$G,4,0)</f>
        <v>COMPEED</v>
      </c>
      <c r="J2139" t="str">
        <f t="shared" si="33"/>
        <v>COMPEED BLISTER DISPLAY</v>
      </c>
      <c r="K2139" t="str">
        <f>VLOOKUP($A2139&amp;$C2139&amp;$B2139,Mapping!$C:$G,5,0)</f>
        <v>Oral &amp; Topical</v>
      </c>
      <c r="L2139" t="str">
        <f>VLOOKUP(J2139&amp;H2139,Mapping!J:K,2,0)</f>
        <v>Compeed Blister</v>
      </c>
      <c r="M2139" t="str">
        <f>IF(OR(I2139="PIZ BUIN",I2139="LISTERINE"),VLOOKUP(E2139,MAPEO!C:D,2,0)&amp;" "&amp;H2139,VLOOKUP(E2139,MAPEO!C:D,2,0))</f>
        <v>Compeed Blisters</v>
      </c>
      <c r="N2139">
        <f>VLOOKUP(F2139,MD!A:B,2,0)</f>
        <v>0</v>
      </c>
    </row>
    <row r="2140" spans="1:14">
      <c r="A2140" t="s">
        <v>133</v>
      </c>
      <c r="B2140" t="s">
        <v>0</v>
      </c>
      <c r="C2140" t="s">
        <v>159</v>
      </c>
      <c r="D2140" t="s">
        <v>419</v>
      </c>
      <c r="E2140" t="s">
        <v>646</v>
      </c>
      <c r="F2140" t="s">
        <v>486</v>
      </c>
      <c r="G2140" s="3">
        <v>62978.58</v>
      </c>
      <c r="H2140" s="3" t="str">
        <f>VLOOKUP($A2140&amp;$C2140&amp;$B2140,Mapping!$C:$G,3,0)</f>
        <v>Beauty</v>
      </c>
      <c r="I2140" t="str">
        <f>VLOOKUP($A2140&amp;$C2140&amp;$B2140,Mapping!$C:$G,4,0)</f>
        <v>COMPEED</v>
      </c>
      <c r="J2140" t="str">
        <f t="shared" si="33"/>
        <v>COMPEED BLISTER DISPLAY</v>
      </c>
      <c r="K2140" t="str">
        <f>VLOOKUP($A2140&amp;$C2140&amp;$B2140,Mapping!$C:$G,5,0)</f>
        <v>Oral &amp; Topical</v>
      </c>
      <c r="L2140" t="str">
        <f>VLOOKUP(J2140&amp;H2140,Mapping!J:K,2,0)</f>
        <v>Compeed Blister</v>
      </c>
      <c r="M2140" t="str">
        <f>IF(OR(I2140="PIZ BUIN",I2140="LISTERINE"),VLOOKUP(E2140,MAPEO!C:D,2,0)&amp;" "&amp;H2140,VLOOKUP(E2140,MAPEO!C:D,2,0))</f>
        <v>Compeed Blisters</v>
      </c>
      <c r="N2140">
        <f>VLOOKUP(F2140,MD!A:B,2,0)</f>
        <v>0</v>
      </c>
    </row>
    <row r="2141" spans="1:14">
      <c r="A2141" t="s">
        <v>133</v>
      </c>
      <c r="B2141" t="s">
        <v>0</v>
      </c>
      <c r="C2141" t="s">
        <v>159</v>
      </c>
      <c r="D2141" t="s">
        <v>419</v>
      </c>
      <c r="E2141" t="s">
        <v>646</v>
      </c>
      <c r="F2141" t="s">
        <v>487</v>
      </c>
      <c r="G2141" s="3">
        <v>60832.56</v>
      </c>
      <c r="H2141" s="3" t="str">
        <f>VLOOKUP($A2141&amp;$C2141&amp;$B2141,Mapping!$C:$G,3,0)</f>
        <v>Beauty</v>
      </c>
      <c r="I2141" t="str">
        <f>VLOOKUP($A2141&amp;$C2141&amp;$B2141,Mapping!$C:$G,4,0)</f>
        <v>COMPEED</v>
      </c>
      <c r="J2141" t="str">
        <f t="shared" si="33"/>
        <v>COMPEED BLISTER DISPLAY</v>
      </c>
      <c r="K2141" t="str">
        <f>VLOOKUP($A2141&amp;$C2141&amp;$B2141,Mapping!$C:$G,5,0)</f>
        <v>Oral &amp; Topical</v>
      </c>
      <c r="L2141" t="str">
        <f>VLOOKUP(J2141&amp;H2141,Mapping!J:K,2,0)</f>
        <v>Compeed Blister</v>
      </c>
      <c r="M2141" t="str">
        <f>IF(OR(I2141="PIZ BUIN",I2141="LISTERINE"),VLOOKUP(E2141,MAPEO!C:D,2,0)&amp;" "&amp;H2141,VLOOKUP(E2141,MAPEO!C:D,2,0))</f>
        <v>Compeed Blisters</v>
      </c>
      <c r="N2141">
        <f>VLOOKUP(F2141,MD!A:B,2,0)</f>
        <v>0</v>
      </c>
    </row>
    <row r="2142" spans="1:14">
      <c r="A2142" t="s">
        <v>133</v>
      </c>
      <c r="B2142" t="s">
        <v>0</v>
      </c>
      <c r="C2142" t="s">
        <v>159</v>
      </c>
      <c r="D2142" t="s">
        <v>419</v>
      </c>
      <c r="E2142" t="s">
        <v>646</v>
      </c>
      <c r="F2142" t="s">
        <v>488</v>
      </c>
      <c r="G2142" s="3">
        <v>32342.73</v>
      </c>
      <c r="H2142" s="3" t="str">
        <f>VLOOKUP($A2142&amp;$C2142&amp;$B2142,Mapping!$C:$G,3,0)</f>
        <v>Beauty</v>
      </c>
      <c r="I2142" t="str">
        <f>VLOOKUP($A2142&amp;$C2142&amp;$B2142,Mapping!$C:$G,4,0)</f>
        <v>COMPEED</v>
      </c>
      <c r="J2142" t="str">
        <f t="shared" si="33"/>
        <v>COMPEED BLISTER DISPLAY</v>
      </c>
      <c r="K2142" t="str">
        <f>VLOOKUP($A2142&amp;$C2142&amp;$B2142,Mapping!$C:$G,5,0)</f>
        <v>Oral &amp; Topical</v>
      </c>
      <c r="L2142" t="str">
        <f>VLOOKUP(J2142&amp;H2142,Mapping!J:K,2,0)</f>
        <v>Compeed Blister</v>
      </c>
      <c r="M2142" t="str">
        <f>IF(OR(I2142="PIZ BUIN",I2142="LISTERINE"),VLOOKUP(E2142,MAPEO!C:D,2,0)&amp;" "&amp;H2142,VLOOKUP(E2142,MAPEO!C:D,2,0))</f>
        <v>Compeed Blisters</v>
      </c>
      <c r="N2142">
        <f>VLOOKUP(F2142,MD!A:B,2,0)</f>
        <v>0</v>
      </c>
    </row>
    <row r="2143" spans="1:14">
      <c r="A2143" t="s">
        <v>133</v>
      </c>
      <c r="B2143" t="s">
        <v>0</v>
      </c>
      <c r="C2143" t="s">
        <v>159</v>
      </c>
      <c r="D2143" t="s">
        <v>419</v>
      </c>
      <c r="E2143" t="s">
        <v>646</v>
      </c>
      <c r="F2143" t="s">
        <v>489</v>
      </c>
      <c r="G2143" s="3">
        <v>30512.46</v>
      </c>
      <c r="H2143" s="3" t="str">
        <f>VLOOKUP($A2143&amp;$C2143&amp;$B2143,Mapping!$C:$G,3,0)</f>
        <v>Beauty</v>
      </c>
      <c r="I2143" t="str">
        <f>VLOOKUP($A2143&amp;$C2143&amp;$B2143,Mapping!$C:$G,4,0)</f>
        <v>COMPEED</v>
      </c>
      <c r="J2143" t="str">
        <f t="shared" si="33"/>
        <v>COMPEED BLISTER DISPLAY</v>
      </c>
      <c r="K2143" t="str">
        <f>VLOOKUP($A2143&amp;$C2143&amp;$B2143,Mapping!$C:$G,5,0)</f>
        <v>Oral &amp; Topical</v>
      </c>
      <c r="L2143" t="str">
        <f>VLOOKUP(J2143&amp;H2143,Mapping!J:K,2,0)</f>
        <v>Compeed Blister</v>
      </c>
      <c r="M2143" t="str">
        <f>IF(OR(I2143="PIZ BUIN",I2143="LISTERINE"),VLOOKUP(E2143,MAPEO!C:D,2,0)&amp;" "&amp;H2143,VLOOKUP(E2143,MAPEO!C:D,2,0))</f>
        <v>Compeed Blisters</v>
      </c>
      <c r="N2143">
        <f>VLOOKUP(F2143,MD!A:B,2,0)</f>
        <v>0</v>
      </c>
    </row>
    <row r="2144" spans="1:14">
      <c r="A2144" t="s">
        <v>133</v>
      </c>
      <c r="B2144" t="s">
        <v>0</v>
      </c>
      <c r="C2144" t="s">
        <v>159</v>
      </c>
      <c r="D2144" t="s">
        <v>419</v>
      </c>
      <c r="E2144" t="s">
        <v>646</v>
      </c>
      <c r="F2144" t="s">
        <v>490</v>
      </c>
      <c r="G2144" s="3">
        <v>20589.849999999999</v>
      </c>
      <c r="H2144" s="3" t="str">
        <f>VLOOKUP($A2144&amp;$C2144&amp;$B2144,Mapping!$C:$G,3,0)</f>
        <v>Beauty</v>
      </c>
      <c r="I2144" t="str">
        <f>VLOOKUP($A2144&amp;$C2144&amp;$B2144,Mapping!$C:$G,4,0)</f>
        <v>COMPEED</v>
      </c>
      <c r="J2144" t="str">
        <f t="shared" si="33"/>
        <v>COMPEED BLISTER DISPLAY</v>
      </c>
      <c r="K2144" t="str">
        <f>VLOOKUP($A2144&amp;$C2144&amp;$B2144,Mapping!$C:$G,5,0)</f>
        <v>Oral &amp; Topical</v>
      </c>
      <c r="L2144" t="str">
        <f>VLOOKUP(J2144&amp;H2144,Mapping!J:K,2,0)</f>
        <v>Compeed Blister</v>
      </c>
      <c r="M2144" t="str">
        <f>IF(OR(I2144="PIZ BUIN",I2144="LISTERINE"),VLOOKUP(E2144,MAPEO!C:D,2,0)&amp;" "&amp;H2144,VLOOKUP(E2144,MAPEO!C:D,2,0))</f>
        <v>Compeed Blisters</v>
      </c>
      <c r="N2144">
        <f>VLOOKUP(F2144,MD!A:B,2,0)</f>
        <v>0</v>
      </c>
    </row>
    <row r="2145" spans="1:14">
      <c r="A2145" t="s">
        <v>133</v>
      </c>
      <c r="B2145" t="s">
        <v>0</v>
      </c>
      <c r="C2145" t="s">
        <v>159</v>
      </c>
      <c r="D2145" t="s">
        <v>419</v>
      </c>
      <c r="E2145" t="s">
        <v>646</v>
      </c>
      <c r="F2145" t="s">
        <v>491</v>
      </c>
      <c r="G2145" s="3">
        <v>23116.98</v>
      </c>
      <c r="H2145" s="3" t="str">
        <f>VLOOKUP($A2145&amp;$C2145&amp;$B2145,Mapping!$C:$G,3,0)</f>
        <v>Beauty</v>
      </c>
      <c r="I2145" t="str">
        <f>VLOOKUP($A2145&amp;$C2145&amp;$B2145,Mapping!$C:$G,4,0)</f>
        <v>COMPEED</v>
      </c>
      <c r="J2145" t="str">
        <f t="shared" si="33"/>
        <v>COMPEED BLISTER DISPLAY</v>
      </c>
      <c r="K2145" t="str">
        <f>VLOOKUP($A2145&amp;$C2145&amp;$B2145,Mapping!$C:$G,5,0)</f>
        <v>Oral &amp; Topical</v>
      </c>
      <c r="L2145" t="str">
        <f>VLOOKUP(J2145&amp;H2145,Mapping!J:K,2,0)</f>
        <v>Compeed Blister</v>
      </c>
      <c r="M2145" t="str">
        <f>IF(OR(I2145="PIZ BUIN",I2145="LISTERINE"),VLOOKUP(E2145,MAPEO!C:D,2,0)&amp;" "&amp;H2145,VLOOKUP(E2145,MAPEO!C:D,2,0))</f>
        <v>Compeed Blisters</v>
      </c>
      <c r="N2145">
        <f>VLOOKUP(F2145,MD!A:B,2,0)</f>
        <v>0</v>
      </c>
    </row>
    <row r="2146" spans="1:14">
      <c r="A2146" t="s">
        <v>133</v>
      </c>
      <c r="B2146" t="s">
        <v>0</v>
      </c>
      <c r="C2146" t="s">
        <v>159</v>
      </c>
      <c r="D2146" t="s">
        <v>419</v>
      </c>
      <c r="E2146" t="s">
        <v>646</v>
      </c>
      <c r="F2146" t="s">
        <v>492</v>
      </c>
      <c r="G2146" s="3">
        <v>27792.51</v>
      </c>
      <c r="H2146" s="3" t="str">
        <f>VLOOKUP($A2146&amp;$C2146&amp;$B2146,Mapping!$C:$G,3,0)</f>
        <v>Beauty</v>
      </c>
      <c r="I2146" t="str">
        <f>VLOOKUP($A2146&amp;$C2146&amp;$B2146,Mapping!$C:$G,4,0)</f>
        <v>COMPEED</v>
      </c>
      <c r="J2146" t="str">
        <f t="shared" si="33"/>
        <v>COMPEED BLISTER DISPLAY</v>
      </c>
      <c r="K2146" t="str">
        <f>VLOOKUP($A2146&amp;$C2146&amp;$B2146,Mapping!$C:$G,5,0)</f>
        <v>Oral &amp; Topical</v>
      </c>
      <c r="L2146" t="str">
        <f>VLOOKUP(J2146&amp;H2146,Mapping!J:K,2,0)</f>
        <v>Compeed Blister</v>
      </c>
      <c r="M2146" t="str">
        <f>IF(OR(I2146="PIZ BUIN",I2146="LISTERINE"),VLOOKUP(E2146,MAPEO!C:D,2,0)&amp;" "&amp;H2146,VLOOKUP(E2146,MAPEO!C:D,2,0))</f>
        <v>Compeed Blisters</v>
      </c>
      <c r="N2146">
        <f>VLOOKUP(F2146,MD!A:B,2,0)</f>
        <v>0</v>
      </c>
    </row>
    <row r="2147" spans="1:14">
      <c r="A2147" t="s">
        <v>133</v>
      </c>
      <c r="B2147" t="s">
        <v>0</v>
      </c>
      <c r="C2147" t="s">
        <v>159</v>
      </c>
      <c r="D2147" t="s">
        <v>419</v>
      </c>
      <c r="E2147" t="s">
        <v>646</v>
      </c>
      <c r="F2147" t="s">
        <v>493</v>
      </c>
      <c r="G2147" s="3">
        <v>2452.4899999999998</v>
      </c>
      <c r="H2147" s="3" t="str">
        <f>VLOOKUP($A2147&amp;$C2147&amp;$B2147,Mapping!$C:$G,3,0)</f>
        <v>Beauty</v>
      </c>
      <c r="I2147" t="str">
        <f>VLOOKUP($A2147&amp;$C2147&amp;$B2147,Mapping!$C:$G,4,0)</f>
        <v>COMPEED</v>
      </c>
      <c r="J2147" t="str">
        <f t="shared" si="33"/>
        <v>COMPEED BLISTER DISPLAY</v>
      </c>
      <c r="K2147" t="str">
        <f>VLOOKUP($A2147&amp;$C2147&amp;$B2147,Mapping!$C:$G,5,0)</f>
        <v>Oral &amp; Topical</v>
      </c>
      <c r="L2147" t="str">
        <f>VLOOKUP(J2147&amp;H2147,Mapping!J:K,2,0)</f>
        <v>Compeed Blister</v>
      </c>
      <c r="M2147" t="str">
        <f>IF(OR(I2147="PIZ BUIN",I2147="LISTERINE"),VLOOKUP(E2147,MAPEO!C:D,2,0)&amp;" "&amp;H2147,VLOOKUP(E2147,MAPEO!C:D,2,0))</f>
        <v>Compeed Blisters</v>
      </c>
      <c r="N2147">
        <f>VLOOKUP(F2147,MD!A:B,2,0)</f>
        <v>0</v>
      </c>
    </row>
    <row r="2148" spans="1:14">
      <c r="A2148" t="s">
        <v>133</v>
      </c>
      <c r="B2148" t="s">
        <v>0</v>
      </c>
      <c r="C2148" t="s">
        <v>159</v>
      </c>
      <c r="D2148" t="s">
        <v>419</v>
      </c>
      <c r="E2148" t="s">
        <v>647</v>
      </c>
      <c r="F2148" t="s">
        <v>482</v>
      </c>
      <c r="G2148" s="3">
        <v>22386.12</v>
      </c>
      <c r="H2148" s="3" t="str">
        <f>VLOOKUP($A2148&amp;$C2148&amp;$B2148,Mapping!$C:$G,3,0)</f>
        <v>Beauty</v>
      </c>
      <c r="I2148" t="str">
        <f>VLOOKUP($A2148&amp;$C2148&amp;$B2148,Mapping!$C:$G,4,0)</f>
        <v>COMPEED</v>
      </c>
      <c r="J2148" t="str">
        <f t="shared" si="33"/>
        <v>COMPEED BLISTER EXTREME</v>
      </c>
      <c r="K2148" t="str">
        <f>VLOOKUP($A2148&amp;$C2148&amp;$B2148,Mapping!$C:$G,5,0)</f>
        <v>Oral &amp; Topical</v>
      </c>
      <c r="L2148" t="str">
        <f>VLOOKUP(J2148&amp;H2148,Mapping!J:K,2,0)</f>
        <v>Compeed Blister</v>
      </c>
      <c r="M2148" t="str">
        <f>IF(OR(I2148="PIZ BUIN",I2148="LISTERINE"),VLOOKUP(E2148,MAPEO!C:D,2,0)&amp;" "&amp;H2148,VLOOKUP(E2148,MAPEO!C:D,2,0))</f>
        <v>Compeed Blisters</v>
      </c>
      <c r="N2148">
        <f>VLOOKUP(F2148,MD!A:B,2,0)</f>
        <v>0</v>
      </c>
    </row>
    <row r="2149" spans="1:14">
      <c r="A2149" t="s">
        <v>133</v>
      </c>
      <c r="B2149" t="s">
        <v>0</v>
      </c>
      <c r="C2149" t="s">
        <v>159</v>
      </c>
      <c r="D2149" t="s">
        <v>419</v>
      </c>
      <c r="E2149" t="s">
        <v>647</v>
      </c>
      <c r="F2149" t="s">
        <v>483</v>
      </c>
      <c r="G2149" s="3">
        <v>64507.45</v>
      </c>
      <c r="H2149" s="3" t="str">
        <f>VLOOKUP($A2149&amp;$C2149&amp;$B2149,Mapping!$C:$G,3,0)</f>
        <v>Beauty</v>
      </c>
      <c r="I2149" t="str">
        <f>VLOOKUP($A2149&amp;$C2149&amp;$B2149,Mapping!$C:$G,4,0)</f>
        <v>COMPEED</v>
      </c>
      <c r="J2149" t="str">
        <f t="shared" si="33"/>
        <v>COMPEED BLISTER EXTREME</v>
      </c>
      <c r="K2149" t="str">
        <f>VLOOKUP($A2149&amp;$C2149&amp;$B2149,Mapping!$C:$G,5,0)</f>
        <v>Oral &amp; Topical</v>
      </c>
      <c r="L2149" t="str">
        <f>VLOOKUP(J2149&amp;H2149,Mapping!J:K,2,0)</f>
        <v>Compeed Blister</v>
      </c>
      <c r="M2149" t="str">
        <f>IF(OR(I2149="PIZ BUIN",I2149="LISTERINE"),VLOOKUP(E2149,MAPEO!C:D,2,0)&amp;" "&amp;H2149,VLOOKUP(E2149,MAPEO!C:D,2,0))</f>
        <v>Compeed Blisters</v>
      </c>
      <c r="N2149">
        <f>VLOOKUP(F2149,MD!A:B,2,0)</f>
        <v>0</v>
      </c>
    </row>
    <row r="2150" spans="1:14">
      <c r="A2150" t="s">
        <v>133</v>
      </c>
      <c r="B2150" t="s">
        <v>0</v>
      </c>
      <c r="C2150" t="s">
        <v>159</v>
      </c>
      <c r="D2150" t="s">
        <v>419</v>
      </c>
      <c r="E2150" t="s">
        <v>647</v>
      </c>
      <c r="F2150" t="s">
        <v>484</v>
      </c>
      <c r="G2150" s="3">
        <v>80400.34</v>
      </c>
      <c r="H2150" s="3" t="str">
        <f>VLOOKUP($A2150&amp;$C2150&amp;$B2150,Mapping!$C:$G,3,0)</f>
        <v>Beauty</v>
      </c>
      <c r="I2150" t="str">
        <f>VLOOKUP($A2150&amp;$C2150&amp;$B2150,Mapping!$C:$G,4,0)</f>
        <v>COMPEED</v>
      </c>
      <c r="J2150" t="str">
        <f t="shared" si="33"/>
        <v>COMPEED BLISTER EXTREME</v>
      </c>
      <c r="K2150" t="str">
        <f>VLOOKUP($A2150&amp;$C2150&amp;$B2150,Mapping!$C:$G,5,0)</f>
        <v>Oral &amp; Topical</v>
      </c>
      <c r="L2150" t="str">
        <f>VLOOKUP(J2150&amp;H2150,Mapping!J:K,2,0)</f>
        <v>Compeed Blister</v>
      </c>
      <c r="M2150" t="str">
        <f>IF(OR(I2150="PIZ BUIN",I2150="LISTERINE"),VLOOKUP(E2150,MAPEO!C:D,2,0)&amp;" "&amp;H2150,VLOOKUP(E2150,MAPEO!C:D,2,0))</f>
        <v>Compeed Blisters</v>
      </c>
      <c r="N2150">
        <f>VLOOKUP(F2150,MD!A:B,2,0)</f>
        <v>0</v>
      </c>
    </row>
    <row r="2151" spans="1:14">
      <c r="A2151" t="s">
        <v>133</v>
      </c>
      <c r="B2151" t="s">
        <v>0</v>
      </c>
      <c r="C2151" t="s">
        <v>159</v>
      </c>
      <c r="D2151" t="s">
        <v>419</v>
      </c>
      <c r="E2151" t="s">
        <v>647</v>
      </c>
      <c r="F2151" t="s">
        <v>485</v>
      </c>
      <c r="G2151" s="3">
        <v>30241.68</v>
      </c>
      <c r="H2151" s="3" t="str">
        <f>VLOOKUP($A2151&amp;$C2151&amp;$B2151,Mapping!$C:$G,3,0)</f>
        <v>Beauty</v>
      </c>
      <c r="I2151" t="str">
        <f>VLOOKUP($A2151&amp;$C2151&amp;$B2151,Mapping!$C:$G,4,0)</f>
        <v>COMPEED</v>
      </c>
      <c r="J2151" t="str">
        <f t="shared" si="33"/>
        <v>COMPEED BLISTER EXTREME</v>
      </c>
      <c r="K2151" t="str">
        <f>VLOOKUP($A2151&amp;$C2151&amp;$B2151,Mapping!$C:$G,5,0)</f>
        <v>Oral &amp; Topical</v>
      </c>
      <c r="L2151" t="str">
        <f>VLOOKUP(J2151&amp;H2151,Mapping!J:K,2,0)</f>
        <v>Compeed Blister</v>
      </c>
      <c r="M2151" t="str">
        <f>IF(OR(I2151="PIZ BUIN",I2151="LISTERINE"),VLOOKUP(E2151,MAPEO!C:D,2,0)&amp;" "&amp;H2151,VLOOKUP(E2151,MAPEO!C:D,2,0))</f>
        <v>Compeed Blisters</v>
      </c>
      <c r="N2151">
        <f>VLOOKUP(F2151,MD!A:B,2,0)</f>
        <v>0</v>
      </c>
    </row>
    <row r="2152" spans="1:14">
      <c r="A2152" t="s">
        <v>133</v>
      </c>
      <c r="B2152" t="s">
        <v>0</v>
      </c>
      <c r="C2152" t="s">
        <v>159</v>
      </c>
      <c r="D2152" t="s">
        <v>419</v>
      </c>
      <c r="E2152" t="s">
        <v>647</v>
      </c>
      <c r="F2152" t="s">
        <v>486</v>
      </c>
      <c r="G2152" s="3">
        <v>33834.75</v>
      </c>
      <c r="H2152" s="3" t="str">
        <f>VLOOKUP($A2152&amp;$C2152&amp;$B2152,Mapping!$C:$G,3,0)</f>
        <v>Beauty</v>
      </c>
      <c r="I2152" t="str">
        <f>VLOOKUP($A2152&amp;$C2152&amp;$B2152,Mapping!$C:$G,4,0)</f>
        <v>COMPEED</v>
      </c>
      <c r="J2152" t="str">
        <f t="shared" si="33"/>
        <v>COMPEED BLISTER EXTREME</v>
      </c>
      <c r="K2152" t="str">
        <f>VLOOKUP($A2152&amp;$C2152&amp;$B2152,Mapping!$C:$G,5,0)</f>
        <v>Oral &amp; Topical</v>
      </c>
      <c r="L2152" t="str">
        <f>VLOOKUP(J2152&amp;H2152,Mapping!J:K,2,0)</f>
        <v>Compeed Blister</v>
      </c>
      <c r="M2152" t="str">
        <f>IF(OR(I2152="PIZ BUIN",I2152="LISTERINE"),VLOOKUP(E2152,MAPEO!C:D,2,0)&amp;" "&amp;H2152,VLOOKUP(E2152,MAPEO!C:D,2,0))</f>
        <v>Compeed Blisters</v>
      </c>
      <c r="N2152">
        <f>VLOOKUP(F2152,MD!A:B,2,0)</f>
        <v>0</v>
      </c>
    </row>
    <row r="2153" spans="1:14">
      <c r="A2153" t="s">
        <v>133</v>
      </c>
      <c r="B2153" t="s">
        <v>0</v>
      </c>
      <c r="C2153" t="s">
        <v>159</v>
      </c>
      <c r="D2153" t="s">
        <v>419</v>
      </c>
      <c r="E2153" t="s">
        <v>647</v>
      </c>
      <c r="F2153" t="s">
        <v>487</v>
      </c>
      <c r="G2153" s="3">
        <v>80043.600000000006</v>
      </c>
      <c r="H2153" s="3" t="str">
        <f>VLOOKUP($A2153&amp;$C2153&amp;$B2153,Mapping!$C:$G,3,0)</f>
        <v>Beauty</v>
      </c>
      <c r="I2153" t="str">
        <f>VLOOKUP($A2153&amp;$C2153&amp;$B2153,Mapping!$C:$G,4,0)</f>
        <v>COMPEED</v>
      </c>
      <c r="J2153" t="str">
        <f t="shared" si="33"/>
        <v>COMPEED BLISTER EXTREME</v>
      </c>
      <c r="K2153" t="str">
        <f>VLOOKUP($A2153&amp;$C2153&amp;$B2153,Mapping!$C:$G,5,0)</f>
        <v>Oral &amp; Topical</v>
      </c>
      <c r="L2153" t="str">
        <f>VLOOKUP(J2153&amp;H2153,Mapping!J:K,2,0)</f>
        <v>Compeed Blister</v>
      </c>
      <c r="M2153" t="str">
        <f>IF(OR(I2153="PIZ BUIN",I2153="LISTERINE"),VLOOKUP(E2153,MAPEO!C:D,2,0)&amp;" "&amp;H2153,VLOOKUP(E2153,MAPEO!C:D,2,0))</f>
        <v>Compeed Blisters</v>
      </c>
      <c r="N2153">
        <f>VLOOKUP(F2153,MD!A:B,2,0)</f>
        <v>0</v>
      </c>
    </row>
    <row r="2154" spans="1:14">
      <c r="A2154" t="s">
        <v>133</v>
      </c>
      <c r="B2154" t="s">
        <v>0</v>
      </c>
      <c r="C2154" t="s">
        <v>159</v>
      </c>
      <c r="D2154" t="s">
        <v>419</v>
      </c>
      <c r="E2154" t="s">
        <v>647</v>
      </c>
      <c r="F2154" t="s">
        <v>488</v>
      </c>
      <c r="G2154" s="3">
        <v>26436.69</v>
      </c>
      <c r="H2154" s="3" t="str">
        <f>VLOOKUP($A2154&amp;$C2154&amp;$B2154,Mapping!$C:$G,3,0)</f>
        <v>Beauty</v>
      </c>
      <c r="I2154" t="str">
        <f>VLOOKUP($A2154&amp;$C2154&amp;$B2154,Mapping!$C:$G,4,0)</f>
        <v>COMPEED</v>
      </c>
      <c r="J2154" t="str">
        <f t="shared" si="33"/>
        <v>COMPEED BLISTER EXTREME</v>
      </c>
      <c r="K2154" t="str">
        <f>VLOOKUP($A2154&amp;$C2154&amp;$B2154,Mapping!$C:$G,5,0)</f>
        <v>Oral &amp; Topical</v>
      </c>
      <c r="L2154" t="str">
        <f>VLOOKUP(J2154&amp;H2154,Mapping!J:K,2,0)</f>
        <v>Compeed Blister</v>
      </c>
      <c r="M2154" t="str">
        <f>IF(OR(I2154="PIZ BUIN",I2154="LISTERINE"),VLOOKUP(E2154,MAPEO!C:D,2,0)&amp;" "&amp;H2154,VLOOKUP(E2154,MAPEO!C:D,2,0))</f>
        <v>Compeed Blisters</v>
      </c>
      <c r="N2154">
        <f>VLOOKUP(F2154,MD!A:B,2,0)</f>
        <v>0</v>
      </c>
    </row>
    <row r="2155" spans="1:14">
      <c r="A2155" t="s">
        <v>133</v>
      </c>
      <c r="B2155" t="s">
        <v>0</v>
      </c>
      <c r="C2155" t="s">
        <v>159</v>
      </c>
      <c r="D2155" t="s">
        <v>419</v>
      </c>
      <c r="E2155" t="s">
        <v>647</v>
      </c>
      <c r="F2155" t="s">
        <v>489</v>
      </c>
      <c r="G2155" s="3">
        <v>23568.94</v>
      </c>
      <c r="H2155" s="3" t="str">
        <f>VLOOKUP($A2155&amp;$C2155&amp;$B2155,Mapping!$C:$G,3,0)</f>
        <v>Beauty</v>
      </c>
      <c r="I2155" t="str">
        <f>VLOOKUP($A2155&amp;$C2155&amp;$B2155,Mapping!$C:$G,4,0)</f>
        <v>COMPEED</v>
      </c>
      <c r="J2155" t="str">
        <f t="shared" si="33"/>
        <v>COMPEED BLISTER EXTREME</v>
      </c>
      <c r="K2155" t="str">
        <f>VLOOKUP($A2155&amp;$C2155&amp;$B2155,Mapping!$C:$G,5,0)</f>
        <v>Oral &amp; Topical</v>
      </c>
      <c r="L2155" t="str">
        <f>VLOOKUP(J2155&amp;H2155,Mapping!J:K,2,0)</f>
        <v>Compeed Blister</v>
      </c>
      <c r="M2155" t="str">
        <f>IF(OR(I2155="PIZ BUIN",I2155="LISTERINE"),VLOOKUP(E2155,MAPEO!C:D,2,0)&amp;" "&amp;H2155,VLOOKUP(E2155,MAPEO!C:D,2,0))</f>
        <v>Compeed Blisters</v>
      </c>
      <c r="N2155">
        <f>VLOOKUP(F2155,MD!A:B,2,0)</f>
        <v>0</v>
      </c>
    </row>
    <row r="2156" spans="1:14">
      <c r="A2156" t="s">
        <v>133</v>
      </c>
      <c r="B2156" t="s">
        <v>0</v>
      </c>
      <c r="C2156" t="s">
        <v>159</v>
      </c>
      <c r="D2156" t="s">
        <v>419</v>
      </c>
      <c r="E2156" t="s">
        <v>647</v>
      </c>
      <c r="F2156" t="s">
        <v>490</v>
      </c>
      <c r="G2156" s="3">
        <v>37275.43</v>
      </c>
      <c r="H2156" s="3" t="str">
        <f>VLOOKUP($A2156&amp;$C2156&amp;$B2156,Mapping!$C:$G,3,0)</f>
        <v>Beauty</v>
      </c>
      <c r="I2156" t="str">
        <f>VLOOKUP($A2156&amp;$C2156&amp;$B2156,Mapping!$C:$G,4,0)</f>
        <v>COMPEED</v>
      </c>
      <c r="J2156" t="str">
        <f t="shared" si="33"/>
        <v>COMPEED BLISTER EXTREME</v>
      </c>
      <c r="K2156" t="str">
        <f>VLOOKUP($A2156&amp;$C2156&amp;$B2156,Mapping!$C:$G,5,0)</f>
        <v>Oral &amp; Topical</v>
      </c>
      <c r="L2156" t="str">
        <f>VLOOKUP(J2156&amp;H2156,Mapping!J:K,2,0)</f>
        <v>Compeed Blister</v>
      </c>
      <c r="M2156" t="str">
        <f>IF(OR(I2156="PIZ BUIN",I2156="LISTERINE"),VLOOKUP(E2156,MAPEO!C:D,2,0)&amp;" "&amp;H2156,VLOOKUP(E2156,MAPEO!C:D,2,0))</f>
        <v>Compeed Blisters</v>
      </c>
      <c r="N2156">
        <f>VLOOKUP(F2156,MD!A:B,2,0)</f>
        <v>0</v>
      </c>
    </row>
    <row r="2157" spans="1:14">
      <c r="A2157" t="s">
        <v>133</v>
      </c>
      <c r="B2157" t="s">
        <v>0</v>
      </c>
      <c r="C2157" t="s">
        <v>159</v>
      </c>
      <c r="D2157" t="s">
        <v>419</v>
      </c>
      <c r="E2157" t="s">
        <v>647</v>
      </c>
      <c r="F2157" t="s">
        <v>491</v>
      </c>
      <c r="G2157" s="3">
        <v>25657.32</v>
      </c>
      <c r="H2157" s="3" t="str">
        <f>VLOOKUP($A2157&amp;$C2157&amp;$B2157,Mapping!$C:$G,3,0)</f>
        <v>Beauty</v>
      </c>
      <c r="I2157" t="str">
        <f>VLOOKUP($A2157&amp;$C2157&amp;$B2157,Mapping!$C:$G,4,0)</f>
        <v>COMPEED</v>
      </c>
      <c r="J2157" t="str">
        <f t="shared" si="33"/>
        <v>COMPEED BLISTER EXTREME</v>
      </c>
      <c r="K2157" t="str">
        <f>VLOOKUP($A2157&amp;$C2157&amp;$B2157,Mapping!$C:$G,5,0)</f>
        <v>Oral &amp; Topical</v>
      </c>
      <c r="L2157" t="str">
        <f>VLOOKUP(J2157&amp;H2157,Mapping!J:K,2,0)</f>
        <v>Compeed Blister</v>
      </c>
      <c r="M2157" t="str">
        <f>IF(OR(I2157="PIZ BUIN",I2157="LISTERINE"),VLOOKUP(E2157,MAPEO!C:D,2,0)&amp;" "&amp;H2157,VLOOKUP(E2157,MAPEO!C:D,2,0))</f>
        <v>Compeed Blisters</v>
      </c>
      <c r="N2157">
        <f>VLOOKUP(F2157,MD!A:B,2,0)</f>
        <v>0</v>
      </c>
    </row>
    <row r="2158" spans="1:14">
      <c r="A2158" t="s">
        <v>133</v>
      </c>
      <c r="B2158" t="s">
        <v>0</v>
      </c>
      <c r="C2158" t="s">
        <v>159</v>
      </c>
      <c r="D2158" t="s">
        <v>419</v>
      </c>
      <c r="E2158" t="s">
        <v>647</v>
      </c>
      <c r="F2158" t="s">
        <v>492</v>
      </c>
      <c r="G2158" s="3">
        <v>16392.939999999999</v>
      </c>
      <c r="H2158" s="3" t="str">
        <f>VLOOKUP($A2158&amp;$C2158&amp;$B2158,Mapping!$C:$G,3,0)</f>
        <v>Beauty</v>
      </c>
      <c r="I2158" t="str">
        <f>VLOOKUP($A2158&amp;$C2158&amp;$B2158,Mapping!$C:$G,4,0)</f>
        <v>COMPEED</v>
      </c>
      <c r="J2158" t="str">
        <f t="shared" si="33"/>
        <v>COMPEED BLISTER EXTREME</v>
      </c>
      <c r="K2158" t="str">
        <f>VLOOKUP($A2158&amp;$C2158&amp;$B2158,Mapping!$C:$G,5,0)</f>
        <v>Oral &amp; Topical</v>
      </c>
      <c r="L2158" t="str">
        <f>VLOOKUP(J2158&amp;H2158,Mapping!J:K,2,0)</f>
        <v>Compeed Blister</v>
      </c>
      <c r="M2158" t="str">
        <f>IF(OR(I2158="PIZ BUIN",I2158="LISTERINE"),VLOOKUP(E2158,MAPEO!C:D,2,0)&amp;" "&amp;H2158,VLOOKUP(E2158,MAPEO!C:D,2,0))</f>
        <v>Compeed Blisters</v>
      </c>
      <c r="N2158">
        <f>VLOOKUP(F2158,MD!A:B,2,0)</f>
        <v>0</v>
      </c>
    </row>
    <row r="2159" spans="1:14">
      <c r="A2159" t="s">
        <v>133</v>
      </c>
      <c r="B2159" t="s">
        <v>0</v>
      </c>
      <c r="C2159" t="s">
        <v>159</v>
      </c>
      <c r="D2159" t="s">
        <v>419</v>
      </c>
      <c r="E2159" t="s">
        <v>647</v>
      </c>
      <c r="F2159" t="s">
        <v>493</v>
      </c>
      <c r="G2159" s="3">
        <v>51316.49</v>
      </c>
      <c r="H2159" s="3" t="str">
        <f>VLOOKUP($A2159&amp;$C2159&amp;$B2159,Mapping!$C:$G,3,0)</f>
        <v>Beauty</v>
      </c>
      <c r="I2159" t="str">
        <f>VLOOKUP($A2159&amp;$C2159&amp;$B2159,Mapping!$C:$G,4,0)</f>
        <v>COMPEED</v>
      </c>
      <c r="J2159" t="str">
        <f t="shared" si="33"/>
        <v>COMPEED BLISTER EXTREME</v>
      </c>
      <c r="K2159" t="str">
        <f>VLOOKUP($A2159&amp;$C2159&amp;$B2159,Mapping!$C:$G,5,0)</f>
        <v>Oral &amp; Topical</v>
      </c>
      <c r="L2159" t="str">
        <f>VLOOKUP(J2159&amp;H2159,Mapping!J:K,2,0)</f>
        <v>Compeed Blister</v>
      </c>
      <c r="M2159" t="str">
        <f>IF(OR(I2159="PIZ BUIN",I2159="LISTERINE"),VLOOKUP(E2159,MAPEO!C:D,2,0)&amp;" "&amp;H2159,VLOOKUP(E2159,MAPEO!C:D,2,0))</f>
        <v>Compeed Blisters</v>
      </c>
      <c r="N2159">
        <f>VLOOKUP(F2159,MD!A:B,2,0)</f>
        <v>0</v>
      </c>
    </row>
    <row r="2160" spans="1:14">
      <c r="A2160" t="s">
        <v>133</v>
      </c>
      <c r="B2160" t="s">
        <v>0</v>
      </c>
      <c r="C2160" t="s">
        <v>159</v>
      </c>
      <c r="D2160" t="s">
        <v>419</v>
      </c>
      <c r="E2160" t="s">
        <v>647</v>
      </c>
      <c r="F2160" t="s">
        <v>95</v>
      </c>
      <c r="G2160" s="3">
        <v>39182.5</v>
      </c>
      <c r="H2160" s="3" t="str">
        <f>VLOOKUP($A2160&amp;$C2160&amp;$B2160,Mapping!$C:$G,3,0)</f>
        <v>Beauty</v>
      </c>
      <c r="I2160" t="str">
        <f>VLOOKUP($A2160&amp;$C2160&amp;$B2160,Mapping!$C:$G,4,0)</f>
        <v>COMPEED</v>
      </c>
      <c r="J2160" t="str">
        <f t="shared" si="33"/>
        <v>COMPEED BLISTER EXTREME</v>
      </c>
      <c r="K2160" t="str">
        <f>VLOOKUP($A2160&amp;$C2160&amp;$B2160,Mapping!$C:$G,5,0)</f>
        <v>Oral &amp; Topical</v>
      </c>
      <c r="L2160" t="str">
        <f>VLOOKUP(J2160&amp;H2160,Mapping!J:K,2,0)</f>
        <v>Compeed Blister</v>
      </c>
      <c r="M2160" t="str">
        <f>IF(OR(I2160="PIZ BUIN",I2160="LISTERINE"),VLOOKUP(E2160,MAPEO!C:D,2,0)&amp;" "&amp;H2160,VLOOKUP(E2160,MAPEO!C:D,2,0))</f>
        <v>Compeed Blisters</v>
      </c>
      <c r="N2160" t="str">
        <f>VLOOKUP(F2160,MD!A:B,2,0)</f>
        <v>YTD 2015</v>
      </c>
    </row>
    <row r="2161" spans="1:14">
      <c r="A2161" t="s">
        <v>133</v>
      </c>
      <c r="B2161" t="s">
        <v>0</v>
      </c>
      <c r="C2161" t="s">
        <v>159</v>
      </c>
      <c r="D2161" t="s">
        <v>419</v>
      </c>
      <c r="E2161" t="s">
        <v>647</v>
      </c>
      <c r="F2161" t="s">
        <v>96</v>
      </c>
      <c r="G2161" s="3">
        <v>100704.92</v>
      </c>
      <c r="H2161" s="3" t="str">
        <f>VLOOKUP($A2161&amp;$C2161&amp;$B2161,Mapping!$C:$G,3,0)</f>
        <v>Beauty</v>
      </c>
      <c r="I2161" t="str">
        <f>VLOOKUP($A2161&amp;$C2161&amp;$B2161,Mapping!$C:$G,4,0)</f>
        <v>COMPEED</v>
      </c>
      <c r="J2161" t="str">
        <f t="shared" si="33"/>
        <v>COMPEED BLISTER EXTREME</v>
      </c>
      <c r="K2161" t="str">
        <f>VLOOKUP($A2161&amp;$C2161&amp;$B2161,Mapping!$C:$G,5,0)</f>
        <v>Oral &amp; Topical</v>
      </c>
      <c r="L2161" t="str">
        <f>VLOOKUP(J2161&amp;H2161,Mapping!J:K,2,0)</f>
        <v>Compeed Blister</v>
      </c>
      <c r="M2161" t="str">
        <f>IF(OR(I2161="PIZ BUIN",I2161="LISTERINE"),VLOOKUP(E2161,MAPEO!C:D,2,0)&amp;" "&amp;H2161,VLOOKUP(E2161,MAPEO!C:D,2,0))</f>
        <v>Compeed Blisters</v>
      </c>
      <c r="N2161" t="str">
        <f>VLOOKUP(F2161,MD!A:B,2,0)</f>
        <v>YTD 2015</v>
      </c>
    </row>
    <row r="2162" spans="1:14">
      <c r="A2162" t="s">
        <v>133</v>
      </c>
      <c r="B2162" t="s">
        <v>0</v>
      </c>
      <c r="C2162" t="s">
        <v>159</v>
      </c>
      <c r="D2162" t="s">
        <v>419</v>
      </c>
      <c r="E2162" t="s">
        <v>647</v>
      </c>
      <c r="F2162" t="s">
        <v>97</v>
      </c>
      <c r="G2162" s="3">
        <v>86580.479999999996</v>
      </c>
      <c r="H2162" s="3" t="str">
        <f>VLOOKUP($A2162&amp;$C2162&amp;$B2162,Mapping!$C:$G,3,0)</f>
        <v>Beauty</v>
      </c>
      <c r="I2162" t="str">
        <f>VLOOKUP($A2162&amp;$C2162&amp;$B2162,Mapping!$C:$G,4,0)</f>
        <v>COMPEED</v>
      </c>
      <c r="J2162" t="str">
        <f t="shared" si="33"/>
        <v>COMPEED BLISTER EXTREME</v>
      </c>
      <c r="K2162" t="str">
        <f>VLOOKUP($A2162&amp;$C2162&amp;$B2162,Mapping!$C:$G,5,0)</f>
        <v>Oral &amp; Topical</v>
      </c>
      <c r="L2162" t="str">
        <f>VLOOKUP(J2162&amp;H2162,Mapping!J:K,2,0)</f>
        <v>Compeed Blister</v>
      </c>
      <c r="M2162" t="str">
        <f>IF(OR(I2162="PIZ BUIN",I2162="LISTERINE"),VLOOKUP(E2162,MAPEO!C:D,2,0)&amp;" "&amp;H2162,VLOOKUP(E2162,MAPEO!C:D,2,0))</f>
        <v>Compeed Blisters</v>
      </c>
      <c r="N2162" t="str">
        <f>VLOOKUP(F2162,MD!A:B,2,0)</f>
        <v>YTD 2015</v>
      </c>
    </row>
    <row r="2163" spans="1:14">
      <c r="A2163" t="s">
        <v>133</v>
      </c>
      <c r="B2163" t="s">
        <v>0</v>
      </c>
      <c r="C2163" t="s">
        <v>159</v>
      </c>
      <c r="D2163" t="s">
        <v>419</v>
      </c>
      <c r="E2163" t="s">
        <v>647</v>
      </c>
      <c r="F2163" t="s">
        <v>101</v>
      </c>
      <c r="G2163" s="3">
        <v>37716.86</v>
      </c>
      <c r="H2163" s="3" t="str">
        <f>VLOOKUP($A2163&amp;$C2163&amp;$B2163,Mapping!$C:$G,3,0)</f>
        <v>Beauty</v>
      </c>
      <c r="I2163" t="str">
        <f>VLOOKUP($A2163&amp;$C2163&amp;$B2163,Mapping!$C:$G,4,0)</f>
        <v>COMPEED</v>
      </c>
      <c r="J2163" t="str">
        <f t="shared" si="33"/>
        <v>COMPEED BLISTER EXTREME</v>
      </c>
      <c r="K2163" t="str">
        <f>VLOOKUP($A2163&amp;$C2163&amp;$B2163,Mapping!$C:$G,5,0)</f>
        <v>Oral &amp; Topical</v>
      </c>
      <c r="L2163" t="str">
        <f>VLOOKUP(J2163&amp;H2163,Mapping!J:K,2,0)</f>
        <v>Compeed Blister</v>
      </c>
      <c r="M2163" t="str">
        <f>IF(OR(I2163="PIZ BUIN",I2163="LISTERINE"),VLOOKUP(E2163,MAPEO!C:D,2,0)&amp;" "&amp;H2163,VLOOKUP(E2163,MAPEO!C:D,2,0))</f>
        <v>Compeed Blisters</v>
      </c>
      <c r="N2163" t="str">
        <f>VLOOKUP(F2163,MD!A:B,2,0)</f>
        <v>YTD 2015</v>
      </c>
    </row>
    <row r="2164" spans="1:14">
      <c r="A2164" t="s">
        <v>133</v>
      </c>
      <c r="B2164" t="s">
        <v>0</v>
      </c>
      <c r="C2164" t="s">
        <v>159</v>
      </c>
      <c r="D2164" t="s">
        <v>419</v>
      </c>
      <c r="E2164" t="s">
        <v>647</v>
      </c>
      <c r="F2164" t="s">
        <v>104</v>
      </c>
      <c r="G2164" s="3">
        <v>44105.56</v>
      </c>
      <c r="H2164" s="3" t="str">
        <f>VLOOKUP($A2164&amp;$C2164&amp;$B2164,Mapping!$C:$G,3,0)</f>
        <v>Beauty</v>
      </c>
      <c r="I2164" t="str">
        <f>VLOOKUP($A2164&amp;$C2164&amp;$B2164,Mapping!$C:$G,4,0)</f>
        <v>COMPEED</v>
      </c>
      <c r="J2164" t="str">
        <f t="shared" si="33"/>
        <v>COMPEED BLISTER EXTREME</v>
      </c>
      <c r="K2164" t="str">
        <f>VLOOKUP($A2164&amp;$C2164&amp;$B2164,Mapping!$C:$G,5,0)</f>
        <v>Oral &amp; Topical</v>
      </c>
      <c r="L2164" t="str">
        <f>VLOOKUP(J2164&amp;H2164,Mapping!J:K,2,0)</f>
        <v>Compeed Blister</v>
      </c>
      <c r="M2164" t="str">
        <f>IF(OR(I2164="PIZ BUIN",I2164="LISTERINE"),VLOOKUP(E2164,MAPEO!C:D,2,0)&amp;" "&amp;H2164,VLOOKUP(E2164,MAPEO!C:D,2,0))</f>
        <v>Compeed Blisters</v>
      </c>
      <c r="N2164" t="str">
        <f>VLOOKUP(F2164,MD!A:B,2,0)</f>
        <v>YTD 2015</v>
      </c>
    </row>
    <row r="2165" spans="1:14">
      <c r="A2165" t="s">
        <v>133</v>
      </c>
      <c r="B2165" t="s">
        <v>0</v>
      </c>
      <c r="C2165" t="s">
        <v>159</v>
      </c>
      <c r="D2165" t="s">
        <v>419</v>
      </c>
      <c r="E2165" t="s">
        <v>647</v>
      </c>
      <c r="F2165" t="s">
        <v>105</v>
      </c>
      <c r="G2165" s="3">
        <v>91046.54</v>
      </c>
      <c r="H2165" s="3" t="str">
        <f>VLOOKUP($A2165&amp;$C2165&amp;$B2165,Mapping!$C:$G,3,0)</f>
        <v>Beauty</v>
      </c>
      <c r="I2165" t="str">
        <f>VLOOKUP($A2165&amp;$C2165&amp;$B2165,Mapping!$C:$G,4,0)</f>
        <v>COMPEED</v>
      </c>
      <c r="J2165" t="str">
        <f t="shared" si="33"/>
        <v>COMPEED BLISTER EXTREME</v>
      </c>
      <c r="K2165" t="str">
        <f>VLOOKUP($A2165&amp;$C2165&amp;$B2165,Mapping!$C:$G,5,0)</f>
        <v>Oral &amp; Topical</v>
      </c>
      <c r="L2165" t="str">
        <f>VLOOKUP(J2165&amp;H2165,Mapping!J:K,2,0)</f>
        <v>Compeed Blister</v>
      </c>
      <c r="M2165" t="str">
        <f>IF(OR(I2165="PIZ BUIN",I2165="LISTERINE"),VLOOKUP(E2165,MAPEO!C:D,2,0)&amp;" "&amp;H2165,VLOOKUP(E2165,MAPEO!C:D,2,0))</f>
        <v>Compeed Blisters</v>
      </c>
      <c r="N2165" t="str">
        <f>VLOOKUP(F2165,MD!A:B,2,0)</f>
        <v>YTD 2015</v>
      </c>
    </row>
    <row r="2166" spans="1:14">
      <c r="A2166" t="s">
        <v>133</v>
      </c>
      <c r="B2166" t="s">
        <v>0</v>
      </c>
      <c r="C2166" t="s">
        <v>159</v>
      </c>
      <c r="D2166" t="s">
        <v>419</v>
      </c>
      <c r="E2166" t="s">
        <v>647</v>
      </c>
      <c r="F2166" t="s">
        <v>106</v>
      </c>
      <c r="G2166" s="3">
        <v>36644.33</v>
      </c>
      <c r="H2166" s="3" t="str">
        <f>VLOOKUP($A2166&amp;$C2166&amp;$B2166,Mapping!$C:$G,3,0)</f>
        <v>Beauty</v>
      </c>
      <c r="I2166" t="str">
        <f>VLOOKUP($A2166&amp;$C2166&amp;$B2166,Mapping!$C:$G,4,0)</f>
        <v>COMPEED</v>
      </c>
      <c r="J2166" t="str">
        <f t="shared" si="33"/>
        <v>COMPEED BLISTER EXTREME</v>
      </c>
      <c r="K2166" t="str">
        <f>VLOOKUP($A2166&amp;$C2166&amp;$B2166,Mapping!$C:$G,5,0)</f>
        <v>Oral &amp; Topical</v>
      </c>
      <c r="L2166" t="str">
        <f>VLOOKUP(J2166&amp;H2166,Mapping!J:K,2,0)</f>
        <v>Compeed Blister</v>
      </c>
      <c r="M2166" t="str">
        <f>IF(OR(I2166="PIZ BUIN",I2166="LISTERINE"),VLOOKUP(E2166,MAPEO!C:D,2,0)&amp;" "&amp;H2166,VLOOKUP(E2166,MAPEO!C:D,2,0))</f>
        <v>Compeed Blisters</v>
      </c>
      <c r="N2166" t="str">
        <f>VLOOKUP(F2166,MD!A:B,2,0)</f>
        <v>YTD 2015</v>
      </c>
    </row>
    <row r="2167" spans="1:14">
      <c r="A2167" t="s">
        <v>133</v>
      </c>
      <c r="B2167" t="s">
        <v>0</v>
      </c>
      <c r="C2167" t="s">
        <v>159</v>
      </c>
      <c r="D2167" t="s">
        <v>419</v>
      </c>
      <c r="E2167" t="s">
        <v>647</v>
      </c>
      <c r="F2167" t="s">
        <v>108</v>
      </c>
      <c r="G2167" s="3">
        <v>21520.52</v>
      </c>
      <c r="H2167" s="3" t="str">
        <f>VLOOKUP($A2167&amp;$C2167&amp;$B2167,Mapping!$C:$G,3,0)</f>
        <v>Beauty</v>
      </c>
      <c r="I2167" t="str">
        <f>VLOOKUP($A2167&amp;$C2167&amp;$B2167,Mapping!$C:$G,4,0)</f>
        <v>COMPEED</v>
      </c>
      <c r="J2167" t="str">
        <f t="shared" si="33"/>
        <v>COMPEED BLISTER EXTREME</v>
      </c>
      <c r="K2167" t="str">
        <f>VLOOKUP($A2167&amp;$C2167&amp;$B2167,Mapping!$C:$G,5,0)</f>
        <v>Oral &amp; Topical</v>
      </c>
      <c r="L2167" t="str">
        <f>VLOOKUP(J2167&amp;H2167,Mapping!J:K,2,0)</f>
        <v>Compeed Blister</v>
      </c>
      <c r="M2167" t="str">
        <f>IF(OR(I2167="PIZ BUIN",I2167="LISTERINE"),VLOOKUP(E2167,MAPEO!C:D,2,0)&amp;" "&amp;H2167,VLOOKUP(E2167,MAPEO!C:D,2,0))</f>
        <v>Compeed Blisters</v>
      </c>
      <c r="N2167">
        <f>VLOOKUP(F2167,MD!A:B,2,0)</f>
        <v>0</v>
      </c>
    </row>
    <row r="2168" spans="1:14">
      <c r="A2168" t="s">
        <v>133</v>
      </c>
      <c r="B2168" t="s">
        <v>0</v>
      </c>
      <c r="C2168" t="s">
        <v>159</v>
      </c>
      <c r="D2168" t="s">
        <v>419</v>
      </c>
      <c r="E2168" t="s">
        <v>647</v>
      </c>
      <c r="F2168" t="s">
        <v>109</v>
      </c>
      <c r="G2168" s="3">
        <v>51120.160000000003</v>
      </c>
      <c r="H2168" s="3" t="str">
        <f>VLOOKUP($A2168&amp;$C2168&amp;$B2168,Mapping!$C:$G,3,0)</f>
        <v>Beauty</v>
      </c>
      <c r="I2168" t="str">
        <f>VLOOKUP($A2168&amp;$C2168&amp;$B2168,Mapping!$C:$G,4,0)</f>
        <v>COMPEED</v>
      </c>
      <c r="J2168" t="str">
        <f t="shared" si="33"/>
        <v>COMPEED BLISTER EXTREME</v>
      </c>
      <c r="K2168" t="str">
        <f>VLOOKUP($A2168&amp;$C2168&amp;$B2168,Mapping!$C:$G,5,0)</f>
        <v>Oral &amp; Topical</v>
      </c>
      <c r="L2168" t="str">
        <f>VLOOKUP(J2168&amp;H2168,Mapping!J:K,2,0)</f>
        <v>Compeed Blister</v>
      </c>
      <c r="M2168" t="str">
        <f>IF(OR(I2168="PIZ BUIN",I2168="LISTERINE"),VLOOKUP(E2168,MAPEO!C:D,2,0)&amp;" "&amp;H2168,VLOOKUP(E2168,MAPEO!C:D,2,0))</f>
        <v>Compeed Blisters</v>
      </c>
      <c r="N2168">
        <f>VLOOKUP(F2168,MD!A:B,2,0)</f>
        <v>0</v>
      </c>
    </row>
    <row r="2169" spans="1:14">
      <c r="A2169" t="s">
        <v>133</v>
      </c>
      <c r="B2169" t="s">
        <v>0</v>
      </c>
      <c r="C2169" t="s">
        <v>159</v>
      </c>
      <c r="D2169" t="s">
        <v>419</v>
      </c>
      <c r="E2169" t="s">
        <v>647</v>
      </c>
      <c r="F2169" t="s">
        <v>110</v>
      </c>
      <c r="G2169" s="3">
        <v>27554.45</v>
      </c>
      <c r="H2169" s="3" t="str">
        <f>VLOOKUP($A2169&amp;$C2169&amp;$B2169,Mapping!$C:$G,3,0)</f>
        <v>Beauty</v>
      </c>
      <c r="I2169" t="str">
        <f>VLOOKUP($A2169&amp;$C2169&amp;$B2169,Mapping!$C:$G,4,0)</f>
        <v>COMPEED</v>
      </c>
      <c r="J2169" t="str">
        <f t="shared" si="33"/>
        <v>COMPEED BLISTER EXTREME</v>
      </c>
      <c r="K2169" t="str">
        <f>VLOOKUP($A2169&amp;$C2169&amp;$B2169,Mapping!$C:$G,5,0)</f>
        <v>Oral &amp; Topical</v>
      </c>
      <c r="L2169" t="str">
        <f>VLOOKUP(J2169&amp;H2169,Mapping!J:K,2,0)</f>
        <v>Compeed Blister</v>
      </c>
      <c r="M2169" t="str">
        <f>IF(OR(I2169="PIZ BUIN",I2169="LISTERINE"),VLOOKUP(E2169,MAPEO!C:D,2,0)&amp;" "&amp;H2169,VLOOKUP(E2169,MAPEO!C:D,2,0))</f>
        <v>Compeed Blisters</v>
      </c>
      <c r="N2169">
        <f>VLOOKUP(F2169,MD!A:B,2,0)</f>
        <v>0</v>
      </c>
    </row>
    <row r="2170" spans="1:14">
      <c r="A2170" t="s">
        <v>133</v>
      </c>
      <c r="B2170" t="s">
        <v>0</v>
      </c>
      <c r="C2170" t="s">
        <v>159</v>
      </c>
      <c r="D2170" t="s">
        <v>419</v>
      </c>
      <c r="E2170" t="s">
        <v>647</v>
      </c>
      <c r="F2170" t="s">
        <v>111</v>
      </c>
      <c r="G2170" s="3">
        <v>30947</v>
      </c>
      <c r="H2170" s="3" t="str">
        <f>VLOOKUP($A2170&amp;$C2170&amp;$B2170,Mapping!$C:$G,3,0)</f>
        <v>Beauty</v>
      </c>
      <c r="I2170" t="str">
        <f>VLOOKUP($A2170&amp;$C2170&amp;$B2170,Mapping!$C:$G,4,0)</f>
        <v>COMPEED</v>
      </c>
      <c r="J2170" t="str">
        <f t="shared" si="33"/>
        <v>COMPEED BLISTER EXTREME</v>
      </c>
      <c r="K2170" t="str">
        <f>VLOOKUP($A2170&amp;$C2170&amp;$B2170,Mapping!$C:$G,5,0)</f>
        <v>Oral &amp; Topical</v>
      </c>
      <c r="L2170" t="str">
        <f>VLOOKUP(J2170&amp;H2170,Mapping!J:K,2,0)</f>
        <v>Compeed Blister</v>
      </c>
      <c r="M2170" t="str">
        <f>IF(OR(I2170="PIZ BUIN",I2170="LISTERINE"),VLOOKUP(E2170,MAPEO!C:D,2,0)&amp;" "&amp;H2170,VLOOKUP(E2170,MAPEO!C:D,2,0))</f>
        <v>Compeed Blisters</v>
      </c>
      <c r="N2170">
        <f>VLOOKUP(F2170,MD!A:B,2,0)</f>
        <v>0</v>
      </c>
    </row>
    <row r="2171" spans="1:14">
      <c r="A2171" t="s">
        <v>133</v>
      </c>
      <c r="B2171" t="s">
        <v>0</v>
      </c>
      <c r="C2171" t="s">
        <v>159</v>
      </c>
      <c r="D2171" t="s">
        <v>419</v>
      </c>
      <c r="E2171" t="s">
        <v>647</v>
      </c>
      <c r="F2171" t="s">
        <v>114</v>
      </c>
      <c r="G2171" s="3">
        <v>164770.01</v>
      </c>
      <c r="H2171" s="3" t="str">
        <f>VLOOKUP($A2171&amp;$C2171&amp;$B2171,Mapping!$C:$G,3,0)</f>
        <v>Beauty</v>
      </c>
      <c r="I2171" t="str">
        <f>VLOOKUP($A2171&amp;$C2171&amp;$B2171,Mapping!$C:$G,4,0)</f>
        <v>COMPEED</v>
      </c>
      <c r="J2171" t="str">
        <f t="shared" si="33"/>
        <v>COMPEED BLISTER EXTREME</v>
      </c>
      <c r="K2171" t="str">
        <f>VLOOKUP($A2171&amp;$C2171&amp;$B2171,Mapping!$C:$G,5,0)</f>
        <v>Oral &amp; Topical</v>
      </c>
      <c r="L2171" t="str">
        <f>VLOOKUP(J2171&amp;H2171,Mapping!J:K,2,0)</f>
        <v>Compeed Blister</v>
      </c>
      <c r="M2171" t="str">
        <f>IF(OR(I2171="PIZ BUIN",I2171="LISTERINE"),VLOOKUP(E2171,MAPEO!C:D,2,0)&amp;" "&amp;H2171,VLOOKUP(E2171,MAPEO!C:D,2,0))</f>
        <v>Compeed Blisters</v>
      </c>
      <c r="N2171">
        <f>VLOOKUP(F2171,MD!A:B,2,0)</f>
        <v>0</v>
      </c>
    </row>
    <row r="2172" spans="1:14">
      <c r="A2172" t="s">
        <v>133</v>
      </c>
      <c r="B2172" t="s">
        <v>0</v>
      </c>
      <c r="C2172" t="s">
        <v>159</v>
      </c>
      <c r="D2172" t="s">
        <v>419</v>
      </c>
      <c r="E2172" t="s">
        <v>647</v>
      </c>
      <c r="F2172" t="s">
        <v>115</v>
      </c>
      <c r="G2172" s="3">
        <v>34940.660000000003</v>
      </c>
      <c r="H2172" s="3" t="str">
        <f>VLOOKUP($A2172&amp;$C2172&amp;$B2172,Mapping!$C:$G,3,0)</f>
        <v>Beauty</v>
      </c>
      <c r="I2172" t="str">
        <f>VLOOKUP($A2172&amp;$C2172&amp;$B2172,Mapping!$C:$G,4,0)</f>
        <v>COMPEED</v>
      </c>
      <c r="J2172" t="str">
        <f t="shared" ref="J2172:J2235" si="34">IF(OR(C2172="ROC",C2172="COMPEED"),E2172,D2172)</f>
        <v>COMPEED BLISTER EXTREME</v>
      </c>
      <c r="K2172" t="str">
        <f>VLOOKUP($A2172&amp;$C2172&amp;$B2172,Mapping!$C:$G,5,0)</f>
        <v>Oral &amp; Topical</v>
      </c>
      <c r="L2172" t="str">
        <f>VLOOKUP(J2172&amp;H2172,Mapping!J:K,2,0)</f>
        <v>Compeed Blister</v>
      </c>
      <c r="M2172" t="str">
        <f>IF(OR(I2172="PIZ BUIN",I2172="LISTERINE"),VLOOKUP(E2172,MAPEO!C:D,2,0)&amp;" "&amp;H2172,VLOOKUP(E2172,MAPEO!C:D,2,0))</f>
        <v>Compeed Blisters</v>
      </c>
      <c r="N2172" t="str">
        <f>VLOOKUP(F2172,MD!A:B,2,0)</f>
        <v>YTD 2016</v>
      </c>
    </row>
    <row r="2173" spans="1:14">
      <c r="A2173" t="s">
        <v>133</v>
      </c>
      <c r="B2173" t="s">
        <v>0</v>
      </c>
      <c r="C2173" t="s">
        <v>159</v>
      </c>
      <c r="D2173" t="s">
        <v>419</v>
      </c>
      <c r="E2173" t="s">
        <v>647</v>
      </c>
      <c r="F2173" t="s">
        <v>117</v>
      </c>
      <c r="G2173" s="3">
        <v>91024.2</v>
      </c>
      <c r="H2173" s="3" t="str">
        <f>VLOOKUP($A2173&amp;$C2173&amp;$B2173,Mapping!$C:$G,3,0)</f>
        <v>Beauty</v>
      </c>
      <c r="I2173" t="str">
        <f>VLOOKUP($A2173&amp;$C2173&amp;$B2173,Mapping!$C:$G,4,0)</f>
        <v>COMPEED</v>
      </c>
      <c r="J2173" t="str">
        <f t="shared" si="34"/>
        <v>COMPEED BLISTER EXTREME</v>
      </c>
      <c r="K2173" t="str">
        <f>VLOOKUP($A2173&amp;$C2173&amp;$B2173,Mapping!$C:$G,5,0)</f>
        <v>Oral &amp; Topical</v>
      </c>
      <c r="L2173" t="str">
        <f>VLOOKUP(J2173&amp;H2173,Mapping!J:K,2,0)</f>
        <v>Compeed Blister</v>
      </c>
      <c r="M2173" t="str">
        <f>IF(OR(I2173="PIZ BUIN",I2173="LISTERINE"),VLOOKUP(E2173,MAPEO!C:D,2,0)&amp;" "&amp;H2173,VLOOKUP(E2173,MAPEO!C:D,2,0))</f>
        <v>Compeed Blisters</v>
      </c>
      <c r="N2173" t="str">
        <f>VLOOKUP(F2173,MD!A:B,2,0)</f>
        <v>YTD 2016</v>
      </c>
    </row>
    <row r="2174" spans="1:14">
      <c r="A2174" t="s">
        <v>133</v>
      </c>
      <c r="B2174" t="s">
        <v>0</v>
      </c>
      <c r="C2174" t="s">
        <v>159</v>
      </c>
      <c r="D2174" t="s">
        <v>419</v>
      </c>
      <c r="E2174" t="s">
        <v>647</v>
      </c>
      <c r="F2174" t="s">
        <v>118</v>
      </c>
      <c r="G2174" s="3">
        <v>90707.23</v>
      </c>
      <c r="H2174" s="3" t="str">
        <f>VLOOKUP($A2174&amp;$C2174&amp;$B2174,Mapping!$C:$G,3,0)</f>
        <v>Beauty</v>
      </c>
      <c r="I2174" t="str">
        <f>VLOOKUP($A2174&amp;$C2174&amp;$B2174,Mapping!$C:$G,4,0)</f>
        <v>COMPEED</v>
      </c>
      <c r="J2174" t="str">
        <f t="shared" si="34"/>
        <v>COMPEED BLISTER EXTREME</v>
      </c>
      <c r="K2174" t="str">
        <f>VLOOKUP($A2174&amp;$C2174&amp;$B2174,Mapping!$C:$G,5,0)</f>
        <v>Oral &amp; Topical</v>
      </c>
      <c r="L2174" t="str">
        <f>VLOOKUP(J2174&amp;H2174,Mapping!J:K,2,0)</f>
        <v>Compeed Blister</v>
      </c>
      <c r="M2174" t="str">
        <f>IF(OR(I2174="PIZ BUIN",I2174="LISTERINE"),VLOOKUP(E2174,MAPEO!C:D,2,0)&amp;" "&amp;H2174,VLOOKUP(E2174,MAPEO!C:D,2,0))</f>
        <v>Compeed Blisters</v>
      </c>
      <c r="N2174" t="str">
        <f>VLOOKUP(F2174,MD!A:B,2,0)</f>
        <v>YTD 2016</v>
      </c>
    </row>
    <row r="2175" spans="1:14">
      <c r="A2175" t="s">
        <v>133</v>
      </c>
      <c r="B2175" t="s">
        <v>0</v>
      </c>
      <c r="C2175" t="s">
        <v>159</v>
      </c>
      <c r="D2175" t="s">
        <v>419</v>
      </c>
      <c r="E2175" t="s">
        <v>648</v>
      </c>
      <c r="F2175" t="s">
        <v>482</v>
      </c>
      <c r="G2175" s="3">
        <v>143705.34</v>
      </c>
      <c r="H2175" s="3" t="str">
        <f>VLOOKUP($A2175&amp;$C2175&amp;$B2175,Mapping!$C:$G,3,0)</f>
        <v>Beauty</v>
      </c>
      <c r="I2175" t="str">
        <f>VLOOKUP($A2175&amp;$C2175&amp;$B2175,Mapping!$C:$G,4,0)</f>
        <v>COMPEED</v>
      </c>
      <c r="J2175" t="str">
        <f t="shared" si="34"/>
        <v>COMPEED BLISTER MED</v>
      </c>
      <c r="K2175" t="str">
        <f>VLOOKUP($A2175&amp;$C2175&amp;$B2175,Mapping!$C:$G,5,0)</f>
        <v>Oral &amp; Topical</v>
      </c>
      <c r="L2175" t="str">
        <f>VLOOKUP(J2175&amp;H2175,Mapping!J:K,2,0)</f>
        <v>Compeed Blister</v>
      </c>
      <c r="M2175" t="str">
        <f>IF(OR(I2175="PIZ BUIN",I2175="LISTERINE"),VLOOKUP(E2175,MAPEO!C:D,2,0)&amp;" "&amp;H2175,VLOOKUP(E2175,MAPEO!C:D,2,0))</f>
        <v>Compeed Blisters</v>
      </c>
      <c r="N2175">
        <f>VLOOKUP(F2175,MD!A:B,2,0)</f>
        <v>0</v>
      </c>
    </row>
    <row r="2176" spans="1:14">
      <c r="A2176" t="s">
        <v>133</v>
      </c>
      <c r="B2176" t="s">
        <v>0</v>
      </c>
      <c r="C2176" t="s">
        <v>159</v>
      </c>
      <c r="D2176" t="s">
        <v>419</v>
      </c>
      <c r="E2176" t="s">
        <v>648</v>
      </c>
      <c r="F2176" t="s">
        <v>483</v>
      </c>
      <c r="G2176" s="3">
        <v>441260.41</v>
      </c>
      <c r="H2176" s="3" t="str">
        <f>VLOOKUP($A2176&amp;$C2176&amp;$B2176,Mapping!$C:$G,3,0)</f>
        <v>Beauty</v>
      </c>
      <c r="I2176" t="str">
        <f>VLOOKUP($A2176&amp;$C2176&amp;$B2176,Mapping!$C:$G,4,0)</f>
        <v>COMPEED</v>
      </c>
      <c r="J2176" t="str">
        <f t="shared" si="34"/>
        <v>COMPEED BLISTER MED</v>
      </c>
      <c r="K2176" t="str">
        <f>VLOOKUP($A2176&amp;$C2176&amp;$B2176,Mapping!$C:$G,5,0)</f>
        <v>Oral &amp; Topical</v>
      </c>
      <c r="L2176" t="str">
        <f>VLOOKUP(J2176&amp;H2176,Mapping!J:K,2,0)</f>
        <v>Compeed Blister</v>
      </c>
      <c r="M2176" t="str">
        <f>IF(OR(I2176="PIZ BUIN",I2176="LISTERINE"),VLOOKUP(E2176,MAPEO!C:D,2,0)&amp;" "&amp;H2176,VLOOKUP(E2176,MAPEO!C:D,2,0))</f>
        <v>Compeed Blisters</v>
      </c>
      <c r="N2176">
        <f>VLOOKUP(F2176,MD!A:B,2,0)</f>
        <v>0</v>
      </c>
    </row>
    <row r="2177" spans="1:14">
      <c r="A2177" t="s">
        <v>133</v>
      </c>
      <c r="B2177" t="s">
        <v>0</v>
      </c>
      <c r="C2177" t="s">
        <v>159</v>
      </c>
      <c r="D2177" t="s">
        <v>419</v>
      </c>
      <c r="E2177" t="s">
        <v>648</v>
      </c>
      <c r="F2177" t="s">
        <v>484</v>
      </c>
      <c r="G2177" s="3">
        <v>604800.17000000004</v>
      </c>
      <c r="H2177" s="3" t="str">
        <f>VLOOKUP($A2177&amp;$C2177&amp;$B2177,Mapping!$C:$G,3,0)</f>
        <v>Beauty</v>
      </c>
      <c r="I2177" t="str">
        <f>VLOOKUP($A2177&amp;$C2177&amp;$B2177,Mapping!$C:$G,4,0)</f>
        <v>COMPEED</v>
      </c>
      <c r="J2177" t="str">
        <f t="shared" si="34"/>
        <v>COMPEED BLISTER MED</v>
      </c>
      <c r="K2177" t="str">
        <f>VLOOKUP($A2177&amp;$C2177&amp;$B2177,Mapping!$C:$G,5,0)</f>
        <v>Oral &amp; Topical</v>
      </c>
      <c r="L2177" t="str">
        <f>VLOOKUP(J2177&amp;H2177,Mapping!J:K,2,0)</f>
        <v>Compeed Blister</v>
      </c>
      <c r="M2177" t="str">
        <f>IF(OR(I2177="PIZ BUIN",I2177="LISTERINE"),VLOOKUP(E2177,MAPEO!C:D,2,0)&amp;" "&amp;H2177,VLOOKUP(E2177,MAPEO!C:D,2,0))</f>
        <v>Compeed Blisters</v>
      </c>
      <c r="N2177">
        <f>VLOOKUP(F2177,MD!A:B,2,0)</f>
        <v>0</v>
      </c>
    </row>
    <row r="2178" spans="1:14">
      <c r="A2178" t="s">
        <v>133</v>
      </c>
      <c r="B2178" t="s">
        <v>0</v>
      </c>
      <c r="C2178" t="s">
        <v>159</v>
      </c>
      <c r="D2178" t="s">
        <v>419</v>
      </c>
      <c r="E2178" t="s">
        <v>648</v>
      </c>
      <c r="F2178" t="s">
        <v>485</v>
      </c>
      <c r="G2178" s="3">
        <v>337136.1</v>
      </c>
      <c r="H2178" s="3" t="str">
        <f>VLOOKUP($A2178&amp;$C2178&amp;$B2178,Mapping!$C:$G,3,0)</f>
        <v>Beauty</v>
      </c>
      <c r="I2178" t="str">
        <f>VLOOKUP($A2178&amp;$C2178&amp;$B2178,Mapping!$C:$G,4,0)</f>
        <v>COMPEED</v>
      </c>
      <c r="J2178" t="str">
        <f t="shared" si="34"/>
        <v>COMPEED BLISTER MED</v>
      </c>
      <c r="K2178" t="str">
        <f>VLOOKUP($A2178&amp;$C2178&amp;$B2178,Mapping!$C:$G,5,0)</f>
        <v>Oral &amp; Topical</v>
      </c>
      <c r="L2178" t="str">
        <f>VLOOKUP(J2178&amp;H2178,Mapping!J:K,2,0)</f>
        <v>Compeed Blister</v>
      </c>
      <c r="M2178" t="str">
        <f>IF(OR(I2178="PIZ BUIN",I2178="LISTERINE"),VLOOKUP(E2178,MAPEO!C:D,2,0)&amp;" "&amp;H2178,VLOOKUP(E2178,MAPEO!C:D,2,0))</f>
        <v>Compeed Blisters</v>
      </c>
      <c r="N2178">
        <f>VLOOKUP(F2178,MD!A:B,2,0)</f>
        <v>0</v>
      </c>
    </row>
    <row r="2179" spans="1:14">
      <c r="A2179" t="s">
        <v>133</v>
      </c>
      <c r="B2179" t="s">
        <v>0</v>
      </c>
      <c r="C2179" t="s">
        <v>159</v>
      </c>
      <c r="D2179" t="s">
        <v>419</v>
      </c>
      <c r="E2179" t="s">
        <v>648</v>
      </c>
      <c r="F2179" t="s">
        <v>486</v>
      </c>
      <c r="G2179" s="3">
        <v>251381.47</v>
      </c>
      <c r="H2179" s="3" t="str">
        <f>VLOOKUP($A2179&amp;$C2179&amp;$B2179,Mapping!$C:$G,3,0)</f>
        <v>Beauty</v>
      </c>
      <c r="I2179" t="str">
        <f>VLOOKUP($A2179&amp;$C2179&amp;$B2179,Mapping!$C:$G,4,0)</f>
        <v>COMPEED</v>
      </c>
      <c r="J2179" t="str">
        <f t="shared" si="34"/>
        <v>COMPEED BLISTER MED</v>
      </c>
      <c r="K2179" t="str">
        <f>VLOOKUP($A2179&amp;$C2179&amp;$B2179,Mapping!$C:$G,5,0)</f>
        <v>Oral &amp; Topical</v>
      </c>
      <c r="L2179" t="str">
        <f>VLOOKUP(J2179&amp;H2179,Mapping!J:K,2,0)</f>
        <v>Compeed Blister</v>
      </c>
      <c r="M2179" t="str">
        <f>IF(OR(I2179="PIZ BUIN",I2179="LISTERINE"),VLOOKUP(E2179,MAPEO!C:D,2,0)&amp;" "&amp;H2179,VLOOKUP(E2179,MAPEO!C:D,2,0))</f>
        <v>Compeed Blisters</v>
      </c>
      <c r="N2179">
        <f>VLOOKUP(F2179,MD!A:B,2,0)</f>
        <v>0</v>
      </c>
    </row>
    <row r="2180" spans="1:14">
      <c r="A2180" t="s">
        <v>133</v>
      </c>
      <c r="B2180" t="s">
        <v>0</v>
      </c>
      <c r="C2180" t="s">
        <v>159</v>
      </c>
      <c r="D2180" t="s">
        <v>419</v>
      </c>
      <c r="E2180" t="s">
        <v>648</v>
      </c>
      <c r="F2180" t="s">
        <v>487</v>
      </c>
      <c r="G2180" s="3">
        <v>617647.29</v>
      </c>
      <c r="H2180" s="3" t="str">
        <f>VLOOKUP($A2180&amp;$C2180&amp;$B2180,Mapping!$C:$G,3,0)</f>
        <v>Beauty</v>
      </c>
      <c r="I2180" t="str">
        <f>VLOOKUP($A2180&amp;$C2180&amp;$B2180,Mapping!$C:$G,4,0)</f>
        <v>COMPEED</v>
      </c>
      <c r="J2180" t="str">
        <f t="shared" si="34"/>
        <v>COMPEED BLISTER MED</v>
      </c>
      <c r="K2180" t="str">
        <f>VLOOKUP($A2180&amp;$C2180&amp;$B2180,Mapping!$C:$G,5,0)</f>
        <v>Oral &amp; Topical</v>
      </c>
      <c r="L2180" t="str">
        <f>VLOOKUP(J2180&amp;H2180,Mapping!J:K,2,0)</f>
        <v>Compeed Blister</v>
      </c>
      <c r="M2180" t="str">
        <f>IF(OR(I2180="PIZ BUIN",I2180="LISTERINE"),VLOOKUP(E2180,MAPEO!C:D,2,0)&amp;" "&amp;H2180,VLOOKUP(E2180,MAPEO!C:D,2,0))</f>
        <v>Compeed Blisters</v>
      </c>
      <c r="N2180">
        <f>VLOOKUP(F2180,MD!A:B,2,0)</f>
        <v>0</v>
      </c>
    </row>
    <row r="2181" spans="1:14">
      <c r="A2181" t="s">
        <v>133</v>
      </c>
      <c r="B2181" t="s">
        <v>0</v>
      </c>
      <c r="C2181" t="s">
        <v>159</v>
      </c>
      <c r="D2181" t="s">
        <v>419</v>
      </c>
      <c r="E2181" t="s">
        <v>648</v>
      </c>
      <c r="F2181" t="s">
        <v>488</v>
      </c>
      <c r="G2181" s="3">
        <v>211879.9</v>
      </c>
      <c r="H2181" s="3" t="str">
        <f>VLOOKUP($A2181&amp;$C2181&amp;$B2181,Mapping!$C:$G,3,0)</f>
        <v>Beauty</v>
      </c>
      <c r="I2181" t="str">
        <f>VLOOKUP($A2181&amp;$C2181&amp;$B2181,Mapping!$C:$G,4,0)</f>
        <v>COMPEED</v>
      </c>
      <c r="J2181" t="str">
        <f t="shared" si="34"/>
        <v>COMPEED BLISTER MED</v>
      </c>
      <c r="K2181" t="str">
        <f>VLOOKUP($A2181&amp;$C2181&amp;$B2181,Mapping!$C:$G,5,0)</f>
        <v>Oral &amp; Topical</v>
      </c>
      <c r="L2181" t="str">
        <f>VLOOKUP(J2181&amp;H2181,Mapping!J:K,2,0)</f>
        <v>Compeed Blister</v>
      </c>
      <c r="M2181" t="str">
        <f>IF(OR(I2181="PIZ BUIN",I2181="LISTERINE"),VLOOKUP(E2181,MAPEO!C:D,2,0)&amp;" "&amp;H2181,VLOOKUP(E2181,MAPEO!C:D,2,0))</f>
        <v>Compeed Blisters</v>
      </c>
      <c r="N2181">
        <f>VLOOKUP(F2181,MD!A:B,2,0)</f>
        <v>0</v>
      </c>
    </row>
    <row r="2182" spans="1:14">
      <c r="A2182" t="s">
        <v>133</v>
      </c>
      <c r="B2182" t="s">
        <v>0</v>
      </c>
      <c r="C2182" t="s">
        <v>159</v>
      </c>
      <c r="D2182" t="s">
        <v>419</v>
      </c>
      <c r="E2182" t="s">
        <v>648</v>
      </c>
      <c r="F2182" t="s">
        <v>489</v>
      </c>
      <c r="G2182" s="3">
        <v>141907.13</v>
      </c>
      <c r="H2182" s="3" t="str">
        <f>VLOOKUP($A2182&amp;$C2182&amp;$B2182,Mapping!$C:$G,3,0)</f>
        <v>Beauty</v>
      </c>
      <c r="I2182" t="str">
        <f>VLOOKUP($A2182&amp;$C2182&amp;$B2182,Mapping!$C:$G,4,0)</f>
        <v>COMPEED</v>
      </c>
      <c r="J2182" t="str">
        <f t="shared" si="34"/>
        <v>COMPEED BLISTER MED</v>
      </c>
      <c r="K2182" t="str">
        <f>VLOOKUP($A2182&amp;$C2182&amp;$B2182,Mapping!$C:$G,5,0)</f>
        <v>Oral &amp; Topical</v>
      </c>
      <c r="L2182" t="str">
        <f>VLOOKUP(J2182&amp;H2182,Mapping!J:K,2,0)</f>
        <v>Compeed Blister</v>
      </c>
      <c r="M2182" t="str">
        <f>IF(OR(I2182="PIZ BUIN",I2182="LISTERINE"),VLOOKUP(E2182,MAPEO!C:D,2,0)&amp;" "&amp;H2182,VLOOKUP(E2182,MAPEO!C:D,2,0))</f>
        <v>Compeed Blisters</v>
      </c>
      <c r="N2182">
        <f>VLOOKUP(F2182,MD!A:B,2,0)</f>
        <v>0</v>
      </c>
    </row>
    <row r="2183" spans="1:14">
      <c r="A2183" t="s">
        <v>133</v>
      </c>
      <c r="B2183" t="s">
        <v>0</v>
      </c>
      <c r="C2183" t="s">
        <v>159</v>
      </c>
      <c r="D2183" t="s">
        <v>419</v>
      </c>
      <c r="E2183" t="s">
        <v>648</v>
      </c>
      <c r="F2183" t="s">
        <v>490</v>
      </c>
      <c r="G2183" s="3">
        <v>326577.52</v>
      </c>
      <c r="H2183" s="3" t="str">
        <f>VLOOKUP($A2183&amp;$C2183&amp;$B2183,Mapping!$C:$G,3,0)</f>
        <v>Beauty</v>
      </c>
      <c r="I2183" t="str">
        <f>VLOOKUP($A2183&amp;$C2183&amp;$B2183,Mapping!$C:$G,4,0)</f>
        <v>COMPEED</v>
      </c>
      <c r="J2183" t="str">
        <f t="shared" si="34"/>
        <v>COMPEED BLISTER MED</v>
      </c>
      <c r="K2183" t="str">
        <f>VLOOKUP($A2183&amp;$C2183&amp;$B2183,Mapping!$C:$G,5,0)</f>
        <v>Oral &amp; Topical</v>
      </c>
      <c r="L2183" t="str">
        <f>VLOOKUP(J2183&amp;H2183,Mapping!J:K,2,0)</f>
        <v>Compeed Blister</v>
      </c>
      <c r="M2183" t="str">
        <f>IF(OR(I2183="PIZ BUIN",I2183="LISTERINE"),VLOOKUP(E2183,MAPEO!C:D,2,0)&amp;" "&amp;H2183,VLOOKUP(E2183,MAPEO!C:D,2,0))</f>
        <v>Compeed Blisters</v>
      </c>
      <c r="N2183">
        <f>VLOOKUP(F2183,MD!A:B,2,0)</f>
        <v>0</v>
      </c>
    </row>
    <row r="2184" spans="1:14">
      <c r="A2184" t="s">
        <v>133</v>
      </c>
      <c r="B2184" t="s">
        <v>0</v>
      </c>
      <c r="C2184" t="s">
        <v>159</v>
      </c>
      <c r="D2184" t="s">
        <v>419</v>
      </c>
      <c r="E2184" t="s">
        <v>648</v>
      </c>
      <c r="F2184" t="s">
        <v>491</v>
      </c>
      <c r="G2184" s="3">
        <v>208820</v>
      </c>
      <c r="H2184" s="3" t="str">
        <f>VLOOKUP($A2184&amp;$C2184&amp;$B2184,Mapping!$C:$G,3,0)</f>
        <v>Beauty</v>
      </c>
      <c r="I2184" t="str">
        <f>VLOOKUP($A2184&amp;$C2184&amp;$B2184,Mapping!$C:$G,4,0)</f>
        <v>COMPEED</v>
      </c>
      <c r="J2184" t="str">
        <f t="shared" si="34"/>
        <v>COMPEED BLISTER MED</v>
      </c>
      <c r="K2184" t="str">
        <f>VLOOKUP($A2184&amp;$C2184&amp;$B2184,Mapping!$C:$G,5,0)</f>
        <v>Oral &amp; Topical</v>
      </c>
      <c r="L2184" t="str">
        <f>VLOOKUP(J2184&amp;H2184,Mapping!J:K,2,0)</f>
        <v>Compeed Blister</v>
      </c>
      <c r="M2184" t="str">
        <f>IF(OR(I2184="PIZ BUIN",I2184="LISTERINE"),VLOOKUP(E2184,MAPEO!C:D,2,0)&amp;" "&amp;H2184,VLOOKUP(E2184,MAPEO!C:D,2,0))</f>
        <v>Compeed Blisters</v>
      </c>
      <c r="N2184">
        <f>VLOOKUP(F2184,MD!A:B,2,0)</f>
        <v>0</v>
      </c>
    </row>
    <row r="2185" spans="1:14">
      <c r="A2185" t="s">
        <v>133</v>
      </c>
      <c r="B2185" t="s">
        <v>0</v>
      </c>
      <c r="C2185" t="s">
        <v>159</v>
      </c>
      <c r="D2185" t="s">
        <v>419</v>
      </c>
      <c r="E2185" t="s">
        <v>648</v>
      </c>
      <c r="F2185" t="s">
        <v>492</v>
      </c>
      <c r="G2185" s="3">
        <v>202099.41</v>
      </c>
      <c r="H2185" s="3" t="str">
        <f>VLOOKUP($A2185&amp;$C2185&amp;$B2185,Mapping!$C:$G,3,0)</f>
        <v>Beauty</v>
      </c>
      <c r="I2185" t="str">
        <f>VLOOKUP($A2185&amp;$C2185&amp;$B2185,Mapping!$C:$G,4,0)</f>
        <v>COMPEED</v>
      </c>
      <c r="J2185" t="str">
        <f t="shared" si="34"/>
        <v>COMPEED BLISTER MED</v>
      </c>
      <c r="K2185" t="str">
        <f>VLOOKUP($A2185&amp;$C2185&amp;$B2185,Mapping!$C:$G,5,0)</f>
        <v>Oral &amp; Topical</v>
      </c>
      <c r="L2185" t="str">
        <f>VLOOKUP(J2185&amp;H2185,Mapping!J:K,2,0)</f>
        <v>Compeed Blister</v>
      </c>
      <c r="M2185" t="str">
        <f>IF(OR(I2185="PIZ BUIN",I2185="LISTERINE"),VLOOKUP(E2185,MAPEO!C:D,2,0)&amp;" "&amp;H2185,VLOOKUP(E2185,MAPEO!C:D,2,0))</f>
        <v>Compeed Blisters</v>
      </c>
      <c r="N2185">
        <f>VLOOKUP(F2185,MD!A:B,2,0)</f>
        <v>0</v>
      </c>
    </row>
    <row r="2186" spans="1:14">
      <c r="A2186" t="s">
        <v>133</v>
      </c>
      <c r="B2186" t="s">
        <v>0</v>
      </c>
      <c r="C2186" t="s">
        <v>159</v>
      </c>
      <c r="D2186" t="s">
        <v>419</v>
      </c>
      <c r="E2186" t="s">
        <v>648</v>
      </c>
      <c r="F2186" t="s">
        <v>493</v>
      </c>
      <c r="G2186" s="3">
        <v>416611.2</v>
      </c>
      <c r="H2186" s="3" t="str">
        <f>VLOOKUP($A2186&amp;$C2186&amp;$B2186,Mapping!$C:$G,3,0)</f>
        <v>Beauty</v>
      </c>
      <c r="I2186" t="str">
        <f>VLOOKUP($A2186&amp;$C2186&amp;$B2186,Mapping!$C:$G,4,0)</f>
        <v>COMPEED</v>
      </c>
      <c r="J2186" t="str">
        <f t="shared" si="34"/>
        <v>COMPEED BLISTER MED</v>
      </c>
      <c r="K2186" t="str">
        <f>VLOOKUP($A2186&amp;$C2186&amp;$B2186,Mapping!$C:$G,5,0)</f>
        <v>Oral &amp; Topical</v>
      </c>
      <c r="L2186" t="str">
        <f>VLOOKUP(J2186&amp;H2186,Mapping!J:K,2,0)</f>
        <v>Compeed Blister</v>
      </c>
      <c r="M2186" t="str">
        <f>IF(OR(I2186="PIZ BUIN",I2186="LISTERINE"),VLOOKUP(E2186,MAPEO!C:D,2,0)&amp;" "&amp;H2186,VLOOKUP(E2186,MAPEO!C:D,2,0))</f>
        <v>Compeed Blisters</v>
      </c>
      <c r="N2186">
        <f>VLOOKUP(F2186,MD!A:B,2,0)</f>
        <v>0</v>
      </c>
    </row>
    <row r="2187" spans="1:14">
      <c r="A2187" t="s">
        <v>133</v>
      </c>
      <c r="B2187" t="s">
        <v>0</v>
      </c>
      <c r="C2187" t="s">
        <v>159</v>
      </c>
      <c r="D2187" t="s">
        <v>419</v>
      </c>
      <c r="E2187" t="s">
        <v>648</v>
      </c>
      <c r="F2187" t="s">
        <v>95</v>
      </c>
      <c r="G2187" s="3">
        <v>270303.83</v>
      </c>
      <c r="H2187" s="3" t="str">
        <f>VLOOKUP($A2187&amp;$C2187&amp;$B2187,Mapping!$C:$G,3,0)</f>
        <v>Beauty</v>
      </c>
      <c r="I2187" t="str">
        <f>VLOOKUP($A2187&amp;$C2187&amp;$B2187,Mapping!$C:$G,4,0)</f>
        <v>COMPEED</v>
      </c>
      <c r="J2187" t="str">
        <f t="shared" si="34"/>
        <v>COMPEED BLISTER MED</v>
      </c>
      <c r="K2187" t="str">
        <f>VLOOKUP($A2187&amp;$C2187&amp;$B2187,Mapping!$C:$G,5,0)</f>
        <v>Oral &amp; Topical</v>
      </c>
      <c r="L2187" t="str">
        <f>VLOOKUP(J2187&amp;H2187,Mapping!J:K,2,0)</f>
        <v>Compeed Blister</v>
      </c>
      <c r="M2187" t="str">
        <f>IF(OR(I2187="PIZ BUIN",I2187="LISTERINE"),VLOOKUP(E2187,MAPEO!C:D,2,0)&amp;" "&amp;H2187,VLOOKUP(E2187,MAPEO!C:D,2,0))</f>
        <v>Compeed Blisters</v>
      </c>
      <c r="N2187" t="str">
        <f>VLOOKUP(F2187,MD!A:B,2,0)</f>
        <v>YTD 2015</v>
      </c>
    </row>
    <row r="2188" spans="1:14">
      <c r="A2188" t="s">
        <v>133</v>
      </c>
      <c r="B2188" t="s">
        <v>0</v>
      </c>
      <c r="C2188" t="s">
        <v>159</v>
      </c>
      <c r="D2188" t="s">
        <v>419</v>
      </c>
      <c r="E2188" t="s">
        <v>648</v>
      </c>
      <c r="F2188" t="s">
        <v>96</v>
      </c>
      <c r="G2188" s="3">
        <v>587880.71</v>
      </c>
      <c r="H2188" s="3" t="str">
        <f>VLOOKUP($A2188&amp;$C2188&amp;$B2188,Mapping!$C:$G,3,0)</f>
        <v>Beauty</v>
      </c>
      <c r="I2188" t="str">
        <f>VLOOKUP($A2188&amp;$C2188&amp;$B2188,Mapping!$C:$G,4,0)</f>
        <v>COMPEED</v>
      </c>
      <c r="J2188" t="str">
        <f t="shared" si="34"/>
        <v>COMPEED BLISTER MED</v>
      </c>
      <c r="K2188" t="str">
        <f>VLOOKUP($A2188&amp;$C2188&amp;$B2188,Mapping!$C:$G,5,0)</f>
        <v>Oral &amp; Topical</v>
      </c>
      <c r="L2188" t="str">
        <f>VLOOKUP(J2188&amp;H2188,Mapping!J:K,2,0)</f>
        <v>Compeed Blister</v>
      </c>
      <c r="M2188" t="str">
        <f>IF(OR(I2188="PIZ BUIN",I2188="LISTERINE"),VLOOKUP(E2188,MAPEO!C:D,2,0)&amp;" "&amp;H2188,VLOOKUP(E2188,MAPEO!C:D,2,0))</f>
        <v>Compeed Blisters</v>
      </c>
      <c r="N2188" t="str">
        <f>VLOOKUP(F2188,MD!A:B,2,0)</f>
        <v>YTD 2015</v>
      </c>
    </row>
    <row r="2189" spans="1:14">
      <c r="A2189" t="s">
        <v>133</v>
      </c>
      <c r="B2189" t="s">
        <v>0</v>
      </c>
      <c r="C2189" t="s">
        <v>159</v>
      </c>
      <c r="D2189" t="s">
        <v>419</v>
      </c>
      <c r="E2189" t="s">
        <v>648</v>
      </c>
      <c r="F2189" t="s">
        <v>97</v>
      </c>
      <c r="G2189" s="3">
        <v>562332.35</v>
      </c>
      <c r="H2189" s="3" t="str">
        <f>VLOOKUP($A2189&amp;$C2189&amp;$B2189,Mapping!$C:$G,3,0)</f>
        <v>Beauty</v>
      </c>
      <c r="I2189" t="str">
        <f>VLOOKUP($A2189&amp;$C2189&amp;$B2189,Mapping!$C:$G,4,0)</f>
        <v>COMPEED</v>
      </c>
      <c r="J2189" t="str">
        <f t="shared" si="34"/>
        <v>COMPEED BLISTER MED</v>
      </c>
      <c r="K2189" t="str">
        <f>VLOOKUP($A2189&amp;$C2189&amp;$B2189,Mapping!$C:$G,5,0)</f>
        <v>Oral &amp; Topical</v>
      </c>
      <c r="L2189" t="str">
        <f>VLOOKUP(J2189&amp;H2189,Mapping!J:K,2,0)</f>
        <v>Compeed Blister</v>
      </c>
      <c r="M2189" t="str">
        <f>IF(OR(I2189="PIZ BUIN",I2189="LISTERINE"),VLOOKUP(E2189,MAPEO!C:D,2,0)&amp;" "&amp;H2189,VLOOKUP(E2189,MAPEO!C:D,2,0))</f>
        <v>Compeed Blisters</v>
      </c>
      <c r="N2189" t="str">
        <f>VLOOKUP(F2189,MD!A:B,2,0)</f>
        <v>YTD 2015</v>
      </c>
    </row>
    <row r="2190" spans="1:14">
      <c r="A2190" t="s">
        <v>133</v>
      </c>
      <c r="B2190" t="s">
        <v>0</v>
      </c>
      <c r="C2190" t="s">
        <v>159</v>
      </c>
      <c r="D2190" t="s">
        <v>419</v>
      </c>
      <c r="E2190" t="s">
        <v>648</v>
      </c>
      <c r="F2190" t="s">
        <v>101</v>
      </c>
      <c r="G2190" s="3">
        <v>230071.96</v>
      </c>
      <c r="H2190" s="3" t="str">
        <f>VLOOKUP($A2190&amp;$C2190&amp;$B2190,Mapping!$C:$G,3,0)</f>
        <v>Beauty</v>
      </c>
      <c r="I2190" t="str">
        <f>VLOOKUP($A2190&amp;$C2190&amp;$B2190,Mapping!$C:$G,4,0)</f>
        <v>COMPEED</v>
      </c>
      <c r="J2190" t="str">
        <f t="shared" si="34"/>
        <v>COMPEED BLISTER MED</v>
      </c>
      <c r="K2190" t="str">
        <f>VLOOKUP($A2190&amp;$C2190&amp;$B2190,Mapping!$C:$G,5,0)</f>
        <v>Oral &amp; Topical</v>
      </c>
      <c r="L2190" t="str">
        <f>VLOOKUP(J2190&amp;H2190,Mapping!J:K,2,0)</f>
        <v>Compeed Blister</v>
      </c>
      <c r="M2190" t="str">
        <f>IF(OR(I2190="PIZ BUIN",I2190="LISTERINE"),VLOOKUP(E2190,MAPEO!C:D,2,0)&amp;" "&amp;H2190,VLOOKUP(E2190,MAPEO!C:D,2,0))</f>
        <v>Compeed Blisters</v>
      </c>
      <c r="N2190" t="str">
        <f>VLOOKUP(F2190,MD!A:B,2,0)</f>
        <v>YTD 2015</v>
      </c>
    </row>
    <row r="2191" spans="1:14">
      <c r="A2191" t="s">
        <v>133</v>
      </c>
      <c r="B2191" t="s">
        <v>0</v>
      </c>
      <c r="C2191" t="s">
        <v>159</v>
      </c>
      <c r="D2191" t="s">
        <v>419</v>
      </c>
      <c r="E2191" t="s">
        <v>648</v>
      </c>
      <c r="F2191" t="s">
        <v>104</v>
      </c>
      <c r="G2191" s="3">
        <v>364387.63</v>
      </c>
      <c r="H2191" s="3" t="str">
        <f>VLOOKUP($A2191&amp;$C2191&amp;$B2191,Mapping!$C:$G,3,0)</f>
        <v>Beauty</v>
      </c>
      <c r="I2191" t="str">
        <f>VLOOKUP($A2191&amp;$C2191&amp;$B2191,Mapping!$C:$G,4,0)</f>
        <v>COMPEED</v>
      </c>
      <c r="J2191" t="str">
        <f t="shared" si="34"/>
        <v>COMPEED BLISTER MED</v>
      </c>
      <c r="K2191" t="str">
        <f>VLOOKUP($A2191&amp;$C2191&amp;$B2191,Mapping!$C:$G,5,0)</f>
        <v>Oral &amp; Topical</v>
      </c>
      <c r="L2191" t="str">
        <f>VLOOKUP(J2191&amp;H2191,Mapping!J:K,2,0)</f>
        <v>Compeed Blister</v>
      </c>
      <c r="M2191" t="str">
        <f>IF(OR(I2191="PIZ BUIN",I2191="LISTERINE"),VLOOKUP(E2191,MAPEO!C:D,2,0)&amp;" "&amp;H2191,VLOOKUP(E2191,MAPEO!C:D,2,0))</f>
        <v>Compeed Blisters</v>
      </c>
      <c r="N2191" t="str">
        <f>VLOOKUP(F2191,MD!A:B,2,0)</f>
        <v>YTD 2015</v>
      </c>
    </row>
    <row r="2192" spans="1:14">
      <c r="A2192" t="s">
        <v>133</v>
      </c>
      <c r="B2192" t="s">
        <v>0</v>
      </c>
      <c r="C2192" t="s">
        <v>159</v>
      </c>
      <c r="D2192" t="s">
        <v>419</v>
      </c>
      <c r="E2192" t="s">
        <v>648</v>
      </c>
      <c r="F2192" t="s">
        <v>105</v>
      </c>
      <c r="G2192" s="3">
        <v>810376.41</v>
      </c>
      <c r="H2192" s="3" t="str">
        <f>VLOOKUP($A2192&amp;$C2192&amp;$B2192,Mapping!$C:$G,3,0)</f>
        <v>Beauty</v>
      </c>
      <c r="I2192" t="str">
        <f>VLOOKUP($A2192&amp;$C2192&amp;$B2192,Mapping!$C:$G,4,0)</f>
        <v>COMPEED</v>
      </c>
      <c r="J2192" t="str">
        <f t="shared" si="34"/>
        <v>COMPEED BLISTER MED</v>
      </c>
      <c r="K2192" t="str">
        <f>VLOOKUP($A2192&amp;$C2192&amp;$B2192,Mapping!$C:$G,5,0)</f>
        <v>Oral &amp; Topical</v>
      </c>
      <c r="L2192" t="str">
        <f>VLOOKUP(J2192&amp;H2192,Mapping!J:K,2,0)</f>
        <v>Compeed Blister</v>
      </c>
      <c r="M2192" t="str">
        <f>IF(OR(I2192="PIZ BUIN",I2192="LISTERINE"),VLOOKUP(E2192,MAPEO!C:D,2,0)&amp;" "&amp;H2192,VLOOKUP(E2192,MAPEO!C:D,2,0))</f>
        <v>Compeed Blisters</v>
      </c>
      <c r="N2192" t="str">
        <f>VLOOKUP(F2192,MD!A:B,2,0)</f>
        <v>YTD 2015</v>
      </c>
    </row>
    <row r="2193" spans="1:14">
      <c r="A2193" t="s">
        <v>133</v>
      </c>
      <c r="B2193" t="s">
        <v>0</v>
      </c>
      <c r="C2193" t="s">
        <v>159</v>
      </c>
      <c r="D2193" t="s">
        <v>419</v>
      </c>
      <c r="E2193" t="s">
        <v>648</v>
      </c>
      <c r="F2193" t="s">
        <v>106</v>
      </c>
      <c r="G2193" s="3">
        <v>258376.6</v>
      </c>
      <c r="H2193" s="3" t="str">
        <f>VLOOKUP($A2193&amp;$C2193&amp;$B2193,Mapping!$C:$G,3,0)</f>
        <v>Beauty</v>
      </c>
      <c r="I2193" t="str">
        <f>VLOOKUP($A2193&amp;$C2193&amp;$B2193,Mapping!$C:$G,4,0)</f>
        <v>COMPEED</v>
      </c>
      <c r="J2193" t="str">
        <f t="shared" si="34"/>
        <v>COMPEED BLISTER MED</v>
      </c>
      <c r="K2193" t="str">
        <f>VLOOKUP($A2193&amp;$C2193&amp;$B2193,Mapping!$C:$G,5,0)</f>
        <v>Oral &amp; Topical</v>
      </c>
      <c r="L2193" t="str">
        <f>VLOOKUP(J2193&amp;H2193,Mapping!J:K,2,0)</f>
        <v>Compeed Blister</v>
      </c>
      <c r="M2193" t="str">
        <f>IF(OR(I2193="PIZ BUIN",I2193="LISTERINE"),VLOOKUP(E2193,MAPEO!C:D,2,0)&amp;" "&amp;H2193,VLOOKUP(E2193,MAPEO!C:D,2,0))</f>
        <v>Compeed Blisters</v>
      </c>
      <c r="N2193" t="str">
        <f>VLOOKUP(F2193,MD!A:B,2,0)</f>
        <v>YTD 2015</v>
      </c>
    </row>
    <row r="2194" spans="1:14">
      <c r="A2194" t="s">
        <v>133</v>
      </c>
      <c r="B2194" t="s">
        <v>0</v>
      </c>
      <c r="C2194" t="s">
        <v>159</v>
      </c>
      <c r="D2194" t="s">
        <v>419</v>
      </c>
      <c r="E2194" t="s">
        <v>648</v>
      </c>
      <c r="F2194" t="s">
        <v>108</v>
      </c>
      <c r="G2194" s="3">
        <v>136284.89000000001</v>
      </c>
      <c r="H2194" s="3" t="str">
        <f>VLOOKUP($A2194&amp;$C2194&amp;$B2194,Mapping!$C:$G,3,0)</f>
        <v>Beauty</v>
      </c>
      <c r="I2194" t="str">
        <f>VLOOKUP($A2194&amp;$C2194&amp;$B2194,Mapping!$C:$G,4,0)</f>
        <v>COMPEED</v>
      </c>
      <c r="J2194" t="str">
        <f t="shared" si="34"/>
        <v>COMPEED BLISTER MED</v>
      </c>
      <c r="K2194" t="str">
        <f>VLOOKUP($A2194&amp;$C2194&amp;$B2194,Mapping!$C:$G,5,0)</f>
        <v>Oral &amp; Topical</v>
      </c>
      <c r="L2194" t="str">
        <f>VLOOKUP(J2194&amp;H2194,Mapping!J:K,2,0)</f>
        <v>Compeed Blister</v>
      </c>
      <c r="M2194" t="str">
        <f>IF(OR(I2194="PIZ BUIN",I2194="LISTERINE"),VLOOKUP(E2194,MAPEO!C:D,2,0)&amp;" "&amp;H2194,VLOOKUP(E2194,MAPEO!C:D,2,0))</f>
        <v>Compeed Blisters</v>
      </c>
      <c r="N2194">
        <f>VLOOKUP(F2194,MD!A:B,2,0)</f>
        <v>0</v>
      </c>
    </row>
    <row r="2195" spans="1:14">
      <c r="A2195" t="s">
        <v>133</v>
      </c>
      <c r="B2195" t="s">
        <v>0</v>
      </c>
      <c r="C2195" t="s">
        <v>159</v>
      </c>
      <c r="D2195" t="s">
        <v>419</v>
      </c>
      <c r="E2195" t="s">
        <v>648</v>
      </c>
      <c r="F2195" t="s">
        <v>109</v>
      </c>
      <c r="G2195" s="3">
        <v>320744.59000000003</v>
      </c>
      <c r="H2195" s="3" t="str">
        <f>VLOOKUP($A2195&amp;$C2195&amp;$B2195,Mapping!$C:$G,3,0)</f>
        <v>Beauty</v>
      </c>
      <c r="I2195" t="str">
        <f>VLOOKUP($A2195&amp;$C2195&amp;$B2195,Mapping!$C:$G,4,0)</f>
        <v>COMPEED</v>
      </c>
      <c r="J2195" t="str">
        <f t="shared" si="34"/>
        <v>COMPEED BLISTER MED</v>
      </c>
      <c r="K2195" t="str">
        <f>VLOOKUP($A2195&amp;$C2195&amp;$B2195,Mapping!$C:$G,5,0)</f>
        <v>Oral &amp; Topical</v>
      </c>
      <c r="L2195" t="str">
        <f>VLOOKUP(J2195&amp;H2195,Mapping!J:K,2,0)</f>
        <v>Compeed Blister</v>
      </c>
      <c r="M2195" t="str">
        <f>IF(OR(I2195="PIZ BUIN",I2195="LISTERINE"),VLOOKUP(E2195,MAPEO!C:D,2,0)&amp;" "&amp;H2195,VLOOKUP(E2195,MAPEO!C:D,2,0))</f>
        <v>Compeed Blisters</v>
      </c>
      <c r="N2195">
        <f>VLOOKUP(F2195,MD!A:B,2,0)</f>
        <v>0</v>
      </c>
    </row>
    <row r="2196" spans="1:14">
      <c r="A2196" t="s">
        <v>133</v>
      </c>
      <c r="B2196" t="s">
        <v>0</v>
      </c>
      <c r="C2196" t="s">
        <v>159</v>
      </c>
      <c r="D2196" t="s">
        <v>419</v>
      </c>
      <c r="E2196" t="s">
        <v>648</v>
      </c>
      <c r="F2196" t="s">
        <v>110</v>
      </c>
      <c r="G2196" s="3">
        <v>194287.95</v>
      </c>
      <c r="H2196" s="3" t="str">
        <f>VLOOKUP($A2196&amp;$C2196&amp;$B2196,Mapping!$C:$G,3,0)</f>
        <v>Beauty</v>
      </c>
      <c r="I2196" t="str">
        <f>VLOOKUP($A2196&amp;$C2196&amp;$B2196,Mapping!$C:$G,4,0)</f>
        <v>COMPEED</v>
      </c>
      <c r="J2196" t="str">
        <f t="shared" si="34"/>
        <v>COMPEED BLISTER MED</v>
      </c>
      <c r="K2196" t="str">
        <f>VLOOKUP($A2196&amp;$C2196&amp;$B2196,Mapping!$C:$G,5,0)</f>
        <v>Oral &amp; Topical</v>
      </c>
      <c r="L2196" t="str">
        <f>VLOOKUP(J2196&amp;H2196,Mapping!J:K,2,0)</f>
        <v>Compeed Blister</v>
      </c>
      <c r="M2196" t="str">
        <f>IF(OR(I2196="PIZ BUIN",I2196="LISTERINE"),VLOOKUP(E2196,MAPEO!C:D,2,0)&amp;" "&amp;H2196,VLOOKUP(E2196,MAPEO!C:D,2,0))</f>
        <v>Compeed Blisters</v>
      </c>
      <c r="N2196">
        <f>VLOOKUP(F2196,MD!A:B,2,0)</f>
        <v>0</v>
      </c>
    </row>
    <row r="2197" spans="1:14">
      <c r="A2197" t="s">
        <v>133</v>
      </c>
      <c r="B2197" t="s">
        <v>0</v>
      </c>
      <c r="C2197" t="s">
        <v>159</v>
      </c>
      <c r="D2197" t="s">
        <v>419</v>
      </c>
      <c r="E2197" t="s">
        <v>648</v>
      </c>
      <c r="F2197" t="s">
        <v>111</v>
      </c>
      <c r="G2197" s="3">
        <v>174764.9</v>
      </c>
      <c r="H2197" s="3" t="str">
        <f>VLOOKUP($A2197&amp;$C2197&amp;$B2197,Mapping!$C:$G,3,0)</f>
        <v>Beauty</v>
      </c>
      <c r="I2197" t="str">
        <f>VLOOKUP($A2197&amp;$C2197&amp;$B2197,Mapping!$C:$G,4,0)</f>
        <v>COMPEED</v>
      </c>
      <c r="J2197" t="str">
        <f t="shared" si="34"/>
        <v>COMPEED BLISTER MED</v>
      </c>
      <c r="K2197" t="str">
        <f>VLOOKUP($A2197&amp;$C2197&amp;$B2197,Mapping!$C:$G,5,0)</f>
        <v>Oral &amp; Topical</v>
      </c>
      <c r="L2197" t="str">
        <f>VLOOKUP(J2197&amp;H2197,Mapping!J:K,2,0)</f>
        <v>Compeed Blister</v>
      </c>
      <c r="M2197" t="str">
        <f>IF(OR(I2197="PIZ BUIN",I2197="LISTERINE"),VLOOKUP(E2197,MAPEO!C:D,2,0)&amp;" "&amp;H2197,VLOOKUP(E2197,MAPEO!C:D,2,0))</f>
        <v>Compeed Blisters</v>
      </c>
      <c r="N2197">
        <f>VLOOKUP(F2197,MD!A:B,2,0)</f>
        <v>0</v>
      </c>
    </row>
    <row r="2198" spans="1:14">
      <c r="A2198" t="s">
        <v>133</v>
      </c>
      <c r="B2198" t="s">
        <v>0</v>
      </c>
      <c r="C2198" t="s">
        <v>159</v>
      </c>
      <c r="D2198" t="s">
        <v>419</v>
      </c>
      <c r="E2198" t="s">
        <v>648</v>
      </c>
      <c r="F2198" t="s">
        <v>114</v>
      </c>
      <c r="G2198" s="3">
        <v>1006065.89</v>
      </c>
      <c r="H2198" s="3" t="str">
        <f>VLOOKUP($A2198&amp;$C2198&amp;$B2198,Mapping!$C:$G,3,0)</f>
        <v>Beauty</v>
      </c>
      <c r="I2198" t="str">
        <f>VLOOKUP($A2198&amp;$C2198&amp;$B2198,Mapping!$C:$G,4,0)</f>
        <v>COMPEED</v>
      </c>
      <c r="J2198" t="str">
        <f t="shared" si="34"/>
        <v>COMPEED BLISTER MED</v>
      </c>
      <c r="K2198" t="str">
        <f>VLOOKUP($A2198&amp;$C2198&amp;$B2198,Mapping!$C:$G,5,0)</f>
        <v>Oral &amp; Topical</v>
      </c>
      <c r="L2198" t="str">
        <f>VLOOKUP(J2198&amp;H2198,Mapping!J:K,2,0)</f>
        <v>Compeed Blister</v>
      </c>
      <c r="M2198" t="str">
        <f>IF(OR(I2198="PIZ BUIN",I2198="LISTERINE"),VLOOKUP(E2198,MAPEO!C:D,2,0)&amp;" "&amp;H2198,VLOOKUP(E2198,MAPEO!C:D,2,0))</f>
        <v>Compeed Blisters</v>
      </c>
      <c r="N2198">
        <f>VLOOKUP(F2198,MD!A:B,2,0)</f>
        <v>0</v>
      </c>
    </row>
    <row r="2199" spans="1:14">
      <c r="A2199" t="s">
        <v>133</v>
      </c>
      <c r="B2199" t="s">
        <v>0</v>
      </c>
      <c r="C2199" t="s">
        <v>159</v>
      </c>
      <c r="D2199" t="s">
        <v>419</v>
      </c>
      <c r="E2199" t="s">
        <v>648</v>
      </c>
      <c r="F2199" t="s">
        <v>115</v>
      </c>
      <c r="G2199" s="3">
        <v>204123.31</v>
      </c>
      <c r="H2199" s="3" t="str">
        <f>VLOOKUP($A2199&amp;$C2199&amp;$B2199,Mapping!$C:$G,3,0)</f>
        <v>Beauty</v>
      </c>
      <c r="I2199" t="str">
        <f>VLOOKUP($A2199&amp;$C2199&amp;$B2199,Mapping!$C:$G,4,0)</f>
        <v>COMPEED</v>
      </c>
      <c r="J2199" t="str">
        <f t="shared" si="34"/>
        <v>COMPEED BLISTER MED</v>
      </c>
      <c r="K2199" t="str">
        <f>VLOOKUP($A2199&amp;$C2199&amp;$B2199,Mapping!$C:$G,5,0)</f>
        <v>Oral &amp; Topical</v>
      </c>
      <c r="L2199" t="str">
        <f>VLOOKUP(J2199&amp;H2199,Mapping!J:K,2,0)</f>
        <v>Compeed Blister</v>
      </c>
      <c r="M2199" t="str">
        <f>IF(OR(I2199="PIZ BUIN",I2199="LISTERINE"),VLOOKUP(E2199,MAPEO!C:D,2,0)&amp;" "&amp;H2199,VLOOKUP(E2199,MAPEO!C:D,2,0))</f>
        <v>Compeed Blisters</v>
      </c>
      <c r="N2199" t="str">
        <f>VLOOKUP(F2199,MD!A:B,2,0)</f>
        <v>YTD 2016</v>
      </c>
    </row>
    <row r="2200" spans="1:14">
      <c r="A2200" t="s">
        <v>133</v>
      </c>
      <c r="B2200" t="s">
        <v>0</v>
      </c>
      <c r="C2200" t="s">
        <v>159</v>
      </c>
      <c r="D2200" t="s">
        <v>419</v>
      </c>
      <c r="E2200" t="s">
        <v>648</v>
      </c>
      <c r="F2200" t="s">
        <v>117</v>
      </c>
      <c r="G2200" s="3">
        <v>591513.24</v>
      </c>
      <c r="H2200" s="3" t="str">
        <f>VLOOKUP($A2200&amp;$C2200&amp;$B2200,Mapping!$C:$G,3,0)</f>
        <v>Beauty</v>
      </c>
      <c r="I2200" t="str">
        <f>VLOOKUP($A2200&amp;$C2200&amp;$B2200,Mapping!$C:$G,4,0)</f>
        <v>COMPEED</v>
      </c>
      <c r="J2200" t="str">
        <f t="shared" si="34"/>
        <v>COMPEED BLISTER MED</v>
      </c>
      <c r="K2200" t="str">
        <f>VLOOKUP($A2200&amp;$C2200&amp;$B2200,Mapping!$C:$G,5,0)</f>
        <v>Oral &amp; Topical</v>
      </c>
      <c r="L2200" t="str">
        <f>VLOOKUP(J2200&amp;H2200,Mapping!J:K,2,0)</f>
        <v>Compeed Blister</v>
      </c>
      <c r="M2200" t="str">
        <f>IF(OR(I2200="PIZ BUIN",I2200="LISTERINE"),VLOOKUP(E2200,MAPEO!C:D,2,0)&amp;" "&amp;H2200,VLOOKUP(E2200,MAPEO!C:D,2,0))</f>
        <v>Compeed Blisters</v>
      </c>
      <c r="N2200" t="str">
        <f>VLOOKUP(F2200,MD!A:B,2,0)</f>
        <v>YTD 2016</v>
      </c>
    </row>
    <row r="2201" spans="1:14">
      <c r="A2201" t="s">
        <v>133</v>
      </c>
      <c r="B2201" t="s">
        <v>0</v>
      </c>
      <c r="C2201" t="s">
        <v>159</v>
      </c>
      <c r="D2201" t="s">
        <v>419</v>
      </c>
      <c r="E2201" t="s">
        <v>648</v>
      </c>
      <c r="F2201" t="s">
        <v>118</v>
      </c>
      <c r="G2201" s="3">
        <v>632768.71</v>
      </c>
      <c r="H2201" s="3" t="str">
        <f>VLOOKUP($A2201&amp;$C2201&amp;$B2201,Mapping!$C:$G,3,0)</f>
        <v>Beauty</v>
      </c>
      <c r="I2201" t="str">
        <f>VLOOKUP($A2201&amp;$C2201&amp;$B2201,Mapping!$C:$G,4,0)</f>
        <v>COMPEED</v>
      </c>
      <c r="J2201" t="str">
        <f t="shared" si="34"/>
        <v>COMPEED BLISTER MED</v>
      </c>
      <c r="K2201" t="str">
        <f>VLOOKUP($A2201&amp;$C2201&amp;$B2201,Mapping!$C:$G,5,0)</f>
        <v>Oral &amp; Topical</v>
      </c>
      <c r="L2201" t="str">
        <f>VLOOKUP(J2201&amp;H2201,Mapping!J:K,2,0)</f>
        <v>Compeed Blister</v>
      </c>
      <c r="M2201" t="str">
        <f>IF(OR(I2201="PIZ BUIN",I2201="LISTERINE"),VLOOKUP(E2201,MAPEO!C:D,2,0)&amp;" "&amp;H2201,VLOOKUP(E2201,MAPEO!C:D,2,0))</f>
        <v>Compeed Blisters</v>
      </c>
      <c r="N2201" t="str">
        <f>VLOOKUP(F2201,MD!A:B,2,0)</f>
        <v>YTD 2016</v>
      </c>
    </row>
    <row r="2202" spans="1:14">
      <c r="A2202" t="s">
        <v>133</v>
      </c>
      <c r="B2202" t="s">
        <v>0</v>
      </c>
      <c r="C2202" t="s">
        <v>159</v>
      </c>
      <c r="D2202" t="s">
        <v>419</v>
      </c>
      <c r="E2202" t="s">
        <v>649</v>
      </c>
      <c r="F2202" t="s">
        <v>482</v>
      </c>
      <c r="G2202" s="3">
        <v>0.01</v>
      </c>
      <c r="H2202" s="3" t="str">
        <f>VLOOKUP($A2202&amp;$C2202&amp;$B2202,Mapping!$C:$G,3,0)</f>
        <v>Beauty</v>
      </c>
      <c r="I2202" t="str">
        <f>VLOOKUP($A2202&amp;$C2202&amp;$B2202,Mapping!$C:$G,4,0)</f>
        <v>COMPEED</v>
      </c>
      <c r="J2202" t="str">
        <f t="shared" si="34"/>
        <v>COMPEED BLISTER POS</v>
      </c>
      <c r="K2202" t="str">
        <f>VLOOKUP($A2202&amp;$C2202&amp;$B2202,Mapping!$C:$G,5,0)</f>
        <v>Oral &amp; Topical</v>
      </c>
      <c r="L2202" t="str">
        <f>VLOOKUP(J2202&amp;H2202,Mapping!J:K,2,0)</f>
        <v>Compeed Blister</v>
      </c>
      <c r="M2202" t="str">
        <f>IF(OR(I2202="PIZ BUIN",I2202="LISTERINE"),VLOOKUP(E2202,MAPEO!C:D,2,0)&amp;" "&amp;H2202,VLOOKUP(E2202,MAPEO!C:D,2,0))</f>
        <v>Compeed Blisters</v>
      </c>
      <c r="N2202">
        <f>VLOOKUP(F2202,MD!A:B,2,0)</f>
        <v>0</v>
      </c>
    </row>
    <row r="2203" spans="1:14">
      <c r="A2203" t="s">
        <v>133</v>
      </c>
      <c r="B2203" t="s">
        <v>0</v>
      </c>
      <c r="C2203" t="s">
        <v>159</v>
      </c>
      <c r="D2203" t="s">
        <v>419</v>
      </c>
      <c r="E2203" t="s">
        <v>649</v>
      </c>
      <c r="F2203" t="s">
        <v>490</v>
      </c>
      <c r="G2203" s="3">
        <v>13.72</v>
      </c>
      <c r="H2203" s="3" t="str">
        <f>VLOOKUP($A2203&amp;$C2203&amp;$B2203,Mapping!$C:$G,3,0)</f>
        <v>Beauty</v>
      </c>
      <c r="I2203" t="str">
        <f>VLOOKUP($A2203&amp;$C2203&amp;$B2203,Mapping!$C:$G,4,0)</f>
        <v>COMPEED</v>
      </c>
      <c r="J2203" t="str">
        <f t="shared" si="34"/>
        <v>COMPEED BLISTER POS</v>
      </c>
      <c r="K2203" t="str">
        <f>VLOOKUP($A2203&amp;$C2203&amp;$B2203,Mapping!$C:$G,5,0)</f>
        <v>Oral &amp; Topical</v>
      </c>
      <c r="L2203" t="str">
        <f>VLOOKUP(J2203&amp;H2203,Mapping!J:K,2,0)</f>
        <v>Compeed Blister</v>
      </c>
      <c r="M2203" t="str">
        <f>IF(OR(I2203="PIZ BUIN",I2203="LISTERINE"),VLOOKUP(E2203,MAPEO!C:D,2,0)&amp;" "&amp;H2203,VLOOKUP(E2203,MAPEO!C:D,2,0))</f>
        <v>Compeed Blisters</v>
      </c>
      <c r="N2203">
        <f>VLOOKUP(F2203,MD!A:B,2,0)</f>
        <v>0</v>
      </c>
    </row>
    <row r="2204" spans="1:14">
      <c r="A2204" t="s">
        <v>133</v>
      </c>
      <c r="B2204" t="s">
        <v>0</v>
      </c>
      <c r="C2204" t="s">
        <v>159</v>
      </c>
      <c r="D2204" t="s">
        <v>419</v>
      </c>
      <c r="E2204" t="s">
        <v>649</v>
      </c>
      <c r="F2204" t="s">
        <v>493</v>
      </c>
      <c r="G2204" s="3">
        <v>-11.97</v>
      </c>
      <c r="H2204" s="3" t="str">
        <f>VLOOKUP($A2204&amp;$C2204&amp;$B2204,Mapping!$C:$G,3,0)</f>
        <v>Beauty</v>
      </c>
      <c r="I2204" t="str">
        <f>VLOOKUP($A2204&amp;$C2204&amp;$B2204,Mapping!$C:$G,4,0)</f>
        <v>COMPEED</v>
      </c>
      <c r="J2204" t="str">
        <f t="shared" si="34"/>
        <v>COMPEED BLISTER POS</v>
      </c>
      <c r="K2204" t="str">
        <f>VLOOKUP($A2204&amp;$C2204&amp;$B2204,Mapping!$C:$G,5,0)</f>
        <v>Oral &amp; Topical</v>
      </c>
      <c r="L2204" t="str">
        <f>VLOOKUP(J2204&amp;H2204,Mapping!J:K,2,0)</f>
        <v>Compeed Blister</v>
      </c>
      <c r="M2204" t="str">
        <f>IF(OR(I2204="PIZ BUIN",I2204="LISTERINE"),VLOOKUP(E2204,MAPEO!C:D,2,0)&amp;" "&amp;H2204,VLOOKUP(E2204,MAPEO!C:D,2,0))</f>
        <v>Compeed Blisters</v>
      </c>
      <c r="N2204">
        <f>VLOOKUP(F2204,MD!A:B,2,0)</f>
        <v>0</v>
      </c>
    </row>
    <row r="2205" spans="1:14">
      <c r="A2205" t="s">
        <v>133</v>
      </c>
      <c r="B2205" t="s">
        <v>0</v>
      </c>
      <c r="C2205" t="s">
        <v>159</v>
      </c>
      <c r="D2205" t="s">
        <v>419</v>
      </c>
      <c r="E2205" t="s">
        <v>649</v>
      </c>
      <c r="F2205" t="s">
        <v>95</v>
      </c>
      <c r="G2205" s="3">
        <v>-51.04</v>
      </c>
      <c r="H2205" s="3" t="str">
        <f>VLOOKUP($A2205&amp;$C2205&amp;$B2205,Mapping!$C:$G,3,0)</f>
        <v>Beauty</v>
      </c>
      <c r="I2205" t="str">
        <f>VLOOKUP($A2205&amp;$C2205&amp;$B2205,Mapping!$C:$G,4,0)</f>
        <v>COMPEED</v>
      </c>
      <c r="J2205" t="str">
        <f t="shared" si="34"/>
        <v>COMPEED BLISTER POS</v>
      </c>
      <c r="K2205" t="str">
        <f>VLOOKUP($A2205&amp;$C2205&amp;$B2205,Mapping!$C:$G,5,0)</f>
        <v>Oral &amp; Topical</v>
      </c>
      <c r="L2205" t="str">
        <f>VLOOKUP(J2205&amp;H2205,Mapping!J:K,2,0)</f>
        <v>Compeed Blister</v>
      </c>
      <c r="M2205" t="str">
        <f>IF(OR(I2205="PIZ BUIN",I2205="LISTERINE"),VLOOKUP(E2205,MAPEO!C:D,2,0)&amp;" "&amp;H2205,VLOOKUP(E2205,MAPEO!C:D,2,0))</f>
        <v>Compeed Blisters</v>
      </c>
      <c r="N2205" t="str">
        <f>VLOOKUP(F2205,MD!A:B,2,0)</f>
        <v>YTD 2015</v>
      </c>
    </row>
    <row r="2206" spans="1:14">
      <c r="A2206" t="s">
        <v>133</v>
      </c>
      <c r="B2206" t="s">
        <v>0</v>
      </c>
      <c r="C2206" t="s">
        <v>159</v>
      </c>
      <c r="D2206" t="s">
        <v>419</v>
      </c>
      <c r="E2206" t="s">
        <v>649</v>
      </c>
      <c r="F2206" t="s">
        <v>96</v>
      </c>
      <c r="G2206" s="3">
        <v>-113.59</v>
      </c>
      <c r="H2206" s="3" t="str">
        <f>VLOOKUP($A2206&amp;$C2206&amp;$B2206,Mapping!$C:$G,3,0)</f>
        <v>Beauty</v>
      </c>
      <c r="I2206" t="str">
        <f>VLOOKUP($A2206&amp;$C2206&amp;$B2206,Mapping!$C:$G,4,0)</f>
        <v>COMPEED</v>
      </c>
      <c r="J2206" t="str">
        <f t="shared" si="34"/>
        <v>COMPEED BLISTER POS</v>
      </c>
      <c r="K2206" t="str">
        <f>VLOOKUP($A2206&amp;$C2206&amp;$B2206,Mapping!$C:$G,5,0)</f>
        <v>Oral &amp; Topical</v>
      </c>
      <c r="L2206" t="str">
        <f>VLOOKUP(J2206&amp;H2206,Mapping!J:K,2,0)</f>
        <v>Compeed Blister</v>
      </c>
      <c r="M2206" t="str">
        <f>IF(OR(I2206="PIZ BUIN",I2206="LISTERINE"),VLOOKUP(E2206,MAPEO!C:D,2,0)&amp;" "&amp;H2206,VLOOKUP(E2206,MAPEO!C:D,2,0))</f>
        <v>Compeed Blisters</v>
      </c>
      <c r="N2206" t="str">
        <f>VLOOKUP(F2206,MD!A:B,2,0)</f>
        <v>YTD 2015</v>
      </c>
    </row>
    <row r="2207" spans="1:14">
      <c r="A2207" t="s">
        <v>133</v>
      </c>
      <c r="B2207" t="s">
        <v>0</v>
      </c>
      <c r="C2207" t="s">
        <v>159</v>
      </c>
      <c r="D2207" t="s">
        <v>419</v>
      </c>
      <c r="E2207" t="s">
        <v>649</v>
      </c>
      <c r="F2207" t="s">
        <v>97</v>
      </c>
      <c r="G2207" s="3">
        <v>-34.58</v>
      </c>
      <c r="H2207" s="3" t="str">
        <f>VLOOKUP($A2207&amp;$C2207&amp;$B2207,Mapping!$C:$G,3,0)</f>
        <v>Beauty</v>
      </c>
      <c r="I2207" t="str">
        <f>VLOOKUP($A2207&amp;$C2207&amp;$B2207,Mapping!$C:$G,4,0)</f>
        <v>COMPEED</v>
      </c>
      <c r="J2207" t="str">
        <f t="shared" si="34"/>
        <v>COMPEED BLISTER POS</v>
      </c>
      <c r="K2207" t="str">
        <f>VLOOKUP($A2207&amp;$C2207&amp;$B2207,Mapping!$C:$G,5,0)</f>
        <v>Oral &amp; Topical</v>
      </c>
      <c r="L2207" t="str">
        <f>VLOOKUP(J2207&amp;H2207,Mapping!J:K,2,0)</f>
        <v>Compeed Blister</v>
      </c>
      <c r="M2207" t="str">
        <f>IF(OR(I2207="PIZ BUIN",I2207="LISTERINE"),VLOOKUP(E2207,MAPEO!C:D,2,0)&amp;" "&amp;H2207,VLOOKUP(E2207,MAPEO!C:D,2,0))</f>
        <v>Compeed Blisters</v>
      </c>
      <c r="N2207" t="str">
        <f>VLOOKUP(F2207,MD!A:B,2,0)</f>
        <v>YTD 2015</v>
      </c>
    </row>
    <row r="2208" spans="1:14">
      <c r="A2208" t="s">
        <v>133</v>
      </c>
      <c r="B2208" t="s">
        <v>0</v>
      </c>
      <c r="C2208" t="s">
        <v>159</v>
      </c>
      <c r="D2208" t="s">
        <v>419</v>
      </c>
      <c r="E2208" t="s">
        <v>649</v>
      </c>
      <c r="F2208" t="s">
        <v>101</v>
      </c>
      <c r="G2208" s="3">
        <v>-78.64</v>
      </c>
      <c r="H2208" s="3" t="str">
        <f>VLOOKUP($A2208&amp;$C2208&amp;$B2208,Mapping!$C:$G,3,0)</f>
        <v>Beauty</v>
      </c>
      <c r="I2208" t="str">
        <f>VLOOKUP($A2208&amp;$C2208&amp;$B2208,Mapping!$C:$G,4,0)</f>
        <v>COMPEED</v>
      </c>
      <c r="J2208" t="str">
        <f t="shared" si="34"/>
        <v>COMPEED BLISTER POS</v>
      </c>
      <c r="K2208" t="str">
        <f>VLOOKUP($A2208&amp;$C2208&amp;$B2208,Mapping!$C:$G,5,0)</f>
        <v>Oral &amp; Topical</v>
      </c>
      <c r="L2208" t="str">
        <f>VLOOKUP(J2208&amp;H2208,Mapping!J:K,2,0)</f>
        <v>Compeed Blister</v>
      </c>
      <c r="M2208" t="str">
        <f>IF(OR(I2208="PIZ BUIN",I2208="LISTERINE"),VLOOKUP(E2208,MAPEO!C:D,2,0)&amp;" "&amp;H2208,VLOOKUP(E2208,MAPEO!C:D,2,0))</f>
        <v>Compeed Blisters</v>
      </c>
      <c r="N2208" t="str">
        <f>VLOOKUP(F2208,MD!A:B,2,0)</f>
        <v>YTD 2015</v>
      </c>
    </row>
    <row r="2209" spans="1:14">
      <c r="A2209" t="s">
        <v>133</v>
      </c>
      <c r="B2209" t="s">
        <v>0</v>
      </c>
      <c r="C2209" t="s">
        <v>159</v>
      </c>
      <c r="D2209" t="s">
        <v>419</v>
      </c>
      <c r="E2209" t="s">
        <v>649</v>
      </c>
      <c r="F2209" t="s">
        <v>104</v>
      </c>
      <c r="G2209" s="3">
        <v>-74.930000000000007</v>
      </c>
      <c r="H2209" s="3" t="str">
        <f>VLOOKUP($A2209&amp;$C2209&amp;$B2209,Mapping!$C:$G,3,0)</f>
        <v>Beauty</v>
      </c>
      <c r="I2209" t="str">
        <f>VLOOKUP($A2209&amp;$C2209&amp;$B2209,Mapping!$C:$G,4,0)</f>
        <v>COMPEED</v>
      </c>
      <c r="J2209" t="str">
        <f t="shared" si="34"/>
        <v>COMPEED BLISTER POS</v>
      </c>
      <c r="K2209" t="str">
        <f>VLOOKUP($A2209&amp;$C2209&amp;$B2209,Mapping!$C:$G,5,0)</f>
        <v>Oral &amp; Topical</v>
      </c>
      <c r="L2209" t="str">
        <f>VLOOKUP(J2209&amp;H2209,Mapping!J:K,2,0)</f>
        <v>Compeed Blister</v>
      </c>
      <c r="M2209" t="str">
        <f>IF(OR(I2209="PIZ BUIN",I2209="LISTERINE"),VLOOKUP(E2209,MAPEO!C:D,2,0)&amp;" "&amp;H2209,VLOOKUP(E2209,MAPEO!C:D,2,0))</f>
        <v>Compeed Blisters</v>
      </c>
      <c r="N2209" t="str">
        <f>VLOOKUP(F2209,MD!A:B,2,0)</f>
        <v>YTD 2015</v>
      </c>
    </row>
    <row r="2210" spans="1:14">
      <c r="A2210" t="s">
        <v>133</v>
      </c>
      <c r="B2210" t="s">
        <v>0</v>
      </c>
      <c r="C2210" t="s">
        <v>159</v>
      </c>
      <c r="D2210" t="s">
        <v>419</v>
      </c>
      <c r="E2210" t="s">
        <v>649</v>
      </c>
      <c r="F2210" t="s">
        <v>105</v>
      </c>
      <c r="G2210" s="3">
        <v>950.86</v>
      </c>
      <c r="H2210" s="3" t="str">
        <f>VLOOKUP($A2210&amp;$C2210&amp;$B2210,Mapping!$C:$G,3,0)</f>
        <v>Beauty</v>
      </c>
      <c r="I2210" t="str">
        <f>VLOOKUP($A2210&amp;$C2210&amp;$B2210,Mapping!$C:$G,4,0)</f>
        <v>COMPEED</v>
      </c>
      <c r="J2210" t="str">
        <f t="shared" si="34"/>
        <v>COMPEED BLISTER POS</v>
      </c>
      <c r="K2210" t="str">
        <f>VLOOKUP($A2210&amp;$C2210&amp;$B2210,Mapping!$C:$G,5,0)</f>
        <v>Oral &amp; Topical</v>
      </c>
      <c r="L2210" t="str">
        <f>VLOOKUP(J2210&amp;H2210,Mapping!J:K,2,0)</f>
        <v>Compeed Blister</v>
      </c>
      <c r="M2210" t="str">
        <f>IF(OR(I2210="PIZ BUIN",I2210="LISTERINE"),VLOOKUP(E2210,MAPEO!C:D,2,0)&amp;" "&amp;H2210,VLOOKUP(E2210,MAPEO!C:D,2,0))</f>
        <v>Compeed Blisters</v>
      </c>
      <c r="N2210" t="str">
        <f>VLOOKUP(F2210,MD!A:B,2,0)</f>
        <v>YTD 2015</v>
      </c>
    </row>
    <row r="2211" spans="1:14">
      <c r="A2211" t="s">
        <v>133</v>
      </c>
      <c r="B2211" t="s">
        <v>0</v>
      </c>
      <c r="C2211" t="s">
        <v>159</v>
      </c>
      <c r="D2211" t="s">
        <v>419</v>
      </c>
      <c r="E2211" t="s">
        <v>649</v>
      </c>
      <c r="F2211" t="s">
        <v>106</v>
      </c>
      <c r="G2211" s="3">
        <v>-91.43</v>
      </c>
      <c r="H2211" s="3" t="str">
        <f>VLOOKUP($A2211&amp;$C2211&amp;$B2211,Mapping!$C:$G,3,0)</f>
        <v>Beauty</v>
      </c>
      <c r="I2211" t="str">
        <f>VLOOKUP($A2211&amp;$C2211&amp;$B2211,Mapping!$C:$G,4,0)</f>
        <v>COMPEED</v>
      </c>
      <c r="J2211" t="str">
        <f t="shared" si="34"/>
        <v>COMPEED BLISTER POS</v>
      </c>
      <c r="K2211" t="str">
        <f>VLOOKUP($A2211&amp;$C2211&amp;$B2211,Mapping!$C:$G,5,0)</f>
        <v>Oral &amp; Topical</v>
      </c>
      <c r="L2211" t="str">
        <f>VLOOKUP(J2211&amp;H2211,Mapping!J:K,2,0)</f>
        <v>Compeed Blister</v>
      </c>
      <c r="M2211" t="str">
        <f>IF(OR(I2211="PIZ BUIN",I2211="LISTERINE"),VLOOKUP(E2211,MAPEO!C:D,2,0)&amp;" "&amp;H2211,VLOOKUP(E2211,MAPEO!C:D,2,0))</f>
        <v>Compeed Blisters</v>
      </c>
      <c r="N2211" t="str">
        <f>VLOOKUP(F2211,MD!A:B,2,0)</f>
        <v>YTD 2015</v>
      </c>
    </row>
    <row r="2212" spans="1:14">
      <c r="A2212" t="s">
        <v>133</v>
      </c>
      <c r="B2212" t="s">
        <v>0</v>
      </c>
      <c r="C2212" t="s">
        <v>159</v>
      </c>
      <c r="D2212" t="s">
        <v>419</v>
      </c>
      <c r="E2212" t="s">
        <v>649</v>
      </c>
      <c r="F2212" t="s">
        <v>108</v>
      </c>
      <c r="G2212" s="3">
        <v>-162.88999999999999</v>
      </c>
      <c r="H2212" s="3" t="str">
        <f>VLOOKUP($A2212&amp;$C2212&amp;$B2212,Mapping!$C:$G,3,0)</f>
        <v>Beauty</v>
      </c>
      <c r="I2212" t="str">
        <f>VLOOKUP($A2212&amp;$C2212&amp;$B2212,Mapping!$C:$G,4,0)</f>
        <v>COMPEED</v>
      </c>
      <c r="J2212" t="str">
        <f t="shared" si="34"/>
        <v>COMPEED BLISTER POS</v>
      </c>
      <c r="K2212" t="str">
        <f>VLOOKUP($A2212&amp;$C2212&amp;$B2212,Mapping!$C:$G,5,0)</f>
        <v>Oral &amp; Topical</v>
      </c>
      <c r="L2212" t="str">
        <f>VLOOKUP(J2212&amp;H2212,Mapping!J:K,2,0)</f>
        <v>Compeed Blister</v>
      </c>
      <c r="M2212" t="str">
        <f>IF(OR(I2212="PIZ BUIN",I2212="LISTERINE"),VLOOKUP(E2212,MAPEO!C:D,2,0)&amp;" "&amp;H2212,VLOOKUP(E2212,MAPEO!C:D,2,0))</f>
        <v>Compeed Blisters</v>
      </c>
      <c r="N2212">
        <f>VLOOKUP(F2212,MD!A:B,2,0)</f>
        <v>0</v>
      </c>
    </row>
    <row r="2213" spans="1:14">
      <c r="A2213" t="s">
        <v>133</v>
      </c>
      <c r="B2213" t="s">
        <v>0</v>
      </c>
      <c r="C2213" t="s">
        <v>159</v>
      </c>
      <c r="D2213" t="s">
        <v>419</v>
      </c>
      <c r="E2213" t="s">
        <v>649</v>
      </c>
      <c r="F2213" t="s">
        <v>109</v>
      </c>
      <c r="G2213" s="3">
        <v>-55.38</v>
      </c>
      <c r="H2213" s="3" t="str">
        <f>VLOOKUP($A2213&amp;$C2213&amp;$B2213,Mapping!$C:$G,3,0)</f>
        <v>Beauty</v>
      </c>
      <c r="I2213" t="str">
        <f>VLOOKUP($A2213&amp;$C2213&amp;$B2213,Mapping!$C:$G,4,0)</f>
        <v>COMPEED</v>
      </c>
      <c r="J2213" t="str">
        <f t="shared" si="34"/>
        <v>COMPEED BLISTER POS</v>
      </c>
      <c r="K2213" t="str">
        <f>VLOOKUP($A2213&amp;$C2213&amp;$B2213,Mapping!$C:$G,5,0)</f>
        <v>Oral &amp; Topical</v>
      </c>
      <c r="L2213" t="str">
        <f>VLOOKUP(J2213&amp;H2213,Mapping!J:K,2,0)</f>
        <v>Compeed Blister</v>
      </c>
      <c r="M2213" t="str">
        <f>IF(OR(I2213="PIZ BUIN",I2213="LISTERINE"),VLOOKUP(E2213,MAPEO!C:D,2,0)&amp;" "&amp;H2213,VLOOKUP(E2213,MAPEO!C:D,2,0))</f>
        <v>Compeed Blisters</v>
      </c>
      <c r="N2213">
        <f>VLOOKUP(F2213,MD!A:B,2,0)</f>
        <v>0</v>
      </c>
    </row>
    <row r="2214" spans="1:14">
      <c r="A2214" t="s">
        <v>133</v>
      </c>
      <c r="B2214" t="s">
        <v>0</v>
      </c>
      <c r="C2214" t="s">
        <v>159</v>
      </c>
      <c r="D2214" t="s">
        <v>419</v>
      </c>
      <c r="E2214" t="s">
        <v>649</v>
      </c>
      <c r="F2214" t="s">
        <v>110</v>
      </c>
      <c r="G2214" s="3">
        <v>-78.97</v>
      </c>
      <c r="H2214" s="3" t="str">
        <f>VLOOKUP($A2214&amp;$C2214&amp;$B2214,Mapping!$C:$G,3,0)</f>
        <v>Beauty</v>
      </c>
      <c r="I2214" t="str">
        <f>VLOOKUP($A2214&amp;$C2214&amp;$B2214,Mapping!$C:$G,4,0)</f>
        <v>COMPEED</v>
      </c>
      <c r="J2214" t="str">
        <f t="shared" si="34"/>
        <v>COMPEED BLISTER POS</v>
      </c>
      <c r="K2214" t="str">
        <f>VLOOKUP($A2214&amp;$C2214&amp;$B2214,Mapping!$C:$G,5,0)</f>
        <v>Oral &amp; Topical</v>
      </c>
      <c r="L2214" t="str">
        <f>VLOOKUP(J2214&amp;H2214,Mapping!J:K,2,0)</f>
        <v>Compeed Blister</v>
      </c>
      <c r="M2214" t="str">
        <f>IF(OR(I2214="PIZ BUIN",I2214="LISTERINE"),VLOOKUP(E2214,MAPEO!C:D,2,0)&amp;" "&amp;H2214,VLOOKUP(E2214,MAPEO!C:D,2,0))</f>
        <v>Compeed Blisters</v>
      </c>
      <c r="N2214">
        <f>VLOOKUP(F2214,MD!A:B,2,0)</f>
        <v>0</v>
      </c>
    </row>
    <row r="2215" spans="1:14">
      <c r="A2215" t="s">
        <v>133</v>
      </c>
      <c r="B2215" t="s">
        <v>0</v>
      </c>
      <c r="C2215" t="s">
        <v>159</v>
      </c>
      <c r="D2215" t="s">
        <v>419</v>
      </c>
      <c r="E2215" t="s">
        <v>649</v>
      </c>
      <c r="F2215" t="s">
        <v>111</v>
      </c>
      <c r="G2215" s="3">
        <v>-16.86</v>
      </c>
      <c r="H2215" s="3" t="str">
        <f>VLOOKUP($A2215&amp;$C2215&amp;$B2215,Mapping!$C:$G,3,0)</f>
        <v>Beauty</v>
      </c>
      <c r="I2215" t="str">
        <f>VLOOKUP($A2215&amp;$C2215&amp;$B2215,Mapping!$C:$G,4,0)</f>
        <v>COMPEED</v>
      </c>
      <c r="J2215" t="str">
        <f t="shared" si="34"/>
        <v>COMPEED BLISTER POS</v>
      </c>
      <c r="K2215" t="str">
        <f>VLOOKUP($A2215&amp;$C2215&amp;$B2215,Mapping!$C:$G,5,0)</f>
        <v>Oral &amp; Topical</v>
      </c>
      <c r="L2215" t="str">
        <f>VLOOKUP(J2215&amp;H2215,Mapping!J:K,2,0)</f>
        <v>Compeed Blister</v>
      </c>
      <c r="M2215" t="str">
        <f>IF(OR(I2215="PIZ BUIN",I2215="LISTERINE"),VLOOKUP(E2215,MAPEO!C:D,2,0)&amp;" "&amp;H2215,VLOOKUP(E2215,MAPEO!C:D,2,0))</f>
        <v>Compeed Blisters</v>
      </c>
      <c r="N2215">
        <f>VLOOKUP(F2215,MD!A:B,2,0)</f>
        <v>0</v>
      </c>
    </row>
    <row r="2216" spans="1:14">
      <c r="A2216" t="s">
        <v>133</v>
      </c>
      <c r="B2216" t="s">
        <v>0</v>
      </c>
      <c r="C2216" t="s">
        <v>159</v>
      </c>
      <c r="D2216" t="s">
        <v>419</v>
      </c>
      <c r="E2216" t="s">
        <v>649</v>
      </c>
      <c r="F2216" t="s">
        <v>114</v>
      </c>
      <c r="G2216" s="3">
        <v>-47.28</v>
      </c>
      <c r="H2216" s="3" t="str">
        <f>VLOOKUP($A2216&amp;$C2216&amp;$B2216,Mapping!$C:$G,3,0)</f>
        <v>Beauty</v>
      </c>
      <c r="I2216" t="str">
        <f>VLOOKUP($A2216&amp;$C2216&amp;$B2216,Mapping!$C:$G,4,0)</f>
        <v>COMPEED</v>
      </c>
      <c r="J2216" t="str">
        <f t="shared" si="34"/>
        <v>COMPEED BLISTER POS</v>
      </c>
      <c r="K2216" t="str">
        <f>VLOOKUP($A2216&amp;$C2216&amp;$B2216,Mapping!$C:$G,5,0)</f>
        <v>Oral &amp; Topical</v>
      </c>
      <c r="L2216" t="str">
        <f>VLOOKUP(J2216&amp;H2216,Mapping!J:K,2,0)</f>
        <v>Compeed Blister</v>
      </c>
      <c r="M2216" t="str">
        <f>IF(OR(I2216="PIZ BUIN",I2216="LISTERINE"),VLOOKUP(E2216,MAPEO!C:D,2,0)&amp;" "&amp;H2216,VLOOKUP(E2216,MAPEO!C:D,2,0))</f>
        <v>Compeed Blisters</v>
      </c>
      <c r="N2216">
        <f>VLOOKUP(F2216,MD!A:B,2,0)</f>
        <v>0</v>
      </c>
    </row>
    <row r="2217" spans="1:14">
      <c r="A2217" t="s">
        <v>133</v>
      </c>
      <c r="B2217" t="s">
        <v>0</v>
      </c>
      <c r="C2217" t="s">
        <v>159</v>
      </c>
      <c r="D2217" t="s">
        <v>419</v>
      </c>
      <c r="E2217" t="s">
        <v>649</v>
      </c>
      <c r="F2217" t="s">
        <v>115</v>
      </c>
      <c r="G2217" s="3">
        <v>-18.48</v>
      </c>
      <c r="H2217" s="3" t="str">
        <f>VLOOKUP($A2217&amp;$C2217&amp;$B2217,Mapping!$C:$G,3,0)</f>
        <v>Beauty</v>
      </c>
      <c r="I2217" t="str">
        <f>VLOOKUP($A2217&amp;$C2217&amp;$B2217,Mapping!$C:$G,4,0)</f>
        <v>COMPEED</v>
      </c>
      <c r="J2217" t="str">
        <f t="shared" si="34"/>
        <v>COMPEED BLISTER POS</v>
      </c>
      <c r="K2217" t="str">
        <f>VLOOKUP($A2217&amp;$C2217&amp;$B2217,Mapping!$C:$G,5,0)</f>
        <v>Oral &amp; Topical</v>
      </c>
      <c r="L2217" t="str">
        <f>VLOOKUP(J2217&amp;H2217,Mapping!J:K,2,0)</f>
        <v>Compeed Blister</v>
      </c>
      <c r="M2217" t="str">
        <f>IF(OR(I2217="PIZ BUIN",I2217="LISTERINE"),VLOOKUP(E2217,MAPEO!C:D,2,0)&amp;" "&amp;H2217,VLOOKUP(E2217,MAPEO!C:D,2,0))</f>
        <v>Compeed Blisters</v>
      </c>
      <c r="N2217" t="str">
        <f>VLOOKUP(F2217,MD!A:B,2,0)</f>
        <v>YTD 2016</v>
      </c>
    </row>
    <row r="2218" spans="1:14">
      <c r="A2218" t="s">
        <v>133</v>
      </c>
      <c r="B2218" t="s">
        <v>0</v>
      </c>
      <c r="C2218" t="s">
        <v>159</v>
      </c>
      <c r="D2218" t="s">
        <v>419</v>
      </c>
      <c r="E2218" t="s">
        <v>649</v>
      </c>
      <c r="F2218" t="s">
        <v>117</v>
      </c>
      <c r="G2218" s="3">
        <v>-1.54</v>
      </c>
      <c r="H2218" s="3" t="str">
        <f>VLOOKUP($A2218&amp;$C2218&amp;$B2218,Mapping!$C:$G,3,0)</f>
        <v>Beauty</v>
      </c>
      <c r="I2218" t="str">
        <f>VLOOKUP($A2218&amp;$C2218&amp;$B2218,Mapping!$C:$G,4,0)</f>
        <v>COMPEED</v>
      </c>
      <c r="J2218" t="str">
        <f t="shared" si="34"/>
        <v>COMPEED BLISTER POS</v>
      </c>
      <c r="K2218" t="str">
        <f>VLOOKUP($A2218&amp;$C2218&amp;$B2218,Mapping!$C:$G,5,0)</f>
        <v>Oral &amp; Topical</v>
      </c>
      <c r="L2218" t="str">
        <f>VLOOKUP(J2218&amp;H2218,Mapping!J:K,2,0)</f>
        <v>Compeed Blister</v>
      </c>
      <c r="M2218" t="str">
        <f>IF(OR(I2218="PIZ BUIN",I2218="LISTERINE"),VLOOKUP(E2218,MAPEO!C:D,2,0)&amp;" "&amp;H2218,VLOOKUP(E2218,MAPEO!C:D,2,0))</f>
        <v>Compeed Blisters</v>
      </c>
      <c r="N2218" t="str">
        <f>VLOOKUP(F2218,MD!A:B,2,0)</f>
        <v>YTD 2016</v>
      </c>
    </row>
    <row r="2219" spans="1:14">
      <c r="A2219" t="s">
        <v>133</v>
      </c>
      <c r="B2219" t="s">
        <v>0</v>
      </c>
      <c r="C2219" t="s">
        <v>159</v>
      </c>
      <c r="D2219" t="s">
        <v>419</v>
      </c>
      <c r="E2219" t="s">
        <v>649</v>
      </c>
      <c r="F2219" t="s">
        <v>118</v>
      </c>
      <c r="G2219" s="3">
        <v>-3.62</v>
      </c>
      <c r="H2219" s="3" t="str">
        <f>VLOOKUP($A2219&amp;$C2219&amp;$B2219,Mapping!$C:$G,3,0)</f>
        <v>Beauty</v>
      </c>
      <c r="I2219" t="str">
        <f>VLOOKUP($A2219&amp;$C2219&amp;$B2219,Mapping!$C:$G,4,0)</f>
        <v>COMPEED</v>
      </c>
      <c r="J2219" t="str">
        <f t="shared" si="34"/>
        <v>COMPEED BLISTER POS</v>
      </c>
      <c r="K2219" t="str">
        <f>VLOOKUP($A2219&amp;$C2219&amp;$B2219,Mapping!$C:$G,5,0)</f>
        <v>Oral &amp; Topical</v>
      </c>
      <c r="L2219" t="str">
        <f>VLOOKUP(J2219&amp;H2219,Mapping!J:K,2,0)</f>
        <v>Compeed Blister</v>
      </c>
      <c r="M2219" t="str">
        <f>IF(OR(I2219="PIZ BUIN",I2219="LISTERINE"),VLOOKUP(E2219,MAPEO!C:D,2,0)&amp;" "&amp;H2219,VLOOKUP(E2219,MAPEO!C:D,2,0))</f>
        <v>Compeed Blisters</v>
      </c>
      <c r="N2219" t="str">
        <f>VLOOKUP(F2219,MD!A:B,2,0)</f>
        <v>YTD 2016</v>
      </c>
    </row>
    <row r="2220" spans="1:14">
      <c r="A2220" t="s">
        <v>133</v>
      </c>
      <c r="B2220" t="s">
        <v>0</v>
      </c>
      <c r="C2220" t="s">
        <v>159</v>
      </c>
      <c r="D2220" t="s">
        <v>419</v>
      </c>
      <c r="E2220" t="s">
        <v>650</v>
      </c>
      <c r="F2220" t="s">
        <v>482</v>
      </c>
      <c r="G2220" s="3">
        <v>27763.89</v>
      </c>
      <c r="H2220" s="3" t="str">
        <f>VLOOKUP($A2220&amp;$C2220&amp;$B2220,Mapping!$C:$G,3,0)</f>
        <v>Beauty</v>
      </c>
      <c r="I2220" t="str">
        <f>VLOOKUP($A2220&amp;$C2220&amp;$B2220,Mapping!$C:$G,4,0)</f>
        <v>COMPEED</v>
      </c>
      <c r="J2220" t="str">
        <f t="shared" si="34"/>
        <v>COMPEED BLISTER SMALL</v>
      </c>
      <c r="K2220" t="str">
        <f>VLOOKUP($A2220&amp;$C2220&amp;$B2220,Mapping!$C:$G,5,0)</f>
        <v>Oral &amp; Topical</v>
      </c>
      <c r="L2220" t="str">
        <f>VLOOKUP(J2220&amp;H2220,Mapping!J:K,2,0)</f>
        <v>Compeed Blister</v>
      </c>
      <c r="M2220" t="str">
        <f>IF(OR(I2220="PIZ BUIN",I2220="LISTERINE"),VLOOKUP(E2220,MAPEO!C:D,2,0)&amp;" "&amp;H2220,VLOOKUP(E2220,MAPEO!C:D,2,0))</f>
        <v>Compeed Blisters</v>
      </c>
      <c r="N2220">
        <f>VLOOKUP(F2220,MD!A:B,2,0)</f>
        <v>0</v>
      </c>
    </row>
    <row r="2221" spans="1:14">
      <c r="A2221" t="s">
        <v>133</v>
      </c>
      <c r="B2221" t="s">
        <v>0</v>
      </c>
      <c r="C2221" t="s">
        <v>159</v>
      </c>
      <c r="D2221" t="s">
        <v>419</v>
      </c>
      <c r="E2221" t="s">
        <v>650</v>
      </c>
      <c r="F2221" t="s">
        <v>483</v>
      </c>
      <c r="G2221" s="3">
        <v>92609.46</v>
      </c>
      <c r="H2221" s="3" t="str">
        <f>VLOOKUP($A2221&amp;$C2221&amp;$B2221,Mapping!$C:$G,3,0)</f>
        <v>Beauty</v>
      </c>
      <c r="I2221" t="str">
        <f>VLOOKUP($A2221&amp;$C2221&amp;$B2221,Mapping!$C:$G,4,0)</f>
        <v>COMPEED</v>
      </c>
      <c r="J2221" t="str">
        <f t="shared" si="34"/>
        <v>COMPEED BLISTER SMALL</v>
      </c>
      <c r="K2221" t="str">
        <f>VLOOKUP($A2221&amp;$C2221&amp;$B2221,Mapping!$C:$G,5,0)</f>
        <v>Oral &amp; Topical</v>
      </c>
      <c r="L2221" t="str">
        <f>VLOOKUP(J2221&amp;H2221,Mapping!J:K,2,0)</f>
        <v>Compeed Blister</v>
      </c>
      <c r="M2221" t="str">
        <f>IF(OR(I2221="PIZ BUIN",I2221="LISTERINE"),VLOOKUP(E2221,MAPEO!C:D,2,0)&amp;" "&amp;H2221,VLOOKUP(E2221,MAPEO!C:D,2,0))</f>
        <v>Compeed Blisters</v>
      </c>
      <c r="N2221">
        <f>VLOOKUP(F2221,MD!A:B,2,0)</f>
        <v>0</v>
      </c>
    </row>
    <row r="2222" spans="1:14">
      <c r="A2222" t="s">
        <v>133</v>
      </c>
      <c r="B2222" t="s">
        <v>0</v>
      </c>
      <c r="C2222" t="s">
        <v>159</v>
      </c>
      <c r="D2222" t="s">
        <v>419</v>
      </c>
      <c r="E2222" t="s">
        <v>650</v>
      </c>
      <c r="F2222" t="s">
        <v>484</v>
      </c>
      <c r="G2222" s="3">
        <v>131981.63</v>
      </c>
      <c r="H2222" s="3" t="str">
        <f>VLOOKUP($A2222&amp;$C2222&amp;$B2222,Mapping!$C:$G,3,0)</f>
        <v>Beauty</v>
      </c>
      <c r="I2222" t="str">
        <f>VLOOKUP($A2222&amp;$C2222&amp;$B2222,Mapping!$C:$G,4,0)</f>
        <v>COMPEED</v>
      </c>
      <c r="J2222" t="str">
        <f t="shared" si="34"/>
        <v>COMPEED BLISTER SMALL</v>
      </c>
      <c r="K2222" t="str">
        <f>VLOOKUP($A2222&amp;$C2222&amp;$B2222,Mapping!$C:$G,5,0)</f>
        <v>Oral &amp; Topical</v>
      </c>
      <c r="L2222" t="str">
        <f>VLOOKUP(J2222&amp;H2222,Mapping!J:K,2,0)</f>
        <v>Compeed Blister</v>
      </c>
      <c r="M2222" t="str">
        <f>IF(OR(I2222="PIZ BUIN",I2222="LISTERINE"),VLOOKUP(E2222,MAPEO!C:D,2,0)&amp;" "&amp;H2222,VLOOKUP(E2222,MAPEO!C:D,2,0))</f>
        <v>Compeed Blisters</v>
      </c>
      <c r="N2222">
        <f>VLOOKUP(F2222,MD!A:B,2,0)</f>
        <v>0</v>
      </c>
    </row>
    <row r="2223" spans="1:14">
      <c r="A2223" t="s">
        <v>133</v>
      </c>
      <c r="B2223" t="s">
        <v>0</v>
      </c>
      <c r="C2223" t="s">
        <v>159</v>
      </c>
      <c r="D2223" t="s">
        <v>419</v>
      </c>
      <c r="E2223" t="s">
        <v>650</v>
      </c>
      <c r="F2223" t="s">
        <v>485</v>
      </c>
      <c r="G2223" s="3">
        <v>53096.15</v>
      </c>
      <c r="H2223" s="3" t="str">
        <f>VLOOKUP($A2223&amp;$C2223&amp;$B2223,Mapping!$C:$G,3,0)</f>
        <v>Beauty</v>
      </c>
      <c r="I2223" t="str">
        <f>VLOOKUP($A2223&amp;$C2223&amp;$B2223,Mapping!$C:$G,4,0)</f>
        <v>COMPEED</v>
      </c>
      <c r="J2223" t="str">
        <f t="shared" si="34"/>
        <v>COMPEED BLISTER SMALL</v>
      </c>
      <c r="K2223" t="str">
        <f>VLOOKUP($A2223&amp;$C2223&amp;$B2223,Mapping!$C:$G,5,0)</f>
        <v>Oral &amp; Topical</v>
      </c>
      <c r="L2223" t="str">
        <f>VLOOKUP(J2223&amp;H2223,Mapping!J:K,2,0)</f>
        <v>Compeed Blister</v>
      </c>
      <c r="M2223" t="str">
        <f>IF(OR(I2223="PIZ BUIN",I2223="LISTERINE"),VLOOKUP(E2223,MAPEO!C:D,2,0)&amp;" "&amp;H2223,VLOOKUP(E2223,MAPEO!C:D,2,0))</f>
        <v>Compeed Blisters</v>
      </c>
      <c r="N2223">
        <f>VLOOKUP(F2223,MD!A:B,2,0)</f>
        <v>0</v>
      </c>
    </row>
    <row r="2224" spans="1:14">
      <c r="A2224" t="s">
        <v>133</v>
      </c>
      <c r="B2224" t="s">
        <v>0</v>
      </c>
      <c r="C2224" t="s">
        <v>159</v>
      </c>
      <c r="D2224" t="s">
        <v>419</v>
      </c>
      <c r="E2224" t="s">
        <v>650</v>
      </c>
      <c r="F2224" t="s">
        <v>486</v>
      </c>
      <c r="G2224" s="3">
        <v>58144.94</v>
      </c>
      <c r="H2224" s="3" t="str">
        <f>VLOOKUP($A2224&amp;$C2224&amp;$B2224,Mapping!$C:$G,3,0)</f>
        <v>Beauty</v>
      </c>
      <c r="I2224" t="str">
        <f>VLOOKUP($A2224&amp;$C2224&amp;$B2224,Mapping!$C:$G,4,0)</f>
        <v>COMPEED</v>
      </c>
      <c r="J2224" t="str">
        <f t="shared" si="34"/>
        <v>COMPEED BLISTER SMALL</v>
      </c>
      <c r="K2224" t="str">
        <f>VLOOKUP($A2224&amp;$C2224&amp;$B2224,Mapping!$C:$G,5,0)</f>
        <v>Oral &amp; Topical</v>
      </c>
      <c r="L2224" t="str">
        <f>VLOOKUP(J2224&amp;H2224,Mapping!J:K,2,0)</f>
        <v>Compeed Blister</v>
      </c>
      <c r="M2224" t="str">
        <f>IF(OR(I2224="PIZ BUIN",I2224="LISTERINE"),VLOOKUP(E2224,MAPEO!C:D,2,0)&amp;" "&amp;H2224,VLOOKUP(E2224,MAPEO!C:D,2,0))</f>
        <v>Compeed Blisters</v>
      </c>
      <c r="N2224">
        <f>VLOOKUP(F2224,MD!A:B,2,0)</f>
        <v>0</v>
      </c>
    </row>
    <row r="2225" spans="1:14">
      <c r="A2225" t="s">
        <v>133</v>
      </c>
      <c r="B2225" t="s">
        <v>0</v>
      </c>
      <c r="C2225" t="s">
        <v>159</v>
      </c>
      <c r="D2225" t="s">
        <v>419</v>
      </c>
      <c r="E2225" t="s">
        <v>650</v>
      </c>
      <c r="F2225" t="s">
        <v>487</v>
      </c>
      <c r="G2225" s="3">
        <v>170694.55</v>
      </c>
      <c r="H2225" s="3" t="str">
        <f>VLOOKUP($A2225&amp;$C2225&amp;$B2225,Mapping!$C:$G,3,0)</f>
        <v>Beauty</v>
      </c>
      <c r="I2225" t="str">
        <f>VLOOKUP($A2225&amp;$C2225&amp;$B2225,Mapping!$C:$G,4,0)</f>
        <v>COMPEED</v>
      </c>
      <c r="J2225" t="str">
        <f t="shared" si="34"/>
        <v>COMPEED BLISTER SMALL</v>
      </c>
      <c r="K2225" t="str">
        <f>VLOOKUP($A2225&amp;$C2225&amp;$B2225,Mapping!$C:$G,5,0)</f>
        <v>Oral &amp; Topical</v>
      </c>
      <c r="L2225" t="str">
        <f>VLOOKUP(J2225&amp;H2225,Mapping!J:K,2,0)</f>
        <v>Compeed Blister</v>
      </c>
      <c r="M2225" t="str">
        <f>IF(OR(I2225="PIZ BUIN",I2225="LISTERINE"),VLOOKUP(E2225,MAPEO!C:D,2,0)&amp;" "&amp;H2225,VLOOKUP(E2225,MAPEO!C:D,2,0))</f>
        <v>Compeed Blisters</v>
      </c>
      <c r="N2225">
        <f>VLOOKUP(F2225,MD!A:B,2,0)</f>
        <v>0</v>
      </c>
    </row>
    <row r="2226" spans="1:14">
      <c r="A2226" t="s">
        <v>133</v>
      </c>
      <c r="B2226" t="s">
        <v>0</v>
      </c>
      <c r="C2226" t="s">
        <v>159</v>
      </c>
      <c r="D2226" t="s">
        <v>419</v>
      </c>
      <c r="E2226" t="s">
        <v>650</v>
      </c>
      <c r="F2226" t="s">
        <v>488</v>
      </c>
      <c r="G2226" s="3">
        <v>48418.74</v>
      </c>
      <c r="H2226" s="3" t="str">
        <f>VLOOKUP($A2226&amp;$C2226&amp;$B2226,Mapping!$C:$G,3,0)</f>
        <v>Beauty</v>
      </c>
      <c r="I2226" t="str">
        <f>VLOOKUP($A2226&amp;$C2226&amp;$B2226,Mapping!$C:$G,4,0)</f>
        <v>COMPEED</v>
      </c>
      <c r="J2226" t="str">
        <f t="shared" si="34"/>
        <v>COMPEED BLISTER SMALL</v>
      </c>
      <c r="K2226" t="str">
        <f>VLOOKUP($A2226&amp;$C2226&amp;$B2226,Mapping!$C:$G,5,0)</f>
        <v>Oral &amp; Topical</v>
      </c>
      <c r="L2226" t="str">
        <f>VLOOKUP(J2226&amp;H2226,Mapping!J:K,2,0)</f>
        <v>Compeed Blister</v>
      </c>
      <c r="M2226" t="str">
        <f>IF(OR(I2226="PIZ BUIN",I2226="LISTERINE"),VLOOKUP(E2226,MAPEO!C:D,2,0)&amp;" "&amp;H2226,VLOOKUP(E2226,MAPEO!C:D,2,0))</f>
        <v>Compeed Blisters</v>
      </c>
      <c r="N2226">
        <f>VLOOKUP(F2226,MD!A:B,2,0)</f>
        <v>0</v>
      </c>
    </row>
    <row r="2227" spans="1:14">
      <c r="A2227" t="s">
        <v>133</v>
      </c>
      <c r="B2227" t="s">
        <v>0</v>
      </c>
      <c r="C2227" t="s">
        <v>159</v>
      </c>
      <c r="D2227" t="s">
        <v>419</v>
      </c>
      <c r="E2227" t="s">
        <v>650</v>
      </c>
      <c r="F2227" t="s">
        <v>489</v>
      </c>
      <c r="G2227" s="3">
        <v>30105.17</v>
      </c>
      <c r="H2227" s="3" t="str">
        <f>VLOOKUP($A2227&amp;$C2227&amp;$B2227,Mapping!$C:$G,3,0)</f>
        <v>Beauty</v>
      </c>
      <c r="I2227" t="str">
        <f>VLOOKUP($A2227&amp;$C2227&amp;$B2227,Mapping!$C:$G,4,0)</f>
        <v>COMPEED</v>
      </c>
      <c r="J2227" t="str">
        <f t="shared" si="34"/>
        <v>COMPEED BLISTER SMALL</v>
      </c>
      <c r="K2227" t="str">
        <f>VLOOKUP($A2227&amp;$C2227&amp;$B2227,Mapping!$C:$G,5,0)</f>
        <v>Oral &amp; Topical</v>
      </c>
      <c r="L2227" t="str">
        <f>VLOOKUP(J2227&amp;H2227,Mapping!J:K,2,0)</f>
        <v>Compeed Blister</v>
      </c>
      <c r="M2227" t="str">
        <f>IF(OR(I2227="PIZ BUIN",I2227="LISTERINE"),VLOOKUP(E2227,MAPEO!C:D,2,0)&amp;" "&amp;H2227,VLOOKUP(E2227,MAPEO!C:D,2,0))</f>
        <v>Compeed Blisters</v>
      </c>
      <c r="N2227">
        <f>VLOOKUP(F2227,MD!A:B,2,0)</f>
        <v>0</v>
      </c>
    </row>
    <row r="2228" spans="1:14">
      <c r="A2228" t="s">
        <v>133</v>
      </c>
      <c r="B2228" t="s">
        <v>0</v>
      </c>
      <c r="C2228" t="s">
        <v>159</v>
      </c>
      <c r="D2228" t="s">
        <v>419</v>
      </c>
      <c r="E2228" t="s">
        <v>650</v>
      </c>
      <c r="F2228" t="s">
        <v>490</v>
      </c>
      <c r="G2228" s="3">
        <v>80783.429999999993</v>
      </c>
      <c r="H2228" s="3" t="str">
        <f>VLOOKUP($A2228&amp;$C2228&amp;$B2228,Mapping!$C:$G,3,0)</f>
        <v>Beauty</v>
      </c>
      <c r="I2228" t="str">
        <f>VLOOKUP($A2228&amp;$C2228&amp;$B2228,Mapping!$C:$G,4,0)</f>
        <v>COMPEED</v>
      </c>
      <c r="J2228" t="str">
        <f t="shared" si="34"/>
        <v>COMPEED BLISTER SMALL</v>
      </c>
      <c r="K2228" t="str">
        <f>VLOOKUP($A2228&amp;$C2228&amp;$B2228,Mapping!$C:$G,5,0)</f>
        <v>Oral &amp; Topical</v>
      </c>
      <c r="L2228" t="str">
        <f>VLOOKUP(J2228&amp;H2228,Mapping!J:K,2,0)</f>
        <v>Compeed Blister</v>
      </c>
      <c r="M2228" t="str">
        <f>IF(OR(I2228="PIZ BUIN",I2228="LISTERINE"),VLOOKUP(E2228,MAPEO!C:D,2,0)&amp;" "&amp;H2228,VLOOKUP(E2228,MAPEO!C:D,2,0))</f>
        <v>Compeed Blisters</v>
      </c>
      <c r="N2228">
        <f>VLOOKUP(F2228,MD!A:B,2,0)</f>
        <v>0</v>
      </c>
    </row>
    <row r="2229" spans="1:14">
      <c r="A2229" t="s">
        <v>133</v>
      </c>
      <c r="B2229" t="s">
        <v>0</v>
      </c>
      <c r="C2229" t="s">
        <v>159</v>
      </c>
      <c r="D2229" t="s">
        <v>419</v>
      </c>
      <c r="E2229" t="s">
        <v>650</v>
      </c>
      <c r="F2229" t="s">
        <v>491</v>
      </c>
      <c r="G2229" s="3">
        <v>33204.53</v>
      </c>
      <c r="H2229" s="3" t="str">
        <f>VLOOKUP($A2229&amp;$C2229&amp;$B2229,Mapping!$C:$G,3,0)</f>
        <v>Beauty</v>
      </c>
      <c r="I2229" t="str">
        <f>VLOOKUP($A2229&amp;$C2229&amp;$B2229,Mapping!$C:$G,4,0)</f>
        <v>COMPEED</v>
      </c>
      <c r="J2229" t="str">
        <f t="shared" si="34"/>
        <v>COMPEED BLISTER SMALL</v>
      </c>
      <c r="K2229" t="str">
        <f>VLOOKUP($A2229&amp;$C2229&amp;$B2229,Mapping!$C:$G,5,0)</f>
        <v>Oral &amp; Topical</v>
      </c>
      <c r="L2229" t="str">
        <f>VLOOKUP(J2229&amp;H2229,Mapping!J:K,2,0)</f>
        <v>Compeed Blister</v>
      </c>
      <c r="M2229" t="str">
        <f>IF(OR(I2229="PIZ BUIN",I2229="LISTERINE"),VLOOKUP(E2229,MAPEO!C:D,2,0)&amp;" "&amp;H2229,VLOOKUP(E2229,MAPEO!C:D,2,0))</f>
        <v>Compeed Blisters</v>
      </c>
      <c r="N2229">
        <f>VLOOKUP(F2229,MD!A:B,2,0)</f>
        <v>0</v>
      </c>
    </row>
    <row r="2230" spans="1:14">
      <c r="A2230" t="s">
        <v>133</v>
      </c>
      <c r="B2230" t="s">
        <v>0</v>
      </c>
      <c r="C2230" t="s">
        <v>159</v>
      </c>
      <c r="D2230" t="s">
        <v>419</v>
      </c>
      <c r="E2230" t="s">
        <v>650</v>
      </c>
      <c r="F2230" t="s">
        <v>492</v>
      </c>
      <c r="G2230" s="3">
        <v>29191.41</v>
      </c>
      <c r="H2230" s="3" t="str">
        <f>VLOOKUP($A2230&amp;$C2230&amp;$B2230,Mapping!$C:$G,3,0)</f>
        <v>Beauty</v>
      </c>
      <c r="I2230" t="str">
        <f>VLOOKUP($A2230&amp;$C2230&amp;$B2230,Mapping!$C:$G,4,0)</f>
        <v>COMPEED</v>
      </c>
      <c r="J2230" t="str">
        <f t="shared" si="34"/>
        <v>COMPEED BLISTER SMALL</v>
      </c>
      <c r="K2230" t="str">
        <f>VLOOKUP($A2230&amp;$C2230&amp;$B2230,Mapping!$C:$G,5,0)</f>
        <v>Oral &amp; Topical</v>
      </c>
      <c r="L2230" t="str">
        <f>VLOOKUP(J2230&amp;H2230,Mapping!J:K,2,0)</f>
        <v>Compeed Blister</v>
      </c>
      <c r="M2230" t="str">
        <f>IF(OR(I2230="PIZ BUIN",I2230="LISTERINE"),VLOOKUP(E2230,MAPEO!C:D,2,0)&amp;" "&amp;H2230,VLOOKUP(E2230,MAPEO!C:D,2,0))</f>
        <v>Compeed Blisters</v>
      </c>
      <c r="N2230">
        <f>VLOOKUP(F2230,MD!A:B,2,0)</f>
        <v>0</v>
      </c>
    </row>
    <row r="2231" spans="1:14">
      <c r="A2231" t="s">
        <v>133</v>
      </c>
      <c r="B2231" t="s">
        <v>0</v>
      </c>
      <c r="C2231" t="s">
        <v>159</v>
      </c>
      <c r="D2231" t="s">
        <v>419</v>
      </c>
      <c r="E2231" t="s">
        <v>650</v>
      </c>
      <c r="F2231" t="s">
        <v>493</v>
      </c>
      <c r="G2231" s="3">
        <v>34986.639999999999</v>
      </c>
      <c r="H2231" s="3" t="str">
        <f>VLOOKUP($A2231&amp;$C2231&amp;$B2231,Mapping!$C:$G,3,0)</f>
        <v>Beauty</v>
      </c>
      <c r="I2231" t="str">
        <f>VLOOKUP($A2231&amp;$C2231&amp;$B2231,Mapping!$C:$G,4,0)</f>
        <v>COMPEED</v>
      </c>
      <c r="J2231" t="str">
        <f t="shared" si="34"/>
        <v>COMPEED BLISTER SMALL</v>
      </c>
      <c r="K2231" t="str">
        <f>VLOOKUP($A2231&amp;$C2231&amp;$B2231,Mapping!$C:$G,5,0)</f>
        <v>Oral &amp; Topical</v>
      </c>
      <c r="L2231" t="str">
        <f>VLOOKUP(J2231&amp;H2231,Mapping!J:K,2,0)</f>
        <v>Compeed Blister</v>
      </c>
      <c r="M2231" t="str">
        <f>IF(OR(I2231="PIZ BUIN",I2231="LISTERINE"),VLOOKUP(E2231,MAPEO!C:D,2,0)&amp;" "&amp;H2231,VLOOKUP(E2231,MAPEO!C:D,2,0))</f>
        <v>Compeed Blisters</v>
      </c>
      <c r="N2231">
        <f>VLOOKUP(F2231,MD!A:B,2,0)</f>
        <v>0</v>
      </c>
    </row>
    <row r="2232" spans="1:14">
      <c r="A2232" t="s">
        <v>133</v>
      </c>
      <c r="B2232" t="s">
        <v>0</v>
      </c>
      <c r="C2232" t="s">
        <v>159</v>
      </c>
      <c r="D2232" t="s">
        <v>419</v>
      </c>
      <c r="E2232" t="s">
        <v>650</v>
      </c>
      <c r="F2232" t="s">
        <v>95</v>
      </c>
      <c r="G2232" s="3">
        <v>51063.38</v>
      </c>
      <c r="H2232" s="3" t="str">
        <f>VLOOKUP($A2232&amp;$C2232&amp;$B2232,Mapping!$C:$G,3,0)</f>
        <v>Beauty</v>
      </c>
      <c r="I2232" t="str">
        <f>VLOOKUP($A2232&amp;$C2232&amp;$B2232,Mapping!$C:$G,4,0)</f>
        <v>COMPEED</v>
      </c>
      <c r="J2232" t="str">
        <f t="shared" si="34"/>
        <v>COMPEED BLISTER SMALL</v>
      </c>
      <c r="K2232" t="str">
        <f>VLOOKUP($A2232&amp;$C2232&amp;$B2232,Mapping!$C:$G,5,0)</f>
        <v>Oral &amp; Topical</v>
      </c>
      <c r="L2232" t="str">
        <f>VLOOKUP(J2232&amp;H2232,Mapping!J:K,2,0)</f>
        <v>Compeed Blister</v>
      </c>
      <c r="M2232" t="str">
        <f>IF(OR(I2232="PIZ BUIN",I2232="LISTERINE"),VLOOKUP(E2232,MAPEO!C:D,2,0)&amp;" "&amp;H2232,VLOOKUP(E2232,MAPEO!C:D,2,0))</f>
        <v>Compeed Blisters</v>
      </c>
      <c r="N2232" t="str">
        <f>VLOOKUP(F2232,MD!A:B,2,0)</f>
        <v>YTD 2015</v>
      </c>
    </row>
    <row r="2233" spans="1:14">
      <c r="A2233" t="s">
        <v>133</v>
      </c>
      <c r="B2233" t="s">
        <v>0</v>
      </c>
      <c r="C2233" t="s">
        <v>159</v>
      </c>
      <c r="D2233" t="s">
        <v>419</v>
      </c>
      <c r="E2233" t="s">
        <v>650</v>
      </c>
      <c r="F2233" t="s">
        <v>96</v>
      </c>
      <c r="G2233" s="3">
        <v>103895.72</v>
      </c>
      <c r="H2233" s="3" t="str">
        <f>VLOOKUP($A2233&amp;$C2233&amp;$B2233,Mapping!$C:$G,3,0)</f>
        <v>Beauty</v>
      </c>
      <c r="I2233" t="str">
        <f>VLOOKUP($A2233&amp;$C2233&amp;$B2233,Mapping!$C:$G,4,0)</f>
        <v>COMPEED</v>
      </c>
      <c r="J2233" t="str">
        <f t="shared" si="34"/>
        <v>COMPEED BLISTER SMALL</v>
      </c>
      <c r="K2233" t="str">
        <f>VLOOKUP($A2233&amp;$C2233&amp;$B2233,Mapping!$C:$G,5,0)</f>
        <v>Oral &amp; Topical</v>
      </c>
      <c r="L2233" t="str">
        <f>VLOOKUP(J2233&amp;H2233,Mapping!J:K,2,0)</f>
        <v>Compeed Blister</v>
      </c>
      <c r="M2233" t="str">
        <f>IF(OR(I2233="PIZ BUIN",I2233="LISTERINE"),VLOOKUP(E2233,MAPEO!C:D,2,0)&amp;" "&amp;H2233,VLOOKUP(E2233,MAPEO!C:D,2,0))</f>
        <v>Compeed Blisters</v>
      </c>
      <c r="N2233" t="str">
        <f>VLOOKUP(F2233,MD!A:B,2,0)</f>
        <v>YTD 2015</v>
      </c>
    </row>
    <row r="2234" spans="1:14">
      <c r="A2234" t="s">
        <v>133</v>
      </c>
      <c r="B2234" t="s">
        <v>0</v>
      </c>
      <c r="C2234" t="s">
        <v>159</v>
      </c>
      <c r="D2234" t="s">
        <v>419</v>
      </c>
      <c r="E2234" t="s">
        <v>650</v>
      </c>
      <c r="F2234" t="s">
        <v>97</v>
      </c>
      <c r="G2234" s="3">
        <v>99845.39</v>
      </c>
      <c r="H2234" s="3" t="str">
        <f>VLOOKUP($A2234&amp;$C2234&amp;$B2234,Mapping!$C:$G,3,0)</f>
        <v>Beauty</v>
      </c>
      <c r="I2234" t="str">
        <f>VLOOKUP($A2234&amp;$C2234&amp;$B2234,Mapping!$C:$G,4,0)</f>
        <v>COMPEED</v>
      </c>
      <c r="J2234" t="str">
        <f t="shared" si="34"/>
        <v>COMPEED BLISTER SMALL</v>
      </c>
      <c r="K2234" t="str">
        <f>VLOOKUP($A2234&amp;$C2234&amp;$B2234,Mapping!$C:$G,5,0)</f>
        <v>Oral &amp; Topical</v>
      </c>
      <c r="L2234" t="str">
        <f>VLOOKUP(J2234&amp;H2234,Mapping!J:K,2,0)</f>
        <v>Compeed Blister</v>
      </c>
      <c r="M2234" t="str">
        <f>IF(OR(I2234="PIZ BUIN",I2234="LISTERINE"),VLOOKUP(E2234,MAPEO!C:D,2,0)&amp;" "&amp;H2234,VLOOKUP(E2234,MAPEO!C:D,2,0))</f>
        <v>Compeed Blisters</v>
      </c>
      <c r="N2234" t="str">
        <f>VLOOKUP(F2234,MD!A:B,2,0)</f>
        <v>YTD 2015</v>
      </c>
    </row>
    <row r="2235" spans="1:14">
      <c r="A2235" t="s">
        <v>133</v>
      </c>
      <c r="B2235" t="s">
        <v>0</v>
      </c>
      <c r="C2235" t="s">
        <v>159</v>
      </c>
      <c r="D2235" t="s">
        <v>419</v>
      </c>
      <c r="E2235" t="s">
        <v>650</v>
      </c>
      <c r="F2235" t="s">
        <v>101</v>
      </c>
      <c r="G2235" s="3">
        <v>39145.94</v>
      </c>
      <c r="H2235" s="3" t="str">
        <f>VLOOKUP($A2235&amp;$C2235&amp;$B2235,Mapping!$C:$G,3,0)</f>
        <v>Beauty</v>
      </c>
      <c r="I2235" t="str">
        <f>VLOOKUP($A2235&amp;$C2235&amp;$B2235,Mapping!$C:$G,4,0)</f>
        <v>COMPEED</v>
      </c>
      <c r="J2235" t="str">
        <f t="shared" si="34"/>
        <v>COMPEED BLISTER SMALL</v>
      </c>
      <c r="K2235" t="str">
        <f>VLOOKUP($A2235&amp;$C2235&amp;$B2235,Mapping!$C:$G,5,0)</f>
        <v>Oral &amp; Topical</v>
      </c>
      <c r="L2235" t="str">
        <f>VLOOKUP(J2235&amp;H2235,Mapping!J:K,2,0)</f>
        <v>Compeed Blister</v>
      </c>
      <c r="M2235" t="str">
        <f>IF(OR(I2235="PIZ BUIN",I2235="LISTERINE"),VLOOKUP(E2235,MAPEO!C:D,2,0)&amp;" "&amp;H2235,VLOOKUP(E2235,MAPEO!C:D,2,0))</f>
        <v>Compeed Blisters</v>
      </c>
      <c r="N2235" t="str">
        <f>VLOOKUP(F2235,MD!A:B,2,0)</f>
        <v>YTD 2015</v>
      </c>
    </row>
    <row r="2236" spans="1:14">
      <c r="A2236" t="s">
        <v>133</v>
      </c>
      <c r="B2236" t="s">
        <v>0</v>
      </c>
      <c r="C2236" t="s">
        <v>159</v>
      </c>
      <c r="D2236" t="s">
        <v>419</v>
      </c>
      <c r="E2236" t="s">
        <v>650</v>
      </c>
      <c r="F2236" t="s">
        <v>104</v>
      </c>
      <c r="G2236" s="3">
        <v>59031.89</v>
      </c>
      <c r="H2236" s="3" t="str">
        <f>VLOOKUP($A2236&amp;$C2236&amp;$B2236,Mapping!$C:$G,3,0)</f>
        <v>Beauty</v>
      </c>
      <c r="I2236" t="str">
        <f>VLOOKUP($A2236&amp;$C2236&amp;$B2236,Mapping!$C:$G,4,0)</f>
        <v>COMPEED</v>
      </c>
      <c r="J2236" t="str">
        <f t="shared" ref="J2236:J2299" si="35">IF(OR(C2236="ROC",C2236="COMPEED"),E2236,D2236)</f>
        <v>COMPEED BLISTER SMALL</v>
      </c>
      <c r="K2236" t="str">
        <f>VLOOKUP($A2236&amp;$C2236&amp;$B2236,Mapping!$C:$G,5,0)</f>
        <v>Oral &amp; Topical</v>
      </c>
      <c r="L2236" t="str">
        <f>VLOOKUP(J2236&amp;H2236,Mapping!J:K,2,0)</f>
        <v>Compeed Blister</v>
      </c>
      <c r="M2236" t="str">
        <f>IF(OR(I2236="PIZ BUIN",I2236="LISTERINE"),VLOOKUP(E2236,MAPEO!C:D,2,0)&amp;" "&amp;H2236,VLOOKUP(E2236,MAPEO!C:D,2,0))</f>
        <v>Compeed Blisters</v>
      </c>
      <c r="N2236" t="str">
        <f>VLOOKUP(F2236,MD!A:B,2,0)</f>
        <v>YTD 2015</v>
      </c>
    </row>
    <row r="2237" spans="1:14">
      <c r="A2237" t="s">
        <v>133</v>
      </c>
      <c r="B2237" t="s">
        <v>0</v>
      </c>
      <c r="C2237" t="s">
        <v>159</v>
      </c>
      <c r="D2237" t="s">
        <v>419</v>
      </c>
      <c r="E2237" t="s">
        <v>650</v>
      </c>
      <c r="F2237" t="s">
        <v>105</v>
      </c>
      <c r="G2237" s="3">
        <v>163454.21</v>
      </c>
      <c r="H2237" s="3" t="str">
        <f>VLOOKUP($A2237&amp;$C2237&amp;$B2237,Mapping!$C:$G,3,0)</f>
        <v>Beauty</v>
      </c>
      <c r="I2237" t="str">
        <f>VLOOKUP($A2237&amp;$C2237&amp;$B2237,Mapping!$C:$G,4,0)</f>
        <v>COMPEED</v>
      </c>
      <c r="J2237" t="str">
        <f t="shared" si="35"/>
        <v>COMPEED BLISTER SMALL</v>
      </c>
      <c r="K2237" t="str">
        <f>VLOOKUP($A2237&amp;$C2237&amp;$B2237,Mapping!$C:$G,5,0)</f>
        <v>Oral &amp; Topical</v>
      </c>
      <c r="L2237" t="str">
        <f>VLOOKUP(J2237&amp;H2237,Mapping!J:K,2,0)</f>
        <v>Compeed Blister</v>
      </c>
      <c r="M2237" t="str">
        <f>IF(OR(I2237="PIZ BUIN",I2237="LISTERINE"),VLOOKUP(E2237,MAPEO!C:D,2,0)&amp;" "&amp;H2237,VLOOKUP(E2237,MAPEO!C:D,2,0))</f>
        <v>Compeed Blisters</v>
      </c>
      <c r="N2237" t="str">
        <f>VLOOKUP(F2237,MD!A:B,2,0)</f>
        <v>YTD 2015</v>
      </c>
    </row>
    <row r="2238" spans="1:14">
      <c r="A2238" t="s">
        <v>133</v>
      </c>
      <c r="B2238" t="s">
        <v>0</v>
      </c>
      <c r="C2238" t="s">
        <v>159</v>
      </c>
      <c r="D2238" t="s">
        <v>419</v>
      </c>
      <c r="E2238" t="s">
        <v>650</v>
      </c>
      <c r="F2238" t="s">
        <v>106</v>
      </c>
      <c r="G2238" s="3">
        <v>48158.92</v>
      </c>
      <c r="H2238" s="3" t="str">
        <f>VLOOKUP($A2238&amp;$C2238&amp;$B2238,Mapping!$C:$G,3,0)</f>
        <v>Beauty</v>
      </c>
      <c r="I2238" t="str">
        <f>VLOOKUP($A2238&amp;$C2238&amp;$B2238,Mapping!$C:$G,4,0)</f>
        <v>COMPEED</v>
      </c>
      <c r="J2238" t="str">
        <f t="shared" si="35"/>
        <v>COMPEED BLISTER SMALL</v>
      </c>
      <c r="K2238" t="str">
        <f>VLOOKUP($A2238&amp;$C2238&amp;$B2238,Mapping!$C:$G,5,0)</f>
        <v>Oral &amp; Topical</v>
      </c>
      <c r="L2238" t="str">
        <f>VLOOKUP(J2238&amp;H2238,Mapping!J:K,2,0)</f>
        <v>Compeed Blister</v>
      </c>
      <c r="M2238" t="str">
        <f>IF(OR(I2238="PIZ BUIN",I2238="LISTERINE"),VLOOKUP(E2238,MAPEO!C:D,2,0)&amp;" "&amp;H2238,VLOOKUP(E2238,MAPEO!C:D,2,0))</f>
        <v>Compeed Blisters</v>
      </c>
      <c r="N2238" t="str">
        <f>VLOOKUP(F2238,MD!A:B,2,0)</f>
        <v>YTD 2015</v>
      </c>
    </row>
    <row r="2239" spans="1:14">
      <c r="A2239" t="s">
        <v>133</v>
      </c>
      <c r="B2239" t="s">
        <v>0</v>
      </c>
      <c r="C2239" t="s">
        <v>159</v>
      </c>
      <c r="D2239" t="s">
        <v>419</v>
      </c>
      <c r="E2239" t="s">
        <v>650</v>
      </c>
      <c r="F2239" t="s">
        <v>108</v>
      </c>
      <c r="G2239" s="3">
        <v>28844.01</v>
      </c>
      <c r="H2239" s="3" t="str">
        <f>VLOOKUP($A2239&amp;$C2239&amp;$B2239,Mapping!$C:$G,3,0)</f>
        <v>Beauty</v>
      </c>
      <c r="I2239" t="str">
        <f>VLOOKUP($A2239&amp;$C2239&amp;$B2239,Mapping!$C:$G,4,0)</f>
        <v>COMPEED</v>
      </c>
      <c r="J2239" t="str">
        <f t="shared" si="35"/>
        <v>COMPEED BLISTER SMALL</v>
      </c>
      <c r="K2239" t="str">
        <f>VLOOKUP($A2239&amp;$C2239&amp;$B2239,Mapping!$C:$G,5,0)</f>
        <v>Oral &amp; Topical</v>
      </c>
      <c r="L2239" t="str">
        <f>VLOOKUP(J2239&amp;H2239,Mapping!J:K,2,0)</f>
        <v>Compeed Blister</v>
      </c>
      <c r="M2239" t="str">
        <f>IF(OR(I2239="PIZ BUIN",I2239="LISTERINE"),VLOOKUP(E2239,MAPEO!C:D,2,0)&amp;" "&amp;H2239,VLOOKUP(E2239,MAPEO!C:D,2,0))</f>
        <v>Compeed Blisters</v>
      </c>
      <c r="N2239">
        <f>VLOOKUP(F2239,MD!A:B,2,0)</f>
        <v>0</v>
      </c>
    </row>
    <row r="2240" spans="1:14">
      <c r="A2240" t="s">
        <v>133</v>
      </c>
      <c r="B2240" t="s">
        <v>0</v>
      </c>
      <c r="C2240" t="s">
        <v>159</v>
      </c>
      <c r="D2240" t="s">
        <v>419</v>
      </c>
      <c r="E2240" t="s">
        <v>650</v>
      </c>
      <c r="F2240" t="s">
        <v>109</v>
      </c>
      <c r="G2240" s="3">
        <v>57976.639999999999</v>
      </c>
      <c r="H2240" s="3" t="str">
        <f>VLOOKUP($A2240&amp;$C2240&amp;$B2240,Mapping!$C:$G,3,0)</f>
        <v>Beauty</v>
      </c>
      <c r="I2240" t="str">
        <f>VLOOKUP($A2240&amp;$C2240&amp;$B2240,Mapping!$C:$G,4,0)</f>
        <v>COMPEED</v>
      </c>
      <c r="J2240" t="str">
        <f t="shared" si="35"/>
        <v>COMPEED BLISTER SMALL</v>
      </c>
      <c r="K2240" t="str">
        <f>VLOOKUP($A2240&amp;$C2240&amp;$B2240,Mapping!$C:$G,5,0)</f>
        <v>Oral &amp; Topical</v>
      </c>
      <c r="L2240" t="str">
        <f>VLOOKUP(J2240&amp;H2240,Mapping!J:K,2,0)</f>
        <v>Compeed Blister</v>
      </c>
      <c r="M2240" t="str">
        <f>IF(OR(I2240="PIZ BUIN",I2240="LISTERINE"),VLOOKUP(E2240,MAPEO!C:D,2,0)&amp;" "&amp;H2240,VLOOKUP(E2240,MAPEO!C:D,2,0))</f>
        <v>Compeed Blisters</v>
      </c>
      <c r="N2240">
        <f>VLOOKUP(F2240,MD!A:B,2,0)</f>
        <v>0</v>
      </c>
    </row>
    <row r="2241" spans="1:14">
      <c r="A2241" t="s">
        <v>133</v>
      </c>
      <c r="B2241" t="s">
        <v>0</v>
      </c>
      <c r="C2241" t="s">
        <v>159</v>
      </c>
      <c r="D2241" t="s">
        <v>419</v>
      </c>
      <c r="E2241" t="s">
        <v>650</v>
      </c>
      <c r="F2241" t="s">
        <v>110</v>
      </c>
      <c r="G2241" s="3">
        <v>32789.480000000003</v>
      </c>
      <c r="H2241" s="3" t="str">
        <f>VLOOKUP($A2241&amp;$C2241&amp;$B2241,Mapping!$C:$G,3,0)</f>
        <v>Beauty</v>
      </c>
      <c r="I2241" t="str">
        <f>VLOOKUP($A2241&amp;$C2241&amp;$B2241,Mapping!$C:$G,4,0)</f>
        <v>COMPEED</v>
      </c>
      <c r="J2241" t="str">
        <f t="shared" si="35"/>
        <v>COMPEED BLISTER SMALL</v>
      </c>
      <c r="K2241" t="str">
        <f>VLOOKUP($A2241&amp;$C2241&amp;$B2241,Mapping!$C:$G,5,0)</f>
        <v>Oral &amp; Topical</v>
      </c>
      <c r="L2241" t="str">
        <f>VLOOKUP(J2241&amp;H2241,Mapping!J:K,2,0)</f>
        <v>Compeed Blister</v>
      </c>
      <c r="M2241" t="str">
        <f>IF(OR(I2241="PIZ BUIN",I2241="LISTERINE"),VLOOKUP(E2241,MAPEO!C:D,2,0)&amp;" "&amp;H2241,VLOOKUP(E2241,MAPEO!C:D,2,0))</f>
        <v>Compeed Blisters</v>
      </c>
      <c r="N2241">
        <f>VLOOKUP(F2241,MD!A:B,2,0)</f>
        <v>0</v>
      </c>
    </row>
    <row r="2242" spans="1:14">
      <c r="A2242" t="s">
        <v>133</v>
      </c>
      <c r="B2242" t="s">
        <v>0</v>
      </c>
      <c r="C2242" t="s">
        <v>159</v>
      </c>
      <c r="D2242" t="s">
        <v>419</v>
      </c>
      <c r="E2242" t="s">
        <v>650</v>
      </c>
      <c r="F2242" t="s">
        <v>111</v>
      </c>
      <c r="G2242" s="3">
        <v>24400.65</v>
      </c>
      <c r="H2242" s="3" t="str">
        <f>VLOOKUP($A2242&amp;$C2242&amp;$B2242,Mapping!$C:$G,3,0)</f>
        <v>Beauty</v>
      </c>
      <c r="I2242" t="str">
        <f>VLOOKUP($A2242&amp;$C2242&amp;$B2242,Mapping!$C:$G,4,0)</f>
        <v>COMPEED</v>
      </c>
      <c r="J2242" t="str">
        <f t="shared" si="35"/>
        <v>COMPEED BLISTER SMALL</v>
      </c>
      <c r="K2242" t="str">
        <f>VLOOKUP($A2242&amp;$C2242&amp;$B2242,Mapping!$C:$G,5,0)</f>
        <v>Oral &amp; Topical</v>
      </c>
      <c r="L2242" t="str">
        <f>VLOOKUP(J2242&amp;H2242,Mapping!J:K,2,0)</f>
        <v>Compeed Blister</v>
      </c>
      <c r="M2242" t="str">
        <f>IF(OR(I2242="PIZ BUIN",I2242="LISTERINE"),VLOOKUP(E2242,MAPEO!C:D,2,0)&amp;" "&amp;H2242,VLOOKUP(E2242,MAPEO!C:D,2,0))</f>
        <v>Compeed Blisters</v>
      </c>
      <c r="N2242">
        <f>VLOOKUP(F2242,MD!A:B,2,0)</f>
        <v>0</v>
      </c>
    </row>
    <row r="2243" spans="1:14">
      <c r="A2243" t="s">
        <v>133</v>
      </c>
      <c r="B2243" t="s">
        <v>0</v>
      </c>
      <c r="C2243" t="s">
        <v>159</v>
      </c>
      <c r="D2243" t="s">
        <v>419</v>
      </c>
      <c r="E2243" t="s">
        <v>650</v>
      </c>
      <c r="F2243" t="s">
        <v>114</v>
      </c>
      <c r="G2243" s="3">
        <v>160099.42000000001</v>
      </c>
      <c r="H2243" s="3" t="str">
        <f>VLOOKUP($A2243&amp;$C2243&amp;$B2243,Mapping!$C:$G,3,0)</f>
        <v>Beauty</v>
      </c>
      <c r="I2243" t="str">
        <f>VLOOKUP($A2243&amp;$C2243&amp;$B2243,Mapping!$C:$G,4,0)</f>
        <v>COMPEED</v>
      </c>
      <c r="J2243" t="str">
        <f t="shared" si="35"/>
        <v>COMPEED BLISTER SMALL</v>
      </c>
      <c r="K2243" t="str">
        <f>VLOOKUP($A2243&amp;$C2243&amp;$B2243,Mapping!$C:$G,5,0)</f>
        <v>Oral &amp; Topical</v>
      </c>
      <c r="L2243" t="str">
        <f>VLOOKUP(J2243&amp;H2243,Mapping!J:K,2,0)</f>
        <v>Compeed Blister</v>
      </c>
      <c r="M2243" t="str">
        <f>IF(OR(I2243="PIZ BUIN",I2243="LISTERINE"),VLOOKUP(E2243,MAPEO!C:D,2,0)&amp;" "&amp;H2243,VLOOKUP(E2243,MAPEO!C:D,2,0))</f>
        <v>Compeed Blisters</v>
      </c>
      <c r="N2243">
        <f>VLOOKUP(F2243,MD!A:B,2,0)</f>
        <v>0</v>
      </c>
    </row>
    <row r="2244" spans="1:14">
      <c r="A2244" t="s">
        <v>133</v>
      </c>
      <c r="B2244" t="s">
        <v>0</v>
      </c>
      <c r="C2244" t="s">
        <v>159</v>
      </c>
      <c r="D2244" t="s">
        <v>419</v>
      </c>
      <c r="E2244" t="s">
        <v>650</v>
      </c>
      <c r="F2244" t="s">
        <v>115</v>
      </c>
      <c r="G2244" s="3">
        <v>36420.99</v>
      </c>
      <c r="H2244" s="3" t="str">
        <f>VLOOKUP($A2244&amp;$C2244&amp;$B2244,Mapping!$C:$G,3,0)</f>
        <v>Beauty</v>
      </c>
      <c r="I2244" t="str">
        <f>VLOOKUP($A2244&amp;$C2244&amp;$B2244,Mapping!$C:$G,4,0)</f>
        <v>COMPEED</v>
      </c>
      <c r="J2244" t="str">
        <f t="shared" si="35"/>
        <v>COMPEED BLISTER SMALL</v>
      </c>
      <c r="K2244" t="str">
        <f>VLOOKUP($A2244&amp;$C2244&amp;$B2244,Mapping!$C:$G,5,0)</f>
        <v>Oral &amp; Topical</v>
      </c>
      <c r="L2244" t="str">
        <f>VLOOKUP(J2244&amp;H2244,Mapping!J:K,2,0)</f>
        <v>Compeed Blister</v>
      </c>
      <c r="M2244" t="str">
        <f>IF(OR(I2244="PIZ BUIN",I2244="LISTERINE"),VLOOKUP(E2244,MAPEO!C:D,2,0)&amp;" "&amp;H2244,VLOOKUP(E2244,MAPEO!C:D,2,0))</f>
        <v>Compeed Blisters</v>
      </c>
      <c r="N2244" t="str">
        <f>VLOOKUP(F2244,MD!A:B,2,0)</f>
        <v>YTD 2016</v>
      </c>
    </row>
    <row r="2245" spans="1:14">
      <c r="A2245" t="s">
        <v>133</v>
      </c>
      <c r="B2245" t="s">
        <v>0</v>
      </c>
      <c r="C2245" t="s">
        <v>159</v>
      </c>
      <c r="D2245" t="s">
        <v>419</v>
      </c>
      <c r="E2245" t="s">
        <v>650</v>
      </c>
      <c r="F2245" t="s">
        <v>117</v>
      </c>
      <c r="G2245" s="3">
        <v>96116.12</v>
      </c>
      <c r="H2245" s="3" t="str">
        <f>VLOOKUP($A2245&amp;$C2245&amp;$B2245,Mapping!$C:$G,3,0)</f>
        <v>Beauty</v>
      </c>
      <c r="I2245" t="str">
        <f>VLOOKUP($A2245&amp;$C2245&amp;$B2245,Mapping!$C:$G,4,0)</f>
        <v>COMPEED</v>
      </c>
      <c r="J2245" t="str">
        <f t="shared" si="35"/>
        <v>COMPEED BLISTER SMALL</v>
      </c>
      <c r="K2245" t="str">
        <f>VLOOKUP($A2245&amp;$C2245&amp;$B2245,Mapping!$C:$G,5,0)</f>
        <v>Oral &amp; Topical</v>
      </c>
      <c r="L2245" t="str">
        <f>VLOOKUP(J2245&amp;H2245,Mapping!J:K,2,0)</f>
        <v>Compeed Blister</v>
      </c>
      <c r="M2245" t="str">
        <f>IF(OR(I2245="PIZ BUIN",I2245="LISTERINE"),VLOOKUP(E2245,MAPEO!C:D,2,0)&amp;" "&amp;H2245,VLOOKUP(E2245,MAPEO!C:D,2,0))</f>
        <v>Compeed Blisters</v>
      </c>
      <c r="N2245" t="str">
        <f>VLOOKUP(F2245,MD!A:B,2,0)</f>
        <v>YTD 2016</v>
      </c>
    </row>
    <row r="2246" spans="1:14">
      <c r="A2246" t="s">
        <v>133</v>
      </c>
      <c r="B2246" t="s">
        <v>0</v>
      </c>
      <c r="C2246" t="s">
        <v>159</v>
      </c>
      <c r="D2246" t="s">
        <v>419</v>
      </c>
      <c r="E2246" t="s">
        <v>650</v>
      </c>
      <c r="F2246" t="s">
        <v>118</v>
      </c>
      <c r="G2246" s="3">
        <v>106123.28</v>
      </c>
      <c r="H2246" s="3" t="str">
        <f>VLOOKUP($A2246&amp;$C2246&amp;$B2246,Mapping!$C:$G,3,0)</f>
        <v>Beauty</v>
      </c>
      <c r="I2246" t="str">
        <f>VLOOKUP($A2246&amp;$C2246&amp;$B2246,Mapping!$C:$G,4,0)</f>
        <v>COMPEED</v>
      </c>
      <c r="J2246" t="str">
        <f t="shared" si="35"/>
        <v>COMPEED BLISTER SMALL</v>
      </c>
      <c r="K2246" t="str">
        <f>VLOOKUP($A2246&amp;$C2246&amp;$B2246,Mapping!$C:$G,5,0)</f>
        <v>Oral &amp; Topical</v>
      </c>
      <c r="L2246" t="str">
        <f>VLOOKUP(J2246&amp;H2246,Mapping!J:K,2,0)</f>
        <v>Compeed Blister</v>
      </c>
      <c r="M2246" t="str">
        <f>IF(OR(I2246="PIZ BUIN",I2246="LISTERINE"),VLOOKUP(E2246,MAPEO!C:D,2,0)&amp;" "&amp;H2246,VLOOKUP(E2246,MAPEO!C:D,2,0))</f>
        <v>Compeed Blisters</v>
      </c>
      <c r="N2246" t="str">
        <f>VLOOKUP(F2246,MD!A:B,2,0)</f>
        <v>YTD 2016</v>
      </c>
    </row>
    <row r="2247" spans="1:14">
      <c r="A2247" t="s">
        <v>133</v>
      </c>
      <c r="B2247" t="s">
        <v>0</v>
      </c>
      <c r="C2247" t="s">
        <v>159</v>
      </c>
      <c r="D2247" t="s">
        <v>419</v>
      </c>
      <c r="E2247" t="s">
        <v>651</v>
      </c>
      <c r="F2247" t="s">
        <v>482</v>
      </c>
      <c r="G2247" s="3">
        <v>21881.93</v>
      </c>
      <c r="H2247" s="3" t="str">
        <f>VLOOKUP($A2247&amp;$C2247&amp;$B2247,Mapping!$C:$G,3,0)</f>
        <v>Beauty</v>
      </c>
      <c r="I2247" t="str">
        <f>VLOOKUP($A2247&amp;$C2247&amp;$B2247,Mapping!$C:$G,4,0)</f>
        <v>COMPEED</v>
      </c>
      <c r="J2247" t="str">
        <f t="shared" si="35"/>
        <v>COMPEED BLISTER STICK</v>
      </c>
      <c r="K2247" t="str">
        <f>VLOOKUP($A2247&amp;$C2247&amp;$B2247,Mapping!$C:$G,5,0)</f>
        <v>Oral &amp; Topical</v>
      </c>
      <c r="L2247" t="str">
        <f>VLOOKUP(J2247&amp;H2247,Mapping!J:K,2,0)</f>
        <v>Compeed Blister</v>
      </c>
      <c r="M2247" t="str">
        <f>IF(OR(I2247="PIZ BUIN",I2247="LISTERINE"),VLOOKUP(E2247,MAPEO!C:D,2,0)&amp;" "&amp;H2247,VLOOKUP(E2247,MAPEO!C:D,2,0))</f>
        <v>Compeed Blisters</v>
      </c>
      <c r="N2247">
        <f>VLOOKUP(F2247,MD!A:B,2,0)</f>
        <v>0</v>
      </c>
    </row>
    <row r="2248" spans="1:14">
      <c r="A2248" t="s">
        <v>133</v>
      </c>
      <c r="B2248" t="s">
        <v>0</v>
      </c>
      <c r="C2248" t="s">
        <v>159</v>
      </c>
      <c r="D2248" t="s">
        <v>419</v>
      </c>
      <c r="E2248" t="s">
        <v>651</v>
      </c>
      <c r="F2248" t="s">
        <v>483</v>
      </c>
      <c r="G2248" s="3">
        <v>65324.99</v>
      </c>
      <c r="H2248" s="3" t="str">
        <f>VLOOKUP($A2248&amp;$C2248&amp;$B2248,Mapping!$C:$G,3,0)</f>
        <v>Beauty</v>
      </c>
      <c r="I2248" t="str">
        <f>VLOOKUP($A2248&amp;$C2248&amp;$B2248,Mapping!$C:$G,4,0)</f>
        <v>COMPEED</v>
      </c>
      <c r="J2248" t="str">
        <f t="shared" si="35"/>
        <v>COMPEED BLISTER STICK</v>
      </c>
      <c r="K2248" t="str">
        <f>VLOOKUP($A2248&amp;$C2248&amp;$B2248,Mapping!$C:$G,5,0)</f>
        <v>Oral &amp; Topical</v>
      </c>
      <c r="L2248" t="str">
        <f>VLOOKUP(J2248&amp;H2248,Mapping!J:K,2,0)</f>
        <v>Compeed Blister</v>
      </c>
      <c r="M2248" t="str">
        <f>IF(OR(I2248="PIZ BUIN",I2248="LISTERINE"),VLOOKUP(E2248,MAPEO!C:D,2,0)&amp;" "&amp;H2248,VLOOKUP(E2248,MAPEO!C:D,2,0))</f>
        <v>Compeed Blisters</v>
      </c>
      <c r="N2248">
        <f>VLOOKUP(F2248,MD!A:B,2,0)</f>
        <v>0</v>
      </c>
    </row>
    <row r="2249" spans="1:14">
      <c r="A2249" t="s">
        <v>133</v>
      </c>
      <c r="B2249" t="s">
        <v>0</v>
      </c>
      <c r="C2249" t="s">
        <v>159</v>
      </c>
      <c r="D2249" t="s">
        <v>419</v>
      </c>
      <c r="E2249" t="s">
        <v>651</v>
      </c>
      <c r="F2249" t="s">
        <v>484</v>
      </c>
      <c r="G2249" s="3">
        <v>96002.98</v>
      </c>
      <c r="H2249" s="3" t="str">
        <f>VLOOKUP($A2249&amp;$C2249&amp;$B2249,Mapping!$C:$G,3,0)</f>
        <v>Beauty</v>
      </c>
      <c r="I2249" t="str">
        <f>VLOOKUP($A2249&amp;$C2249&amp;$B2249,Mapping!$C:$G,4,0)</f>
        <v>COMPEED</v>
      </c>
      <c r="J2249" t="str">
        <f t="shared" si="35"/>
        <v>COMPEED BLISTER STICK</v>
      </c>
      <c r="K2249" t="str">
        <f>VLOOKUP($A2249&amp;$C2249&amp;$B2249,Mapping!$C:$G,5,0)</f>
        <v>Oral &amp; Topical</v>
      </c>
      <c r="L2249" t="str">
        <f>VLOOKUP(J2249&amp;H2249,Mapping!J:K,2,0)</f>
        <v>Compeed Blister</v>
      </c>
      <c r="M2249" t="str">
        <f>IF(OR(I2249="PIZ BUIN",I2249="LISTERINE"),VLOOKUP(E2249,MAPEO!C:D,2,0)&amp;" "&amp;H2249,VLOOKUP(E2249,MAPEO!C:D,2,0))</f>
        <v>Compeed Blisters</v>
      </c>
      <c r="N2249">
        <f>VLOOKUP(F2249,MD!A:B,2,0)</f>
        <v>0</v>
      </c>
    </row>
    <row r="2250" spans="1:14">
      <c r="A2250" t="s">
        <v>133</v>
      </c>
      <c r="B2250" t="s">
        <v>0</v>
      </c>
      <c r="C2250" t="s">
        <v>159</v>
      </c>
      <c r="D2250" t="s">
        <v>419</v>
      </c>
      <c r="E2250" t="s">
        <v>651</v>
      </c>
      <c r="F2250" t="s">
        <v>485</v>
      </c>
      <c r="G2250" s="3">
        <v>54273.72</v>
      </c>
      <c r="H2250" s="3" t="str">
        <f>VLOOKUP($A2250&amp;$C2250&amp;$B2250,Mapping!$C:$G,3,0)</f>
        <v>Beauty</v>
      </c>
      <c r="I2250" t="str">
        <f>VLOOKUP($A2250&amp;$C2250&amp;$B2250,Mapping!$C:$G,4,0)</f>
        <v>COMPEED</v>
      </c>
      <c r="J2250" t="str">
        <f t="shared" si="35"/>
        <v>COMPEED BLISTER STICK</v>
      </c>
      <c r="K2250" t="str">
        <f>VLOOKUP($A2250&amp;$C2250&amp;$B2250,Mapping!$C:$G,5,0)</f>
        <v>Oral &amp; Topical</v>
      </c>
      <c r="L2250" t="str">
        <f>VLOOKUP(J2250&amp;H2250,Mapping!J:K,2,0)</f>
        <v>Compeed Blister</v>
      </c>
      <c r="M2250" t="str">
        <f>IF(OR(I2250="PIZ BUIN",I2250="LISTERINE"),VLOOKUP(E2250,MAPEO!C:D,2,0)&amp;" "&amp;H2250,VLOOKUP(E2250,MAPEO!C:D,2,0))</f>
        <v>Compeed Blisters</v>
      </c>
      <c r="N2250">
        <f>VLOOKUP(F2250,MD!A:B,2,0)</f>
        <v>0</v>
      </c>
    </row>
    <row r="2251" spans="1:14">
      <c r="A2251" t="s">
        <v>133</v>
      </c>
      <c r="B2251" t="s">
        <v>0</v>
      </c>
      <c r="C2251" t="s">
        <v>159</v>
      </c>
      <c r="D2251" t="s">
        <v>419</v>
      </c>
      <c r="E2251" t="s">
        <v>651</v>
      </c>
      <c r="F2251" t="s">
        <v>486</v>
      </c>
      <c r="G2251" s="3">
        <v>72326</v>
      </c>
      <c r="H2251" s="3" t="str">
        <f>VLOOKUP($A2251&amp;$C2251&amp;$B2251,Mapping!$C:$G,3,0)</f>
        <v>Beauty</v>
      </c>
      <c r="I2251" t="str">
        <f>VLOOKUP($A2251&amp;$C2251&amp;$B2251,Mapping!$C:$G,4,0)</f>
        <v>COMPEED</v>
      </c>
      <c r="J2251" t="str">
        <f t="shared" si="35"/>
        <v>COMPEED BLISTER STICK</v>
      </c>
      <c r="K2251" t="str">
        <f>VLOOKUP($A2251&amp;$C2251&amp;$B2251,Mapping!$C:$G,5,0)</f>
        <v>Oral &amp; Topical</v>
      </c>
      <c r="L2251" t="str">
        <f>VLOOKUP(J2251&amp;H2251,Mapping!J:K,2,0)</f>
        <v>Compeed Blister</v>
      </c>
      <c r="M2251" t="str">
        <f>IF(OR(I2251="PIZ BUIN",I2251="LISTERINE"),VLOOKUP(E2251,MAPEO!C:D,2,0)&amp;" "&amp;H2251,VLOOKUP(E2251,MAPEO!C:D,2,0))</f>
        <v>Compeed Blisters</v>
      </c>
      <c r="N2251">
        <f>VLOOKUP(F2251,MD!A:B,2,0)</f>
        <v>0</v>
      </c>
    </row>
    <row r="2252" spans="1:14">
      <c r="A2252" t="s">
        <v>133</v>
      </c>
      <c r="B2252" t="s">
        <v>0</v>
      </c>
      <c r="C2252" t="s">
        <v>159</v>
      </c>
      <c r="D2252" t="s">
        <v>419</v>
      </c>
      <c r="E2252" t="s">
        <v>651</v>
      </c>
      <c r="F2252" t="s">
        <v>487</v>
      </c>
      <c r="G2252" s="3">
        <v>207649.27</v>
      </c>
      <c r="H2252" s="3" t="str">
        <f>VLOOKUP($A2252&amp;$C2252&amp;$B2252,Mapping!$C:$G,3,0)</f>
        <v>Beauty</v>
      </c>
      <c r="I2252" t="str">
        <f>VLOOKUP($A2252&amp;$C2252&amp;$B2252,Mapping!$C:$G,4,0)</f>
        <v>COMPEED</v>
      </c>
      <c r="J2252" t="str">
        <f t="shared" si="35"/>
        <v>COMPEED BLISTER STICK</v>
      </c>
      <c r="K2252" t="str">
        <f>VLOOKUP($A2252&amp;$C2252&amp;$B2252,Mapping!$C:$G,5,0)</f>
        <v>Oral &amp; Topical</v>
      </c>
      <c r="L2252" t="str">
        <f>VLOOKUP(J2252&amp;H2252,Mapping!J:K,2,0)</f>
        <v>Compeed Blister</v>
      </c>
      <c r="M2252" t="str">
        <f>IF(OR(I2252="PIZ BUIN",I2252="LISTERINE"),VLOOKUP(E2252,MAPEO!C:D,2,0)&amp;" "&amp;H2252,VLOOKUP(E2252,MAPEO!C:D,2,0))</f>
        <v>Compeed Blisters</v>
      </c>
      <c r="N2252">
        <f>VLOOKUP(F2252,MD!A:B,2,0)</f>
        <v>0</v>
      </c>
    </row>
    <row r="2253" spans="1:14">
      <c r="A2253" t="s">
        <v>133</v>
      </c>
      <c r="B2253" t="s">
        <v>0</v>
      </c>
      <c r="C2253" t="s">
        <v>159</v>
      </c>
      <c r="D2253" t="s">
        <v>419</v>
      </c>
      <c r="E2253" t="s">
        <v>651</v>
      </c>
      <c r="F2253" t="s">
        <v>488</v>
      </c>
      <c r="G2253" s="3">
        <v>48140.59</v>
      </c>
      <c r="H2253" s="3" t="str">
        <f>VLOOKUP($A2253&amp;$C2253&amp;$B2253,Mapping!$C:$G,3,0)</f>
        <v>Beauty</v>
      </c>
      <c r="I2253" t="str">
        <f>VLOOKUP($A2253&amp;$C2253&amp;$B2253,Mapping!$C:$G,4,0)</f>
        <v>COMPEED</v>
      </c>
      <c r="J2253" t="str">
        <f t="shared" si="35"/>
        <v>COMPEED BLISTER STICK</v>
      </c>
      <c r="K2253" t="str">
        <f>VLOOKUP($A2253&amp;$C2253&amp;$B2253,Mapping!$C:$G,5,0)</f>
        <v>Oral &amp; Topical</v>
      </c>
      <c r="L2253" t="str">
        <f>VLOOKUP(J2253&amp;H2253,Mapping!J:K,2,0)</f>
        <v>Compeed Blister</v>
      </c>
      <c r="M2253" t="str">
        <f>IF(OR(I2253="PIZ BUIN",I2253="LISTERINE"),VLOOKUP(E2253,MAPEO!C:D,2,0)&amp;" "&amp;H2253,VLOOKUP(E2253,MAPEO!C:D,2,0))</f>
        <v>Compeed Blisters</v>
      </c>
      <c r="N2253">
        <f>VLOOKUP(F2253,MD!A:B,2,0)</f>
        <v>0</v>
      </c>
    </row>
    <row r="2254" spans="1:14">
      <c r="A2254" t="s">
        <v>133</v>
      </c>
      <c r="B2254" t="s">
        <v>0</v>
      </c>
      <c r="C2254" t="s">
        <v>159</v>
      </c>
      <c r="D2254" t="s">
        <v>419</v>
      </c>
      <c r="E2254" t="s">
        <v>651</v>
      </c>
      <c r="F2254" t="s">
        <v>489</v>
      </c>
      <c r="G2254" s="3">
        <v>49791.58</v>
      </c>
      <c r="H2254" s="3" t="str">
        <f>VLOOKUP($A2254&amp;$C2254&amp;$B2254,Mapping!$C:$G,3,0)</f>
        <v>Beauty</v>
      </c>
      <c r="I2254" t="str">
        <f>VLOOKUP($A2254&amp;$C2254&amp;$B2254,Mapping!$C:$G,4,0)</f>
        <v>COMPEED</v>
      </c>
      <c r="J2254" t="str">
        <f t="shared" si="35"/>
        <v>COMPEED BLISTER STICK</v>
      </c>
      <c r="K2254" t="str">
        <f>VLOOKUP($A2254&amp;$C2254&amp;$B2254,Mapping!$C:$G,5,0)</f>
        <v>Oral &amp; Topical</v>
      </c>
      <c r="L2254" t="str">
        <f>VLOOKUP(J2254&amp;H2254,Mapping!J:K,2,0)</f>
        <v>Compeed Blister</v>
      </c>
      <c r="M2254" t="str">
        <f>IF(OR(I2254="PIZ BUIN",I2254="LISTERINE"),VLOOKUP(E2254,MAPEO!C:D,2,0)&amp;" "&amp;H2254,VLOOKUP(E2254,MAPEO!C:D,2,0))</f>
        <v>Compeed Blisters</v>
      </c>
      <c r="N2254">
        <f>VLOOKUP(F2254,MD!A:B,2,0)</f>
        <v>0</v>
      </c>
    </row>
    <row r="2255" spans="1:14">
      <c r="A2255" t="s">
        <v>133</v>
      </c>
      <c r="B2255" t="s">
        <v>0</v>
      </c>
      <c r="C2255" t="s">
        <v>159</v>
      </c>
      <c r="D2255" t="s">
        <v>419</v>
      </c>
      <c r="E2255" t="s">
        <v>651</v>
      </c>
      <c r="F2255" t="s">
        <v>490</v>
      </c>
      <c r="G2255" s="3">
        <v>44916.4</v>
      </c>
      <c r="H2255" s="3" t="str">
        <f>VLOOKUP($A2255&amp;$C2255&amp;$B2255,Mapping!$C:$G,3,0)</f>
        <v>Beauty</v>
      </c>
      <c r="I2255" t="str">
        <f>VLOOKUP($A2255&amp;$C2255&amp;$B2255,Mapping!$C:$G,4,0)</f>
        <v>COMPEED</v>
      </c>
      <c r="J2255" t="str">
        <f t="shared" si="35"/>
        <v>COMPEED BLISTER STICK</v>
      </c>
      <c r="K2255" t="str">
        <f>VLOOKUP($A2255&amp;$C2255&amp;$B2255,Mapping!$C:$G,5,0)</f>
        <v>Oral &amp; Topical</v>
      </c>
      <c r="L2255" t="str">
        <f>VLOOKUP(J2255&amp;H2255,Mapping!J:K,2,0)</f>
        <v>Compeed Blister</v>
      </c>
      <c r="M2255" t="str">
        <f>IF(OR(I2255="PIZ BUIN",I2255="LISTERINE"),VLOOKUP(E2255,MAPEO!C:D,2,0)&amp;" "&amp;H2255,VLOOKUP(E2255,MAPEO!C:D,2,0))</f>
        <v>Compeed Blisters</v>
      </c>
      <c r="N2255">
        <f>VLOOKUP(F2255,MD!A:B,2,0)</f>
        <v>0</v>
      </c>
    </row>
    <row r="2256" spans="1:14">
      <c r="A2256" t="s">
        <v>133</v>
      </c>
      <c r="B2256" t="s">
        <v>0</v>
      </c>
      <c r="C2256" t="s">
        <v>159</v>
      </c>
      <c r="D2256" t="s">
        <v>419</v>
      </c>
      <c r="E2256" t="s">
        <v>651</v>
      </c>
      <c r="F2256" t="s">
        <v>491</v>
      </c>
      <c r="G2256" s="3">
        <v>25945.84</v>
      </c>
      <c r="H2256" s="3" t="str">
        <f>VLOOKUP($A2256&amp;$C2256&amp;$B2256,Mapping!$C:$G,3,0)</f>
        <v>Beauty</v>
      </c>
      <c r="I2256" t="str">
        <f>VLOOKUP($A2256&amp;$C2256&amp;$B2256,Mapping!$C:$G,4,0)</f>
        <v>COMPEED</v>
      </c>
      <c r="J2256" t="str">
        <f t="shared" si="35"/>
        <v>COMPEED BLISTER STICK</v>
      </c>
      <c r="K2256" t="str">
        <f>VLOOKUP($A2256&amp;$C2256&amp;$B2256,Mapping!$C:$G,5,0)</f>
        <v>Oral &amp; Topical</v>
      </c>
      <c r="L2256" t="str">
        <f>VLOOKUP(J2256&amp;H2256,Mapping!J:K,2,0)</f>
        <v>Compeed Blister</v>
      </c>
      <c r="M2256" t="str">
        <f>IF(OR(I2256="PIZ BUIN",I2256="LISTERINE"),VLOOKUP(E2256,MAPEO!C:D,2,0)&amp;" "&amp;H2256,VLOOKUP(E2256,MAPEO!C:D,2,0))</f>
        <v>Compeed Blisters</v>
      </c>
      <c r="N2256">
        <f>VLOOKUP(F2256,MD!A:B,2,0)</f>
        <v>0</v>
      </c>
    </row>
    <row r="2257" spans="1:14">
      <c r="A2257" t="s">
        <v>133</v>
      </c>
      <c r="B2257" t="s">
        <v>0</v>
      </c>
      <c r="C2257" t="s">
        <v>159</v>
      </c>
      <c r="D2257" t="s">
        <v>419</v>
      </c>
      <c r="E2257" t="s">
        <v>651</v>
      </c>
      <c r="F2257" t="s">
        <v>492</v>
      </c>
      <c r="G2257" s="3">
        <v>27521.31</v>
      </c>
      <c r="H2257" s="3" t="str">
        <f>VLOOKUP($A2257&amp;$C2257&amp;$B2257,Mapping!$C:$G,3,0)</f>
        <v>Beauty</v>
      </c>
      <c r="I2257" t="str">
        <f>VLOOKUP($A2257&amp;$C2257&amp;$B2257,Mapping!$C:$G,4,0)</f>
        <v>COMPEED</v>
      </c>
      <c r="J2257" t="str">
        <f t="shared" si="35"/>
        <v>COMPEED BLISTER STICK</v>
      </c>
      <c r="K2257" t="str">
        <f>VLOOKUP($A2257&amp;$C2257&amp;$B2257,Mapping!$C:$G,5,0)</f>
        <v>Oral &amp; Topical</v>
      </c>
      <c r="L2257" t="str">
        <f>VLOOKUP(J2257&amp;H2257,Mapping!J:K,2,0)</f>
        <v>Compeed Blister</v>
      </c>
      <c r="M2257" t="str">
        <f>IF(OR(I2257="PIZ BUIN",I2257="LISTERINE"),VLOOKUP(E2257,MAPEO!C:D,2,0)&amp;" "&amp;H2257,VLOOKUP(E2257,MAPEO!C:D,2,0))</f>
        <v>Compeed Blisters</v>
      </c>
      <c r="N2257">
        <f>VLOOKUP(F2257,MD!A:B,2,0)</f>
        <v>0</v>
      </c>
    </row>
    <row r="2258" spans="1:14">
      <c r="A2258" t="s">
        <v>133</v>
      </c>
      <c r="B2258" t="s">
        <v>0</v>
      </c>
      <c r="C2258" t="s">
        <v>159</v>
      </c>
      <c r="D2258" t="s">
        <v>419</v>
      </c>
      <c r="E2258" t="s">
        <v>651</v>
      </c>
      <c r="F2258" t="s">
        <v>493</v>
      </c>
      <c r="G2258" s="3">
        <v>50208.93</v>
      </c>
      <c r="H2258" s="3" t="str">
        <f>VLOOKUP($A2258&amp;$C2258&amp;$B2258,Mapping!$C:$G,3,0)</f>
        <v>Beauty</v>
      </c>
      <c r="I2258" t="str">
        <f>VLOOKUP($A2258&amp;$C2258&amp;$B2258,Mapping!$C:$G,4,0)</f>
        <v>COMPEED</v>
      </c>
      <c r="J2258" t="str">
        <f t="shared" si="35"/>
        <v>COMPEED BLISTER STICK</v>
      </c>
      <c r="K2258" t="str">
        <f>VLOOKUP($A2258&amp;$C2258&amp;$B2258,Mapping!$C:$G,5,0)</f>
        <v>Oral &amp; Topical</v>
      </c>
      <c r="L2258" t="str">
        <f>VLOOKUP(J2258&amp;H2258,Mapping!J:K,2,0)</f>
        <v>Compeed Blister</v>
      </c>
      <c r="M2258" t="str">
        <f>IF(OR(I2258="PIZ BUIN",I2258="LISTERINE"),VLOOKUP(E2258,MAPEO!C:D,2,0)&amp;" "&amp;H2258,VLOOKUP(E2258,MAPEO!C:D,2,0))</f>
        <v>Compeed Blisters</v>
      </c>
      <c r="N2258">
        <f>VLOOKUP(F2258,MD!A:B,2,0)</f>
        <v>0</v>
      </c>
    </row>
    <row r="2259" spans="1:14">
      <c r="A2259" t="s">
        <v>133</v>
      </c>
      <c r="B2259" t="s">
        <v>0</v>
      </c>
      <c r="C2259" t="s">
        <v>159</v>
      </c>
      <c r="D2259" t="s">
        <v>419</v>
      </c>
      <c r="E2259" t="s">
        <v>651</v>
      </c>
      <c r="F2259" t="s">
        <v>95</v>
      </c>
      <c r="G2259" s="3">
        <v>41418.5</v>
      </c>
      <c r="H2259" s="3" t="str">
        <f>VLOOKUP($A2259&amp;$C2259&amp;$B2259,Mapping!$C:$G,3,0)</f>
        <v>Beauty</v>
      </c>
      <c r="I2259" t="str">
        <f>VLOOKUP($A2259&amp;$C2259&amp;$B2259,Mapping!$C:$G,4,0)</f>
        <v>COMPEED</v>
      </c>
      <c r="J2259" t="str">
        <f t="shared" si="35"/>
        <v>COMPEED BLISTER STICK</v>
      </c>
      <c r="K2259" t="str">
        <f>VLOOKUP($A2259&amp;$C2259&amp;$B2259,Mapping!$C:$G,5,0)</f>
        <v>Oral &amp; Topical</v>
      </c>
      <c r="L2259" t="str">
        <f>VLOOKUP(J2259&amp;H2259,Mapping!J:K,2,0)</f>
        <v>Compeed Blister</v>
      </c>
      <c r="M2259" t="str">
        <f>IF(OR(I2259="PIZ BUIN",I2259="LISTERINE"),VLOOKUP(E2259,MAPEO!C:D,2,0)&amp;" "&amp;H2259,VLOOKUP(E2259,MAPEO!C:D,2,0))</f>
        <v>Compeed Blisters</v>
      </c>
      <c r="N2259" t="str">
        <f>VLOOKUP(F2259,MD!A:B,2,0)</f>
        <v>YTD 2015</v>
      </c>
    </row>
    <row r="2260" spans="1:14">
      <c r="A2260" t="s">
        <v>133</v>
      </c>
      <c r="B2260" t="s">
        <v>0</v>
      </c>
      <c r="C2260" t="s">
        <v>159</v>
      </c>
      <c r="D2260" t="s">
        <v>419</v>
      </c>
      <c r="E2260" t="s">
        <v>651</v>
      </c>
      <c r="F2260" t="s">
        <v>96</v>
      </c>
      <c r="G2260" s="3">
        <v>96896.92</v>
      </c>
      <c r="H2260" s="3" t="str">
        <f>VLOOKUP($A2260&amp;$C2260&amp;$B2260,Mapping!$C:$G,3,0)</f>
        <v>Beauty</v>
      </c>
      <c r="I2260" t="str">
        <f>VLOOKUP($A2260&amp;$C2260&amp;$B2260,Mapping!$C:$G,4,0)</f>
        <v>COMPEED</v>
      </c>
      <c r="J2260" t="str">
        <f t="shared" si="35"/>
        <v>COMPEED BLISTER STICK</v>
      </c>
      <c r="K2260" t="str">
        <f>VLOOKUP($A2260&amp;$C2260&amp;$B2260,Mapping!$C:$G,5,0)</f>
        <v>Oral &amp; Topical</v>
      </c>
      <c r="L2260" t="str">
        <f>VLOOKUP(J2260&amp;H2260,Mapping!J:K,2,0)</f>
        <v>Compeed Blister</v>
      </c>
      <c r="M2260" t="str">
        <f>IF(OR(I2260="PIZ BUIN",I2260="LISTERINE"),VLOOKUP(E2260,MAPEO!C:D,2,0)&amp;" "&amp;H2260,VLOOKUP(E2260,MAPEO!C:D,2,0))</f>
        <v>Compeed Blisters</v>
      </c>
      <c r="N2260" t="str">
        <f>VLOOKUP(F2260,MD!A:B,2,0)</f>
        <v>YTD 2015</v>
      </c>
    </row>
    <row r="2261" spans="1:14">
      <c r="A2261" t="s">
        <v>133</v>
      </c>
      <c r="B2261" t="s">
        <v>0</v>
      </c>
      <c r="C2261" t="s">
        <v>159</v>
      </c>
      <c r="D2261" t="s">
        <v>419</v>
      </c>
      <c r="E2261" t="s">
        <v>651</v>
      </c>
      <c r="F2261" t="s">
        <v>97</v>
      </c>
      <c r="G2261" s="3">
        <v>128505.04</v>
      </c>
      <c r="H2261" s="3" t="str">
        <f>VLOOKUP($A2261&amp;$C2261&amp;$B2261,Mapping!$C:$G,3,0)</f>
        <v>Beauty</v>
      </c>
      <c r="I2261" t="str">
        <f>VLOOKUP($A2261&amp;$C2261&amp;$B2261,Mapping!$C:$G,4,0)</f>
        <v>COMPEED</v>
      </c>
      <c r="J2261" t="str">
        <f t="shared" si="35"/>
        <v>COMPEED BLISTER STICK</v>
      </c>
      <c r="K2261" t="str">
        <f>VLOOKUP($A2261&amp;$C2261&amp;$B2261,Mapping!$C:$G,5,0)</f>
        <v>Oral &amp; Topical</v>
      </c>
      <c r="L2261" t="str">
        <f>VLOOKUP(J2261&amp;H2261,Mapping!J:K,2,0)</f>
        <v>Compeed Blister</v>
      </c>
      <c r="M2261" t="str">
        <f>IF(OR(I2261="PIZ BUIN",I2261="LISTERINE"),VLOOKUP(E2261,MAPEO!C:D,2,0)&amp;" "&amp;H2261,VLOOKUP(E2261,MAPEO!C:D,2,0))</f>
        <v>Compeed Blisters</v>
      </c>
      <c r="N2261" t="str">
        <f>VLOOKUP(F2261,MD!A:B,2,0)</f>
        <v>YTD 2015</v>
      </c>
    </row>
    <row r="2262" spans="1:14">
      <c r="A2262" t="s">
        <v>133</v>
      </c>
      <c r="B2262" t="s">
        <v>0</v>
      </c>
      <c r="C2262" t="s">
        <v>159</v>
      </c>
      <c r="D2262" t="s">
        <v>419</v>
      </c>
      <c r="E2262" t="s">
        <v>651</v>
      </c>
      <c r="F2262" t="s">
        <v>101</v>
      </c>
      <c r="G2262" s="3">
        <v>97457.600000000006</v>
      </c>
      <c r="H2262" s="3" t="str">
        <f>VLOOKUP($A2262&amp;$C2262&amp;$B2262,Mapping!$C:$G,3,0)</f>
        <v>Beauty</v>
      </c>
      <c r="I2262" t="str">
        <f>VLOOKUP($A2262&amp;$C2262&amp;$B2262,Mapping!$C:$G,4,0)</f>
        <v>COMPEED</v>
      </c>
      <c r="J2262" t="str">
        <f t="shared" si="35"/>
        <v>COMPEED BLISTER STICK</v>
      </c>
      <c r="K2262" t="str">
        <f>VLOOKUP($A2262&amp;$C2262&amp;$B2262,Mapping!$C:$G,5,0)</f>
        <v>Oral &amp; Topical</v>
      </c>
      <c r="L2262" t="str">
        <f>VLOOKUP(J2262&amp;H2262,Mapping!J:K,2,0)</f>
        <v>Compeed Blister</v>
      </c>
      <c r="M2262" t="str">
        <f>IF(OR(I2262="PIZ BUIN",I2262="LISTERINE"),VLOOKUP(E2262,MAPEO!C:D,2,0)&amp;" "&amp;H2262,VLOOKUP(E2262,MAPEO!C:D,2,0))</f>
        <v>Compeed Blisters</v>
      </c>
      <c r="N2262" t="str">
        <f>VLOOKUP(F2262,MD!A:B,2,0)</f>
        <v>YTD 2015</v>
      </c>
    </row>
    <row r="2263" spans="1:14">
      <c r="A2263" t="s">
        <v>133</v>
      </c>
      <c r="B2263" t="s">
        <v>0</v>
      </c>
      <c r="C2263" t="s">
        <v>159</v>
      </c>
      <c r="D2263" t="s">
        <v>419</v>
      </c>
      <c r="E2263" t="s">
        <v>651</v>
      </c>
      <c r="F2263" t="s">
        <v>104</v>
      </c>
      <c r="G2263" s="3">
        <v>103223.16</v>
      </c>
      <c r="H2263" s="3" t="str">
        <f>VLOOKUP($A2263&amp;$C2263&amp;$B2263,Mapping!$C:$G,3,0)</f>
        <v>Beauty</v>
      </c>
      <c r="I2263" t="str">
        <f>VLOOKUP($A2263&amp;$C2263&amp;$B2263,Mapping!$C:$G,4,0)</f>
        <v>COMPEED</v>
      </c>
      <c r="J2263" t="str">
        <f t="shared" si="35"/>
        <v>COMPEED BLISTER STICK</v>
      </c>
      <c r="K2263" t="str">
        <f>VLOOKUP($A2263&amp;$C2263&amp;$B2263,Mapping!$C:$G,5,0)</f>
        <v>Oral &amp; Topical</v>
      </c>
      <c r="L2263" t="str">
        <f>VLOOKUP(J2263&amp;H2263,Mapping!J:K,2,0)</f>
        <v>Compeed Blister</v>
      </c>
      <c r="M2263" t="str">
        <f>IF(OR(I2263="PIZ BUIN",I2263="LISTERINE"),VLOOKUP(E2263,MAPEO!C:D,2,0)&amp;" "&amp;H2263,VLOOKUP(E2263,MAPEO!C:D,2,0))</f>
        <v>Compeed Blisters</v>
      </c>
      <c r="N2263" t="str">
        <f>VLOOKUP(F2263,MD!A:B,2,0)</f>
        <v>YTD 2015</v>
      </c>
    </row>
    <row r="2264" spans="1:14">
      <c r="A2264" t="s">
        <v>133</v>
      </c>
      <c r="B2264" t="s">
        <v>0</v>
      </c>
      <c r="C2264" t="s">
        <v>159</v>
      </c>
      <c r="D2264" t="s">
        <v>419</v>
      </c>
      <c r="E2264" t="s">
        <v>651</v>
      </c>
      <c r="F2264" t="s">
        <v>105</v>
      </c>
      <c r="G2264" s="3">
        <v>221763.25</v>
      </c>
      <c r="H2264" s="3" t="str">
        <f>VLOOKUP($A2264&amp;$C2264&amp;$B2264,Mapping!$C:$G,3,0)</f>
        <v>Beauty</v>
      </c>
      <c r="I2264" t="str">
        <f>VLOOKUP($A2264&amp;$C2264&amp;$B2264,Mapping!$C:$G,4,0)</f>
        <v>COMPEED</v>
      </c>
      <c r="J2264" t="str">
        <f t="shared" si="35"/>
        <v>COMPEED BLISTER STICK</v>
      </c>
      <c r="K2264" t="str">
        <f>VLOOKUP($A2264&amp;$C2264&amp;$B2264,Mapping!$C:$G,5,0)</f>
        <v>Oral &amp; Topical</v>
      </c>
      <c r="L2264" t="str">
        <f>VLOOKUP(J2264&amp;H2264,Mapping!J:K,2,0)</f>
        <v>Compeed Blister</v>
      </c>
      <c r="M2264" t="str">
        <f>IF(OR(I2264="PIZ BUIN",I2264="LISTERINE"),VLOOKUP(E2264,MAPEO!C:D,2,0)&amp;" "&amp;H2264,VLOOKUP(E2264,MAPEO!C:D,2,0))</f>
        <v>Compeed Blisters</v>
      </c>
      <c r="N2264" t="str">
        <f>VLOOKUP(F2264,MD!A:B,2,0)</f>
        <v>YTD 2015</v>
      </c>
    </row>
    <row r="2265" spans="1:14">
      <c r="A2265" t="s">
        <v>133</v>
      </c>
      <c r="B2265" t="s">
        <v>0</v>
      </c>
      <c r="C2265" t="s">
        <v>159</v>
      </c>
      <c r="D2265" t="s">
        <v>419</v>
      </c>
      <c r="E2265" t="s">
        <v>651</v>
      </c>
      <c r="F2265" t="s">
        <v>106</v>
      </c>
      <c r="G2265" s="3">
        <v>57737.86</v>
      </c>
      <c r="H2265" s="3" t="str">
        <f>VLOOKUP($A2265&amp;$C2265&amp;$B2265,Mapping!$C:$G,3,0)</f>
        <v>Beauty</v>
      </c>
      <c r="I2265" t="str">
        <f>VLOOKUP($A2265&amp;$C2265&amp;$B2265,Mapping!$C:$G,4,0)</f>
        <v>COMPEED</v>
      </c>
      <c r="J2265" t="str">
        <f t="shared" si="35"/>
        <v>COMPEED BLISTER STICK</v>
      </c>
      <c r="K2265" t="str">
        <f>VLOOKUP($A2265&amp;$C2265&amp;$B2265,Mapping!$C:$G,5,0)</f>
        <v>Oral &amp; Topical</v>
      </c>
      <c r="L2265" t="str">
        <f>VLOOKUP(J2265&amp;H2265,Mapping!J:K,2,0)</f>
        <v>Compeed Blister</v>
      </c>
      <c r="M2265" t="str">
        <f>IF(OR(I2265="PIZ BUIN",I2265="LISTERINE"),VLOOKUP(E2265,MAPEO!C:D,2,0)&amp;" "&amp;H2265,VLOOKUP(E2265,MAPEO!C:D,2,0))</f>
        <v>Compeed Blisters</v>
      </c>
      <c r="N2265" t="str">
        <f>VLOOKUP(F2265,MD!A:B,2,0)</f>
        <v>YTD 2015</v>
      </c>
    </row>
    <row r="2266" spans="1:14">
      <c r="A2266" t="s">
        <v>133</v>
      </c>
      <c r="B2266" t="s">
        <v>0</v>
      </c>
      <c r="C2266" t="s">
        <v>159</v>
      </c>
      <c r="D2266" t="s">
        <v>419</v>
      </c>
      <c r="E2266" t="s">
        <v>651</v>
      </c>
      <c r="F2266" t="s">
        <v>108</v>
      </c>
      <c r="G2266" s="3">
        <v>89682.1</v>
      </c>
      <c r="H2266" s="3" t="str">
        <f>VLOOKUP($A2266&amp;$C2266&amp;$B2266,Mapping!$C:$G,3,0)</f>
        <v>Beauty</v>
      </c>
      <c r="I2266" t="str">
        <f>VLOOKUP($A2266&amp;$C2266&amp;$B2266,Mapping!$C:$G,4,0)</f>
        <v>COMPEED</v>
      </c>
      <c r="J2266" t="str">
        <f t="shared" si="35"/>
        <v>COMPEED BLISTER STICK</v>
      </c>
      <c r="K2266" t="str">
        <f>VLOOKUP($A2266&amp;$C2266&amp;$B2266,Mapping!$C:$G,5,0)</f>
        <v>Oral &amp; Topical</v>
      </c>
      <c r="L2266" t="str">
        <f>VLOOKUP(J2266&amp;H2266,Mapping!J:K,2,0)</f>
        <v>Compeed Blister</v>
      </c>
      <c r="M2266" t="str">
        <f>IF(OR(I2266="PIZ BUIN",I2266="LISTERINE"),VLOOKUP(E2266,MAPEO!C:D,2,0)&amp;" "&amp;H2266,VLOOKUP(E2266,MAPEO!C:D,2,0))</f>
        <v>Compeed Blisters</v>
      </c>
      <c r="N2266">
        <f>VLOOKUP(F2266,MD!A:B,2,0)</f>
        <v>0</v>
      </c>
    </row>
    <row r="2267" spans="1:14">
      <c r="A2267" t="s">
        <v>133</v>
      </c>
      <c r="B2267" t="s">
        <v>0</v>
      </c>
      <c r="C2267" t="s">
        <v>159</v>
      </c>
      <c r="D2267" t="s">
        <v>419</v>
      </c>
      <c r="E2267" t="s">
        <v>651</v>
      </c>
      <c r="F2267" t="s">
        <v>109</v>
      </c>
      <c r="G2267" s="3">
        <v>58688.98</v>
      </c>
      <c r="H2267" s="3" t="str">
        <f>VLOOKUP($A2267&amp;$C2267&amp;$B2267,Mapping!$C:$G,3,0)</f>
        <v>Beauty</v>
      </c>
      <c r="I2267" t="str">
        <f>VLOOKUP($A2267&amp;$C2267&amp;$B2267,Mapping!$C:$G,4,0)</f>
        <v>COMPEED</v>
      </c>
      <c r="J2267" t="str">
        <f t="shared" si="35"/>
        <v>COMPEED BLISTER STICK</v>
      </c>
      <c r="K2267" t="str">
        <f>VLOOKUP($A2267&amp;$C2267&amp;$B2267,Mapping!$C:$G,5,0)</f>
        <v>Oral &amp; Topical</v>
      </c>
      <c r="L2267" t="str">
        <f>VLOOKUP(J2267&amp;H2267,Mapping!J:K,2,0)</f>
        <v>Compeed Blister</v>
      </c>
      <c r="M2267" t="str">
        <f>IF(OR(I2267="PIZ BUIN",I2267="LISTERINE"),VLOOKUP(E2267,MAPEO!C:D,2,0)&amp;" "&amp;H2267,VLOOKUP(E2267,MAPEO!C:D,2,0))</f>
        <v>Compeed Blisters</v>
      </c>
      <c r="N2267">
        <f>VLOOKUP(F2267,MD!A:B,2,0)</f>
        <v>0</v>
      </c>
    </row>
    <row r="2268" spans="1:14">
      <c r="A2268" t="s">
        <v>133</v>
      </c>
      <c r="B2268" t="s">
        <v>0</v>
      </c>
      <c r="C2268" t="s">
        <v>159</v>
      </c>
      <c r="D2268" t="s">
        <v>419</v>
      </c>
      <c r="E2268" t="s">
        <v>651</v>
      </c>
      <c r="F2268" t="s">
        <v>110</v>
      </c>
      <c r="G2268" s="3">
        <v>5405.36</v>
      </c>
      <c r="H2268" s="3" t="str">
        <f>VLOOKUP($A2268&amp;$C2268&amp;$B2268,Mapping!$C:$G,3,0)</f>
        <v>Beauty</v>
      </c>
      <c r="I2268" t="str">
        <f>VLOOKUP($A2268&amp;$C2268&amp;$B2268,Mapping!$C:$G,4,0)</f>
        <v>COMPEED</v>
      </c>
      <c r="J2268" t="str">
        <f t="shared" si="35"/>
        <v>COMPEED BLISTER STICK</v>
      </c>
      <c r="K2268" t="str">
        <f>VLOOKUP($A2268&amp;$C2268&amp;$B2268,Mapping!$C:$G,5,0)</f>
        <v>Oral &amp; Topical</v>
      </c>
      <c r="L2268" t="str">
        <f>VLOOKUP(J2268&amp;H2268,Mapping!J:K,2,0)</f>
        <v>Compeed Blister</v>
      </c>
      <c r="M2268" t="str">
        <f>IF(OR(I2268="PIZ BUIN",I2268="LISTERINE"),VLOOKUP(E2268,MAPEO!C:D,2,0)&amp;" "&amp;H2268,VLOOKUP(E2268,MAPEO!C:D,2,0))</f>
        <v>Compeed Blisters</v>
      </c>
      <c r="N2268">
        <f>VLOOKUP(F2268,MD!A:B,2,0)</f>
        <v>0</v>
      </c>
    </row>
    <row r="2269" spans="1:14">
      <c r="A2269" t="s">
        <v>133</v>
      </c>
      <c r="B2269" t="s">
        <v>0</v>
      </c>
      <c r="C2269" t="s">
        <v>159</v>
      </c>
      <c r="D2269" t="s">
        <v>419</v>
      </c>
      <c r="E2269" t="s">
        <v>651</v>
      </c>
      <c r="F2269" t="s">
        <v>111</v>
      </c>
      <c r="G2269" s="3">
        <v>23867.22</v>
      </c>
      <c r="H2269" s="3" t="str">
        <f>VLOOKUP($A2269&amp;$C2269&amp;$B2269,Mapping!$C:$G,3,0)</f>
        <v>Beauty</v>
      </c>
      <c r="I2269" t="str">
        <f>VLOOKUP($A2269&amp;$C2269&amp;$B2269,Mapping!$C:$G,4,0)</f>
        <v>COMPEED</v>
      </c>
      <c r="J2269" t="str">
        <f t="shared" si="35"/>
        <v>COMPEED BLISTER STICK</v>
      </c>
      <c r="K2269" t="str">
        <f>VLOOKUP($A2269&amp;$C2269&amp;$B2269,Mapping!$C:$G,5,0)</f>
        <v>Oral &amp; Topical</v>
      </c>
      <c r="L2269" t="str">
        <f>VLOOKUP(J2269&amp;H2269,Mapping!J:K,2,0)</f>
        <v>Compeed Blister</v>
      </c>
      <c r="M2269" t="str">
        <f>IF(OR(I2269="PIZ BUIN",I2269="LISTERINE"),VLOOKUP(E2269,MAPEO!C:D,2,0)&amp;" "&amp;H2269,VLOOKUP(E2269,MAPEO!C:D,2,0))</f>
        <v>Compeed Blisters</v>
      </c>
      <c r="N2269">
        <f>VLOOKUP(F2269,MD!A:B,2,0)</f>
        <v>0</v>
      </c>
    </row>
    <row r="2270" spans="1:14">
      <c r="A2270" t="s">
        <v>133</v>
      </c>
      <c r="B2270" t="s">
        <v>0</v>
      </c>
      <c r="C2270" t="s">
        <v>159</v>
      </c>
      <c r="D2270" t="s">
        <v>419</v>
      </c>
      <c r="E2270" t="s">
        <v>651</v>
      </c>
      <c r="F2270" t="s">
        <v>114</v>
      </c>
      <c r="G2270" s="3">
        <v>118484.98</v>
      </c>
      <c r="H2270" s="3" t="str">
        <f>VLOOKUP($A2270&amp;$C2270&amp;$B2270,Mapping!$C:$G,3,0)</f>
        <v>Beauty</v>
      </c>
      <c r="I2270" t="str">
        <f>VLOOKUP($A2270&amp;$C2270&amp;$B2270,Mapping!$C:$G,4,0)</f>
        <v>COMPEED</v>
      </c>
      <c r="J2270" t="str">
        <f t="shared" si="35"/>
        <v>COMPEED BLISTER STICK</v>
      </c>
      <c r="K2270" t="str">
        <f>VLOOKUP($A2270&amp;$C2270&amp;$B2270,Mapping!$C:$G,5,0)</f>
        <v>Oral &amp; Topical</v>
      </c>
      <c r="L2270" t="str">
        <f>VLOOKUP(J2270&amp;H2270,Mapping!J:K,2,0)</f>
        <v>Compeed Blister</v>
      </c>
      <c r="M2270" t="str">
        <f>IF(OR(I2270="PIZ BUIN",I2270="LISTERINE"),VLOOKUP(E2270,MAPEO!C:D,2,0)&amp;" "&amp;H2270,VLOOKUP(E2270,MAPEO!C:D,2,0))</f>
        <v>Compeed Blisters</v>
      </c>
      <c r="N2270">
        <f>VLOOKUP(F2270,MD!A:B,2,0)</f>
        <v>0</v>
      </c>
    </row>
    <row r="2271" spans="1:14">
      <c r="A2271" t="s">
        <v>133</v>
      </c>
      <c r="B2271" t="s">
        <v>0</v>
      </c>
      <c r="C2271" t="s">
        <v>159</v>
      </c>
      <c r="D2271" t="s">
        <v>419</v>
      </c>
      <c r="E2271" t="s">
        <v>651</v>
      </c>
      <c r="F2271" t="s">
        <v>115</v>
      </c>
      <c r="G2271" s="3">
        <v>62828.7</v>
      </c>
      <c r="H2271" s="3" t="str">
        <f>VLOOKUP($A2271&amp;$C2271&amp;$B2271,Mapping!$C:$G,3,0)</f>
        <v>Beauty</v>
      </c>
      <c r="I2271" t="str">
        <f>VLOOKUP($A2271&amp;$C2271&amp;$B2271,Mapping!$C:$G,4,0)</f>
        <v>COMPEED</v>
      </c>
      <c r="J2271" t="str">
        <f t="shared" si="35"/>
        <v>COMPEED BLISTER STICK</v>
      </c>
      <c r="K2271" t="str">
        <f>VLOOKUP($A2271&amp;$C2271&amp;$B2271,Mapping!$C:$G,5,0)</f>
        <v>Oral &amp; Topical</v>
      </c>
      <c r="L2271" t="str">
        <f>VLOOKUP(J2271&amp;H2271,Mapping!J:K,2,0)</f>
        <v>Compeed Blister</v>
      </c>
      <c r="M2271" t="str">
        <f>IF(OR(I2271="PIZ BUIN",I2271="LISTERINE"),VLOOKUP(E2271,MAPEO!C:D,2,0)&amp;" "&amp;H2271,VLOOKUP(E2271,MAPEO!C:D,2,0))</f>
        <v>Compeed Blisters</v>
      </c>
      <c r="N2271" t="str">
        <f>VLOOKUP(F2271,MD!A:B,2,0)</f>
        <v>YTD 2016</v>
      </c>
    </row>
    <row r="2272" spans="1:14">
      <c r="A2272" t="s">
        <v>133</v>
      </c>
      <c r="B2272" t="s">
        <v>0</v>
      </c>
      <c r="C2272" t="s">
        <v>159</v>
      </c>
      <c r="D2272" t="s">
        <v>419</v>
      </c>
      <c r="E2272" t="s">
        <v>651</v>
      </c>
      <c r="F2272" t="s">
        <v>117</v>
      </c>
      <c r="G2272" s="3">
        <v>63994.97</v>
      </c>
      <c r="H2272" s="3" t="str">
        <f>VLOOKUP($A2272&amp;$C2272&amp;$B2272,Mapping!$C:$G,3,0)</f>
        <v>Beauty</v>
      </c>
      <c r="I2272" t="str">
        <f>VLOOKUP($A2272&amp;$C2272&amp;$B2272,Mapping!$C:$G,4,0)</f>
        <v>COMPEED</v>
      </c>
      <c r="J2272" t="str">
        <f t="shared" si="35"/>
        <v>COMPEED BLISTER STICK</v>
      </c>
      <c r="K2272" t="str">
        <f>VLOOKUP($A2272&amp;$C2272&amp;$B2272,Mapping!$C:$G,5,0)</f>
        <v>Oral &amp; Topical</v>
      </c>
      <c r="L2272" t="str">
        <f>VLOOKUP(J2272&amp;H2272,Mapping!J:K,2,0)</f>
        <v>Compeed Blister</v>
      </c>
      <c r="M2272" t="str">
        <f>IF(OR(I2272="PIZ BUIN",I2272="LISTERINE"),VLOOKUP(E2272,MAPEO!C:D,2,0)&amp;" "&amp;H2272,VLOOKUP(E2272,MAPEO!C:D,2,0))</f>
        <v>Compeed Blisters</v>
      </c>
      <c r="N2272" t="str">
        <f>VLOOKUP(F2272,MD!A:B,2,0)</f>
        <v>YTD 2016</v>
      </c>
    </row>
    <row r="2273" spans="1:14">
      <c r="A2273" t="s">
        <v>133</v>
      </c>
      <c r="B2273" t="s">
        <v>0</v>
      </c>
      <c r="C2273" t="s">
        <v>159</v>
      </c>
      <c r="D2273" t="s">
        <v>419</v>
      </c>
      <c r="E2273" t="s">
        <v>651</v>
      </c>
      <c r="F2273" t="s">
        <v>118</v>
      </c>
      <c r="G2273" s="3">
        <v>140352.23000000001</v>
      </c>
      <c r="H2273" s="3" t="str">
        <f>VLOOKUP($A2273&amp;$C2273&amp;$B2273,Mapping!$C:$G,3,0)</f>
        <v>Beauty</v>
      </c>
      <c r="I2273" t="str">
        <f>VLOOKUP($A2273&amp;$C2273&amp;$B2273,Mapping!$C:$G,4,0)</f>
        <v>COMPEED</v>
      </c>
      <c r="J2273" t="str">
        <f t="shared" si="35"/>
        <v>COMPEED BLISTER STICK</v>
      </c>
      <c r="K2273" t="str">
        <f>VLOOKUP($A2273&amp;$C2273&amp;$B2273,Mapping!$C:$G,5,0)</f>
        <v>Oral &amp; Topical</v>
      </c>
      <c r="L2273" t="str">
        <f>VLOOKUP(J2273&amp;H2273,Mapping!J:K,2,0)</f>
        <v>Compeed Blister</v>
      </c>
      <c r="M2273" t="str">
        <f>IF(OR(I2273="PIZ BUIN",I2273="LISTERINE"),VLOOKUP(E2273,MAPEO!C:D,2,0)&amp;" "&amp;H2273,VLOOKUP(E2273,MAPEO!C:D,2,0))</f>
        <v>Compeed Blisters</v>
      </c>
      <c r="N2273" t="str">
        <f>VLOOKUP(F2273,MD!A:B,2,0)</f>
        <v>YTD 2016</v>
      </c>
    </row>
    <row r="2274" spans="1:14">
      <c r="A2274" t="s">
        <v>133</v>
      </c>
      <c r="B2274" t="s">
        <v>0</v>
      </c>
      <c r="C2274" t="s">
        <v>159</v>
      </c>
      <c r="D2274" t="s">
        <v>419</v>
      </c>
      <c r="E2274" t="s">
        <v>652</v>
      </c>
      <c r="F2274" t="s">
        <v>482</v>
      </c>
      <c r="G2274" s="3">
        <v>35739.620000000003</v>
      </c>
      <c r="H2274" s="3" t="str">
        <f>VLOOKUP($A2274&amp;$C2274&amp;$B2274,Mapping!$C:$G,3,0)</f>
        <v>Beauty</v>
      </c>
      <c r="I2274" t="str">
        <f>VLOOKUP($A2274&amp;$C2274&amp;$B2274,Mapping!$C:$G,4,0)</f>
        <v>COMPEED</v>
      </c>
      <c r="J2274" t="str">
        <f t="shared" si="35"/>
        <v>COMPEED BLISTER TOES</v>
      </c>
      <c r="K2274" t="str">
        <f>VLOOKUP($A2274&amp;$C2274&amp;$B2274,Mapping!$C:$G,5,0)</f>
        <v>Oral &amp; Topical</v>
      </c>
      <c r="L2274" t="str">
        <f>VLOOKUP(J2274&amp;H2274,Mapping!J:K,2,0)</f>
        <v>Compeed Blister</v>
      </c>
      <c r="M2274" t="str">
        <f>IF(OR(I2274="PIZ BUIN",I2274="LISTERINE"),VLOOKUP(E2274,MAPEO!C:D,2,0)&amp;" "&amp;H2274,VLOOKUP(E2274,MAPEO!C:D,2,0))</f>
        <v>Compeed Blisters</v>
      </c>
      <c r="N2274">
        <f>VLOOKUP(F2274,MD!A:B,2,0)</f>
        <v>0</v>
      </c>
    </row>
    <row r="2275" spans="1:14">
      <c r="A2275" t="s">
        <v>133</v>
      </c>
      <c r="B2275" t="s">
        <v>0</v>
      </c>
      <c r="C2275" t="s">
        <v>159</v>
      </c>
      <c r="D2275" t="s">
        <v>419</v>
      </c>
      <c r="E2275" t="s">
        <v>652</v>
      </c>
      <c r="F2275" t="s">
        <v>483</v>
      </c>
      <c r="G2275" s="3">
        <v>109071.83</v>
      </c>
      <c r="H2275" s="3" t="str">
        <f>VLOOKUP($A2275&amp;$C2275&amp;$B2275,Mapping!$C:$G,3,0)</f>
        <v>Beauty</v>
      </c>
      <c r="I2275" t="str">
        <f>VLOOKUP($A2275&amp;$C2275&amp;$B2275,Mapping!$C:$G,4,0)</f>
        <v>COMPEED</v>
      </c>
      <c r="J2275" t="str">
        <f t="shared" si="35"/>
        <v>COMPEED BLISTER TOES</v>
      </c>
      <c r="K2275" t="str">
        <f>VLOOKUP($A2275&amp;$C2275&amp;$B2275,Mapping!$C:$G,5,0)</f>
        <v>Oral &amp; Topical</v>
      </c>
      <c r="L2275" t="str">
        <f>VLOOKUP(J2275&amp;H2275,Mapping!J:K,2,0)</f>
        <v>Compeed Blister</v>
      </c>
      <c r="M2275" t="str">
        <f>IF(OR(I2275="PIZ BUIN",I2275="LISTERINE"),VLOOKUP(E2275,MAPEO!C:D,2,0)&amp;" "&amp;H2275,VLOOKUP(E2275,MAPEO!C:D,2,0))</f>
        <v>Compeed Blisters</v>
      </c>
      <c r="N2275">
        <f>VLOOKUP(F2275,MD!A:B,2,0)</f>
        <v>0</v>
      </c>
    </row>
    <row r="2276" spans="1:14">
      <c r="A2276" t="s">
        <v>133</v>
      </c>
      <c r="B2276" t="s">
        <v>0</v>
      </c>
      <c r="C2276" t="s">
        <v>159</v>
      </c>
      <c r="D2276" t="s">
        <v>419</v>
      </c>
      <c r="E2276" t="s">
        <v>652</v>
      </c>
      <c r="F2276" t="s">
        <v>484</v>
      </c>
      <c r="G2276" s="3">
        <v>154568.19</v>
      </c>
      <c r="H2276" s="3" t="str">
        <f>VLOOKUP($A2276&amp;$C2276&amp;$B2276,Mapping!$C:$G,3,0)</f>
        <v>Beauty</v>
      </c>
      <c r="I2276" t="str">
        <f>VLOOKUP($A2276&amp;$C2276&amp;$B2276,Mapping!$C:$G,4,0)</f>
        <v>COMPEED</v>
      </c>
      <c r="J2276" t="str">
        <f t="shared" si="35"/>
        <v>COMPEED BLISTER TOES</v>
      </c>
      <c r="K2276" t="str">
        <f>VLOOKUP($A2276&amp;$C2276&amp;$B2276,Mapping!$C:$G,5,0)</f>
        <v>Oral &amp; Topical</v>
      </c>
      <c r="L2276" t="str">
        <f>VLOOKUP(J2276&amp;H2276,Mapping!J:K,2,0)</f>
        <v>Compeed Blister</v>
      </c>
      <c r="M2276" t="str">
        <f>IF(OR(I2276="PIZ BUIN",I2276="LISTERINE"),VLOOKUP(E2276,MAPEO!C:D,2,0)&amp;" "&amp;H2276,VLOOKUP(E2276,MAPEO!C:D,2,0))</f>
        <v>Compeed Blisters</v>
      </c>
      <c r="N2276">
        <f>VLOOKUP(F2276,MD!A:B,2,0)</f>
        <v>0</v>
      </c>
    </row>
    <row r="2277" spans="1:14">
      <c r="A2277" t="s">
        <v>133</v>
      </c>
      <c r="B2277" t="s">
        <v>0</v>
      </c>
      <c r="C2277" t="s">
        <v>159</v>
      </c>
      <c r="D2277" t="s">
        <v>419</v>
      </c>
      <c r="E2277" t="s">
        <v>652</v>
      </c>
      <c r="F2277" t="s">
        <v>485</v>
      </c>
      <c r="G2277" s="3">
        <v>64426.879999999997</v>
      </c>
      <c r="H2277" s="3" t="str">
        <f>VLOOKUP($A2277&amp;$C2277&amp;$B2277,Mapping!$C:$G,3,0)</f>
        <v>Beauty</v>
      </c>
      <c r="I2277" t="str">
        <f>VLOOKUP($A2277&amp;$C2277&amp;$B2277,Mapping!$C:$G,4,0)</f>
        <v>COMPEED</v>
      </c>
      <c r="J2277" t="str">
        <f t="shared" si="35"/>
        <v>COMPEED BLISTER TOES</v>
      </c>
      <c r="K2277" t="str">
        <f>VLOOKUP($A2277&amp;$C2277&amp;$B2277,Mapping!$C:$G,5,0)</f>
        <v>Oral &amp; Topical</v>
      </c>
      <c r="L2277" t="str">
        <f>VLOOKUP(J2277&amp;H2277,Mapping!J:K,2,0)</f>
        <v>Compeed Blister</v>
      </c>
      <c r="M2277" t="str">
        <f>IF(OR(I2277="PIZ BUIN",I2277="LISTERINE"),VLOOKUP(E2277,MAPEO!C:D,2,0)&amp;" "&amp;H2277,VLOOKUP(E2277,MAPEO!C:D,2,0))</f>
        <v>Compeed Blisters</v>
      </c>
      <c r="N2277">
        <f>VLOOKUP(F2277,MD!A:B,2,0)</f>
        <v>0</v>
      </c>
    </row>
    <row r="2278" spans="1:14">
      <c r="A2278" t="s">
        <v>133</v>
      </c>
      <c r="B2278" t="s">
        <v>0</v>
      </c>
      <c r="C2278" t="s">
        <v>159</v>
      </c>
      <c r="D2278" t="s">
        <v>419</v>
      </c>
      <c r="E2278" t="s">
        <v>652</v>
      </c>
      <c r="F2278" t="s">
        <v>486</v>
      </c>
      <c r="G2278" s="3">
        <v>62780.71</v>
      </c>
      <c r="H2278" s="3" t="str">
        <f>VLOOKUP($A2278&amp;$C2278&amp;$B2278,Mapping!$C:$G,3,0)</f>
        <v>Beauty</v>
      </c>
      <c r="I2278" t="str">
        <f>VLOOKUP($A2278&amp;$C2278&amp;$B2278,Mapping!$C:$G,4,0)</f>
        <v>COMPEED</v>
      </c>
      <c r="J2278" t="str">
        <f t="shared" si="35"/>
        <v>COMPEED BLISTER TOES</v>
      </c>
      <c r="K2278" t="str">
        <f>VLOOKUP($A2278&amp;$C2278&amp;$B2278,Mapping!$C:$G,5,0)</f>
        <v>Oral &amp; Topical</v>
      </c>
      <c r="L2278" t="str">
        <f>VLOOKUP(J2278&amp;H2278,Mapping!J:K,2,0)</f>
        <v>Compeed Blister</v>
      </c>
      <c r="M2278" t="str">
        <f>IF(OR(I2278="PIZ BUIN",I2278="LISTERINE"),VLOOKUP(E2278,MAPEO!C:D,2,0)&amp;" "&amp;H2278,VLOOKUP(E2278,MAPEO!C:D,2,0))</f>
        <v>Compeed Blisters</v>
      </c>
      <c r="N2278">
        <f>VLOOKUP(F2278,MD!A:B,2,0)</f>
        <v>0</v>
      </c>
    </row>
    <row r="2279" spans="1:14">
      <c r="A2279" t="s">
        <v>133</v>
      </c>
      <c r="B2279" t="s">
        <v>0</v>
      </c>
      <c r="C2279" t="s">
        <v>159</v>
      </c>
      <c r="D2279" t="s">
        <v>419</v>
      </c>
      <c r="E2279" t="s">
        <v>652</v>
      </c>
      <c r="F2279" t="s">
        <v>487</v>
      </c>
      <c r="G2279" s="3">
        <v>195645.65</v>
      </c>
      <c r="H2279" s="3" t="str">
        <f>VLOOKUP($A2279&amp;$C2279&amp;$B2279,Mapping!$C:$G,3,0)</f>
        <v>Beauty</v>
      </c>
      <c r="I2279" t="str">
        <f>VLOOKUP($A2279&amp;$C2279&amp;$B2279,Mapping!$C:$G,4,0)</f>
        <v>COMPEED</v>
      </c>
      <c r="J2279" t="str">
        <f t="shared" si="35"/>
        <v>COMPEED BLISTER TOES</v>
      </c>
      <c r="K2279" t="str">
        <f>VLOOKUP($A2279&amp;$C2279&amp;$B2279,Mapping!$C:$G,5,0)</f>
        <v>Oral &amp; Topical</v>
      </c>
      <c r="L2279" t="str">
        <f>VLOOKUP(J2279&amp;H2279,Mapping!J:K,2,0)</f>
        <v>Compeed Blister</v>
      </c>
      <c r="M2279" t="str">
        <f>IF(OR(I2279="PIZ BUIN",I2279="LISTERINE"),VLOOKUP(E2279,MAPEO!C:D,2,0)&amp;" "&amp;H2279,VLOOKUP(E2279,MAPEO!C:D,2,0))</f>
        <v>Compeed Blisters</v>
      </c>
      <c r="N2279">
        <f>VLOOKUP(F2279,MD!A:B,2,0)</f>
        <v>0</v>
      </c>
    </row>
    <row r="2280" spans="1:14">
      <c r="A2280" t="s">
        <v>133</v>
      </c>
      <c r="B2280" t="s">
        <v>0</v>
      </c>
      <c r="C2280" t="s">
        <v>159</v>
      </c>
      <c r="D2280" t="s">
        <v>419</v>
      </c>
      <c r="E2280" t="s">
        <v>652</v>
      </c>
      <c r="F2280" t="s">
        <v>488</v>
      </c>
      <c r="G2280" s="3">
        <v>52416.59</v>
      </c>
      <c r="H2280" s="3" t="str">
        <f>VLOOKUP($A2280&amp;$C2280&amp;$B2280,Mapping!$C:$G,3,0)</f>
        <v>Beauty</v>
      </c>
      <c r="I2280" t="str">
        <f>VLOOKUP($A2280&amp;$C2280&amp;$B2280,Mapping!$C:$G,4,0)</f>
        <v>COMPEED</v>
      </c>
      <c r="J2280" t="str">
        <f t="shared" si="35"/>
        <v>COMPEED BLISTER TOES</v>
      </c>
      <c r="K2280" t="str">
        <f>VLOOKUP($A2280&amp;$C2280&amp;$B2280,Mapping!$C:$G,5,0)</f>
        <v>Oral &amp; Topical</v>
      </c>
      <c r="L2280" t="str">
        <f>VLOOKUP(J2280&amp;H2280,Mapping!J:K,2,0)</f>
        <v>Compeed Blister</v>
      </c>
      <c r="M2280" t="str">
        <f>IF(OR(I2280="PIZ BUIN",I2280="LISTERINE"),VLOOKUP(E2280,MAPEO!C:D,2,0)&amp;" "&amp;H2280,VLOOKUP(E2280,MAPEO!C:D,2,0))</f>
        <v>Compeed Blisters</v>
      </c>
      <c r="N2280">
        <f>VLOOKUP(F2280,MD!A:B,2,0)</f>
        <v>0</v>
      </c>
    </row>
    <row r="2281" spans="1:14">
      <c r="A2281" t="s">
        <v>133</v>
      </c>
      <c r="B2281" t="s">
        <v>0</v>
      </c>
      <c r="C2281" t="s">
        <v>159</v>
      </c>
      <c r="D2281" t="s">
        <v>419</v>
      </c>
      <c r="E2281" t="s">
        <v>652</v>
      </c>
      <c r="F2281" t="s">
        <v>489</v>
      </c>
      <c r="G2281" s="3">
        <v>42415.6</v>
      </c>
      <c r="H2281" s="3" t="str">
        <f>VLOOKUP($A2281&amp;$C2281&amp;$B2281,Mapping!$C:$G,3,0)</f>
        <v>Beauty</v>
      </c>
      <c r="I2281" t="str">
        <f>VLOOKUP($A2281&amp;$C2281&amp;$B2281,Mapping!$C:$G,4,0)</f>
        <v>COMPEED</v>
      </c>
      <c r="J2281" t="str">
        <f t="shared" si="35"/>
        <v>COMPEED BLISTER TOES</v>
      </c>
      <c r="K2281" t="str">
        <f>VLOOKUP($A2281&amp;$C2281&amp;$B2281,Mapping!$C:$G,5,0)</f>
        <v>Oral &amp; Topical</v>
      </c>
      <c r="L2281" t="str">
        <f>VLOOKUP(J2281&amp;H2281,Mapping!J:K,2,0)</f>
        <v>Compeed Blister</v>
      </c>
      <c r="M2281" t="str">
        <f>IF(OR(I2281="PIZ BUIN",I2281="LISTERINE"),VLOOKUP(E2281,MAPEO!C:D,2,0)&amp;" "&amp;H2281,VLOOKUP(E2281,MAPEO!C:D,2,0))</f>
        <v>Compeed Blisters</v>
      </c>
      <c r="N2281">
        <f>VLOOKUP(F2281,MD!A:B,2,0)</f>
        <v>0</v>
      </c>
    </row>
    <row r="2282" spans="1:14">
      <c r="A2282" t="s">
        <v>133</v>
      </c>
      <c r="B2282" t="s">
        <v>0</v>
      </c>
      <c r="C2282" t="s">
        <v>159</v>
      </c>
      <c r="D2282" t="s">
        <v>419</v>
      </c>
      <c r="E2282" t="s">
        <v>652</v>
      </c>
      <c r="F2282" t="s">
        <v>490</v>
      </c>
      <c r="G2282" s="3">
        <v>75595.28</v>
      </c>
      <c r="H2282" s="3" t="str">
        <f>VLOOKUP($A2282&amp;$C2282&amp;$B2282,Mapping!$C:$G,3,0)</f>
        <v>Beauty</v>
      </c>
      <c r="I2282" t="str">
        <f>VLOOKUP($A2282&amp;$C2282&amp;$B2282,Mapping!$C:$G,4,0)</f>
        <v>COMPEED</v>
      </c>
      <c r="J2282" t="str">
        <f t="shared" si="35"/>
        <v>COMPEED BLISTER TOES</v>
      </c>
      <c r="K2282" t="str">
        <f>VLOOKUP($A2282&amp;$C2282&amp;$B2282,Mapping!$C:$G,5,0)</f>
        <v>Oral &amp; Topical</v>
      </c>
      <c r="L2282" t="str">
        <f>VLOOKUP(J2282&amp;H2282,Mapping!J:K,2,0)</f>
        <v>Compeed Blister</v>
      </c>
      <c r="M2282" t="str">
        <f>IF(OR(I2282="PIZ BUIN",I2282="LISTERINE"),VLOOKUP(E2282,MAPEO!C:D,2,0)&amp;" "&amp;H2282,VLOOKUP(E2282,MAPEO!C:D,2,0))</f>
        <v>Compeed Blisters</v>
      </c>
      <c r="N2282">
        <f>VLOOKUP(F2282,MD!A:B,2,0)</f>
        <v>0</v>
      </c>
    </row>
    <row r="2283" spans="1:14">
      <c r="A2283" t="s">
        <v>133</v>
      </c>
      <c r="B2283" t="s">
        <v>0</v>
      </c>
      <c r="C2283" t="s">
        <v>159</v>
      </c>
      <c r="D2283" t="s">
        <v>419</v>
      </c>
      <c r="E2283" t="s">
        <v>652</v>
      </c>
      <c r="F2283" t="s">
        <v>491</v>
      </c>
      <c r="G2283" s="3">
        <v>40240.82</v>
      </c>
      <c r="H2283" s="3" t="str">
        <f>VLOOKUP($A2283&amp;$C2283&amp;$B2283,Mapping!$C:$G,3,0)</f>
        <v>Beauty</v>
      </c>
      <c r="I2283" t="str">
        <f>VLOOKUP($A2283&amp;$C2283&amp;$B2283,Mapping!$C:$G,4,0)</f>
        <v>COMPEED</v>
      </c>
      <c r="J2283" t="str">
        <f t="shared" si="35"/>
        <v>COMPEED BLISTER TOES</v>
      </c>
      <c r="K2283" t="str">
        <f>VLOOKUP($A2283&amp;$C2283&amp;$B2283,Mapping!$C:$G,5,0)</f>
        <v>Oral &amp; Topical</v>
      </c>
      <c r="L2283" t="str">
        <f>VLOOKUP(J2283&amp;H2283,Mapping!J:K,2,0)</f>
        <v>Compeed Blister</v>
      </c>
      <c r="M2283" t="str">
        <f>IF(OR(I2283="PIZ BUIN",I2283="LISTERINE"),VLOOKUP(E2283,MAPEO!C:D,2,0)&amp;" "&amp;H2283,VLOOKUP(E2283,MAPEO!C:D,2,0))</f>
        <v>Compeed Blisters</v>
      </c>
      <c r="N2283">
        <f>VLOOKUP(F2283,MD!A:B,2,0)</f>
        <v>0</v>
      </c>
    </row>
    <row r="2284" spans="1:14">
      <c r="A2284" t="s">
        <v>133</v>
      </c>
      <c r="B2284" t="s">
        <v>0</v>
      </c>
      <c r="C2284" t="s">
        <v>159</v>
      </c>
      <c r="D2284" t="s">
        <v>419</v>
      </c>
      <c r="E2284" t="s">
        <v>652</v>
      </c>
      <c r="F2284" t="s">
        <v>492</v>
      </c>
      <c r="G2284" s="3">
        <v>35798.230000000003</v>
      </c>
      <c r="H2284" s="3" t="str">
        <f>VLOOKUP($A2284&amp;$C2284&amp;$B2284,Mapping!$C:$G,3,0)</f>
        <v>Beauty</v>
      </c>
      <c r="I2284" t="str">
        <f>VLOOKUP($A2284&amp;$C2284&amp;$B2284,Mapping!$C:$G,4,0)</f>
        <v>COMPEED</v>
      </c>
      <c r="J2284" t="str">
        <f t="shared" si="35"/>
        <v>COMPEED BLISTER TOES</v>
      </c>
      <c r="K2284" t="str">
        <f>VLOOKUP($A2284&amp;$C2284&amp;$B2284,Mapping!$C:$G,5,0)</f>
        <v>Oral &amp; Topical</v>
      </c>
      <c r="L2284" t="str">
        <f>VLOOKUP(J2284&amp;H2284,Mapping!J:K,2,0)</f>
        <v>Compeed Blister</v>
      </c>
      <c r="M2284" t="str">
        <f>IF(OR(I2284="PIZ BUIN",I2284="LISTERINE"),VLOOKUP(E2284,MAPEO!C:D,2,0)&amp;" "&amp;H2284,VLOOKUP(E2284,MAPEO!C:D,2,0))</f>
        <v>Compeed Blisters</v>
      </c>
      <c r="N2284">
        <f>VLOOKUP(F2284,MD!A:B,2,0)</f>
        <v>0</v>
      </c>
    </row>
    <row r="2285" spans="1:14">
      <c r="A2285" t="s">
        <v>133</v>
      </c>
      <c r="B2285" t="s">
        <v>0</v>
      </c>
      <c r="C2285" t="s">
        <v>159</v>
      </c>
      <c r="D2285" t="s">
        <v>419</v>
      </c>
      <c r="E2285" t="s">
        <v>652</v>
      </c>
      <c r="F2285" t="s">
        <v>493</v>
      </c>
      <c r="G2285" s="3">
        <v>77718.679999999993</v>
      </c>
      <c r="H2285" s="3" t="str">
        <f>VLOOKUP($A2285&amp;$C2285&amp;$B2285,Mapping!$C:$G,3,0)</f>
        <v>Beauty</v>
      </c>
      <c r="I2285" t="str">
        <f>VLOOKUP($A2285&amp;$C2285&amp;$B2285,Mapping!$C:$G,4,0)</f>
        <v>COMPEED</v>
      </c>
      <c r="J2285" t="str">
        <f t="shared" si="35"/>
        <v>COMPEED BLISTER TOES</v>
      </c>
      <c r="K2285" t="str">
        <f>VLOOKUP($A2285&amp;$C2285&amp;$B2285,Mapping!$C:$G,5,0)</f>
        <v>Oral &amp; Topical</v>
      </c>
      <c r="L2285" t="str">
        <f>VLOOKUP(J2285&amp;H2285,Mapping!J:K,2,0)</f>
        <v>Compeed Blister</v>
      </c>
      <c r="M2285" t="str">
        <f>IF(OR(I2285="PIZ BUIN",I2285="LISTERINE"),VLOOKUP(E2285,MAPEO!C:D,2,0)&amp;" "&amp;H2285,VLOOKUP(E2285,MAPEO!C:D,2,0))</f>
        <v>Compeed Blisters</v>
      </c>
      <c r="N2285">
        <f>VLOOKUP(F2285,MD!A:B,2,0)</f>
        <v>0</v>
      </c>
    </row>
    <row r="2286" spans="1:14">
      <c r="A2286" t="s">
        <v>133</v>
      </c>
      <c r="B2286" t="s">
        <v>0</v>
      </c>
      <c r="C2286" t="s">
        <v>159</v>
      </c>
      <c r="D2286" t="s">
        <v>419</v>
      </c>
      <c r="E2286" t="s">
        <v>652</v>
      </c>
      <c r="F2286" t="s">
        <v>95</v>
      </c>
      <c r="G2286" s="3">
        <v>58179.71</v>
      </c>
      <c r="H2286" s="3" t="str">
        <f>VLOOKUP($A2286&amp;$C2286&amp;$B2286,Mapping!$C:$G,3,0)</f>
        <v>Beauty</v>
      </c>
      <c r="I2286" t="str">
        <f>VLOOKUP($A2286&amp;$C2286&amp;$B2286,Mapping!$C:$G,4,0)</f>
        <v>COMPEED</v>
      </c>
      <c r="J2286" t="str">
        <f t="shared" si="35"/>
        <v>COMPEED BLISTER TOES</v>
      </c>
      <c r="K2286" t="str">
        <f>VLOOKUP($A2286&amp;$C2286&amp;$B2286,Mapping!$C:$G,5,0)</f>
        <v>Oral &amp; Topical</v>
      </c>
      <c r="L2286" t="str">
        <f>VLOOKUP(J2286&amp;H2286,Mapping!J:K,2,0)</f>
        <v>Compeed Blister</v>
      </c>
      <c r="M2286" t="str">
        <f>IF(OR(I2286="PIZ BUIN",I2286="LISTERINE"),VLOOKUP(E2286,MAPEO!C:D,2,0)&amp;" "&amp;H2286,VLOOKUP(E2286,MAPEO!C:D,2,0))</f>
        <v>Compeed Blisters</v>
      </c>
      <c r="N2286" t="str">
        <f>VLOOKUP(F2286,MD!A:B,2,0)</f>
        <v>YTD 2015</v>
      </c>
    </row>
    <row r="2287" spans="1:14">
      <c r="A2287" t="s">
        <v>133</v>
      </c>
      <c r="B2287" t="s">
        <v>0</v>
      </c>
      <c r="C2287" t="s">
        <v>159</v>
      </c>
      <c r="D2287" t="s">
        <v>419</v>
      </c>
      <c r="E2287" t="s">
        <v>652</v>
      </c>
      <c r="F2287" t="s">
        <v>96</v>
      </c>
      <c r="G2287" s="3">
        <v>132490.73000000001</v>
      </c>
      <c r="H2287" s="3" t="str">
        <f>VLOOKUP($A2287&amp;$C2287&amp;$B2287,Mapping!$C:$G,3,0)</f>
        <v>Beauty</v>
      </c>
      <c r="I2287" t="str">
        <f>VLOOKUP($A2287&amp;$C2287&amp;$B2287,Mapping!$C:$G,4,0)</f>
        <v>COMPEED</v>
      </c>
      <c r="J2287" t="str">
        <f t="shared" si="35"/>
        <v>COMPEED BLISTER TOES</v>
      </c>
      <c r="K2287" t="str">
        <f>VLOOKUP($A2287&amp;$C2287&amp;$B2287,Mapping!$C:$G,5,0)</f>
        <v>Oral &amp; Topical</v>
      </c>
      <c r="L2287" t="str">
        <f>VLOOKUP(J2287&amp;H2287,Mapping!J:K,2,0)</f>
        <v>Compeed Blister</v>
      </c>
      <c r="M2287" t="str">
        <f>IF(OR(I2287="PIZ BUIN",I2287="LISTERINE"),VLOOKUP(E2287,MAPEO!C:D,2,0)&amp;" "&amp;H2287,VLOOKUP(E2287,MAPEO!C:D,2,0))</f>
        <v>Compeed Blisters</v>
      </c>
      <c r="N2287" t="str">
        <f>VLOOKUP(F2287,MD!A:B,2,0)</f>
        <v>YTD 2015</v>
      </c>
    </row>
    <row r="2288" spans="1:14">
      <c r="A2288" t="s">
        <v>133</v>
      </c>
      <c r="B2288" t="s">
        <v>0</v>
      </c>
      <c r="C2288" t="s">
        <v>159</v>
      </c>
      <c r="D2288" t="s">
        <v>419</v>
      </c>
      <c r="E2288" t="s">
        <v>652</v>
      </c>
      <c r="F2288" t="s">
        <v>97</v>
      </c>
      <c r="G2288" s="3">
        <v>119731.41</v>
      </c>
      <c r="H2288" s="3" t="str">
        <f>VLOOKUP($A2288&amp;$C2288&amp;$B2288,Mapping!$C:$G,3,0)</f>
        <v>Beauty</v>
      </c>
      <c r="I2288" t="str">
        <f>VLOOKUP($A2288&amp;$C2288&amp;$B2288,Mapping!$C:$G,4,0)</f>
        <v>COMPEED</v>
      </c>
      <c r="J2288" t="str">
        <f t="shared" si="35"/>
        <v>COMPEED BLISTER TOES</v>
      </c>
      <c r="K2288" t="str">
        <f>VLOOKUP($A2288&amp;$C2288&amp;$B2288,Mapping!$C:$G,5,0)</f>
        <v>Oral &amp; Topical</v>
      </c>
      <c r="L2288" t="str">
        <f>VLOOKUP(J2288&amp;H2288,Mapping!J:K,2,0)</f>
        <v>Compeed Blister</v>
      </c>
      <c r="M2288" t="str">
        <f>IF(OR(I2288="PIZ BUIN",I2288="LISTERINE"),VLOOKUP(E2288,MAPEO!C:D,2,0)&amp;" "&amp;H2288,VLOOKUP(E2288,MAPEO!C:D,2,0))</f>
        <v>Compeed Blisters</v>
      </c>
      <c r="N2288" t="str">
        <f>VLOOKUP(F2288,MD!A:B,2,0)</f>
        <v>YTD 2015</v>
      </c>
    </row>
    <row r="2289" spans="1:14">
      <c r="A2289" t="s">
        <v>133</v>
      </c>
      <c r="B2289" t="s">
        <v>0</v>
      </c>
      <c r="C2289" t="s">
        <v>159</v>
      </c>
      <c r="D2289" t="s">
        <v>419</v>
      </c>
      <c r="E2289" t="s">
        <v>652</v>
      </c>
      <c r="F2289" t="s">
        <v>101</v>
      </c>
      <c r="G2289" s="3">
        <v>48313.99</v>
      </c>
      <c r="H2289" s="3" t="str">
        <f>VLOOKUP($A2289&amp;$C2289&amp;$B2289,Mapping!$C:$G,3,0)</f>
        <v>Beauty</v>
      </c>
      <c r="I2289" t="str">
        <f>VLOOKUP($A2289&amp;$C2289&amp;$B2289,Mapping!$C:$G,4,0)</f>
        <v>COMPEED</v>
      </c>
      <c r="J2289" t="str">
        <f t="shared" si="35"/>
        <v>COMPEED BLISTER TOES</v>
      </c>
      <c r="K2289" t="str">
        <f>VLOOKUP($A2289&amp;$C2289&amp;$B2289,Mapping!$C:$G,5,0)</f>
        <v>Oral &amp; Topical</v>
      </c>
      <c r="L2289" t="str">
        <f>VLOOKUP(J2289&amp;H2289,Mapping!J:K,2,0)</f>
        <v>Compeed Blister</v>
      </c>
      <c r="M2289" t="str">
        <f>IF(OR(I2289="PIZ BUIN",I2289="LISTERINE"),VLOOKUP(E2289,MAPEO!C:D,2,0)&amp;" "&amp;H2289,VLOOKUP(E2289,MAPEO!C:D,2,0))</f>
        <v>Compeed Blisters</v>
      </c>
      <c r="N2289" t="str">
        <f>VLOOKUP(F2289,MD!A:B,2,0)</f>
        <v>YTD 2015</v>
      </c>
    </row>
    <row r="2290" spans="1:14">
      <c r="A2290" t="s">
        <v>133</v>
      </c>
      <c r="B2290" t="s">
        <v>0</v>
      </c>
      <c r="C2290" t="s">
        <v>159</v>
      </c>
      <c r="D2290" t="s">
        <v>419</v>
      </c>
      <c r="E2290" t="s">
        <v>652</v>
      </c>
      <c r="F2290" t="s">
        <v>104</v>
      </c>
      <c r="G2290" s="3">
        <v>84321.14</v>
      </c>
      <c r="H2290" s="3" t="str">
        <f>VLOOKUP($A2290&amp;$C2290&amp;$B2290,Mapping!$C:$G,3,0)</f>
        <v>Beauty</v>
      </c>
      <c r="I2290" t="str">
        <f>VLOOKUP($A2290&amp;$C2290&amp;$B2290,Mapping!$C:$G,4,0)</f>
        <v>COMPEED</v>
      </c>
      <c r="J2290" t="str">
        <f t="shared" si="35"/>
        <v>COMPEED BLISTER TOES</v>
      </c>
      <c r="K2290" t="str">
        <f>VLOOKUP($A2290&amp;$C2290&amp;$B2290,Mapping!$C:$G,5,0)</f>
        <v>Oral &amp; Topical</v>
      </c>
      <c r="L2290" t="str">
        <f>VLOOKUP(J2290&amp;H2290,Mapping!J:K,2,0)</f>
        <v>Compeed Blister</v>
      </c>
      <c r="M2290" t="str">
        <f>IF(OR(I2290="PIZ BUIN",I2290="LISTERINE"),VLOOKUP(E2290,MAPEO!C:D,2,0)&amp;" "&amp;H2290,VLOOKUP(E2290,MAPEO!C:D,2,0))</f>
        <v>Compeed Blisters</v>
      </c>
      <c r="N2290" t="str">
        <f>VLOOKUP(F2290,MD!A:B,2,0)</f>
        <v>YTD 2015</v>
      </c>
    </row>
    <row r="2291" spans="1:14">
      <c r="A2291" t="s">
        <v>133</v>
      </c>
      <c r="B2291" t="s">
        <v>0</v>
      </c>
      <c r="C2291" t="s">
        <v>159</v>
      </c>
      <c r="D2291" t="s">
        <v>419</v>
      </c>
      <c r="E2291" t="s">
        <v>652</v>
      </c>
      <c r="F2291" t="s">
        <v>105</v>
      </c>
      <c r="G2291" s="3">
        <v>200582.75</v>
      </c>
      <c r="H2291" s="3" t="str">
        <f>VLOOKUP($A2291&amp;$C2291&amp;$B2291,Mapping!$C:$G,3,0)</f>
        <v>Beauty</v>
      </c>
      <c r="I2291" t="str">
        <f>VLOOKUP($A2291&amp;$C2291&amp;$B2291,Mapping!$C:$G,4,0)</f>
        <v>COMPEED</v>
      </c>
      <c r="J2291" t="str">
        <f t="shared" si="35"/>
        <v>COMPEED BLISTER TOES</v>
      </c>
      <c r="K2291" t="str">
        <f>VLOOKUP($A2291&amp;$C2291&amp;$B2291,Mapping!$C:$G,5,0)</f>
        <v>Oral &amp; Topical</v>
      </c>
      <c r="L2291" t="str">
        <f>VLOOKUP(J2291&amp;H2291,Mapping!J:K,2,0)</f>
        <v>Compeed Blister</v>
      </c>
      <c r="M2291" t="str">
        <f>IF(OR(I2291="PIZ BUIN",I2291="LISTERINE"),VLOOKUP(E2291,MAPEO!C:D,2,0)&amp;" "&amp;H2291,VLOOKUP(E2291,MAPEO!C:D,2,0))</f>
        <v>Compeed Blisters</v>
      </c>
      <c r="N2291" t="str">
        <f>VLOOKUP(F2291,MD!A:B,2,0)</f>
        <v>YTD 2015</v>
      </c>
    </row>
    <row r="2292" spans="1:14">
      <c r="A2292" t="s">
        <v>133</v>
      </c>
      <c r="B2292" t="s">
        <v>0</v>
      </c>
      <c r="C2292" t="s">
        <v>159</v>
      </c>
      <c r="D2292" t="s">
        <v>419</v>
      </c>
      <c r="E2292" t="s">
        <v>652</v>
      </c>
      <c r="F2292" t="s">
        <v>106</v>
      </c>
      <c r="G2292" s="3">
        <v>62742.39</v>
      </c>
      <c r="H2292" s="3" t="str">
        <f>VLOOKUP($A2292&amp;$C2292&amp;$B2292,Mapping!$C:$G,3,0)</f>
        <v>Beauty</v>
      </c>
      <c r="I2292" t="str">
        <f>VLOOKUP($A2292&amp;$C2292&amp;$B2292,Mapping!$C:$G,4,0)</f>
        <v>COMPEED</v>
      </c>
      <c r="J2292" t="str">
        <f t="shared" si="35"/>
        <v>COMPEED BLISTER TOES</v>
      </c>
      <c r="K2292" t="str">
        <f>VLOOKUP($A2292&amp;$C2292&amp;$B2292,Mapping!$C:$G,5,0)</f>
        <v>Oral &amp; Topical</v>
      </c>
      <c r="L2292" t="str">
        <f>VLOOKUP(J2292&amp;H2292,Mapping!J:K,2,0)</f>
        <v>Compeed Blister</v>
      </c>
      <c r="M2292" t="str">
        <f>IF(OR(I2292="PIZ BUIN",I2292="LISTERINE"),VLOOKUP(E2292,MAPEO!C:D,2,0)&amp;" "&amp;H2292,VLOOKUP(E2292,MAPEO!C:D,2,0))</f>
        <v>Compeed Blisters</v>
      </c>
      <c r="N2292" t="str">
        <f>VLOOKUP(F2292,MD!A:B,2,0)</f>
        <v>YTD 2015</v>
      </c>
    </row>
    <row r="2293" spans="1:14">
      <c r="A2293" t="s">
        <v>133</v>
      </c>
      <c r="B2293" t="s">
        <v>0</v>
      </c>
      <c r="C2293" t="s">
        <v>159</v>
      </c>
      <c r="D2293" t="s">
        <v>419</v>
      </c>
      <c r="E2293" t="s">
        <v>652</v>
      </c>
      <c r="F2293" t="s">
        <v>108</v>
      </c>
      <c r="G2293" s="3">
        <v>33444.550000000003</v>
      </c>
      <c r="H2293" s="3" t="str">
        <f>VLOOKUP($A2293&amp;$C2293&amp;$B2293,Mapping!$C:$G,3,0)</f>
        <v>Beauty</v>
      </c>
      <c r="I2293" t="str">
        <f>VLOOKUP($A2293&amp;$C2293&amp;$B2293,Mapping!$C:$G,4,0)</f>
        <v>COMPEED</v>
      </c>
      <c r="J2293" t="str">
        <f t="shared" si="35"/>
        <v>COMPEED BLISTER TOES</v>
      </c>
      <c r="K2293" t="str">
        <f>VLOOKUP($A2293&amp;$C2293&amp;$B2293,Mapping!$C:$G,5,0)</f>
        <v>Oral &amp; Topical</v>
      </c>
      <c r="L2293" t="str">
        <f>VLOOKUP(J2293&amp;H2293,Mapping!J:K,2,0)</f>
        <v>Compeed Blister</v>
      </c>
      <c r="M2293" t="str">
        <f>IF(OR(I2293="PIZ BUIN",I2293="LISTERINE"),VLOOKUP(E2293,MAPEO!C:D,2,0)&amp;" "&amp;H2293,VLOOKUP(E2293,MAPEO!C:D,2,0))</f>
        <v>Compeed Blisters</v>
      </c>
      <c r="N2293">
        <f>VLOOKUP(F2293,MD!A:B,2,0)</f>
        <v>0</v>
      </c>
    </row>
    <row r="2294" spans="1:14">
      <c r="A2294" t="s">
        <v>133</v>
      </c>
      <c r="B2294" t="s">
        <v>0</v>
      </c>
      <c r="C2294" t="s">
        <v>159</v>
      </c>
      <c r="D2294" t="s">
        <v>419</v>
      </c>
      <c r="E2294" t="s">
        <v>652</v>
      </c>
      <c r="F2294" t="s">
        <v>109</v>
      </c>
      <c r="G2294" s="3">
        <v>68022.89</v>
      </c>
      <c r="H2294" s="3" t="str">
        <f>VLOOKUP($A2294&amp;$C2294&amp;$B2294,Mapping!$C:$G,3,0)</f>
        <v>Beauty</v>
      </c>
      <c r="I2294" t="str">
        <f>VLOOKUP($A2294&amp;$C2294&amp;$B2294,Mapping!$C:$G,4,0)</f>
        <v>COMPEED</v>
      </c>
      <c r="J2294" t="str">
        <f t="shared" si="35"/>
        <v>COMPEED BLISTER TOES</v>
      </c>
      <c r="K2294" t="str">
        <f>VLOOKUP($A2294&amp;$C2294&amp;$B2294,Mapping!$C:$G,5,0)</f>
        <v>Oral &amp; Topical</v>
      </c>
      <c r="L2294" t="str">
        <f>VLOOKUP(J2294&amp;H2294,Mapping!J:K,2,0)</f>
        <v>Compeed Blister</v>
      </c>
      <c r="M2294" t="str">
        <f>IF(OR(I2294="PIZ BUIN",I2294="LISTERINE"),VLOOKUP(E2294,MAPEO!C:D,2,0)&amp;" "&amp;H2294,VLOOKUP(E2294,MAPEO!C:D,2,0))</f>
        <v>Compeed Blisters</v>
      </c>
      <c r="N2294">
        <f>VLOOKUP(F2294,MD!A:B,2,0)</f>
        <v>0</v>
      </c>
    </row>
    <row r="2295" spans="1:14">
      <c r="A2295" t="s">
        <v>133</v>
      </c>
      <c r="B2295" t="s">
        <v>0</v>
      </c>
      <c r="C2295" t="s">
        <v>159</v>
      </c>
      <c r="D2295" t="s">
        <v>419</v>
      </c>
      <c r="E2295" t="s">
        <v>652</v>
      </c>
      <c r="F2295" t="s">
        <v>110</v>
      </c>
      <c r="G2295" s="3">
        <v>39987.42</v>
      </c>
      <c r="H2295" s="3" t="str">
        <f>VLOOKUP($A2295&amp;$C2295&amp;$B2295,Mapping!$C:$G,3,0)</f>
        <v>Beauty</v>
      </c>
      <c r="I2295" t="str">
        <f>VLOOKUP($A2295&amp;$C2295&amp;$B2295,Mapping!$C:$G,4,0)</f>
        <v>COMPEED</v>
      </c>
      <c r="J2295" t="str">
        <f t="shared" si="35"/>
        <v>COMPEED BLISTER TOES</v>
      </c>
      <c r="K2295" t="str">
        <f>VLOOKUP($A2295&amp;$C2295&amp;$B2295,Mapping!$C:$G,5,0)</f>
        <v>Oral &amp; Topical</v>
      </c>
      <c r="L2295" t="str">
        <f>VLOOKUP(J2295&amp;H2295,Mapping!J:K,2,0)</f>
        <v>Compeed Blister</v>
      </c>
      <c r="M2295" t="str">
        <f>IF(OR(I2295="PIZ BUIN",I2295="LISTERINE"),VLOOKUP(E2295,MAPEO!C:D,2,0)&amp;" "&amp;H2295,VLOOKUP(E2295,MAPEO!C:D,2,0))</f>
        <v>Compeed Blisters</v>
      </c>
      <c r="N2295">
        <f>VLOOKUP(F2295,MD!A:B,2,0)</f>
        <v>0</v>
      </c>
    </row>
    <row r="2296" spans="1:14">
      <c r="A2296" t="s">
        <v>133</v>
      </c>
      <c r="B2296" t="s">
        <v>0</v>
      </c>
      <c r="C2296" t="s">
        <v>159</v>
      </c>
      <c r="D2296" t="s">
        <v>419</v>
      </c>
      <c r="E2296" t="s">
        <v>652</v>
      </c>
      <c r="F2296" t="s">
        <v>111</v>
      </c>
      <c r="G2296" s="3">
        <v>35432</v>
      </c>
      <c r="H2296" s="3" t="str">
        <f>VLOOKUP($A2296&amp;$C2296&amp;$B2296,Mapping!$C:$G,3,0)</f>
        <v>Beauty</v>
      </c>
      <c r="I2296" t="str">
        <f>VLOOKUP($A2296&amp;$C2296&amp;$B2296,Mapping!$C:$G,4,0)</f>
        <v>COMPEED</v>
      </c>
      <c r="J2296" t="str">
        <f t="shared" si="35"/>
        <v>COMPEED BLISTER TOES</v>
      </c>
      <c r="K2296" t="str">
        <f>VLOOKUP($A2296&amp;$C2296&amp;$B2296,Mapping!$C:$G,5,0)</f>
        <v>Oral &amp; Topical</v>
      </c>
      <c r="L2296" t="str">
        <f>VLOOKUP(J2296&amp;H2296,Mapping!J:K,2,0)</f>
        <v>Compeed Blister</v>
      </c>
      <c r="M2296" t="str">
        <f>IF(OR(I2296="PIZ BUIN",I2296="LISTERINE"),VLOOKUP(E2296,MAPEO!C:D,2,0)&amp;" "&amp;H2296,VLOOKUP(E2296,MAPEO!C:D,2,0))</f>
        <v>Compeed Blisters</v>
      </c>
      <c r="N2296">
        <f>VLOOKUP(F2296,MD!A:B,2,0)</f>
        <v>0</v>
      </c>
    </row>
    <row r="2297" spans="1:14">
      <c r="A2297" t="s">
        <v>133</v>
      </c>
      <c r="B2297" t="s">
        <v>0</v>
      </c>
      <c r="C2297" t="s">
        <v>159</v>
      </c>
      <c r="D2297" t="s">
        <v>419</v>
      </c>
      <c r="E2297" t="s">
        <v>652</v>
      </c>
      <c r="F2297" t="s">
        <v>114</v>
      </c>
      <c r="G2297" s="3">
        <v>250760.73</v>
      </c>
      <c r="H2297" s="3" t="str">
        <f>VLOOKUP($A2297&amp;$C2297&amp;$B2297,Mapping!$C:$G,3,0)</f>
        <v>Beauty</v>
      </c>
      <c r="I2297" t="str">
        <f>VLOOKUP($A2297&amp;$C2297&amp;$B2297,Mapping!$C:$G,4,0)</f>
        <v>COMPEED</v>
      </c>
      <c r="J2297" t="str">
        <f t="shared" si="35"/>
        <v>COMPEED BLISTER TOES</v>
      </c>
      <c r="K2297" t="str">
        <f>VLOOKUP($A2297&amp;$C2297&amp;$B2297,Mapping!$C:$G,5,0)</f>
        <v>Oral &amp; Topical</v>
      </c>
      <c r="L2297" t="str">
        <f>VLOOKUP(J2297&amp;H2297,Mapping!J:K,2,0)</f>
        <v>Compeed Blister</v>
      </c>
      <c r="M2297" t="str">
        <f>IF(OR(I2297="PIZ BUIN",I2297="LISTERINE"),VLOOKUP(E2297,MAPEO!C:D,2,0)&amp;" "&amp;H2297,VLOOKUP(E2297,MAPEO!C:D,2,0))</f>
        <v>Compeed Blisters</v>
      </c>
      <c r="N2297">
        <f>VLOOKUP(F2297,MD!A:B,2,0)</f>
        <v>0</v>
      </c>
    </row>
    <row r="2298" spans="1:14">
      <c r="A2298" t="s">
        <v>133</v>
      </c>
      <c r="B2298" t="s">
        <v>0</v>
      </c>
      <c r="C2298" t="s">
        <v>159</v>
      </c>
      <c r="D2298" t="s">
        <v>419</v>
      </c>
      <c r="E2298" t="s">
        <v>652</v>
      </c>
      <c r="F2298" t="s">
        <v>115</v>
      </c>
      <c r="G2298" s="3">
        <v>46204.65</v>
      </c>
      <c r="H2298" s="3" t="str">
        <f>VLOOKUP($A2298&amp;$C2298&amp;$B2298,Mapping!$C:$G,3,0)</f>
        <v>Beauty</v>
      </c>
      <c r="I2298" t="str">
        <f>VLOOKUP($A2298&amp;$C2298&amp;$B2298,Mapping!$C:$G,4,0)</f>
        <v>COMPEED</v>
      </c>
      <c r="J2298" t="str">
        <f t="shared" si="35"/>
        <v>COMPEED BLISTER TOES</v>
      </c>
      <c r="K2298" t="str">
        <f>VLOOKUP($A2298&amp;$C2298&amp;$B2298,Mapping!$C:$G,5,0)</f>
        <v>Oral &amp; Topical</v>
      </c>
      <c r="L2298" t="str">
        <f>VLOOKUP(J2298&amp;H2298,Mapping!J:K,2,0)</f>
        <v>Compeed Blister</v>
      </c>
      <c r="M2298" t="str">
        <f>IF(OR(I2298="PIZ BUIN",I2298="LISTERINE"),VLOOKUP(E2298,MAPEO!C:D,2,0)&amp;" "&amp;H2298,VLOOKUP(E2298,MAPEO!C:D,2,0))</f>
        <v>Compeed Blisters</v>
      </c>
      <c r="N2298" t="str">
        <f>VLOOKUP(F2298,MD!A:B,2,0)</f>
        <v>YTD 2016</v>
      </c>
    </row>
    <row r="2299" spans="1:14">
      <c r="A2299" t="s">
        <v>133</v>
      </c>
      <c r="B2299" t="s">
        <v>0</v>
      </c>
      <c r="C2299" t="s">
        <v>159</v>
      </c>
      <c r="D2299" t="s">
        <v>419</v>
      </c>
      <c r="E2299" t="s">
        <v>652</v>
      </c>
      <c r="F2299" t="s">
        <v>117</v>
      </c>
      <c r="G2299" s="3">
        <v>128819.2</v>
      </c>
      <c r="H2299" s="3" t="str">
        <f>VLOOKUP($A2299&amp;$C2299&amp;$B2299,Mapping!$C:$G,3,0)</f>
        <v>Beauty</v>
      </c>
      <c r="I2299" t="str">
        <f>VLOOKUP($A2299&amp;$C2299&amp;$B2299,Mapping!$C:$G,4,0)</f>
        <v>COMPEED</v>
      </c>
      <c r="J2299" t="str">
        <f t="shared" si="35"/>
        <v>COMPEED BLISTER TOES</v>
      </c>
      <c r="K2299" t="str">
        <f>VLOOKUP($A2299&amp;$C2299&amp;$B2299,Mapping!$C:$G,5,0)</f>
        <v>Oral &amp; Topical</v>
      </c>
      <c r="L2299" t="str">
        <f>VLOOKUP(J2299&amp;H2299,Mapping!J:K,2,0)</f>
        <v>Compeed Blister</v>
      </c>
      <c r="M2299" t="str">
        <f>IF(OR(I2299="PIZ BUIN",I2299="LISTERINE"),VLOOKUP(E2299,MAPEO!C:D,2,0)&amp;" "&amp;H2299,VLOOKUP(E2299,MAPEO!C:D,2,0))</f>
        <v>Compeed Blisters</v>
      </c>
      <c r="N2299" t="str">
        <f>VLOOKUP(F2299,MD!A:B,2,0)</f>
        <v>YTD 2016</v>
      </c>
    </row>
    <row r="2300" spans="1:14">
      <c r="A2300" t="s">
        <v>133</v>
      </c>
      <c r="B2300" t="s">
        <v>0</v>
      </c>
      <c r="C2300" t="s">
        <v>159</v>
      </c>
      <c r="D2300" t="s">
        <v>419</v>
      </c>
      <c r="E2300" t="s">
        <v>652</v>
      </c>
      <c r="F2300" t="s">
        <v>118</v>
      </c>
      <c r="G2300" s="3">
        <v>138780.31</v>
      </c>
      <c r="H2300" s="3" t="str">
        <f>VLOOKUP($A2300&amp;$C2300&amp;$B2300,Mapping!$C:$G,3,0)</f>
        <v>Beauty</v>
      </c>
      <c r="I2300" t="str">
        <f>VLOOKUP($A2300&amp;$C2300&amp;$B2300,Mapping!$C:$G,4,0)</f>
        <v>COMPEED</v>
      </c>
      <c r="J2300" t="str">
        <f t="shared" ref="J2300:J2363" si="36">IF(OR(C2300="ROC",C2300="COMPEED"),E2300,D2300)</f>
        <v>COMPEED BLISTER TOES</v>
      </c>
      <c r="K2300" t="str">
        <f>VLOOKUP($A2300&amp;$C2300&amp;$B2300,Mapping!$C:$G,5,0)</f>
        <v>Oral &amp; Topical</v>
      </c>
      <c r="L2300" t="str">
        <f>VLOOKUP(J2300&amp;H2300,Mapping!J:K,2,0)</f>
        <v>Compeed Blister</v>
      </c>
      <c r="M2300" t="str">
        <f>IF(OR(I2300="PIZ BUIN",I2300="LISTERINE"),VLOOKUP(E2300,MAPEO!C:D,2,0)&amp;" "&amp;H2300,VLOOKUP(E2300,MAPEO!C:D,2,0))</f>
        <v>Compeed Blisters</v>
      </c>
      <c r="N2300" t="str">
        <f>VLOOKUP(F2300,MD!A:B,2,0)</f>
        <v>YTD 2016</v>
      </c>
    </row>
    <row r="2301" spans="1:14">
      <c r="A2301" t="s">
        <v>133</v>
      </c>
      <c r="B2301" t="s">
        <v>0</v>
      </c>
      <c r="C2301" t="s">
        <v>159</v>
      </c>
      <c r="D2301" t="s">
        <v>420</v>
      </c>
      <c r="E2301" t="s">
        <v>653</v>
      </c>
      <c r="F2301" t="s">
        <v>482</v>
      </c>
      <c r="G2301" s="3">
        <v>-606.04999999999995</v>
      </c>
      <c r="H2301" s="3" t="str">
        <f>VLOOKUP($A2301&amp;$C2301&amp;$B2301,Mapping!$C:$G,3,0)</f>
        <v>Beauty</v>
      </c>
      <c r="I2301" t="str">
        <f>VLOOKUP($A2301&amp;$C2301&amp;$B2301,Mapping!$C:$G,4,0)</f>
        <v>COMPEED</v>
      </c>
      <c r="J2301" t="str">
        <f t="shared" si="36"/>
        <v>COMPEED CORN BIG</v>
      </c>
      <c r="K2301" t="str">
        <f>VLOOKUP($A2301&amp;$C2301&amp;$B2301,Mapping!$C:$G,5,0)</f>
        <v>Oral &amp; Topical</v>
      </c>
      <c r="L2301" t="str">
        <f>VLOOKUP(J2301&amp;H2301,Mapping!J:K,2,0)</f>
        <v>Compeed Corn</v>
      </c>
      <c r="M2301" t="str">
        <f>IF(OR(I2301="PIZ BUIN",I2301="LISTERINE"),VLOOKUP(E2301,MAPEO!C:D,2,0)&amp;" "&amp;H2301,VLOOKUP(E2301,MAPEO!C:D,2,0))</f>
        <v>Compeed Corns</v>
      </c>
      <c r="N2301">
        <f>VLOOKUP(F2301,MD!A:B,2,0)</f>
        <v>0</v>
      </c>
    </row>
    <row r="2302" spans="1:14">
      <c r="A2302" t="s">
        <v>133</v>
      </c>
      <c r="B2302" t="s">
        <v>0</v>
      </c>
      <c r="C2302" t="s">
        <v>159</v>
      </c>
      <c r="D2302" t="s">
        <v>420</v>
      </c>
      <c r="E2302" t="s">
        <v>653</v>
      </c>
      <c r="F2302" t="s">
        <v>483</v>
      </c>
      <c r="G2302" s="3">
        <v>-869.41</v>
      </c>
      <c r="H2302" s="3" t="str">
        <f>VLOOKUP($A2302&amp;$C2302&amp;$B2302,Mapping!$C:$G,3,0)</f>
        <v>Beauty</v>
      </c>
      <c r="I2302" t="str">
        <f>VLOOKUP($A2302&amp;$C2302&amp;$B2302,Mapping!$C:$G,4,0)</f>
        <v>COMPEED</v>
      </c>
      <c r="J2302" t="str">
        <f t="shared" si="36"/>
        <v>COMPEED CORN BIG</v>
      </c>
      <c r="K2302" t="str">
        <f>VLOOKUP($A2302&amp;$C2302&amp;$B2302,Mapping!$C:$G,5,0)</f>
        <v>Oral &amp; Topical</v>
      </c>
      <c r="L2302" t="str">
        <f>VLOOKUP(J2302&amp;H2302,Mapping!J:K,2,0)</f>
        <v>Compeed Corn</v>
      </c>
      <c r="M2302" t="str">
        <f>IF(OR(I2302="PIZ BUIN",I2302="LISTERINE"),VLOOKUP(E2302,MAPEO!C:D,2,0)&amp;" "&amp;H2302,VLOOKUP(E2302,MAPEO!C:D,2,0))</f>
        <v>Compeed Corns</v>
      </c>
      <c r="N2302">
        <f>VLOOKUP(F2302,MD!A:B,2,0)</f>
        <v>0</v>
      </c>
    </row>
    <row r="2303" spans="1:14">
      <c r="A2303" t="s">
        <v>133</v>
      </c>
      <c r="B2303" t="s">
        <v>0</v>
      </c>
      <c r="C2303" t="s">
        <v>159</v>
      </c>
      <c r="D2303" t="s">
        <v>420</v>
      </c>
      <c r="E2303" t="s">
        <v>653</v>
      </c>
      <c r="F2303" t="s">
        <v>484</v>
      </c>
      <c r="G2303" s="3">
        <v>-3325.51</v>
      </c>
      <c r="H2303" s="3" t="str">
        <f>VLOOKUP($A2303&amp;$C2303&amp;$B2303,Mapping!$C:$G,3,0)</f>
        <v>Beauty</v>
      </c>
      <c r="I2303" t="str">
        <f>VLOOKUP($A2303&amp;$C2303&amp;$B2303,Mapping!$C:$G,4,0)</f>
        <v>COMPEED</v>
      </c>
      <c r="J2303" t="str">
        <f t="shared" si="36"/>
        <v>COMPEED CORN BIG</v>
      </c>
      <c r="K2303" t="str">
        <f>VLOOKUP($A2303&amp;$C2303&amp;$B2303,Mapping!$C:$G,5,0)</f>
        <v>Oral &amp; Topical</v>
      </c>
      <c r="L2303" t="str">
        <f>VLOOKUP(J2303&amp;H2303,Mapping!J:K,2,0)</f>
        <v>Compeed Corn</v>
      </c>
      <c r="M2303" t="str">
        <f>IF(OR(I2303="PIZ BUIN",I2303="LISTERINE"),VLOOKUP(E2303,MAPEO!C:D,2,0)&amp;" "&amp;H2303,VLOOKUP(E2303,MAPEO!C:D,2,0))</f>
        <v>Compeed Corns</v>
      </c>
      <c r="N2303">
        <f>VLOOKUP(F2303,MD!A:B,2,0)</f>
        <v>0</v>
      </c>
    </row>
    <row r="2304" spans="1:14">
      <c r="A2304" t="s">
        <v>133</v>
      </c>
      <c r="B2304" t="s">
        <v>0</v>
      </c>
      <c r="C2304" t="s">
        <v>159</v>
      </c>
      <c r="D2304" t="s">
        <v>420</v>
      </c>
      <c r="E2304" t="s">
        <v>653</v>
      </c>
      <c r="F2304" t="s">
        <v>485</v>
      </c>
      <c r="G2304" s="3">
        <v>-1150.8699999999999</v>
      </c>
      <c r="H2304" s="3" t="str">
        <f>VLOOKUP($A2304&amp;$C2304&amp;$B2304,Mapping!$C:$G,3,0)</f>
        <v>Beauty</v>
      </c>
      <c r="I2304" t="str">
        <f>VLOOKUP($A2304&amp;$C2304&amp;$B2304,Mapping!$C:$G,4,0)</f>
        <v>COMPEED</v>
      </c>
      <c r="J2304" t="str">
        <f t="shared" si="36"/>
        <v>COMPEED CORN BIG</v>
      </c>
      <c r="K2304" t="str">
        <f>VLOOKUP($A2304&amp;$C2304&amp;$B2304,Mapping!$C:$G,5,0)</f>
        <v>Oral &amp; Topical</v>
      </c>
      <c r="L2304" t="str">
        <f>VLOOKUP(J2304&amp;H2304,Mapping!J:K,2,0)</f>
        <v>Compeed Corn</v>
      </c>
      <c r="M2304" t="str">
        <f>IF(OR(I2304="PIZ BUIN",I2304="LISTERINE"),VLOOKUP(E2304,MAPEO!C:D,2,0)&amp;" "&amp;H2304,VLOOKUP(E2304,MAPEO!C:D,2,0))</f>
        <v>Compeed Corns</v>
      </c>
      <c r="N2304">
        <f>VLOOKUP(F2304,MD!A:B,2,0)</f>
        <v>0</v>
      </c>
    </row>
    <row r="2305" spans="1:14">
      <c r="A2305" t="s">
        <v>133</v>
      </c>
      <c r="B2305" t="s">
        <v>0</v>
      </c>
      <c r="C2305" t="s">
        <v>159</v>
      </c>
      <c r="D2305" t="s">
        <v>420</v>
      </c>
      <c r="E2305" t="s">
        <v>653</v>
      </c>
      <c r="F2305" t="s">
        <v>486</v>
      </c>
      <c r="G2305" s="3">
        <v>-778.29</v>
      </c>
      <c r="H2305" s="3" t="str">
        <f>VLOOKUP($A2305&amp;$C2305&amp;$B2305,Mapping!$C:$G,3,0)</f>
        <v>Beauty</v>
      </c>
      <c r="I2305" t="str">
        <f>VLOOKUP($A2305&amp;$C2305&amp;$B2305,Mapping!$C:$G,4,0)</f>
        <v>COMPEED</v>
      </c>
      <c r="J2305" t="str">
        <f t="shared" si="36"/>
        <v>COMPEED CORN BIG</v>
      </c>
      <c r="K2305" t="str">
        <f>VLOOKUP($A2305&amp;$C2305&amp;$B2305,Mapping!$C:$G,5,0)</f>
        <v>Oral &amp; Topical</v>
      </c>
      <c r="L2305" t="str">
        <f>VLOOKUP(J2305&amp;H2305,Mapping!J:K,2,0)</f>
        <v>Compeed Corn</v>
      </c>
      <c r="M2305" t="str">
        <f>IF(OR(I2305="PIZ BUIN",I2305="LISTERINE"),VLOOKUP(E2305,MAPEO!C:D,2,0)&amp;" "&amp;H2305,VLOOKUP(E2305,MAPEO!C:D,2,0))</f>
        <v>Compeed Corns</v>
      </c>
      <c r="N2305">
        <f>VLOOKUP(F2305,MD!A:B,2,0)</f>
        <v>0</v>
      </c>
    </row>
    <row r="2306" spans="1:14">
      <c r="A2306" t="s">
        <v>133</v>
      </c>
      <c r="B2306" t="s">
        <v>0</v>
      </c>
      <c r="C2306" t="s">
        <v>159</v>
      </c>
      <c r="D2306" t="s">
        <v>420</v>
      </c>
      <c r="E2306" t="s">
        <v>653</v>
      </c>
      <c r="F2306" t="s">
        <v>487</v>
      </c>
      <c r="G2306" s="3">
        <v>-2453.77</v>
      </c>
      <c r="H2306" s="3" t="str">
        <f>VLOOKUP($A2306&amp;$C2306&amp;$B2306,Mapping!$C:$G,3,0)</f>
        <v>Beauty</v>
      </c>
      <c r="I2306" t="str">
        <f>VLOOKUP($A2306&amp;$C2306&amp;$B2306,Mapping!$C:$G,4,0)</f>
        <v>COMPEED</v>
      </c>
      <c r="J2306" t="str">
        <f t="shared" si="36"/>
        <v>COMPEED CORN BIG</v>
      </c>
      <c r="K2306" t="str">
        <f>VLOOKUP($A2306&amp;$C2306&amp;$B2306,Mapping!$C:$G,5,0)</f>
        <v>Oral &amp; Topical</v>
      </c>
      <c r="L2306" t="str">
        <f>VLOOKUP(J2306&amp;H2306,Mapping!J:K,2,0)</f>
        <v>Compeed Corn</v>
      </c>
      <c r="M2306" t="str">
        <f>IF(OR(I2306="PIZ BUIN",I2306="LISTERINE"),VLOOKUP(E2306,MAPEO!C:D,2,0)&amp;" "&amp;H2306,VLOOKUP(E2306,MAPEO!C:D,2,0))</f>
        <v>Compeed Corns</v>
      </c>
      <c r="N2306">
        <f>VLOOKUP(F2306,MD!A:B,2,0)</f>
        <v>0</v>
      </c>
    </row>
    <row r="2307" spans="1:14">
      <c r="A2307" t="s">
        <v>133</v>
      </c>
      <c r="B2307" t="s">
        <v>0</v>
      </c>
      <c r="C2307" t="s">
        <v>159</v>
      </c>
      <c r="D2307" t="s">
        <v>420</v>
      </c>
      <c r="E2307" t="s">
        <v>653</v>
      </c>
      <c r="F2307" t="s">
        <v>488</v>
      </c>
      <c r="G2307" s="3">
        <v>-428.04</v>
      </c>
      <c r="H2307" s="3" t="str">
        <f>VLOOKUP($A2307&amp;$C2307&amp;$B2307,Mapping!$C:$G,3,0)</f>
        <v>Beauty</v>
      </c>
      <c r="I2307" t="str">
        <f>VLOOKUP($A2307&amp;$C2307&amp;$B2307,Mapping!$C:$G,4,0)</f>
        <v>COMPEED</v>
      </c>
      <c r="J2307" t="str">
        <f t="shared" si="36"/>
        <v>COMPEED CORN BIG</v>
      </c>
      <c r="K2307" t="str">
        <f>VLOOKUP($A2307&amp;$C2307&amp;$B2307,Mapping!$C:$G,5,0)</f>
        <v>Oral &amp; Topical</v>
      </c>
      <c r="L2307" t="str">
        <f>VLOOKUP(J2307&amp;H2307,Mapping!J:K,2,0)</f>
        <v>Compeed Corn</v>
      </c>
      <c r="M2307" t="str">
        <f>IF(OR(I2307="PIZ BUIN",I2307="LISTERINE"),VLOOKUP(E2307,MAPEO!C:D,2,0)&amp;" "&amp;H2307,VLOOKUP(E2307,MAPEO!C:D,2,0))</f>
        <v>Compeed Corns</v>
      </c>
      <c r="N2307">
        <f>VLOOKUP(F2307,MD!A:B,2,0)</f>
        <v>0</v>
      </c>
    </row>
    <row r="2308" spans="1:14">
      <c r="A2308" t="s">
        <v>133</v>
      </c>
      <c r="B2308" t="s">
        <v>0</v>
      </c>
      <c r="C2308" t="s">
        <v>159</v>
      </c>
      <c r="D2308" t="s">
        <v>420</v>
      </c>
      <c r="E2308" t="s">
        <v>653</v>
      </c>
      <c r="F2308" t="s">
        <v>489</v>
      </c>
      <c r="G2308" s="3">
        <v>-304.3</v>
      </c>
      <c r="H2308" s="3" t="str">
        <f>VLOOKUP($A2308&amp;$C2308&amp;$B2308,Mapping!$C:$G,3,0)</f>
        <v>Beauty</v>
      </c>
      <c r="I2308" t="str">
        <f>VLOOKUP($A2308&amp;$C2308&amp;$B2308,Mapping!$C:$G,4,0)</f>
        <v>COMPEED</v>
      </c>
      <c r="J2308" t="str">
        <f t="shared" si="36"/>
        <v>COMPEED CORN BIG</v>
      </c>
      <c r="K2308" t="str">
        <f>VLOOKUP($A2308&amp;$C2308&amp;$B2308,Mapping!$C:$G,5,0)</f>
        <v>Oral &amp; Topical</v>
      </c>
      <c r="L2308" t="str">
        <f>VLOOKUP(J2308&amp;H2308,Mapping!J:K,2,0)</f>
        <v>Compeed Corn</v>
      </c>
      <c r="M2308" t="str">
        <f>IF(OR(I2308="PIZ BUIN",I2308="LISTERINE"),VLOOKUP(E2308,MAPEO!C:D,2,0)&amp;" "&amp;H2308,VLOOKUP(E2308,MAPEO!C:D,2,0))</f>
        <v>Compeed Corns</v>
      </c>
      <c r="N2308">
        <f>VLOOKUP(F2308,MD!A:B,2,0)</f>
        <v>0</v>
      </c>
    </row>
    <row r="2309" spans="1:14">
      <c r="A2309" t="s">
        <v>133</v>
      </c>
      <c r="B2309" t="s">
        <v>0</v>
      </c>
      <c r="C2309" t="s">
        <v>159</v>
      </c>
      <c r="D2309" t="s">
        <v>420</v>
      </c>
      <c r="E2309" t="s">
        <v>653</v>
      </c>
      <c r="F2309" t="s">
        <v>490</v>
      </c>
      <c r="G2309" s="3">
        <v>4177.6899999999996</v>
      </c>
      <c r="H2309" s="3" t="str">
        <f>VLOOKUP($A2309&amp;$C2309&amp;$B2309,Mapping!$C:$G,3,0)</f>
        <v>Beauty</v>
      </c>
      <c r="I2309" t="str">
        <f>VLOOKUP($A2309&amp;$C2309&amp;$B2309,Mapping!$C:$G,4,0)</f>
        <v>COMPEED</v>
      </c>
      <c r="J2309" t="str">
        <f t="shared" si="36"/>
        <v>COMPEED CORN BIG</v>
      </c>
      <c r="K2309" t="str">
        <f>VLOOKUP($A2309&amp;$C2309&amp;$B2309,Mapping!$C:$G,5,0)</f>
        <v>Oral &amp; Topical</v>
      </c>
      <c r="L2309" t="str">
        <f>VLOOKUP(J2309&amp;H2309,Mapping!J:K,2,0)</f>
        <v>Compeed Corn</v>
      </c>
      <c r="M2309" t="str">
        <f>IF(OR(I2309="PIZ BUIN",I2309="LISTERINE"),VLOOKUP(E2309,MAPEO!C:D,2,0)&amp;" "&amp;H2309,VLOOKUP(E2309,MAPEO!C:D,2,0))</f>
        <v>Compeed Corns</v>
      </c>
      <c r="N2309">
        <f>VLOOKUP(F2309,MD!A:B,2,0)</f>
        <v>0</v>
      </c>
    </row>
    <row r="2310" spans="1:14">
      <c r="A2310" t="s">
        <v>133</v>
      </c>
      <c r="B2310" t="s">
        <v>0</v>
      </c>
      <c r="C2310" t="s">
        <v>159</v>
      </c>
      <c r="D2310" t="s">
        <v>420</v>
      </c>
      <c r="E2310" t="s">
        <v>653</v>
      </c>
      <c r="F2310" t="s">
        <v>491</v>
      </c>
      <c r="G2310" s="3">
        <v>-220.18</v>
      </c>
      <c r="H2310" s="3" t="str">
        <f>VLOOKUP($A2310&amp;$C2310&amp;$B2310,Mapping!$C:$G,3,0)</f>
        <v>Beauty</v>
      </c>
      <c r="I2310" t="str">
        <f>VLOOKUP($A2310&amp;$C2310&amp;$B2310,Mapping!$C:$G,4,0)</f>
        <v>COMPEED</v>
      </c>
      <c r="J2310" t="str">
        <f t="shared" si="36"/>
        <v>COMPEED CORN BIG</v>
      </c>
      <c r="K2310" t="str">
        <f>VLOOKUP($A2310&amp;$C2310&amp;$B2310,Mapping!$C:$G,5,0)</f>
        <v>Oral &amp; Topical</v>
      </c>
      <c r="L2310" t="str">
        <f>VLOOKUP(J2310&amp;H2310,Mapping!J:K,2,0)</f>
        <v>Compeed Corn</v>
      </c>
      <c r="M2310" t="str">
        <f>IF(OR(I2310="PIZ BUIN",I2310="LISTERINE"),VLOOKUP(E2310,MAPEO!C:D,2,0)&amp;" "&amp;H2310,VLOOKUP(E2310,MAPEO!C:D,2,0))</f>
        <v>Compeed Corns</v>
      </c>
      <c r="N2310">
        <f>VLOOKUP(F2310,MD!A:B,2,0)</f>
        <v>0</v>
      </c>
    </row>
    <row r="2311" spans="1:14">
      <c r="A2311" t="s">
        <v>133</v>
      </c>
      <c r="B2311" t="s">
        <v>0</v>
      </c>
      <c r="C2311" t="s">
        <v>159</v>
      </c>
      <c r="D2311" t="s">
        <v>420</v>
      </c>
      <c r="E2311" t="s">
        <v>653</v>
      </c>
      <c r="F2311" t="s">
        <v>492</v>
      </c>
      <c r="G2311" s="3">
        <v>-332.03</v>
      </c>
      <c r="H2311" s="3" t="str">
        <f>VLOOKUP($A2311&amp;$C2311&amp;$B2311,Mapping!$C:$G,3,0)</f>
        <v>Beauty</v>
      </c>
      <c r="I2311" t="str">
        <f>VLOOKUP($A2311&amp;$C2311&amp;$B2311,Mapping!$C:$G,4,0)</f>
        <v>COMPEED</v>
      </c>
      <c r="J2311" t="str">
        <f t="shared" si="36"/>
        <v>COMPEED CORN BIG</v>
      </c>
      <c r="K2311" t="str">
        <f>VLOOKUP($A2311&amp;$C2311&amp;$B2311,Mapping!$C:$G,5,0)</f>
        <v>Oral &amp; Topical</v>
      </c>
      <c r="L2311" t="str">
        <f>VLOOKUP(J2311&amp;H2311,Mapping!J:K,2,0)</f>
        <v>Compeed Corn</v>
      </c>
      <c r="M2311" t="str">
        <f>IF(OR(I2311="PIZ BUIN",I2311="LISTERINE"),VLOOKUP(E2311,MAPEO!C:D,2,0)&amp;" "&amp;H2311,VLOOKUP(E2311,MAPEO!C:D,2,0))</f>
        <v>Compeed Corns</v>
      </c>
      <c r="N2311">
        <f>VLOOKUP(F2311,MD!A:B,2,0)</f>
        <v>0</v>
      </c>
    </row>
    <row r="2312" spans="1:14">
      <c r="A2312" t="s">
        <v>133</v>
      </c>
      <c r="B2312" t="s">
        <v>0</v>
      </c>
      <c r="C2312" t="s">
        <v>159</v>
      </c>
      <c r="D2312" t="s">
        <v>420</v>
      </c>
      <c r="E2312" t="s">
        <v>653</v>
      </c>
      <c r="F2312" t="s">
        <v>493</v>
      </c>
      <c r="G2312" s="3">
        <v>-6201.31</v>
      </c>
      <c r="H2312" s="3" t="str">
        <f>VLOOKUP($A2312&amp;$C2312&amp;$B2312,Mapping!$C:$G,3,0)</f>
        <v>Beauty</v>
      </c>
      <c r="I2312" t="str">
        <f>VLOOKUP($A2312&amp;$C2312&amp;$B2312,Mapping!$C:$G,4,0)</f>
        <v>COMPEED</v>
      </c>
      <c r="J2312" t="str">
        <f t="shared" si="36"/>
        <v>COMPEED CORN BIG</v>
      </c>
      <c r="K2312" t="str">
        <f>VLOOKUP($A2312&amp;$C2312&amp;$B2312,Mapping!$C:$G,5,0)</f>
        <v>Oral &amp; Topical</v>
      </c>
      <c r="L2312" t="str">
        <f>VLOOKUP(J2312&amp;H2312,Mapping!J:K,2,0)</f>
        <v>Compeed Corn</v>
      </c>
      <c r="M2312" t="str">
        <f>IF(OR(I2312="PIZ BUIN",I2312="LISTERINE"),VLOOKUP(E2312,MAPEO!C:D,2,0)&amp;" "&amp;H2312,VLOOKUP(E2312,MAPEO!C:D,2,0))</f>
        <v>Compeed Corns</v>
      </c>
      <c r="N2312">
        <f>VLOOKUP(F2312,MD!A:B,2,0)</f>
        <v>0</v>
      </c>
    </row>
    <row r="2313" spans="1:14">
      <c r="A2313" t="s">
        <v>133</v>
      </c>
      <c r="B2313" t="s">
        <v>0</v>
      </c>
      <c r="C2313" t="s">
        <v>159</v>
      </c>
      <c r="D2313" t="s">
        <v>420</v>
      </c>
      <c r="E2313" t="s">
        <v>653</v>
      </c>
      <c r="F2313" t="s">
        <v>95</v>
      </c>
      <c r="G2313" s="3">
        <v>-45.2</v>
      </c>
      <c r="H2313" s="3" t="str">
        <f>VLOOKUP($A2313&amp;$C2313&amp;$B2313,Mapping!$C:$G,3,0)</f>
        <v>Beauty</v>
      </c>
      <c r="I2313" t="str">
        <f>VLOOKUP($A2313&amp;$C2313&amp;$B2313,Mapping!$C:$G,4,0)</f>
        <v>COMPEED</v>
      </c>
      <c r="J2313" t="str">
        <f t="shared" si="36"/>
        <v>COMPEED CORN BIG</v>
      </c>
      <c r="K2313" t="str">
        <f>VLOOKUP($A2313&amp;$C2313&amp;$B2313,Mapping!$C:$G,5,0)</f>
        <v>Oral &amp; Topical</v>
      </c>
      <c r="L2313" t="str">
        <f>VLOOKUP(J2313&amp;H2313,Mapping!J:K,2,0)</f>
        <v>Compeed Corn</v>
      </c>
      <c r="M2313" t="str">
        <f>IF(OR(I2313="PIZ BUIN",I2313="LISTERINE"),VLOOKUP(E2313,MAPEO!C:D,2,0)&amp;" "&amp;H2313,VLOOKUP(E2313,MAPEO!C:D,2,0))</f>
        <v>Compeed Corns</v>
      </c>
      <c r="N2313" t="str">
        <f>VLOOKUP(F2313,MD!A:B,2,0)</f>
        <v>YTD 2015</v>
      </c>
    </row>
    <row r="2314" spans="1:14">
      <c r="A2314" t="s">
        <v>133</v>
      </c>
      <c r="B2314" t="s">
        <v>0</v>
      </c>
      <c r="C2314" t="s">
        <v>159</v>
      </c>
      <c r="D2314" t="s">
        <v>420</v>
      </c>
      <c r="E2314" t="s">
        <v>653</v>
      </c>
      <c r="F2314" t="s">
        <v>96</v>
      </c>
      <c r="G2314" s="3">
        <v>-365.16</v>
      </c>
      <c r="H2314" s="3" t="str">
        <f>VLOOKUP($A2314&amp;$C2314&amp;$B2314,Mapping!$C:$G,3,0)</f>
        <v>Beauty</v>
      </c>
      <c r="I2314" t="str">
        <f>VLOOKUP($A2314&amp;$C2314&amp;$B2314,Mapping!$C:$G,4,0)</f>
        <v>COMPEED</v>
      </c>
      <c r="J2314" t="str">
        <f t="shared" si="36"/>
        <v>COMPEED CORN BIG</v>
      </c>
      <c r="K2314" t="str">
        <f>VLOOKUP($A2314&amp;$C2314&amp;$B2314,Mapping!$C:$G,5,0)</f>
        <v>Oral &amp; Topical</v>
      </c>
      <c r="L2314" t="str">
        <f>VLOOKUP(J2314&amp;H2314,Mapping!J:K,2,0)</f>
        <v>Compeed Corn</v>
      </c>
      <c r="M2314" t="str">
        <f>IF(OR(I2314="PIZ BUIN",I2314="LISTERINE"),VLOOKUP(E2314,MAPEO!C:D,2,0)&amp;" "&amp;H2314,VLOOKUP(E2314,MAPEO!C:D,2,0))</f>
        <v>Compeed Corns</v>
      </c>
      <c r="N2314" t="str">
        <f>VLOOKUP(F2314,MD!A:B,2,0)</f>
        <v>YTD 2015</v>
      </c>
    </row>
    <row r="2315" spans="1:14">
      <c r="A2315" t="s">
        <v>133</v>
      </c>
      <c r="B2315" t="s">
        <v>0</v>
      </c>
      <c r="C2315" t="s">
        <v>159</v>
      </c>
      <c r="D2315" t="s">
        <v>420</v>
      </c>
      <c r="E2315" t="s">
        <v>653</v>
      </c>
      <c r="F2315" t="s">
        <v>97</v>
      </c>
      <c r="G2315" s="3">
        <v>-612.22</v>
      </c>
      <c r="H2315" s="3" t="str">
        <f>VLOOKUP($A2315&amp;$C2315&amp;$B2315,Mapping!$C:$G,3,0)</f>
        <v>Beauty</v>
      </c>
      <c r="I2315" t="str">
        <f>VLOOKUP($A2315&amp;$C2315&amp;$B2315,Mapping!$C:$G,4,0)</f>
        <v>COMPEED</v>
      </c>
      <c r="J2315" t="str">
        <f t="shared" si="36"/>
        <v>COMPEED CORN BIG</v>
      </c>
      <c r="K2315" t="str">
        <f>VLOOKUP($A2315&amp;$C2315&amp;$B2315,Mapping!$C:$G,5,0)</f>
        <v>Oral &amp; Topical</v>
      </c>
      <c r="L2315" t="str">
        <f>VLOOKUP(J2315&amp;H2315,Mapping!J:K,2,0)</f>
        <v>Compeed Corn</v>
      </c>
      <c r="M2315" t="str">
        <f>IF(OR(I2315="PIZ BUIN",I2315="LISTERINE"),VLOOKUP(E2315,MAPEO!C:D,2,0)&amp;" "&amp;H2315,VLOOKUP(E2315,MAPEO!C:D,2,0))</f>
        <v>Compeed Corns</v>
      </c>
      <c r="N2315" t="str">
        <f>VLOOKUP(F2315,MD!A:B,2,0)</f>
        <v>YTD 2015</v>
      </c>
    </row>
    <row r="2316" spans="1:14">
      <c r="A2316" t="s">
        <v>133</v>
      </c>
      <c r="B2316" t="s">
        <v>0</v>
      </c>
      <c r="C2316" t="s">
        <v>159</v>
      </c>
      <c r="D2316" t="s">
        <v>420</v>
      </c>
      <c r="E2316" t="s">
        <v>653</v>
      </c>
      <c r="F2316" t="s">
        <v>101</v>
      </c>
      <c r="G2316" s="3">
        <v>-333.9</v>
      </c>
      <c r="H2316" s="3" t="str">
        <f>VLOOKUP($A2316&amp;$C2316&amp;$B2316,Mapping!$C:$G,3,0)</f>
        <v>Beauty</v>
      </c>
      <c r="I2316" t="str">
        <f>VLOOKUP($A2316&amp;$C2316&amp;$B2316,Mapping!$C:$G,4,0)</f>
        <v>COMPEED</v>
      </c>
      <c r="J2316" t="str">
        <f t="shared" si="36"/>
        <v>COMPEED CORN BIG</v>
      </c>
      <c r="K2316" t="str">
        <f>VLOOKUP($A2316&amp;$C2316&amp;$B2316,Mapping!$C:$G,5,0)</f>
        <v>Oral &amp; Topical</v>
      </c>
      <c r="L2316" t="str">
        <f>VLOOKUP(J2316&amp;H2316,Mapping!J:K,2,0)</f>
        <v>Compeed Corn</v>
      </c>
      <c r="M2316" t="str">
        <f>IF(OR(I2316="PIZ BUIN",I2316="LISTERINE"),VLOOKUP(E2316,MAPEO!C:D,2,0)&amp;" "&amp;H2316,VLOOKUP(E2316,MAPEO!C:D,2,0))</f>
        <v>Compeed Corns</v>
      </c>
      <c r="N2316" t="str">
        <f>VLOOKUP(F2316,MD!A:B,2,0)</f>
        <v>YTD 2015</v>
      </c>
    </row>
    <row r="2317" spans="1:14">
      <c r="A2317" t="s">
        <v>133</v>
      </c>
      <c r="B2317" t="s">
        <v>0</v>
      </c>
      <c r="C2317" t="s">
        <v>159</v>
      </c>
      <c r="D2317" t="s">
        <v>420</v>
      </c>
      <c r="E2317" t="s">
        <v>653</v>
      </c>
      <c r="F2317" t="s">
        <v>104</v>
      </c>
      <c r="G2317" s="3">
        <v>-256.95999999999998</v>
      </c>
      <c r="H2317" s="3" t="str">
        <f>VLOOKUP($A2317&amp;$C2317&amp;$B2317,Mapping!$C:$G,3,0)</f>
        <v>Beauty</v>
      </c>
      <c r="I2317" t="str">
        <f>VLOOKUP($A2317&amp;$C2317&amp;$B2317,Mapping!$C:$G,4,0)</f>
        <v>COMPEED</v>
      </c>
      <c r="J2317" t="str">
        <f t="shared" si="36"/>
        <v>COMPEED CORN BIG</v>
      </c>
      <c r="K2317" t="str">
        <f>VLOOKUP($A2317&amp;$C2317&amp;$B2317,Mapping!$C:$G,5,0)</f>
        <v>Oral &amp; Topical</v>
      </c>
      <c r="L2317" t="str">
        <f>VLOOKUP(J2317&amp;H2317,Mapping!J:K,2,0)</f>
        <v>Compeed Corn</v>
      </c>
      <c r="M2317" t="str">
        <f>IF(OR(I2317="PIZ BUIN",I2317="LISTERINE"),VLOOKUP(E2317,MAPEO!C:D,2,0)&amp;" "&amp;H2317,VLOOKUP(E2317,MAPEO!C:D,2,0))</f>
        <v>Compeed Corns</v>
      </c>
      <c r="N2317" t="str">
        <f>VLOOKUP(F2317,MD!A:B,2,0)</f>
        <v>YTD 2015</v>
      </c>
    </row>
    <row r="2318" spans="1:14">
      <c r="A2318" t="s">
        <v>133</v>
      </c>
      <c r="B2318" t="s">
        <v>0</v>
      </c>
      <c r="C2318" t="s">
        <v>159</v>
      </c>
      <c r="D2318" t="s">
        <v>420</v>
      </c>
      <c r="E2318" t="s">
        <v>653</v>
      </c>
      <c r="F2318" t="s">
        <v>105</v>
      </c>
      <c r="G2318" s="3">
        <v>1711.45</v>
      </c>
      <c r="H2318" s="3" t="str">
        <f>VLOOKUP($A2318&amp;$C2318&amp;$B2318,Mapping!$C:$G,3,0)</f>
        <v>Beauty</v>
      </c>
      <c r="I2318" t="str">
        <f>VLOOKUP($A2318&amp;$C2318&amp;$B2318,Mapping!$C:$G,4,0)</f>
        <v>COMPEED</v>
      </c>
      <c r="J2318" t="str">
        <f t="shared" si="36"/>
        <v>COMPEED CORN BIG</v>
      </c>
      <c r="K2318" t="str">
        <f>VLOOKUP($A2318&amp;$C2318&amp;$B2318,Mapping!$C:$G,5,0)</f>
        <v>Oral &amp; Topical</v>
      </c>
      <c r="L2318" t="str">
        <f>VLOOKUP(J2318&amp;H2318,Mapping!J:K,2,0)</f>
        <v>Compeed Corn</v>
      </c>
      <c r="M2318" t="str">
        <f>IF(OR(I2318="PIZ BUIN",I2318="LISTERINE"),VLOOKUP(E2318,MAPEO!C:D,2,0)&amp;" "&amp;H2318,VLOOKUP(E2318,MAPEO!C:D,2,0))</f>
        <v>Compeed Corns</v>
      </c>
      <c r="N2318" t="str">
        <f>VLOOKUP(F2318,MD!A:B,2,0)</f>
        <v>YTD 2015</v>
      </c>
    </row>
    <row r="2319" spans="1:14">
      <c r="A2319" t="s">
        <v>133</v>
      </c>
      <c r="B2319" t="s">
        <v>0</v>
      </c>
      <c r="C2319" t="s">
        <v>159</v>
      </c>
      <c r="D2319" t="s">
        <v>420</v>
      </c>
      <c r="E2319" t="s">
        <v>653</v>
      </c>
      <c r="F2319" t="s">
        <v>106</v>
      </c>
      <c r="G2319" s="3">
        <v>-252.55</v>
      </c>
      <c r="H2319" s="3" t="str">
        <f>VLOOKUP($A2319&amp;$C2319&amp;$B2319,Mapping!$C:$G,3,0)</f>
        <v>Beauty</v>
      </c>
      <c r="I2319" t="str">
        <f>VLOOKUP($A2319&amp;$C2319&amp;$B2319,Mapping!$C:$G,4,0)</f>
        <v>COMPEED</v>
      </c>
      <c r="J2319" t="str">
        <f t="shared" si="36"/>
        <v>COMPEED CORN BIG</v>
      </c>
      <c r="K2319" t="str">
        <f>VLOOKUP($A2319&amp;$C2319&amp;$B2319,Mapping!$C:$G,5,0)</f>
        <v>Oral &amp; Topical</v>
      </c>
      <c r="L2319" t="str">
        <f>VLOOKUP(J2319&amp;H2319,Mapping!J:K,2,0)</f>
        <v>Compeed Corn</v>
      </c>
      <c r="M2319" t="str">
        <f>IF(OR(I2319="PIZ BUIN",I2319="LISTERINE"),VLOOKUP(E2319,MAPEO!C:D,2,0)&amp;" "&amp;H2319,VLOOKUP(E2319,MAPEO!C:D,2,0))</f>
        <v>Compeed Corns</v>
      </c>
      <c r="N2319" t="str">
        <f>VLOOKUP(F2319,MD!A:B,2,0)</f>
        <v>YTD 2015</v>
      </c>
    </row>
    <row r="2320" spans="1:14">
      <c r="A2320" t="s">
        <v>133</v>
      </c>
      <c r="B2320" t="s">
        <v>0</v>
      </c>
      <c r="C2320" t="s">
        <v>159</v>
      </c>
      <c r="D2320" t="s">
        <v>420</v>
      </c>
      <c r="E2320" t="s">
        <v>653</v>
      </c>
      <c r="F2320" t="s">
        <v>108</v>
      </c>
      <c r="G2320" s="3">
        <v>-180.82</v>
      </c>
      <c r="H2320" s="3" t="str">
        <f>VLOOKUP($A2320&amp;$C2320&amp;$B2320,Mapping!$C:$G,3,0)</f>
        <v>Beauty</v>
      </c>
      <c r="I2320" t="str">
        <f>VLOOKUP($A2320&amp;$C2320&amp;$B2320,Mapping!$C:$G,4,0)</f>
        <v>COMPEED</v>
      </c>
      <c r="J2320" t="str">
        <f t="shared" si="36"/>
        <v>COMPEED CORN BIG</v>
      </c>
      <c r="K2320" t="str">
        <f>VLOOKUP($A2320&amp;$C2320&amp;$B2320,Mapping!$C:$G,5,0)</f>
        <v>Oral &amp; Topical</v>
      </c>
      <c r="L2320" t="str">
        <f>VLOOKUP(J2320&amp;H2320,Mapping!J:K,2,0)</f>
        <v>Compeed Corn</v>
      </c>
      <c r="M2320" t="str">
        <f>IF(OR(I2320="PIZ BUIN",I2320="LISTERINE"),VLOOKUP(E2320,MAPEO!C:D,2,0)&amp;" "&amp;H2320,VLOOKUP(E2320,MAPEO!C:D,2,0))</f>
        <v>Compeed Corns</v>
      </c>
      <c r="N2320">
        <f>VLOOKUP(F2320,MD!A:B,2,0)</f>
        <v>0</v>
      </c>
    </row>
    <row r="2321" spans="1:14">
      <c r="A2321" t="s">
        <v>133</v>
      </c>
      <c r="B2321" t="s">
        <v>0</v>
      </c>
      <c r="C2321" t="s">
        <v>159</v>
      </c>
      <c r="D2321" t="s">
        <v>420</v>
      </c>
      <c r="E2321" t="s">
        <v>653</v>
      </c>
      <c r="F2321" t="s">
        <v>109</v>
      </c>
      <c r="G2321" s="3">
        <v>-141.58000000000001</v>
      </c>
      <c r="H2321" s="3" t="str">
        <f>VLOOKUP($A2321&amp;$C2321&amp;$B2321,Mapping!$C:$G,3,0)</f>
        <v>Beauty</v>
      </c>
      <c r="I2321" t="str">
        <f>VLOOKUP($A2321&amp;$C2321&amp;$B2321,Mapping!$C:$G,4,0)</f>
        <v>COMPEED</v>
      </c>
      <c r="J2321" t="str">
        <f t="shared" si="36"/>
        <v>COMPEED CORN BIG</v>
      </c>
      <c r="K2321" t="str">
        <f>VLOOKUP($A2321&amp;$C2321&amp;$B2321,Mapping!$C:$G,5,0)</f>
        <v>Oral &amp; Topical</v>
      </c>
      <c r="L2321" t="str">
        <f>VLOOKUP(J2321&amp;H2321,Mapping!J:K,2,0)</f>
        <v>Compeed Corn</v>
      </c>
      <c r="M2321" t="str">
        <f>IF(OR(I2321="PIZ BUIN",I2321="LISTERINE"),VLOOKUP(E2321,MAPEO!C:D,2,0)&amp;" "&amp;H2321,VLOOKUP(E2321,MAPEO!C:D,2,0))</f>
        <v>Compeed Corns</v>
      </c>
      <c r="N2321">
        <f>VLOOKUP(F2321,MD!A:B,2,0)</f>
        <v>0</v>
      </c>
    </row>
    <row r="2322" spans="1:14">
      <c r="A2322" t="s">
        <v>133</v>
      </c>
      <c r="B2322" t="s">
        <v>0</v>
      </c>
      <c r="C2322" t="s">
        <v>159</v>
      </c>
      <c r="D2322" t="s">
        <v>420</v>
      </c>
      <c r="E2322" t="s">
        <v>653</v>
      </c>
      <c r="F2322" t="s">
        <v>110</v>
      </c>
      <c r="G2322" s="3">
        <v>-315.77</v>
      </c>
      <c r="H2322" s="3" t="str">
        <f>VLOOKUP($A2322&amp;$C2322&amp;$B2322,Mapping!$C:$G,3,0)</f>
        <v>Beauty</v>
      </c>
      <c r="I2322" t="str">
        <f>VLOOKUP($A2322&amp;$C2322&amp;$B2322,Mapping!$C:$G,4,0)</f>
        <v>COMPEED</v>
      </c>
      <c r="J2322" t="str">
        <f t="shared" si="36"/>
        <v>COMPEED CORN BIG</v>
      </c>
      <c r="K2322" t="str">
        <f>VLOOKUP($A2322&amp;$C2322&amp;$B2322,Mapping!$C:$G,5,0)</f>
        <v>Oral &amp; Topical</v>
      </c>
      <c r="L2322" t="str">
        <f>VLOOKUP(J2322&amp;H2322,Mapping!J:K,2,0)</f>
        <v>Compeed Corn</v>
      </c>
      <c r="M2322" t="str">
        <f>IF(OR(I2322="PIZ BUIN",I2322="LISTERINE"),VLOOKUP(E2322,MAPEO!C:D,2,0)&amp;" "&amp;H2322,VLOOKUP(E2322,MAPEO!C:D,2,0))</f>
        <v>Compeed Corns</v>
      </c>
      <c r="N2322">
        <f>VLOOKUP(F2322,MD!A:B,2,0)</f>
        <v>0</v>
      </c>
    </row>
    <row r="2323" spans="1:14">
      <c r="A2323" t="s">
        <v>133</v>
      </c>
      <c r="B2323" t="s">
        <v>0</v>
      </c>
      <c r="C2323" t="s">
        <v>159</v>
      </c>
      <c r="D2323" t="s">
        <v>420</v>
      </c>
      <c r="E2323" t="s">
        <v>653</v>
      </c>
      <c r="F2323" t="s">
        <v>111</v>
      </c>
      <c r="G2323" s="3">
        <v>-228.59</v>
      </c>
      <c r="H2323" s="3" t="str">
        <f>VLOOKUP($A2323&amp;$C2323&amp;$B2323,Mapping!$C:$G,3,0)</f>
        <v>Beauty</v>
      </c>
      <c r="I2323" t="str">
        <f>VLOOKUP($A2323&amp;$C2323&amp;$B2323,Mapping!$C:$G,4,0)</f>
        <v>COMPEED</v>
      </c>
      <c r="J2323" t="str">
        <f t="shared" si="36"/>
        <v>COMPEED CORN BIG</v>
      </c>
      <c r="K2323" t="str">
        <f>VLOOKUP($A2323&amp;$C2323&amp;$B2323,Mapping!$C:$G,5,0)</f>
        <v>Oral &amp; Topical</v>
      </c>
      <c r="L2323" t="str">
        <f>VLOOKUP(J2323&amp;H2323,Mapping!J:K,2,0)</f>
        <v>Compeed Corn</v>
      </c>
      <c r="M2323" t="str">
        <f>IF(OR(I2323="PIZ BUIN",I2323="LISTERINE"),VLOOKUP(E2323,MAPEO!C:D,2,0)&amp;" "&amp;H2323,VLOOKUP(E2323,MAPEO!C:D,2,0))</f>
        <v>Compeed Corns</v>
      </c>
      <c r="N2323">
        <f>VLOOKUP(F2323,MD!A:B,2,0)</f>
        <v>0</v>
      </c>
    </row>
    <row r="2324" spans="1:14">
      <c r="A2324" t="s">
        <v>133</v>
      </c>
      <c r="B2324" t="s">
        <v>0</v>
      </c>
      <c r="C2324" t="s">
        <v>159</v>
      </c>
      <c r="D2324" t="s">
        <v>420</v>
      </c>
      <c r="E2324" t="s">
        <v>653</v>
      </c>
      <c r="F2324" t="s">
        <v>114</v>
      </c>
      <c r="G2324" s="3">
        <v>-162.94</v>
      </c>
      <c r="H2324" s="3" t="str">
        <f>VLOOKUP($A2324&amp;$C2324&amp;$B2324,Mapping!$C:$G,3,0)</f>
        <v>Beauty</v>
      </c>
      <c r="I2324" t="str">
        <f>VLOOKUP($A2324&amp;$C2324&amp;$B2324,Mapping!$C:$G,4,0)</f>
        <v>COMPEED</v>
      </c>
      <c r="J2324" t="str">
        <f t="shared" si="36"/>
        <v>COMPEED CORN BIG</v>
      </c>
      <c r="K2324" t="str">
        <f>VLOOKUP($A2324&amp;$C2324&amp;$B2324,Mapping!$C:$G,5,0)</f>
        <v>Oral &amp; Topical</v>
      </c>
      <c r="L2324" t="str">
        <f>VLOOKUP(J2324&amp;H2324,Mapping!J:K,2,0)</f>
        <v>Compeed Corn</v>
      </c>
      <c r="M2324" t="str">
        <f>IF(OR(I2324="PIZ BUIN",I2324="LISTERINE"),VLOOKUP(E2324,MAPEO!C:D,2,0)&amp;" "&amp;H2324,VLOOKUP(E2324,MAPEO!C:D,2,0))</f>
        <v>Compeed Corns</v>
      </c>
      <c r="N2324">
        <f>VLOOKUP(F2324,MD!A:B,2,0)</f>
        <v>0</v>
      </c>
    </row>
    <row r="2325" spans="1:14">
      <c r="A2325" t="s">
        <v>133</v>
      </c>
      <c r="B2325" t="s">
        <v>0</v>
      </c>
      <c r="C2325" t="s">
        <v>159</v>
      </c>
      <c r="D2325" t="s">
        <v>420</v>
      </c>
      <c r="E2325" t="s">
        <v>653</v>
      </c>
      <c r="F2325" t="s">
        <v>115</v>
      </c>
      <c r="G2325" s="3">
        <v>-85.92</v>
      </c>
      <c r="H2325" s="3" t="str">
        <f>VLOOKUP($A2325&amp;$C2325&amp;$B2325,Mapping!$C:$G,3,0)</f>
        <v>Beauty</v>
      </c>
      <c r="I2325" t="str">
        <f>VLOOKUP($A2325&amp;$C2325&amp;$B2325,Mapping!$C:$G,4,0)</f>
        <v>COMPEED</v>
      </c>
      <c r="J2325" t="str">
        <f t="shared" si="36"/>
        <v>COMPEED CORN BIG</v>
      </c>
      <c r="K2325" t="str">
        <f>VLOOKUP($A2325&amp;$C2325&amp;$B2325,Mapping!$C:$G,5,0)</f>
        <v>Oral &amp; Topical</v>
      </c>
      <c r="L2325" t="str">
        <f>VLOOKUP(J2325&amp;H2325,Mapping!J:K,2,0)</f>
        <v>Compeed Corn</v>
      </c>
      <c r="M2325" t="str">
        <f>IF(OR(I2325="PIZ BUIN",I2325="LISTERINE"),VLOOKUP(E2325,MAPEO!C:D,2,0)&amp;" "&amp;H2325,VLOOKUP(E2325,MAPEO!C:D,2,0))</f>
        <v>Compeed Corns</v>
      </c>
      <c r="N2325" t="str">
        <f>VLOOKUP(F2325,MD!A:B,2,0)</f>
        <v>YTD 2016</v>
      </c>
    </row>
    <row r="2326" spans="1:14">
      <c r="A2326" t="s">
        <v>133</v>
      </c>
      <c r="B2326" t="s">
        <v>0</v>
      </c>
      <c r="C2326" t="s">
        <v>159</v>
      </c>
      <c r="D2326" t="s">
        <v>420</v>
      </c>
      <c r="E2326" t="s">
        <v>653</v>
      </c>
      <c r="F2326" t="s">
        <v>117</v>
      </c>
      <c r="G2326" s="3">
        <v>-169.54</v>
      </c>
      <c r="H2326" s="3" t="str">
        <f>VLOOKUP($A2326&amp;$C2326&amp;$B2326,Mapping!$C:$G,3,0)</f>
        <v>Beauty</v>
      </c>
      <c r="I2326" t="str">
        <f>VLOOKUP($A2326&amp;$C2326&amp;$B2326,Mapping!$C:$G,4,0)</f>
        <v>COMPEED</v>
      </c>
      <c r="J2326" t="str">
        <f t="shared" si="36"/>
        <v>COMPEED CORN BIG</v>
      </c>
      <c r="K2326" t="str">
        <f>VLOOKUP($A2326&amp;$C2326&amp;$B2326,Mapping!$C:$G,5,0)</f>
        <v>Oral &amp; Topical</v>
      </c>
      <c r="L2326" t="str">
        <f>VLOOKUP(J2326&amp;H2326,Mapping!J:K,2,0)</f>
        <v>Compeed Corn</v>
      </c>
      <c r="M2326" t="str">
        <f>IF(OR(I2326="PIZ BUIN",I2326="LISTERINE"),VLOOKUP(E2326,MAPEO!C:D,2,0)&amp;" "&amp;H2326,VLOOKUP(E2326,MAPEO!C:D,2,0))</f>
        <v>Compeed Corns</v>
      </c>
      <c r="N2326" t="str">
        <f>VLOOKUP(F2326,MD!A:B,2,0)</f>
        <v>YTD 2016</v>
      </c>
    </row>
    <row r="2327" spans="1:14">
      <c r="A2327" t="s">
        <v>133</v>
      </c>
      <c r="B2327" t="s">
        <v>0</v>
      </c>
      <c r="C2327" t="s">
        <v>159</v>
      </c>
      <c r="D2327" t="s">
        <v>420</v>
      </c>
      <c r="E2327" t="s">
        <v>653</v>
      </c>
      <c r="F2327" t="s">
        <v>118</v>
      </c>
      <c r="G2327" s="3">
        <v>-87.83</v>
      </c>
      <c r="H2327" s="3" t="str">
        <f>VLOOKUP($A2327&amp;$C2327&amp;$B2327,Mapping!$C:$G,3,0)</f>
        <v>Beauty</v>
      </c>
      <c r="I2327" t="str">
        <f>VLOOKUP($A2327&amp;$C2327&amp;$B2327,Mapping!$C:$G,4,0)</f>
        <v>COMPEED</v>
      </c>
      <c r="J2327" t="str">
        <f t="shared" si="36"/>
        <v>COMPEED CORN BIG</v>
      </c>
      <c r="K2327" t="str">
        <f>VLOOKUP($A2327&amp;$C2327&amp;$B2327,Mapping!$C:$G,5,0)</f>
        <v>Oral &amp; Topical</v>
      </c>
      <c r="L2327" t="str">
        <f>VLOOKUP(J2327&amp;H2327,Mapping!J:K,2,0)</f>
        <v>Compeed Corn</v>
      </c>
      <c r="M2327" t="str">
        <f>IF(OR(I2327="PIZ BUIN",I2327="LISTERINE"),VLOOKUP(E2327,MAPEO!C:D,2,0)&amp;" "&amp;H2327,VLOOKUP(E2327,MAPEO!C:D,2,0))</f>
        <v>Compeed Corns</v>
      </c>
      <c r="N2327" t="str">
        <f>VLOOKUP(F2327,MD!A:B,2,0)</f>
        <v>YTD 2016</v>
      </c>
    </row>
    <row r="2328" spans="1:14">
      <c r="A2328" t="s">
        <v>133</v>
      </c>
      <c r="B2328" t="s">
        <v>0</v>
      </c>
      <c r="C2328" t="s">
        <v>159</v>
      </c>
      <c r="D2328" t="s">
        <v>420</v>
      </c>
      <c r="E2328" t="s">
        <v>654</v>
      </c>
      <c r="F2328" t="s">
        <v>482</v>
      </c>
      <c r="G2328" s="3">
        <v>335.76</v>
      </c>
      <c r="H2328" s="3" t="str">
        <f>VLOOKUP($A2328&amp;$C2328&amp;$B2328,Mapping!$C:$G,3,0)</f>
        <v>Beauty</v>
      </c>
      <c r="I2328" t="str">
        <f>VLOOKUP($A2328&amp;$C2328&amp;$B2328,Mapping!$C:$G,4,0)</f>
        <v>COMPEED</v>
      </c>
      <c r="J2328" t="str">
        <f t="shared" si="36"/>
        <v>COMPEED CORN DISPLAY</v>
      </c>
      <c r="K2328" t="str">
        <f>VLOOKUP($A2328&amp;$C2328&amp;$B2328,Mapping!$C:$G,5,0)</f>
        <v>Oral &amp; Topical</v>
      </c>
      <c r="L2328" t="str">
        <f>VLOOKUP(J2328&amp;H2328,Mapping!J:K,2,0)</f>
        <v>Compeed Corn</v>
      </c>
      <c r="M2328" t="str">
        <f>IF(OR(I2328="PIZ BUIN",I2328="LISTERINE"),VLOOKUP(E2328,MAPEO!C:D,2,0)&amp;" "&amp;H2328,VLOOKUP(E2328,MAPEO!C:D,2,0))</f>
        <v>Compeed Corns</v>
      </c>
      <c r="N2328">
        <f>VLOOKUP(F2328,MD!A:B,2,0)</f>
        <v>0</v>
      </c>
    </row>
    <row r="2329" spans="1:14">
      <c r="A2329" t="s">
        <v>133</v>
      </c>
      <c r="B2329" t="s">
        <v>0</v>
      </c>
      <c r="C2329" t="s">
        <v>159</v>
      </c>
      <c r="D2329" t="s">
        <v>420</v>
      </c>
      <c r="E2329" t="s">
        <v>654</v>
      </c>
      <c r="F2329" t="s">
        <v>483</v>
      </c>
      <c r="G2329" s="3">
        <v>-218.42</v>
      </c>
      <c r="H2329" s="3" t="str">
        <f>VLOOKUP($A2329&amp;$C2329&amp;$B2329,Mapping!$C:$G,3,0)</f>
        <v>Beauty</v>
      </c>
      <c r="I2329" t="str">
        <f>VLOOKUP($A2329&amp;$C2329&amp;$B2329,Mapping!$C:$G,4,0)</f>
        <v>COMPEED</v>
      </c>
      <c r="J2329" t="str">
        <f t="shared" si="36"/>
        <v>COMPEED CORN DISPLAY</v>
      </c>
      <c r="K2329" t="str">
        <f>VLOOKUP($A2329&amp;$C2329&amp;$B2329,Mapping!$C:$G,5,0)</f>
        <v>Oral &amp; Topical</v>
      </c>
      <c r="L2329" t="str">
        <f>VLOOKUP(J2329&amp;H2329,Mapping!J:K,2,0)</f>
        <v>Compeed Corn</v>
      </c>
      <c r="M2329" t="str">
        <f>IF(OR(I2329="PIZ BUIN",I2329="LISTERINE"),VLOOKUP(E2329,MAPEO!C:D,2,0)&amp;" "&amp;H2329,VLOOKUP(E2329,MAPEO!C:D,2,0))</f>
        <v>Compeed Corns</v>
      </c>
      <c r="N2329">
        <f>VLOOKUP(F2329,MD!A:B,2,0)</f>
        <v>0</v>
      </c>
    </row>
    <row r="2330" spans="1:14">
      <c r="A2330" t="s">
        <v>133</v>
      </c>
      <c r="B2330" t="s">
        <v>0</v>
      </c>
      <c r="C2330" t="s">
        <v>159</v>
      </c>
      <c r="D2330" t="s">
        <v>420</v>
      </c>
      <c r="E2330" t="s">
        <v>654</v>
      </c>
      <c r="F2330" t="s">
        <v>484</v>
      </c>
      <c r="G2330" s="3">
        <v>14360.78</v>
      </c>
      <c r="H2330" s="3" t="str">
        <f>VLOOKUP($A2330&amp;$C2330&amp;$B2330,Mapping!$C:$G,3,0)</f>
        <v>Beauty</v>
      </c>
      <c r="I2330" t="str">
        <f>VLOOKUP($A2330&amp;$C2330&amp;$B2330,Mapping!$C:$G,4,0)</f>
        <v>COMPEED</v>
      </c>
      <c r="J2330" t="str">
        <f t="shared" si="36"/>
        <v>COMPEED CORN DISPLAY</v>
      </c>
      <c r="K2330" t="str">
        <f>VLOOKUP($A2330&amp;$C2330&amp;$B2330,Mapping!$C:$G,5,0)</f>
        <v>Oral &amp; Topical</v>
      </c>
      <c r="L2330" t="str">
        <f>VLOOKUP(J2330&amp;H2330,Mapping!J:K,2,0)</f>
        <v>Compeed Corn</v>
      </c>
      <c r="M2330" t="str">
        <f>IF(OR(I2330="PIZ BUIN",I2330="LISTERINE"),VLOOKUP(E2330,MAPEO!C:D,2,0)&amp;" "&amp;H2330,VLOOKUP(E2330,MAPEO!C:D,2,0))</f>
        <v>Compeed Corns</v>
      </c>
      <c r="N2330">
        <f>VLOOKUP(F2330,MD!A:B,2,0)</f>
        <v>0</v>
      </c>
    </row>
    <row r="2331" spans="1:14">
      <c r="A2331" t="s">
        <v>133</v>
      </c>
      <c r="B2331" t="s">
        <v>0</v>
      </c>
      <c r="C2331" t="s">
        <v>159</v>
      </c>
      <c r="D2331" t="s">
        <v>420</v>
      </c>
      <c r="E2331" t="s">
        <v>654</v>
      </c>
      <c r="F2331" t="s">
        <v>485</v>
      </c>
      <c r="G2331" s="3">
        <v>5773.08</v>
      </c>
      <c r="H2331" s="3" t="str">
        <f>VLOOKUP($A2331&amp;$C2331&amp;$B2331,Mapping!$C:$G,3,0)</f>
        <v>Beauty</v>
      </c>
      <c r="I2331" t="str">
        <f>VLOOKUP($A2331&amp;$C2331&amp;$B2331,Mapping!$C:$G,4,0)</f>
        <v>COMPEED</v>
      </c>
      <c r="J2331" t="str">
        <f t="shared" si="36"/>
        <v>COMPEED CORN DISPLAY</v>
      </c>
      <c r="K2331" t="str">
        <f>VLOOKUP($A2331&amp;$C2331&amp;$B2331,Mapping!$C:$G,5,0)</f>
        <v>Oral &amp; Topical</v>
      </c>
      <c r="L2331" t="str">
        <f>VLOOKUP(J2331&amp;H2331,Mapping!J:K,2,0)</f>
        <v>Compeed Corn</v>
      </c>
      <c r="M2331" t="str">
        <f>IF(OR(I2331="PIZ BUIN",I2331="LISTERINE"),VLOOKUP(E2331,MAPEO!C:D,2,0)&amp;" "&amp;H2331,VLOOKUP(E2331,MAPEO!C:D,2,0))</f>
        <v>Compeed Corns</v>
      </c>
      <c r="N2331">
        <f>VLOOKUP(F2331,MD!A:B,2,0)</f>
        <v>0</v>
      </c>
    </row>
    <row r="2332" spans="1:14">
      <c r="A2332" t="s">
        <v>133</v>
      </c>
      <c r="B2332" t="s">
        <v>0</v>
      </c>
      <c r="C2332" t="s">
        <v>159</v>
      </c>
      <c r="D2332" t="s">
        <v>420</v>
      </c>
      <c r="E2332" t="s">
        <v>654</v>
      </c>
      <c r="F2332" t="s">
        <v>486</v>
      </c>
      <c r="G2332" s="3">
        <v>16452.759999999998</v>
      </c>
      <c r="H2332" s="3" t="str">
        <f>VLOOKUP($A2332&amp;$C2332&amp;$B2332,Mapping!$C:$G,3,0)</f>
        <v>Beauty</v>
      </c>
      <c r="I2332" t="str">
        <f>VLOOKUP($A2332&amp;$C2332&amp;$B2332,Mapping!$C:$G,4,0)</f>
        <v>COMPEED</v>
      </c>
      <c r="J2332" t="str">
        <f t="shared" si="36"/>
        <v>COMPEED CORN DISPLAY</v>
      </c>
      <c r="K2332" t="str">
        <f>VLOOKUP($A2332&amp;$C2332&amp;$B2332,Mapping!$C:$G,5,0)</f>
        <v>Oral &amp; Topical</v>
      </c>
      <c r="L2332" t="str">
        <f>VLOOKUP(J2332&amp;H2332,Mapping!J:K,2,0)</f>
        <v>Compeed Corn</v>
      </c>
      <c r="M2332" t="str">
        <f>IF(OR(I2332="PIZ BUIN",I2332="LISTERINE"),VLOOKUP(E2332,MAPEO!C:D,2,0)&amp;" "&amp;H2332,VLOOKUP(E2332,MAPEO!C:D,2,0))</f>
        <v>Compeed Corns</v>
      </c>
      <c r="N2332">
        <f>VLOOKUP(F2332,MD!A:B,2,0)</f>
        <v>0</v>
      </c>
    </row>
    <row r="2333" spans="1:14">
      <c r="A2333" t="s">
        <v>133</v>
      </c>
      <c r="B2333" t="s">
        <v>0</v>
      </c>
      <c r="C2333" t="s">
        <v>159</v>
      </c>
      <c r="D2333" t="s">
        <v>420</v>
      </c>
      <c r="E2333" t="s">
        <v>654</v>
      </c>
      <c r="F2333" t="s">
        <v>487</v>
      </c>
      <c r="G2333" s="3">
        <v>13585.24</v>
      </c>
      <c r="H2333" s="3" t="str">
        <f>VLOOKUP($A2333&amp;$C2333&amp;$B2333,Mapping!$C:$G,3,0)</f>
        <v>Beauty</v>
      </c>
      <c r="I2333" t="str">
        <f>VLOOKUP($A2333&amp;$C2333&amp;$B2333,Mapping!$C:$G,4,0)</f>
        <v>COMPEED</v>
      </c>
      <c r="J2333" t="str">
        <f t="shared" si="36"/>
        <v>COMPEED CORN DISPLAY</v>
      </c>
      <c r="K2333" t="str">
        <f>VLOOKUP($A2333&amp;$C2333&amp;$B2333,Mapping!$C:$G,5,0)</f>
        <v>Oral &amp; Topical</v>
      </c>
      <c r="L2333" t="str">
        <f>VLOOKUP(J2333&amp;H2333,Mapping!J:K,2,0)</f>
        <v>Compeed Corn</v>
      </c>
      <c r="M2333" t="str">
        <f>IF(OR(I2333="PIZ BUIN",I2333="LISTERINE"),VLOOKUP(E2333,MAPEO!C:D,2,0)&amp;" "&amp;H2333,VLOOKUP(E2333,MAPEO!C:D,2,0))</f>
        <v>Compeed Corns</v>
      </c>
      <c r="N2333">
        <f>VLOOKUP(F2333,MD!A:B,2,0)</f>
        <v>0</v>
      </c>
    </row>
    <row r="2334" spans="1:14">
      <c r="A2334" t="s">
        <v>133</v>
      </c>
      <c r="B2334" t="s">
        <v>0</v>
      </c>
      <c r="C2334" t="s">
        <v>159</v>
      </c>
      <c r="D2334" t="s">
        <v>420</v>
      </c>
      <c r="E2334" t="s">
        <v>654</v>
      </c>
      <c r="F2334" t="s">
        <v>488</v>
      </c>
      <c r="G2334" s="3">
        <v>6750.56</v>
      </c>
      <c r="H2334" s="3" t="str">
        <f>VLOOKUP($A2334&amp;$C2334&amp;$B2334,Mapping!$C:$G,3,0)</f>
        <v>Beauty</v>
      </c>
      <c r="I2334" t="str">
        <f>VLOOKUP($A2334&amp;$C2334&amp;$B2334,Mapping!$C:$G,4,0)</f>
        <v>COMPEED</v>
      </c>
      <c r="J2334" t="str">
        <f t="shared" si="36"/>
        <v>COMPEED CORN DISPLAY</v>
      </c>
      <c r="K2334" t="str">
        <f>VLOOKUP($A2334&amp;$C2334&amp;$B2334,Mapping!$C:$G,5,0)</f>
        <v>Oral &amp; Topical</v>
      </c>
      <c r="L2334" t="str">
        <f>VLOOKUP(J2334&amp;H2334,Mapping!J:K,2,0)</f>
        <v>Compeed Corn</v>
      </c>
      <c r="M2334" t="str">
        <f>IF(OR(I2334="PIZ BUIN",I2334="LISTERINE"),VLOOKUP(E2334,MAPEO!C:D,2,0)&amp;" "&amp;H2334,VLOOKUP(E2334,MAPEO!C:D,2,0))</f>
        <v>Compeed Corns</v>
      </c>
      <c r="N2334">
        <f>VLOOKUP(F2334,MD!A:B,2,0)</f>
        <v>0</v>
      </c>
    </row>
    <row r="2335" spans="1:14">
      <c r="A2335" t="s">
        <v>133</v>
      </c>
      <c r="B2335" t="s">
        <v>0</v>
      </c>
      <c r="C2335" t="s">
        <v>159</v>
      </c>
      <c r="D2335" t="s">
        <v>420</v>
      </c>
      <c r="E2335" t="s">
        <v>654</v>
      </c>
      <c r="F2335" t="s">
        <v>489</v>
      </c>
      <c r="G2335" s="3">
        <v>4045.02</v>
      </c>
      <c r="H2335" s="3" t="str">
        <f>VLOOKUP($A2335&amp;$C2335&amp;$B2335,Mapping!$C:$G,3,0)</f>
        <v>Beauty</v>
      </c>
      <c r="I2335" t="str">
        <f>VLOOKUP($A2335&amp;$C2335&amp;$B2335,Mapping!$C:$G,4,0)</f>
        <v>COMPEED</v>
      </c>
      <c r="J2335" t="str">
        <f t="shared" si="36"/>
        <v>COMPEED CORN DISPLAY</v>
      </c>
      <c r="K2335" t="str">
        <f>VLOOKUP($A2335&amp;$C2335&amp;$B2335,Mapping!$C:$G,5,0)</f>
        <v>Oral &amp; Topical</v>
      </c>
      <c r="L2335" t="str">
        <f>VLOOKUP(J2335&amp;H2335,Mapping!J:K,2,0)</f>
        <v>Compeed Corn</v>
      </c>
      <c r="M2335" t="str">
        <f>IF(OR(I2335="PIZ BUIN",I2335="LISTERINE"),VLOOKUP(E2335,MAPEO!C:D,2,0)&amp;" "&amp;H2335,VLOOKUP(E2335,MAPEO!C:D,2,0))</f>
        <v>Compeed Corns</v>
      </c>
      <c r="N2335">
        <f>VLOOKUP(F2335,MD!A:B,2,0)</f>
        <v>0</v>
      </c>
    </row>
    <row r="2336" spans="1:14">
      <c r="A2336" t="s">
        <v>133</v>
      </c>
      <c r="B2336" t="s">
        <v>0</v>
      </c>
      <c r="C2336" t="s">
        <v>159</v>
      </c>
      <c r="D2336" t="s">
        <v>420</v>
      </c>
      <c r="E2336" t="s">
        <v>654</v>
      </c>
      <c r="F2336" t="s">
        <v>490</v>
      </c>
      <c r="G2336" s="3">
        <v>3801.32</v>
      </c>
      <c r="H2336" s="3" t="str">
        <f>VLOOKUP($A2336&amp;$C2336&amp;$B2336,Mapping!$C:$G,3,0)</f>
        <v>Beauty</v>
      </c>
      <c r="I2336" t="str">
        <f>VLOOKUP($A2336&amp;$C2336&amp;$B2336,Mapping!$C:$G,4,0)</f>
        <v>COMPEED</v>
      </c>
      <c r="J2336" t="str">
        <f t="shared" si="36"/>
        <v>COMPEED CORN DISPLAY</v>
      </c>
      <c r="K2336" t="str">
        <f>VLOOKUP($A2336&amp;$C2336&amp;$B2336,Mapping!$C:$G,5,0)</f>
        <v>Oral &amp; Topical</v>
      </c>
      <c r="L2336" t="str">
        <f>VLOOKUP(J2336&amp;H2336,Mapping!J:K,2,0)</f>
        <v>Compeed Corn</v>
      </c>
      <c r="M2336" t="str">
        <f>IF(OR(I2336="PIZ BUIN",I2336="LISTERINE"),VLOOKUP(E2336,MAPEO!C:D,2,0)&amp;" "&amp;H2336,VLOOKUP(E2336,MAPEO!C:D,2,0))</f>
        <v>Compeed Corns</v>
      </c>
      <c r="N2336">
        <f>VLOOKUP(F2336,MD!A:B,2,0)</f>
        <v>0</v>
      </c>
    </row>
    <row r="2337" spans="1:14">
      <c r="A2337" t="s">
        <v>133</v>
      </c>
      <c r="B2337" t="s">
        <v>0</v>
      </c>
      <c r="C2337" t="s">
        <v>159</v>
      </c>
      <c r="D2337" t="s">
        <v>420</v>
      </c>
      <c r="E2337" t="s">
        <v>654</v>
      </c>
      <c r="F2337" t="s">
        <v>491</v>
      </c>
      <c r="G2337" s="3">
        <v>2672.14</v>
      </c>
      <c r="H2337" s="3" t="str">
        <f>VLOOKUP($A2337&amp;$C2337&amp;$B2337,Mapping!$C:$G,3,0)</f>
        <v>Beauty</v>
      </c>
      <c r="I2337" t="str">
        <f>VLOOKUP($A2337&amp;$C2337&amp;$B2337,Mapping!$C:$G,4,0)</f>
        <v>COMPEED</v>
      </c>
      <c r="J2337" t="str">
        <f t="shared" si="36"/>
        <v>COMPEED CORN DISPLAY</v>
      </c>
      <c r="K2337" t="str">
        <f>VLOOKUP($A2337&amp;$C2337&amp;$B2337,Mapping!$C:$G,5,0)</f>
        <v>Oral &amp; Topical</v>
      </c>
      <c r="L2337" t="str">
        <f>VLOOKUP(J2337&amp;H2337,Mapping!J:K,2,0)</f>
        <v>Compeed Corn</v>
      </c>
      <c r="M2337" t="str">
        <f>IF(OR(I2337="PIZ BUIN",I2337="LISTERINE"),VLOOKUP(E2337,MAPEO!C:D,2,0)&amp;" "&amp;H2337,VLOOKUP(E2337,MAPEO!C:D,2,0))</f>
        <v>Compeed Corns</v>
      </c>
      <c r="N2337">
        <f>VLOOKUP(F2337,MD!A:B,2,0)</f>
        <v>0</v>
      </c>
    </row>
    <row r="2338" spans="1:14">
      <c r="A2338" t="s">
        <v>133</v>
      </c>
      <c r="B2338" t="s">
        <v>0</v>
      </c>
      <c r="C2338" t="s">
        <v>159</v>
      </c>
      <c r="D2338" t="s">
        <v>420</v>
      </c>
      <c r="E2338" t="s">
        <v>654</v>
      </c>
      <c r="F2338" t="s">
        <v>492</v>
      </c>
      <c r="G2338" s="3">
        <v>411.96</v>
      </c>
      <c r="H2338" s="3" t="str">
        <f>VLOOKUP($A2338&amp;$C2338&amp;$B2338,Mapping!$C:$G,3,0)</f>
        <v>Beauty</v>
      </c>
      <c r="I2338" t="str">
        <f>VLOOKUP($A2338&amp;$C2338&amp;$B2338,Mapping!$C:$G,4,0)</f>
        <v>COMPEED</v>
      </c>
      <c r="J2338" t="str">
        <f t="shared" si="36"/>
        <v>COMPEED CORN DISPLAY</v>
      </c>
      <c r="K2338" t="str">
        <f>VLOOKUP($A2338&amp;$C2338&amp;$B2338,Mapping!$C:$G,5,0)</f>
        <v>Oral &amp; Topical</v>
      </c>
      <c r="L2338" t="str">
        <f>VLOOKUP(J2338&amp;H2338,Mapping!J:K,2,0)</f>
        <v>Compeed Corn</v>
      </c>
      <c r="M2338" t="str">
        <f>IF(OR(I2338="PIZ BUIN",I2338="LISTERINE"),VLOOKUP(E2338,MAPEO!C:D,2,0)&amp;" "&amp;H2338,VLOOKUP(E2338,MAPEO!C:D,2,0))</f>
        <v>Compeed Corns</v>
      </c>
      <c r="N2338">
        <f>VLOOKUP(F2338,MD!A:B,2,0)</f>
        <v>0</v>
      </c>
    </row>
    <row r="2339" spans="1:14">
      <c r="A2339" t="s">
        <v>133</v>
      </c>
      <c r="B2339" t="s">
        <v>0</v>
      </c>
      <c r="C2339" t="s">
        <v>159</v>
      </c>
      <c r="D2339" t="s">
        <v>420</v>
      </c>
      <c r="E2339" t="s">
        <v>654</v>
      </c>
      <c r="F2339" t="s">
        <v>493</v>
      </c>
      <c r="G2339" s="3">
        <v>96.6</v>
      </c>
      <c r="H2339" s="3" t="str">
        <f>VLOOKUP($A2339&amp;$C2339&amp;$B2339,Mapping!$C:$G,3,0)</f>
        <v>Beauty</v>
      </c>
      <c r="I2339" t="str">
        <f>VLOOKUP($A2339&amp;$C2339&amp;$B2339,Mapping!$C:$G,4,0)</f>
        <v>COMPEED</v>
      </c>
      <c r="J2339" t="str">
        <f t="shared" si="36"/>
        <v>COMPEED CORN DISPLAY</v>
      </c>
      <c r="K2339" t="str">
        <f>VLOOKUP($A2339&amp;$C2339&amp;$B2339,Mapping!$C:$G,5,0)</f>
        <v>Oral &amp; Topical</v>
      </c>
      <c r="L2339" t="str">
        <f>VLOOKUP(J2339&amp;H2339,Mapping!J:K,2,0)</f>
        <v>Compeed Corn</v>
      </c>
      <c r="M2339" t="str">
        <f>IF(OR(I2339="PIZ BUIN",I2339="LISTERINE"),VLOOKUP(E2339,MAPEO!C:D,2,0)&amp;" "&amp;H2339,VLOOKUP(E2339,MAPEO!C:D,2,0))</f>
        <v>Compeed Corns</v>
      </c>
      <c r="N2339">
        <f>VLOOKUP(F2339,MD!A:B,2,0)</f>
        <v>0</v>
      </c>
    </row>
    <row r="2340" spans="1:14">
      <c r="A2340" t="s">
        <v>133</v>
      </c>
      <c r="B2340" t="s">
        <v>0</v>
      </c>
      <c r="C2340" t="s">
        <v>159</v>
      </c>
      <c r="D2340" t="s">
        <v>420</v>
      </c>
      <c r="E2340" t="s">
        <v>655</v>
      </c>
      <c r="F2340" t="s">
        <v>482</v>
      </c>
      <c r="G2340" s="3">
        <v>40741.64</v>
      </c>
      <c r="H2340" s="3" t="str">
        <f>VLOOKUP($A2340&amp;$C2340&amp;$B2340,Mapping!$C:$G,3,0)</f>
        <v>Beauty</v>
      </c>
      <c r="I2340" t="str">
        <f>VLOOKUP($A2340&amp;$C2340&amp;$B2340,Mapping!$C:$G,4,0)</f>
        <v>COMPEED</v>
      </c>
      <c r="J2340" t="str">
        <f t="shared" si="36"/>
        <v>COMPEED CORN MEDIUM</v>
      </c>
      <c r="K2340" t="str">
        <f>VLOOKUP($A2340&amp;$C2340&amp;$B2340,Mapping!$C:$G,5,0)</f>
        <v>Oral &amp; Topical</v>
      </c>
      <c r="L2340" t="str">
        <f>VLOOKUP(J2340&amp;H2340,Mapping!J:K,2,0)</f>
        <v>Compeed Corn</v>
      </c>
      <c r="M2340" t="str">
        <f>IF(OR(I2340="PIZ BUIN",I2340="LISTERINE"),VLOOKUP(E2340,MAPEO!C:D,2,0)&amp;" "&amp;H2340,VLOOKUP(E2340,MAPEO!C:D,2,0))</f>
        <v>Compeed Corns</v>
      </c>
      <c r="N2340">
        <f>VLOOKUP(F2340,MD!A:B,2,0)</f>
        <v>0</v>
      </c>
    </row>
    <row r="2341" spans="1:14">
      <c r="A2341" t="s">
        <v>133</v>
      </c>
      <c r="B2341" t="s">
        <v>0</v>
      </c>
      <c r="C2341" t="s">
        <v>159</v>
      </c>
      <c r="D2341" t="s">
        <v>420</v>
      </c>
      <c r="E2341" t="s">
        <v>655</v>
      </c>
      <c r="F2341" t="s">
        <v>483</v>
      </c>
      <c r="G2341" s="3">
        <v>133707.69</v>
      </c>
      <c r="H2341" s="3" t="str">
        <f>VLOOKUP($A2341&amp;$C2341&amp;$B2341,Mapping!$C:$G,3,0)</f>
        <v>Beauty</v>
      </c>
      <c r="I2341" t="str">
        <f>VLOOKUP($A2341&amp;$C2341&amp;$B2341,Mapping!$C:$G,4,0)</f>
        <v>COMPEED</v>
      </c>
      <c r="J2341" t="str">
        <f t="shared" si="36"/>
        <v>COMPEED CORN MEDIUM</v>
      </c>
      <c r="K2341" t="str">
        <f>VLOOKUP($A2341&amp;$C2341&amp;$B2341,Mapping!$C:$G,5,0)</f>
        <v>Oral &amp; Topical</v>
      </c>
      <c r="L2341" t="str">
        <f>VLOOKUP(J2341&amp;H2341,Mapping!J:K,2,0)</f>
        <v>Compeed Corn</v>
      </c>
      <c r="M2341" t="str">
        <f>IF(OR(I2341="PIZ BUIN",I2341="LISTERINE"),VLOOKUP(E2341,MAPEO!C:D,2,0)&amp;" "&amp;H2341,VLOOKUP(E2341,MAPEO!C:D,2,0))</f>
        <v>Compeed Corns</v>
      </c>
      <c r="N2341">
        <f>VLOOKUP(F2341,MD!A:B,2,0)</f>
        <v>0</v>
      </c>
    </row>
    <row r="2342" spans="1:14">
      <c r="A2342" t="s">
        <v>133</v>
      </c>
      <c r="B2342" t="s">
        <v>0</v>
      </c>
      <c r="C2342" t="s">
        <v>159</v>
      </c>
      <c r="D2342" t="s">
        <v>420</v>
      </c>
      <c r="E2342" t="s">
        <v>655</v>
      </c>
      <c r="F2342" t="s">
        <v>484</v>
      </c>
      <c r="G2342" s="3">
        <v>234451.53</v>
      </c>
      <c r="H2342" s="3" t="str">
        <f>VLOOKUP($A2342&amp;$C2342&amp;$B2342,Mapping!$C:$G,3,0)</f>
        <v>Beauty</v>
      </c>
      <c r="I2342" t="str">
        <f>VLOOKUP($A2342&amp;$C2342&amp;$B2342,Mapping!$C:$G,4,0)</f>
        <v>COMPEED</v>
      </c>
      <c r="J2342" t="str">
        <f t="shared" si="36"/>
        <v>COMPEED CORN MEDIUM</v>
      </c>
      <c r="K2342" t="str">
        <f>VLOOKUP($A2342&amp;$C2342&amp;$B2342,Mapping!$C:$G,5,0)</f>
        <v>Oral &amp; Topical</v>
      </c>
      <c r="L2342" t="str">
        <f>VLOOKUP(J2342&amp;H2342,Mapping!J:K,2,0)</f>
        <v>Compeed Corn</v>
      </c>
      <c r="M2342" t="str">
        <f>IF(OR(I2342="PIZ BUIN",I2342="LISTERINE"),VLOOKUP(E2342,MAPEO!C:D,2,0)&amp;" "&amp;H2342,VLOOKUP(E2342,MAPEO!C:D,2,0))</f>
        <v>Compeed Corns</v>
      </c>
      <c r="N2342">
        <f>VLOOKUP(F2342,MD!A:B,2,0)</f>
        <v>0</v>
      </c>
    </row>
    <row r="2343" spans="1:14">
      <c r="A2343" t="s">
        <v>133</v>
      </c>
      <c r="B2343" t="s">
        <v>0</v>
      </c>
      <c r="C2343" t="s">
        <v>159</v>
      </c>
      <c r="D2343" t="s">
        <v>420</v>
      </c>
      <c r="E2343" t="s">
        <v>655</v>
      </c>
      <c r="F2343" t="s">
        <v>485</v>
      </c>
      <c r="G2343" s="3">
        <v>103176.07</v>
      </c>
      <c r="H2343" s="3" t="str">
        <f>VLOOKUP($A2343&amp;$C2343&amp;$B2343,Mapping!$C:$G,3,0)</f>
        <v>Beauty</v>
      </c>
      <c r="I2343" t="str">
        <f>VLOOKUP($A2343&amp;$C2343&amp;$B2343,Mapping!$C:$G,4,0)</f>
        <v>COMPEED</v>
      </c>
      <c r="J2343" t="str">
        <f t="shared" si="36"/>
        <v>COMPEED CORN MEDIUM</v>
      </c>
      <c r="K2343" t="str">
        <f>VLOOKUP($A2343&amp;$C2343&amp;$B2343,Mapping!$C:$G,5,0)</f>
        <v>Oral &amp; Topical</v>
      </c>
      <c r="L2343" t="str">
        <f>VLOOKUP(J2343&amp;H2343,Mapping!J:K,2,0)</f>
        <v>Compeed Corn</v>
      </c>
      <c r="M2343" t="str">
        <f>IF(OR(I2343="PIZ BUIN",I2343="LISTERINE"),VLOOKUP(E2343,MAPEO!C:D,2,0)&amp;" "&amp;H2343,VLOOKUP(E2343,MAPEO!C:D,2,0))</f>
        <v>Compeed Corns</v>
      </c>
      <c r="N2343">
        <f>VLOOKUP(F2343,MD!A:B,2,0)</f>
        <v>0</v>
      </c>
    </row>
    <row r="2344" spans="1:14">
      <c r="A2344" t="s">
        <v>133</v>
      </c>
      <c r="B2344" t="s">
        <v>0</v>
      </c>
      <c r="C2344" t="s">
        <v>159</v>
      </c>
      <c r="D2344" t="s">
        <v>420</v>
      </c>
      <c r="E2344" t="s">
        <v>655</v>
      </c>
      <c r="F2344" t="s">
        <v>486</v>
      </c>
      <c r="G2344" s="3">
        <v>119147.36</v>
      </c>
      <c r="H2344" s="3" t="str">
        <f>VLOOKUP($A2344&amp;$C2344&amp;$B2344,Mapping!$C:$G,3,0)</f>
        <v>Beauty</v>
      </c>
      <c r="I2344" t="str">
        <f>VLOOKUP($A2344&amp;$C2344&amp;$B2344,Mapping!$C:$G,4,0)</f>
        <v>COMPEED</v>
      </c>
      <c r="J2344" t="str">
        <f t="shared" si="36"/>
        <v>COMPEED CORN MEDIUM</v>
      </c>
      <c r="K2344" t="str">
        <f>VLOOKUP($A2344&amp;$C2344&amp;$B2344,Mapping!$C:$G,5,0)</f>
        <v>Oral &amp; Topical</v>
      </c>
      <c r="L2344" t="str">
        <f>VLOOKUP(J2344&amp;H2344,Mapping!J:K,2,0)</f>
        <v>Compeed Corn</v>
      </c>
      <c r="M2344" t="str">
        <f>IF(OR(I2344="PIZ BUIN",I2344="LISTERINE"),VLOOKUP(E2344,MAPEO!C:D,2,0)&amp;" "&amp;H2344,VLOOKUP(E2344,MAPEO!C:D,2,0))</f>
        <v>Compeed Corns</v>
      </c>
      <c r="N2344">
        <f>VLOOKUP(F2344,MD!A:B,2,0)</f>
        <v>0</v>
      </c>
    </row>
    <row r="2345" spans="1:14">
      <c r="A2345" t="s">
        <v>133</v>
      </c>
      <c r="B2345" t="s">
        <v>0</v>
      </c>
      <c r="C2345" t="s">
        <v>159</v>
      </c>
      <c r="D2345" t="s">
        <v>420</v>
      </c>
      <c r="E2345" t="s">
        <v>655</v>
      </c>
      <c r="F2345" t="s">
        <v>487</v>
      </c>
      <c r="G2345" s="3">
        <v>214896.34</v>
      </c>
      <c r="H2345" s="3" t="str">
        <f>VLOOKUP($A2345&amp;$C2345&amp;$B2345,Mapping!$C:$G,3,0)</f>
        <v>Beauty</v>
      </c>
      <c r="I2345" t="str">
        <f>VLOOKUP($A2345&amp;$C2345&amp;$B2345,Mapping!$C:$G,4,0)</f>
        <v>COMPEED</v>
      </c>
      <c r="J2345" t="str">
        <f t="shared" si="36"/>
        <v>COMPEED CORN MEDIUM</v>
      </c>
      <c r="K2345" t="str">
        <f>VLOOKUP($A2345&amp;$C2345&amp;$B2345,Mapping!$C:$G,5,0)</f>
        <v>Oral &amp; Topical</v>
      </c>
      <c r="L2345" t="str">
        <f>VLOOKUP(J2345&amp;H2345,Mapping!J:K,2,0)</f>
        <v>Compeed Corn</v>
      </c>
      <c r="M2345" t="str">
        <f>IF(OR(I2345="PIZ BUIN",I2345="LISTERINE"),VLOOKUP(E2345,MAPEO!C:D,2,0)&amp;" "&amp;H2345,VLOOKUP(E2345,MAPEO!C:D,2,0))</f>
        <v>Compeed Corns</v>
      </c>
      <c r="N2345">
        <f>VLOOKUP(F2345,MD!A:B,2,0)</f>
        <v>0</v>
      </c>
    </row>
    <row r="2346" spans="1:14">
      <c r="A2346" t="s">
        <v>133</v>
      </c>
      <c r="B2346" t="s">
        <v>0</v>
      </c>
      <c r="C2346" t="s">
        <v>159</v>
      </c>
      <c r="D2346" t="s">
        <v>420</v>
      </c>
      <c r="E2346" t="s">
        <v>655</v>
      </c>
      <c r="F2346" t="s">
        <v>488</v>
      </c>
      <c r="G2346" s="3">
        <v>61593.85</v>
      </c>
      <c r="H2346" s="3" t="str">
        <f>VLOOKUP($A2346&amp;$C2346&amp;$B2346,Mapping!$C:$G,3,0)</f>
        <v>Beauty</v>
      </c>
      <c r="I2346" t="str">
        <f>VLOOKUP($A2346&amp;$C2346&amp;$B2346,Mapping!$C:$G,4,0)</f>
        <v>COMPEED</v>
      </c>
      <c r="J2346" t="str">
        <f t="shared" si="36"/>
        <v>COMPEED CORN MEDIUM</v>
      </c>
      <c r="K2346" t="str">
        <f>VLOOKUP($A2346&amp;$C2346&amp;$B2346,Mapping!$C:$G,5,0)</f>
        <v>Oral &amp; Topical</v>
      </c>
      <c r="L2346" t="str">
        <f>VLOOKUP(J2346&amp;H2346,Mapping!J:K,2,0)</f>
        <v>Compeed Corn</v>
      </c>
      <c r="M2346" t="str">
        <f>IF(OR(I2346="PIZ BUIN",I2346="LISTERINE"),VLOOKUP(E2346,MAPEO!C:D,2,0)&amp;" "&amp;H2346,VLOOKUP(E2346,MAPEO!C:D,2,0))</f>
        <v>Compeed Corns</v>
      </c>
      <c r="N2346">
        <f>VLOOKUP(F2346,MD!A:B,2,0)</f>
        <v>0</v>
      </c>
    </row>
    <row r="2347" spans="1:14">
      <c r="A2347" t="s">
        <v>133</v>
      </c>
      <c r="B2347" t="s">
        <v>0</v>
      </c>
      <c r="C2347" t="s">
        <v>159</v>
      </c>
      <c r="D2347" t="s">
        <v>420</v>
      </c>
      <c r="E2347" t="s">
        <v>655</v>
      </c>
      <c r="F2347" t="s">
        <v>489</v>
      </c>
      <c r="G2347" s="3">
        <v>28736.59</v>
      </c>
      <c r="H2347" s="3" t="str">
        <f>VLOOKUP($A2347&amp;$C2347&amp;$B2347,Mapping!$C:$G,3,0)</f>
        <v>Beauty</v>
      </c>
      <c r="I2347" t="str">
        <f>VLOOKUP($A2347&amp;$C2347&amp;$B2347,Mapping!$C:$G,4,0)</f>
        <v>COMPEED</v>
      </c>
      <c r="J2347" t="str">
        <f t="shared" si="36"/>
        <v>COMPEED CORN MEDIUM</v>
      </c>
      <c r="K2347" t="str">
        <f>VLOOKUP($A2347&amp;$C2347&amp;$B2347,Mapping!$C:$G,5,0)</f>
        <v>Oral &amp; Topical</v>
      </c>
      <c r="L2347" t="str">
        <f>VLOOKUP(J2347&amp;H2347,Mapping!J:K,2,0)</f>
        <v>Compeed Corn</v>
      </c>
      <c r="M2347" t="str">
        <f>IF(OR(I2347="PIZ BUIN",I2347="LISTERINE"),VLOOKUP(E2347,MAPEO!C:D,2,0)&amp;" "&amp;H2347,VLOOKUP(E2347,MAPEO!C:D,2,0))</f>
        <v>Compeed Corns</v>
      </c>
      <c r="N2347">
        <f>VLOOKUP(F2347,MD!A:B,2,0)</f>
        <v>0</v>
      </c>
    </row>
    <row r="2348" spans="1:14">
      <c r="A2348" t="s">
        <v>133</v>
      </c>
      <c r="B2348" t="s">
        <v>0</v>
      </c>
      <c r="C2348" t="s">
        <v>159</v>
      </c>
      <c r="D2348" t="s">
        <v>420</v>
      </c>
      <c r="E2348" t="s">
        <v>655</v>
      </c>
      <c r="F2348" t="s">
        <v>490</v>
      </c>
      <c r="G2348" s="3">
        <v>68368.39</v>
      </c>
      <c r="H2348" s="3" t="str">
        <f>VLOOKUP($A2348&amp;$C2348&amp;$B2348,Mapping!$C:$G,3,0)</f>
        <v>Beauty</v>
      </c>
      <c r="I2348" t="str">
        <f>VLOOKUP($A2348&amp;$C2348&amp;$B2348,Mapping!$C:$G,4,0)</f>
        <v>COMPEED</v>
      </c>
      <c r="J2348" t="str">
        <f t="shared" si="36"/>
        <v>COMPEED CORN MEDIUM</v>
      </c>
      <c r="K2348" t="str">
        <f>VLOOKUP($A2348&amp;$C2348&amp;$B2348,Mapping!$C:$G,5,0)</f>
        <v>Oral &amp; Topical</v>
      </c>
      <c r="L2348" t="str">
        <f>VLOOKUP(J2348&amp;H2348,Mapping!J:K,2,0)</f>
        <v>Compeed Corn</v>
      </c>
      <c r="M2348" t="str">
        <f>IF(OR(I2348="PIZ BUIN",I2348="LISTERINE"),VLOOKUP(E2348,MAPEO!C:D,2,0)&amp;" "&amp;H2348,VLOOKUP(E2348,MAPEO!C:D,2,0))</f>
        <v>Compeed Corns</v>
      </c>
      <c r="N2348">
        <f>VLOOKUP(F2348,MD!A:B,2,0)</f>
        <v>0</v>
      </c>
    </row>
    <row r="2349" spans="1:14">
      <c r="A2349" t="s">
        <v>133</v>
      </c>
      <c r="B2349" t="s">
        <v>0</v>
      </c>
      <c r="C2349" t="s">
        <v>159</v>
      </c>
      <c r="D2349" t="s">
        <v>420</v>
      </c>
      <c r="E2349" t="s">
        <v>655</v>
      </c>
      <c r="F2349" t="s">
        <v>491</v>
      </c>
      <c r="G2349" s="3">
        <v>41672.67</v>
      </c>
      <c r="H2349" s="3" t="str">
        <f>VLOOKUP($A2349&amp;$C2349&amp;$B2349,Mapping!$C:$G,3,0)</f>
        <v>Beauty</v>
      </c>
      <c r="I2349" t="str">
        <f>VLOOKUP($A2349&amp;$C2349&amp;$B2349,Mapping!$C:$G,4,0)</f>
        <v>COMPEED</v>
      </c>
      <c r="J2349" t="str">
        <f t="shared" si="36"/>
        <v>COMPEED CORN MEDIUM</v>
      </c>
      <c r="K2349" t="str">
        <f>VLOOKUP($A2349&amp;$C2349&amp;$B2349,Mapping!$C:$G,5,0)</f>
        <v>Oral &amp; Topical</v>
      </c>
      <c r="L2349" t="str">
        <f>VLOOKUP(J2349&amp;H2349,Mapping!J:K,2,0)</f>
        <v>Compeed Corn</v>
      </c>
      <c r="M2349" t="str">
        <f>IF(OR(I2349="PIZ BUIN",I2349="LISTERINE"),VLOOKUP(E2349,MAPEO!C:D,2,0)&amp;" "&amp;H2349,VLOOKUP(E2349,MAPEO!C:D,2,0))</f>
        <v>Compeed Corns</v>
      </c>
      <c r="N2349">
        <f>VLOOKUP(F2349,MD!A:B,2,0)</f>
        <v>0</v>
      </c>
    </row>
    <row r="2350" spans="1:14">
      <c r="A2350" t="s">
        <v>133</v>
      </c>
      <c r="B2350" t="s">
        <v>0</v>
      </c>
      <c r="C2350" t="s">
        <v>159</v>
      </c>
      <c r="D2350" t="s">
        <v>420</v>
      </c>
      <c r="E2350" t="s">
        <v>655</v>
      </c>
      <c r="F2350" t="s">
        <v>492</v>
      </c>
      <c r="G2350" s="3">
        <v>31874.33</v>
      </c>
      <c r="H2350" s="3" t="str">
        <f>VLOOKUP($A2350&amp;$C2350&amp;$B2350,Mapping!$C:$G,3,0)</f>
        <v>Beauty</v>
      </c>
      <c r="I2350" t="str">
        <f>VLOOKUP($A2350&amp;$C2350&amp;$B2350,Mapping!$C:$G,4,0)</f>
        <v>COMPEED</v>
      </c>
      <c r="J2350" t="str">
        <f t="shared" si="36"/>
        <v>COMPEED CORN MEDIUM</v>
      </c>
      <c r="K2350" t="str">
        <f>VLOOKUP($A2350&amp;$C2350&amp;$B2350,Mapping!$C:$G,5,0)</f>
        <v>Oral &amp; Topical</v>
      </c>
      <c r="L2350" t="str">
        <f>VLOOKUP(J2350&amp;H2350,Mapping!J:K,2,0)</f>
        <v>Compeed Corn</v>
      </c>
      <c r="M2350" t="str">
        <f>IF(OR(I2350="PIZ BUIN",I2350="LISTERINE"),VLOOKUP(E2350,MAPEO!C:D,2,0)&amp;" "&amp;H2350,VLOOKUP(E2350,MAPEO!C:D,2,0))</f>
        <v>Compeed Corns</v>
      </c>
      <c r="N2350">
        <f>VLOOKUP(F2350,MD!A:B,2,0)</f>
        <v>0</v>
      </c>
    </row>
    <row r="2351" spans="1:14">
      <c r="A2351" t="s">
        <v>133</v>
      </c>
      <c r="B2351" t="s">
        <v>0</v>
      </c>
      <c r="C2351" t="s">
        <v>159</v>
      </c>
      <c r="D2351" t="s">
        <v>420</v>
      </c>
      <c r="E2351" t="s">
        <v>655</v>
      </c>
      <c r="F2351" t="s">
        <v>493</v>
      </c>
      <c r="G2351" s="3">
        <v>114438.92</v>
      </c>
      <c r="H2351" s="3" t="str">
        <f>VLOOKUP($A2351&amp;$C2351&amp;$B2351,Mapping!$C:$G,3,0)</f>
        <v>Beauty</v>
      </c>
      <c r="I2351" t="str">
        <f>VLOOKUP($A2351&amp;$C2351&amp;$B2351,Mapping!$C:$G,4,0)</f>
        <v>COMPEED</v>
      </c>
      <c r="J2351" t="str">
        <f t="shared" si="36"/>
        <v>COMPEED CORN MEDIUM</v>
      </c>
      <c r="K2351" t="str">
        <f>VLOOKUP($A2351&amp;$C2351&amp;$B2351,Mapping!$C:$G,5,0)</f>
        <v>Oral &amp; Topical</v>
      </c>
      <c r="L2351" t="str">
        <f>VLOOKUP(J2351&amp;H2351,Mapping!J:K,2,0)</f>
        <v>Compeed Corn</v>
      </c>
      <c r="M2351" t="str">
        <f>IF(OR(I2351="PIZ BUIN",I2351="LISTERINE"),VLOOKUP(E2351,MAPEO!C:D,2,0)&amp;" "&amp;H2351,VLOOKUP(E2351,MAPEO!C:D,2,0))</f>
        <v>Compeed Corns</v>
      </c>
      <c r="N2351">
        <f>VLOOKUP(F2351,MD!A:B,2,0)</f>
        <v>0</v>
      </c>
    </row>
    <row r="2352" spans="1:14">
      <c r="A2352" t="s">
        <v>133</v>
      </c>
      <c r="B2352" t="s">
        <v>0</v>
      </c>
      <c r="C2352" t="s">
        <v>159</v>
      </c>
      <c r="D2352" t="s">
        <v>420</v>
      </c>
      <c r="E2352" t="s">
        <v>655</v>
      </c>
      <c r="F2352" t="s">
        <v>95</v>
      </c>
      <c r="G2352" s="3">
        <v>65304.86</v>
      </c>
      <c r="H2352" s="3" t="str">
        <f>VLOOKUP($A2352&amp;$C2352&amp;$B2352,Mapping!$C:$G,3,0)</f>
        <v>Beauty</v>
      </c>
      <c r="I2352" t="str">
        <f>VLOOKUP($A2352&amp;$C2352&amp;$B2352,Mapping!$C:$G,4,0)</f>
        <v>COMPEED</v>
      </c>
      <c r="J2352" t="str">
        <f t="shared" si="36"/>
        <v>COMPEED CORN MEDIUM</v>
      </c>
      <c r="K2352" t="str">
        <f>VLOOKUP($A2352&amp;$C2352&amp;$B2352,Mapping!$C:$G,5,0)</f>
        <v>Oral &amp; Topical</v>
      </c>
      <c r="L2352" t="str">
        <f>VLOOKUP(J2352&amp;H2352,Mapping!J:K,2,0)</f>
        <v>Compeed Corn</v>
      </c>
      <c r="M2352" t="str">
        <f>IF(OR(I2352="PIZ BUIN",I2352="LISTERINE"),VLOOKUP(E2352,MAPEO!C:D,2,0)&amp;" "&amp;H2352,VLOOKUP(E2352,MAPEO!C:D,2,0))</f>
        <v>Compeed Corns</v>
      </c>
      <c r="N2352" t="str">
        <f>VLOOKUP(F2352,MD!A:B,2,0)</f>
        <v>YTD 2015</v>
      </c>
    </row>
    <row r="2353" spans="1:14">
      <c r="A2353" t="s">
        <v>133</v>
      </c>
      <c r="B2353" t="s">
        <v>0</v>
      </c>
      <c r="C2353" t="s">
        <v>159</v>
      </c>
      <c r="D2353" t="s">
        <v>420</v>
      </c>
      <c r="E2353" t="s">
        <v>655</v>
      </c>
      <c r="F2353" t="s">
        <v>96</v>
      </c>
      <c r="G2353" s="3">
        <v>173069.35</v>
      </c>
      <c r="H2353" s="3" t="str">
        <f>VLOOKUP($A2353&amp;$C2353&amp;$B2353,Mapping!$C:$G,3,0)</f>
        <v>Beauty</v>
      </c>
      <c r="I2353" t="str">
        <f>VLOOKUP($A2353&amp;$C2353&amp;$B2353,Mapping!$C:$G,4,0)</f>
        <v>COMPEED</v>
      </c>
      <c r="J2353" t="str">
        <f t="shared" si="36"/>
        <v>COMPEED CORN MEDIUM</v>
      </c>
      <c r="K2353" t="str">
        <f>VLOOKUP($A2353&amp;$C2353&amp;$B2353,Mapping!$C:$G,5,0)</f>
        <v>Oral &amp; Topical</v>
      </c>
      <c r="L2353" t="str">
        <f>VLOOKUP(J2353&amp;H2353,Mapping!J:K,2,0)</f>
        <v>Compeed Corn</v>
      </c>
      <c r="M2353" t="str">
        <f>IF(OR(I2353="PIZ BUIN",I2353="LISTERINE"),VLOOKUP(E2353,MAPEO!C:D,2,0)&amp;" "&amp;H2353,VLOOKUP(E2353,MAPEO!C:D,2,0))</f>
        <v>Compeed Corns</v>
      </c>
      <c r="N2353" t="str">
        <f>VLOOKUP(F2353,MD!A:B,2,0)</f>
        <v>YTD 2015</v>
      </c>
    </row>
    <row r="2354" spans="1:14">
      <c r="A2354" t="s">
        <v>133</v>
      </c>
      <c r="B2354" t="s">
        <v>0</v>
      </c>
      <c r="C2354" t="s">
        <v>159</v>
      </c>
      <c r="D2354" t="s">
        <v>420</v>
      </c>
      <c r="E2354" t="s">
        <v>655</v>
      </c>
      <c r="F2354" t="s">
        <v>97</v>
      </c>
      <c r="G2354" s="3">
        <v>192191.46</v>
      </c>
      <c r="H2354" s="3" t="str">
        <f>VLOOKUP($A2354&amp;$C2354&amp;$B2354,Mapping!$C:$G,3,0)</f>
        <v>Beauty</v>
      </c>
      <c r="I2354" t="str">
        <f>VLOOKUP($A2354&amp;$C2354&amp;$B2354,Mapping!$C:$G,4,0)</f>
        <v>COMPEED</v>
      </c>
      <c r="J2354" t="str">
        <f t="shared" si="36"/>
        <v>COMPEED CORN MEDIUM</v>
      </c>
      <c r="K2354" t="str">
        <f>VLOOKUP($A2354&amp;$C2354&amp;$B2354,Mapping!$C:$G,5,0)</f>
        <v>Oral &amp; Topical</v>
      </c>
      <c r="L2354" t="str">
        <f>VLOOKUP(J2354&amp;H2354,Mapping!J:K,2,0)</f>
        <v>Compeed Corn</v>
      </c>
      <c r="M2354" t="str">
        <f>IF(OR(I2354="PIZ BUIN",I2354="LISTERINE"),VLOOKUP(E2354,MAPEO!C:D,2,0)&amp;" "&amp;H2354,VLOOKUP(E2354,MAPEO!C:D,2,0))</f>
        <v>Compeed Corns</v>
      </c>
      <c r="N2354" t="str">
        <f>VLOOKUP(F2354,MD!A:B,2,0)</f>
        <v>YTD 2015</v>
      </c>
    </row>
    <row r="2355" spans="1:14">
      <c r="A2355" t="s">
        <v>133</v>
      </c>
      <c r="B2355" t="s">
        <v>0</v>
      </c>
      <c r="C2355" t="s">
        <v>159</v>
      </c>
      <c r="D2355" t="s">
        <v>420</v>
      </c>
      <c r="E2355" t="s">
        <v>655</v>
      </c>
      <c r="F2355" t="s">
        <v>101</v>
      </c>
      <c r="G2355" s="3">
        <v>81147.83</v>
      </c>
      <c r="H2355" s="3" t="str">
        <f>VLOOKUP($A2355&amp;$C2355&amp;$B2355,Mapping!$C:$G,3,0)</f>
        <v>Beauty</v>
      </c>
      <c r="I2355" t="str">
        <f>VLOOKUP($A2355&amp;$C2355&amp;$B2355,Mapping!$C:$G,4,0)</f>
        <v>COMPEED</v>
      </c>
      <c r="J2355" t="str">
        <f t="shared" si="36"/>
        <v>COMPEED CORN MEDIUM</v>
      </c>
      <c r="K2355" t="str">
        <f>VLOOKUP($A2355&amp;$C2355&amp;$B2355,Mapping!$C:$G,5,0)</f>
        <v>Oral &amp; Topical</v>
      </c>
      <c r="L2355" t="str">
        <f>VLOOKUP(J2355&amp;H2355,Mapping!J:K,2,0)</f>
        <v>Compeed Corn</v>
      </c>
      <c r="M2355" t="str">
        <f>IF(OR(I2355="PIZ BUIN",I2355="LISTERINE"),VLOOKUP(E2355,MAPEO!C:D,2,0)&amp;" "&amp;H2355,VLOOKUP(E2355,MAPEO!C:D,2,0))</f>
        <v>Compeed Corns</v>
      </c>
      <c r="N2355" t="str">
        <f>VLOOKUP(F2355,MD!A:B,2,0)</f>
        <v>YTD 2015</v>
      </c>
    </row>
    <row r="2356" spans="1:14">
      <c r="A2356" t="s">
        <v>133</v>
      </c>
      <c r="B2356" t="s">
        <v>0</v>
      </c>
      <c r="C2356" t="s">
        <v>159</v>
      </c>
      <c r="D2356" t="s">
        <v>420</v>
      </c>
      <c r="E2356" t="s">
        <v>655</v>
      </c>
      <c r="F2356" t="s">
        <v>104</v>
      </c>
      <c r="G2356" s="3">
        <v>180874.29</v>
      </c>
      <c r="H2356" s="3" t="str">
        <f>VLOOKUP($A2356&amp;$C2356&amp;$B2356,Mapping!$C:$G,3,0)</f>
        <v>Beauty</v>
      </c>
      <c r="I2356" t="str">
        <f>VLOOKUP($A2356&amp;$C2356&amp;$B2356,Mapping!$C:$G,4,0)</f>
        <v>COMPEED</v>
      </c>
      <c r="J2356" t="str">
        <f t="shared" si="36"/>
        <v>COMPEED CORN MEDIUM</v>
      </c>
      <c r="K2356" t="str">
        <f>VLOOKUP($A2356&amp;$C2356&amp;$B2356,Mapping!$C:$G,5,0)</f>
        <v>Oral &amp; Topical</v>
      </c>
      <c r="L2356" t="str">
        <f>VLOOKUP(J2356&amp;H2356,Mapping!J:K,2,0)</f>
        <v>Compeed Corn</v>
      </c>
      <c r="M2356" t="str">
        <f>IF(OR(I2356="PIZ BUIN",I2356="LISTERINE"),VLOOKUP(E2356,MAPEO!C:D,2,0)&amp;" "&amp;H2356,VLOOKUP(E2356,MAPEO!C:D,2,0))</f>
        <v>Compeed Corns</v>
      </c>
      <c r="N2356" t="str">
        <f>VLOOKUP(F2356,MD!A:B,2,0)</f>
        <v>YTD 2015</v>
      </c>
    </row>
    <row r="2357" spans="1:14">
      <c r="A2357" t="s">
        <v>133</v>
      </c>
      <c r="B2357" t="s">
        <v>0</v>
      </c>
      <c r="C2357" t="s">
        <v>159</v>
      </c>
      <c r="D2357" t="s">
        <v>420</v>
      </c>
      <c r="E2357" t="s">
        <v>655</v>
      </c>
      <c r="F2357" t="s">
        <v>105</v>
      </c>
      <c r="G2357" s="3">
        <v>256460.2</v>
      </c>
      <c r="H2357" s="3" t="str">
        <f>VLOOKUP($A2357&amp;$C2357&amp;$B2357,Mapping!$C:$G,3,0)</f>
        <v>Beauty</v>
      </c>
      <c r="I2357" t="str">
        <f>VLOOKUP($A2357&amp;$C2357&amp;$B2357,Mapping!$C:$G,4,0)</f>
        <v>COMPEED</v>
      </c>
      <c r="J2357" t="str">
        <f t="shared" si="36"/>
        <v>COMPEED CORN MEDIUM</v>
      </c>
      <c r="K2357" t="str">
        <f>VLOOKUP($A2357&amp;$C2357&amp;$B2357,Mapping!$C:$G,5,0)</f>
        <v>Oral &amp; Topical</v>
      </c>
      <c r="L2357" t="str">
        <f>VLOOKUP(J2357&amp;H2357,Mapping!J:K,2,0)</f>
        <v>Compeed Corn</v>
      </c>
      <c r="M2357" t="str">
        <f>IF(OR(I2357="PIZ BUIN",I2357="LISTERINE"),VLOOKUP(E2357,MAPEO!C:D,2,0)&amp;" "&amp;H2357,VLOOKUP(E2357,MAPEO!C:D,2,0))</f>
        <v>Compeed Corns</v>
      </c>
      <c r="N2357" t="str">
        <f>VLOOKUP(F2357,MD!A:B,2,0)</f>
        <v>YTD 2015</v>
      </c>
    </row>
    <row r="2358" spans="1:14">
      <c r="A2358" t="s">
        <v>133</v>
      </c>
      <c r="B2358" t="s">
        <v>0</v>
      </c>
      <c r="C2358" t="s">
        <v>159</v>
      </c>
      <c r="D2358" t="s">
        <v>420</v>
      </c>
      <c r="E2358" t="s">
        <v>655</v>
      </c>
      <c r="F2358" t="s">
        <v>106</v>
      </c>
      <c r="G2358" s="3">
        <v>63280.99</v>
      </c>
      <c r="H2358" s="3" t="str">
        <f>VLOOKUP($A2358&amp;$C2358&amp;$B2358,Mapping!$C:$G,3,0)</f>
        <v>Beauty</v>
      </c>
      <c r="I2358" t="str">
        <f>VLOOKUP($A2358&amp;$C2358&amp;$B2358,Mapping!$C:$G,4,0)</f>
        <v>COMPEED</v>
      </c>
      <c r="J2358" t="str">
        <f t="shared" si="36"/>
        <v>COMPEED CORN MEDIUM</v>
      </c>
      <c r="K2358" t="str">
        <f>VLOOKUP($A2358&amp;$C2358&amp;$B2358,Mapping!$C:$G,5,0)</f>
        <v>Oral &amp; Topical</v>
      </c>
      <c r="L2358" t="str">
        <f>VLOOKUP(J2358&amp;H2358,Mapping!J:K,2,0)</f>
        <v>Compeed Corn</v>
      </c>
      <c r="M2358" t="str">
        <f>IF(OR(I2358="PIZ BUIN",I2358="LISTERINE"),VLOOKUP(E2358,MAPEO!C:D,2,0)&amp;" "&amp;H2358,VLOOKUP(E2358,MAPEO!C:D,2,0))</f>
        <v>Compeed Corns</v>
      </c>
      <c r="N2358" t="str">
        <f>VLOOKUP(F2358,MD!A:B,2,0)</f>
        <v>YTD 2015</v>
      </c>
    </row>
    <row r="2359" spans="1:14">
      <c r="A2359" t="s">
        <v>133</v>
      </c>
      <c r="B2359" t="s">
        <v>0</v>
      </c>
      <c r="C2359" t="s">
        <v>159</v>
      </c>
      <c r="D2359" t="s">
        <v>420</v>
      </c>
      <c r="E2359" t="s">
        <v>655</v>
      </c>
      <c r="F2359" t="s">
        <v>108</v>
      </c>
      <c r="G2359" s="3">
        <v>30139.5</v>
      </c>
      <c r="H2359" s="3" t="str">
        <f>VLOOKUP($A2359&amp;$C2359&amp;$B2359,Mapping!$C:$G,3,0)</f>
        <v>Beauty</v>
      </c>
      <c r="I2359" t="str">
        <f>VLOOKUP($A2359&amp;$C2359&amp;$B2359,Mapping!$C:$G,4,0)</f>
        <v>COMPEED</v>
      </c>
      <c r="J2359" t="str">
        <f t="shared" si="36"/>
        <v>COMPEED CORN MEDIUM</v>
      </c>
      <c r="K2359" t="str">
        <f>VLOOKUP($A2359&amp;$C2359&amp;$B2359,Mapping!$C:$G,5,0)</f>
        <v>Oral &amp; Topical</v>
      </c>
      <c r="L2359" t="str">
        <f>VLOOKUP(J2359&amp;H2359,Mapping!J:K,2,0)</f>
        <v>Compeed Corn</v>
      </c>
      <c r="M2359" t="str">
        <f>IF(OR(I2359="PIZ BUIN",I2359="LISTERINE"),VLOOKUP(E2359,MAPEO!C:D,2,0)&amp;" "&amp;H2359,VLOOKUP(E2359,MAPEO!C:D,2,0))</f>
        <v>Compeed Corns</v>
      </c>
      <c r="N2359">
        <f>VLOOKUP(F2359,MD!A:B,2,0)</f>
        <v>0</v>
      </c>
    </row>
    <row r="2360" spans="1:14">
      <c r="A2360" t="s">
        <v>133</v>
      </c>
      <c r="B2360" t="s">
        <v>0</v>
      </c>
      <c r="C2360" t="s">
        <v>159</v>
      </c>
      <c r="D2360" t="s">
        <v>420</v>
      </c>
      <c r="E2360" t="s">
        <v>655</v>
      </c>
      <c r="F2360" t="s">
        <v>109</v>
      </c>
      <c r="G2360" s="3">
        <v>50091.41</v>
      </c>
      <c r="H2360" s="3" t="str">
        <f>VLOOKUP($A2360&amp;$C2360&amp;$B2360,Mapping!$C:$G,3,0)</f>
        <v>Beauty</v>
      </c>
      <c r="I2360" t="str">
        <f>VLOOKUP($A2360&amp;$C2360&amp;$B2360,Mapping!$C:$G,4,0)</f>
        <v>COMPEED</v>
      </c>
      <c r="J2360" t="str">
        <f t="shared" si="36"/>
        <v>COMPEED CORN MEDIUM</v>
      </c>
      <c r="K2360" t="str">
        <f>VLOOKUP($A2360&amp;$C2360&amp;$B2360,Mapping!$C:$G,5,0)</f>
        <v>Oral &amp; Topical</v>
      </c>
      <c r="L2360" t="str">
        <f>VLOOKUP(J2360&amp;H2360,Mapping!J:K,2,0)</f>
        <v>Compeed Corn</v>
      </c>
      <c r="M2360" t="str">
        <f>IF(OR(I2360="PIZ BUIN",I2360="LISTERINE"),VLOOKUP(E2360,MAPEO!C:D,2,0)&amp;" "&amp;H2360,VLOOKUP(E2360,MAPEO!C:D,2,0))</f>
        <v>Compeed Corns</v>
      </c>
      <c r="N2360">
        <f>VLOOKUP(F2360,MD!A:B,2,0)</f>
        <v>0</v>
      </c>
    </row>
    <row r="2361" spans="1:14">
      <c r="A2361" t="s">
        <v>133</v>
      </c>
      <c r="B2361" t="s">
        <v>0</v>
      </c>
      <c r="C2361" t="s">
        <v>159</v>
      </c>
      <c r="D2361" t="s">
        <v>420</v>
      </c>
      <c r="E2361" t="s">
        <v>655</v>
      </c>
      <c r="F2361" t="s">
        <v>110</v>
      </c>
      <c r="G2361" s="3">
        <v>24901.83</v>
      </c>
      <c r="H2361" s="3" t="str">
        <f>VLOOKUP($A2361&amp;$C2361&amp;$B2361,Mapping!$C:$G,3,0)</f>
        <v>Beauty</v>
      </c>
      <c r="I2361" t="str">
        <f>VLOOKUP($A2361&amp;$C2361&amp;$B2361,Mapping!$C:$G,4,0)</f>
        <v>COMPEED</v>
      </c>
      <c r="J2361" t="str">
        <f t="shared" si="36"/>
        <v>COMPEED CORN MEDIUM</v>
      </c>
      <c r="K2361" t="str">
        <f>VLOOKUP($A2361&amp;$C2361&amp;$B2361,Mapping!$C:$G,5,0)</f>
        <v>Oral &amp; Topical</v>
      </c>
      <c r="L2361" t="str">
        <f>VLOOKUP(J2361&amp;H2361,Mapping!J:K,2,0)</f>
        <v>Compeed Corn</v>
      </c>
      <c r="M2361" t="str">
        <f>IF(OR(I2361="PIZ BUIN",I2361="LISTERINE"),VLOOKUP(E2361,MAPEO!C:D,2,0)&amp;" "&amp;H2361,VLOOKUP(E2361,MAPEO!C:D,2,0))</f>
        <v>Compeed Corns</v>
      </c>
      <c r="N2361">
        <f>VLOOKUP(F2361,MD!A:B,2,0)</f>
        <v>0</v>
      </c>
    </row>
    <row r="2362" spans="1:14">
      <c r="A2362" t="s">
        <v>133</v>
      </c>
      <c r="B2362" t="s">
        <v>0</v>
      </c>
      <c r="C2362" t="s">
        <v>159</v>
      </c>
      <c r="D2362" t="s">
        <v>420</v>
      </c>
      <c r="E2362" t="s">
        <v>655</v>
      </c>
      <c r="F2362" t="s">
        <v>111</v>
      </c>
      <c r="G2362" s="3">
        <v>28502.45</v>
      </c>
      <c r="H2362" s="3" t="str">
        <f>VLOOKUP($A2362&amp;$C2362&amp;$B2362,Mapping!$C:$G,3,0)</f>
        <v>Beauty</v>
      </c>
      <c r="I2362" t="str">
        <f>VLOOKUP($A2362&amp;$C2362&amp;$B2362,Mapping!$C:$G,4,0)</f>
        <v>COMPEED</v>
      </c>
      <c r="J2362" t="str">
        <f t="shared" si="36"/>
        <v>COMPEED CORN MEDIUM</v>
      </c>
      <c r="K2362" t="str">
        <f>VLOOKUP($A2362&amp;$C2362&amp;$B2362,Mapping!$C:$G,5,0)</f>
        <v>Oral &amp; Topical</v>
      </c>
      <c r="L2362" t="str">
        <f>VLOOKUP(J2362&amp;H2362,Mapping!J:K,2,0)</f>
        <v>Compeed Corn</v>
      </c>
      <c r="M2362" t="str">
        <f>IF(OR(I2362="PIZ BUIN",I2362="LISTERINE"),VLOOKUP(E2362,MAPEO!C:D,2,0)&amp;" "&amp;H2362,VLOOKUP(E2362,MAPEO!C:D,2,0))</f>
        <v>Compeed Corns</v>
      </c>
      <c r="N2362">
        <f>VLOOKUP(F2362,MD!A:B,2,0)</f>
        <v>0</v>
      </c>
    </row>
    <row r="2363" spans="1:14">
      <c r="A2363" t="s">
        <v>133</v>
      </c>
      <c r="B2363" t="s">
        <v>0</v>
      </c>
      <c r="C2363" t="s">
        <v>159</v>
      </c>
      <c r="D2363" t="s">
        <v>420</v>
      </c>
      <c r="E2363" t="s">
        <v>655</v>
      </c>
      <c r="F2363" t="s">
        <v>114</v>
      </c>
      <c r="G2363" s="3">
        <v>245901.7</v>
      </c>
      <c r="H2363" s="3" t="str">
        <f>VLOOKUP($A2363&amp;$C2363&amp;$B2363,Mapping!$C:$G,3,0)</f>
        <v>Beauty</v>
      </c>
      <c r="I2363" t="str">
        <f>VLOOKUP($A2363&amp;$C2363&amp;$B2363,Mapping!$C:$G,4,0)</f>
        <v>COMPEED</v>
      </c>
      <c r="J2363" t="str">
        <f t="shared" si="36"/>
        <v>COMPEED CORN MEDIUM</v>
      </c>
      <c r="K2363" t="str">
        <f>VLOOKUP($A2363&amp;$C2363&amp;$B2363,Mapping!$C:$G,5,0)</f>
        <v>Oral &amp; Topical</v>
      </c>
      <c r="L2363" t="str">
        <f>VLOOKUP(J2363&amp;H2363,Mapping!J:K,2,0)</f>
        <v>Compeed Corn</v>
      </c>
      <c r="M2363" t="str">
        <f>IF(OR(I2363="PIZ BUIN",I2363="LISTERINE"),VLOOKUP(E2363,MAPEO!C:D,2,0)&amp;" "&amp;H2363,VLOOKUP(E2363,MAPEO!C:D,2,0))</f>
        <v>Compeed Corns</v>
      </c>
      <c r="N2363">
        <f>VLOOKUP(F2363,MD!A:B,2,0)</f>
        <v>0</v>
      </c>
    </row>
    <row r="2364" spans="1:14">
      <c r="A2364" t="s">
        <v>133</v>
      </c>
      <c r="B2364" t="s">
        <v>0</v>
      </c>
      <c r="C2364" t="s">
        <v>159</v>
      </c>
      <c r="D2364" t="s">
        <v>420</v>
      </c>
      <c r="E2364" t="s">
        <v>655</v>
      </c>
      <c r="F2364" t="s">
        <v>115</v>
      </c>
      <c r="G2364" s="3">
        <v>65090.3</v>
      </c>
      <c r="H2364" s="3" t="str">
        <f>VLOOKUP($A2364&amp;$C2364&amp;$B2364,Mapping!$C:$G,3,0)</f>
        <v>Beauty</v>
      </c>
      <c r="I2364" t="str">
        <f>VLOOKUP($A2364&amp;$C2364&amp;$B2364,Mapping!$C:$G,4,0)</f>
        <v>COMPEED</v>
      </c>
      <c r="J2364" t="str">
        <f t="shared" ref="J2364:J2427" si="37">IF(OR(C2364="ROC",C2364="COMPEED"),E2364,D2364)</f>
        <v>COMPEED CORN MEDIUM</v>
      </c>
      <c r="K2364" t="str">
        <f>VLOOKUP($A2364&amp;$C2364&amp;$B2364,Mapping!$C:$G,5,0)</f>
        <v>Oral &amp; Topical</v>
      </c>
      <c r="L2364" t="str">
        <f>VLOOKUP(J2364&amp;H2364,Mapping!J:K,2,0)</f>
        <v>Compeed Corn</v>
      </c>
      <c r="M2364" t="str">
        <f>IF(OR(I2364="PIZ BUIN",I2364="LISTERINE"),VLOOKUP(E2364,MAPEO!C:D,2,0)&amp;" "&amp;H2364,VLOOKUP(E2364,MAPEO!C:D,2,0))</f>
        <v>Compeed Corns</v>
      </c>
      <c r="N2364" t="str">
        <f>VLOOKUP(F2364,MD!A:B,2,0)</f>
        <v>YTD 2016</v>
      </c>
    </row>
    <row r="2365" spans="1:14">
      <c r="A2365" t="s">
        <v>133</v>
      </c>
      <c r="B2365" t="s">
        <v>0</v>
      </c>
      <c r="C2365" t="s">
        <v>159</v>
      </c>
      <c r="D2365" t="s">
        <v>420</v>
      </c>
      <c r="E2365" t="s">
        <v>655</v>
      </c>
      <c r="F2365" t="s">
        <v>117</v>
      </c>
      <c r="G2365" s="3">
        <v>163740.54999999999</v>
      </c>
      <c r="H2365" s="3" t="str">
        <f>VLOOKUP($A2365&amp;$C2365&amp;$B2365,Mapping!$C:$G,3,0)</f>
        <v>Beauty</v>
      </c>
      <c r="I2365" t="str">
        <f>VLOOKUP($A2365&amp;$C2365&amp;$B2365,Mapping!$C:$G,4,0)</f>
        <v>COMPEED</v>
      </c>
      <c r="J2365" t="str">
        <f t="shared" si="37"/>
        <v>COMPEED CORN MEDIUM</v>
      </c>
      <c r="K2365" t="str">
        <f>VLOOKUP($A2365&amp;$C2365&amp;$B2365,Mapping!$C:$G,5,0)</f>
        <v>Oral &amp; Topical</v>
      </c>
      <c r="L2365" t="str">
        <f>VLOOKUP(J2365&amp;H2365,Mapping!J:K,2,0)</f>
        <v>Compeed Corn</v>
      </c>
      <c r="M2365" t="str">
        <f>IF(OR(I2365="PIZ BUIN",I2365="LISTERINE"),VLOOKUP(E2365,MAPEO!C:D,2,0)&amp;" "&amp;H2365,VLOOKUP(E2365,MAPEO!C:D,2,0))</f>
        <v>Compeed Corns</v>
      </c>
      <c r="N2365" t="str">
        <f>VLOOKUP(F2365,MD!A:B,2,0)</f>
        <v>YTD 2016</v>
      </c>
    </row>
    <row r="2366" spans="1:14">
      <c r="A2366" t="s">
        <v>133</v>
      </c>
      <c r="B2366" t="s">
        <v>0</v>
      </c>
      <c r="C2366" t="s">
        <v>159</v>
      </c>
      <c r="D2366" t="s">
        <v>420</v>
      </c>
      <c r="E2366" t="s">
        <v>655</v>
      </c>
      <c r="F2366" t="s">
        <v>118</v>
      </c>
      <c r="G2366" s="3">
        <v>204425.89</v>
      </c>
      <c r="H2366" s="3" t="str">
        <f>VLOOKUP($A2366&amp;$C2366&amp;$B2366,Mapping!$C:$G,3,0)</f>
        <v>Beauty</v>
      </c>
      <c r="I2366" t="str">
        <f>VLOOKUP($A2366&amp;$C2366&amp;$B2366,Mapping!$C:$G,4,0)</f>
        <v>COMPEED</v>
      </c>
      <c r="J2366" t="str">
        <f t="shared" si="37"/>
        <v>COMPEED CORN MEDIUM</v>
      </c>
      <c r="K2366" t="str">
        <f>VLOOKUP($A2366&amp;$C2366&amp;$B2366,Mapping!$C:$G,5,0)</f>
        <v>Oral &amp; Topical</v>
      </c>
      <c r="L2366" t="str">
        <f>VLOOKUP(J2366&amp;H2366,Mapping!J:K,2,0)</f>
        <v>Compeed Corn</v>
      </c>
      <c r="M2366" t="str">
        <f>IF(OR(I2366="PIZ BUIN",I2366="LISTERINE"),VLOOKUP(E2366,MAPEO!C:D,2,0)&amp;" "&amp;H2366,VLOOKUP(E2366,MAPEO!C:D,2,0))</f>
        <v>Compeed Corns</v>
      </c>
      <c r="N2366" t="str">
        <f>VLOOKUP(F2366,MD!A:B,2,0)</f>
        <v>YTD 2016</v>
      </c>
    </row>
    <row r="2367" spans="1:14">
      <c r="A2367" t="s">
        <v>133</v>
      </c>
      <c r="B2367" t="s">
        <v>0</v>
      </c>
      <c r="C2367" t="s">
        <v>159</v>
      </c>
      <c r="D2367" t="s">
        <v>420</v>
      </c>
      <c r="E2367" t="s">
        <v>656</v>
      </c>
      <c r="F2367" t="s">
        <v>482</v>
      </c>
      <c r="G2367" s="3">
        <v>4944.71</v>
      </c>
      <c r="H2367" s="3" t="str">
        <f>VLOOKUP($A2367&amp;$C2367&amp;$B2367,Mapping!$C:$G,3,0)</f>
        <v>Beauty</v>
      </c>
      <c r="I2367" t="str">
        <f>VLOOKUP($A2367&amp;$C2367&amp;$B2367,Mapping!$C:$G,4,0)</f>
        <v>COMPEED</v>
      </c>
      <c r="J2367" t="str">
        <f t="shared" si="37"/>
        <v>COMPEED CORN TOES</v>
      </c>
      <c r="K2367" t="str">
        <f>VLOOKUP($A2367&amp;$C2367&amp;$B2367,Mapping!$C:$G,5,0)</f>
        <v>Oral &amp; Topical</v>
      </c>
      <c r="L2367" t="str">
        <f>VLOOKUP(J2367&amp;H2367,Mapping!J:K,2,0)</f>
        <v>Compeed Corn</v>
      </c>
      <c r="M2367" t="str">
        <f>IF(OR(I2367="PIZ BUIN",I2367="LISTERINE"),VLOOKUP(E2367,MAPEO!C:D,2,0)&amp;" "&amp;H2367,VLOOKUP(E2367,MAPEO!C:D,2,0))</f>
        <v>Compeed Corns</v>
      </c>
      <c r="N2367">
        <f>VLOOKUP(F2367,MD!A:B,2,0)</f>
        <v>0</v>
      </c>
    </row>
    <row r="2368" spans="1:14">
      <c r="A2368" t="s">
        <v>133</v>
      </c>
      <c r="B2368" t="s">
        <v>0</v>
      </c>
      <c r="C2368" t="s">
        <v>159</v>
      </c>
      <c r="D2368" t="s">
        <v>420</v>
      </c>
      <c r="E2368" t="s">
        <v>656</v>
      </c>
      <c r="F2368" t="s">
        <v>483</v>
      </c>
      <c r="G2368" s="3">
        <v>14944.45</v>
      </c>
      <c r="H2368" s="3" t="str">
        <f>VLOOKUP($A2368&amp;$C2368&amp;$B2368,Mapping!$C:$G,3,0)</f>
        <v>Beauty</v>
      </c>
      <c r="I2368" t="str">
        <f>VLOOKUP($A2368&amp;$C2368&amp;$B2368,Mapping!$C:$G,4,0)</f>
        <v>COMPEED</v>
      </c>
      <c r="J2368" t="str">
        <f t="shared" si="37"/>
        <v>COMPEED CORN TOES</v>
      </c>
      <c r="K2368" t="str">
        <f>VLOOKUP($A2368&amp;$C2368&amp;$B2368,Mapping!$C:$G,5,0)</f>
        <v>Oral &amp; Topical</v>
      </c>
      <c r="L2368" t="str">
        <f>VLOOKUP(J2368&amp;H2368,Mapping!J:K,2,0)</f>
        <v>Compeed Corn</v>
      </c>
      <c r="M2368" t="str">
        <f>IF(OR(I2368="PIZ BUIN",I2368="LISTERINE"),VLOOKUP(E2368,MAPEO!C:D,2,0)&amp;" "&amp;H2368,VLOOKUP(E2368,MAPEO!C:D,2,0))</f>
        <v>Compeed Corns</v>
      </c>
      <c r="N2368">
        <f>VLOOKUP(F2368,MD!A:B,2,0)</f>
        <v>0</v>
      </c>
    </row>
    <row r="2369" spans="1:14">
      <c r="A2369" t="s">
        <v>133</v>
      </c>
      <c r="B2369" t="s">
        <v>0</v>
      </c>
      <c r="C2369" t="s">
        <v>159</v>
      </c>
      <c r="D2369" t="s">
        <v>420</v>
      </c>
      <c r="E2369" t="s">
        <v>656</v>
      </c>
      <c r="F2369" t="s">
        <v>484</v>
      </c>
      <c r="G2369" s="3">
        <v>28299.74</v>
      </c>
      <c r="H2369" s="3" t="str">
        <f>VLOOKUP($A2369&amp;$C2369&amp;$B2369,Mapping!$C:$G,3,0)</f>
        <v>Beauty</v>
      </c>
      <c r="I2369" t="str">
        <f>VLOOKUP($A2369&amp;$C2369&amp;$B2369,Mapping!$C:$G,4,0)</f>
        <v>COMPEED</v>
      </c>
      <c r="J2369" t="str">
        <f t="shared" si="37"/>
        <v>COMPEED CORN TOES</v>
      </c>
      <c r="K2369" t="str">
        <f>VLOOKUP($A2369&amp;$C2369&amp;$B2369,Mapping!$C:$G,5,0)</f>
        <v>Oral &amp; Topical</v>
      </c>
      <c r="L2369" t="str">
        <f>VLOOKUP(J2369&amp;H2369,Mapping!J:K,2,0)</f>
        <v>Compeed Corn</v>
      </c>
      <c r="M2369" t="str">
        <f>IF(OR(I2369="PIZ BUIN",I2369="LISTERINE"),VLOOKUP(E2369,MAPEO!C:D,2,0)&amp;" "&amp;H2369,VLOOKUP(E2369,MAPEO!C:D,2,0))</f>
        <v>Compeed Corns</v>
      </c>
      <c r="N2369">
        <f>VLOOKUP(F2369,MD!A:B,2,0)</f>
        <v>0</v>
      </c>
    </row>
    <row r="2370" spans="1:14">
      <c r="A2370" t="s">
        <v>133</v>
      </c>
      <c r="B2370" t="s">
        <v>0</v>
      </c>
      <c r="C2370" t="s">
        <v>159</v>
      </c>
      <c r="D2370" t="s">
        <v>420</v>
      </c>
      <c r="E2370" t="s">
        <v>656</v>
      </c>
      <c r="F2370" t="s">
        <v>485</v>
      </c>
      <c r="G2370" s="3">
        <v>13502.9</v>
      </c>
      <c r="H2370" s="3" t="str">
        <f>VLOOKUP($A2370&amp;$C2370&amp;$B2370,Mapping!$C:$G,3,0)</f>
        <v>Beauty</v>
      </c>
      <c r="I2370" t="str">
        <f>VLOOKUP($A2370&amp;$C2370&amp;$B2370,Mapping!$C:$G,4,0)</f>
        <v>COMPEED</v>
      </c>
      <c r="J2370" t="str">
        <f t="shared" si="37"/>
        <v>COMPEED CORN TOES</v>
      </c>
      <c r="K2370" t="str">
        <f>VLOOKUP($A2370&amp;$C2370&amp;$B2370,Mapping!$C:$G,5,0)</f>
        <v>Oral &amp; Topical</v>
      </c>
      <c r="L2370" t="str">
        <f>VLOOKUP(J2370&amp;H2370,Mapping!J:K,2,0)</f>
        <v>Compeed Corn</v>
      </c>
      <c r="M2370" t="str">
        <f>IF(OR(I2370="PIZ BUIN",I2370="LISTERINE"),VLOOKUP(E2370,MAPEO!C:D,2,0)&amp;" "&amp;H2370,VLOOKUP(E2370,MAPEO!C:D,2,0))</f>
        <v>Compeed Corns</v>
      </c>
      <c r="N2370">
        <f>VLOOKUP(F2370,MD!A:B,2,0)</f>
        <v>0</v>
      </c>
    </row>
    <row r="2371" spans="1:14">
      <c r="A2371" t="s">
        <v>133</v>
      </c>
      <c r="B2371" t="s">
        <v>0</v>
      </c>
      <c r="C2371" t="s">
        <v>159</v>
      </c>
      <c r="D2371" t="s">
        <v>420</v>
      </c>
      <c r="E2371" t="s">
        <v>656</v>
      </c>
      <c r="F2371" t="s">
        <v>486</v>
      </c>
      <c r="G2371" s="3">
        <v>19558.259999999998</v>
      </c>
      <c r="H2371" s="3" t="str">
        <f>VLOOKUP($A2371&amp;$C2371&amp;$B2371,Mapping!$C:$G,3,0)</f>
        <v>Beauty</v>
      </c>
      <c r="I2371" t="str">
        <f>VLOOKUP($A2371&amp;$C2371&amp;$B2371,Mapping!$C:$G,4,0)</f>
        <v>COMPEED</v>
      </c>
      <c r="J2371" t="str">
        <f t="shared" si="37"/>
        <v>COMPEED CORN TOES</v>
      </c>
      <c r="K2371" t="str">
        <f>VLOOKUP($A2371&amp;$C2371&amp;$B2371,Mapping!$C:$G,5,0)</f>
        <v>Oral &amp; Topical</v>
      </c>
      <c r="L2371" t="str">
        <f>VLOOKUP(J2371&amp;H2371,Mapping!J:K,2,0)</f>
        <v>Compeed Corn</v>
      </c>
      <c r="M2371" t="str">
        <f>IF(OR(I2371="PIZ BUIN",I2371="LISTERINE"),VLOOKUP(E2371,MAPEO!C:D,2,0)&amp;" "&amp;H2371,VLOOKUP(E2371,MAPEO!C:D,2,0))</f>
        <v>Compeed Corns</v>
      </c>
      <c r="N2371">
        <f>VLOOKUP(F2371,MD!A:B,2,0)</f>
        <v>0</v>
      </c>
    </row>
    <row r="2372" spans="1:14">
      <c r="A2372" t="s">
        <v>133</v>
      </c>
      <c r="B2372" t="s">
        <v>0</v>
      </c>
      <c r="C2372" t="s">
        <v>159</v>
      </c>
      <c r="D2372" t="s">
        <v>420</v>
      </c>
      <c r="E2372" t="s">
        <v>656</v>
      </c>
      <c r="F2372" t="s">
        <v>487</v>
      </c>
      <c r="G2372" s="3">
        <v>32792.53</v>
      </c>
      <c r="H2372" s="3" t="str">
        <f>VLOOKUP($A2372&amp;$C2372&amp;$B2372,Mapping!$C:$G,3,0)</f>
        <v>Beauty</v>
      </c>
      <c r="I2372" t="str">
        <f>VLOOKUP($A2372&amp;$C2372&amp;$B2372,Mapping!$C:$G,4,0)</f>
        <v>COMPEED</v>
      </c>
      <c r="J2372" t="str">
        <f t="shared" si="37"/>
        <v>COMPEED CORN TOES</v>
      </c>
      <c r="K2372" t="str">
        <f>VLOOKUP($A2372&amp;$C2372&amp;$B2372,Mapping!$C:$G,5,0)</f>
        <v>Oral &amp; Topical</v>
      </c>
      <c r="L2372" t="str">
        <f>VLOOKUP(J2372&amp;H2372,Mapping!J:K,2,0)</f>
        <v>Compeed Corn</v>
      </c>
      <c r="M2372" t="str">
        <f>IF(OR(I2372="PIZ BUIN",I2372="LISTERINE"),VLOOKUP(E2372,MAPEO!C:D,2,0)&amp;" "&amp;H2372,VLOOKUP(E2372,MAPEO!C:D,2,0))</f>
        <v>Compeed Corns</v>
      </c>
      <c r="N2372">
        <f>VLOOKUP(F2372,MD!A:B,2,0)</f>
        <v>0</v>
      </c>
    </row>
    <row r="2373" spans="1:14">
      <c r="A2373" t="s">
        <v>133</v>
      </c>
      <c r="B2373" t="s">
        <v>0</v>
      </c>
      <c r="C2373" t="s">
        <v>159</v>
      </c>
      <c r="D2373" t="s">
        <v>420</v>
      </c>
      <c r="E2373" t="s">
        <v>656</v>
      </c>
      <c r="F2373" t="s">
        <v>488</v>
      </c>
      <c r="G2373" s="3">
        <v>6327.14</v>
      </c>
      <c r="H2373" s="3" t="str">
        <f>VLOOKUP($A2373&amp;$C2373&amp;$B2373,Mapping!$C:$G,3,0)</f>
        <v>Beauty</v>
      </c>
      <c r="I2373" t="str">
        <f>VLOOKUP($A2373&amp;$C2373&amp;$B2373,Mapping!$C:$G,4,0)</f>
        <v>COMPEED</v>
      </c>
      <c r="J2373" t="str">
        <f t="shared" si="37"/>
        <v>COMPEED CORN TOES</v>
      </c>
      <c r="K2373" t="str">
        <f>VLOOKUP($A2373&amp;$C2373&amp;$B2373,Mapping!$C:$G,5,0)</f>
        <v>Oral &amp; Topical</v>
      </c>
      <c r="L2373" t="str">
        <f>VLOOKUP(J2373&amp;H2373,Mapping!J:K,2,0)</f>
        <v>Compeed Corn</v>
      </c>
      <c r="M2373" t="str">
        <f>IF(OR(I2373="PIZ BUIN",I2373="LISTERINE"),VLOOKUP(E2373,MAPEO!C:D,2,0)&amp;" "&amp;H2373,VLOOKUP(E2373,MAPEO!C:D,2,0))</f>
        <v>Compeed Corns</v>
      </c>
      <c r="N2373">
        <f>VLOOKUP(F2373,MD!A:B,2,0)</f>
        <v>0</v>
      </c>
    </row>
    <row r="2374" spans="1:14">
      <c r="A2374" t="s">
        <v>133</v>
      </c>
      <c r="B2374" t="s">
        <v>0</v>
      </c>
      <c r="C2374" t="s">
        <v>159</v>
      </c>
      <c r="D2374" t="s">
        <v>420</v>
      </c>
      <c r="E2374" t="s">
        <v>656</v>
      </c>
      <c r="F2374" t="s">
        <v>489</v>
      </c>
      <c r="G2374" s="3">
        <v>4455.3</v>
      </c>
      <c r="H2374" s="3" t="str">
        <f>VLOOKUP($A2374&amp;$C2374&amp;$B2374,Mapping!$C:$G,3,0)</f>
        <v>Beauty</v>
      </c>
      <c r="I2374" t="str">
        <f>VLOOKUP($A2374&amp;$C2374&amp;$B2374,Mapping!$C:$G,4,0)</f>
        <v>COMPEED</v>
      </c>
      <c r="J2374" t="str">
        <f t="shared" si="37"/>
        <v>COMPEED CORN TOES</v>
      </c>
      <c r="K2374" t="str">
        <f>VLOOKUP($A2374&amp;$C2374&amp;$B2374,Mapping!$C:$G,5,0)</f>
        <v>Oral &amp; Topical</v>
      </c>
      <c r="L2374" t="str">
        <f>VLOOKUP(J2374&amp;H2374,Mapping!J:K,2,0)</f>
        <v>Compeed Corn</v>
      </c>
      <c r="M2374" t="str">
        <f>IF(OR(I2374="PIZ BUIN",I2374="LISTERINE"),VLOOKUP(E2374,MAPEO!C:D,2,0)&amp;" "&amp;H2374,VLOOKUP(E2374,MAPEO!C:D,2,0))</f>
        <v>Compeed Corns</v>
      </c>
      <c r="N2374">
        <f>VLOOKUP(F2374,MD!A:B,2,0)</f>
        <v>0</v>
      </c>
    </row>
    <row r="2375" spans="1:14">
      <c r="A2375" t="s">
        <v>133</v>
      </c>
      <c r="B2375" t="s">
        <v>0</v>
      </c>
      <c r="C2375" t="s">
        <v>159</v>
      </c>
      <c r="D2375" t="s">
        <v>420</v>
      </c>
      <c r="E2375" t="s">
        <v>656</v>
      </c>
      <c r="F2375" t="s">
        <v>490</v>
      </c>
      <c r="G2375" s="3">
        <v>7516.02</v>
      </c>
      <c r="H2375" s="3" t="str">
        <f>VLOOKUP($A2375&amp;$C2375&amp;$B2375,Mapping!$C:$G,3,0)</f>
        <v>Beauty</v>
      </c>
      <c r="I2375" t="str">
        <f>VLOOKUP($A2375&amp;$C2375&amp;$B2375,Mapping!$C:$G,4,0)</f>
        <v>COMPEED</v>
      </c>
      <c r="J2375" t="str">
        <f t="shared" si="37"/>
        <v>COMPEED CORN TOES</v>
      </c>
      <c r="K2375" t="str">
        <f>VLOOKUP($A2375&amp;$C2375&amp;$B2375,Mapping!$C:$G,5,0)</f>
        <v>Oral &amp; Topical</v>
      </c>
      <c r="L2375" t="str">
        <f>VLOOKUP(J2375&amp;H2375,Mapping!J:K,2,0)</f>
        <v>Compeed Corn</v>
      </c>
      <c r="M2375" t="str">
        <f>IF(OR(I2375="PIZ BUIN",I2375="LISTERINE"),VLOOKUP(E2375,MAPEO!C:D,2,0)&amp;" "&amp;H2375,VLOOKUP(E2375,MAPEO!C:D,2,0))</f>
        <v>Compeed Corns</v>
      </c>
      <c r="N2375">
        <f>VLOOKUP(F2375,MD!A:B,2,0)</f>
        <v>0</v>
      </c>
    </row>
    <row r="2376" spans="1:14">
      <c r="A2376" t="s">
        <v>133</v>
      </c>
      <c r="B2376" t="s">
        <v>0</v>
      </c>
      <c r="C2376" t="s">
        <v>159</v>
      </c>
      <c r="D2376" t="s">
        <v>420</v>
      </c>
      <c r="E2376" t="s">
        <v>656</v>
      </c>
      <c r="F2376" t="s">
        <v>491</v>
      </c>
      <c r="G2376" s="3">
        <v>4124.97</v>
      </c>
      <c r="H2376" s="3" t="str">
        <f>VLOOKUP($A2376&amp;$C2376&amp;$B2376,Mapping!$C:$G,3,0)</f>
        <v>Beauty</v>
      </c>
      <c r="I2376" t="str">
        <f>VLOOKUP($A2376&amp;$C2376&amp;$B2376,Mapping!$C:$G,4,0)</f>
        <v>COMPEED</v>
      </c>
      <c r="J2376" t="str">
        <f t="shared" si="37"/>
        <v>COMPEED CORN TOES</v>
      </c>
      <c r="K2376" t="str">
        <f>VLOOKUP($A2376&amp;$C2376&amp;$B2376,Mapping!$C:$G,5,0)</f>
        <v>Oral &amp; Topical</v>
      </c>
      <c r="L2376" t="str">
        <f>VLOOKUP(J2376&amp;H2376,Mapping!J:K,2,0)</f>
        <v>Compeed Corn</v>
      </c>
      <c r="M2376" t="str">
        <f>IF(OR(I2376="PIZ BUIN",I2376="LISTERINE"),VLOOKUP(E2376,MAPEO!C:D,2,0)&amp;" "&amp;H2376,VLOOKUP(E2376,MAPEO!C:D,2,0))</f>
        <v>Compeed Corns</v>
      </c>
      <c r="N2376">
        <f>VLOOKUP(F2376,MD!A:B,2,0)</f>
        <v>0</v>
      </c>
    </row>
    <row r="2377" spans="1:14">
      <c r="A2377" t="s">
        <v>133</v>
      </c>
      <c r="B2377" t="s">
        <v>0</v>
      </c>
      <c r="C2377" t="s">
        <v>159</v>
      </c>
      <c r="D2377" t="s">
        <v>420</v>
      </c>
      <c r="E2377" t="s">
        <v>656</v>
      </c>
      <c r="F2377" t="s">
        <v>492</v>
      </c>
      <c r="G2377" s="3">
        <v>3969.53</v>
      </c>
      <c r="H2377" s="3" t="str">
        <f>VLOOKUP($A2377&amp;$C2377&amp;$B2377,Mapping!$C:$G,3,0)</f>
        <v>Beauty</v>
      </c>
      <c r="I2377" t="str">
        <f>VLOOKUP($A2377&amp;$C2377&amp;$B2377,Mapping!$C:$G,4,0)</f>
        <v>COMPEED</v>
      </c>
      <c r="J2377" t="str">
        <f t="shared" si="37"/>
        <v>COMPEED CORN TOES</v>
      </c>
      <c r="K2377" t="str">
        <f>VLOOKUP($A2377&amp;$C2377&amp;$B2377,Mapping!$C:$G,5,0)</f>
        <v>Oral &amp; Topical</v>
      </c>
      <c r="L2377" t="str">
        <f>VLOOKUP(J2377&amp;H2377,Mapping!J:K,2,0)</f>
        <v>Compeed Corn</v>
      </c>
      <c r="M2377" t="str">
        <f>IF(OR(I2377="PIZ BUIN",I2377="LISTERINE"),VLOOKUP(E2377,MAPEO!C:D,2,0)&amp;" "&amp;H2377,VLOOKUP(E2377,MAPEO!C:D,2,0))</f>
        <v>Compeed Corns</v>
      </c>
      <c r="N2377">
        <f>VLOOKUP(F2377,MD!A:B,2,0)</f>
        <v>0</v>
      </c>
    </row>
    <row r="2378" spans="1:14">
      <c r="A2378" t="s">
        <v>133</v>
      </c>
      <c r="B2378" t="s">
        <v>0</v>
      </c>
      <c r="C2378" t="s">
        <v>159</v>
      </c>
      <c r="D2378" t="s">
        <v>420</v>
      </c>
      <c r="E2378" t="s">
        <v>656</v>
      </c>
      <c r="F2378" t="s">
        <v>493</v>
      </c>
      <c r="G2378" s="3">
        <v>10889.55</v>
      </c>
      <c r="H2378" s="3" t="str">
        <f>VLOOKUP($A2378&amp;$C2378&amp;$B2378,Mapping!$C:$G,3,0)</f>
        <v>Beauty</v>
      </c>
      <c r="I2378" t="str">
        <f>VLOOKUP($A2378&amp;$C2378&amp;$B2378,Mapping!$C:$G,4,0)</f>
        <v>COMPEED</v>
      </c>
      <c r="J2378" t="str">
        <f t="shared" si="37"/>
        <v>COMPEED CORN TOES</v>
      </c>
      <c r="K2378" t="str">
        <f>VLOOKUP($A2378&amp;$C2378&amp;$B2378,Mapping!$C:$G,5,0)</f>
        <v>Oral &amp; Topical</v>
      </c>
      <c r="L2378" t="str">
        <f>VLOOKUP(J2378&amp;H2378,Mapping!J:K,2,0)</f>
        <v>Compeed Corn</v>
      </c>
      <c r="M2378" t="str">
        <f>IF(OR(I2378="PIZ BUIN",I2378="LISTERINE"),VLOOKUP(E2378,MAPEO!C:D,2,0)&amp;" "&amp;H2378,VLOOKUP(E2378,MAPEO!C:D,2,0))</f>
        <v>Compeed Corns</v>
      </c>
      <c r="N2378">
        <f>VLOOKUP(F2378,MD!A:B,2,0)</f>
        <v>0</v>
      </c>
    </row>
    <row r="2379" spans="1:14">
      <c r="A2379" t="s">
        <v>133</v>
      </c>
      <c r="B2379" t="s">
        <v>0</v>
      </c>
      <c r="C2379" t="s">
        <v>159</v>
      </c>
      <c r="D2379" t="s">
        <v>420</v>
      </c>
      <c r="E2379" t="s">
        <v>656</v>
      </c>
      <c r="F2379" t="s">
        <v>95</v>
      </c>
      <c r="G2379" s="3">
        <v>8257.39</v>
      </c>
      <c r="H2379" s="3" t="str">
        <f>VLOOKUP($A2379&amp;$C2379&amp;$B2379,Mapping!$C:$G,3,0)</f>
        <v>Beauty</v>
      </c>
      <c r="I2379" t="str">
        <f>VLOOKUP($A2379&amp;$C2379&amp;$B2379,Mapping!$C:$G,4,0)</f>
        <v>COMPEED</v>
      </c>
      <c r="J2379" t="str">
        <f t="shared" si="37"/>
        <v>COMPEED CORN TOES</v>
      </c>
      <c r="K2379" t="str">
        <f>VLOOKUP($A2379&amp;$C2379&amp;$B2379,Mapping!$C:$G,5,0)</f>
        <v>Oral &amp; Topical</v>
      </c>
      <c r="L2379" t="str">
        <f>VLOOKUP(J2379&amp;H2379,Mapping!J:K,2,0)</f>
        <v>Compeed Corn</v>
      </c>
      <c r="M2379" t="str">
        <f>IF(OR(I2379="PIZ BUIN",I2379="LISTERINE"),VLOOKUP(E2379,MAPEO!C:D,2,0)&amp;" "&amp;H2379,VLOOKUP(E2379,MAPEO!C:D,2,0))</f>
        <v>Compeed Corns</v>
      </c>
      <c r="N2379" t="str">
        <f>VLOOKUP(F2379,MD!A:B,2,0)</f>
        <v>YTD 2015</v>
      </c>
    </row>
    <row r="2380" spans="1:14">
      <c r="A2380" t="s">
        <v>133</v>
      </c>
      <c r="B2380" t="s">
        <v>0</v>
      </c>
      <c r="C2380" t="s">
        <v>159</v>
      </c>
      <c r="D2380" t="s">
        <v>420</v>
      </c>
      <c r="E2380" t="s">
        <v>656</v>
      </c>
      <c r="F2380" t="s">
        <v>96</v>
      </c>
      <c r="G2380" s="3">
        <v>21966.66</v>
      </c>
      <c r="H2380" s="3" t="str">
        <f>VLOOKUP($A2380&amp;$C2380&amp;$B2380,Mapping!$C:$G,3,0)</f>
        <v>Beauty</v>
      </c>
      <c r="I2380" t="str">
        <f>VLOOKUP($A2380&amp;$C2380&amp;$B2380,Mapping!$C:$G,4,0)</f>
        <v>COMPEED</v>
      </c>
      <c r="J2380" t="str">
        <f t="shared" si="37"/>
        <v>COMPEED CORN TOES</v>
      </c>
      <c r="K2380" t="str">
        <f>VLOOKUP($A2380&amp;$C2380&amp;$B2380,Mapping!$C:$G,5,0)</f>
        <v>Oral &amp; Topical</v>
      </c>
      <c r="L2380" t="str">
        <f>VLOOKUP(J2380&amp;H2380,Mapping!J:K,2,0)</f>
        <v>Compeed Corn</v>
      </c>
      <c r="M2380" t="str">
        <f>IF(OR(I2380="PIZ BUIN",I2380="LISTERINE"),VLOOKUP(E2380,MAPEO!C:D,2,0)&amp;" "&amp;H2380,VLOOKUP(E2380,MAPEO!C:D,2,0))</f>
        <v>Compeed Corns</v>
      </c>
      <c r="N2380" t="str">
        <f>VLOOKUP(F2380,MD!A:B,2,0)</f>
        <v>YTD 2015</v>
      </c>
    </row>
    <row r="2381" spans="1:14">
      <c r="A2381" t="s">
        <v>133</v>
      </c>
      <c r="B2381" t="s">
        <v>0</v>
      </c>
      <c r="C2381" t="s">
        <v>159</v>
      </c>
      <c r="D2381" t="s">
        <v>420</v>
      </c>
      <c r="E2381" t="s">
        <v>656</v>
      </c>
      <c r="F2381" t="s">
        <v>97</v>
      </c>
      <c r="G2381" s="3">
        <v>19784.740000000002</v>
      </c>
      <c r="H2381" s="3" t="str">
        <f>VLOOKUP($A2381&amp;$C2381&amp;$B2381,Mapping!$C:$G,3,0)</f>
        <v>Beauty</v>
      </c>
      <c r="I2381" t="str">
        <f>VLOOKUP($A2381&amp;$C2381&amp;$B2381,Mapping!$C:$G,4,0)</f>
        <v>COMPEED</v>
      </c>
      <c r="J2381" t="str">
        <f t="shared" si="37"/>
        <v>COMPEED CORN TOES</v>
      </c>
      <c r="K2381" t="str">
        <f>VLOOKUP($A2381&amp;$C2381&amp;$B2381,Mapping!$C:$G,5,0)</f>
        <v>Oral &amp; Topical</v>
      </c>
      <c r="L2381" t="str">
        <f>VLOOKUP(J2381&amp;H2381,Mapping!J:K,2,0)</f>
        <v>Compeed Corn</v>
      </c>
      <c r="M2381" t="str">
        <f>IF(OR(I2381="PIZ BUIN",I2381="LISTERINE"),VLOOKUP(E2381,MAPEO!C:D,2,0)&amp;" "&amp;H2381,VLOOKUP(E2381,MAPEO!C:D,2,0))</f>
        <v>Compeed Corns</v>
      </c>
      <c r="N2381" t="str">
        <f>VLOOKUP(F2381,MD!A:B,2,0)</f>
        <v>YTD 2015</v>
      </c>
    </row>
    <row r="2382" spans="1:14">
      <c r="A2382" t="s">
        <v>133</v>
      </c>
      <c r="B2382" t="s">
        <v>0</v>
      </c>
      <c r="C2382" t="s">
        <v>159</v>
      </c>
      <c r="D2382" t="s">
        <v>420</v>
      </c>
      <c r="E2382" t="s">
        <v>656</v>
      </c>
      <c r="F2382" t="s">
        <v>101</v>
      </c>
      <c r="G2382" s="3">
        <v>7954.93</v>
      </c>
      <c r="H2382" s="3" t="str">
        <f>VLOOKUP($A2382&amp;$C2382&amp;$B2382,Mapping!$C:$G,3,0)</f>
        <v>Beauty</v>
      </c>
      <c r="I2382" t="str">
        <f>VLOOKUP($A2382&amp;$C2382&amp;$B2382,Mapping!$C:$G,4,0)</f>
        <v>COMPEED</v>
      </c>
      <c r="J2382" t="str">
        <f t="shared" si="37"/>
        <v>COMPEED CORN TOES</v>
      </c>
      <c r="K2382" t="str">
        <f>VLOOKUP($A2382&amp;$C2382&amp;$B2382,Mapping!$C:$G,5,0)</f>
        <v>Oral &amp; Topical</v>
      </c>
      <c r="L2382" t="str">
        <f>VLOOKUP(J2382&amp;H2382,Mapping!J:K,2,0)</f>
        <v>Compeed Corn</v>
      </c>
      <c r="M2382" t="str">
        <f>IF(OR(I2382="PIZ BUIN",I2382="LISTERINE"),VLOOKUP(E2382,MAPEO!C:D,2,0)&amp;" "&amp;H2382,VLOOKUP(E2382,MAPEO!C:D,2,0))</f>
        <v>Compeed Corns</v>
      </c>
      <c r="N2382" t="str">
        <f>VLOOKUP(F2382,MD!A:B,2,0)</f>
        <v>YTD 2015</v>
      </c>
    </row>
    <row r="2383" spans="1:14">
      <c r="A2383" t="s">
        <v>133</v>
      </c>
      <c r="B2383" t="s">
        <v>0</v>
      </c>
      <c r="C2383" t="s">
        <v>159</v>
      </c>
      <c r="D2383" t="s">
        <v>420</v>
      </c>
      <c r="E2383" t="s">
        <v>656</v>
      </c>
      <c r="F2383" t="s">
        <v>104</v>
      </c>
      <c r="G2383" s="3">
        <v>20487.939999999999</v>
      </c>
      <c r="H2383" s="3" t="str">
        <f>VLOOKUP($A2383&amp;$C2383&amp;$B2383,Mapping!$C:$G,3,0)</f>
        <v>Beauty</v>
      </c>
      <c r="I2383" t="str">
        <f>VLOOKUP($A2383&amp;$C2383&amp;$B2383,Mapping!$C:$G,4,0)</f>
        <v>COMPEED</v>
      </c>
      <c r="J2383" t="str">
        <f t="shared" si="37"/>
        <v>COMPEED CORN TOES</v>
      </c>
      <c r="K2383" t="str">
        <f>VLOOKUP($A2383&amp;$C2383&amp;$B2383,Mapping!$C:$G,5,0)</f>
        <v>Oral &amp; Topical</v>
      </c>
      <c r="L2383" t="str">
        <f>VLOOKUP(J2383&amp;H2383,Mapping!J:K,2,0)</f>
        <v>Compeed Corn</v>
      </c>
      <c r="M2383" t="str">
        <f>IF(OR(I2383="PIZ BUIN",I2383="LISTERINE"),VLOOKUP(E2383,MAPEO!C:D,2,0)&amp;" "&amp;H2383,VLOOKUP(E2383,MAPEO!C:D,2,0))</f>
        <v>Compeed Corns</v>
      </c>
      <c r="N2383" t="str">
        <f>VLOOKUP(F2383,MD!A:B,2,0)</f>
        <v>YTD 2015</v>
      </c>
    </row>
    <row r="2384" spans="1:14">
      <c r="A2384" t="s">
        <v>133</v>
      </c>
      <c r="B2384" t="s">
        <v>0</v>
      </c>
      <c r="C2384" t="s">
        <v>159</v>
      </c>
      <c r="D2384" t="s">
        <v>420</v>
      </c>
      <c r="E2384" t="s">
        <v>656</v>
      </c>
      <c r="F2384" t="s">
        <v>105</v>
      </c>
      <c r="G2384" s="3">
        <v>29057.13</v>
      </c>
      <c r="H2384" s="3" t="str">
        <f>VLOOKUP($A2384&amp;$C2384&amp;$B2384,Mapping!$C:$G,3,0)</f>
        <v>Beauty</v>
      </c>
      <c r="I2384" t="str">
        <f>VLOOKUP($A2384&amp;$C2384&amp;$B2384,Mapping!$C:$G,4,0)</f>
        <v>COMPEED</v>
      </c>
      <c r="J2384" t="str">
        <f t="shared" si="37"/>
        <v>COMPEED CORN TOES</v>
      </c>
      <c r="K2384" t="str">
        <f>VLOOKUP($A2384&amp;$C2384&amp;$B2384,Mapping!$C:$G,5,0)</f>
        <v>Oral &amp; Topical</v>
      </c>
      <c r="L2384" t="str">
        <f>VLOOKUP(J2384&amp;H2384,Mapping!J:K,2,0)</f>
        <v>Compeed Corn</v>
      </c>
      <c r="M2384" t="str">
        <f>IF(OR(I2384="PIZ BUIN",I2384="LISTERINE"),VLOOKUP(E2384,MAPEO!C:D,2,0)&amp;" "&amp;H2384,VLOOKUP(E2384,MAPEO!C:D,2,0))</f>
        <v>Compeed Corns</v>
      </c>
      <c r="N2384" t="str">
        <f>VLOOKUP(F2384,MD!A:B,2,0)</f>
        <v>YTD 2015</v>
      </c>
    </row>
    <row r="2385" spans="1:14">
      <c r="A2385" t="s">
        <v>133</v>
      </c>
      <c r="B2385" t="s">
        <v>0</v>
      </c>
      <c r="C2385" t="s">
        <v>159</v>
      </c>
      <c r="D2385" t="s">
        <v>420</v>
      </c>
      <c r="E2385" t="s">
        <v>656</v>
      </c>
      <c r="F2385" t="s">
        <v>106</v>
      </c>
      <c r="G2385" s="3">
        <v>7977.48</v>
      </c>
      <c r="H2385" s="3" t="str">
        <f>VLOOKUP($A2385&amp;$C2385&amp;$B2385,Mapping!$C:$G,3,0)</f>
        <v>Beauty</v>
      </c>
      <c r="I2385" t="str">
        <f>VLOOKUP($A2385&amp;$C2385&amp;$B2385,Mapping!$C:$G,4,0)</f>
        <v>COMPEED</v>
      </c>
      <c r="J2385" t="str">
        <f t="shared" si="37"/>
        <v>COMPEED CORN TOES</v>
      </c>
      <c r="K2385" t="str">
        <f>VLOOKUP($A2385&amp;$C2385&amp;$B2385,Mapping!$C:$G,5,0)</f>
        <v>Oral &amp; Topical</v>
      </c>
      <c r="L2385" t="str">
        <f>VLOOKUP(J2385&amp;H2385,Mapping!J:K,2,0)</f>
        <v>Compeed Corn</v>
      </c>
      <c r="M2385" t="str">
        <f>IF(OR(I2385="PIZ BUIN",I2385="LISTERINE"),VLOOKUP(E2385,MAPEO!C:D,2,0)&amp;" "&amp;H2385,VLOOKUP(E2385,MAPEO!C:D,2,0))</f>
        <v>Compeed Corns</v>
      </c>
      <c r="N2385" t="str">
        <f>VLOOKUP(F2385,MD!A:B,2,0)</f>
        <v>YTD 2015</v>
      </c>
    </row>
    <row r="2386" spans="1:14">
      <c r="A2386" t="s">
        <v>133</v>
      </c>
      <c r="B2386" t="s">
        <v>0</v>
      </c>
      <c r="C2386" t="s">
        <v>159</v>
      </c>
      <c r="D2386" t="s">
        <v>420</v>
      </c>
      <c r="E2386" t="s">
        <v>656</v>
      </c>
      <c r="F2386" t="s">
        <v>108</v>
      </c>
      <c r="G2386" s="3">
        <v>2579.34</v>
      </c>
      <c r="H2386" s="3" t="str">
        <f>VLOOKUP($A2386&amp;$C2386&amp;$B2386,Mapping!$C:$G,3,0)</f>
        <v>Beauty</v>
      </c>
      <c r="I2386" t="str">
        <f>VLOOKUP($A2386&amp;$C2386&amp;$B2386,Mapping!$C:$G,4,0)</f>
        <v>COMPEED</v>
      </c>
      <c r="J2386" t="str">
        <f t="shared" si="37"/>
        <v>COMPEED CORN TOES</v>
      </c>
      <c r="K2386" t="str">
        <f>VLOOKUP($A2386&amp;$C2386&amp;$B2386,Mapping!$C:$G,5,0)</f>
        <v>Oral &amp; Topical</v>
      </c>
      <c r="L2386" t="str">
        <f>VLOOKUP(J2386&amp;H2386,Mapping!J:K,2,0)</f>
        <v>Compeed Corn</v>
      </c>
      <c r="M2386" t="str">
        <f>IF(OR(I2386="PIZ BUIN",I2386="LISTERINE"),VLOOKUP(E2386,MAPEO!C:D,2,0)&amp;" "&amp;H2386,VLOOKUP(E2386,MAPEO!C:D,2,0))</f>
        <v>Compeed Corns</v>
      </c>
      <c r="N2386">
        <f>VLOOKUP(F2386,MD!A:B,2,0)</f>
        <v>0</v>
      </c>
    </row>
    <row r="2387" spans="1:14">
      <c r="A2387" t="s">
        <v>133</v>
      </c>
      <c r="B2387" t="s">
        <v>0</v>
      </c>
      <c r="C2387" t="s">
        <v>159</v>
      </c>
      <c r="D2387" t="s">
        <v>420</v>
      </c>
      <c r="E2387" t="s">
        <v>656</v>
      </c>
      <c r="F2387" t="s">
        <v>109</v>
      </c>
      <c r="G2387" s="3">
        <v>6141.35</v>
      </c>
      <c r="H2387" s="3" t="str">
        <f>VLOOKUP($A2387&amp;$C2387&amp;$B2387,Mapping!$C:$G,3,0)</f>
        <v>Beauty</v>
      </c>
      <c r="I2387" t="str">
        <f>VLOOKUP($A2387&amp;$C2387&amp;$B2387,Mapping!$C:$G,4,0)</f>
        <v>COMPEED</v>
      </c>
      <c r="J2387" t="str">
        <f t="shared" si="37"/>
        <v>COMPEED CORN TOES</v>
      </c>
      <c r="K2387" t="str">
        <f>VLOOKUP($A2387&amp;$C2387&amp;$B2387,Mapping!$C:$G,5,0)</f>
        <v>Oral &amp; Topical</v>
      </c>
      <c r="L2387" t="str">
        <f>VLOOKUP(J2387&amp;H2387,Mapping!J:K,2,0)</f>
        <v>Compeed Corn</v>
      </c>
      <c r="M2387" t="str">
        <f>IF(OR(I2387="PIZ BUIN",I2387="LISTERINE"),VLOOKUP(E2387,MAPEO!C:D,2,0)&amp;" "&amp;H2387,VLOOKUP(E2387,MAPEO!C:D,2,0))</f>
        <v>Compeed Corns</v>
      </c>
      <c r="N2387">
        <f>VLOOKUP(F2387,MD!A:B,2,0)</f>
        <v>0</v>
      </c>
    </row>
    <row r="2388" spans="1:14">
      <c r="A2388" t="s">
        <v>133</v>
      </c>
      <c r="B2388" t="s">
        <v>0</v>
      </c>
      <c r="C2388" t="s">
        <v>159</v>
      </c>
      <c r="D2388" t="s">
        <v>420</v>
      </c>
      <c r="E2388" t="s">
        <v>656</v>
      </c>
      <c r="F2388" t="s">
        <v>110</v>
      </c>
      <c r="G2388" s="3">
        <v>3393.64</v>
      </c>
      <c r="H2388" s="3" t="str">
        <f>VLOOKUP($A2388&amp;$C2388&amp;$B2388,Mapping!$C:$G,3,0)</f>
        <v>Beauty</v>
      </c>
      <c r="I2388" t="str">
        <f>VLOOKUP($A2388&amp;$C2388&amp;$B2388,Mapping!$C:$G,4,0)</f>
        <v>COMPEED</v>
      </c>
      <c r="J2388" t="str">
        <f t="shared" si="37"/>
        <v>COMPEED CORN TOES</v>
      </c>
      <c r="K2388" t="str">
        <f>VLOOKUP($A2388&amp;$C2388&amp;$B2388,Mapping!$C:$G,5,0)</f>
        <v>Oral &amp; Topical</v>
      </c>
      <c r="L2388" t="str">
        <f>VLOOKUP(J2388&amp;H2388,Mapping!J:K,2,0)</f>
        <v>Compeed Corn</v>
      </c>
      <c r="M2388" t="str">
        <f>IF(OR(I2388="PIZ BUIN",I2388="LISTERINE"),VLOOKUP(E2388,MAPEO!C:D,2,0)&amp;" "&amp;H2388,VLOOKUP(E2388,MAPEO!C:D,2,0))</f>
        <v>Compeed Corns</v>
      </c>
      <c r="N2388">
        <f>VLOOKUP(F2388,MD!A:B,2,0)</f>
        <v>0</v>
      </c>
    </row>
    <row r="2389" spans="1:14">
      <c r="A2389" t="s">
        <v>133</v>
      </c>
      <c r="B2389" t="s">
        <v>0</v>
      </c>
      <c r="C2389" t="s">
        <v>159</v>
      </c>
      <c r="D2389" t="s">
        <v>420</v>
      </c>
      <c r="E2389" t="s">
        <v>656</v>
      </c>
      <c r="F2389" t="s">
        <v>111</v>
      </c>
      <c r="G2389" s="3">
        <v>3172.2</v>
      </c>
      <c r="H2389" s="3" t="str">
        <f>VLOOKUP($A2389&amp;$C2389&amp;$B2389,Mapping!$C:$G,3,0)</f>
        <v>Beauty</v>
      </c>
      <c r="I2389" t="str">
        <f>VLOOKUP($A2389&amp;$C2389&amp;$B2389,Mapping!$C:$G,4,0)</f>
        <v>COMPEED</v>
      </c>
      <c r="J2389" t="str">
        <f t="shared" si="37"/>
        <v>COMPEED CORN TOES</v>
      </c>
      <c r="K2389" t="str">
        <f>VLOOKUP($A2389&amp;$C2389&amp;$B2389,Mapping!$C:$G,5,0)</f>
        <v>Oral &amp; Topical</v>
      </c>
      <c r="L2389" t="str">
        <f>VLOOKUP(J2389&amp;H2389,Mapping!J:K,2,0)</f>
        <v>Compeed Corn</v>
      </c>
      <c r="M2389" t="str">
        <f>IF(OR(I2389="PIZ BUIN",I2389="LISTERINE"),VLOOKUP(E2389,MAPEO!C:D,2,0)&amp;" "&amp;H2389,VLOOKUP(E2389,MAPEO!C:D,2,0))</f>
        <v>Compeed Corns</v>
      </c>
      <c r="N2389">
        <f>VLOOKUP(F2389,MD!A:B,2,0)</f>
        <v>0</v>
      </c>
    </row>
    <row r="2390" spans="1:14">
      <c r="A2390" t="s">
        <v>133</v>
      </c>
      <c r="B2390" t="s">
        <v>0</v>
      </c>
      <c r="C2390" t="s">
        <v>159</v>
      </c>
      <c r="D2390" t="s">
        <v>420</v>
      </c>
      <c r="E2390" t="s">
        <v>656</v>
      </c>
      <c r="F2390" t="s">
        <v>114</v>
      </c>
      <c r="G2390" s="3">
        <v>25828.720000000001</v>
      </c>
      <c r="H2390" s="3" t="str">
        <f>VLOOKUP($A2390&amp;$C2390&amp;$B2390,Mapping!$C:$G,3,0)</f>
        <v>Beauty</v>
      </c>
      <c r="I2390" t="str">
        <f>VLOOKUP($A2390&amp;$C2390&amp;$B2390,Mapping!$C:$G,4,0)</f>
        <v>COMPEED</v>
      </c>
      <c r="J2390" t="str">
        <f t="shared" si="37"/>
        <v>COMPEED CORN TOES</v>
      </c>
      <c r="K2390" t="str">
        <f>VLOOKUP($A2390&amp;$C2390&amp;$B2390,Mapping!$C:$G,5,0)</f>
        <v>Oral &amp; Topical</v>
      </c>
      <c r="L2390" t="str">
        <f>VLOOKUP(J2390&amp;H2390,Mapping!J:K,2,0)</f>
        <v>Compeed Corn</v>
      </c>
      <c r="M2390" t="str">
        <f>IF(OR(I2390="PIZ BUIN",I2390="LISTERINE"),VLOOKUP(E2390,MAPEO!C:D,2,0)&amp;" "&amp;H2390,VLOOKUP(E2390,MAPEO!C:D,2,0))</f>
        <v>Compeed Corns</v>
      </c>
      <c r="N2390">
        <f>VLOOKUP(F2390,MD!A:B,2,0)</f>
        <v>0</v>
      </c>
    </row>
    <row r="2391" spans="1:14">
      <c r="A2391" t="s">
        <v>133</v>
      </c>
      <c r="B2391" t="s">
        <v>0</v>
      </c>
      <c r="C2391" t="s">
        <v>159</v>
      </c>
      <c r="D2391" t="s">
        <v>420</v>
      </c>
      <c r="E2391" t="s">
        <v>656</v>
      </c>
      <c r="F2391" t="s">
        <v>115</v>
      </c>
      <c r="G2391" s="3">
        <v>5870.56</v>
      </c>
      <c r="H2391" s="3" t="str">
        <f>VLOOKUP($A2391&amp;$C2391&amp;$B2391,Mapping!$C:$G,3,0)</f>
        <v>Beauty</v>
      </c>
      <c r="I2391" t="str">
        <f>VLOOKUP($A2391&amp;$C2391&amp;$B2391,Mapping!$C:$G,4,0)</f>
        <v>COMPEED</v>
      </c>
      <c r="J2391" t="str">
        <f t="shared" si="37"/>
        <v>COMPEED CORN TOES</v>
      </c>
      <c r="K2391" t="str">
        <f>VLOOKUP($A2391&amp;$C2391&amp;$B2391,Mapping!$C:$G,5,0)</f>
        <v>Oral &amp; Topical</v>
      </c>
      <c r="L2391" t="str">
        <f>VLOOKUP(J2391&amp;H2391,Mapping!J:K,2,0)</f>
        <v>Compeed Corn</v>
      </c>
      <c r="M2391" t="str">
        <f>IF(OR(I2391="PIZ BUIN",I2391="LISTERINE"),VLOOKUP(E2391,MAPEO!C:D,2,0)&amp;" "&amp;H2391,VLOOKUP(E2391,MAPEO!C:D,2,0))</f>
        <v>Compeed Corns</v>
      </c>
      <c r="N2391" t="str">
        <f>VLOOKUP(F2391,MD!A:B,2,0)</f>
        <v>YTD 2016</v>
      </c>
    </row>
    <row r="2392" spans="1:14">
      <c r="A2392" t="s">
        <v>133</v>
      </c>
      <c r="B2392" t="s">
        <v>0</v>
      </c>
      <c r="C2392" t="s">
        <v>159</v>
      </c>
      <c r="D2392" t="s">
        <v>420</v>
      </c>
      <c r="E2392" t="s">
        <v>656</v>
      </c>
      <c r="F2392" t="s">
        <v>117</v>
      </c>
      <c r="G2392" s="3">
        <v>17914.72</v>
      </c>
      <c r="H2392" s="3" t="str">
        <f>VLOOKUP($A2392&amp;$C2392&amp;$B2392,Mapping!$C:$G,3,0)</f>
        <v>Beauty</v>
      </c>
      <c r="I2392" t="str">
        <f>VLOOKUP($A2392&amp;$C2392&amp;$B2392,Mapping!$C:$G,4,0)</f>
        <v>COMPEED</v>
      </c>
      <c r="J2392" t="str">
        <f t="shared" si="37"/>
        <v>COMPEED CORN TOES</v>
      </c>
      <c r="K2392" t="str">
        <f>VLOOKUP($A2392&amp;$C2392&amp;$B2392,Mapping!$C:$G,5,0)</f>
        <v>Oral &amp; Topical</v>
      </c>
      <c r="L2392" t="str">
        <f>VLOOKUP(J2392&amp;H2392,Mapping!J:K,2,0)</f>
        <v>Compeed Corn</v>
      </c>
      <c r="M2392" t="str">
        <f>IF(OR(I2392="PIZ BUIN",I2392="LISTERINE"),VLOOKUP(E2392,MAPEO!C:D,2,0)&amp;" "&amp;H2392,VLOOKUP(E2392,MAPEO!C:D,2,0))</f>
        <v>Compeed Corns</v>
      </c>
      <c r="N2392" t="str">
        <f>VLOOKUP(F2392,MD!A:B,2,0)</f>
        <v>YTD 2016</v>
      </c>
    </row>
    <row r="2393" spans="1:14">
      <c r="A2393" t="s">
        <v>133</v>
      </c>
      <c r="B2393" t="s">
        <v>0</v>
      </c>
      <c r="C2393" t="s">
        <v>159</v>
      </c>
      <c r="D2393" t="s">
        <v>420</v>
      </c>
      <c r="E2393" t="s">
        <v>656</v>
      </c>
      <c r="F2393" t="s">
        <v>118</v>
      </c>
      <c r="G2393" s="3">
        <v>20212.650000000001</v>
      </c>
      <c r="H2393" s="3" t="str">
        <f>VLOOKUP($A2393&amp;$C2393&amp;$B2393,Mapping!$C:$G,3,0)</f>
        <v>Beauty</v>
      </c>
      <c r="I2393" t="str">
        <f>VLOOKUP($A2393&amp;$C2393&amp;$B2393,Mapping!$C:$G,4,0)</f>
        <v>COMPEED</v>
      </c>
      <c r="J2393" t="str">
        <f t="shared" si="37"/>
        <v>COMPEED CORN TOES</v>
      </c>
      <c r="K2393" t="str">
        <f>VLOOKUP($A2393&amp;$C2393&amp;$B2393,Mapping!$C:$G,5,0)</f>
        <v>Oral &amp; Topical</v>
      </c>
      <c r="L2393" t="str">
        <f>VLOOKUP(J2393&amp;H2393,Mapping!J:K,2,0)</f>
        <v>Compeed Corn</v>
      </c>
      <c r="M2393" t="str">
        <f>IF(OR(I2393="PIZ BUIN",I2393="LISTERINE"),VLOOKUP(E2393,MAPEO!C:D,2,0)&amp;" "&amp;H2393,VLOOKUP(E2393,MAPEO!C:D,2,0))</f>
        <v>Compeed Corns</v>
      </c>
      <c r="N2393" t="str">
        <f>VLOOKUP(F2393,MD!A:B,2,0)</f>
        <v>YTD 2016</v>
      </c>
    </row>
    <row r="2394" spans="1:14">
      <c r="A2394" t="s">
        <v>133</v>
      </c>
      <c r="B2394" t="s">
        <v>0</v>
      </c>
      <c r="C2394" t="s">
        <v>159</v>
      </c>
      <c r="D2394" t="s">
        <v>421</v>
      </c>
      <c r="E2394" t="s">
        <v>421</v>
      </c>
      <c r="F2394" t="s">
        <v>482</v>
      </c>
      <c r="G2394" s="3">
        <v>59.42</v>
      </c>
      <c r="H2394" s="3" t="str">
        <f>VLOOKUP($A2394&amp;$C2394&amp;$B2394,Mapping!$C:$G,3,0)</f>
        <v>Beauty</v>
      </c>
      <c r="I2394" t="str">
        <f>VLOOKUP($A2394&amp;$C2394&amp;$B2394,Mapping!$C:$G,4,0)</f>
        <v>COMPEED</v>
      </c>
      <c r="J2394" t="str">
        <f t="shared" si="37"/>
        <v>COMPEED DISPLAY MIXTO</v>
      </c>
      <c r="K2394" t="str">
        <f>VLOOKUP($A2394&amp;$C2394&amp;$B2394,Mapping!$C:$G,5,0)</f>
        <v>Oral &amp; Topical</v>
      </c>
      <c r="L2394" t="str">
        <f>VLOOKUP(J2394&amp;H2394,Mapping!J:K,2,0)</f>
        <v>Compeed Display Mixto</v>
      </c>
      <c r="M2394" t="str">
        <f>IF(OR(I2394="PIZ BUIN",I2394="LISTERINE"),VLOOKUP(E2394,MAPEO!C:D,2,0)&amp;" "&amp;H2394,VLOOKUP(E2394,MAPEO!C:D,2,0))</f>
        <v>Compeed Others</v>
      </c>
      <c r="N2394">
        <f>VLOOKUP(F2394,MD!A:B,2,0)</f>
        <v>0</v>
      </c>
    </row>
    <row r="2395" spans="1:14">
      <c r="A2395" t="s">
        <v>133</v>
      </c>
      <c r="B2395" t="s">
        <v>0</v>
      </c>
      <c r="C2395" t="s">
        <v>159</v>
      </c>
      <c r="D2395" t="s">
        <v>421</v>
      </c>
      <c r="E2395" t="s">
        <v>421</v>
      </c>
      <c r="F2395" t="s">
        <v>483</v>
      </c>
      <c r="G2395" s="3">
        <v>-1575.92</v>
      </c>
      <c r="H2395" s="3" t="str">
        <f>VLOOKUP($A2395&amp;$C2395&amp;$B2395,Mapping!$C:$G,3,0)</f>
        <v>Beauty</v>
      </c>
      <c r="I2395" t="str">
        <f>VLOOKUP($A2395&amp;$C2395&amp;$B2395,Mapping!$C:$G,4,0)</f>
        <v>COMPEED</v>
      </c>
      <c r="J2395" t="str">
        <f t="shared" si="37"/>
        <v>COMPEED DISPLAY MIXTO</v>
      </c>
      <c r="K2395" t="str">
        <f>VLOOKUP($A2395&amp;$C2395&amp;$B2395,Mapping!$C:$G,5,0)</f>
        <v>Oral &amp; Topical</v>
      </c>
      <c r="L2395" t="str">
        <f>VLOOKUP(J2395&amp;H2395,Mapping!J:K,2,0)</f>
        <v>Compeed Display Mixto</v>
      </c>
      <c r="M2395" t="str">
        <f>IF(OR(I2395="PIZ BUIN",I2395="LISTERINE"),VLOOKUP(E2395,MAPEO!C:D,2,0)&amp;" "&amp;H2395,VLOOKUP(E2395,MAPEO!C:D,2,0))</f>
        <v>Compeed Others</v>
      </c>
      <c r="N2395">
        <f>VLOOKUP(F2395,MD!A:B,2,0)</f>
        <v>0</v>
      </c>
    </row>
    <row r="2396" spans="1:14">
      <c r="A2396" t="s">
        <v>133</v>
      </c>
      <c r="B2396" t="s">
        <v>0</v>
      </c>
      <c r="C2396" t="s">
        <v>159</v>
      </c>
      <c r="D2396" t="s">
        <v>421</v>
      </c>
      <c r="E2396" t="s">
        <v>421</v>
      </c>
      <c r="F2396" t="s">
        <v>484</v>
      </c>
      <c r="G2396" s="3">
        <v>50581.7</v>
      </c>
      <c r="H2396" s="3" t="str">
        <f>VLOOKUP($A2396&amp;$C2396&amp;$B2396,Mapping!$C:$G,3,0)</f>
        <v>Beauty</v>
      </c>
      <c r="I2396" t="str">
        <f>VLOOKUP($A2396&amp;$C2396&amp;$B2396,Mapping!$C:$G,4,0)</f>
        <v>COMPEED</v>
      </c>
      <c r="J2396" t="str">
        <f t="shared" si="37"/>
        <v>COMPEED DISPLAY MIXTO</v>
      </c>
      <c r="K2396" t="str">
        <f>VLOOKUP($A2396&amp;$C2396&amp;$B2396,Mapping!$C:$G,5,0)</f>
        <v>Oral &amp; Topical</v>
      </c>
      <c r="L2396" t="str">
        <f>VLOOKUP(J2396&amp;H2396,Mapping!J:K,2,0)</f>
        <v>Compeed Display Mixto</v>
      </c>
      <c r="M2396" t="str">
        <f>IF(OR(I2396="PIZ BUIN",I2396="LISTERINE"),VLOOKUP(E2396,MAPEO!C:D,2,0)&amp;" "&amp;H2396,VLOOKUP(E2396,MAPEO!C:D,2,0))</f>
        <v>Compeed Others</v>
      </c>
      <c r="N2396">
        <f>VLOOKUP(F2396,MD!A:B,2,0)</f>
        <v>0</v>
      </c>
    </row>
    <row r="2397" spans="1:14">
      <c r="A2397" t="s">
        <v>133</v>
      </c>
      <c r="B2397" t="s">
        <v>0</v>
      </c>
      <c r="C2397" t="s">
        <v>159</v>
      </c>
      <c r="D2397" t="s">
        <v>421</v>
      </c>
      <c r="E2397" t="s">
        <v>421</v>
      </c>
      <c r="F2397" t="s">
        <v>485</v>
      </c>
      <c r="G2397" s="3">
        <v>10515.28</v>
      </c>
      <c r="H2397" s="3" t="str">
        <f>VLOOKUP($A2397&amp;$C2397&amp;$B2397,Mapping!$C:$G,3,0)</f>
        <v>Beauty</v>
      </c>
      <c r="I2397" t="str">
        <f>VLOOKUP($A2397&amp;$C2397&amp;$B2397,Mapping!$C:$G,4,0)</f>
        <v>COMPEED</v>
      </c>
      <c r="J2397" t="str">
        <f t="shared" si="37"/>
        <v>COMPEED DISPLAY MIXTO</v>
      </c>
      <c r="K2397" t="str">
        <f>VLOOKUP($A2397&amp;$C2397&amp;$B2397,Mapping!$C:$G,5,0)</f>
        <v>Oral &amp; Topical</v>
      </c>
      <c r="L2397" t="str">
        <f>VLOOKUP(J2397&amp;H2397,Mapping!J:K,2,0)</f>
        <v>Compeed Display Mixto</v>
      </c>
      <c r="M2397" t="str">
        <f>IF(OR(I2397="PIZ BUIN",I2397="LISTERINE"),VLOOKUP(E2397,MAPEO!C:D,2,0)&amp;" "&amp;H2397,VLOOKUP(E2397,MAPEO!C:D,2,0))</f>
        <v>Compeed Others</v>
      </c>
      <c r="N2397">
        <f>VLOOKUP(F2397,MD!A:B,2,0)</f>
        <v>0</v>
      </c>
    </row>
    <row r="2398" spans="1:14">
      <c r="A2398" t="s">
        <v>133</v>
      </c>
      <c r="B2398" t="s">
        <v>0</v>
      </c>
      <c r="C2398" t="s">
        <v>159</v>
      </c>
      <c r="D2398" t="s">
        <v>421</v>
      </c>
      <c r="E2398" t="s">
        <v>421</v>
      </c>
      <c r="F2398" t="s">
        <v>486</v>
      </c>
      <c r="G2398" s="3">
        <v>3704.27</v>
      </c>
      <c r="H2398" s="3" t="str">
        <f>VLOOKUP($A2398&amp;$C2398&amp;$B2398,Mapping!$C:$G,3,0)</f>
        <v>Beauty</v>
      </c>
      <c r="I2398" t="str">
        <f>VLOOKUP($A2398&amp;$C2398&amp;$B2398,Mapping!$C:$G,4,0)</f>
        <v>COMPEED</v>
      </c>
      <c r="J2398" t="str">
        <f t="shared" si="37"/>
        <v>COMPEED DISPLAY MIXTO</v>
      </c>
      <c r="K2398" t="str">
        <f>VLOOKUP($A2398&amp;$C2398&amp;$B2398,Mapping!$C:$G,5,0)</f>
        <v>Oral &amp; Topical</v>
      </c>
      <c r="L2398" t="str">
        <f>VLOOKUP(J2398&amp;H2398,Mapping!J:K,2,0)</f>
        <v>Compeed Display Mixto</v>
      </c>
      <c r="M2398" t="str">
        <f>IF(OR(I2398="PIZ BUIN",I2398="LISTERINE"),VLOOKUP(E2398,MAPEO!C:D,2,0)&amp;" "&amp;H2398,VLOOKUP(E2398,MAPEO!C:D,2,0))</f>
        <v>Compeed Others</v>
      </c>
      <c r="N2398">
        <f>VLOOKUP(F2398,MD!A:B,2,0)</f>
        <v>0</v>
      </c>
    </row>
    <row r="2399" spans="1:14">
      <c r="A2399" t="s">
        <v>133</v>
      </c>
      <c r="B2399" t="s">
        <v>0</v>
      </c>
      <c r="C2399" t="s">
        <v>159</v>
      </c>
      <c r="D2399" t="s">
        <v>421</v>
      </c>
      <c r="E2399" t="s">
        <v>421</v>
      </c>
      <c r="F2399" t="s">
        <v>487</v>
      </c>
      <c r="G2399" s="3">
        <v>40061.919999999998</v>
      </c>
      <c r="H2399" s="3" t="str">
        <f>VLOOKUP($A2399&amp;$C2399&amp;$B2399,Mapping!$C:$G,3,0)</f>
        <v>Beauty</v>
      </c>
      <c r="I2399" t="str">
        <f>VLOOKUP($A2399&amp;$C2399&amp;$B2399,Mapping!$C:$G,4,0)</f>
        <v>COMPEED</v>
      </c>
      <c r="J2399" t="str">
        <f t="shared" si="37"/>
        <v>COMPEED DISPLAY MIXTO</v>
      </c>
      <c r="K2399" t="str">
        <f>VLOOKUP($A2399&amp;$C2399&amp;$B2399,Mapping!$C:$G,5,0)</f>
        <v>Oral &amp; Topical</v>
      </c>
      <c r="L2399" t="str">
        <f>VLOOKUP(J2399&amp;H2399,Mapping!J:K,2,0)</f>
        <v>Compeed Display Mixto</v>
      </c>
      <c r="M2399" t="str">
        <f>IF(OR(I2399="PIZ BUIN",I2399="LISTERINE"),VLOOKUP(E2399,MAPEO!C:D,2,0)&amp;" "&amp;H2399,VLOOKUP(E2399,MAPEO!C:D,2,0))</f>
        <v>Compeed Others</v>
      </c>
      <c r="N2399">
        <f>VLOOKUP(F2399,MD!A:B,2,0)</f>
        <v>0</v>
      </c>
    </row>
    <row r="2400" spans="1:14">
      <c r="A2400" t="s">
        <v>133</v>
      </c>
      <c r="B2400" t="s">
        <v>0</v>
      </c>
      <c r="C2400" t="s">
        <v>159</v>
      </c>
      <c r="D2400" t="s">
        <v>421</v>
      </c>
      <c r="E2400" t="s">
        <v>421</v>
      </c>
      <c r="F2400" t="s">
        <v>488</v>
      </c>
      <c r="G2400" s="3">
        <v>6401.49</v>
      </c>
      <c r="H2400" s="3" t="str">
        <f>VLOOKUP($A2400&amp;$C2400&amp;$B2400,Mapping!$C:$G,3,0)</f>
        <v>Beauty</v>
      </c>
      <c r="I2400" t="str">
        <f>VLOOKUP($A2400&amp;$C2400&amp;$B2400,Mapping!$C:$G,4,0)</f>
        <v>COMPEED</v>
      </c>
      <c r="J2400" t="str">
        <f t="shared" si="37"/>
        <v>COMPEED DISPLAY MIXTO</v>
      </c>
      <c r="K2400" t="str">
        <f>VLOOKUP($A2400&amp;$C2400&amp;$B2400,Mapping!$C:$G,5,0)</f>
        <v>Oral &amp; Topical</v>
      </c>
      <c r="L2400" t="str">
        <f>VLOOKUP(J2400&amp;H2400,Mapping!J:K,2,0)</f>
        <v>Compeed Display Mixto</v>
      </c>
      <c r="M2400" t="str">
        <f>IF(OR(I2400="PIZ BUIN",I2400="LISTERINE"),VLOOKUP(E2400,MAPEO!C:D,2,0)&amp;" "&amp;H2400,VLOOKUP(E2400,MAPEO!C:D,2,0))</f>
        <v>Compeed Others</v>
      </c>
      <c r="N2400">
        <f>VLOOKUP(F2400,MD!A:B,2,0)</f>
        <v>0</v>
      </c>
    </row>
    <row r="2401" spans="1:14">
      <c r="A2401" t="s">
        <v>133</v>
      </c>
      <c r="B2401" t="s">
        <v>0</v>
      </c>
      <c r="C2401" t="s">
        <v>159</v>
      </c>
      <c r="D2401" t="s">
        <v>421</v>
      </c>
      <c r="E2401" t="s">
        <v>421</v>
      </c>
      <c r="F2401" t="s">
        <v>489</v>
      </c>
      <c r="G2401" s="3">
        <v>179.62</v>
      </c>
      <c r="H2401" s="3" t="str">
        <f>VLOOKUP($A2401&amp;$C2401&amp;$B2401,Mapping!$C:$G,3,0)</f>
        <v>Beauty</v>
      </c>
      <c r="I2401" t="str">
        <f>VLOOKUP($A2401&amp;$C2401&amp;$B2401,Mapping!$C:$G,4,0)</f>
        <v>COMPEED</v>
      </c>
      <c r="J2401" t="str">
        <f t="shared" si="37"/>
        <v>COMPEED DISPLAY MIXTO</v>
      </c>
      <c r="K2401" t="str">
        <f>VLOOKUP($A2401&amp;$C2401&amp;$B2401,Mapping!$C:$G,5,0)</f>
        <v>Oral &amp; Topical</v>
      </c>
      <c r="L2401" t="str">
        <f>VLOOKUP(J2401&amp;H2401,Mapping!J:K,2,0)</f>
        <v>Compeed Display Mixto</v>
      </c>
      <c r="M2401" t="str">
        <f>IF(OR(I2401="PIZ BUIN",I2401="LISTERINE"),VLOOKUP(E2401,MAPEO!C:D,2,0)&amp;" "&amp;H2401,VLOOKUP(E2401,MAPEO!C:D,2,0))</f>
        <v>Compeed Others</v>
      </c>
      <c r="N2401">
        <f>VLOOKUP(F2401,MD!A:B,2,0)</f>
        <v>0</v>
      </c>
    </row>
    <row r="2402" spans="1:14">
      <c r="A2402" t="s">
        <v>133</v>
      </c>
      <c r="B2402" t="s">
        <v>0</v>
      </c>
      <c r="C2402" t="s">
        <v>159</v>
      </c>
      <c r="D2402" t="s">
        <v>421</v>
      </c>
      <c r="E2402" t="s">
        <v>421</v>
      </c>
      <c r="F2402" t="s">
        <v>490</v>
      </c>
      <c r="G2402" s="3">
        <v>4946.33</v>
      </c>
      <c r="H2402" s="3" t="str">
        <f>VLOOKUP($A2402&amp;$C2402&amp;$B2402,Mapping!$C:$G,3,0)</f>
        <v>Beauty</v>
      </c>
      <c r="I2402" t="str">
        <f>VLOOKUP($A2402&amp;$C2402&amp;$B2402,Mapping!$C:$G,4,0)</f>
        <v>COMPEED</v>
      </c>
      <c r="J2402" t="str">
        <f t="shared" si="37"/>
        <v>COMPEED DISPLAY MIXTO</v>
      </c>
      <c r="K2402" t="str">
        <f>VLOOKUP($A2402&amp;$C2402&amp;$B2402,Mapping!$C:$G,5,0)</f>
        <v>Oral &amp; Topical</v>
      </c>
      <c r="L2402" t="str">
        <f>VLOOKUP(J2402&amp;H2402,Mapping!J:K,2,0)</f>
        <v>Compeed Display Mixto</v>
      </c>
      <c r="M2402" t="str">
        <f>IF(OR(I2402="PIZ BUIN",I2402="LISTERINE"),VLOOKUP(E2402,MAPEO!C:D,2,0)&amp;" "&amp;H2402,VLOOKUP(E2402,MAPEO!C:D,2,0))</f>
        <v>Compeed Others</v>
      </c>
      <c r="N2402">
        <f>VLOOKUP(F2402,MD!A:B,2,0)</f>
        <v>0</v>
      </c>
    </row>
    <row r="2403" spans="1:14">
      <c r="A2403" t="s">
        <v>133</v>
      </c>
      <c r="B2403" t="s">
        <v>0</v>
      </c>
      <c r="C2403" t="s">
        <v>159</v>
      </c>
      <c r="D2403" t="s">
        <v>421</v>
      </c>
      <c r="E2403" t="s">
        <v>421</v>
      </c>
      <c r="F2403" t="s">
        <v>491</v>
      </c>
      <c r="G2403" s="3">
        <v>19350.63</v>
      </c>
      <c r="H2403" s="3" t="str">
        <f>VLOOKUP($A2403&amp;$C2403&amp;$B2403,Mapping!$C:$G,3,0)</f>
        <v>Beauty</v>
      </c>
      <c r="I2403" t="str">
        <f>VLOOKUP($A2403&amp;$C2403&amp;$B2403,Mapping!$C:$G,4,0)</f>
        <v>COMPEED</v>
      </c>
      <c r="J2403" t="str">
        <f t="shared" si="37"/>
        <v>COMPEED DISPLAY MIXTO</v>
      </c>
      <c r="K2403" t="str">
        <f>VLOOKUP($A2403&amp;$C2403&amp;$B2403,Mapping!$C:$G,5,0)</f>
        <v>Oral &amp; Topical</v>
      </c>
      <c r="L2403" t="str">
        <f>VLOOKUP(J2403&amp;H2403,Mapping!J:K,2,0)</f>
        <v>Compeed Display Mixto</v>
      </c>
      <c r="M2403" t="str">
        <f>IF(OR(I2403="PIZ BUIN",I2403="LISTERINE"),VLOOKUP(E2403,MAPEO!C:D,2,0)&amp;" "&amp;H2403,VLOOKUP(E2403,MAPEO!C:D,2,0))</f>
        <v>Compeed Others</v>
      </c>
      <c r="N2403">
        <f>VLOOKUP(F2403,MD!A:B,2,0)</f>
        <v>0</v>
      </c>
    </row>
    <row r="2404" spans="1:14">
      <c r="A2404" t="s">
        <v>133</v>
      </c>
      <c r="B2404" t="s">
        <v>0</v>
      </c>
      <c r="C2404" t="s">
        <v>159</v>
      </c>
      <c r="D2404" t="s">
        <v>421</v>
      </c>
      <c r="E2404" t="s">
        <v>421</v>
      </c>
      <c r="F2404" t="s">
        <v>492</v>
      </c>
      <c r="G2404" s="3">
        <v>18299.59</v>
      </c>
      <c r="H2404" s="3" t="str">
        <f>VLOOKUP($A2404&amp;$C2404&amp;$B2404,Mapping!$C:$G,3,0)</f>
        <v>Beauty</v>
      </c>
      <c r="I2404" t="str">
        <f>VLOOKUP($A2404&amp;$C2404&amp;$B2404,Mapping!$C:$G,4,0)</f>
        <v>COMPEED</v>
      </c>
      <c r="J2404" t="str">
        <f t="shared" si="37"/>
        <v>COMPEED DISPLAY MIXTO</v>
      </c>
      <c r="K2404" t="str">
        <f>VLOOKUP($A2404&amp;$C2404&amp;$B2404,Mapping!$C:$G,5,0)</f>
        <v>Oral &amp; Topical</v>
      </c>
      <c r="L2404" t="str">
        <f>VLOOKUP(J2404&amp;H2404,Mapping!J:K,2,0)</f>
        <v>Compeed Display Mixto</v>
      </c>
      <c r="M2404" t="str">
        <f>IF(OR(I2404="PIZ BUIN",I2404="LISTERINE"),VLOOKUP(E2404,MAPEO!C:D,2,0)&amp;" "&amp;H2404,VLOOKUP(E2404,MAPEO!C:D,2,0))</f>
        <v>Compeed Others</v>
      </c>
      <c r="N2404">
        <f>VLOOKUP(F2404,MD!A:B,2,0)</f>
        <v>0</v>
      </c>
    </row>
    <row r="2405" spans="1:14">
      <c r="A2405" t="s">
        <v>133</v>
      </c>
      <c r="B2405" t="s">
        <v>0</v>
      </c>
      <c r="C2405" t="s">
        <v>159</v>
      </c>
      <c r="D2405" t="s">
        <v>421</v>
      </c>
      <c r="E2405" t="s">
        <v>421</v>
      </c>
      <c r="F2405" t="s">
        <v>493</v>
      </c>
      <c r="G2405" s="3">
        <v>33307.46</v>
      </c>
      <c r="H2405" s="3" t="str">
        <f>VLOOKUP($A2405&amp;$C2405&amp;$B2405,Mapping!$C:$G,3,0)</f>
        <v>Beauty</v>
      </c>
      <c r="I2405" t="str">
        <f>VLOOKUP($A2405&amp;$C2405&amp;$B2405,Mapping!$C:$G,4,0)</f>
        <v>COMPEED</v>
      </c>
      <c r="J2405" t="str">
        <f t="shared" si="37"/>
        <v>COMPEED DISPLAY MIXTO</v>
      </c>
      <c r="K2405" t="str">
        <f>VLOOKUP($A2405&amp;$C2405&amp;$B2405,Mapping!$C:$G,5,0)</f>
        <v>Oral &amp; Topical</v>
      </c>
      <c r="L2405" t="str">
        <f>VLOOKUP(J2405&amp;H2405,Mapping!J:K,2,0)</f>
        <v>Compeed Display Mixto</v>
      </c>
      <c r="M2405" t="str">
        <f>IF(OR(I2405="PIZ BUIN",I2405="LISTERINE"),VLOOKUP(E2405,MAPEO!C:D,2,0)&amp;" "&amp;H2405,VLOOKUP(E2405,MAPEO!C:D,2,0))</f>
        <v>Compeed Others</v>
      </c>
      <c r="N2405">
        <f>VLOOKUP(F2405,MD!A:B,2,0)</f>
        <v>0</v>
      </c>
    </row>
    <row r="2406" spans="1:14">
      <c r="A2406" t="s">
        <v>133</v>
      </c>
      <c r="B2406" t="s">
        <v>0</v>
      </c>
      <c r="C2406" t="s">
        <v>159</v>
      </c>
      <c r="D2406" t="s">
        <v>422</v>
      </c>
      <c r="E2406" t="s">
        <v>422</v>
      </c>
      <c r="F2406" t="s">
        <v>482</v>
      </c>
      <c r="G2406" s="3">
        <v>343.36</v>
      </c>
      <c r="H2406" s="3" t="str">
        <f>VLOOKUP($A2406&amp;$C2406&amp;$B2406,Mapping!$C:$G,3,0)</f>
        <v>Beauty</v>
      </c>
      <c r="I2406" t="str">
        <f>VLOOKUP($A2406&amp;$C2406&amp;$B2406,Mapping!$C:$G,4,0)</f>
        <v>COMPEED</v>
      </c>
      <c r="J2406" t="str">
        <f t="shared" si="37"/>
        <v>COMPEED LIP CARE</v>
      </c>
      <c r="K2406" t="str">
        <f>VLOOKUP($A2406&amp;$C2406&amp;$B2406,Mapping!$C:$G,5,0)</f>
        <v>Oral &amp; Topical</v>
      </c>
      <c r="L2406" t="str">
        <f>VLOOKUP(J2406&amp;H2406,Mapping!J:K,2,0)</f>
        <v>Compeed Lip Care</v>
      </c>
      <c r="M2406" t="str">
        <f>IF(OR(I2406="PIZ BUIN",I2406="LISTERINE"),VLOOKUP(E2406,MAPEO!C:D,2,0)&amp;" "&amp;H2406,VLOOKUP(E2406,MAPEO!C:D,2,0))</f>
        <v>Compeed Anti-viral Lip Care</v>
      </c>
      <c r="N2406">
        <f>VLOOKUP(F2406,MD!A:B,2,0)</f>
        <v>0</v>
      </c>
    </row>
    <row r="2407" spans="1:14">
      <c r="A2407" t="s">
        <v>133</v>
      </c>
      <c r="B2407" t="s">
        <v>0</v>
      </c>
      <c r="C2407" t="s">
        <v>159</v>
      </c>
      <c r="D2407" t="s">
        <v>422</v>
      </c>
      <c r="E2407" t="s">
        <v>422</v>
      </c>
      <c r="F2407" t="s">
        <v>483</v>
      </c>
      <c r="G2407" s="3">
        <v>246925.5</v>
      </c>
      <c r="H2407" s="3" t="str">
        <f>VLOOKUP($A2407&amp;$C2407&amp;$B2407,Mapping!$C:$G,3,0)</f>
        <v>Beauty</v>
      </c>
      <c r="I2407" t="str">
        <f>VLOOKUP($A2407&amp;$C2407&amp;$B2407,Mapping!$C:$G,4,0)</f>
        <v>COMPEED</v>
      </c>
      <c r="J2407" t="str">
        <f t="shared" si="37"/>
        <v>COMPEED LIP CARE</v>
      </c>
      <c r="K2407" t="str">
        <f>VLOOKUP($A2407&amp;$C2407&amp;$B2407,Mapping!$C:$G,5,0)</f>
        <v>Oral &amp; Topical</v>
      </c>
      <c r="L2407" t="str">
        <f>VLOOKUP(J2407&amp;H2407,Mapping!J:K,2,0)</f>
        <v>Compeed Lip Care</v>
      </c>
      <c r="M2407" t="str">
        <f>IF(OR(I2407="PIZ BUIN",I2407="LISTERINE"),VLOOKUP(E2407,MAPEO!C:D,2,0)&amp;" "&amp;H2407,VLOOKUP(E2407,MAPEO!C:D,2,0))</f>
        <v>Compeed Anti-viral Lip Care</v>
      </c>
      <c r="N2407">
        <f>VLOOKUP(F2407,MD!A:B,2,0)</f>
        <v>0</v>
      </c>
    </row>
    <row r="2408" spans="1:14">
      <c r="A2408" t="s">
        <v>133</v>
      </c>
      <c r="B2408" t="s">
        <v>0</v>
      </c>
      <c r="C2408" t="s">
        <v>159</v>
      </c>
      <c r="D2408" t="s">
        <v>422</v>
      </c>
      <c r="E2408" t="s">
        <v>422</v>
      </c>
      <c r="F2408" t="s">
        <v>484</v>
      </c>
      <c r="G2408" s="3">
        <v>283606.2</v>
      </c>
      <c r="H2408" s="3" t="str">
        <f>VLOOKUP($A2408&amp;$C2408&amp;$B2408,Mapping!$C:$G,3,0)</f>
        <v>Beauty</v>
      </c>
      <c r="I2408" t="str">
        <f>VLOOKUP($A2408&amp;$C2408&amp;$B2408,Mapping!$C:$G,4,0)</f>
        <v>COMPEED</v>
      </c>
      <c r="J2408" t="str">
        <f t="shared" si="37"/>
        <v>COMPEED LIP CARE</v>
      </c>
      <c r="K2408" t="str">
        <f>VLOOKUP($A2408&amp;$C2408&amp;$B2408,Mapping!$C:$G,5,0)</f>
        <v>Oral &amp; Topical</v>
      </c>
      <c r="L2408" t="str">
        <f>VLOOKUP(J2408&amp;H2408,Mapping!J:K,2,0)</f>
        <v>Compeed Lip Care</v>
      </c>
      <c r="M2408" t="str">
        <f>IF(OR(I2408="PIZ BUIN",I2408="LISTERINE"),VLOOKUP(E2408,MAPEO!C:D,2,0)&amp;" "&amp;H2408,VLOOKUP(E2408,MAPEO!C:D,2,0))</f>
        <v>Compeed Anti-viral Lip Care</v>
      </c>
      <c r="N2408">
        <f>VLOOKUP(F2408,MD!A:B,2,0)</f>
        <v>0</v>
      </c>
    </row>
    <row r="2409" spans="1:14">
      <c r="A2409" t="s">
        <v>133</v>
      </c>
      <c r="B2409" t="s">
        <v>0</v>
      </c>
      <c r="C2409" t="s">
        <v>159</v>
      </c>
      <c r="D2409" t="s">
        <v>422</v>
      </c>
      <c r="E2409" t="s">
        <v>422</v>
      </c>
      <c r="F2409" t="s">
        <v>485</v>
      </c>
      <c r="G2409" s="3">
        <v>78388.78</v>
      </c>
      <c r="H2409" s="3" t="str">
        <f>VLOOKUP($A2409&amp;$C2409&amp;$B2409,Mapping!$C:$G,3,0)</f>
        <v>Beauty</v>
      </c>
      <c r="I2409" t="str">
        <f>VLOOKUP($A2409&amp;$C2409&amp;$B2409,Mapping!$C:$G,4,0)</f>
        <v>COMPEED</v>
      </c>
      <c r="J2409" t="str">
        <f t="shared" si="37"/>
        <v>COMPEED LIP CARE</v>
      </c>
      <c r="K2409" t="str">
        <f>VLOOKUP($A2409&amp;$C2409&amp;$B2409,Mapping!$C:$G,5,0)</f>
        <v>Oral &amp; Topical</v>
      </c>
      <c r="L2409" t="str">
        <f>VLOOKUP(J2409&amp;H2409,Mapping!J:K,2,0)</f>
        <v>Compeed Lip Care</v>
      </c>
      <c r="M2409" t="str">
        <f>IF(OR(I2409="PIZ BUIN",I2409="LISTERINE"),VLOOKUP(E2409,MAPEO!C:D,2,0)&amp;" "&amp;H2409,VLOOKUP(E2409,MAPEO!C:D,2,0))</f>
        <v>Compeed Anti-viral Lip Care</v>
      </c>
      <c r="N2409">
        <f>VLOOKUP(F2409,MD!A:B,2,0)</f>
        <v>0</v>
      </c>
    </row>
    <row r="2410" spans="1:14">
      <c r="A2410" t="s">
        <v>133</v>
      </c>
      <c r="B2410" t="s">
        <v>0</v>
      </c>
      <c r="C2410" t="s">
        <v>159</v>
      </c>
      <c r="D2410" t="s">
        <v>422</v>
      </c>
      <c r="E2410" t="s">
        <v>422</v>
      </c>
      <c r="F2410" t="s">
        <v>486</v>
      </c>
      <c r="G2410" s="3">
        <v>70500.73</v>
      </c>
      <c r="H2410" s="3" t="str">
        <f>VLOOKUP($A2410&amp;$C2410&amp;$B2410,Mapping!$C:$G,3,0)</f>
        <v>Beauty</v>
      </c>
      <c r="I2410" t="str">
        <f>VLOOKUP($A2410&amp;$C2410&amp;$B2410,Mapping!$C:$G,4,0)</f>
        <v>COMPEED</v>
      </c>
      <c r="J2410" t="str">
        <f t="shared" si="37"/>
        <v>COMPEED LIP CARE</v>
      </c>
      <c r="K2410" t="str">
        <f>VLOOKUP($A2410&amp;$C2410&amp;$B2410,Mapping!$C:$G,5,0)</f>
        <v>Oral &amp; Topical</v>
      </c>
      <c r="L2410" t="str">
        <f>VLOOKUP(J2410&amp;H2410,Mapping!J:K,2,0)</f>
        <v>Compeed Lip Care</v>
      </c>
      <c r="M2410" t="str">
        <f>IF(OR(I2410="PIZ BUIN",I2410="LISTERINE"),VLOOKUP(E2410,MAPEO!C:D,2,0)&amp;" "&amp;H2410,VLOOKUP(E2410,MAPEO!C:D,2,0))</f>
        <v>Compeed Anti-viral Lip Care</v>
      </c>
      <c r="N2410">
        <f>VLOOKUP(F2410,MD!A:B,2,0)</f>
        <v>0</v>
      </c>
    </row>
    <row r="2411" spans="1:14">
      <c r="A2411" t="s">
        <v>133</v>
      </c>
      <c r="B2411" t="s">
        <v>0</v>
      </c>
      <c r="C2411" t="s">
        <v>159</v>
      </c>
      <c r="D2411" t="s">
        <v>422</v>
      </c>
      <c r="E2411" t="s">
        <v>422</v>
      </c>
      <c r="F2411" t="s">
        <v>487</v>
      </c>
      <c r="G2411" s="3">
        <v>214775.12</v>
      </c>
      <c r="H2411" s="3" t="str">
        <f>VLOOKUP($A2411&amp;$C2411&amp;$B2411,Mapping!$C:$G,3,0)</f>
        <v>Beauty</v>
      </c>
      <c r="I2411" t="str">
        <f>VLOOKUP($A2411&amp;$C2411&amp;$B2411,Mapping!$C:$G,4,0)</f>
        <v>COMPEED</v>
      </c>
      <c r="J2411" t="str">
        <f t="shared" si="37"/>
        <v>COMPEED LIP CARE</v>
      </c>
      <c r="K2411" t="str">
        <f>VLOOKUP($A2411&amp;$C2411&amp;$B2411,Mapping!$C:$G,5,0)</f>
        <v>Oral &amp; Topical</v>
      </c>
      <c r="L2411" t="str">
        <f>VLOOKUP(J2411&amp;H2411,Mapping!J:K,2,0)</f>
        <v>Compeed Lip Care</v>
      </c>
      <c r="M2411" t="str">
        <f>IF(OR(I2411="PIZ BUIN",I2411="LISTERINE"),VLOOKUP(E2411,MAPEO!C:D,2,0)&amp;" "&amp;H2411,VLOOKUP(E2411,MAPEO!C:D,2,0))</f>
        <v>Compeed Anti-viral Lip Care</v>
      </c>
      <c r="N2411">
        <f>VLOOKUP(F2411,MD!A:B,2,0)</f>
        <v>0</v>
      </c>
    </row>
    <row r="2412" spans="1:14">
      <c r="A2412" t="s">
        <v>133</v>
      </c>
      <c r="B2412" t="s">
        <v>0</v>
      </c>
      <c r="C2412" t="s">
        <v>159</v>
      </c>
      <c r="D2412" t="s">
        <v>422</v>
      </c>
      <c r="E2412" t="s">
        <v>422</v>
      </c>
      <c r="F2412" t="s">
        <v>488</v>
      </c>
      <c r="G2412" s="3">
        <v>47091.95</v>
      </c>
      <c r="H2412" s="3" t="str">
        <f>VLOOKUP($A2412&amp;$C2412&amp;$B2412,Mapping!$C:$G,3,0)</f>
        <v>Beauty</v>
      </c>
      <c r="I2412" t="str">
        <f>VLOOKUP($A2412&amp;$C2412&amp;$B2412,Mapping!$C:$G,4,0)</f>
        <v>COMPEED</v>
      </c>
      <c r="J2412" t="str">
        <f t="shared" si="37"/>
        <v>COMPEED LIP CARE</v>
      </c>
      <c r="K2412" t="str">
        <f>VLOOKUP($A2412&amp;$C2412&amp;$B2412,Mapping!$C:$G,5,0)</f>
        <v>Oral &amp; Topical</v>
      </c>
      <c r="L2412" t="str">
        <f>VLOOKUP(J2412&amp;H2412,Mapping!J:K,2,0)</f>
        <v>Compeed Lip Care</v>
      </c>
      <c r="M2412" t="str">
        <f>IF(OR(I2412="PIZ BUIN",I2412="LISTERINE"),VLOOKUP(E2412,MAPEO!C:D,2,0)&amp;" "&amp;H2412,VLOOKUP(E2412,MAPEO!C:D,2,0))</f>
        <v>Compeed Anti-viral Lip Care</v>
      </c>
      <c r="N2412">
        <f>VLOOKUP(F2412,MD!A:B,2,0)</f>
        <v>0</v>
      </c>
    </row>
    <row r="2413" spans="1:14">
      <c r="A2413" t="s">
        <v>133</v>
      </c>
      <c r="B2413" t="s">
        <v>0</v>
      </c>
      <c r="C2413" t="s">
        <v>159</v>
      </c>
      <c r="D2413" t="s">
        <v>422</v>
      </c>
      <c r="E2413" t="s">
        <v>422</v>
      </c>
      <c r="F2413" t="s">
        <v>489</v>
      </c>
      <c r="G2413" s="3">
        <v>43705.599999999999</v>
      </c>
      <c r="H2413" s="3" t="str">
        <f>VLOOKUP($A2413&amp;$C2413&amp;$B2413,Mapping!$C:$G,3,0)</f>
        <v>Beauty</v>
      </c>
      <c r="I2413" t="str">
        <f>VLOOKUP($A2413&amp;$C2413&amp;$B2413,Mapping!$C:$G,4,0)</f>
        <v>COMPEED</v>
      </c>
      <c r="J2413" t="str">
        <f t="shared" si="37"/>
        <v>COMPEED LIP CARE</v>
      </c>
      <c r="K2413" t="str">
        <f>VLOOKUP($A2413&amp;$C2413&amp;$B2413,Mapping!$C:$G,5,0)</f>
        <v>Oral &amp; Topical</v>
      </c>
      <c r="L2413" t="str">
        <f>VLOOKUP(J2413&amp;H2413,Mapping!J:K,2,0)</f>
        <v>Compeed Lip Care</v>
      </c>
      <c r="M2413" t="str">
        <f>IF(OR(I2413="PIZ BUIN",I2413="LISTERINE"),VLOOKUP(E2413,MAPEO!C:D,2,0)&amp;" "&amp;H2413,VLOOKUP(E2413,MAPEO!C:D,2,0))</f>
        <v>Compeed Anti-viral Lip Care</v>
      </c>
      <c r="N2413">
        <f>VLOOKUP(F2413,MD!A:B,2,0)</f>
        <v>0</v>
      </c>
    </row>
    <row r="2414" spans="1:14">
      <c r="A2414" t="s">
        <v>133</v>
      </c>
      <c r="B2414" t="s">
        <v>0</v>
      </c>
      <c r="C2414" t="s">
        <v>159</v>
      </c>
      <c r="D2414" t="s">
        <v>422</v>
      </c>
      <c r="E2414" t="s">
        <v>422</v>
      </c>
      <c r="F2414" t="s">
        <v>490</v>
      </c>
      <c r="G2414" s="3">
        <v>121748.41</v>
      </c>
      <c r="H2414" s="3" t="str">
        <f>VLOOKUP($A2414&amp;$C2414&amp;$B2414,Mapping!$C:$G,3,0)</f>
        <v>Beauty</v>
      </c>
      <c r="I2414" t="str">
        <f>VLOOKUP($A2414&amp;$C2414&amp;$B2414,Mapping!$C:$G,4,0)</f>
        <v>COMPEED</v>
      </c>
      <c r="J2414" t="str">
        <f t="shared" si="37"/>
        <v>COMPEED LIP CARE</v>
      </c>
      <c r="K2414" t="str">
        <f>VLOOKUP($A2414&amp;$C2414&amp;$B2414,Mapping!$C:$G,5,0)</f>
        <v>Oral &amp; Topical</v>
      </c>
      <c r="L2414" t="str">
        <f>VLOOKUP(J2414&amp;H2414,Mapping!J:K,2,0)</f>
        <v>Compeed Lip Care</v>
      </c>
      <c r="M2414" t="str">
        <f>IF(OR(I2414="PIZ BUIN",I2414="LISTERINE"),VLOOKUP(E2414,MAPEO!C:D,2,0)&amp;" "&amp;H2414,VLOOKUP(E2414,MAPEO!C:D,2,0))</f>
        <v>Compeed Anti-viral Lip Care</v>
      </c>
      <c r="N2414">
        <f>VLOOKUP(F2414,MD!A:B,2,0)</f>
        <v>0</v>
      </c>
    </row>
    <row r="2415" spans="1:14">
      <c r="A2415" t="s">
        <v>133</v>
      </c>
      <c r="B2415" t="s">
        <v>0</v>
      </c>
      <c r="C2415" t="s">
        <v>159</v>
      </c>
      <c r="D2415" t="s">
        <v>422</v>
      </c>
      <c r="E2415" t="s">
        <v>422</v>
      </c>
      <c r="F2415" t="s">
        <v>491</v>
      </c>
      <c r="G2415" s="3">
        <v>107244.49</v>
      </c>
      <c r="H2415" s="3" t="str">
        <f>VLOOKUP($A2415&amp;$C2415&amp;$B2415,Mapping!$C:$G,3,0)</f>
        <v>Beauty</v>
      </c>
      <c r="I2415" t="str">
        <f>VLOOKUP($A2415&amp;$C2415&amp;$B2415,Mapping!$C:$G,4,0)</f>
        <v>COMPEED</v>
      </c>
      <c r="J2415" t="str">
        <f t="shared" si="37"/>
        <v>COMPEED LIP CARE</v>
      </c>
      <c r="K2415" t="str">
        <f>VLOOKUP($A2415&amp;$C2415&amp;$B2415,Mapping!$C:$G,5,0)</f>
        <v>Oral &amp; Topical</v>
      </c>
      <c r="L2415" t="str">
        <f>VLOOKUP(J2415&amp;H2415,Mapping!J:K,2,0)</f>
        <v>Compeed Lip Care</v>
      </c>
      <c r="M2415" t="str">
        <f>IF(OR(I2415="PIZ BUIN",I2415="LISTERINE"),VLOOKUP(E2415,MAPEO!C:D,2,0)&amp;" "&amp;H2415,VLOOKUP(E2415,MAPEO!C:D,2,0))</f>
        <v>Compeed Anti-viral Lip Care</v>
      </c>
      <c r="N2415">
        <f>VLOOKUP(F2415,MD!A:B,2,0)</f>
        <v>0</v>
      </c>
    </row>
    <row r="2416" spans="1:14">
      <c r="A2416" t="s">
        <v>133</v>
      </c>
      <c r="B2416" t="s">
        <v>0</v>
      </c>
      <c r="C2416" t="s">
        <v>159</v>
      </c>
      <c r="D2416" t="s">
        <v>422</v>
      </c>
      <c r="E2416" t="s">
        <v>422</v>
      </c>
      <c r="F2416" t="s">
        <v>492</v>
      </c>
      <c r="G2416" s="3">
        <v>103226.76</v>
      </c>
      <c r="H2416" s="3" t="str">
        <f>VLOOKUP($A2416&amp;$C2416&amp;$B2416,Mapping!$C:$G,3,0)</f>
        <v>Beauty</v>
      </c>
      <c r="I2416" t="str">
        <f>VLOOKUP($A2416&amp;$C2416&amp;$B2416,Mapping!$C:$G,4,0)</f>
        <v>COMPEED</v>
      </c>
      <c r="J2416" t="str">
        <f t="shared" si="37"/>
        <v>COMPEED LIP CARE</v>
      </c>
      <c r="K2416" t="str">
        <f>VLOOKUP($A2416&amp;$C2416&amp;$B2416,Mapping!$C:$G,5,0)</f>
        <v>Oral &amp; Topical</v>
      </c>
      <c r="L2416" t="str">
        <f>VLOOKUP(J2416&amp;H2416,Mapping!J:K,2,0)</f>
        <v>Compeed Lip Care</v>
      </c>
      <c r="M2416" t="str">
        <f>IF(OR(I2416="PIZ BUIN",I2416="LISTERINE"),VLOOKUP(E2416,MAPEO!C:D,2,0)&amp;" "&amp;H2416,VLOOKUP(E2416,MAPEO!C:D,2,0))</f>
        <v>Compeed Anti-viral Lip Care</v>
      </c>
      <c r="N2416">
        <f>VLOOKUP(F2416,MD!A:B,2,0)</f>
        <v>0</v>
      </c>
    </row>
    <row r="2417" spans="1:14">
      <c r="A2417" t="s">
        <v>133</v>
      </c>
      <c r="B2417" t="s">
        <v>0</v>
      </c>
      <c r="C2417" t="s">
        <v>159</v>
      </c>
      <c r="D2417" t="s">
        <v>422</v>
      </c>
      <c r="E2417" t="s">
        <v>422</v>
      </c>
      <c r="F2417" t="s">
        <v>493</v>
      </c>
      <c r="G2417" s="3">
        <v>352753.02</v>
      </c>
      <c r="H2417" s="3" t="str">
        <f>VLOOKUP($A2417&amp;$C2417&amp;$B2417,Mapping!$C:$G,3,0)</f>
        <v>Beauty</v>
      </c>
      <c r="I2417" t="str">
        <f>VLOOKUP($A2417&amp;$C2417&amp;$B2417,Mapping!$C:$G,4,0)</f>
        <v>COMPEED</v>
      </c>
      <c r="J2417" t="str">
        <f t="shared" si="37"/>
        <v>COMPEED LIP CARE</v>
      </c>
      <c r="K2417" t="str">
        <f>VLOOKUP($A2417&amp;$C2417&amp;$B2417,Mapping!$C:$G,5,0)</f>
        <v>Oral &amp; Topical</v>
      </c>
      <c r="L2417" t="str">
        <f>VLOOKUP(J2417&amp;H2417,Mapping!J:K,2,0)</f>
        <v>Compeed Lip Care</v>
      </c>
      <c r="M2417" t="str">
        <f>IF(OR(I2417="PIZ BUIN",I2417="LISTERINE"),VLOOKUP(E2417,MAPEO!C:D,2,0)&amp;" "&amp;H2417,VLOOKUP(E2417,MAPEO!C:D,2,0))</f>
        <v>Compeed Anti-viral Lip Care</v>
      </c>
      <c r="N2417">
        <f>VLOOKUP(F2417,MD!A:B,2,0)</f>
        <v>0</v>
      </c>
    </row>
    <row r="2418" spans="1:14">
      <c r="A2418" t="s">
        <v>133</v>
      </c>
      <c r="B2418" t="s">
        <v>0</v>
      </c>
      <c r="C2418" t="s">
        <v>159</v>
      </c>
      <c r="D2418" t="s">
        <v>422</v>
      </c>
      <c r="E2418" t="s">
        <v>422</v>
      </c>
      <c r="F2418" t="s">
        <v>95</v>
      </c>
      <c r="G2418" s="3">
        <v>94869.87</v>
      </c>
      <c r="H2418" s="3" t="str">
        <f>VLOOKUP($A2418&amp;$C2418&amp;$B2418,Mapping!$C:$G,3,0)</f>
        <v>Beauty</v>
      </c>
      <c r="I2418" t="str">
        <f>VLOOKUP($A2418&amp;$C2418&amp;$B2418,Mapping!$C:$G,4,0)</f>
        <v>COMPEED</v>
      </c>
      <c r="J2418" t="str">
        <f t="shared" si="37"/>
        <v>COMPEED LIP CARE</v>
      </c>
      <c r="K2418" t="str">
        <f>VLOOKUP($A2418&amp;$C2418&amp;$B2418,Mapping!$C:$G,5,0)</f>
        <v>Oral &amp; Topical</v>
      </c>
      <c r="L2418" t="str">
        <f>VLOOKUP(J2418&amp;H2418,Mapping!J:K,2,0)</f>
        <v>Compeed Lip Care</v>
      </c>
      <c r="M2418" t="str">
        <f>IF(OR(I2418="PIZ BUIN",I2418="LISTERINE"),VLOOKUP(E2418,MAPEO!C:D,2,0)&amp;" "&amp;H2418,VLOOKUP(E2418,MAPEO!C:D,2,0))</f>
        <v>Compeed Anti-viral Lip Care</v>
      </c>
      <c r="N2418" t="str">
        <f>VLOOKUP(F2418,MD!A:B,2,0)</f>
        <v>YTD 2015</v>
      </c>
    </row>
    <row r="2419" spans="1:14">
      <c r="A2419" t="s">
        <v>133</v>
      </c>
      <c r="B2419" t="s">
        <v>0</v>
      </c>
      <c r="C2419" t="s">
        <v>159</v>
      </c>
      <c r="D2419" t="s">
        <v>422</v>
      </c>
      <c r="E2419" t="s">
        <v>422</v>
      </c>
      <c r="F2419" t="s">
        <v>96</v>
      </c>
      <c r="G2419" s="3">
        <v>240854.34</v>
      </c>
      <c r="H2419" s="3" t="str">
        <f>VLOOKUP($A2419&amp;$C2419&amp;$B2419,Mapping!$C:$G,3,0)</f>
        <v>Beauty</v>
      </c>
      <c r="I2419" t="str">
        <f>VLOOKUP($A2419&amp;$C2419&amp;$B2419,Mapping!$C:$G,4,0)</f>
        <v>COMPEED</v>
      </c>
      <c r="J2419" t="str">
        <f t="shared" si="37"/>
        <v>COMPEED LIP CARE</v>
      </c>
      <c r="K2419" t="str">
        <f>VLOOKUP($A2419&amp;$C2419&amp;$B2419,Mapping!$C:$G,5,0)</f>
        <v>Oral &amp; Topical</v>
      </c>
      <c r="L2419" t="str">
        <f>VLOOKUP(J2419&amp;H2419,Mapping!J:K,2,0)</f>
        <v>Compeed Lip Care</v>
      </c>
      <c r="M2419" t="str">
        <f>IF(OR(I2419="PIZ BUIN",I2419="LISTERINE"),VLOOKUP(E2419,MAPEO!C:D,2,0)&amp;" "&amp;H2419,VLOOKUP(E2419,MAPEO!C:D,2,0))</f>
        <v>Compeed Anti-viral Lip Care</v>
      </c>
      <c r="N2419" t="str">
        <f>VLOOKUP(F2419,MD!A:B,2,0)</f>
        <v>YTD 2015</v>
      </c>
    </row>
    <row r="2420" spans="1:14">
      <c r="A2420" t="s">
        <v>133</v>
      </c>
      <c r="B2420" t="s">
        <v>0</v>
      </c>
      <c r="C2420" t="s">
        <v>159</v>
      </c>
      <c r="D2420" t="s">
        <v>422</v>
      </c>
      <c r="E2420" t="s">
        <v>422</v>
      </c>
      <c r="F2420" t="s">
        <v>97</v>
      </c>
      <c r="G2420" s="3">
        <v>252994.07</v>
      </c>
      <c r="H2420" s="3" t="str">
        <f>VLOOKUP($A2420&amp;$C2420&amp;$B2420,Mapping!$C:$G,3,0)</f>
        <v>Beauty</v>
      </c>
      <c r="I2420" t="str">
        <f>VLOOKUP($A2420&amp;$C2420&amp;$B2420,Mapping!$C:$G,4,0)</f>
        <v>COMPEED</v>
      </c>
      <c r="J2420" t="str">
        <f t="shared" si="37"/>
        <v>COMPEED LIP CARE</v>
      </c>
      <c r="K2420" t="str">
        <f>VLOOKUP($A2420&amp;$C2420&amp;$B2420,Mapping!$C:$G,5,0)</f>
        <v>Oral &amp; Topical</v>
      </c>
      <c r="L2420" t="str">
        <f>VLOOKUP(J2420&amp;H2420,Mapping!J:K,2,0)</f>
        <v>Compeed Lip Care</v>
      </c>
      <c r="M2420" t="str">
        <f>IF(OR(I2420="PIZ BUIN",I2420="LISTERINE"),VLOOKUP(E2420,MAPEO!C:D,2,0)&amp;" "&amp;H2420,VLOOKUP(E2420,MAPEO!C:D,2,0))</f>
        <v>Compeed Anti-viral Lip Care</v>
      </c>
      <c r="N2420" t="str">
        <f>VLOOKUP(F2420,MD!A:B,2,0)</f>
        <v>YTD 2015</v>
      </c>
    </row>
    <row r="2421" spans="1:14">
      <c r="A2421" t="s">
        <v>133</v>
      </c>
      <c r="B2421" t="s">
        <v>0</v>
      </c>
      <c r="C2421" t="s">
        <v>159</v>
      </c>
      <c r="D2421" t="s">
        <v>422</v>
      </c>
      <c r="E2421" t="s">
        <v>422</v>
      </c>
      <c r="F2421" t="s">
        <v>101</v>
      </c>
      <c r="G2421" s="3">
        <v>90965.22</v>
      </c>
      <c r="H2421" s="3" t="str">
        <f>VLOOKUP($A2421&amp;$C2421&amp;$B2421,Mapping!$C:$G,3,0)</f>
        <v>Beauty</v>
      </c>
      <c r="I2421" t="str">
        <f>VLOOKUP($A2421&amp;$C2421&amp;$B2421,Mapping!$C:$G,4,0)</f>
        <v>COMPEED</v>
      </c>
      <c r="J2421" t="str">
        <f t="shared" si="37"/>
        <v>COMPEED LIP CARE</v>
      </c>
      <c r="K2421" t="str">
        <f>VLOOKUP($A2421&amp;$C2421&amp;$B2421,Mapping!$C:$G,5,0)</f>
        <v>Oral &amp; Topical</v>
      </c>
      <c r="L2421" t="str">
        <f>VLOOKUP(J2421&amp;H2421,Mapping!J:K,2,0)</f>
        <v>Compeed Lip Care</v>
      </c>
      <c r="M2421" t="str">
        <f>IF(OR(I2421="PIZ BUIN",I2421="LISTERINE"),VLOOKUP(E2421,MAPEO!C:D,2,0)&amp;" "&amp;H2421,VLOOKUP(E2421,MAPEO!C:D,2,0))</f>
        <v>Compeed Anti-viral Lip Care</v>
      </c>
      <c r="N2421" t="str">
        <f>VLOOKUP(F2421,MD!A:B,2,0)</f>
        <v>YTD 2015</v>
      </c>
    </row>
    <row r="2422" spans="1:14">
      <c r="A2422" t="s">
        <v>133</v>
      </c>
      <c r="B2422" t="s">
        <v>0</v>
      </c>
      <c r="C2422" t="s">
        <v>159</v>
      </c>
      <c r="D2422" t="s">
        <v>422</v>
      </c>
      <c r="E2422" t="s">
        <v>422</v>
      </c>
      <c r="F2422" t="s">
        <v>104</v>
      </c>
      <c r="G2422" s="3">
        <v>93922.37</v>
      </c>
      <c r="H2422" s="3" t="str">
        <f>VLOOKUP($A2422&amp;$C2422&amp;$B2422,Mapping!$C:$G,3,0)</f>
        <v>Beauty</v>
      </c>
      <c r="I2422" t="str">
        <f>VLOOKUP($A2422&amp;$C2422&amp;$B2422,Mapping!$C:$G,4,0)</f>
        <v>COMPEED</v>
      </c>
      <c r="J2422" t="str">
        <f t="shared" si="37"/>
        <v>COMPEED LIP CARE</v>
      </c>
      <c r="K2422" t="str">
        <f>VLOOKUP($A2422&amp;$C2422&amp;$B2422,Mapping!$C:$G,5,0)</f>
        <v>Oral &amp; Topical</v>
      </c>
      <c r="L2422" t="str">
        <f>VLOOKUP(J2422&amp;H2422,Mapping!J:K,2,0)</f>
        <v>Compeed Lip Care</v>
      </c>
      <c r="M2422" t="str">
        <f>IF(OR(I2422="PIZ BUIN",I2422="LISTERINE"),VLOOKUP(E2422,MAPEO!C:D,2,0)&amp;" "&amp;H2422,VLOOKUP(E2422,MAPEO!C:D,2,0))</f>
        <v>Compeed Anti-viral Lip Care</v>
      </c>
      <c r="N2422" t="str">
        <f>VLOOKUP(F2422,MD!A:B,2,0)</f>
        <v>YTD 2015</v>
      </c>
    </row>
    <row r="2423" spans="1:14">
      <c r="A2423" t="s">
        <v>133</v>
      </c>
      <c r="B2423" t="s">
        <v>0</v>
      </c>
      <c r="C2423" t="s">
        <v>159</v>
      </c>
      <c r="D2423" t="s">
        <v>422</v>
      </c>
      <c r="E2423" t="s">
        <v>422</v>
      </c>
      <c r="F2423" t="s">
        <v>105</v>
      </c>
      <c r="G2423" s="3">
        <v>277823.65999999997</v>
      </c>
      <c r="H2423" s="3" t="str">
        <f>VLOOKUP($A2423&amp;$C2423&amp;$B2423,Mapping!$C:$G,3,0)</f>
        <v>Beauty</v>
      </c>
      <c r="I2423" t="str">
        <f>VLOOKUP($A2423&amp;$C2423&amp;$B2423,Mapping!$C:$G,4,0)</f>
        <v>COMPEED</v>
      </c>
      <c r="J2423" t="str">
        <f t="shared" si="37"/>
        <v>COMPEED LIP CARE</v>
      </c>
      <c r="K2423" t="str">
        <f>VLOOKUP($A2423&amp;$C2423&amp;$B2423,Mapping!$C:$G,5,0)</f>
        <v>Oral &amp; Topical</v>
      </c>
      <c r="L2423" t="str">
        <f>VLOOKUP(J2423&amp;H2423,Mapping!J:K,2,0)</f>
        <v>Compeed Lip Care</v>
      </c>
      <c r="M2423" t="str">
        <f>IF(OR(I2423="PIZ BUIN",I2423="LISTERINE"),VLOOKUP(E2423,MAPEO!C:D,2,0)&amp;" "&amp;H2423,VLOOKUP(E2423,MAPEO!C:D,2,0))</f>
        <v>Compeed Anti-viral Lip Care</v>
      </c>
      <c r="N2423" t="str">
        <f>VLOOKUP(F2423,MD!A:B,2,0)</f>
        <v>YTD 2015</v>
      </c>
    </row>
    <row r="2424" spans="1:14">
      <c r="A2424" t="s">
        <v>133</v>
      </c>
      <c r="B2424" t="s">
        <v>0</v>
      </c>
      <c r="C2424" t="s">
        <v>159</v>
      </c>
      <c r="D2424" t="s">
        <v>422</v>
      </c>
      <c r="E2424" t="s">
        <v>422</v>
      </c>
      <c r="F2424" t="s">
        <v>106</v>
      </c>
      <c r="G2424" s="3">
        <v>63705.71</v>
      </c>
      <c r="H2424" s="3" t="str">
        <f>VLOOKUP($A2424&amp;$C2424&amp;$B2424,Mapping!$C:$G,3,0)</f>
        <v>Beauty</v>
      </c>
      <c r="I2424" t="str">
        <f>VLOOKUP($A2424&amp;$C2424&amp;$B2424,Mapping!$C:$G,4,0)</f>
        <v>COMPEED</v>
      </c>
      <c r="J2424" t="str">
        <f t="shared" si="37"/>
        <v>COMPEED LIP CARE</v>
      </c>
      <c r="K2424" t="str">
        <f>VLOOKUP($A2424&amp;$C2424&amp;$B2424,Mapping!$C:$G,5,0)</f>
        <v>Oral &amp; Topical</v>
      </c>
      <c r="L2424" t="str">
        <f>VLOOKUP(J2424&amp;H2424,Mapping!J:K,2,0)</f>
        <v>Compeed Lip Care</v>
      </c>
      <c r="M2424" t="str">
        <f>IF(OR(I2424="PIZ BUIN",I2424="LISTERINE"),VLOOKUP(E2424,MAPEO!C:D,2,0)&amp;" "&amp;H2424,VLOOKUP(E2424,MAPEO!C:D,2,0))</f>
        <v>Compeed Anti-viral Lip Care</v>
      </c>
      <c r="N2424" t="str">
        <f>VLOOKUP(F2424,MD!A:B,2,0)</f>
        <v>YTD 2015</v>
      </c>
    </row>
    <row r="2425" spans="1:14">
      <c r="A2425" t="s">
        <v>133</v>
      </c>
      <c r="B2425" t="s">
        <v>0</v>
      </c>
      <c r="C2425" t="s">
        <v>159</v>
      </c>
      <c r="D2425" t="s">
        <v>422</v>
      </c>
      <c r="E2425" t="s">
        <v>422</v>
      </c>
      <c r="F2425" t="s">
        <v>108</v>
      </c>
      <c r="G2425" s="3">
        <v>33471.49</v>
      </c>
      <c r="H2425" s="3" t="str">
        <f>VLOOKUP($A2425&amp;$C2425&amp;$B2425,Mapping!$C:$G,3,0)</f>
        <v>Beauty</v>
      </c>
      <c r="I2425" t="str">
        <f>VLOOKUP($A2425&amp;$C2425&amp;$B2425,Mapping!$C:$G,4,0)</f>
        <v>COMPEED</v>
      </c>
      <c r="J2425" t="str">
        <f t="shared" si="37"/>
        <v>COMPEED LIP CARE</v>
      </c>
      <c r="K2425" t="str">
        <f>VLOOKUP($A2425&amp;$C2425&amp;$B2425,Mapping!$C:$G,5,0)</f>
        <v>Oral &amp; Topical</v>
      </c>
      <c r="L2425" t="str">
        <f>VLOOKUP(J2425&amp;H2425,Mapping!J:K,2,0)</f>
        <v>Compeed Lip Care</v>
      </c>
      <c r="M2425" t="str">
        <f>IF(OR(I2425="PIZ BUIN",I2425="LISTERINE"),VLOOKUP(E2425,MAPEO!C:D,2,0)&amp;" "&amp;H2425,VLOOKUP(E2425,MAPEO!C:D,2,0))</f>
        <v>Compeed Anti-viral Lip Care</v>
      </c>
      <c r="N2425">
        <f>VLOOKUP(F2425,MD!A:B,2,0)</f>
        <v>0</v>
      </c>
    </row>
    <row r="2426" spans="1:14">
      <c r="A2426" t="s">
        <v>133</v>
      </c>
      <c r="B2426" t="s">
        <v>0</v>
      </c>
      <c r="C2426" t="s">
        <v>159</v>
      </c>
      <c r="D2426" t="s">
        <v>422</v>
      </c>
      <c r="E2426" t="s">
        <v>422</v>
      </c>
      <c r="F2426" t="s">
        <v>109</v>
      </c>
      <c r="G2426" s="3">
        <v>106751.6</v>
      </c>
      <c r="H2426" s="3" t="str">
        <f>VLOOKUP($A2426&amp;$C2426&amp;$B2426,Mapping!$C:$G,3,0)</f>
        <v>Beauty</v>
      </c>
      <c r="I2426" t="str">
        <f>VLOOKUP($A2426&amp;$C2426&amp;$B2426,Mapping!$C:$G,4,0)</f>
        <v>COMPEED</v>
      </c>
      <c r="J2426" t="str">
        <f t="shared" si="37"/>
        <v>COMPEED LIP CARE</v>
      </c>
      <c r="K2426" t="str">
        <f>VLOOKUP($A2426&amp;$C2426&amp;$B2426,Mapping!$C:$G,5,0)</f>
        <v>Oral &amp; Topical</v>
      </c>
      <c r="L2426" t="str">
        <f>VLOOKUP(J2426&amp;H2426,Mapping!J:K,2,0)</f>
        <v>Compeed Lip Care</v>
      </c>
      <c r="M2426" t="str">
        <f>IF(OR(I2426="PIZ BUIN",I2426="LISTERINE"),VLOOKUP(E2426,MAPEO!C:D,2,0)&amp;" "&amp;H2426,VLOOKUP(E2426,MAPEO!C:D,2,0))</f>
        <v>Compeed Anti-viral Lip Care</v>
      </c>
      <c r="N2426">
        <f>VLOOKUP(F2426,MD!A:B,2,0)</f>
        <v>0</v>
      </c>
    </row>
    <row r="2427" spans="1:14">
      <c r="A2427" t="s">
        <v>133</v>
      </c>
      <c r="B2427" t="s">
        <v>0</v>
      </c>
      <c r="C2427" t="s">
        <v>159</v>
      </c>
      <c r="D2427" t="s">
        <v>422</v>
      </c>
      <c r="E2427" t="s">
        <v>422</v>
      </c>
      <c r="F2427" t="s">
        <v>110</v>
      </c>
      <c r="G2427" s="3">
        <v>92245.99</v>
      </c>
      <c r="H2427" s="3" t="str">
        <f>VLOOKUP($A2427&amp;$C2427&amp;$B2427,Mapping!$C:$G,3,0)</f>
        <v>Beauty</v>
      </c>
      <c r="I2427" t="str">
        <f>VLOOKUP($A2427&amp;$C2427&amp;$B2427,Mapping!$C:$G,4,0)</f>
        <v>COMPEED</v>
      </c>
      <c r="J2427" t="str">
        <f t="shared" si="37"/>
        <v>COMPEED LIP CARE</v>
      </c>
      <c r="K2427" t="str">
        <f>VLOOKUP($A2427&amp;$C2427&amp;$B2427,Mapping!$C:$G,5,0)</f>
        <v>Oral &amp; Topical</v>
      </c>
      <c r="L2427" t="str">
        <f>VLOOKUP(J2427&amp;H2427,Mapping!J:K,2,0)</f>
        <v>Compeed Lip Care</v>
      </c>
      <c r="M2427" t="str">
        <f>IF(OR(I2427="PIZ BUIN",I2427="LISTERINE"),VLOOKUP(E2427,MAPEO!C:D,2,0)&amp;" "&amp;H2427,VLOOKUP(E2427,MAPEO!C:D,2,0))</f>
        <v>Compeed Anti-viral Lip Care</v>
      </c>
      <c r="N2427">
        <f>VLOOKUP(F2427,MD!A:B,2,0)</f>
        <v>0</v>
      </c>
    </row>
    <row r="2428" spans="1:14">
      <c r="A2428" t="s">
        <v>133</v>
      </c>
      <c r="B2428" t="s">
        <v>0</v>
      </c>
      <c r="C2428" t="s">
        <v>159</v>
      </c>
      <c r="D2428" t="s">
        <v>422</v>
      </c>
      <c r="E2428" t="s">
        <v>422</v>
      </c>
      <c r="F2428" t="s">
        <v>111</v>
      </c>
      <c r="G2428" s="3">
        <v>92585.14</v>
      </c>
      <c r="H2428" s="3" t="str">
        <f>VLOOKUP($A2428&amp;$C2428&amp;$B2428,Mapping!$C:$G,3,0)</f>
        <v>Beauty</v>
      </c>
      <c r="I2428" t="str">
        <f>VLOOKUP($A2428&amp;$C2428&amp;$B2428,Mapping!$C:$G,4,0)</f>
        <v>COMPEED</v>
      </c>
      <c r="J2428" t="str">
        <f t="shared" ref="J2428:J2491" si="38">IF(OR(C2428="ROC",C2428="COMPEED"),E2428,D2428)</f>
        <v>COMPEED LIP CARE</v>
      </c>
      <c r="K2428" t="str">
        <f>VLOOKUP($A2428&amp;$C2428&amp;$B2428,Mapping!$C:$G,5,0)</f>
        <v>Oral &amp; Topical</v>
      </c>
      <c r="L2428" t="str">
        <f>VLOOKUP(J2428&amp;H2428,Mapping!J:K,2,0)</f>
        <v>Compeed Lip Care</v>
      </c>
      <c r="M2428" t="str">
        <f>IF(OR(I2428="PIZ BUIN",I2428="LISTERINE"),VLOOKUP(E2428,MAPEO!C:D,2,0)&amp;" "&amp;H2428,VLOOKUP(E2428,MAPEO!C:D,2,0))</f>
        <v>Compeed Anti-viral Lip Care</v>
      </c>
      <c r="N2428">
        <f>VLOOKUP(F2428,MD!A:B,2,0)</f>
        <v>0</v>
      </c>
    </row>
    <row r="2429" spans="1:14">
      <c r="A2429" t="s">
        <v>133</v>
      </c>
      <c r="B2429" t="s">
        <v>0</v>
      </c>
      <c r="C2429" t="s">
        <v>159</v>
      </c>
      <c r="D2429" t="s">
        <v>422</v>
      </c>
      <c r="E2429" t="s">
        <v>422</v>
      </c>
      <c r="F2429" t="s">
        <v>114</v>
      </c>
      <c r="G2429" s="3">
        <v>272118.09000000003</v>
      </c>
      <c r="H2429" s="3" t="str">
        <f>VLOOKUP($A2429&amp;$C2429&amp;$B2429,Mapping!$C:$G,3,0)</f>
        <v>Beauty</v>
      </c>
      <c r="I2429" t="str">
        <f>VLOOKUP($A2429&amp;$C2429&amp;$B2429,Mapping!$C:$G,4,0)</f>
        <v>COMPEED</v>
      </c>
      <c r="J2429" t="str">
        <f t="shared" si="38"/>
        <v>COMPEED LIP CARE</v>
      </c>
      <c r="K2429" t="str">
        <f>VLOOKUP($A2429&amp;$C2429&amp;$B2429,Mapping!$C:$G,5,0)</f>
        <v>Oral &amp; Topical</v>
      </c>
      <c r="L2429" t="str">
        <f>VLOOKUP(J2429&amp;H2429,Mapping!J:K,2,0)</f>
        <v>Compeed Lip Care</v>
      </c>
      <c r="M2429" t="str">
        <f>IF(OR(I2429="PIZ BUIN",I2429="LISTERINE"),VLOOKUP(E2429,MAPEO!C:D,2,0)&amp;" "&amp;H2429,VLOOKUP(E2429,MAPEO!C:D,2,0))</f>
        <v>Compeed Anti-viral Lip Care</v>
      </c>
      <c r="N2429">
        <f>VLOOKUP(F2429,MD!A:B,2,0)</f>
        <v>0</v>
      </c>
    </row>
    <row r="2430" spans="1:14">
      <c r="A2430" t="s">
        <v>133</v>
      </c>
      <c r="B2430" t="s">
        <v>0</v>
      </c>
      <c r="C2430" t="s">
        <v>159</v>
      </c>
      <c r="D2430" t="s">
        <v>422</v>
      </c>
      <c r="E2430" t="s">
        <v>422</v>
      </c>
      <c r="F2430" t="s">
        <v>115</v>
      </c>
      <c r="G2430" s="3">
        <v>158705.92000000001</v>
      </c>
      <c r="H2430" s="3" t="str">
        <f>VLOOKUP($A2430&amp;$C2430&amp;$B2430,Mapping!$C:$G,3,0)</f>
        <v>Beauty</v>
      </c>
      <c r="I2430" t="str">
        <f>VLOOKUP($A2430&amp;$C2430&amp;$B2430,Mapping!$C:$G,4,0)</f>
        <v>COMPEED</v>
      </c>
      <c r="J2430" t="str">
        <f t="shared" si="38"/>
        <v>COMPEED LIP CARE</v>
      </c>
      <c r="K2430" t="str">
        <f>VLOOKUP($A2430&amp;$C2430&amp;$B2430,Mapping!$C:$G,5,0)</f>
        <v>Oral &amp; Topical</v>
      </c>
      <c r="L2430" t="str">
        <f>VLOOKUP(J2430&amp;H2430,Mapping!J:K,2,0)</f>
        <v>Compeed Lip Care</v>
      </c>
      <c r="M2430" t="str">
        <f>IF(OR(I2430="PIZ BUIN",I2430="LISTERINE"),VLOOKUP(E2430,MAPEO!C:D,2,0)&amp;" "&amp;H2430,VLOOKUP(E2430,MAPEO!C:D,2,0))</f>
        <v>Compeed Anti-viral Lip Care</v>
      </c>
      <c r="N2430" t="str">
        <f>VLOOKUP(F2430,MD!A:B,2,0)</f>
        <v>YTD 2016</v>
      </c>
    </row>
    <row r="2431" spans="1:14">
      <c r="A2431" t="s">
        <v>133</v>
      </c>
      <c r="B2431" t="s">
        <v>0</v>
      </c>
      <c r="C2431" t="s">
        <v>159</v>
      </c>
      <c r="D2431" t="s">
        <v>422</v>
      </c>
      <c r="E2431" t="s">
        <v>422</v>
      </c>
      <c r="F2431" t="s">
        <v>117</v>
      </c>
      <c r="G2431" s="3">
        <v>184534.39999999999</v>
      </c>
      <c r="H2431" s="3" t="str">
        <f>VLOOKUP($A2431&amp;$C2431&amp;$B2431,Mapping!$C:$G,3,0)</f>
        <v>Beauty</v>
      </c>
      <c r="I2431" t="str">
        <f>VLOOKUP($A2431&amp;$C2431&amp;$B2431,Mapping!$C:$G,4,0)</f>
        <v>COMPEED</v>
      </c>
      <c r="J2431" t="str">
        <f t="shared" si="38"/>
        <v>COMPEED LIP CARE</v>
      </c>
      <c r="K2431" t="str">
        <f>VLOOKUP($A2431&amp;$C2431&amp;$B2431,Mapping!$C:$G,5,0)</f>
        <v>Oral &amp; Topical</v>
      </c>
      <c r="L2431" t="str">
        <f>VLOOKUP(J2431&amp;H2431,Mapping!J:K,2,0)</f>
        <v>Compeed Lip Care</v>
      </c>
      <c r="M2431" t="str">
        <f>IF(OR(I2431="PIZ BUIN",I2431="LISTERINE"),VLOOKUP(E2431,MAPEO!C:D,2,0)&amp;" "&amp;H2431,VLOOKUP(E2431,MAPEO!C:D,2,0))</f>
        <v>Compeed Anti-viral Lip Care</v>
      </c>
      <c r="N2431" t="str">
        <f>VLOOKUP(F2431,MD!A:B,2,0)</f>
        <v>YTD 2016</v>
      </c>
    </row>
    <row r="2432" spans="1:14">
      <c r="A2432" t="s">
        <v>133</v>
      </c>
      <c r="B2432" t="s">
        <v>0</v>
      </c>
      <c r="C2432" t="s">
        <v>159</v>
      </c>
      <c r="D2432" t="s">
        <v>422</v>
      </c>
      <c r="E2432" t="s">
        <v>422</v>
      </c>
      <c r="F2432" t="s">
        <v>118</v>
      </c>
      <c r="G2432" s="3">
        <v>214707.27</v>
      </c>
      <c r="H2432" s="3" t="str">
        <f>VLOOKUP($A2432&amp;$C2432&amp;$B2432,Mapping!$C:$G,3,0)</f>
        <v>Beauty</v>
      </c>
      <c r="I2432" t="str">
        <f>VLOOKUP($A2432&amp;$C2432&amp;$B2432,Mapping!$C:$G,4,0)</f>
        <v>COMPEED</v>
      </c>
      <c r="J2432" t="str">
        <f t="shared" si="38"/>
        <v>COMPEED LIP CARE</v>
      </c>
      <c r="K2432" t="str">
        <f>VLOOKUP($A2432&amp;$C2432&amp;$B2432,Mapping!$C:$G,5,0)</f>
        <v>Oral &amp; Topical</v>
      </c>
      <c r="L2432" t="str">
        <f>VLOOKUP(J2432&amp;H2432,Mapping!J:K,2,0)</f>
        <v>Compeed Lip Care</v>
      </c>
      <c r="M2432" t="str">
        <f>IF(OR(I2432="PIZ BUIN",I2432="LISTERINE"),VLOOKUP(E2432,MAPEO!C:D,2,0)&amp;" "&amp;H2432,VLOOKUP(E2432,MAPEO!C:D,2,0))</f>
        <v>Compeed Anti-viral Lip Care</v>
      </c>
      <c r="N2432" t="str">
        <f>VLOOKUP(F2432,MD!A:B,2,0)</f>
        <v>YTD 2016</v>
      </c>
    </row>
    <row r="2433" spans="1:14">
      <c r="A2433" t="s">
        <v>133</v>
      </c>
      <c r="B2433" t="s">
        <v>0</v>
      </c>
      <c r="C2433" t="s">
        <v>159</v>
      </c>
      <c r="D2433" t="s">
        <v>422</v>
      </c>
      <c r="E2433" t="s">
        <v>657</v>
      </c>
      <c r="F2433" t="s">
        <v>482</v>
      </c>
      <c r="G2433" s="3">
        <v>21.95</v>
      </c>
      <c r="H2433" s="3" t="str">
        <f>VLOOKUP($A2433&amp;$C2433&amp;$B2433,Mapping!$C:$G,3,0)</f>
        <v>Beauty</v>
      </c>
      <c r="I2433" t="str">
        <f>VLOOKUP($A2433&amp;$C2433&amp;$B2433,Mapping!$C:$G,4,0)</f>
        <v>COMPEED</v>
      </c>
      <c r="J2433" t="str">
        <f t="shared" si="38"/>
        <v>COMPEED LIP CARE DISPLAY</v>
      </c>
      <c r="K2433" t="str">
        <f>VLOOKUP($A2433&amp;$C2433&amp;$B2433,Mapping!$C:$G,5,0)</f>
        <v>Oral &amp; Topical</v>
      </c>
      <c r="L2433" t="str">
        <f>VLOOKUP(J2433&amp;H2433,Mapping!J:K,2,0)</f>
        <v>Compeed Lip Care</v>
      </c>
      <c r="M2433" t="str">
        <f>IF(OR(I2433="PIZ BUIN",I2433="LISTERINE"),VLOOKUP(E2433,MAPEO!C:D,2,0)&amp;" "&amp;H2433,VLOOKUP(E2433,MAPEO!C:D,2,0))</f>
        <v>Compeed Anti-viral Lip Care</v>
      </c>
      <c r="N2433">
        <f>VLOOKUP(F2433,MD!A:B,2,0)</f>
        <v>0</v>
      </c>
    </row>
    <row r="2434" spans="1:14">
      <c r="A2434" t="s">
        <v>133</v>
      </c>
      <c r="B2434" t="s">
        <v>0</v>
      </c>
      <c r="C2434" t="s">
        <v>159</v>
      </c>
      <c r="D2434" t="s">
        <v>422</v>
      </c>
      <c r="E2434" t="s">
        <v>657</v>
      </c>
      <c r="F2434" t="s">
        <v>483</v>
      </c>
      <c r="G2434" s="3">
        <v>3526.93</v>
      </c>
      <c r="H2434" s="3" t="str">
        <f>VLOOKUP($A2434&amp;$C2434&amp;$B2434,Mapping!$C:$G,3,0)</f>
        <v>Beauty</v>
      </c>
      <c r="I2434" t="str">
        <f>VLOOKUP($A2434&amp;$C2434&amp;$B2434,Mapping!$C:$G,4,0)</f>
        <v>COMPEED</v>
      </c>
      <c r="J2434" t="str">
        <f t="shared" si="38"/>
        <v>COMPEED LIP CARE DISPLAY</v>
      </c>
      <c r="K2434" t="str">
        <f>VLOOKUP($A2434&amp;$C2434&amp;$B2434,Mapping!$C:$G,5,0)</f>
        <v>Oral &amp; Topical</v>
      </c>
      <c r="L2434" t="str">
        <f>VLOOKUP(J2434&amp;H2434,Mapping!J:K,2,0)</f>
        <v>Compeed Lip Care</v>
      </c>
      <c r="M2434" t="str">
        <f>IF(OR(I2434="PIZ BUIN",I2434="LISTERINE"),VLOOKUP(E2434,MAPEO!C:D,2,0)&amp;" "&amp;H2434,VLOOKUP(E2434,MAPEO!C:D,2,0))</f>
        <v>Compeed Anti-viral Lip Care</v>
      </c>
      <c r="N2434">
        <f>VLOOKUP(F2434,MD!A:B,2,0)</f>
        <v>0</v>
      </c>
    </row>
    <row r="2435" spans="1:14">
      <c r="A2435" t="s">
        <v>133</v>
      </c>
      <c r="B2435" t="s">
        <v>0</v>
      </c>
      <c r="C2435" t="s">
        <v>159</v>
      </c>
      <c r="D2435" t="s">
        <v>422</v>
      </c>
      <c r="E2435" t="s">
        <v>657</v>
      </c>
      <c r="F2435" t="s">
        <v>484</v>
      </c>
      <c r="G2435" s="3">
        <v>22959.15</v>
      </c>
      <c r="H2435" s="3" t="str">
        <f>VLOOKUP($A2435&amp;$C2435&amp;$B2435,Mapping!$C:$G,3,0)</f>
        <v>Beauty</v>
      </c>
      <c r="I2435" t="str">
        <f>VLOOKUP($A2435&amp;$C2435&amp;$B2435,Mapping!$C:$G,4,0)</f>
        <v>COMPEED</v>
      </c>
      <c r="J2435" t="str">
        <f t="shared" si="38"/>
        <v>COMPEED LIP CARE DISPLAY</v>
      </c>
      <c r="K2435" t="str">
        <f>VLOOKUP($A2435&amp;$C2435&amp;$B2435,Mapping!$C:$G,5,0)</f>
        <v>Oral &amp; Topical</v>
      </c>
      <c r="L2435" t="str">
        <f>VLOOKUP(J2435&amp;H2435,Mapping!J:K,2,0)</f>
        <v>Compeed Lip Care</v>
      </c>
      <c r="M2435" t="str">
        <f>IF(OR(I2435="PIZ BUIN",I2435="LISTERINE"),VLOOKUP(E2435,MAPEO!C:D,2,0)&amp;" "&amp;H2435,VLOOKUP(E2435,MAPEO!C:D,2,0))</f>
        <v>Compeed Anti-viral Lip Care</v>
      </c>
      <c r="N2435">
        <f>VLOOKUP(F2435,MD!A:B,2,0)</f>
        <v>0</v>
      </c>
    </row>
    <row r="2436" spans="1:14">
      <c r="A2436" t="s">
        <v>133</v>
      </c>
      <c r="B2436" t="s">
        <v>0</v>
      </c>
      <c r="C2436" t="s">
        <v>159</v>
      </c>
      <c r="D2436" t="s">
        <v>422</v>
      </c>
      <c r="E2436" t="s">
        <v>657</v>
      </c>
      <c r="F2436" t="s">
        <v>485</v>
      </c>
      <c r="G2436" s="3">
        <v>9877.4599999999991</v>
      </c>
      <c r="H2436" s="3" t="str">
        <f>VLOOKUP($A2436&amp;$C2436&amp;$B2436,Mapping!$C:$G,3,0)</f>
        <v>Beauty</v>
      </c>
      <c r="I2436" t="str">
        <f>VLOOKUP($A2436&amp;$C2436&amp;$B2436,Mapping!$C:$G,4,0)</f>
        <v>COMPEED</v>
      </c>
      <c r="J2436" t="str">
        <f t="shared" si="38"/>
        <v>COMPEED LIP CARE DISPLAY</v>
      </c>
      <c r="K2436" t="str">
        <f>VLOOKUP($A2436&amp;$C2436&amp;$B2436,Mapping!$C:$G,5,0)</f>
        <v>Oral &amp; Topical</v>
      </c>
      <c r="L2436" t="str">
        <f>VLOOKUP(J2436&amp;H2436,Mapping!J:K,2,0)</f>
        <v>Compeed Lip Care</v>
      </c>
      <c r="M2436" t="str">
        <f>IF(OR(I2436="PIZ BUIN",I2436="LISTERINE"),VLOOKUP(E2436,MAPEO!C:D,2,0)&amp;" "&amp;H2436,VLOOKUP(E2436,MAPEO!C:D,2,0))</f>
        <v>Compeed Anti-viral Lip Care</v>
      </c>
      <c r="N2436">
        <f>VLOOKUP(F2436,MD!A:B,2,0)</f>
        <v>0</v>
      </c>
    </row>
    <row r="2437" spans="1:14">
      <c r="A2437" t="s">
        <v>133</v>
      </c>
      <c r="B2437" t="s">
        <v>0</v>
      </c>
      <c r="C2437" t="s">
        <v>159</v>
      </c>
      <c r="D2437" t="s">
        <v>422</v>
      </c>
      <c r="E2437" t="s">
        <v>657</v>
      </c>
      <c r="F2437" t="s">
        <v>486</v>
      </c>
      <c r="G2437" s="3">
        <v>13994.64</v>
      </c>
      <c r="H2437" s="3" t="str">
        <f>VLOOKUP($A2437&amp;$C2437&amp;$B2437,Mapping!$C:$G,3,0)</f>
        <v>Beauty</v>
      </c>
      <c r="I2437" t="str">
        <f>VLOOKUP($A2437&amp;$C2437&amp;$B2437,Mapping!$C:$G,4,0)</f>
        <v>COMPEED</v>
      </c>
      <c r="J2437" t="str">
        <f t="shared" si="38"/>
        <v>COMPEED LIP CARE DISPLAY</v>
      </c>
      <c r="K2437" t="str">
        <f>VLOOKUP($A2437&amp;$C2437&amp;$B2437,Mapping!$C:$G,5,0)</f>
        <v>Oral &amp; Topical</v>
      </c>
      <c r="L2437" t="str">
        <f>VLOOKUP(J2437&amp;H2437,Mapping!J:K,2,0)</f>
        <v>Compeed Lip Care</v>
      </c>
      <c r="M2437" t="str">
        <f>IF(OR(I2437="PIZ BUIN",I2437="LISTERINE"),VLOOKUP(E2437,MAPEO!C:D,2,0)&amp;" "&amp;H2437,VLOOKUP(E2437,MAPEO!C:D,2,0))</f>
        <v>Compeed Anti-viral Lip Care</v>
      </c>
      <c r="N2437">
        <f>VLOOKUP(F2437,MD!A:B,2,0)</f>
        <v>0</v>
      </c>
    </row>
    <row r="2438" spans="1:14">
      <c r="A2438" t="s">
        <v>133</v>
      </c>
      <c r="B2438" t="s">
        <v>0</v>
      </c>
      <c r="C2438" t="s">
        <v>159</v>
      </c>
      <c r="D2438" t="s">
        <v>422</v>
      </c>
      <c r="E2438" t="s">
        <v>657</v>
      </c>
      <c r="F2438" t="s">
        <v>487</v>
      </c>
      <c r="G2438" s="3">
        <v>2798.88</v>
      </c>
      <c r="H2438" s="3" t="str">
        <f>VLOOKUP($A2438&amp;$C2438&amp;$B2438,Mapping!$C:$G,3,0)</f>
        <v>Beauty</v>
      </c>
      <c r="I2438" t="str">
        <f>VLOOKUP($A2438&amp;$C2438&amp;$B2438,Mapping!$C:$G,4,0)</f>
        <v>COMPEED</v>
      </c>
      <c r="J2438" t="str">
        <f t="shared" si="38"/>
        <v>COMPEED LIP CARE DISPLAY</v>
      </c>
      <c r="K2438" t="str">
        <f>VLOOKUP($A2438&amp;$C2438&amp;$B2438,Mapping!$C:$G,5,0)</f>
        <v>Oral &amp; Topical</v>
      </c>
      <c r="L2438" t="str">
        <f>VLOOKUP(J2438&amp;H2438,Mapping!J:K,2,0)</f>
        <v>Compeed Lip Care</v>
      </c>
      <c r="M2438" t="str">
        <f>IF(OR(I2438="PIZ BUIN",I2438="LISTERINE"),VLOOKUP(E2438,MAPEO!C:D,2,0)&amp;" "&amp;H2438,VLOOKUP(E2438,MAPEO!C:D,2,0))</f>
        <v>Compeed Anti-viral Lip Care</v>
      </c>
      <c r="N2438">
        <f>VLOOKUP(F2438,MD!A:B,2,0)</f>
        <v>0</v>
      </c>
    </row>
    <row r="2439" spans="1:14">
      <c r="A2439" t="s">
        <v>133</v>
      </c>
      <c r="B2439" t="s">
        <v>0</v>
      </c>
      <c r="C2439" t="s">
        <v>159</v>
      </c>
      <c r="D2439" t="s">
        <v>422</v>
      </c>
      <c r="E2439" t="s">
        <v>657</v>
      </c>
      <c r="F2439" t="s">
        <v>488</v>
      </c>
      <c r="G2439" s="3">
        <v>-166.76</v>
      </c>
      <c r="H2439" s="3" t="str">
        <f>VLOOKUP($A2439&amp;$C2439&amp;$B2439,Mapping!$C:$G,3,0)</f>
        <v>Beauty</v>
      </c>
      <c r="I2439" t="str">
        <f>VLOOKUP($A2439&amp;$C2439&amp;$B2439,Mapping!$C:$G,4,0)</f>
        <v>COMPEED</v>
      </c>
      <c r="J2439" t="str">
        <f t="shared" si="38"/>
        <v>COMPEED LIP CARE DISPLAY</v>
      </c>
      <c r="K2439" t="str">
        <f>VLOOKUP($A2439&amp;$C2439&amp;$B2439,Mapping!$C:$G,5,0)</f>
        <v>Oral &amp; Topical</v>
      </c>
      <c r="L2439" t="str">
        <f>VLOOKUP(J2439&amp;H2439,Mapping!J:K,2,0)</f>
        <v>Compeed Lip Care</v>
      </c>
      <c r="M2439" t="str">
        <f>IF(OR(I2439="PIZ BUIN",I2439="LISTERINE"),VLOOKUP(E2439,MAPEO!C:D,2,0)&amp;" "&amp;H2439,VLOOKUP(E2439,MAPEO!C:D,2,0))</f>
        <v>Compeed Anti-viral Lip Care</v>
      </c>
      <c r="N2439">
        <f>VLOOKUP(F2439,MD!A:B,2,0)</f>
        <v>0</v>
      </c>
    </row>
    <row r="2440" spans="1:14">
      <c r="A2440" t="s">
        <v>133</v>
      </c>
      <c r="B2440" t="s">
        <v>0</v>
      </c>
      <c r="C2440" t="s">
        <v>159</v>
      </c>
      <c r="D2440" t="s">
        <v>422</v>
      </c>
      <c r="E2440" t="s">
        <v>657</v>
      </c>
      <c r="F2440" t="s">
        <v>489</v>
      </c>
      <c r="G2440" s="3">
        <v>-103.43</v>
      </c>
      <c r="H2440" s="3" t="str">
        <f>VLOOKUP($A2440&amp;$C2440&amp;$B2440,Mapping!$C:$G,3,0)</f>
        <v>Beauty</v>
      </c>
      <c r="I2440" t="str">
        <f>VLOOKUP($A2440&amp;$C2440&amp;$B2440,Mapping!$C:$G,4,0)</f>
        <v>COMPEED</v>
      </c>
      <c r="J2440" t="str">
        <f t="shared" si="38"/>
        <v>COMPEED LIP CARE DISPLAY</v>
      </c>
      <c r="K2440" t="str">
        <f>VLOOKUP($A2440&amp;$C2440&amp;$B2440,Mapping!$C:$G,5,0)</f>
        <v>Oral &amp; Topical</v>
      </c>
      <c r="L2440" t="str">
        <f>VLOOKUP(J2440&amp;H2440,Mapping!J:K,2,0)</f>
        <v>Compeed Lip Care</v>
      </c>
      <c r="M2440" t="str">
        <f>IF(OR(I2440="PIZ BUIN",I2440="LISTERINE"),VLOOKUP(E2440,MAPEO!C:D,2,0)&amp;" "&amp;H2440,VLOOKUP(E2440,MAPEO!C:D,2,0))</f>
        <v>Compeed Anti-viral Lip Care</v>
      </c>
      <c r="N2440">
        <f>VLOOKUP(F2440,MD!A:B,2,0)</f>
        <v>0</v>
      </c>
    </row>
    <row r="2441" spans="1:14">
      <c r="A2441" t="s">
        <v>133</v>
      </c>
      <c r="B2441" t="s">
        <v>0</v>
      </c>
      <c r="C2441" t="s">
        <v>159</v>
      </c>
      <c r="D2441" t="s">
        <v>422</v>
      </c>
      <c r="E2441" t="s">
        <v>657</v>
      </c>
      <c r="F2441" t="s">
        <v>490</v>
      </c>
      <c r="G2441" s="3">
        <v>505.77</v>
      </c>
      <c r="H2441" s="3" t="str">
        <f>VLOOKUP($A2441&amp;$C2441&amp;$B2441,Mapping!$C:$G,3,0)</f>
        <v>Beauty</v>
      </c>
      <c r="I2441" t="str">
        <f>VLOOKUP($A2441&amp;$C2441&amp;$B2441,Mapping!$C:$G,4,0)</f>
        <v>COMPEED</v>
      </c>
      <c r="J2441" t="str">
        <f t="shared" si="38"/>
        <v>COMPEED LIP CARE DISPLAY</v>
      </c>
      <c r="K2441" t="str">
        <f>VLOOKUP($A2441&amp;$C2441&amp;$B2441,Mapping!$C:$G,5,0)</f>
        <v>Oral &amp; Topical</v>
      </c>
      <c r="L2441" t="str">
        <f>VLOOKUP(J2441&amp;H2441,Mapping!J:K,2,0)</f>
        <v>Compeed Lip Care</v>
      </c>
      <c r="M2441" t="str">
        <f>IF(OR(I2441="PIZ BUIN",I2441="LISTERINE"),VLOOKUP(E2441,MAPEO!C:D,2,0)&amp;" "&amp;H2441,VLOOKUP(E2441,MAPEO!C:D,2,0))</f>
        <v>Compeed Anti-viral Lip Care</v>
      </c>
      <c r="N2441">
        <f>VLOOKUP(F2441,MD!A:B,2,0)</f>
        <v>0</v>
      </c>
    </row>
    <row r="2442" spans="1:14">
      <c r="A2442" t="s">
        <v>133</v>
      </c>
      <c r="B2442" t="s">
        <v>0</v>
      </c>
      <c r="C2442" t="s">
        <v>159</v>
      </c>
      <c r="D2442" t="s">
        <v>422</v>
      </c>
      <c r="E2442" t="s">
        <v>657</v>
      </c>
      <c r="F2442" t="s">
        <v>491</v>
      </c>
      <c r="G2442" s="3">
        <v>-51.09</v>
      </c>
      <c r="H2442" s="3" t="str">
        <f>VLOOKUP($A2442&amp;$C2442&amp;$B2442,Mapping!$C:$G,3,0)</f>
        <v>Beauty</v>
      </c>
      <c r="I2442" t="str">
        <f>VLOOKUP($A2442&amp;$C2442&amp;$B2442,Mapping!$C:$G,4,0)</f>
        <v>COMPEED</v>
      </c>
      <c r="J2442" t="str">
        <f t="shared" si="38"/>
        <v>COMPEED LIP CARE DISPLAY</v>
      </c>
      <c r="K2442" t="str">
        <f>VLOOKUP($A2442&amp;$C2442&amp;$B2442,Mapping!$C:$G,5,0)</f>
        <v>Oral &amp; Topical</v>
      </c>
      <c r="L2442" t="str">
        <f>VLOOKUP(J2442&amp;H2442,Mapping!J:K,2,0)</f>
        <v>Compeed Lip Care</v>
      </c>
      <c r="M2442" t="str">
        <f>IF(OR(I2442="PIZ BUIN",I2442="LISTERINE"),VLOOKUP(E2442,MAPEO!C:D,2,0)&amp;" "&amp;H2442,VLOOKUP(E2442,MAPEO!C:D,2,0))</f>
        <v>Compeed Anti-viral Lip Care</v>
      </c>
      <c r="N2442">
        <f>VLOOKUP(F2442,MD!A:B,2,0)</f>
        <v>0</v>
      </c>
    </row>
    <row r="2443" spans="1:14">
      <c r="A2443" t="s">
        <v>133</v>
      </c>
      <c r="B2443" t="s">
        <v>0</v>
      </c>
      <c r="C2443" t="s">
        <v>159</v>
      </c>
      <c r="D2443" t="s">
        <v>422</v>
      </c>
      <c r="E2443" t="s">
        <v>657</v>
      </c>
      <c r="F2443" t="s">
        <v>492</v>
      </c>
      <c r="G2443" s="3">
        <v>193.15</v>
      </c>
      <c r="H2443" s="3" t="str">
        <f>VLOOKUP($A2443&amp;$C2443&amp;$B2443,Mapping!$C:$G,3,0)</f>
        <v>Beauty</v>
      </c>
      <c r="I2443" t="str">
        <f>VLOOKUP($A2443&amp;$C2443&amp;$B2443,Mapping!$C:$G,4,0)</f>
        <v>COMPEED</v>
      </c>
      <c r="J2443" t="str">
        <f t="shared" si="38"/>
        <v>COMPEED LIP CARE DISPLAY</v>
      </c>
      <c r="K2443" t="str">
        <f>VLOOKUP($A2443&amp;$C2443&amp;$B2443,Mapping!$C:$G,5,0)</f>
        <v>Oral &amp; Topical</v>
      </c>
      <c r="L2443" t="str">
        <f>VLOOKUP(J2443&amp;H2443,Mapping!J:K,2,0)</f>
        <v>Compeed Lip Care</v>
      </c>
      <c r="M2443" t="str">
        <f>IF(OR(I2443="PIZ BUIN",I2443="LISTERINE"),VLOOKUP(E2443,MAPEO!C:D,2,0)&amp;" "&amp;H2443,VLOOKUP(E2443,MAPEO!C:D,2,0))</f>
        <v>Compeed Anti-viral Lip Care</v>
      </c>
      <c r="N2443">
        <f>VLOOKUP(F2443,MD!A:B,2,0)</f>
        <v>0</v>
      </c>
    </row>
    <row r="2444" spans="1:14">
      <c r="A2444" t="s">
        <v>133</v>
      </c>
      <c r="B2444" t="s">
        <v>0</v>
      </c>
      <c r="C2444" t="s">
        <v>159</v>
      </c>
      <c r="D2444" t="s">
        <v>422</v>
      </c>
      <c r="E2444" t="s">
        <v>657</v>
      </c>
      <c r="F2444" t="s">
        <v>493</v>
      </c>
      <c r="G2444" s="3">
        <v>318.16000000000003</v>
      </c>
      <c r="H2444" s="3" t="str">
        <f>VLOOKUP($A2444&amp;$C2444&amp;$B2444,Mapping!$C:$G,3,0)</f>
        <v>Beauty</v>
      </c>
      <c r="I2444" t="str">
        <f>VLOOKUP($A2444&amp;$C2444&amp;$B2444,Mapping!$C:$G,4,0)</f>
        <v>COMPEED</v>
      </c>
      <c r="J2444" t="str">
        <f t="shared" si="38"/>
        <v>COMPEED LIP CARE DISPLAY</v>
      </c>
      <c r="K2444" t="str">
        <f>VLOOKUP($A2444&amp;$C2444&amp;$B2444,Mapping!$C:$G,5,0)</f>
        <v>Oral &amp; Topical</v>
      </c>
      <c r="L2444" t="str">
        <f>VLOOKUP(J2444&amp;H2444,Mapping!J:K,2,0)</f>
        <v>Compeed Lip Care</v>
      </c>
      <c r="M2444" t="str">
        <f>IF(OR(I2444="PIZ BUIN",I2444="LISTERINE"),VLOOKUP(E2444,MAPEO!C:D,2,0)&amp;" "&amp;H2444,VLOOKUP(E2444,MAPEO!C:D,2,0))</f>
        <v>Compeed Anti-viral Lip Care</v>
      </c>
      <c r="N2444">
        <f>VLOOKUP(F2444,MD!A:B,2,0)</f>
        <v>0</v>
      </c>
    </row>
    <row r="2445" spans="1:14">
      <c r="A2445" t="s">
        <v>133</v>
      </c>
      <c r="B2445" t="s">
        <v>0</v>
      </c>
      <c r="C2445" t="s">
        <v>159</v>
      </c>
      <c r="D2445" t="s">
        <v>422</v>
      </c>
      <c r="E2445" t="s">
        <v>658</v>
      </c>
      <c r="F2445" t="s">
        <v>482</v>
      </c>
      <c r="G2445" s="3">
        <v>-1110.83</v>
      </c>
      <c r="H2445" s="3" t="str">
        <f>VLOOKUP($A2445&amp;$C2445&amp;$B2445,Mapping!$C:$G,3,0)</f>
        <v>Beauty</v>
      </c>
      <c r="I2445" t="str">
        <f>VLOOKUP($A2445&amp;$C2445&amp;$B2445,Mapping!$C:$G,4,0)</f>
        <v>COMPEED</v>
      </c>
      <c r="J2445" t="str">
        <f t="shared" si="38"/>
        <v>COMPEED LIP CARE NOCHE</v>
      </c>
      <c r="K2445" t="str">
        <f>VLOOKUP($A2445&amp;$C2445&amp;$B2445,Mapping!$C:$G,5,0)</f>
        <v>Oral &amp; Topical</v>
      </c>
      <c r="L2445" t="str">
        <f>VLOOKUP(J2445&amp;H2445,Mapping!J:K,2,0)</f>
        <v>Compeed Lip Care</v>
      </c>
      <c r="M2445" t="str">
        <f>IF(OR(I2445="PIZ BUIN",I2445="LISTERINE"),VLOOKUP(E2445,MAPEO!C:D,2,0)&amp;" "&amp;H2445,VLOOKUP(E2445,MAPEO!C:D,2,0))</f>
        <v>Compeed Anti-viral Lip Care</v>
      </c>
      <c r="N2445">
        <f>VLOOKUP(F2445,MD!A:B,2,0)</f>
        <v>0</v>
      </c>
    </row>
    <row r="2446" spans="1:14">
      <c r="A2446" t="s">
        <v>133</v>
      </c>
      <c r="B2446" t="s">
        <v>0</v>
      </c>
      <c r="C2446" t="s">
        <v>159</v>
      </c>
      <c r="D2446" t="s">
        <v>422</v>
      </c>
      <c r="E2446" t="s">
        <v>658</v>
      </c>
      <c r="F2446" t="s">
        <v>483</v>
      </c>
      <c r="G2446" s="3">
        <v>-1569.02</v>
      </c>
      <c r="H2446" s="3" t="str">
        <f>VLOOKUP($A2446&amp;$C2446&amp;$B2446,Mapping!$C:$G,3,0)</f>
        <v>Beauty</v>
      </c>
      <c r="I2446" t="str">
        <f>VLOOKUP($A2446&amp;$C2446&amp;$B2446,Mapping!$C:$G,4,0)</f>
        <v>COMPEED</v>
      </c>
      <c r="J2446" t="str">
        <f t="shared" si="38"/>
        <v>COMPEED LIP CARE NOCHE</v>
      </c>
      <c r="K2446" t="str">
        <f>VLOOKUP($A2446&amp;$C2446&amp;$B2446,Mapping!$C:$G,5,0)</f>
        <v>Oral &amp; Topical</v>
      </c>
      <c r="L2446" t="str">
        <f>VLOOKUP(J2446&amp;H2446,Mapping!J:K,2,0)</f>
        <v>Compeed Lip Care</v>
      </c>
      <c r="M2446" t="str">
        <f>IF(OR(I2446="PIZ BUIN",I2446="LISTERINE"),VLOOKUP(E2446,MAPEO!C:D,2,0)&amp;" "&amp;H2446,VLOOKUP(E2446,MAPEO!C:D,2,0))</f>
        <v>Compeed Anti-viral Lip Care</v>
      </c>
      <c r="N2446">
        <f>VLOOKUP(F2446,MD!A:B,2,0)</f>
        <v>0</v>
      </c>
    </row>
    <row r="2447" spans="1:14">
      <c r="A2447" t="s">
        <v>133</v>
      </c>
      <c r="B2447" t="s">
        <v>0</v>
      </c>
      <c r="C2447" t="s">
        <v>159</v>
      </c>
      <c r="D2447" t="s">
        <v>422</v>
      </c>
      <c r="E2447" t="s">
        <v>658</v>
      </c>
      <c r="F2447" t="s">
        <v>484</v>
      </c>
      <c r="G2447" s="3">
        <v>10737.48</v>
      </c>
      <c r="H2447" s="3" t="str">
        <f>VLOOKUP($A2447&amp;$C2447&amp;$B2447,Mapping!$C:$G,3,0)</f>
        <v>Beauty</v>
      </c>
      <c r="I2447" t="str">
        <f>VLOOKUP($A2447&amp;$C2447&amp;$B2447,Mapping!$C:$G,4,0)</f>
        <v>COMPEED</v>
      </c>
      <c r="J2447" t="str">
        <f t="shared" si="38"/>
        <v>COMPEED LIP CARE NOCHE</v>
      </c>
      <c r="K2447" t="str">
        <f>VLOOKUP($A2447&amp;$C2447&amp;$B2447,Mapping!$C:$G,5,0)</f>
        <v>Oral &amp; Topical</v>
      </c>
      <c r="L2447" t="str">
        <f>VLOOKUP(J2447&amp;H2447,Mapping!J:K,2,0)</f>
        <v>Compeed Lip Care</v>
      </c>
      <c r="M2447" t="str">
        <f>IF(OR(I2447="PIZ BUIN",I2447="LISTERINE"),VLOOKUP(E2447,MAPEO!C:D,2,0)&amp;" "&amp;H2447,VLOOKUP(E2447,MAPEO!C:D,2,0))</f>
        <v>Compeed Anti-viral Lip Care</v>
      </c>
      <c r="N2447">
        <f>VLOOKUP(F2447,MD!A:B,2,0)</f>
        <v>0</v>
      </c>
    </row>
    <row r="2448" spans="1:14">
      <c r="A2448" t="s">
        <v>133</v>
      </c>
      <c r="B2448" t="s">
        <v>0</v>
      </c>
      <c r="C2448" t="s">
        <v>159</v>
      </c>
      <c r="D2448" t="s">
        <v>422</v>
      </c>
      <c r="E2448" t="s">
        <v>658</v>
      </c>
      <c r="F2448" t="s">
        <v>485</v>
      </c>
      <c r="G2448" s="3">
        <v>-1006</v>
      </c>
      <c r="H2448" s="3" t="str">
        <f>VLOOKUP($A2448&amp;$C2448&amp;$B2448,Mapping!$C:$G,3,0)</f>
        <v>Beauty</v>
      </c>
      <c r="I2448" t="str">
        <f>VLOOKUP($A2448&amp;$C2448&amp;$B2448,Mapping!$C:$G,4,0)</f>
        <v>COMPEED</v>
      </c>
      <c r="J2448" t="str">
        <f t="shared" si="38"/>
        <v>COMPEED LIP CARE NOCHE</v>
      </c>
      <c r="K2448" t="str">
        <f>VLOOKUP($A2448&amp;$C2448&amp;$B2448,Mapping!$C:$G,5,0)</f>
        <v>Oral &amp; Topical</v>
      </c>
      <c r="L2448" t="str">
        <f>VLOOKUP(J2448&amp;H2448,Mapping!J:K,2,0)</f>
        <v>Compeed Lip Care</v>
      </c>
      <c r="M2448" t="str">
        <f>IF(OR(I2448="PIZ BUIN",I2448="LISTERINE"),VLOOKUP(E2448,MAPEO!C:D,2,0)&amp;" "&amp;H2448,VLOOKUP(E2448,MAPEO!C:D,2,0))</f>
        <v>Compeed Anti-viral Lip Care</v>
      </c>
      <c r="N2448">
        <f>VLOOKUP(F2448,MD!A:B,2,0)</f>
        <v>0</v>
      </c>
    </row>
    <row r="2449" spans="1:14">
      <c r="A2449" t="s">
        <v>133</v>
      </c>
      <c r="B2449" t="s">
        <v>0</v>
      </c>
      <c r="C2449" t="s">
        <v>159</v>
      </c>
      <c r="D2449" t="s">
        <v>422</v>
      </c>
      <c r="E2449" t="s">
        <v>658</v>
      </c>
      <c r="F2449" t="s">
        <v>486</v>
      </c>
      <c r="G2449" s="3">
        <v>-862.95</v>
      </c>
      <c r="H2449" s="3" t="str">
        <f>VLOOKUP($A2449&amp;$C2449&amp;$B2449,Mapping!$C:$G,3,0)</f>
        <v>Beauty</v>
      </c>
      <c r="I2449" t="str">
        <f>VLOOKUP($A2449&amp;$C2449&amp;$B2449,Mapping!$C:$G,4,0)</f>
        <v>COMPEED</v>
      </c>
      <c r="J2449" t="str">
        <f t="shared" si="38"/>
        <v>COMPEED LIP CARE NOCHE</v>
      </c>
      <c r="K2449" t="str">
        <f>VLOOKUP($A2449&amp;$C2449&amp;$B2449,Mapping!$C:$G,5,0)</f>
        <v>Oral &amp; Topical</v>
      </c>
      <c r="L2449" t="str">
        <f>VLOOKUP(J2449&amp;H2449,Mapping!J:K,2,0)</f>
        <v>Compeed Lip Care</v>
      </c>
      <c r="M2449" t="str">
        <f>IF(OR(I2449="PIZ BUIN",I2449="LISTERINE"),VLOOKUP(E2449,MAPEO!C:D,2,0)&amp;" "&amp;H2449,VLOOKUP(E2449,MAPEO!C:D,2,0))</f>
        <v>Compeed Anti-viral Lip Care</v>
      </c>
      <c r="N2449">
        <f>VLOOKUP(F2449,MD!A:B,2,0)</f>
        <v>0</v>
      </c>
    </row>
    <row r="2450" spans="1:14">
      <c r="A2450" t="s">
        <v>133</v>
      </c>
      <c r="B2450" t="s">
        <v>0</v>
      </c>
      <c r="C2450" t="s">
        <v>159</v>
      </c>
      <c r="D2450" t="s">
        <v>422</v>
      </c>
      <c r="E2450" t="s">
        <v>658</v>
      </c>
      <c r="F2450" t="s">
        <v>487</v>
      </c>
      <c r="G2450" s="3">
        <v>3851.52</v>
      </c>
      <c r="H2450" s="3" t="str">
        <f>VLOOKUP($A2450&amp;$C2450&amp;$B2450,Mapping!$C:$G,3,0)</f>
        <v>Beauty</v>
      </c>
      <c r="I2450" t="str">
        <f>VLOOKUP($A2450&amp;$C2450&amp;$B2450,Mapping!$C:$G,4,0)</f>
        <v>COMPEED</v>
      </c>
      <c r="J2450" t="str">
        <f t="shared" si="38"/>
        <v>COMPEED LIP CARE NOCHE</v>
      </c>
      <c r="K2450" t="str">
        <f>VLOOKUP($A2450&amp;$C2450&amp;$B2450,Mapping!$C:$G,5,0)</f>
        <v>Oral &amp; Topical</v>
      </c>
      <c r="L2450" t="str">
        <f>VLOOKUP(J2450&amp;H2450,Mapping!J:K,2,0)</f>
        <v>Compeed Lip Care</v>
      </c>
      <c r="M2450" t="str">
        <f>IF(OR(I2450="PIZ BUIN",I2450="LISTERINE"),VLOOKUP(E2450,MAPEO!C:D,2,0)&amp;" "&amp;H2450,VLOOKUP(E2450,MAPEO!C:D,2,0))</f>
        <v>Compeed Anti-viral Lip Care</v>
      </c>
      <c r="N2450">
        <f>VLOOKUP(F2450,MD!A:B,2,0)</f>
        <v>0</v>
      </c>
    </row>
    <row r="2451" spans="1:14">
      <c r="A2451" t="s">
        <v>133</v>
      </c>
      <c r="B2451" t="s">
        <v>0</v>
      </c>
      <c r="C2451" t="s">
        <v>159</v>
      </c>
      <c r="D2451" t="s">
        <v>422</v>
      </c>
      <c r="E2451" t="s">
        <v>658</v>
      </c>
      <c r="F2451" t="s">
        <v>488</v>
      </c>
      <c r="G2451" s="3">
        <v>-308.02</v>
      </c>
      <c r="H2451" s="3" t="str">
        <f>VLOOKUP($A2451&amp;$C2451&amp;$B2451,Mapping!$C:$G,3,0)</f>
        <v>Beauty</v>
      </c>
      <c r="I2451" t="str">
        <f>VLOOKUP($A2451&amp;$C2451&amp;$B2451,Mapping!$C:$G,4,0)</f>
        <v>COMPEED</v>
      </c>
      <c r="J2451" t="str">
        <f t="shared" si="38"/>
        <v>COMPEED LIP CARE NOCHE</v>
      </c>
      <c r="K2451" t="str">
        <f>VLOOKUP($A2451&amp;$C2451&amp;$B2451,Mapping!$C:$G,5,0)</f>
        <v>Oral &amp; Topical</v>
      </c>
      <c r="L2451" t="str">
        <f>VLOOKUP(J2451&amp;H2451,Mapping!J:K,2,0)</f>
        <v>Compeed Lip Care</v>
      </c>
      <c r="M2451" t="str">
        <f>IF(OR(I2451="PIZ BUIN",I2451="LISTERINE"),VLOOKUP(E2451,MAPEO!C:D,2,0)&amp;" "&amp;H2451,VLOOKUP(E2451,MAPEO!C:D,2,0))</f>
        <v>Compeed Anti-viral Lip Care</v>
      </c>
      <c r="N2451">
        <f>VLOOKUP(F2451,MD!A:B,2,0)</f>
        <v>0</v>
      </c>
    </row>
    <row r="2452" spans="1:14">
      <c r="A2452" t="s">
        <v>133</v>
      </c>
      <c r="B2452" t="s">
        <v>0</v>
      </c>
      <c r="C2452" t="s">
        <v>159</v>
      </c>
      <c r="D2452" t="s">
        <v>422</v>
      </c>
      <c r="E2452" t="s">
        <v>658</v>
      </c>
      <c r="F2452" t="s">
        <v>489</v>
      </c>
      <c r="G2452" s="3">
        <v>-155.63999999999999</v>
      </c>
      <c r="H2452" s="3" t="str">
        <f>VLOOKUP($A2452&amp;$C2452&amp;$B2452,Mapping!$C:$G,3,0)</f>
        <v>Beauty</v>
      </c>
      <c r="I2452" t="str">
        <f>VLOOKUP($A2452&amp;$C2452&amp;$B2452,Mapping!$C:$G,4,0)</f>
        <v>COMPEED</v>
      </c>
      <c r="J2452" t="str">
        <f t="shared" si="38"/>
        <v>COMPEED LIP CARE NOCHE</v>
      </c>
      <c r="K2452" t="str">
        <f>VLOOKUP($A2452&amp;$C2452&amp;$B2452,Mapping!$C:$G,5,0)</f>
        <v>Oral &amp; Topical</v>
      </c>
      <c r="L2452" t="str">
        <f>VLOOKUP(J2452&amp;H2452,Mapping!J:K,2,0)</f>
        <v>Compeed Lip Care</v>
      </c>
      <c r="M2452" t="str">
        <f>IF(OR(I2452="PIZ BUIN",I2452="LISTERINE"),VLOOKUP(E2452,MAPEO!C:D,2,0)&amp;" "&amp;H2452,VLOOKUP(E2452,MAPEO!C:D,2,0))</f>
        <v>Compeed Anti-viral Lip Care</v>
      </c>
      <c r="N2452">
        <f>VLOOKUP(F2452,MD!A:B,2,0)</f>
        <v>0</v>
      </c>
    </row>
    <row r="2453" spans="1:14">
      <c r="A2453" t="s">
        <v>133</v>
      </c>
      <c r="B2453" t="s">
        <v>0</v>
      </c>
      <c r="C2453" t="s">
        <v>159</v>
      </c>
      <c r="D2453" t="s">
        <v>422</v>
      </c>
      <c r="E2453" t="s">
        <v>658</v>
      </c>
      <c r="F2453" t="s">
        <v>490</v>
      </c>
      <c r="G2453" s="3">
        <v>8092.89</v>
      </c>
      <c r="H2453" s="3" t="str">
        <f>VLOOKUP($A2453&amp;$C2453&amp;$B2453,Mapping!$C:$G,3,0)</f>
        <v>Beauty</v>
      </c>
      <c r="I2453" t="str">
        <f>VLOOKUP($A2453&amp;$C2453&amp;$B2453,Mapping!$C:$G,4,0)</f>
        <v>COMPEED</v>
      </c>
      <c r="J2453" t="str">
        <f t="shared" si="38"/>
        <v>COMPEED LIP CARE NOCHE</v>
      </c>
      <c r="K2453" t="str">
        <f>VLOOKUP($A2453&amp;$C2453&amp;$B2453,Mapping!$C:$G,5,0)</f>
        <v>Oral &amp; Topical</v>
      </c>
      <c r="L2453" t="str">
        <f>VLOOKUP(J2453&amp;H2453,Mapping!J:K,2,0)</f>
        <v>Compeed Lip Care</v>
      </c>
      <c r="M2453" t="str">
        <f>IF(OR(I2453="PIZ BUIN",I2453="LISTERINE"),VLOOKUP(E2453,MAPEO!C:D,2,0)&amp;" "&amp;H2453,VLOOKUP(E2453,MAPEO!C:D,2,0))</f>
        <v>Compeed Anti-viral Lip Care</v>
      </c>
      <c r="N2453">
        <f>VLOOKUP(F2453,MD!A:B,2,0)</f>
        <v>0</v>
      </c>
    </row>
    <row r="2454" spans="1:14">
      <c r="A2454" t="s">
        <v>133</v>
      </c>
      <c r="B2454" t="s">
        <v>0</v>
      </c>
      <c r="C2454" t="s">
        <v>159</v>
      </c>
      <c r="D2454" t="s">
        <v>422</v>
      </c>
      <c r="E2454" t="s">
        <v>658</v>
      </c>
      <c r="F2454" t="s">
        <v>491</v>
      </c>
      <c r="G2454" s="3">
        <v>-130.65</v>
      </c>
      <c r="H2454" s="3" t="str">
        <f>VLOOKUP($A2454&amp;$C2454&amp;$B2454,Mapping!$C:$G,3,0)</f>
        <v>Beauty</v>
      </c>
      <c r="I2454" t="str">
        <f>VLOOKUP($A2454&amp;$C2454&amp;$B2454,Mapping!$C:$G,4,0)</f>
        <v>COMPEED</v>
      </c>
      <c r="J2454" t="str">
        <f t="shared" si="38"/>
        <v>COMPEED LIP CARE NOCHE</v>
      </c>
      <c r="K2454" t="str">
        <f>VLOOKUP($A2454&amp;$C2454&amp;$B2454,Mapping!$C:$G,5,0)</f>
        <v>Oral &amp; Topical</v>
      </c>
      <c r="L2454" t="str">
        <f>VLOOKUP(J2454&amp;H2454,Mapping!J:K,2,0)</f>
        <v>Compeed Lip Care</v>
      </c>
      <c r="M2454" t="str">
        <f>IF(OR(I2454="PIZ BUIN",I2454="LISTERINE"),VLOOKUP(E2454,MAPEO!C:D,2,0)&amp;" "&amp;H2454,VLOOKUP(E2454,MAPEO!C:D,2,0))</f>
        <v>Compeed Anti-viral Lip Care</v>
      </c>
      <c r="N2454">
        <f>VLOOKUP(F2454,MD!A:B,2,0)</f>
        <v>0</v>
      </c>
    </row>
    <row r="2455" spans="1:14">
      <c r="A2455" t="s">
        <v>133</v>
      </c>
      <c r="B2455" t="s">
        <v>0</v>
      </c>
      <c r="C2455" t="s">
        <v>159</v>
      </c>
      <c r="D2455" t="s">
        <v>422</v>
      </c>
      <c r="E2455" t="s">
        <v>658</v>
      </c>
      <c r="F2455" t="s">
        <v>492</v>
      </c>
      <c r="G2455" s="3">
        <v>-509.91</v>
      </c>
      <c r="H2455" s="3" t="str">
        <f>VLOOKUP($A2455&amp;$C2455&amp;$B2455,Mapping!$C:$G,3,0)</f>
        <v>Beauty</v>
      </c>
      <c r="I2455" t="str">
        <f>VLOOKUP($A2455&amp;$C2455&amp;$B2455,Mapping!$C:$G,4,0)</f>
        <v>COMPEED</v>
      </c>
      <c r="J2455" t="str">
        <f t="shared" si="38"/>
        <v>COMPEED LIP CARE NOCHE</v>
      </c>
      <c r="K2455" t="str">
        <f>VLOOKUP($A2455&amp;$C2455&amp;$B2455,Mapping!$C:$G,5,0)</f>
        <v>Oral &amp; Topical</v>
      </c>
      <c r="L2455" t="str">
        <f>VLOOKUP(J2455&amp;H2455,Mapping!J:K,2,0)</f>
        <v>Compeed Lip Care</v>
      </c>
      <c r="M2455" t="str">
        <f>IF(OR(I2455="PIZ BUIN",I2455="LISTERINE"),VLOOKUP(E2455,MAPEO!C:D,2,0)&amp;" "&amp;H2455,VLOOKUP(E2455,MAPEO!C:D,2,0))</f>
        <v>Compeed Anti-viral Lip Care</v>
      </c>
      <c r="N2455">
        <f>VLOOKUP(F2455,MD!A:B,2,0)</f>
        <v>0</v>
      </c>
    </row>
    <row r="2456" spans="1:14">
      <c r="A2456" t="s">
        <v>133</v>
      </c>
      <c r="B2456" t="s">
        <v>0</v>
      </c>
      <c r="C2456" t="s">
        <v>159</v>
      </c>
      <c r="D2456" t="s">
        <v>422</v>
      </c>
      <c r="E2456" t="s">
        <v>658</v>
      </c>
      <c r="F2456" t="s">
        <v>493</v>
      </c>
      <c r="G2456" s="3">
        <v>-9827.2000000000007</v>
      </c>
      <c r="H2456" s="3" t="str">
        <f>VLOOKUP($A2456&amp;$C2456&amp;$B2456,Mapping!$C:$G,3,0)</f>
        <v>Beauty</v>
      </c>
      <c r="I2456" t="str">
        <f>VLOOKUP($A2456&amp;$C2456&amp;$B2456,Mapping!$C:$G,4,0)</f>
        <v>COMPEED</v>
      </c>
      <c r="J2456" t="str">
        <f t="shared" si="38"/>
        <v>COMPEED LIP CARE NOCHE</v>
      </c>
      <c r="K2456" t="str">
        <f>VLOOKUP($A2456&amp;$C2456&amp;$B2456,Mapping!$C:$G,5,0)</f>
        <v>Oral &amp; Topical</v>
      </c>
      <c r="L2456" t="str">
        <f>VLOOKUP(J2456&amp;H2456,Mapping!J:K,2,0)</f>
        <v>Compeed Lip Care</v>
      </c>
      <c r="M2456" t="str">
        <f>IF(OR(I2456="PIZ BUIN",I2456="LISTERINE"),VLOOKUP(E2456,MAPEO!C:D,2,0)&amp;" "&amp;H2456,VLOOKUP(E2456,MAPEO!C:D,2,0))</f>
        <v>Compeed Anti-viral Lip Care</v>
      </c>
      <c r="N2456">
        <f>VLOOKUP(F2456,MD!A:B,2,0)</f>
        <v>0</v>
      </c>
    </row>
    <row r="2457" spans="1:14">
      <c r="A2457" t="s">
        <v>133</v>
      </c>
      <c r="B2457" t="s">
        <v>0</v>
      </c>
      <c r="C2457" t="s">
        <v>159</v>
      </c>
      <c r="D2457" t="s">
        <v>422</v>
      </c>
      <c r="E2457" t="s">
        <v>658</v>
      </c>
      <c r="F2457" t="s">
        <v>95</v>
      </c>
      <c r="G2457" s="3">
        <v>-4.82</v>
      </c>
      <c r="H2457" s="3" t="str">
        <f>VLOOKUP($A2457&amp;$C2457&amp;$B2457,Mapping!$C:$G,3,0)</f>
        <v>Beauty</v>
      </c>
      <c r="I2457" t="str">
        <f>VLOOKUP($A2457&amp;$C2457&amp;$B2457,Mapping!$C:$G,4,0)</f>
        <v>COMPEED</v>
      </c>
      <c r="J2457" t="str">
        <f t="shared" si="38"/>
        <v>COMPEED LIP CARE NOCHE</v>
      </c>
      <c r="K2457" t="str">
        <f>VLOOKUP($A2457&amp;$C2457&amp;$B2457,Mapping!$C:$G,5,0)</f>
        <v>Oral &amp; Topical</v>
      </c>
      <c r="L2457" t="str">
        <f>VLOOKUP(J2457&amp;H2457,Mapping!J:K,2,0)</f>
        <v>Compeed Lip Care</v>
      </c>
      <c r="M2457" t="str">
        <f>IF(OR(I2457="PIZ BUIN",I2457="LISTERINE"),VLOOKUP(E2457,MAPEO!C:D,2,0)&amp;" "&amp;H2457,VLOOKUP(E2457,MAPEO!C:D,2,0))</f>
        <v>Compeed Anti-viral Lip Care</v>
      </c>
      <c r="N2457" t="str">
        <f>VLOOKUP(F2457,MD!A:B,2,0)</f>
        <v>YTD 2015</v>
      </c>
    </row>
    <row r="2458" spans="1:14">
      <c r="A2458" t="s">
        <v>133</v>
      </c>
      <c r="B2458" t="s">
        <v>0</v>
      </c>
      <c r="C2458" t="s">
        <v>159</v>
      </c>
      <c r="D2458" t="s">
        <v>422</v>
      </c>
      <c r="E2458" t="s">
        <v>658</v>
      </c>
      <c r="F2458" t="s">
        <v>96</v>
      </c>
      <c r="G2458" s="3">
        <v>-265.25</v>
      </c>
      <c r="H2458" s="3" t="str">
        <f>VLOOKUP($A2458&amp;$C2458&amp;$B2458,Mapping!$C:$G,3,0)</f>
        <v>Beauty</v>
      </c>
      <c r="I2458" t="str">
        <f>VLOOKUP($A2458&amp;$C2458&amp;$B2458,Mapping!$C:$G,4,0)</f>
        <v>COMPEED</v>
      </c>
      <c r="J2458" t="str">
        <f t="shared" si="38"/>
        <v>COMPEED LIP CARE NOCHE</v>
      </c>
      <c r="K2458" t="str">
        <f>VLOOKUP($A2458&amp;$C2458&amp;$B2458,Mapping!$C:$G,5,0)</f>
        <v>Oral &amp; Topical</v>
      </c>
      <c r="L2458" t="str">
        <f>VLOOKUP(J2458&amp;H2458,Mapping!J:K,2,0)</f>
        <v>Compeed Lip Care</v>
      </c>
      <c r="M2458" t="str">
        <f>IF(OR(I2458="PIZ BUIN",I2458="LISTERINE"),VLOOKUP(E2458,MAPEO!C:D,2,0)&amp;" "&amp;H2458,VLOOKUP(E2458,MAPEO!C:D,2,0))</f>
        <v>Compeed Anti-viral Lip Care</v>
      </c>
      <c r="N2458" t="str">
        <f>VLOOKUP(F2458,MD!A:B,2,0)</f>
        <v>YTD 2015</v>
      </c>
    </row>
    <row r="2459" spans="1:14">
      <c r="A2459" t="s">
        <v>133</v>
      </c>
      <c r="B2459" t="s">
        <v>0</v>
      </c>
      <c r="C2459" t="s">
        <v>159</v>
      </c>
      <c r="D2459" t="s">
        <v>422</v>
      </c>
      <c r="E2459" t="s">
        <v>658</v>
      </c>
      <c r="F2459" t="s">
        <v>97</v>
      </c>
      <c r="G2459" s="3">
        <v>115.72</v>
      </c>
      <c r="H2459" s="3" t="str">
        <f>VLOOKUP($A2459&amp;$C2459&amp;$B2459,Mapping!$C:$G,3,0)</f>
        <v>Beauty</v>
      </c>
      <c r="I2459" t="str">
        <f>VLOOKUP($A2459&amp;$C2459&amp;$B2459,Mapping!$C:$G,4,0)</f>
        <v>COMPEED</v>
      </c>
      <c r="J2459" t="str">
        <f t="shared" si="38"/>
        <v>COMPEED LIP CARE NOCHE</v>
      </c>
      <c r="K2459" t="str">
        <f>VLOOKUP($A2459&amp;$C2459&amp;$B2459,Mapping!$C:$G,5,0)</f>
        <v>Oral &amp; Topical</v>
      </c>
      <c r="L2459" t="str">
        <f>VLOOKUP(J2459&amp;H2459,Mapping!J:K,2,0)</f>
        <v>Compeed Lip Care</v>
      </c>
      <c r="M2459" t="str">
        <f>IF(OR(I2459="PIZ BUIN",I2459="LISTERINE"),VLOOKUP(E2459,MAPEO!C:D,2,0)&amp;" "&amp;H2459,VLOOKUP(E2459,MAPEO!C:D,2,0))</f>
        <v>Compeed Anti-viral Lip Care</v>
      </c>
      <c r="N2459" t="str">
        <f>VLOOKUP(F2459,MD!A:B,2,0)</f>
        <v>YTD 2015</v>
      </c>
    </row>
    <row r="2460" spans="1:14">
      <c r="A2460" t="s">
        <v>133</v>
      </c>
      <c r="B2460" t="s">
        <v>0</v>
      </c>
      <c r="C2460" t="s">
        <v>159</v>
      </c>
      <c r="D2460" t="s">
        <v>422</v>
      </c>
      <c r="E2460" t="s">
        <v>658</v>
      </c>
      <c r="F2460" t="s">
        <v>101</v>
      </c>
      <c r="G2460" s="3">
        <v>-275.31</v>
      </c>
      <c r="H2460" s="3" t="str">
        <f>VLOOKUP($A2460&amp;$C2460&amp;$B2460,Mapping!$C:$G,3,0)</f>
        <v>Beauty</v>
      </c>
      <c r="I2460" t="str">
        <f>VLOOKUP($A2460&amp;$C2460&amp;$B2460,Mapping!$C:$G,4,0)</f>
        <v>COMPEED</v>
      </c>
      <c r="J2460" t="str">
        <f t="shared" si="38"/>
        <v>COMPEED LIP CARE NOCHE</v>
      </c>
      <c r="K2460" t="str">
        <f>VLOOKUP($A2460&amp;$C2460&amp;$B2460,Mapping!$C:$G,5,0)</f>
        <v>Oral &amp; Topical</v>
      </c>
      <c r="L2460" t="str">
        <f>VLOOKUP(J2460&amp;H2460,Mapping!J:K,2,0)</f>
        <v>Compeed Lip Care</v>
      </c>
      <c r="M2460" t="str">
        <f>IF(OR(I2460="PIZ BUIN",I2460="LISTERINE"),VLOOKUP(E2460,MAPEO!C:D,2,0)&amp;" "&amp;H2460,VLOOKUP(E2460,MAPEO!C:D,2,0))</f>
        <v>Compeed Anti-viral Lip Care</v>
      </c>
      <c r="N2460" t="str">
        <f>VLOOKUP(F2460,MD!A:B,2,0)</f>
        <v>YTD 2015</v>
      </c>
    </row>
    <row r="2461" spans="1:14">
      <c r="A2461" t="s">
        <v>133</v>
      </c>
      <c r="B2461" t="s">
        <v>0</v>
      </c>
      <c r="C2461" t="s">
        <v>159</v>
      </c>
      <c r="D2461" t="s">
        <v>422</v>
      </c>
      <c r="E2461" t="s">
        <v>658</v>
      </c>
      <c r="F2461" t="s">
        <v>104</v>
      </c>
      <c r="G2461" s="3">
        <v>-469.97</v>
      </c>
      <c r="H2461" s="3" t="str">
        <f>VLOOKUP($A2461&amp;$C2461&amp;$B2461,Mapping!$C:$G,3,0)</f>
        <v>Beauty</v>
      </c>
      <c r="I2461" t="str">
        <f>VLOOKUP($A2461&amp;$C2461&amp;$B2461,Mapping!$C:$G,4,0)</f>
        <v>COMPEED</v>
      </c>
      <c r="J2461" t="str">
        <f t="shared" si="38"/>
        <v>COMPEED LIP CARE NOCHE</v>
      </c>
      <c r="K2461" t="str">
        <f>VLOOKUP($A2461&amp;$C2461&amp;$B2461,Mapping!$C:$G,5,0)</f>
        <v>Oral &amp; Topical</v>
      </c>
      <c r="L2461" t="str">
        <f>VLOOKUP(J2461&amp;H2461,Mapping!J:K,2,0)</f>
        <v>Compeed Lip Care</v>
      </c>
      <c r="M2461" t="str">
        <f>IF(OR(I2461="PIZ BUIN",I2461="LISTERINE"),VLOOKUP(E2461,MAPEO!C:D,2,0)&amp;" "&amp;H2461,VLOOKUP(E2461,MAPEO!C:D,2,0))</f>
        <v>Compeed Anti-viral Lip Care</v>
      </c>
      <c r="N2461" t="str">
        <f>VLOOKUP(F2461,MD!A:B,2,0)</f>
        <v>YTD 2015</v>
      </c>
    </row>
    <row r="2462" spans="1:14">
      <c r="A2462" t="s">
        <v>133</v>
      </c>
      <c r="B2462" t="s">
        <v>0</v>
      </c>
      <c r="C2462" t="s">
        <v>159</v>
      </c>
      <c r="D2462" t="s">
        <v>422</v>
      </c>
      <c r="E2462" t="s">
        <v>658</v>
      </c>
      <c r="F2462" t="s">
        <v>105</v>
      </c>
      <c r="G2462" s="3">
        <v>3940.68</v>
      </c>
      <c r="H2462" s="3" t="str">
        <f>VLOOKUP($A2462&amp;$C2462&amp;$B2462,Mapping!$C:$G,3,0)</f>
        <v>Beauty</v>
      </c>
      <c r="I2462" t="str">
        <f>VLOOKUP($A2462&amp;$C2462&amp;$B2462,Mapping!$C:$G,4,0)</f>
        <v>COMPEED</v>
      </c>
      <c r="J2462" t="str">
        <f t="shared" si="38"/>
        <v>COMPEED LIP CARE NOCHE</v>
      </c>
      <c r="K2462" t="str">
        <f>VLOOKUP($A2462&amp;$C2462&amp;$B2462,Mapping!$C:$G,5,0)</f>
        <v>Oral &amp; Topical</v>
      </c>
      <c r="L2462" t="str">
        <f>VLOOKUP(J2462&amp;H2462,Mapping!J:K,2,0)</f>
        <v>Compeed Lip Care</v>
      </c>
      <c r="M2462" t="str">
        <f>IF(OR(I2462="PIZ BUIN",I2462="LISTERINE"),VLOOKUP(E2462,MAPEO!C:D,2,0)&amp;" "&amp;H2462,VLOOKUP(E2462,MAPEO!C:D,2,0))</f>
        <v>Compeed Anti-viral Lip Care</v>
      </c>
      <c r="N2462" t="str">
        <f>VLOOKUP(F2462,MD!A:B,2,0)</f>
        <v>YTD 2015</v>
      </c>
    </row>
    <row r="2463" spans="1:14">
      <c r="A2463" t="s">
        <v>133</v>
      </c>
      <c r="B2463" t="s">
        <v>0</v>
      </c>
      <c r="C2463" t="s">
        <v>159</v>
      </c>
      <c r="D2463" t="s">
        <v>422</v>
      </c>
      <c r="E2463" t="s">
        <v>658</v>
      </c>
      <c r="F2463" t="s">
        <v>106</v>
      </c>
      <c r="G2463" s="3">
        <v>-279.99</v>
      </c>
      <c r="H2463" s="3" t="str">
        <f>VLOOKUP($A2463&amp;$C2463&amp;$B2463,Mapping!$C:$G,3,0)</f>
        <v>Beauty</v>
      </c>
      <c r="I2463" t="str">
        <f>VLOOKUP($A2463&amp;$C2463&amp;$B2463,Mapping!$C:$G,4,0)</f>
        <v>COMPEED</v>
      </c>
      <c r="J2463" t="str">
        <f t="shared" si="38"/>
        <v>COMPEED LIP CARE NOCHE</v>
      </c>
      <c r="K2463" t="str">
        <f>VLOOKUP($A2463&amp;$C2463&amp;$B2463,Mapping!$C:$G,5,0)</f>
        <v>Oral &amp; Topical</v>
      </c>
      <c r="L2463" t="str">
        <f>VLOOKUP(J2463&amp;H2463,Mapping!J:K,2,0)</f>
        <v>Compeed Lip Care</v>
      </c>
      <c r="M2463" t="str">
        <f>IF(OR(I2463="PIZ BUIN",I2463="LISTERINE"),VLOOKUP(E2463,MAPEO!C:D,2,0)&amp;" "&amp;H2463,VLOOKUP(E2463,MAPEO!C:D,2,0))</f>
        <v>Compeed Anti-viral Lip Care</v>
      </c>
      <c r="N2463" t="str">
        <f>VLOOKUP(F2463,MD!A:B,2,0)</f>
        <v>YTD 2015</v>
      </c>
    </row>
    <row r="2464" spans="1:14">
      <c r="A2464" t="s">
        <v>133</v>
      </c>
      <c r="B2464" t="s">
        <v>0</v>
      </c>
      <c r="C2464" t="s">
        <v>159</v>
      </c>
      <c r="D2464" t="s">
        <v>422</v>
      </c>
      <c r="E2464" t="s">
        <v>658</v>
      </c>
      <c r="F2464" t="s">
        <v>108</v>
      </c>
      <c r="G2464" s="3">
        <v>-217.29</v>
      </c>
      <c r="H2464" s="3" t="str">
        <f>VLOOKUP($A2464&amp;$C2464&amp;$B2464,Mapping!$C:$G,3,0)</f>
        <v>Beauty</v>
      </c>
      <c r="I2464" t="str">
        <f>VLOOKUP($A2464&amp;$C2464&amp;$B2464,Mapping!$C:$G,4,0)</f>
        <v>COMPEED</v>
      </c>
      <c r="J2464" t="str">
        <f t="shared" si="38"/>
        <v>COMPEED LIP CARE NOCHE</v>
      </c>
      <c r="K2464" t="str">
        <f>VLOOKUP($A2464&amp;$C2464&amp;$B2464,Mapping!$C:$G,5,0)</f>
        <v>Oral &amp; Topical</v>
      </c>
      <c r="L2464" t="str">
        <f>VLOOKUP(J2464&amp;H2464,Mapping!J:K,2,0)</f>
        <v>Compeed Lip Care</v>
      </c>
      <c r="M2464" t="str">
        <f>IF(OR(I2464="PIZ BUIN",I2464="LISTERINE"),VLOOKUP(E2464,MAPEO!C:D,2,0)&amp;" "&amp;H2464,VLOOKUP(E2464,MAPEO!C:D,2,0))</f>
        <v>Compeed Anti-viral Lip Care</v>
      </c>
      <c r="N2464">
        <f>VLOOKUP(F2464,MD!A:B,2,0)</f>
        <v>0</v>
      </c>
    </row>
    <row r="2465" spans="1:14">
      <c r="A2465" t="s">
        <v>133</v>
      </c>
      <c r="B2465" t="s">
        <v>0</v>
      </c>
      <c r="C2465" t="s">
        <v>159</v>
      </c>
      <c r="D2465" t="s">
        <v>422</v>
      </c>
      <c r="E2465" t="s">
        <v>658</v>
      </c>
      <c r="F2465" t="s">
        <v>109</v>
      </c>
      <c r="G2465" s="3">
        <v>-162</v>
      </c>
      <c r="H2465" s="3" t="str">
        <f>VLOOKUP($A2465&amp;$C2465&amp;$B2465,Mapping!$C:$G,3,0)</f>
        <v>Beauty</v>
      </c>
      <c r="I2465" t="str">
        <f>VLOOKUP($A2465&amp;$C2465&amp;$B2465,Mapping!$C:$G,4,0)</f>
        <v>COMPEED</v>
      </c>
      <c r="J2465" t="str">
        <f t="shared" si="38"/>
        <v>COMPEED LIP CARE NOCHE</v>
      </c>
      <c r="K2465" t="str">
        <f>VLOOKUP($A2465&amp;$C2465&amp;$B2465,Mapping!$C:$G,5,0)</f>
        <v>Oral &amp; Topical</v>
      </c>
      <c r="L2465" t="str">
        <f>VLOOKUP(J2465&amp;H2465,Mapping!J:K,2,0)</f>
        <v>Compeed Lip Care</v>
      </c>
      <c r="M2465" t="str">
        <f>IF(OR(I2465="PIZ BUIN",I2465="LISTERINE"),VLOOKUP(E2465,MAPEO!C:D,2,0)&amp;" "&amp;H2465,VLOOKUP(E2465,MAPEO!C:D,2,0))</f>
        <v>Compeed Anti-viral Lip Care</v>
      </c>
      <c r="N2465">
        <f>VLOOKUP(F2465,MD!A:B,2,0)</f>
        <v>0</v>
      </c>
    </row>
    <row r="2466" spans="1:14">
      <c r="A2466" t="s">
        <v>133</v>
      </c>
      <c r="B2466" t="s">
        <v>0</v>
      </c>
      <c r="C2466" t="s">
        <v>159</v>
      </c>
      <c r="D2466" t="s">
        <v>422</v>
      </c>
      <c r="E2466" t="s">
        <v>658</v>
      </c>
      <c r="F2466" t="s">
        <v>110</v>
      </c>
      <c r="G2466" s="3">
        <v>-145.52000000000001</v>
      </c>
      <c r="H2466" s="3" t="str">
        <f>VLOOKUP($A2466&amp;$C2466&amp;$B2466,Mapping!$C:$G,3,0)</f>
        <v>Beauty</v>
      </c>
      <c r="I2466" t="str">
        <f>VLOOKUP($A2466&amp;$C2466&amp;$B2466,Mapping!$C:$G,4,0)</f>
        <v>COMPEED</v>
      </c>
      <c r="J2466" t="str">
        <f t="shared" si="38"/>
        <v>COMPEED LIP CARE NOCHE</v>
      </c>
      <c r="K2466" t="str">
        <f>VLOOKUP($A2466&amp;$C2466&amp;$B2466,Mapping!$C:$G,5,0)</f>
        <v>Oral &amp; Topical</v>
      </c>
      <c r="L2466" t="str">
        <f>VLOOKUP(J2466&amp;H2466,Mapping!J:K,2,0)</f>
        <v>Compeed Lip Care</v>
      </c>
      <c r="M2466" t="str">
        <f>IF(OR(I2466="PIZ BUIN",I2466="LISTERINE"),VLOOKUP(E2466,MAPEO!C:D,2,0)&amp;" "&amp;H2466,VLOOKUP(E2466,MAPEO!C:D,2,0))</f>
        <v>Compeed Anti-viral Lip Care</v>
      </c>
      <c r="N2466">
        <f>VLOOKUP(F2466,MD!A:B,2,0)</f>
        <v>0</v>
      </c>
    </row>
    <row r="2467" spans="1:14">
      <c r="A2467" t="s">
        <v>133</v>
      </c>
      <c r="B2467" t="s">
        <v>0</v>
      </c>
      <c r="C2467" t="s">
        <v>159</v>
      </c>
      <c r="D2467" t="s">
        <v>422</v>
      </c>
      <c r="E2467" t="s">
        <v>658</v>
      </c>
      <c r="F2467" t="s">
        <v>111</v>
      </c>
      <c r="G2467" s="3">
        <v>-27.36</v>
      </c>
      <c r="H2467" s="3" t="str">
        <f>VLOOKUP($A2467&amp;$C2467&amp;$B2467,Mapping!$C:$G,3,0)</f>
        <v>Beauty</v>
      </c>
      <c r="I2467" t="str">
        <f>VLOOKUP($A2467&amp;$C2467&amp;$B2467,Mapping!$C:$G,4,0)</f>
        <v>COMPEED</v>
      </c>
      <c r="J2467" t="str">
        <f t="shared" si="38"/>
        <v>COMPEED LIP CARE NOCHE</v>
      </c>
      <c r="K2467" t="str">
        <f>VLOOKUP($A2467&amp;$C2467&amp;$B2467,Mapping!$C:$G,5,0)</f>
        <v>Oral &amp; Topical</v>
      </c>
      <c r="L2467" t="str">
        <f>VLOOKUP(J2467&amp;H2467,Mapping!J:K,2,0)</f>
        <v>Compeed Lip Care</v>
      </c>
      <c r="M2467" t="str">
        <f>IF(OR(I2467="PIZ BUIN",I2467="LISTERINE"),VLOOKUP(E2467,MAPEO!C:D,2,0)&amp;" "&amp;H2467,VLOOKUP(E2467,MAPEO!C:D,2,0))</f>
        <v>Compeed Anti-viral Lip Care</v>
      </c>
      <c r="N2467">
        <f>VLOOKUP(F2467,MD!A:B,2,0)</f>
        <v>0</v>
      </c>
    </row>
    <row r="2468" spans="1:14">
      <c r="A2468" t="s">
        <v>133</v>
      </c>
      <c r="B2468" t="s">
        <v>0</v>
      </c>
      <c r="C2468" t="s">
        <v>159</v>
      </c>
      <c r="D2468" t="s">
        <v>422</v>
      </c>
      <c r="E2468" t="s">
        <v>658</v>
      </c>
      <c r="F2468" t="s">
        <v>114</v>
      </c>
      <c r="G2468" s="3">
        <v>-110.93</v>
      </c>
      <c r="H2468" s="3" t="str">
        <f>VLOOKUP($A2468&amp;$C2468&amp;$B2468,Mapping!$C:$G,3,0)</f>
        <v>Beauty</v>
      </c>
      <c r="I2468" t="str">
        <f>VLOOKUP($A2468&amp;$C2468&amp;$B2468,Mapping!$C:$G,4,0)</f>
        <v>COMPEED</v>
      </c>
      <c r="J2468" t="str">
        <f t="shared" si="38"/>
        <v>COMPEED LIP CARE NOCHE</v>
      </c>
      <c r="K2468" t="str">
        <f>VLOOKUP($A2468&amp;$C2468&amp;$B2468,Mapping!$C:$G,5,0)</f>
        <v>Oral &amp; Topical</v>
      </c>
      <c r="L2468" t="str">
        <f>VLOOKUP(J2468&amp;H2468,Mapping!J:K,2,0)</f>
        <v>Compeed Lip Care</v>
      </c>
      <c r="M2468" t="str">
        <f>IF(OR(I2468="PIZ BUIN",I2468="LISTERINE"),VLOOKUP(E2468,MAPEO!C:D,2,0)&amp;" "&amp;H2468,VLOOKUP(E2468,MAPEO!C:D,2,0))</f>
        <v>Compeed Anti-viral Lip Care</v>
      </c>
      <c r="N2468">
        <f>VLOOKUP(F2468,MD!A:B,2,0)</f>
        <v>0</v>
      </c>
    </row>
    <row r="2469" spans="1:14">
      <c r="A2469" t="s">
        <v>133</v>
      </c>
      <c r="B2469" t="s">
        <v>0</v>
      </c>
      <c r="C2469" t="s">
        <v>159</v>
      </c>
      <c r="D2469" t="s">
        <v>422</v>
      </c>
      <c r="E2469" t="s">
        <v>658</v>
      </c>
      <c r="F2469" t="s">
        <v>115</v>
      </c>
      <c r="G2469" s="3">
        <v>-275.08</v>
      </c>
      <c r="H2469" s="3" t="str">
        <f>VLOOKUP($A2469&amp;$C2469&amp;$B2469,Mapping!$C:$G,3,0)</f>
        <v>Beauty</v>
      </c>
      <c r="I2469" t="str">
        <f>VLOOKUP($A2469&amp;$C2469&amp;$B2469,Mapping!$C:$G,4,0)</f>
        <v>COMPEED</v>
      </c>
      <c r="J2469" t="str">
        <f t="shared" si="38"/>
        <v>COMPEED LIP CARE NOCHE</v>
      </c>
      <c r="K2469" t="str">
        <f>VLOOKUP($A2469&amp;$C2469&amp;$B2469,Mapping!$C:$G,5,0)</f>
        <v>Oral &amp; Topical</v>
      </c>
      <c r="L2469" t="str">
        <f>VLOOKUP(J2469&amp;H2469,Mapping!J:K,2,0)</f>
        <v>Compeed Lip Care</v>
      </c>
      <c r="M2469" t="str">
        <f>IF(OR(I2469="PIZ BUIN",I2469="LISTERINE"),VLOOKUP(E2469,MAPEO!C:D,2,0)&amp;" "&amp;H2469,VLOOKUP(E2469,MAPEO!C:D,2,0))</f>
        <v>Compeed Anti-viral Lip Care</v>
      </c>
      <c r="N2469" t="str">
        <f>VLOOKUP(F2469,MD!A:B,2,0)</f>
        <v>YTD 2016</v>
      </c>
    </row>
    <row r="2470" spans="1:14">
      <c r="A2470" t="s">
        <v>133</v>
      </c>
      <c r="B2470" t="s">
        <v>0</v>
      </c>
      <c r="C2470" t="s">
        <v>159</v>
      </c>
      <c r="D2470" t="s">
        <v>422</v>
      </c>
      <c r="E2470" t="s">
        <v>658</v>
      </c>
      <c r="F2470" t="s">
        <v>117</v>
      </c>
      <c r="G2470" s="3">
        <v>-14.46</v>
      </c>
      <c r="H2470" s="3" t="str">
        <f>VLOOKUP($A2470&amp;$C2470&amp;$B2470,Mapping!$C:$G,3,0)</f>
        <v>Beauty</v>
      </c>
      <c r="I2470" t="str">
        <f>VLOOKUP($A2470&amp;$C2470&amp;$B2470,Mapping!$C:$G,4,0)</f>
        <v>COMPEED</v>
      </c>
      <c r="J2470" t="str">
        <f t="shared" si="38"/>
        <v>COMPEED LIP CARE NOCHE</v>
      </c>
      <c r="K2470" t="str">
        <f>VLOOKUP($A2470&amp;$C2470&amp;$B2470,Mapping!$C:$G,5,0)</f>
        <v>Oral &amp; Topical</v>
      </c>
      <c r="L2470" t="str">
        <f>VLOOKUP(J2470&amp;H2470,Mapping!J:K,2,0)</f>
        <v>Compeed Lip Care</v>
      </c>
      <c r="M2470" t="str">
        <f>IF(OR(I2470="PIZ BUIN",I2470="LISTERINE"),VLOOKUP(E2470,MAPEO!C:D,2,0)&amp;" "&amp;H2470,VLOOKUP(E2470,MAPEO!C:D,2,0))</f>
        <v>Compeed Anti-viral Lip Care</v>
      </c>
      <c r="N2470" t="str">
        <f>VLOOKUP(F2470,MD!A:B,2,0)</f>
        <v>YTD 2016</v>
      </c>
    </row>
    <row r="2471" spans="1:14">
      <c r="A2471" t="s">
        <v>133</v>
      </c>
      <c r="B2471" t="s">
        <v>0</v>
      </c>
      <c r="C2471" t="s">
        <v>159</v>
      </c>
      <c r="D2471" t="s">
        <v>422</v>
      </c>
      <c r="E2471" t="s">
        <v>658</v>
      </c>
      <c r="F2471" t="s">
        <v>118</v>
      </c>
      <c r="G2471" s="3">
        <v>-156.94999999999999</v>
      </c>
      <c r="H2471" s="3" t="str">
        <f>VLOOKUP($A2471&amp;$C2471&amp;$B2471,Mapping!$C:$G,3,0)</f>
        <v>Beauty</v>
      </c>
      <c r="I2471" t="str">
        <f>VLOOKUP($A2471&amp;$C2471&amp;$B2471,Mapping!$C:$G,4,0)</f>
        <v>COMPEED</v>
      </c>
      <c r="J2471" t="str">
        <f t="shared" si="38"/>
        <v>COMPEED LIP CARE NOCHE</v>
      </c>
      <c r="K2471" t="str">
        <f>VLOOKUP($A2471&amp;$C2471&amp;$B2471,Mapping!$C:$G,5,0)</f>
        <v>Oral &amp; Topical</v>
      </c>
      <c r="L2471" t="str">
        <f>VLOOKUP(J2471&amp;H2471,Mapping!J:K,2,0)</f>
        <v>Compeed Lip Care</v>
      </c>
      <c r="M2471" t="str">
        <f>IF(OR(I2471="PIZ BUIN",I2471="LISTERINE"),VLOOKUP(E2471,MAPEO!C:D,2,0)&amp;" "&amp;H2471,VLOOKUP(E2471,MAPEO!C:D,2,0))</f>
        <v>Compeed Anti-viral Lip Care</v>
      </c>
      <c r="N2471" t="str">
        <f>VLOOKUP(F2471,MD!A:B,2,0)</f>
        <v>YTD 2016</v>
      </c>
    </row>
    <row r="2472" spans="1:14">
      <c r="A2472" t="s">
        <v>133</v>
      </c>
      <c r="B2472" t="s">
        <v>0</v>
      </c>
      <c r="C2472" t="s">
        <v>159</v>
      </c>
      <c r="D2472" t="s">
        <v>423</v>
      </c>
      <c r="E2472" t="s">
        <v>659</v>
      </c>
      <c r="F2472" t="s">
        <v>482</v>
      </c>
      <c r="G2472" s="3">
        <v>-279.35000000000002</v>
      </c>
      <c r="H2472" s="3" t="str">
        <f>VLOOKUP($A2472&amp;$C2472&amp;$B2472,Mapping!$C:$G,3,0)</f>
        <v>Beauty</v>
      </c>
      <c r="I2472" t="str">
        <f>VLOOKUP($A2472&amp;$C2472&amp;$B2472,Mapping!$C:$G,4,0)</f>
        <v>COMPEED</v>
      </c>
      <c r="J2472" t="str">
        <f t="shared" si="38"/>
        <v>COMPEED PLANTILLAS</v>
      </c>
      <c r="K2472" t="str">
        <f>VLOOKUP($A2472&amp;$C2472&amp;$B2472,Mapping!$C:$G,5,0)</f>
        <v>Oral &amp; Topical</v>
      </c>
      <c r="L2472" t="str">
        <f>VLOOKUP(J2472&amp;H2472,Mapping!J:K,2,0)</f>
        <v>Other Compeed Foot Care</v>
      </c>
      <c r="M2472" t="str">
        <f>IF(OR(I2472="PIZ BUIN",I2472="LISTERINE"),VLOOKUP(E2472,MAPEO!C:D,2,0)&amp;" "&amp;H2472,VLOOKUP(E2472,MAPEO!C:D,2,0))</f>
        <v>Compeed Others</v>
      </c>
      <c r="N2472">
        <f>VLOOKUP(F2472,MD!A:B,2,0)</f>
        <v>0</v>
      </c>
    </row>
    <row r="2473" spans="1:14">
      <c r="A2473" t="s">
        <v>133</v>
      </c>
      <c r="B2473" t="s">
        <v>0</v>
      </c>
      <c r="C2473" t="s">
        <v>159</v>
      </c>
      <c r="D2473" t="s">
        <v>423</v>
      </c>
      <c r="E2473" t="s">
        <v>659</v>
      </c>
      <c r="F2473" t="s">
        <v>483</v>
      </c>
      <c r="G2473" s="3">
        <v>-380.98</v>
      </c>
      <c r="H2473" s="3" t="str">
        <f>VLOOKUP($A2473&amp;$C2473&amp;$B2473,Mapping!$C:$G,3,0)</f>
        <v>Beauty</v>
      </c>
      <c r="I2473" t="str">
        <f>VLOOKUP($A2473&amp;$C2473&amp;$B2473,Mapping!$C:$G,4,0)</f>
        <v>COMPEED</v>
      </c>
      <c r="J2473" t="str">
        <f t="shared" si="38"/>
        <v>COMPEED PLANTILLAS</v>
      </c>
      <c r="K2473" t="str">
        <f>VLOOKUP($A2473&amp;$C2473&amp;$B2473,Mapping!$C:$G,5,0)</f>
        <v>Oral &amp; Topical</v>
      </c>
      <c r="L2473" t="str">
        <f>VLOOKUP(J2473&amp;H2473,Mapping!J:K,2,0)</f>
        <v>Other Compeed Foot Care</v>
      </c>
      <c r="M2473" t="str">
        <f>IF(OR(I2473="PIZ BUIN",I2473="LISTERINE"),VLOOKUP(E2473,MAPEO!C:D,2,0)&amp;" "&amp;H2473,VLOOKUP(E2473,MAPEO!C:D,2,0))</f>
        <v>Compeed Others</v>
      </c>
      <c r="N2473">
        <f>VLOOKUP(F2473,MD!A:B,2,0)</f>
        <v>0</v>
      </c>
    </row>
    <row r="2474" spans="1:14">
      <c r="A2474" t="s">
        <v>133</v>
      </c>
      <c r="B2474" t="s">
        <v>0</v>
      </c>
      <c r="C2474" t="s">
        <v>159</v>
      </c>
      <c r="D2474" t="s">
        <v>423</v>
      </c>
      <c r="E2474" t="s">
        <v>659</v>
      </c>
      <c r="F2474" t="s">
        <v>484</v>
      </c>
      <c r="G2474" s="3">
        <v>-406.88</v>
      </c>
      <c r="H2474" s="3" t="str">
        <f>VLOOKUP($A2474&amp;$C2474&amp;$B2474,Mapping!$C:$G,3,0)</f>
        <v>Beauty</v>
      </c>
      <c r="I2474" t="str">
        <f>VLOOKUP($A2474&amp;$C2474&amp;$B2474,Mapping!$C:$G,4,0)</f>
        <v>COMPEED</v>
      </c>
      <c r="J2474" t="str">
        <f t="shared" si="38"/>
        <v>COMPEED PLANTILLAS</v>
      </c>
      <c r="K2474" t="str">
        <f>VLOOKUP($A2474&amp;$C2474&amp;$B2474,Mapping!$C:$G,5,0)</f>
        <v>Oral &amp; Topical</v>
      </c>
      <c r="L2474" t="str">
        <f>VLOOKUP(J2474&amp;H2474,Mapping!J:K,2,0)</f>
        <v>Other Compeed Foot Care</v>
      </c>
      <c r="M2474" t="str">
        <f>IF(OR(I2474="PIZ BUIN",I2474="LISTERINE"),VLOOKUP(E2474,MAPEO!C:D,2,0)&amp;" "&amp;H2474,VLOOKUP(E2474,MAPEO!C:D,2,0))</f>
        <v>Compeed Others</v>
      </c>
      <c r="N2474">
        <f>VLOOKUP(F2474,MD!A:B,2,0)</f>
        <v>0</v>
      </c>
    </row>
    <row r="2475" spans="1:14">
      <c r="A2475" t="s">
        <v>133</v>
      </c>
      <c r="B2475" t="s">
        <v>0</v>
      </c>
      <c r="C2475" t="s">
        <v>159</v>
      </c>
      <c r="D2475" t="s">
        <v>423</v>
      </c>
      <c r="E2475" t="s">
        <v>659</v>
      </c>
      <c r="F2475" t="s">
        <v>485</v>
      </c>
      <c r="G2475" s="3">
        <v>-303.74</v>
      </c>
      <c r="H2475" s="3" t="str">
        <f>VLOOKUP($A2475&amp;$C2475&amp;$B2475,Mapping!$C:$G,3,0)</f>
        <v>Beauty</v>
      </c>
      <c r="I2475" t="str">
        <f>VLOOKUP($A2475&amp;$C2475&amp;$B2475,Mapping!$C:$G,4,0)</f>
        <v>COMPEED</v>
      </c>
      <c r="J2475" t="str">
        <f t="shared" si="38"/>
        <v>COMPEED PLANTILLAS</v>
      </c>
      <c r="K2475" t="str">
        <f>VLOOKUP($A2475&amp;$C2475&amp;$B2475,Mapping!$C:$G,5,0)</f>
        <v>Oral &amp; Topical</v>
      </c>
      <c r="L2475" t="str">
        <f>VLOOKUP(J2475&amp;H2475,Mapping!J:K,2,0)</f>
        <v>Other Compeed Foot Care</v>
      </c>
      <c r="M2475" t="str">
        <f>IF(OR(I2475="PIZ BUIN",I2475="LISTERINE"),VLOOKUP(E2475,MAPEO!C:D,2,0)&amp;" "&amp;H2475,VLOOKUP(E2475,MAPEO!C:D,2,0))</f>
        <v>Compeed Others</v>
      </c>
      <c r="N2475">
        <f>VLOOKUP(F2475,MD!A:B,2,0)</f>
        <v>0</v>
      </c>
    </row>
    <row r="2476" spans="1:14">
      <c r="A2476" t="s">
        <v>133</v>
      </c>
      <c r="B2476" t="s">
        <v>0</v>
      </c>
      <c r="C2476" t="s">
        <v>159</v>
      </c>
      <c r="D2476" t="s">
        <v>423</v>
      </c>
      <c r="E2476" t="s">
        <v>659</v>
      </c>
      <c r="F2476" t="s">
        <v>486</v>
      </c>
      <c r="G2476" s="3">
        <v>-18.09</v>
      </c>
      <c r="H2476" s="3" t="str">
        <f>VLOOKUP($A2476&amp;$C2476&amp;$B2476,Mapping!$C:$G,3,0)</f>
        <v>Beauty</v>
      </c>
      <c r="I2476" t="str">
        <f>VLOOKUP($A2476&amp;$C2476&amp;$B2476,Mapping!$C:$G,4,0)</f>
        <v>COMPEED</v>
      </c>
      <c r="J2476" t="str">
        <f t="shared" si="38"/>
        <v>COMPEED PLANTILLAS</v>
      </c>
      <c r="K2476" t="str">
        <f>VLOOKUP($A2476&amp;$C2476&amp;$B2476,Mapping!$C:$G,5,0)</f>
        <v>Oral &amp; Topical</v>
      </c>
      <c r="L2476" t="str">
        <f>VLOOKUP(J2476&amp;H2476,Mapping!J:K,2,0)</f>
        <v>Other Compeed Foot Care</v>
      </c>
      <c r="M2476" t="str">
        <f>IF(OR(I2476="PIZ BUIN",I2476="LISTERINE"),VLOOKUP(E2476,MAPEO!C:D,2,0)&amp;" "&amp;H2476,VLOOKUP(E2476,MAPEO!C:D,2,0))</f>
        <v>Compeed Others</v>
      </c>
      <c r="N2476">
        <f>VLOOKUP(F2476,MD!A:B,2,0)</f>
        <v>0</v>
      </c>
    </row>
    <row r="2477" spans="1:14">
      <c r="A2477" t="s">
        <v>133</v>
      </c>
      <c r="B2477" t="s">
        <v>0</v>
      </c>
      <c r="C2477" t="s">
        <v>159</v>
      </c>
      <c r="D2477" t="s">
        <v>423</v>
      </c>
      <c r="E2477" t="s">
        <v>659</v>
      </c>
      <c r="F2477" t="s">
        <v>487</v>
      </c>
      <c r="G2477" s="3">
        <v>451.84</v>
      </c>
      <c r="H2477" s="3" t="str">
        <f>VLOOKUP($A2477&amp;$C2477&amp;$B2477,Mapping!$C:$G,3,0)</f>
        <v>Beauty</v>
      </c>
      <c r="I2477" t="str">
        <f>VLOOKUP($A2477&amp;$C2477&amp;$B2477,Mapping!$C:$G,4,0)</f>
        <v>COMPEED</v>
      </c>
      <c r="J2477" t="str">
        <f t="shared" si="38"/>
        <v>COMPEED PLANTILLAS</v>
      </c>
      <c r="K2477" t="str">
        <f>VLOOKUP($A2477&amp;$C2477&amp;$B2477,Mapping!$C:$G,5,0)</f>
        <v>Oral &amp; Topical</v>
      </c>
      <c r="L2477" t="str">
        <f>VLOOKUP(J2477&amp;H2477,Mapping!J:K,2,0)</f>
        <v>Other Compeed Foot Care</v>
      </c>
      <c r="M2477" t="str">
        <f>IF(OR(I2477="PIZ BUIN",I2477="LISTERINE"),VLOOKUP(E2477,MAPEO!C:D,2,0)&amp;" "&amp;H2477,VLOOKUP(E2477,MAPEO!C:D,2,0))</f>
        <v>Compeed Others</v>
      </c>
      <c r="N2477">
        <f>VLOOKUP(F2477,MD!A:B,2,0)</f>
        <v>0</v>
      </c>
    </row>
    <row r="2478" spans="1:14">
      <c r="A2478" t="s">
        <v>133</v>
      </c>
      <c r="B2478" t="s">
        <v>0</v>
      </c>
      <c r="C2478" t="s">
        <v>159</v>
      </c>
      <c r="D2478" t="s">
        <v>423</v>
      </c>
      <c r="E2478" t="s">
        <v>659</v>
      </c>
      <c r="F2478" t="s">
        <v>488</v>
      </c>
      <c r="G2478" s="3">
        <v>-130.51</v>
      </c>
      <c r="H2478" s="3" t="str">
        <f>VLOOKUP($A2478&amp;$C2478&amp;$B2478,Mapping!$C:$G,3,0)</f>
        <v>Beauty</v>
      </c>
      <c r="I2478" t="str">
        <f>VLOOKUP($A2478&amp;$C2478&amp;$B2478,Mapping!$C:$G,4,0)</f>
        <v>COMPEED</v>
      </c>
      <c r="J2478" t="str">
        <f t="shared" si="38"/>
        <v>COMPEED PLANTILLAS</v>
      </c>
      <c r="K2478" t="str">
        <f>VLOOKUP($A2478&amp;$C2478&amp;$B2478,Mapping!$C:$G,5,0)</f>
        <v>Oral &amp; Topical</v>
      </c>
      <c r="L2478" t="str">
        <f>VLOOKUP(J2478&amp;H2478,Mapping!J:K,2,0)</f>
        <v>Other Compeed Foot Care</v>
      </c>
      <c r="M2478" t="str">
        <f>IF(OR(I2478="PIZ BUIN",I2478="LISTERINE"),VLOOKUP(E2478,MAPEO!C:D,2,0)&amp;" "&amp;H2478,VLOOKUP(E2478,MAPEO!C:D,2,0))</f>
        <v>Compeed Others</v>
      </c>
      <c r="N2478">
        <f>VLOOKUP(F2478,MD!A:B,2,0)</f>
        <v>0</v>
      </c>
    </row>
    <row r="2479" spans="1:14">
      <c r="A2479" t="s">
        <v>133</v>
      </c>
      <c r="B2479" t="s">
        <v>0</v>
      </c>
      <c r="C2479" t="s">
        <v>159</v>
      </c>
      <c r="D2479" t="s">
        <v>423</v>
      </c>
      <c r="E2479" t="s">
        <v>659</v>
      </c>
      <c r="F2479" t="s">
        <v>489</v>
      </c>
      <c r="G2479" s="3">
        <v>-117.51</v>
      </c>
      <c r="H2479" s="3" t="str">
        <f>VLOOKUP($A2479&amp;$C2479&amp;$B2479,Mapping!$C:$G,3,0)</f>
        <v>Beauty</v>
      </c>
      <c r="I2479" t="str">
        <f>VLOOKUP($A2479&amp;$C2479&amp;$B2479,Mapping!$C:$G,4,0)</f>
        <v>COMPEED</v>
      </c>
      <c r="J2479" t="str">
        <f t="shared" si="38"/>
        <v>COMPEED PLANTILLAS</v>
      </c>
      <c r="K2479" t="str">
        <f>VLOOKUP($A2479&amp;$C2479&amp;$B2479,Mapping!$C:$G,5,0)</f>
        <v>Oral &amp; Topical</v>
      </c>
      <c r="L2479" t="str">
        <f>VLOOKUP(J2479&amp;H2479,Mapping!J:K,2,0)</f>
        <v>Other Compeed Foot Care</v>
      </c>
      <c r="M2479" t="str">
        <f>IF(OR(I2479="PIZ BUIN",I2479="LISTERINE"),VLOOKUP(E2479,MAPEO!C:D,2,0)&amp;" "&amp;H2479,VLOOKUP(E2479,MAPEO!C:D,2,0))</f>
        <v>Compeed Others</v>
      </c>
      <c r="N2479">
        <f>VLOOKUP(F2479,MD!A:B,2,0)</f>
        <v>0</v>
      </c>
    </row>
    <row r="2480" spans="1:14">
      <c r="A2480" t="s">
        <v>133</v>
      </c>
      <c r="B2480" t="s">
        <v>0</v>
      </c>
      <c r="C2480" t="s">
        <v>159</v>
      </c>
      <c r="D2480" t="s">
        <v>423</v>
      </c>
      <c r="E2480" t="s">
        <v>659</v>
      </c>
      <c r="F2480" t="s">
        <v>490</v>
      </c>
      <c r="G2480" s="3">
        <v>2115.02</v>
      </c>
      <c r="H2480" s="3" t="str">
        <f>VLOOKUP($A2480&amp;$C2480&amp;$B2480,Mapping!$C:$G,3,0)</f>
        <v>Beauty</v>
      </c>
      <c r="I2480" t="str">
        <f>VLOOKUP($A2480&amp;$C2480&amp;$B2480,Mapping!$C:$G,4,0)</f>
        <v>COMPEED</v>
      </c>
      <c r="J2480" t="str">
        <f t="shared" si="38"/>
        <v>COMPEED PLANTILLAS</v>
      </c>
      <c r="K2480" t="str">
        <f>VLOOKUP($A2480&amp;$C2480&amp;$B2480,Mapping!$C:$G,5,0)</f>
        <v>Oral &amp; Topical</v>
      </c>
      <c r="L2480" t="str">
        <f>VLOOKUP(J2480&amp;H2480,Mapping!J:K,2,0)</f>
        <v>Other Compeed Foot Care</v>
      </c>
      <c r="M2480" t="str">
        <f>IF(OR(I2480="PIZ BUIN",I2480="LISTERINE"),VLOOKUP(E2480,MAPEO!C:D,2,0)&amp;" "&amp;H2480,VLOOKUP(E2480,MAPEO!C:D,2,0))</f>
        <v>Compeed Others</v>
      </c>
      <c r="N2480">
        <f>VLOOKUP(F2480,MD!A:B,2,0)</f>
        <v>0</v>
      </c>
    </row>
    <row r="2481" spans="1:14">
      <c r="A2481" t="s">
        <v>133</v>
      </c>
      <c r="B2481" t="s">
        <v>0</v>
      </c>
      <c r="C2481" t="s">
        <v>159</v>
      </c>
      <c r="D2481" t="s">
        <v>423</v>
      </c>
      <c r="E2481" t="s">
        <v>659</v>
      </c>
      <c r="F2481" t="s">
        <v>491</v>
      </c>
      <c r="G2481" s="3">
        <v>-91.83</v>
      </c>
      <c r="H2481" s="3" t="str">
        <f>VLOOKUP($A2481&amp;$C2481&amp;$B2481,Mapping!$C:$G,3,0)</f>
        <v>Beauty</v>
      </c>
      <c r="I2481" t="str">
        <f>VLOOKUP($A2481&amp;$C2481&amp;$B2481,Mapping!$C:$G,4,0)</f>
        <v>COMPEED</v>
      </c>
      <c r="J2481" t="str">
        <f t="shared" si="38"/>
        <v>COMPEED PLANTILLAS</v>
      </c>
      <c r="K2481" t="str">
        <f>VLOOKUP($A2481&amp;$C2481&amp;$B2481,Mapping!$C:$G,5,0)</f>
        <v>Oral &amp; Topical</v>
      </c>
      <c r="L2481" t="str">
        <f>VLOOKUP(J2481&amp;H2481,Mapping!J:K,2,0)</f>
        <v>Other Compeed Foot Care</v>
      </c>
      <c r="M2481" t="str">
        <f>IF(OR(I2481="PIZ BUIN",I2481="LISTERINE"),VLOOKUP(E2481,MAPEO!C:D,2,0)&amp;" "&amp;H2481,VLOOKUP(E2481,MAPEO!C:D,2,0))</f>
        <v>Compeed Others</v>
      </c>
      <c r="N2481">
        <f>VLOOKUP(F2481,MD!A:B,2,0)</f>
        <v>0</v>
      </c>
    </row>
    <row r="2482" spans="1:14">
      <c r="A2482" t="s">
        <v>133</v>
      </c>
      <c r="B2482" t="s">
        <v>0</v>
      </c>
      <c r="C2482" t="s">
        <v>159</v>
      </c>
      <c r="D2482" t="s">
        <v>423</v>
      </c>
      <c r="E2482" t="s">
        <v>659</v>
      </c>
      <c r="F2482" t="s">
        <v>492</v>
      </c>
      <c r="G2482" s="3">
        <v>-182.84</v>
      </c>
      <c r="H2482" s="3" t="str">
        <f>VLOOKUP($A2482&amp;$C2482&amp;$B2482,Mapping!$C:$G,3,0)</f>
        <v>Beauty</v>
      </c>
      <c r="I2482" t="str">
        <f>VLOOKUP($A2482&amp;$C2482&amp;$B2482,Mapping!$C:$G,4,0)</f>
        <v>COMPEED</v>
      </c>
      <c r="J2482" t="str">
        <f t="shared" si="38"/>
        <v>COMPEED PLANTILLAS</v>
      </c>
      <c r="K2482" t="str">
        <f>VLOOKUP($A2482&amp;$C2482&amp;$B2482,Mapping!$C:$G,5,0)</f>
        <v>Oral &amp; Topical</v>
      </c>
      <c r="L2482" t="str">
        <f>VLOOKUP(J2482&amp;H2482,Mapping!J:K,2,0)</f>
        <v>Other Compeed Foot Care</v>
      </c>
      <c r="M2482" t="str">
        <f>IF(OR(I2482="PIZ BUIN",I2482="LISTERINE"),VLOOKUP(E2482,MAPEO!C:D,2,0)&amp;" "&amp;H2482,VLOOKUP(E2482,MAPEO!C:D,2,0))</f>
        <v>Compeed Others</v>
      </c>
      <c r="N2482">
        <f>VLOOKUP(F2482,MD!A:B,2,0)</f>
        <v>0</v>
      </c>
    </row>
    <row r="2483" spans="1:14">
      <c r="A2483" t="s">
        <v>133</v>
      </c>
      <c r="B2483" t="s">
        <v>0</v>
      </c>
      <c r="C2483" t="s">
        <v>159</v>
      </c>
      <c r="D2483" t="s">
        <v>423</v>
      </c>
      <c r="E2483" t="s">
        <v>659</v>
      </c>
      <c r="F2483" t="s">
        <v>493</v>
      </c>
      <c r="G2483" s="3">
        <v>-2715.54</v>
      </c>
      <c r="H2483" s="3" t="str">
        <f>VLOOKUP($A2483&amp;$C2483&amp;$B2483,Mapping!$C:$G,3,0)</f>
        <v>Beauty</v>
      </c>
      <c r="I2483" t="str">
        <f>VLOOKUP($A2483&amp;$C2483&amp;$B2483,Mapping!$C:$G,4,0)</f>
        <v>COMPEED</v>
      </c>
      <c r="J2483" t="str">
        <f t="shared" si="38"/>
        <v>COMPEED PLANTILLAS</v>
      </c>
      <c r="K2483" t="str">
        <f>VLOOKUP($A2483&amp;$C2483&amp;$B2483,Mapping!$C:$G,5,0)</f>
        <v>Oral &amp; Topical</v>
      </c>
      <c r="L2483" t="str">
        <f>VLOOKUP(J2483&amp;H2483,Mapping!J:K,2,0)</f>
        <v>Other Compeed Foot Care</v>
      </c>
      <c r="M2483" t="str">
        <f>IF(OR(I2483="PIZ BUIN",I2483="LISTERINE"),VLOOKUP(E2483,MAPEO!C:D,2,0)&amp;" "&amp;H2483,VLOOKUP(E2483,MAPEO!C:D,2,0))</f>
        <v>Compeed Others</v>
      </c>
      <c r="N2483">
        <f>VLOOKUP(F2483,MD!A:B,2,0)</f>
        <v>0</v>
      </c>
    </row>
    <row r="2484" spans="1:14">
      <c r="A2484" t="s">
        <v>133</v>
      </c>
      <c r="B2484" t="s">
        <v>0</v>
      </c>
      <c r="C2484" t="s">
        <v>159</v>
      </c>
      <c r="D2484" t="s">
        <v>423</v>
      </c>
      <c r="E2484" t="s">
        <v>659</v>
      </c>
      <c r="F2484" t="s">
        <v>95</v>
      </c>
      <c r="G2484" s="3">
        <v>-25.5</v>
      </c>
      <c r="H2484" s="3" t="str">
        <f>VLOOKUP($A2484&amp;$C2484&amp;$B2484,Mapping!$C:$G,3,0)</f>
        <v>Beauty</v>
      </c>
      <c r="I2484" t="str">
        <f>VLOOKUP($A2484&amp;$C2484&amp;$B2484,Mapping!$C:$G,4,0)</f>
        <v>COMPEED</v>
      </c>
      <c r="J2484" t="str">
        <f t="shared" si="38"/>
        <v>COMPEED PLANTILLAS</v>
      </c>
      <c r="K2484" t="str">
        <f>VLOOKUP($A2484&amp;$C2484&amp;$B2484,Mapping!$C:$G,5,0)</f>
        <v>Oral &amp; Topical</v>
      </c>
      <c r="L2484" t="str">
        <f>VLOOKUP(J2484&amp;H2484,Mapping!J:K,2,0)</f>
        <v>Other Compeed Foot Care</v>
      </c>
      <c r="M2484" t="str">
        <f>IF(OR(I2484="PIZ BUIN",I2484="LISTERINE"),VLOOKUP(E2484,MAPEO!C:D,2,0)&amp;" "&amp;H2484,VLOOKUP(E2484,MAPEO!C:D,2,0))</f>
        <v>Compeed Others</v>
      </c>
      <c r="N2484" t="str">
        <f>VLOOKUP(F2484,MD!A:B,2,0)</f>
        <v>YTD 2015</v>
      </c>
    </row>
    <row r="2485" spans="1:14">
      <c r="A2485" t="s">
        <v>133</v>
      </c>
      <c r="B2485" t="s">
        <v>0</v>
      </c>
      <c r="C2485" t="s">
        <v>159</v>
      </c>
      <c r="D2485" t="s">
        <v>423</v>
      </c>
      <c r="E2485" t="s">
        <v>659</v>
      </c>
      <c r="F2485" t="s">
        <v>96</v>
      </c>
      <c r="G2485" s="3">
        <v>-171.25</v>
      </c>
      <c r="H2485" s="3" t="str">
        <f>VLOOKUP($A2485&amp;$C2485&amp;$B2485,Mapping!$C:$G,3,0)</f>
        <v>Beauty</v>
      </c>
      <c r="I2485" t="str">
        <f>VLOOKUP($A2485&amp;$C2485&amp;$B2485,Mapping!$C:$G,4,0)</f>
        <v>COMPEED</v>
      </c>
      <c r="J2485" t="str">
        <f t="shared" si="38"/>
        <v>COMPEED PLANTILLAS</v>
      </c>
      <c r="K2485" t="str">
        <f>VLOOKUP($A2485&amp;$C2485&amp;$B2485,Mapping!$C:$G,5,0)</f>
        <v>Oral &amp; Topical</v>
      </c>
      <c r="L2485" t="str">
        <f>VLOOKUP(J2485&amp;H2485,Mapping!J:K,2,0)</f>
        <v>Other Compeed Foot Care</v>
      </c>
      <c r="M2485" t="str">
        <f>IF(OR(I2485="PIZ BUIN",I2485="LISTERINE"),VLOOKUP(E2485,MAPEO!C:D,2,0)&amp;" "&amp;H2485,VLOOKUP(E2485,MAPEO!C:D,2,0))</f>
        <v>Compeed Others</v>
      </c>
      <c r="N2485" t="str">
        <f>VLOOKUP(F2485,MD!A:B,2,0)</f>
        <v>YTD 2015</v>
      </c>
    </row>
    <row r="2486" spans="1:14">
      <c r="A2486" t="s">
        <v>133</v>
      </c>
      <c r="B2486" t="s">
        <v>0</v>
      </c>
      <c r="C2486" t="s">
        <v>159</v>
      </c>
      <c r="D2486" t="s">
        <v>423</v>
      </c>
      <c r="E2486" t="s">
        <v>659</v>
      </c>
      <c r="F2486" t="s">
        <v>97</v>
      </c>
      <c r="G2486" s="3">
        <v>-262.08999999999997</v>
      </c>
      <c r="H2486" s="3" t="str">
        <f>VLOOKUP($A2486&amp;$C2486&amp;$B2486,Mapping!$C:$G,3,0)</f>
        <v>Beauty</v>
      </c>
      <c r="I2486" t="str">
        <f>VLOOKUP($A2486&amp;$C2486&amp;$B2486,Mapping!$C:$G,4,0)</f>
        <v>COMPEED</v>
      </c>
      <c r="J2486" t="str">
        <f t="shared" si="38"/>
        <v>COMPEED PLANTILLAS</v>
      </c>
      <c r="K2486" t="str">
        <f>VLOOKUP($A2486&amp;$C2486&amp;$B2486,Mapping!$C:$G,5,0)</f>
        <v>Oral &amp; Topical</v>
      </c>
      <c r="L2486" t="str">
        <f>VLOOKUP(J2486&amp;H2486,Mapping!J:K,2,0)</f>
        <v>Other Compeed Foot Care</v>
      </c>
      <c r="M2486" t="str">
        <f>IF(OR(I2486="PIZ BUIN",I2486="LISTERINE"),VLOOKUP(E2486,MAPEO!C:D,2,0)&amp;" "&amp;H2486,VLOOKUP(E2486,MAPEO!C:D,2,0))</f>
        <v>Compeed Others</v>
      </c>
      <c r="N2486" t="str">
        <f>VLOOKUP(F2486,MD!A:B,2,0)</f>
        <v>YTD 2015</v>
      </c>
    </row>
    <row r="2487" spans="1:14">
      <c r="A2487" t="s">
        <v>133</v>
      </c>
      <c r="B2487" t="s">
        <v>0</v>
      </c>
      <c r="C2487" t="s">
        <v>159</v>
      </c>
      <c r="D2487" t="s">
        <v>423</v>
      </c>
      <c r="E2487" t="s">
        <v>659</v>
      </c>
      <c r="F2487" t="s">
        <v>101</v>
      </c>
      <c r="G2487" s="3">
        <v>-125.59</v>
      </c>
      <c r="H2487" s="3" t="str">
        <f>VLOOKUP($A2487&amp;$C2487&amp;$B2487,Mapping!$C:$G,3,0)</f>
        <v>Beauty</v>
      </c>
      <c r="I2487" t="str">
        <f>VLOOKUP($A2487&amp;$C2487&amp;$B2487,Mapping!$C:$G,4,0)</f>
        <v>COMPEED</v>
      </c>
      <c r="J2487" t="str">
        <f t="shared" si="38"/>
        <v>COMPEED PLANTILLAS</v>
      </c>
      <c r="K2487" t="str">
        <f>VLOOKUP($A2487&amp;$C2487&amp;$B2487,Mapping!$C:$G,5,0)</f>
        <v>Oral &amp; Topical</v>
      </c>
      <c r="L2487" t="str">
        <f>VLOOKUP(J2487&amp;H2487,Mapping!J:K,2,0)</f>
        <v>Other Compeed Foot Care</v>
      </c>
      <c r="M2487" t="str">
        <f>IF(OR(I2487="PIZ BUIN",I2487="LISTERINE"),VLOOKUP(E2487,MAPEO!C:D,2,0)&amp;" "&amp;H2487,VLOOKUP(E2487,MAPEO!C:D,2,0))</f>
        <v>Compeed Others</v>
      </c>
      <c r="N2487" t="str">
        <f>VLOOKUP(F2487,MD!A:B,2,0)</f>
        <v>YTD 2015</v>
      </c>
    </row>
    <row r="2488" spans="1:14">
      <c r="A2488" t="s">
        <v>133</v>
      </c>
      <c r="B2488" t="s">
        <v>0</v>
      </c>
      <c r="C2488" t="s">
        <v>159</v>
      </c>
      <c r="D2488" t="s">
        <v>423</v>
      </c>
      <c r="E2488" t="s">
        <v>659</v>
      </c>
      <c r="F2488" t="s">
        <v>104</v>
      </c>
      <c r="G2488" s="3">
        <v>-90.91</v>
      </c>
      <c r="H2488" s="3" t="str">
        <f>VLOOKUP($A2488&amp;$C2488&amp;$B2488,Mapping!$C:$G,3,0)</f>
        <v>Beauty</v>
      </c>
      <c r="I2488" t="str">
        <f>VLOOKUP($A2488&amp;$C2488&amp;$B2488,Mapping!$C:$G,4,0)</f>
        <v>COMPEED</v>
      </c>
      <c r="J2488" t="str">
        <f t="shared" si="38"/>
        <v>COMPEED PLANTILLAS</v>
      </c>
      <c r="K2488" t="str">
        <f>VLOOKUP($A2488&amp;$C2488&amp;$B2488,Mapping!$C:$G,5,0)</f>
        <v>Oral &amp; Topical</v>
      </c>
      <c r="L2488" t="str">
        <f>VLOOKUP(J2488&amp;H2488,Mapping!J:K,2,0)</f>
        <v>Other Compeed Foot Care</v>
      </c>
      <c r="M2488" t="str">
        <f>IF(OR(I2488="PIZ BUIN",I2488="LISTERINE"),VLOOKUP(E2488,MAPEO!C:D,2,0)&amp;" "&amp;H2488,VLOOKUP(E2488,MAPEO!C:D,2,0))</f>
        <v>Compeed Others</v>
      </c>
      <c r="N2488" t="str">
        <f>VLOOKUP(F2488,MD!A:B,2,0)</f>
        <v>YTD 2015</v>
      </c>
    </row>
    <row r="2489" spans="1:14">
      <c r="A2489" t="s">
        <v>133</v>
      </c>
      <c r="B2489" t="s">
        <v>0</v>
      </c>
      <c r="C2489" t="s">
        <v>159</v>
      </c>
      <c r="D2489" t="s">
        <v>423</v>
      </c>
      <c r="E2489" t="s">
        <v>659</v>
      </c>
      <c r="F2489" t="s">
        <v>105</v>
      </c>
      <c r="G2489" s="3">
        <v>813.56</v>
      </c>
      <c r="H2489" s="3" t="str">
        <f>VLOOKUP($A2489&amp;$C2489&amp;$B2489,Mapping!$C:$G,3,0)</f>
        <v>Beauty</v>
      </c>
      <c r="I2489" t="str">
        <f>VLOOKUP($A2489&amp;$C2489&amp;$B2489,Mapping!$C:$G,4,0)</f>
        <v>COMPEED</v>
      </c>
      <c r="J2489" t="str">
        <f t="shared" si="38"/>
        <v>COMPEED PLANTILLAS</v>
      </c>
      <c r="K2489" t="str">
        <f>VLOOKUP($A2489&amp;$C2489&amp;$B2489,Mapping!$C:$G,5,0)</f>
        <v>Oral &amp; Topical</v>
      </c>
      <c r="L2489" t="str">
        <f>VLOOKUP(J2489&amp;H2489,Mapping!J:K,2,0)</f>
        <v>Other Compeed Foot Care</v>
      </c>
      <c r="M2489" t="str">
        <f>IF(OR(I2489="PIZ BUIN",I2489="LISTERINE"),VLOOKUP(E2489,MAPEO!C:D,2,0)&amp;" "&amp;H2489,VLOOKUP(E2489,MAPEO!C:D,2,0))</f>
        <v>Compeed Others</v>
      </c>
      <c r="N2489" t="str">
        <f>VLOOKUP(F2489,MD!A:B,2,0)</f>
        <v>YTD 2015</v>
      </c>
    </row>
    <row r="2490" spans="1:14">
      <c r="A2490" t="s">
        <v>133</v>
      </c>
      <c r="B2490" t="s">
        <v>0</v>
      </c>
      <c r="C2490" t="s">
        <v>159</v>
      </c>
      <c r="D2490" t="s">
        <v>423</v>
      </c>
      <c r="E2490" t="s">
        <v>659</v>
      </c>
      <c r="F2490" t="s">
        <v>106</v>
      </c>
      <c r="G2490" s="3">
        <v>-75.41</v>
      </c>
      <c r="H2490" s="3" t="str">
        <f>VLOOKUP($A2490&amp;$C2490&amp;$B2490,Mapping!$C:$G,3,0)</f>
        <v>Beauty</v>
      </c>
      <c r="I2490" t="str">
        <f>VLOOKUP($A2490&amp;$C2490&amp;$B2490,Mapping!$C:$G,4,0)</f>
        <v>COMPEED</v>
      </c>
      <c r="J2490" t="str">
        <f t="shared" si="38"/>
        <v>COMPEED PLANTILLAS</v>
      </c>
      <c r="K2490" t="str">
        <f>VLOOKUP($A2490&amp;$C2490&amp;$B2490,Mapping!$C:$G,5,0)</f>
        <v>Oral &amp; Topical</v>
      </c>
      <c r="L2490" t="str">
        <f>VLOOKUP(J2490&amp;H2490,Mapping!J:K,2,0)</f>
        <v>Other Compeed Foot Care</v>
      </c>
      <c r="M2490" t="str">
        <f>IF(OR(I2490="PIZ BUIN",I2490="LISTERINE"),VLOOKUP(E2490,MAPEO!C:D,2,0)&amp;" "&amp;H2490,VLOOKUP(E2490,MAPEO!C:D,2,0))</f>
        <v>Compeed Others</v>
      </c>
      <c r="N2490" t="str">
        <f>VLOOKUP(F2490,MD!A:B,2,0)</f>
        <v>YTD 2015</v>
      </c>
    </row>
    <row r="2491" spans="1:14">
      <c r="A2491" t="s">
        <v>133</v>
      </c>
      <c r="B2491" t="s">
        <v>0</v>
      </c>
      <c r="C2491" t="s">
        <v>159</v>
      </c>
      <c r="D2491" t="s">
        <v>423</v>
      </c>
      <c r="E2491" t="s">
        <v>659</v>
      </c>
      <c r="F2491" t="s">
        <v>108</v>
      </c>
      <c r="G2491" s="3">
        <v>-98.62</v>
      </c>
      <c r="H2491" s="3" t="str">
        <f>VLOOKUP($A2491&amp;$C2491&amp;$B2491,Mapping!$C:$G,3,0)</f>
        <v>Beauty</v>
      </c>
      <c r="I2491" t="str">
        <f>VLOOKUP($A2491&amp;$C2491&amp;$B2491,Mapping!$C:$G,4,0)</f>
        <v>COMPEED</v>
      </c>
      <c r="J2491" t="str">
        <f t="shared" si="38"/>
        <v>COMPEED PLANTILLAS</v>
      </c>
      <c r="K2491" t="str">
        <f>VLOOKUP($A2491&amp;$C2491&amp;$B2491,Mapping!$C:$G,5,0)</f>
        <v>Oral &amp; Topical</v>
      </c>
      <c r="L2491" t="str">
        <f>VLOOKUP(J2491&amp;H2491,Mapping!J:K,2,0)</f>
        <v>Other Compeed Foot Care</v>
      </c>
      <c r="M2491" t="str">
        <f>IF(OR(I2491="PIZ BUIN",I2491="LISTERINE"),VLOOKUP(E2491,MAPEO!C:D,2,0)&amp;" "&amp;H2491,VLOOKUP(E2491,MAPEO!C:D,2,0))</f>
        <v>Compeed Others</v>
      </c>
      <c r="N2491">
        <f>VLOOKUP(F2491,MD!A:B,2,0)</f>
        <v>0</v>
      </c>
    </row>
    <row r="2492" spans="1:14">
      <c r="A2492" t="s">
        <v>133</v>
      </c>
      <c r="B2492" t="s">
        <v>0</v>
      </c>
      <c r="C2492" t="s">
        <v>159</v>
      </c>
      <c r="D2492" t="s">
        <v>423</v>
      </c>
      <c r="E2492" t="s">
        <v>659</v>
      </c>
      <c r="F2492" t="s">
        <v>109</v>
      </c>
      <c r="G2492" s="3">
        <v>-63.24</v>
      </c>
      <c r="H2492" s="3" t="str">
        <f>VLOOKUP($A2492&amp;$C2492&amp;$B2492,Mapping!$C:$G,3,0)</f>
        <v>Beauty</v>
      </c>
      <c r="I2492" t="str">
        <f>VLOOKUP($A2492&amp;$C2492&amp;$B2492,Mapping!$C:$G,4,0)</f>
        <v>COMPEED</v>
      </c>
      <c r="J2492" t="str">
        <f t="shared" ref="J2492:J2555" si="39">IF(OR(C2492="ROC",C2492="COMPEED"),E2492,D2492)</f>
        <v>COMPEED PLANTILLAS</v>
      </c>
      <c r="K2492" t="str">
        <f>VLOOKUP($A2492&amp;$C2492&amp;$B2492,Mapping!$C:$G,5,0)</f>
        <v>Oral &amp; Topical</v>
      </c>
      <c r="L2492" t="str">
        <f>VLOOKUP(J2492&amp;H2492,Mapping!J:K,2,0)</f>
        <v>Other Compeed Foot Care</v>
      </c>
      <c r="M2492" t="str">
        <f>IF(OR(I2492="PIZ BUIN",I2492="LISTERINE"),VLOOKUP(E2492,MAPEO!C:D,2,0)&amp;" "&amp;H2492,VLOOKUP(E2492,MAPEO!C:D,2,0))</f>
        <v>Compeed Others</v>
      </c>
      <c r="N2492">
        <f>VLOOKUP(F2492,MD!A:B,2,0)</f>
        <v>0</v>
      </c>
    </row>
    <row r="2493" spans="1:14">
      <c r="A2493" t="s">
        <v>133</v>
      </c>
      <c r="B2493" t="s">
        <v>0</v>
      </c>
      <c r="C2493" t="s">
        <v>159</v>
      </c>
      <c r="D2493" t="s">
        <v>423</v>
      </c>
      <c r="E2493" t="s">
        <v>659</v>
      </c>
      <c r="F2493" t="s">
        <v>110</v>
      </c>
      <c r="G2493" s="3">
        <v>-72.8</v>
      </c>
      <c r="H2493" s="3" t="str">
        <f>VLOOKUP($A2493&amp;$C2493&amp;$B2493,Mapping!$C:$G,3,0)</f>
        <v>Beauty</v>
      </c>
      <c r="I2493" t="str">
        <f>VLOOKUP($A2493&amp;$C2493&amp;$B2493,Mapping!$C:$G,4,0)</f>
        <v>COMPEED</v>
      </c>
      <c r="J2493" t="str">
        <f t="shared" si="39"/>
        <v>COMPEED PLANTILLAS</v>
      </c>
      <c r="K2493" t="str">
        <f>VLOOKUP($A2493&amp;$C2493&amp;$B2493,Mapping!$C:$G,5,0)</f>
        <v>Oral &amp; Topical</v>
      </c>
      <c r="L2493" t="str">
        <f>VLOOKUP(J2493&amp;H2493,Mapping!J:K,2,0)</f>
        <v>Other Compeed Foot Care</v>
      </c>
      <c r="M2493" t="str">
        <f>IF(OR(I2493="PIZ BUIN",I2493="LISTERINE"),VLOOKUP(E2493,MAPEO!C:D,2,0)&amp;" "&amp;H2493,VLOOKUP(E2493,MAPEO!C:D,2,0))</f>
        <v>Compeed Others</v>
      </c>
      <c r="N2493">
        <f>VLOOKUP(F2493,MD!A:B,2,0)</f>
        <v>0</v>
      </c>
    </row>
    <row r="2494" spans="1:14">
      <c r="A2494" t="s">
        <v>133</v>
      </c>
      <c r="B2494" t="s">
        <v>0</v>
      </c>
      <c r="C2494" t="s">
        <v>159</v>
      </c>
      <c r="D2494" t="s">
        <v>423</v>
      </c>
      <c r="E2494" t="s">
        <v>659</v>
      </c>
      <c r="F2494" t="s">
        <v>111</v>
      </c>
      <c r="G2494" s="3">
        <v>-69.650000000000006</v>
      </c>
      <c r="H2494" s="3" t="str">
        <f>VLOOKUP($A2494&amp;$C2494&amp;$B2494,Mapping!$C:$G,3,0)</f>
        <v>Beauty</v>
      </c>
      <c r="I2494" t="str">
        <f>VLOOKUP($A2494&amp;$C2494&amp;$B2494,Mapping!$C:$G,4,0)</f>
        <v>COMPEED</v>
      </c>
      <c r="J2494" t="str">
        <f t="shared" si="39"/>
        <v>COMPEED PLANTILLAS</v>
      </c>
      <c r="K2494" t="str">
        <f>VLOOKUP($A2494&amp;$C2494&amp;$B2494,Mapping!$C:$G,5,0)</f>
        <v>Oral &amp; Topical</v>
      </c>
      <c r="L2494" t="str">
        <f>VLOOKUP(J2494&amp;H2494,Mapping!J:K,2,0)</f>
        <v>Other Compeed Foot Care</v>
      </c>
      <c r="M2494" t="str">
        <f>IF(OR(I2494="PIZ BUIN",I2494="LISTERINE"),VLOOKUP(E2494,MAPEO!C:D,2,0)&amp;" "&amp;H2494,VLOOKUP(E2494,MAPEO!C:D,2,0))</f>
        <v>Compeed Others</v>
      </c>
      <c r="N2494">
        <f>VLOOKUP(F2494,MD!A:B,2,0)</f>
        <v>0</v>
      </c>
    </row>
    <row r="2495" spans="1:14">
      <c r="A2495" t="s">
        <v>133</v>
      </c>
      <c r="B2495" t="s">
        <v>0</v>
      </c>
      <c r="C2495" t="s">
        <v>159</v>
      </c>
      <c r="D2495" t="s">
        <v>423</v>
      </c>
      <c r="E2495" t="s">
        <v>659</v>
      </c>
      <c r="F2495" t="s">
        <v>114</v>
      </c>
      <c r="G2495" s="3">
        <v>-36.9</v>
      </c>
      <c r="H2495" s="3" t="str">
        <f>VLOOKUP($A2495&amp;$C2495&amp;$B2495,Mapping!$C:$G,3,0)</f>
        <v>Beauty</v>
      </c>
      <c r="I2495" t="str">
        <f>VLOOKUP($A2495&amp;$C2495&amp;$B2495,Mapping!$C:$G,4,0)</f>
        <v>COMPEED</v>
      </c>
      <c r="J2495" t="str">
        <f t="shared" si="39"/>
        <v>COMPEED PLANTILLAS</v>
      </c>
      <c r="K2495" t="str">
        <f>VLOOKUP($A2495&amp;$C2495&amp;$B2495,Mapping!$C:$G,5,0)</f>
        <v>Oral &amp; Topical</v>
      </c>
      <c r="L2495" t="str">
        <f>VLOOKUP(J2495&amp;H2495,Mapping!J:K,2,0)</f>
        <v>Other Compeed Foot Care</v>
      </c>
      <c r="M2495" t="str">
        <f>IF(OR(I2495="PIZ BUIN",I2495="LISTERINE"),VLOOKUP(E2495,MAPEO!C:D,2,0)&amp;" "&amp;H2495,VLOOKUP(E2495,MAPEO!C:D,2,0))</f>
        <v>Compeed Others</v>
      </c>
      <c r="N2495">
        <f>VLOOKUP(F2495,MD!A:B,2,0)</f>
        <v>0</v>
      </c>
    </row>
    <row r="2496" spans="1:14">
      <c r="A2496" t="s">
        <v>133</v>
      </c>
      <c r="B2496" t="s">
        <v>0</v>
      </c>
      <c r="C2496" t="s">
        <v>159</v>
      </c>
      <c r="D2496" t="s">
        <v>423</v>
      </c>
      <c r="E2496" t="s">
        <v>659</v>
      </c>
      <c r="F2496" t="s">
        <v>115</v>
      </c>
      <c r="G2496" s="3">
        <v>-43.48</v>
      </c>
      <c r="H2496" s="3" t="str">
        <f>VLOOKUP($A2496&amp;$C2496&amp;$B2496,Mapping!$C:$G,3,0)</f>
        <v>Beauty</v>
      </c>
      <c r="I2496" t="str">
        <f>VLOOKUP($A2496&amp;$C2496&amp;$B2496,Mapping!$C:$G,4,0)</f>
        <v>COMPEED</v>
      </c>
      <c r="J2496" t="str">
        <f t="shared" si="39"/>
        <v>COMPEED PLANTILLAS</v>
      </c>
      <c r="K2496" t="str">
        <f>VLOOKUP($A2496&amp;$C2496&amp;$B2496,Mapping!$C:$G,5,0)</f>
        <v>Oral &amp; Topical</v>
      </c>
      <c r="L2496" t="str">
        <f>VLOOKUP(J2496&amp;H2496,Mapping!J:K,2,0)</f>
        <v>Other Compeed Foot Care</v>
      </c>
      <c r="M2496" t="str">
        <f>IF(OR(I2496="PIZ BUIN",I2496="LISTERINE"),VLOOKUP(E2496,MAPEO!C:D,2,0)&amp;" "&amp;H2496,VLOOKUP(E2496,MAPEO!C:D,2,0))</f>
        <v>Compeed Others</v>
      </c>
      <c r="N2496" t="str">
        <f>VLOOKUP(F2496,MD!A:B,2,0)</f>
        <v>YTD 2016</v>
      </c>
    </row>
    <row r="2497" spans="1:14">
      <c r="A2497" t="s">
        <v>133</v>
      </c>
      <c r="B2497" t="s">
        <v>0</v>
      </c>
      <c r="C2497" t="s">
        <v>159</v>
      </c>
      <c r="D2497" t="s">
        <v>423</v>
      </c>
      <c r="E2497" t="s">
        <v>659</v>
      </c>
      <c r="F2497" t="s">
        <v>117</v>
      </c>
      <c r="G2497" s="3">
        <v>-21.7</v>
      </c>
      <c r="H2497" s="3" t="str">
        <f>VLOOKUP($A2497&amp;$C2497&amp;$B2497,Mapping!$C:$G,3,0)</f>
        <v>Beauty</v>
      </c>
      <c r="I2497" t="str">
        <f>VLOOKUP($A2497&amp;$C2497&amp;$B2497,Mapping!$C:$G,4,0)</f>
        <v>COMPEED</v>
      </c>
      <c r="J2497" t="str">
        <f t="shared" si="39"/>
        <v>COMPEED PLANTILLAS</v>
      </c>
      <c r="K2497" t="str">
        <f>VLOOKUP($A2497&amp;$C2497&amp;$B2497,Mapping!$C:$G,5,0)</f>
        <v>Oral &amp; Topical</v>
      </c>
      <c r="L2497" t="str">
        <f>VLOOKUP(J2497&amp;H2497,Mapping!J:K,2,0)</f>
        <v>Other Compeed Foot Care</v>
      </c>
      <c r="M2497" t="str">
        <f>IF(OR(I2497="PIZ BUIN",I2497="LISTERINE"),VLOOKUP(E2497,MAPEO!C:D,2,0)&amp;" "&amp;H2497,VLOOKUP(E2497,MAPEO!C:D,2,0))</f>
        <v>Compeed Others</v>
      </c>
      <c r="N2497" t="str">
        <f>VLOOKUP(F2497,MD!A:B,2,0)</f>
        <v>YTD 2016</v>
      </c>
    </row>
    <row r="2498" spans="1:14">
      <c r="A2498" t="s">
        <v>133</v>
      </c>
      <c r="B2498" t="s">
        <v>0</v>
      </c>
      <c r="C2498" t="s">
        <v>159</v>
      </c>
      <c r="D2498" t="s">
        <v>423</v>
      </c>
      <c r="E2498" t="s">
        <v>659</v>
      </c>
      <c r="F2498" t="s">
        <v>118</v>
      </c>
      <c r="G2498" s="3">
        <v>-126.28</v>
      </c>
      <c r="H2498" s="3" t="str">
        <f>VLOOKUP($A2498&amp;$C2498&amp;$B2498,Mapping!$C:$G,3,0)</f>
        <v>Beauty</v>
      </c>
      <c r="I2498" t="str">
        <f>VLOOKUP($A2498&amp;$C2498&amp;$B2498,Mapping!$C:$G,4,0)</f>
        <v>COMPEED</v>
      </c>
      <c r="J2498" t="str">
        <f t="shared" si="39"/>
        <v>COMPEED PLANTILLAS</v>
      </c>
      <c r="K2498" t="str">
        <f>VLOOKUP($A2498&amp;$C2498&amp;$B2498,Mapping!$C:$G,5,0)</f>
        <v>Oral &amp; Topical</v>
      </c>
      <c r="L2498" t="str">
        <f>VLOOKUP(J2498&amp;H2498,Mapping!J:K,2,0)</f>
        <v>Other Compeed Foot Care</v>
      </c>
      <c r="M2498" t="str">
        <f>IF(OR(I2498="PIZ BUIN",I2498="LISTERINE"),VLOOKUP(E2498,MAPEO!C:D,2,0)&amp;" "&amp;H2498,VLOOKUP(E2498,MAPEO!C:D,2,0))</f>
        <v>Compeed Others</v>
      </c>
      <c r="N2498" t="str">
        <f>VLOOKUP(F2498,MD!A:B,2,0)</f>
        <v>YTD 2016</v>
      </c>
    </row>
    <row r="2499" spans="1:14">
      <c r="A2499" t="s">
        <v>133</v>
      </c>
      <c r="B2499" t="s">
        <v>0</v>
      </c>
      <c r="C2499" t="s">
        <v>159</v>
      </c>
      <c r="D2499" t="s">
        <v>423</v>
      </c>
      <c r="E2499" t="s">
        <v>660</v>
      </c>
      <c r="F2499" t="s">
        <v>482</v>
      </c>
      <c r="G2499" s="3">
        <v>-273.22000000000003</v>
      </c>
      <c r="H2499" s="3" t="str">
        <f>VLOOKUP($A2499&amp;$C2499&amp;$B2499,Mapping!$C:$G,3,0)</f>
        <v>Beauty</v>
      </c>
      <c r="I2499" t="str">
        <f>VLOOKUP($A2499&amp;$C2499&amp;$B2499,Mapping!$C:$G,4,0)</f>
        <v>COMPEED</v>
      </c>
      <c r="J2499" t="str">
        <f t="shared" si="39"/>
        <v>CREMA PIES</v>
      </c>
      <c r="K2499" t="str">
        <f>VLOOKUP($A2499&amp;$C2499&amp;$B2499,Mapping!$C:$G,5,0)</f>
        <v>Oral &amp; Topical</v>
      </c>
      <c r="L2499" t="str">
        <f>VLOOKUP(J2499&amp;H2499,Mapping!J:K,2,0)</f>
        <v>Other Compeed Foot Care</v>
      </c>
      <c r="M2499" t="str">
        <f>IF(OR(I2499="PIZ BUIN",I2499="LISTERINE"),VLOOKUP(E2499,MAPEO!C:D,2,0)&amp;" "&amp;H2499,VLOOKUP(E2499,MAPEO!C:D,2,0))</f>
        <v>Compeed Others</v>
      </c>
      <c r="N2499">
        <f>VLOOKUP(F2499,MD!A:B,2,0)</f>
        <v>0</v>
      </c>
    </row>
    <row r="2500" spans="1:14">
      <c r="A2500" t="s">
        <v>133</v>
      </c>
      <c r="B2500" t="s">
        <v>0</v>
      </c>
      <c r="C2500" t="s">
        <v>159</v>
      </c>
      <c r="D2500" t="s">
        <v>423</v>
      </c>
      <c r="E2500" t="s">
        <v>660</v>
      </c>
      <c r="F2500" t="s">
        <v>483</v>
      </c>
      <c r="G2500" s="3">
        <v>-1465.1</v>
      </c>
      <c r="H2500" s="3" t="str">
        <f>VLOOKUP($A2500&amp;$C2500&amp;$B2500,Mapping!$C:$G,3,0)</f>
        <v>Beauty</v>
      </c>
      <c r="I2500" t="str">
        <f>VLOOKUP($A2500&amp;$C2500&amp;$B2500,Mapping!$C:$G,4,0)</f>
        <v>COMPEED</v>
      </c>
      <c r="J2500" t="str">
        <f t="shared" si="39"/>
        <v>CREMA PIES</v>
      </c>
      <c r="K2500" t="str">
        <f>VLOOKUP($A2500&amp;$C2500&amp;$B2500,Mapping!$C:$G,5,0)</f>
        <v>Oral &amp; Topical</v>
      </c>
      <c r="L2500" t="str">
        <f>VLOOKUP(J2500&amp;H2500,Mapping!J:K,2,0)</f>
        <v>Other Compeed Foot Care</v>
      </c>
      <c r="M2500" t="str">
        <f>IF(OR(I2500="PIZ BUIN",I2500="LISTERINE"),VLOOKUP(E2500,MAPEO!C:D,2,0)&amp;" "&amp;H2500,VLOOKUP(E2500,MAPEO!C:D,2,0))</f>
        <v>Compeed Others</v>
      </c>
      <c r="N2500">
        <f>VLOOKUP(F2500,MD!A:B,2,0)</f>
        <v>0</v>
      </c>
    </row>
    <row r="2501" spans="1:14">
      <c r="A2501" t="s">
        <v>133</v>
      </c>
      <c r="B2501" t="s">
        <v>0</v>
      </c>
      <c r="C2501" t="s">
        <v>159</v>
      </c>
      <c r="D2501" t="s">
        <v>423</v>
      </c>
      <c r="E2501" t="s">
        <v>660</v>
      </c>
      <c r="F2501" t="s">
        <v>484</v>
      </c>
      <c r="G2501" s="3">
        <v>-755.4</v>
      </c>
      <c r="H2501" s="3" t="str">
        <f>VLOOKUP($A2501&amp;$C2501&amp;$B2501,Mapping!$C:$G,3,0)</f>
        <v>Beauty</v>
      </c>
      <c r="I2501" t="str">
        <f>VLOOKUP($A2501&amp;$C2501&amp;$B2501,Mapping!$C:$G,4,0)</f>
        <v>COMPEED</v>
      </c>
      <c r="J2501" t="str">
        <f t="shared" si="39"/>
        <v>CREMA PIES</v>
      </c>
      <c r="K2501" t="str">
        <f>VLOOKUP($A2501&amp;$C2501&amp;$B2501,Mapping!$C:$G,5,0)</f>
        <v>Oral &amp; Topical</v>
      </c>
      <c r="L2501" t="str">
        <f>VLOOKUP(J2501&amp;H2501,Mapping!J:K,2,0)</f>
        <v>Other Compeed Foot Care</v>
      </c>
      <c r="M2501" t="str">
        <f>IF(OR(I2501="PIZ BUIN",I2501="LISTERINE"),VLOOKUP(E2501,MAPEO!C:D,2,0)&amp;" "&amp;H2501,VLOOKUP(E2501,MAPEO!C:D,2,0))</f>
        <v>Compeed Others</v>
      </c>
      <c r="N2501">
        <f>VLOOKUP(F2501,MD!A:B,2,0)</f>
        <v>0</v>
      </c>
    </row>
    <row r="2502" spans="1:14">
      <c r="A2502" t="s">
        <v>133</v>
      </c>
      <c r="B2502" t="s">
        <v>0</v>
      </c>
      <c r="C2502" t="s">
        <v>159</v>
      </c>
      <c r="D2502" t="s">
        <v>423</v>
      </c>
      <c r="E2502" t="s">
        <v>660</v>
      </c>
      <c r="F2502" t="s">
        <v>485</v>
      </c>
      <c r="G2502" s="3">
        <v>-655.8</v>
      </c>
      <c r="H2502" s="3" t="str">
        <f>VLOOKUP($A2502&amp;$C2502&amp;$B2502,Mapping!$C:$G,3,0)</f>
        <v>Beauty</v>
      </c>
      <c r="I2502" t="str">
        <f>VLOOKUP($A2502&amp;$C2502&amp;$B2502,Mapping!$C:$G,4,0)</f>
        <v>COMPEED</v>
      </c>
      <c r="J2502" t="str">
        <f t="shared" si="39"/>
        <v>CREMA PIES</v>
      </c>
      <c r="K2502" t="str">
        <f>VLOOKUP($A2502&amp;$C2502&amp;$B2502,Mapping!$C:$G,5,0)</f>
        <v>Oral &amp; Topical</v>
      </c>
      <c r="L2502" t="str">
        <f>VLOOKUP(J2502&amp;H2502,Mapping!J:K,2,0)</f>
        <v>Other Compeed Foot Care</v>
      </c>
      <c r="M2502" t="str">
        <f>IF(OR(I2502="PIZ BUIN",I2502="LISTERINE"),VLOOKUP(E2502,MAPEO!C:D,2,0)&amp;" "&amp;H2502,VLOOKUP(E2502,MAPEO!C:D,2,0))</f>
        <v>Compeed Others</v>
      </c>
      <c r="N2502">
        <f>VLOOKUP(F2502,MD!A:B,2,0)</f>
        <v>0</v>
      </c>
    </row>
    <row r="2503" spans="1:14">
      <c r="A2503" t="s">
        <v>133</v>
      </c>
      <c r="B2503" t="s">
        <v>0</v>
      </c>
      <c r="C2503" t="s">
        <v>159</v>
      </c>
      <c r="D2503" t="s">
        <v>423</v>
      </c>
      <c r="E2503" t="s">
        <v>660</v>
      </c>
      <c r="F2503" t="s">
        <v>486</v>
      </c>
      <c r="G2503" s="3">
        <v>-52.18</v>
      </c>
      <c r="H2503" s="3" t="str">
        <f>VLOOKUP($A2503&amp;$C2503&amp;$B2503,Mapping!$C:$G,3,0)</f>
        <v>Beauty</v>
      </c>
      <c r="I2503" t="str">
        <f>VLOOKUP($A2503&amp;$C2503&amp;$B2503,Mapping!$C:$G,4,0)</f>
        <v>COMPEED</v>
      </c>
      <c r="J2503" t="str">
        <f t="shared" si="39"/>
        <v>CREMA PIES</v>
      </c>
      <c r="K2503" t="str">
        <f>VLOOKUP($A2503&amp;$C2503&amp;$B2503,Mapping!$C:$G,5,0)</f>
        <v>Oral &amp; Topical</v>
      </c>
      <c r="L2503" t="str">
        <f>VLOOKUP(J2503&amp;H2503,Mapping!J:K,2,0)</f>
        <v>Other Compeed Foot Care</v>
      </c>
      <c r="M2503" t="str">
        <f>IF(OR(I2503="PIZ BUIN",I2503="LISTERINE"),VLOOKUP(E2503,MAPEO!C:D,2,0)&amp;" "&amp;H2503,VLOOKUP(E2503,MAPEO!C:D,2,0))</f>
        <v>Compeed Others</v>
      </c>
      <c r="N2503">
        <f>VLOOKUP(F2503,MD!A:B,2,0)</f>
        <v>0</v>
      </c>
    </row>
    <row r="2504" spans="1:14">
      <c r="A2504" t="s">
        <v>133</v>
      </c>
      <c r="B2504" t="s">
        <v>0</v>
      </c>
      <c r="C2504" t="s">
        <v>159</v>
      </c>
      <c r="D2504" t="s">
        <v>423</v>
      </c>
      <c r="E2504" t="s">
        <v>660</v>
      </c>
      <c r="F2504" t="s">
        <v>487</v>
      </c>
      <c r="G2504" s="3">
        <v>1377.55</v>
      </c>
      <c r="H2504" s="3" t="str">
        <f>VLOOKUP($A2504&amp;$C2504&amp;$B2504,Mapping!$C:$G,3,0)</f>
        <v>Beauty</v>
      </c>
      <c r="I2504" t="str">
        <f>VLOOKUP($A2504&amp;$C2504&amp;$B2504,Mapping!$C:$G,4,0)</f>
        <v>COMPEED</v>
      </c>
      <c r="J2504" t="str">
        <f t="shared" si="39"/>
        <v>CREMA PIES</v>
      </c>
      <c r="K2504" t="str">
        <f>VLOOKUP($A2504&amp;$C2504&amp;$B2504,Mapping!$C:$G,5,0)</f>
        <v>Oral &amp; Topical</v>
      </c>
      <c r="L2504" t="str">
        <f>VLOOKUP(J2504&amp;H2504,Mapping!J:K,2,0)</f>
        <v>Other Compeed Foot Care</v>
      </c>
      <c r="M2504" t="str">
        <f>IF(OR(I2504="PIZ BUIN",I2504="LISTERINE"),VLOOKUP(E2504,MAPEO!C:D,2,0)&amp;" "&amp;H2504,VLOOKUP(E2504,MAPEO!C:D,2,0))</f>
        <v>Compeed Others</v>
      </c>
      <c r="N2504">
        <f>VLOOKUP(F2504,MD!A:B,2,0)</f>
        <v>0</v>
      </c>
    </row>
    <row r="2505" spans="1:14">
      <c r="A2505" t="s">
        <v>133</v>
      </c>
      <c r="B2505" t="s">
        <v>0</v>
      </c>
      <c r="C2505" t="s">
        <v>159</v>
      </c>
      <c r="D2505" t="s">
        <v>423</v>
      </c>
      <c r="E2505" t="s">
        <v>660</v>
      </c>
      <c r="F2505" t="s">
        <v>488</v>
      </c>
      <c r="G2505" s="3">
        <v>-384.47</v>
      </c>
      <c r="H2505" s="3" t="str">
        <f>VLOOKUP($A2505&amp;$C2505&amp;$B2505,Mapping!$C:$G,3,0)</f>
        <v>Beauty</v>
      </c>
      <c r="I2505" t="str">
        <f>VLOOKUP($A2505&amp;$C2505&amp;$B2505,Mapping!$C:$G,4,0)</f>
        <v>COMPEED</v>
      </c>
      <c r="J2505" t="str">
        <f t="shared" si="39"/>
        <v>CREMA PIES</v>
      </c>
      <c r="K2505" t="str">
        <f>VLOOKUP($A2505&amp;$C2505&amp;$B2505,Mapping!$C:$G,5,0)</f>
        <v>Oral &amp; Topical</v>
      </c>
      <c r="L2505" t="str">
        <f>VLOOKUP(J2505&amp;H2505,Mapping!J:K,2,0)</f>
        <v>Other Compeed Foot Care</v>
      </c>
      <c r="M2505" t="str">
        <f>IF(OR(I2505="PIZ BUIN",I2505="LISTERINE"),VLOOKUP(E2505,MAPEO!C:D,2,0)&amp;" "&amp;H2505,VLOOKUP(E2505,MAPEO!C:D,2,0))</f>
        <v>Compeed Others</v>
      </c>
      <c r="N2505">
        <f>VLOOKUP(F2505,MD!A:B,2,0)</f>
        <v>0</v>
      </c>
    </row>
    <row r="2506" spans="1:14">
      <c r="A2506" t="s">
        <v>133</v>
      </c>
      <c r="B2506" t="s">
        <v>0</v>
      </c>
      <c r="C2506" t="s">
        <v>159</v>
      </c>
      <c r="D2506" t="s">
        <v>423</v>
      </c>
      <c r="E2506" t="s">
        <v>660</v>
      </c>
      <c r="F2506" t="s">
        <v>489</v>
      </c>
      <c r="G2506" s="3">
        <v>-25583.67</v>
      </c>
      <c r="H2506" s="3" t="str">
        <f>VLOOKUP($A2506&amp;$C2506&amp;$B2506,Mapping!$C:$G,3,0)</f>
        <v>Beauty</v>
      </c>
      <c r="I2506" t="str">
        <f>VLOOKUP($A2506&amp;$C2506&amp;$B2506,Mapping!$C:$G,4,0)</f>
        <v>COMPEED</v>
      </c>
      <c r="J2506" t="str">
        <f t="shared" si="39"/>
        <v>CREMA PIES</v>
      </c>
      <c r="K2506" t="str">
        <f>VLOOKUP($A2506&amp;$C2506&amp;$B2506,Mapping!$C:$G,5,0)</f>
        <v>Oral &amp; Topical</v>
      </c>
      <c r="L2506" t="str">
        <f>VLOOKUP(J2506&amp;H2506,Mapping!J:K,2,0)</f>
        <v>Other Compeed Foot Care</v>
      </c>
      <c r="M2506" t="str">
        <f>IF(OR(I2506="PIZ BUIN",I2506="LISTERINE"),VLOOKUP(E2506,MAPEO!C:D,2,0)&amp;" "&amp;H2506,VLOOKUP(E2506,MAPEO!C:D,2,0))</f>
        <v>Compeed Others</v>
      </c>
      <c r="N2506">
        <f>VLOOKUP(F2506,MD!A:B,2,0)</f>
        <v>0</v>
      </c>
    </row>
    <row r="2507" spans="1:14">
      <c r="A2507" t="s">
        <v>133</v>
      </c>
      <c r="B2507" t="s">
        <v>0</v>
      </c>
      <c r="C2507" t="s">
        <v>159</v>
      </c>
      <c r="D2507" t="s">
        <v>423</v>
      </c>
      <c r="E2507" t="s">
        <v>660</v>
      </c>
      <c r="F2507" t="s">
        <v>490</v>
      </c>
      <c r="G2507" s="3">
        <v>2488.14</v>
      </c>
      <c r="H2507" s="3" t="str">
        <f>VLOOKUP($A2507&amp;$C2507&amp;$B2507,Mapping!$C:$G,3,0)</f>
        <v>Beauty</v>
      </c>
      <c r="I2507" t="str">
        <f>VLOOKUP($A2507&amp;$C2507&amp;$B2507,Mapping!$C:$G,4,0)</f>
        <v>COMPEED</v>
      </c>
      <c r="J2507" t="str">
        <f t="shared" si="39"/>
        <v>CREMA PIES</v>
      </c>
      <c r="K2507" t="str">
        <f>VLOOKUP($A2507&amp;$C2507&amp;$B2507,Mapping!$C:$G,5,0)</f>
        <v>Oral &amp; Topical</v>
      </c>
      <c r="L2507" t="str">
        <f>VLOOKUP(J2507&amp;H2507,Mapping!J:K,2,0)</f>
        <v>Other Compeed Foot Care</v>
      </c>
      <c r="M2507" t="str">
        <f>IF(OR(I2507="PIZ BUIN",I2507="LISTERINE"),VLOOKUP(E2507,MAPEO!C:D,2,0)&amp;" "&amp;H2507,VLOOKUP(E2507,MAPEO!C:D,2,0))</f>
        <v>Compeed Others</v>
      </c>
      <c r="N2507">
        <f>VLOOKUP(F2507,MD!A:B,2,0)</f>
        <v>0</v>
      </c>
    </row>
    <row r="2508" spans="1:14">
      <c r="A2508" t="s">
        <v>133</v>
      </c>
      <c r="B2508" t="s">
        <v>0</v>
      </c>
      <c r="C2508" t="s">
        <v>159</v>
      </c>
      <c r="D2508" t="s">
        <v>423</v>
      </c>
      <c r="E2508" t="s">
        <v>660</v>
      </c>
      <c r="F2508" t="s">
        <v>491</v>
      </c>
      <c r="G2508" s="3">
        <v>-209.76</v>
      </c>
      <c r="H2508" s="3" t="str">
        <f>VLOOKUP($A2508&amp;$C2508&amp;$B2508,Mapping!$C:$G,3,0)</f>
        <v>Beauty</v>
      </c>
      <c r="I2508" t="str">
        <f>VLOOKUP($A2508&amp;$C2508&amp;$B2508,Mapping!$C:$G,4,0)</f>
        <v>COMPEED</v>
      </c>
      <c r="J2508" t="str">
        <f t="shared" si="39"/>
        <v>CREMA PIES</v>
      </c>
      <c r="K2508" t="str">
        <f>VLOOKUP($A2508&amp;$C2508&amp;$B2508,Mapping!$C:$G,5,0)</f>
        <v>Oral &amp; Topical</v>
      </c>
      <c r="L2508" t="str">
        <f>VLOOKUP(J2508&amp;H2508,Mapping!J:K,2,0)</f>
        <v>Other Compeed Foot Care</v>
      </c>
      <c r="M2508" t="str">
        <f>IF(OR(I2508="PIZ BUIN",I2508="LISTERINE"),VLOOKUP(E2508,MAPEO!C:D,2,0)&amp;" "&amp;H2508,VLOOKUP(E2508,MAPEO!C:D,2,0))</f>
        <v>Compeed Others</v>
      </c>
      <c r="N2508">
        <f>VLOOKUP(F2508,MD!A:B,2,0)</f>
        <v>0</v>
      </c>
    </row>
    <row r="2509" spans="1:14">
      <c r="A2509" t="s">
        <v>133</v>
      </c>
      <c r="B2509" t="s">
        <v>0</v>
      </c>
      <c r="C2509" t="s">
        <v>159</v>
      </c>
      <c r="D2509" t="s">
        <v>423</v>
      </c>
      <c r="E2509" t="s">
        <v>660</v>
      </c>
      <c r="F2509" t="s">
        <v>492</v>
      </c>
      <c r="G2509" s="3">
        <v>-241.8</v>
      </c>
      <c r="H2509" s="3" t="str">
        <f>VLOOKUP($A2509&amp;$C2509&amp;$B2509,Mapping!$C:$G,3,0)</f>
        <v>Beauty</v>
      </c>
      <c r="I2509" t="str">
        <f>VLOOKUP($A2509&amp;$C2509&amp;$B2509,Mapping!$C:$G,4,0)</f>
        <v>COMPEED</v>
      </c>
      <c r="J2509" t="str">
        <f t="shared" si="39"/>
        <v>CREMA PIES</v>
      </c>
      <c r="K2509" t="str">
        <f>VLOOKUP($A2509&amp;$C2509&amp;$B2509,Mapping!$C:$G,5,0)</f>
        <v>Oral &amp; Topical</v>
      </c>
      <c r="L2509" t="str">
        <f>VLOOKUP(J2509&amp;H2509,Mapping!J:K,2,0)</f>
        <v>Other Compeed Foot Care</v>
      </c>
      <c r="M2509" t="str">
        <f>IF(OR(I2509="PIZ BUIN",I2509="LISTERINE"),VLOOKUP(E2509,MAPEO!C:D,2,0)&amp;" "&amp;H2509,VLOOKUP(E2509,MAPEO!C:D,2,0))</f>
        <v>Compeed Others</v>
      </c>
      <c r="N2509">
        <f>VLOOKUP(F2509,MD!A:B,2,0)</f>
        <v>0</v>
      </c>
    </row>
    <row r="2510" spans="1:14">
      <c r="A2510" t="s">
        <v>133</v>
      </c>
      <c r="B2510" t="s">
        <v>0</v>
      </c>
      <c r="C2510" t="s">
        <v>159</v>
      </c>
      <c r="D2510" t="s">
        <v>423</v>
      </c>
      <c r="E2510" t="s">
        <v>660</v>
      </c>
      <c r="F2510" t="s">
        <v>493</v>
      </c>
      <c r="G2510" s="3">
        <v>-16193.62</v>
      </c>
      <c r="H2510" s="3" t="str">
        <f>VLOOKUP($A2510&amp;$C2510&amp;$B2510,Mapping!$C:$G,3,0)</f>
        <v>Beauty</v>
      </c>
      <c r="I2510" t="str">
        <f>VLOOKUP($A2510&amp;$C2510&amp;$B2510,Mapping!$C:$G,4,0)</f>
        <v>COMPEED</v>
      </c>
      <c r="J2510" t="str">
        <f t="shared" si="39"/>
        <v>CREMA PIES</v>
      </c>
      <c r="K2510" t="str">
        <f>VLOOKUP($A2510&amp;$C2510&amp;$B2510,Mapping!$C:$G,5,0)</f>
        <v>Oral &amp; Topical</v>
      </c>
      <c r="L2510" t="str">
        <f>VLOOKUP(J2510&amp;H2510,Mapping!J:K,2,0)</f>
        <v>Other Compeed Foot Care</v>
      </c>
      <c r="M2510" t="str">
        <f>IF(OR(I2510="PIZ BUIN",I2510="LISTERINE"),VLOOKUP(E2510,MAPEO!C:D,2,0)&amp;" "&amp;H2510,VLOOKUP(E2510,MAPEO!C:D,2,0))</f>
        <v>Compeed Others</v>
      </c>
      <c r="N2510">
        <f>VLOOKUP(F2510,MD!A:B,2,0)</f>
        <v>0</v>
      </c>
    </row>
    <row r="2511" spans="1:14">
      <c r="A2511" t="s">
        <v>133</v>
      </c>
      <c r="B2511" t="s">
        <v>0</v>
      </c>
      <c r="C2511" t="s">
        <v>159</v>
      </c>
      <c r="D2511" t="s">
        <v>423</v>
      </c>
      <c r="E2511" t="s">
        <v>660</v>
      </c>
      <c r="F2511" t="s">
        <v>95</v>
      </c>
      <c r="G2511" s="3">
        <v>-3.48</v>
      </c>
      <c r="H2511" s="3" t="str">
        <f>VLOOKUP($A2511&amp;$C2511&amp;$B2511,Mapping!$C:$G,3,0)</f>
        <v>Beauty</v>
      </c>
      <c r="I2511" t="str">
        <f>VLOOKUP($A2511&amp;$C2511&amp;$B2511,Mapping!$C:$G,4,0)</f>
        <v>COMPEED</v>
      </c>
      <c r="J2511" t="str">
        <f t="shared" si="39"/>
        <v>CREMA PIES</v>
      </c>
      <c r="K2511" t="str">
        <f>VLOOKUP($A2511&amp;$C2511&amp;$B2511,Mapping!$C:$G,5,0)</f>
        <v>Oral &amp; Topical</v>
      </c>
      <c r="L2511" t="str">
        <f>VLOOKUP(J2511&amp;H2511,Mapping!J:K,2,0)</f>
        <v>Other Compeed Foot Care</v>
      </c>
      <c r="M2511" t="str">
        <f>IF(OR(I2511="PIZ BUIN",I2511="LISTERINE"),VLOOKUP(E2511,MAPEO!C:D,2,0)&amp;" "&amp;H2511,VLOOKUP(E2511,MAPEO!C:D,2,0))</f>
        <v>Compeed Others</v>
      </c>
      <c r="N2511" t="str">
        <f>VLOOKUP(F2511,MD!A:B,2,0)</f>
        <v>YTD 2015</v>
      </c>
    </row>
    <row r="2512" spans="1:14">
      <c r="A2512" t="s">
        <v>133</v>
      </c>
      <c r="B2512" t="s">
        <v>0</v>
      </c>
      <c r="C2512" t="s">
        <v>159</v>
      </c>
      <c r="D2512" t="s">
        <v>423</v>
      </c>
      <c r="E2512" t="s">
        <v>660</v>
      </c>
      <c r="F2512" t="s">
        <v>96</v>
      </c>
      <c r="G2512" s="3">
        <v>-180.12</v>
      </c>
      <c r="H2512" s="3" t="str">
        <f>VLOOKUP($A2512&amp;$C2512&amp;$B2512,Mapping!$C:$G,3,0)</f>
        <v>Beauty</v>
      </c>
      <c r="I2512" t="str">
        <f>VLOOKUP($A2512&amp;$C2512&amp;$B2512,Mapping!$C:$G,4,0)</f>
        <v>COMPEED</v>
      </c>
      <c r="J2512" t="str">
        <f t="shared" si="39"/>
        <v>CREMA PIES</v>
      </c>
      <c r="K2512" t="str">
        <f>VLOOKUP($A2512&amp;$C2512&amp;$B2512,Mapping!$C:$G,5,0)</f>
        <v>Oral &amp; Topical</v>
      </c>
      <c r="L2512" t="str">
        <f>VLOOKUP(J2512&amp;H2512,Mapping!J:K,2,0)</f>
        <v>Other Compeed Foot Care</v>
      </c>
      <c r="M2512" t="str">
        <f>IF(OR(I2512="PIZ BUIN",I2512="LISTERINE"),VLOOKUP(E2512,MAPEO!C:D,2,0)&amp;" "&amp;H2512,VLOOKUP(E2512,MAPEO!C:D,2,0))</f>
        <v>Compeed Others</v>
      </c>
      <c r="N2512" t="str">
        <f>VLOOKUP(F2512,MD!A:B,2,0)</f>
        <v>YTD 2015</v>
      </c>
    </row>
    <row r="2513" spans="1:14">
      <c r="A2513" t="s">
        <v>133</v>
      </c>
      <c r="B2513" t="s">
        <v>0</v>
      </c>
      <c r="C2513" t="s">
        <v>159</v>
      </c>
      <c r="D2513" t="s">
        <v>423</v>
      </c>
      <c r="E2513" t="s">
        <v>660</v>
      </c>
      <c r="F2513" t="s">
        <v>97</v>
      </c>
      <c r="G2513" s="3">
        <v>-58.32</v>
      </c>
      <c r="H2513" s="3" t="str">
        <f>VLOOKUP($A2513&amp;$C2513&amp;$B2513,Mapping!$C:$G,3,0)</f>
        <v>Beauty</v>
      </c>
      <c r="I2513" t="str">
        <f>VLOOKUP($A2513&amp;$C2513&amp;$B2513,Mapping!$C:$G,4,0)</f>
        <v>COMPEED</v>
      </c>
      <c r="J2513" t="str">
        <f t="shared" si="39"/>
        <v>CREMA PIES</v>
      </c>
      <c r="K2513" t="str">
        <f>VLOOKUP($A2513&amp;$C2513&amp;$B2513,Mapping!$C:$G,5,0)</f>
        <v>Oral &amp; Topical</v>
      </c>
      <c r="L2513" t="str">
        <f>VLOOKUP(J2513&amp;H2513,Mapping!J:K,2,0)</f>
        <v>Other Compeed Foot Care</v>
      </c>
      <c r="M2513" t="str">
        <f>IF(OR(I2513="PIZ BUIN",I2513="LISTERINE"),VLOOKUP(E2513,MAPEO!C:D,2,0)&amp;" "&amp;H2513,VLOOKUP(E2513,MAPEO!C:D,2,0))</f>
        <v>Compeed Others</v>
      </c>
      <c r="N2513" t="str">
        <f>VLOOKUP(F2513,MD!A:B,2,0)</f>
        <v>YTD 2015</v>
      </c>
    </row>
    <row r="2514" spans="1:14">
      <c r="A2514" t="s">
        <v>133</v>
      </c>
      <c r="B2514" t="s">
        <v>0</v>
      </c>
      <c r="C2514" t="s">
        <v>159</v>
      </c>
      <c r="D2514" t="s">
        <v>423</v>
      </c>
      <c r="E2514" t="s">
        <v>660</v>
      </c>
      <c r="F2514" t="s">
        <v>101</v>
      </c>
      <c r="G2514" s="3">
        <v>-274.42</v>
      </c>
      <c r="H2514" s="3" t="str">
        <f>VLOOKUP($A2514&amp;$C2514&amp;$B2514,Mapping!$C:$G,3,0)</f>
        <v>Beauty</v>
      </c>
      <c r="I2514" t="str">
        <f>VLOOKUP($A2514&amp;$C2514&amp;$B2514,Mapping!$C:$G,4,0)</f>
        <v>COMPEED</v>
      </c>
      <c r="J2514" t="str">
        <f t="shared" si="39"/>
        <v>CREMA PIES</v>
      </c>
      <c r="K2514" t="str">
        <f>VLOOKUP($A2514&amp;$C2514&amp;$B2514,Mapping!$C:$G,5,0)</f>
        <v>Oral &amp; Topical</v>
      </c>
      <c r="L2514" t="str">
        <f>VLOOKUP(J2514&amp;H2514,Mapping!J:K,2,0)</f>
        <v>Other Compeed Foot Care</v>
      </c>
      <c r="M2514" t="str">
        <f>IF(OR(I2514="PIZ BUIN",I2514="LISTERINE"),VLOOKUP(E2514,MAPEO!C:D,2,0)&amp;" "&amp;H2514,VLOOKUP(E2514,MAPEO!C:D,2,0))</f>
        <v>Compeed Others</v>
      </c>
      <c r="N2514" t="str">
        <f>VLOOKUP(F2514,MD!A:B,2,0)</f>
        <v>YTD 2015</v>
      </c>
    </row>
    <row r="2515" spans="1:14">
      <c r="A2515" t="s">
        <v>133</v>
      </c>
      <c r="B2515" t="s">
        <v>0</v>
      </c>
      <c r="C2515" t="s">
        <v>159</v>
      </c>
      <c r="D2515" t="s">
        <v>423</v>
      </c>
      <c r="E2515" t="s">
        <v>660</v>
      </c>
      <c r="F2515" t="s">
        <v>104</v>
      </c>
      <c r="G2515" s="3">
        <v>-116.87</v>
      </c>
      <c r="H2515" s="3" t="str">
        <f>VLOOKUP($A2515&amp;$C2515&amp;$B2515,Mapping!$C:$G,3,0)</f>
        <v>Beauty</v>
      </c>
      <c r="I2515" t="str">
        <f>VLOOKUP($A2515&amp;$C2515&amp;$B2515,Mapping!$C:$G,4,0)</f>
        <v>COMPEED</v>
      </c>
      <c r="J2515" t="str">
        <f t="shared" si="39"/>
        <v>CREMA PIES</v>
      </c>
      <c r="K2515" t="str">
        <f>VLOOKUP($A2515&amp;$C2515&amp;$B2515,Mapping!$C:$G,5,0)</f>
        <v>Oral &amp; Topical</v>
      </c>
      <c r="L2515" t="str">
        <f>VLOOKUP(J2515&amp;H2515,Mapping!J:K,2,0)</f>
        <v>Other Compeed Foot Care</v>
      </c>
      <c r="M2515" t="str">
        <f>IF(OR(I2515="PIZ BUIN",I2515="LISTERINE"),VLOOKUP(E2515,MAPEO!C:D,2,0)&amp;" "&amp;H2515,VLOOKUP(E2515,MAPEO!C:D,2,0))</f>
        <v>Compeed Others</v>
      </c>
      <c r="N2515" t="str">
        <f>VLOOKUP(F2515,MD!A:B,2,0)</f>
        <v>YTD 2015</v>
      </c>
    </row>
    <row r="2516" spans="1:14">
      <c r="A2516" t="s">
        <v>133</v>
      </c>
      <c r="B2516" t="s">
        <v>0</v>
      </c>
      <c r="C2516" t="s">
        <v>159</v>
      </c>
      <c r="D2516" t="s">
        <v>423</v>
      </c>
      <c r="E2516" t="s">
        <v>660</v>
      </c>
      <c r="F2516" t="s">
        <v>105</v>
      </c>
      <c r="G2516" s="3">
        <v>772.48</v>
      </c>
      <c r="H2516" s="3" t="str">
        <f>VLOOKUP($A2516&amp;$C2516&amp;$B2516,Mapping!$C:$G,3,0)</f>
        <v>Beauty</v>
      </c>
      <c r="I2516" t="str">
        <f>VLOOKUP($A2516&amp;$C2516&amp;$B2516,Mapping!$C:$G,4,0)</f>
        <v>COMPEED</v>
      </c>
      <c r="J2516" t="str">
        <f t="shared" si="39"/>
        <v>CREMA PIES</v>
      </c>
      <c r="K2516" t="str">
        <f>VLOOKUP($A2516&amp;$C2516&amp;$B2516,Mapping!$C:$G,5,0)</f>
        <v>Oral &amp; Topical</v>
      </c>
      <c r="L2516" t="str">
        <f>VLOOKUP(J2516&amp;H2516,Mapping!J:K,2,0)</f>
        <v>Other Compeed Foot Care</v>
      </c>
      <c r="M2516" t="str">
        <f>IF(OR(I2516="PIZ BUIN",I2516="LISTERINE"),VLOOKUP(E2516,MAPEO!C:D,2,0)&amp;" "&amp;H2516,VLOOKUP(E2516,MAPEO!C:D,2,0))</f>
        <v>Compeed Others</v>
      </c>
      <c r="N2516" t="str">
        <f>VLOOKUP(F2516,MD!A:B,2,0)</f>
        <v>YTD 2015</v>
      </c>
    </row>
    <row r="2517" spans="1:14">
      <c r="A2517" t="s">
        <v>133</v>
      </c>
      <c r="B2517" t="s">
        <v>0</v>
      </c>
      <c r="C2517" t="s">
        <v>159</v>
      </c>
      <c r="D2517" t="s">
        <v>423</v>
      </c>
      <c r="E2517" t="s">
        <v>660</v>
      </c>
      <c r="F2517" t="s">
        <v>106</v>
      </c>
      <c r="G2517" s="3">
        <v>-253.87</v>
      </c>
      <c r="H2517" s="3" t="str">
        <f>VLOOKUP($A2517&amp;$C2517&amp;$B2517,Mapping!$C:$G,3,0)</f>
        <v>Beauty</v>
      </c>
      <c r="I2517" t="str">
        <f>VLOOKUP($A2517&amp;$C2517&amp;$B2517,Mapping!$C:$G,4,0)</f>
        <v>COMPEED</v>
      </c>
      <c r="J2517" t="str">
        <f t="shared" si="39"/>
        <v>CREMA PIES</v>
      </c>
      <c r="K2517" t="str">
        <f>VLOOKUP($A2517&amp;$C2517&amp;$B2517,Mapping!$C:$G,5,0)</f>
        <v>Oral &amp; Topical</v>
      </c>
      <c r="L2517" t="str">
        <f>VLOOKUP(J2517&amp;H2517,Mapping!J:K,2,0)</f>
        <v>Other Compeed Foot Care</v>
      </c>
      <c r="M2517" t="str">
        <f>IF(OR(I2517="PIZ BUIN",I2517="LISTERINE"),VLOOKUP(E2517,MAPEO!C:D,2,0)&amp;" "&amp;H2517,VLOOKUP(E2517,MAPEO!C:D,2,0))</f>
        <v>Compeed Others</v>
      </c>
      <c r="N2517" t="str">
        <f>VLOOKUP(F2517,MD!A:B,2,0)</f>
        <v>YTD 2015</v>
      </c>
    </row>
    <row r="2518" spans="1:14">
      <c r="A2518" t="s">
        <v>133</v>
      </c>
      <c r="B2518" t="s">
        <v>0</v>
      </c>
      <c r="C2518" t="s">
        <v>159</v>
      </c>
      <c r="D2518" t="s">
        <v>423</v>
      </c>
      <c r="E2518" t="s">
        <v>660</v>
      </c>
      <c r="F2518" t="s">
        <v>108</v>
      </c>
      <c r="G2518" s="3">
        <v>-237.98</v>
      </c>
      <c r="H2518" s="3" t="str">
        <f>VLOOKUP($A2518&amp;$C2518&amp;$B2518,Mapping!$C:$G,3,0)</f>
        <v>Beauty</v>
      </c>
      <c r="I2518" t="str">
        <f>VLOOKUP($A2518&amp;$C2518&amp;$B2518,Mapping!$C:$G,4,0)</f>
        <v>COMPEED</v>
      </c>
      <c r="J2518" t="str">
        <f t="shared" si="39"/>
        <v>CREMA PIES</v>
      </c>
      <c r="K2518" t="str">
        <f>VLOOKUP($A2518&amp;$C2518&amp;$B2518,Mapping!$C:$G,5,0)</f>
        <v>Oral &amp; Topical</v>
      </c>
      <c r="L2518" t="str">
        <f>VLOOKUP(J2518&amp;H2518,Mapping!J:K,2,0)</f>
        <v>Other Compeed Foot Care</v>
      </c>
      <c r="M2518" t="str">
        <f>IF(OR(I2518="PIZ BUIN",I2518="LISTERINE"),VLOOKUP(E2518,MAPEO!C:D,2,0)&amp;" "&amp;H2518,VLOOKUP(E2518,MAPEO!C:D,2,0))</f>
        <v>Compeed Others</v>
      </c>
      <c r="N2518">
        <f>VLOOKUP(F2518,MD!A:B,2,0)</f>
        <v>0</v>
      </c>
    </row>
    <row r="2519" spans="1:14">
      <c r="A2519" t="s">
        <v>133</v>
      </c>
      <c r="B2519" t="s">
        <v>0</v>
      </c>
      <c r="C2519" t="s">
        <v>159</v>
      </c>
      <c r="D2519" t="s">
        <v>423</v>
      </c>
      <c r="E2519" t="s">
        <v>660</v>
      </c>
      <c r="F2519" t="s">
        <v>109</v>
      </c>
      <c r="G2519" s="3">
        <v>-64.92</v>
      </c>
      <c r="H2519" s="3" t="str">
        <f>VLOOKUP($A2519&amp;$C2519&amp;$B2519,Mapping!$C:$G,3,0)</f>
        <v>Beauty</v>
      </c>
      <c r="I2519" t="str">
        <f>VLOOKUP($A2519&amp;$C2519&amp;$B2519,Mapping!$C:$G,4,0)</f>
        <v>COMPEED</v>
      </c>
      <c r="J2519" t="str">
        <f t="shared" si="39"/>
        <v>CREMA PIES</v>
      </c>
      <c r="K2519" t="str">
        <f>VLOOKUP($A2519&amp;$C2519&amp;$B2519,Mapping!$C:$G,5,0)</f>
        <v>Oral &amp; Topical</v>
      </c>
      <c r="L2519" t="str">
        <f>VLOOKUP(J2519&amp;H2519,Mapping!J:K,2,0)</f>
        <v>Other Compeed Foot Care</v>
      </c>
      <c r="M2519" t="str">
        <f>IF(OR(I2519="PIZ BUIN",I2519="LISTERINE"),VLOOKUP(E2519,MAPEO!C:D,2,0)&amp;" "&amp;H2519,VLOOKUP(E2519,MAPEO!C:D,2,0))</f>
        <v>Compeed Others</v>
      </c>
      <c r="N2519">
        <f>VLOOKUP(F2519,MD!A:B,2,0)</f>
        <v>0</v>
      </c>
    </row>
    <row r="2520" spans="1:14">
      <c r="A2520" t="s">
        <v>133</v>
      </c>
      <c r="B2520" t="s">
        <v>0</v>
      </c>
      <c r="C2520" t="s">
        <v>159</v>
      </c>
      <c r="D2520" t="s">
        <v>423</v>
      </c>
      <c r="E2520" t="s">
        <v>660</v>
      </c>
      <c r="F2520" t="s">
        <v>110</v>
      </c>
      <c r="G2520" s="3">
        <v>-204.17</v>
      </c>
      <c r="H2520" s="3" t="str">
        <f>VLOOKUP($A2520&amp;$C2520&amp;$B2520,Mapping!$C:$G,3,0)</f>
        <v>Beauty</v>
      </c>
      <c r="I2520" t="str">
        <f>VLOOKUP($A2520&amp;$C2520&amp;$B2520,Mapping!$C:$G,4,0)</f>
        <v>COMPEED</v>
      </c>
      <c r="J2520" t="str">
        <f t="shared" si="39"/>
        <v>CREMA PIES</v>
      </c>
      <c r="K2520" t="str">
        <f>VLOOKUP($A2520&amp;$C2520&amp;$B2520,Mapping!$C:$G,5,0)</f>
        <v>Oral &amp; Topical</v>
      </c>
      <c r="L2520" t="str">
        <f>VLOOKUP(J2520&amp;H2520,Mapping!J:K,2,0)</f>
        <v>Other Compeed Foot Care</v>
      </c>
      <c r="M2520" t="str">
        <f>IF(OR(I2520="PIZ BUIN",I2520="LISTERINE"),VLOOKUP(E2520,MAPEO!C:D,2,0)&amp;" "&amp;H2520,VLOOKUP(E2520,MAPEO!C:D,2,0))</f>
        <v>Compeed Others</v>
      </c>
      <c r="N2520">
        <f>VLOOKUP(F2520,MD!A:B,2,0)</f>
        <v>0</v>
      </c>
    </row>
    <row r="2521" spans="1:14">
      <c r="A2521" t="s">
        <v>133</v>
      </c>
      <c r="B2521" t="s">
        <v>0</v>
      </c>
      <c r="C2521" t="s">
        <v>159</v>
      </c>
      <c r="D2521" t="s">
        <v>423</v>
      </c>
      <c r="E2521" t="s">
        <v>660</v>
      </c>
      <c r="F2521" t="s">
        <v>111</v>
      </c>
      <c r="G2521" s="3">
        <v>-186.95</v>
      </c>
      <c r="H2521" s="3" t="str">
        <f>VLOOKUP($A2521&amp;$C2521&amp;$B2521,Mapping!$C:$G,3,0)</f>
        <v>Beauty</v>
      </c>
      <c r="I2521" t="str">
        <f>VLOOKUP($A2521&amp;$C2521&amp;$B2521,Mapping!$C:$G,4,0)</f>
        <v>COMPEED</v>
      </c>
      <c r="J2521" t="str">
        <f t="shared" si="39"/>
        <v>CREMA PIES</v>
      </c>
      <c r="K2521" t="str">
        <f>VLOOKUP($A2521&amp;$C2521&amp;$B2521,Mapping!$C:$G,5,0)</f>
        <v>Oral &amp; Topical</v>
      </c>
      <c r="L2521" t="str">
        <f>VLOOKUP(J2521&amp;H2521,Mapping!J:K,2,0)</f>
        <v>Other Compeed Foot Care</v>
      </c>
      <c r="M2521" t="str">
        <f>IF(OR(I2521="PIZ BUIN",I2521="LISTERINE"),VLOOKUP(E2521,MAPEO!C:D,2,0)&amp;" "&amp;H2521,VLOOKUP(E2521,MAPEO!C:D,2,0))</f>
        <v>Compeed Others</v>
      </c>
      <c r="N2521">
        <f>VLOOKUP(F2521,MD!A:B,2,0)</f>
        <v>0</v>
      </c>
    </row>
    <row r="2522" spans="1:14">
      <c r="A2522" t="s">
        <v>133</v>
      </c>
      <c r="B2522" t="s">
        <v>0</v>
      </c>
      <c r="C2522" t="s">
        <v>159</v>
      </c>
      <c r="D2522" t="s">
        <v>423</v>
      </c>
      <c r="E2522" t="s">
        <v>660</v>
      </c>
      <c r="F2522" t="s">
        <v>114</v>
      </c>
      <c r="G2522" s="3">
        <v>-444.27</v>
      </c>
      <c r="H2522" s="3" t="str">
        <f>VLOOKUP($A2522&amp;$C2522&amp;$B2522,Mapping!$C:$G,3,0)</f>
        <v>Beauty</v>
      </c>
      <c r="I2522" t="str">
        <f>VLOOKUP($A2522&amp;$C2522&amp;$B2522,Mapping!$C:$G,4,0)</f>
        <v>COMPEED</v>
      </c>
      <c r="J2522" t="str">
        <f t="shared" si="39"/>
        <v>CREMA PIES</v>
      </c>
      <c r="K2522" t="str">
        <f>VLOOKUP($A2522&amp;$C2522&amp;$B2522,Mapping!$C:$G,5,0)</f>
        <v>Oral &amp; Topical</v>
      </c>
      <c r="L2522" t="str">
        <f>VLOOKUP(J2522&amp;H2522,Mapping!J:K,2,0)</f>
        <v>Other Compeed Foot Care</v>
      </c>
      <c r="M2522" t="str">
        <f>IF(OR(I2522="PIZ BUIN",I2522="LISTERINE"),VLOOKUP(E2522,MAPEO!C:D,2,0)&amp;" "&amp;H2522,VLOOKUP(E2522,MAPEO!C:D,2,0))</f>
        <v>Compeed Others</v>
      </c>
      <c r="N2522">
        <f>VLOOKUP(F2522,MD!A:B,2,0)</f>
        <v>0</v>
      </c>
    </row>
    <row r="2523" spans="1:14">
      <c r="A2523" t="s">
        <v>133</v>
      </c>
      <c r="B2523" t="s">
        <v>0</v>
      </c>
      <c r="C2523" t="s">
        <v>159</v>
      </c>
      <c r="D2523" t="s">
        <v>423</v>
      </c>
      <c r="E2523" t="s">
        <v>660</v>
      </c>
      <c r="F2523" t="s">
        <v>115</v>
      </c>
      <c r="G2523" s="3">
        <v>-71.849999999999994</v>
      </c>
      <c r="H2523" s="3" t="str">
        <f>VLOOKUP($A2523&amp;$C2523&amp;$B2523,Mapping!$C:$G,3,0)</f>
        <v>Beauty</v>
      </c>
      <c r="I2523" t="str">
        <f>VLOOKUP($A2523&amp;$C2523&amp;$B2523,Mapping!$C:$G,4,0)</f>
        <v>COMPEED</v>
      </c>
      <c r="J2523" t="str">
        <f t="shared" si="39"/>
        <v>CREMA PIES</v>
      </c>
      <c r="K2523" t="str">
        <f>VLOOKUP($A2523&amp;$C2523&amp;$B2523,Mapping!$C:$G,5,0)</f>
        <v>Oral &amp; Topical</v>
      </c>
      <c r="L2523" t="str">
        <f>VLOOKUP(J2523&amp;H2523,Mapping!J:K,2,0)</f>
        <v>Other Compeed Foot Care</v>
      </c>
      <c r="M2523" t="str">
        <f>IF(OR(I2523="PIZ BUIN",I2523="LISTERINE"),VLOOKUP(E2523,MAPEO!C:D,2,0)&amp;" "&amp;H2523,VLOOKUP(E2523,MAPEO!C:D,2,0))</f>
        <v>Compeed Others</v>
      </c>
      <c r="N2523" t="str">
        <f>VLOOKUP(F2523,MD!A:B,2,0)</f>
        <v>YTD 2016</v>
      </c>
    </row>
    <row r="2524" spans="1:14">
      <c r="A2524" t="s">
        <v>133</v>
      </c>
      <c r="B2524" t="s">
        <v>0</v>
      </c>
      <c r="C2524" t="s">
        <v>159</v>
      </c>
      <c r="D2524" t="s">
        <v>423</v>
      </c>
      <c r="E2524" t="s">
        <v>660</v>
      </c>
      <c r="F2524" t="s">
        <v>117</v>
      </c>
      <c r="G2524" s="3">
        <v>-179.98</v>
      </c>
      <c r="H2524" s="3" t="str">
        <f>VLOOKUP($A2524&amp;$C2524&amp;$B2524,Mapping!$C:$G,3,0)</f>
        <v>Beauty</v>
      </c>
      <c r="I2524" t="str">
        <f>VLOOKUP($A2524&amp;$C2524&amp;$B2524,Mapping!$C:$G,4,0)</f>
        <v>COMPEED</v>
      </c>
      <c r="J2524" t="str">
        <f t="shared" si="39"/>
        <v>CREMA PIES</v>
      </c>
      <c r="K2524" t="str">
        <f>VLOOKUP($A2524&amp;$C2524&amp;$B2524,Mapping!$C:$G,5,0)</f>
        <v>Oral &amp; Topical</v>
      </c>
      <c r="L2524" t="str">
        <f>VLOOKUP(J2524&amp;H2524,Mapping!J:K,2,0)</f>
        <v>Other Compeed Foot Care</v>
      </c>
      <c r="M2524" t="str">
        <f>IF(OR(I2524="PIZ BUIN",I2524="LISTERINE"),VLOOKUP(E2524,MAPEO!C:D,2,0)&amp;" "&amp;H2524,VLOOKUP(E2524,MAPEO!C:D,2,0))</f>
        <v>Compeed Others</v>
      </c>
      <c r="N2524" t="str">
        <f>VLOOKUP(F2524,MD!A:B,2,0)</f>
        <v>YTD 2016</v>
      </c>
    </row>
    <row r="2525" spans="1:14">
      <c r="A2525" t="s">
        <v>133</v>
      </c>
      <c r="B2525" t="s">
        <v>0</v>
      </c>
      <c r="C2525" t="s">
        <v>159</v>
      </c>
      <c r="D2525" t="s">
        <v>423</v>
      </c>
      <c r="E2525" t="s">
        <v>660</v>
      </c>
      <c r="F2525" t="s">
        <v>118</v>
      </c>
      <c r="G2525" s="3">
        <v>-179.02</v>
      </c>
      <c r="H2525" s="3" t="str">
        <f>VLOOKUP($A2525&amp;$C2525&amp;$B2525,Mapping!$C:$G,3,0)</f>
        <v>Beauty</v>
      </c>
      <c r="I2525" t="str">
        <f>VLOOKUP($A2525&amp;$C2525&amp;$B2525,Mapping!$C:$G,4,0)</f>
        <v>COMPEED</v>
      </c>
      <c r="J2525" t="str">
        <f t="shared" si="39"/>
        <v>CREMA PIES</v>
      </c>
      <c r="K2525" t="str">
        <f>VLOOKUP($A2525&amp;$C2525&amp;$B2525,Mapping!$C:$G,5,0)</f>
        <v>Oral &amp; Topical</v>
      </c>
      <c r="L2525" t="str">
        <f>VLOOKUP(J2525&amp;H2525,Mapping!J:K,2,0)</f>
        <v>Other Compeed Foot Care</v>
      </c>
      <c r="M2525" t="str">
        <f>IF(OR(I2525="PIZ BUIN",I2525="LISTERINE"),VLOOKUP(E2525,MAPEO!C:D,2,0)&amp;" "&amp;H2525,VLOOKUP(E2525,MAPEO!C:D,2,0))</f>
        <v>Compeed Others</v>
      </c>
      <c r="N2525" t="str">
        <f>VLOOKUP(F2525,MD!A:B,2,0)</f>
        <v>YTD 2016</v>
      </c>
    </row>
    <row r="2526" spans="1:14">
      <c r="A2526" t="s">
        <v>133</v>
      </c>
      <c r="B2526" t="s">
        <v>0</v>
      </c>
      <c r="C2526" t="s">
        <v>159</v>
      </c>
      <c r="D2526" t="s">
        <v>423</v>
      </c>
      <c r="E2526" t="s">
        <v>661</v>
      </c>
      <c r="F2526" t="s">
        <v>482</v>
      </c>
      <c r="G2526" s="3">
        <v>23390.36</v>
      </c>
      <c r="H2526" s="3" t="str">
        <f>VLOOKUP($A2526&amp;$C2526&amp;$B2526,Mapping!$C:$G,3,0)</f>
        <v>Beauty</v>
      </c>
      <c r="I2526" t="str">
        <f>VLOOKUP($A2526&amp;$C2526&amp;$B2526,Mapping!$C:$G,4,0)</f>
        <v>COMPEED</v>
      </c>
      <c r="J2526" t="str">
        <f t="shared" si="39"/>
        <v>DUREZAS</v>
      </c>
      <c r="K2526" t="str">
        <f>VLOOKUP($A2526&amp;$C2526&amp;$B2526,Mapping!$C:$G,5,0)</f>
        <v>Oral &amp; Topical</v>
      </c>
      <c r="L2526" t="str">
        <f>VLOOKUP(J2526&amp;H2526,Mapping!J:K,2,0)</f>
        <v>Compeed Callous</v>
      </c>
      <c r="M2526" t="str">
        <f>IF(OR(I2526="PIZ BUIN",I2526="LISTERINE"),VLOOKUP(E2526,MAPEO!C:D,2,0)&amp;" "&amp;H2526,VLOOKUP(E2526,MAPEO!C:D,2,0))</f>
        <v>Compeed Callous</v>
      </c>
      <c r="N2526">
        <f>VLOOKUP(F2526,MD!A:B,2,0)</f>
        <v>0</v>
      </c>
    </row>
    <row r="2527" spans="1:14">
      <c r="A2527" t="s">
        <v>133</v>
      </c>
      <c r="B2527" t="s">
        <v>0</v>
      </c>
      <c r="C2527" t="s">
        <v>159</v>
      </c>
      <c r="D2527" t="s">
        <v>423</v>
      </c>
      <c r="E2527" t="s">
        <v>661</v>
      </c>
      <c r="F2527" t="s">
        <v>483</v>
      </c>
      <c r="G2527" s="3">
        <v>62694.29</v>
      </c>
      <c r="H2527" s="3" t="str">
        <f>VLOOKUP($A2527&amp;$C2527&amp;$B2527,Mapping!$C:$G,3,0)</f>
        <v>Beauty</v>
      </c>
      <c r="I2527" t="str">
        <f>VLOOKUP($A2527&amp;$C2527&amp;$B2527,Mapping!$C:$G,4,0)</f>
        <v>COMPEED</v>
      </c>
      <c r="J2527" t="str">
        <f t="shared" si="39"/>
        <v>DUREZAS</v>
      </c>
      <c r="K2527" t="str">
        <f>VLOOKUP($A2527&amp;$C2527&amp;$B2527,Mapping!$C:$G,5,0)</f>
        <v>Oral &amp; Topical</v>
      </c>
      <c r="L2527" t="str">
        <f>VLOOKUP(J2527&amp;H2527,Mapping!J:K,2,0)</f>
        <v>Compeed Callous</v>
      </c>
      <c r="M2527" t="str">
        <f>IF(OR(I2527="PIZ BUIN",I2527="LISTERINE"),VLOOKUP(E2527,MAPEO!C:D,2,0)&amp;" "&amp;H2527,VLOOKUP(E2527,MAPEO!C:D,2,0))</f>
        <v>Compeed Callous</v>
      </c>
      <c r="N2527">
        <f>VLOOKUP(F2527,MD!A:B,2,0)</f>
        <v>0</v>
      </c>
    </row>
    <row r="2528" spans="1:14">
      <c r="A2528" t="s">
        <v>133</v>
      </c>
      <c r="B2528" t="s">
        <v>0</v>
      </c>
      <c r="C2528" t="s">
        <v>159</v>
      </c>
      <c r="D2528" t="s">
        <v>423</v>
      </c>
      <c r="E2528" t="s">
        <v>661</v>
      </c>
      <c r="F2528" t="s">
        <v>484</v>
      </c>
      <c r="G2528" s="3">
        <v>102111.61</v>
      </c>
      <c r="H2528" s="3" t="str">
        <f>VLOOKUP($A2528&amp;$C2528&amp;$B2528,Mapping!$C:$G,3,0)</f>
        <v>Beauty</v>
      </c>
      <c r="I2528" t="str">
        <f>VLOOKUP($A2528&amp;$C2528&amp;$B2528,Mapping!$C:$G,4,0)</f>
        <v>COMPEED</v>
      </c>
      <c r="J2528" t="str">
        <f t="shared" si="39"/>
        <v>DUREZAS</v>
      </c>
      <c r="K2528" t="str">
        <f>VLOOKUP($A2528&amp;$C2528&amp;$B2528,Mapping!$C:$G,5,0)</f>
        <v>Oral &amp; Topical</v>
      </c>
      <c r="L2528" t="str">
        <f>VLOOKUP(J2528&amp;H2528,Mapping!J:K,2,0)</f>
        <v>Compeed Callous</v>
      </c>
      <c r="M2528" t="str">
        <f>IF(OR(I2528="PIZ BUIN",I2528="LISTERINE"),VLOOKUP(E2528,MAPEO!C:D,2,0)&amp;" "&amp;H2528,VLOOKUP(E2528,MAPEO!C:D,2,0))</f>
        <v>Compeed Callous</v>
      </c>
      <c r="N2528">
        <f>VLOOKUP(F2528,MD!A:B,2,0)</f>
        <v>0</v>
      </c>
    </row>
    <row r="2529" spans="1:14">
      <c r="A2529" t="s">
        <v>133</v>
      </c>
      <c r="B2529" t="s">
        <v>0</v>
      </c>
      <c r="C2529" t="s">
        <v>159</v>
      </c>
      <c r="D2529" t="s">
        <v>423</v>
      </c>
      <c r="E2529" t="s">
        <v>661</v>
      </c>
      <c r="F2529" t="s">
        <v>485</v>
      </c>
      <c r="G2529" s="3">
        <v>38141.339999999997</v>
      </c>
      <c r="H2529" s="3" t="str">
        <f>VLOOKUP($A2529&amp;$C2529&amp;$B2529,Mapping!$C:$G,3,0)</f>
        <v>Beauty</v>
      </c>
      <c r="I2529" t="str">
        <f>VLOOKUP($A2529&amp;$C2529&amp;$B2529,Mapping!$C:$G,4,0)</f>
        <v>COMPEED</v>
      </c>
      <c r="J2529" t="str">
        <f t="shared" si="39"/>
        <v>DUREZAS</v>
      </c>
      <c r="K2529" t="str">
        <f>VLOOKUP($A2529&amp;$C2529&amp;$B2529,Mapping!$C:$G,5,0)</f>
        <v>Oral &amp; Topical</v>
      </c>
      <c r="L2529" t="str">
        <f>VLOOKUP(J2529&amp;H2529,Mapping!J:K,2,0)</f>
        <v>Compeed Callous</v>
      </c>
      <c r="M2529" t="str">
        <f>IF(OR(I2529="PIZ BUIN",I2529="LISTERINE"),VLOOKUP(E2529,MAPEO!C:D,2,0)&amp;" "&amp;H2529,VLOOKUP(E2529,MAPEO!C:D,2,0))</f>
        <v>Compeed Callous</v>
      </c>
      <c r="N2529">
        <f>VLOOKUP(F2529,MD!A:B,2,0)</f>
        <v>0</v>
      </c>
    </row>
    <row r="2530" spans="1:14">
      <c r="A2530" t="s">
        <v>133</v>
      </c>
      <c r="B2530" t="s">
        <v>0</v>
      </c>
      <c r="C2530" t="s">
        <v>159</v>
      </c>
      <c r="D2530" t="s">
        <v>423</v>
      </c>
      <c r="E2530" t="s">
        <v>661</v>
      </c>
      <c r="F2530" t="s">
        <v>486</v>
      </c>
      <c r="G2530" s="3">
        <v>41680.720000000001</v>
      </c>
      <c r="H2530" s="3" t="str">
        <f>VLOOKUP($A2530&amp;$C2530&amp;$B2530,Mapping!$C:$G,3,0)</f>
        <v>Beauty</v>
      </c>
      <c r="I2530" t="str">
        <f>VLOOKUP($A2530&amp;$C2530&amp;$B2530,Mapping!$C:$G,4,0)</f>
        <v>COMPEED</v>
      </c>
      <c r="J2530" t="str">
        <f t="shared" si="39"/>
        <v>DUREZAS</v>
      </c>
      <c r="K2530" t="str">
        <f>VLOOKUP($A2530&amp;$C2530&amp;$B2530,Mapping!$C:$G,5,0)</f>
        <v>Oral &amp; Topical</v>
      </c>
      <c r="L2530" t="str">
        <f>VLOOKUP(J2530&amp;H2530,Mapping!J:K,2,0)</f>
        <v>Compeed Callous</v>
      </c>
      <c r="M2530" t="str">
        <f>IF(OR(I2530="PIZ BUIN",I2530="LISTERINE"),VLOOKUP(E2530,MAPEO!C:D,2,0)&amp;" "&amp;H2530,VLOOKUP(E2530,MAPEO!C:D,2,0))</f>
        <v>Compeed Callous</v>
      </c>
      <c r="N2530">
        <f>VLOOKUP(F2530,MD!A:B,2,0)</f>
        <v>0</v>
      </c>
    </row>
    <row r="2531" spans="1:14">
      <c r="A2531" t="s">
        <v>133</v>
      </c>
      <c r="B2531" t="s">
        <v>0</v>
      </c>
      <c r="C2531" t="s">
        <v>159</v>
      </c>
      <c r="D2531" t="s">
        <v>423</v>
      </c>
      <c r="E2531" t="s">
        <v>661</v>
      </c>
      <c r="F2531" t="s">
        <v>487</v>
      </c>
      <c r="G2531" s="3">
        <v>114396.76</v>
      </c>
      <c r="H2531" s="3" t="str">
        <f>VLOOKUP($A2531&amp;$C2531&amp;$B2531,Mapping!$C:$G,3,0)</f>
        <v>Beauty</v>
      </c>
      <c r="I2531" t="str">
        <f>VLOOKUP($A2531&amp;$C2531&amp;$B2531,Mapping!$C:$G,4,0)</f>
        <v>COMPEED</v>
      </c>
      <c r="J2531" t="str">
        <f t="shared" si="39"/>
        <v>DUREZAS</v>
      </c>
      <c r="K2531" t="str">
        <f>VLOOKUP($A2531&amp;$C2531&amp;$B2531,Mapping!$C:$G,5,0)</f>
        <v>Oral &amp; Topical</v>
      </c>
      <c r="L2531" t="str">
        <f>VLOOKUP(J2531&amp;H2531,Mapping!J:K,2,0)</f>
        <v>Compeed Callous</v>
      </c>
      <c r="M2531" t="str">
        <f>IF(OR(I2531="PIZ BUIN",I2531="LISTERINE"),VLOOKUP(E2531,MAPEO!C:D,2,0)&amp;" "&amp;H2531,VLOOKUP(E2531,MAPEO!C:D,2,0))</f>
        <v>Compeed Callous</v>
      </c>
      <c r="N2531">
        <f>VLOOKUP(F2531,MD!A:B,2,0)</f>
        <v>0</v>
      </c>
    </row>
    <row r="2532" spans="1:14">
      <c r="A2532" t="s">
        <v>133</v>
      </c>
      <c r="B2532" t="s">
        <v>0</v>
      </c>
      <c r="C2532" t="s">
        <v>159</v>
      </c>
      <c r="D2532" t="s">
        <v>423</v>
      </c>
      <c r="E2532" t="s">
        <v>661</v>
      </c>
      <c r="F2532" t="s">
        <v>488</v>
      </c>
      <c r="G2532" s="3">
        <v>25936.39</v>
      </c>
      <c r="H2532" s="3" t="str">
        <f>VLOOKUP($A2532&amp;$C2532&amp;$B2532,Mapping!$C:$G,3,0)</f>
        <v>Beauty</v>
      </c>
      <c r="I2532" t="str">
        <f>VLOOKUP($A2532&amp;$C2532&amp;$B2532,Mapping!$C:$G,4,0)</f>
        <v>COMPEED</v>
      </c>
      <c r="J2532" t="str">
        <f t="shared" si="39"/>
        <v>DUREZAS</v>
      </c>
      <c r="K2532" t="str">
        <f>VLOOKUP($A2532&amp;$C2532&amp;$B2532,Mapping!$C:$G,5,0)</f>
        <v>Oral &amp; Topical</v>
      </c>
      <c r="L2532" t="str">
        <f>VLOOKUP(J2532&amp;H2532,Mapping!J:K,2,0)</f>
        <v>Compeed Callous</v>
      </c>
      <c r="M2532" t="str">
        <f>IF(OR(I2532="PIZ BUIN",I2532="LISTERINE"),VLOOKUP(E2532,MAPEO!C:D,2,0)&amp;" "&amp;H2532,VLOOKUP(E2532,MAPEO!C:D,2,0))</f>
        <v>Compeed Callous</v>
      </c>
      <c r="N2532">
        <f>VLOOKUP(F2532,MD!A:B,2,0)</f>
        <v>0</v>
      </c>
    </row>
    <row r="2533" spans="1:14">
      <c r="A2533" t="s">
        <v>133</v>
      </c>
      <c r="B2533" t="s">
        <v>0</v>
      </c>
      <c r="C2533" t="s">
        <v>159</v>
      </c>
      <c r="D2533" t="s">
        <v>423</v>
      </c>
      <c r="E2533" t="s">
        <v>661</v>
      </c>
      <c r="F2533" t="s">
        <v>489</v>
      </c>
      <c r="G2533" s="3">
        <v>20858.89</v>
      </c>
      <c r="H2533" s="3" t="str">
        <f>VLOOKUP($A2533&amp;$C2533&amp;$B2533,Mapping!$C:$G,3,0)</f>
        <v>Beauty</v>
      </c>
      <c r="I2533" t="str">
        <f>VLOOKUP($A2533&amp;$C2533&amp;$B2533,Mapping!$C:$G,4,0)</f>
        <v>COMPEED</v>
      </c>
      <c r="J2533" t="str">
        <f t="shared" si="39"/>
        <v>DUREZAS</v>
      </c>
      <c r="K2533" t="str">
        <f>VLOOKUP($A2533&amp;$C2533&amp;$B2533,Mapping!$C:$G,5,0)</f>
        <v>Oral &amp; Topical</v>
      </c>
      <c r="L2533" t="str">
        <f>VLOOKUP(J2533&amp;H2533,Mapping!J:K,2,0)</f>
        <v>Compeed Callous</v>
      </c>
      <c r="M2533" t="str">
        <f>IF(OR(I2533="PIZ BUIN",I2533="LISTERINE"),VLOOKUP(E2533,MAPEO!C:D,2,0)&amp;" "&amp;H2533,VLOOKUP(E2533,MAPEO!C:D,2,0))</f>
        <v>Compeed Callous</v>
      </c>
      <c r="N2533">
        <f>VLOOKUP(F2533,MD!A:B,2,0)</f>
        <v>0</v>
      </c>
    </row>
    <row r="2534" spans="1:14">
      <c r="A2534" t="s">
        <v>133</v>
      </c>
      <c r="B2534" t="s">
        <v>0</v>
      </c>
      <c r="C2534" t="s">
        <v>159</v>
      </c>
      <c r="D2534" t="s">
        <v>423</v>
      </c>
      <c r="E2534" t="s">
        <v>661</v>
      </c>
      <c r="F2534" t="s">
        <v>490</v>
      </c>
      <c r="G2534" s="3">
        <v>32063.56</v>
      </c>
      <c r="H2534" s="3" t="str">
        <f>VLOOKUP($A2534&amp;$C2534&amp;$B2534,Mapping!$C:$G,3,0)</f>
        <v>Beauty</v>
      </c>
      <c r="I2534" t="str">
        <f>VLOOKUP($A2534&amp;$C2534&amp;$B2534,Mapping!$C:$G,4,0)</f>
        <v>COMPEED</v>
      </c>
      <c r="J2534" t="str">
        <f t="shared" si="39"/>
        <v>DUREZAS</v>
      </c>
      <c r="K2534" t="str">
        <f>VLOOKUP($A2534&amp;$C2534&amp;$B2534,Mapping!$C:$G,5,0)</f>
        <v>Oral &amp; Topical</v>
      </c>
      <c r="L2534" t="str">
        <f>VLOOKUP(J2534&amp;H2534,Mapping!J:K,2,0)</f>
        <v>Compeed Callous</v>
      </c>
      <c r="M2534" t="str">
        <f>IF(OR(I2534="PIZ BUIN",I2534="LISTERINE"),VLOOKUP(E2534,MAPEO!C:D,2,0)&amp;" "&amp;H2534,VLOOKUP(E2534,MAPEO!C:D,2,0))</f>
        <v>Compeed Callous</v>
      </c>
      <c r="N2534">
        <f>VLOOKUP(F2534,MD!A:B,2,0)</f>
        <v>0</v>
      </c>
    </row>
    <row r="2535" spans="1:14">
      <c r="A2535" t="s">
        <v>133</v>
      </c>
      <c r="B2535" t="s">
        <v>0</v>
      </c>
      <c r="C2535" t="s">
        <v>159</v>
      </c>
      <c r="D2535" t="s">
        <v>423</v>
      </c>
      <c r="E2535" t="s">
        <v>661</v>
      </c>
      <c r="F2535" t="s">
        <v>491</v>
      </c>
      <c r="G2535" s="3">
        <v>20467.560000000001</v>
      </c>
      <c r="H2535" s="3" t="str">
        <f>VLOOKUP($A2535&amp;$C2535&amp;$B2535,Mapping!$C:$G,3,0)</f>
        <v>Beauty</v>
      </c>
      <c r="I2535" t="str">
        <f>VLOOKUP($A2535&amp;$C2535&amp;$B2535,Mapping!$C:$G,4,0)</f>
        <v>COMPEED</v>
      </c>
      <c r="J2535" t="str">
        <f t="shared" si="39"/>
        <v>DUREZAS</v>
      </c>
      <c r="K2535" t="str">
        <f>VLOOKUP($A2535&amp;$C2535&amp;$B2535,Mapping!$C:$G,5,0)</f>
        <v>Oral &amp; Topical</v>
      </c>
      <c r="L2535" t="str">
        <f>VLOOKUP(J2535&amp;H2535,Mapping!J:K,2,0)</f>
        <v>Compeed Callous</v>
      </c>
      <c r="M2535" t="str">
        <f>IF(OR(I2535="PIZ BUIN",I2535="LISTERINE"),VLOOKUP(E2535,MAPEO!C:D,2,0)&amp;" "&amp;H2535,VLOOKUP(E2535,MAPEO!C:D,2,0))</f>
        <v>Compeed Callous</v>
      </c>
      <c r="N2535">
        <f>VLOOKUP(F2535,MD!A:B,2,0)</f>
        <v>0</v>
      </c>
    </row>
    <row r="2536" spans="1:14">
      <c r="A2536" t="s">
        <v>133</v>
      </c>
      <c r="B2536" t="s">
        <v>0</v>
      </c>
      <c r="C2536" t="s">
        <v>159</v>
      </c>
      <c r="D2536" t="s">
        <v>423</v>
      </c>
      <c r="E2536" t="s">
        <v>661</v>
      </c>
      <c r="F2536" t="s">
        <v>492</v>
      </c>
      <c r="G2536" s="3">
        <v>18508.11</v>
      </c>
      <c r="H2536" s="3" t="str">
        <f>VLOOKUP($A2536&amp;$C2536&amp;$B2536,Mapping!$C:$G,3,0)</f>
        <v>Beauty</v>
      </c>
      <c r="I2536" t="str">
        <f>VLOOKUP($A2536&amp;$C2536&amp;$B2536,Mapping!$C:$G,4,0)</f>
        <v>COMPEED</v>
      </c>
      <c r="J2536" t="str">
        <f t="shared" si="39"/>
        <v>DUREZAS</v>
      </c>
      <c r="K2536" t="str">
        <f>VLOOKUP($A2536&amp;$C2536&amp;$B2536,Mapping!$C:$G,5,0)</f>
        <v>Oral &amp; Topical</v>
      </c>
      <c r="L2536" t="str">
        <f>VLOOKUP(J2536&amp;H2536,Mapping!J:K,2,0)</f>
        <v>Compeed Callous</v>
      </c>
      <c r="M2536" t="str">
        <f>IF(OR(I2536="PIZ BUIN",I2536="LISTERINE"),VLOOKUP(E2536,MAPEO!C:D,2,0)&amp;" "&amp;H2536,VLOOKUP(E2536,MAPEO!C:D,2,0))</f>
        <v>Compeed Callous</v>
      </c>
      <c r="N2536">
        <f>VLOOKUP(F2536,MD!A:B,2,0)</f>
        <v>0</v>
      </c>
    </row>
    <row r="2537" spans="1:14">
      <c r="A2537" t="s">
        <v>133</v>
      </c>
      <c r="B2537" t="s">
        <v>0</v>
      </c>
      <c r="C2537" t="s">
        <v>159</v>
      </c>
      <c r="D2537" t="s">
        <v>423</v>
      </c>
      <c r="E2537" t="s">
        <v>661</v>
      </c>
      <c r="F2537" t="s">
        <v>493</v>
      </c>
      <c r="G2537" s="3">
        <v>59674.39</v>
      </c>
      <c r="H2537" s="3" t="str">
        <f>VLOOKUP($A2537&amp;$C2537&amp;$B2537,Mapping!$C:$G,3,0)</f>
        <v>Beauty</v>
      </c>
      <c r="I2537" t="str">
        <f>VLOOKUP($A2537&amp;$C2537&amp;$B2537,Mapping!$C:$G,4,0)</f>
        <v>COMPEED</v>
      </c>
      <c r="J2537" t="str">
        <f t="shared" si="39"/>
        <v>DUREZAS</v>
      </c>
      <c r="K2537" t="str">
        <f>VLOOKUP($A2537&amp;$C2537&amp;$B2537,Mapping!$C:$G,5,0)</f>
        <v>Oral &amp; Topical</v>
      </c>
      <c r="L2537" t="str">
        <f>VLOOKUP(J2537&amp;H2537,Mapping!J:K,2,0)</f>
        <v>Compeed Callous</v>
      </c>
      <c r="M2537" t="str">
        <f>IF(OR(I2537="PIZ BUIN",I2537="LISTERINE"),VLOOKUP(E2537,MAPEO!C:D,2,0)&amp;" "&amp;H2537,VLOOKUP(E2537,MAPEO!C:D,2,0))</f>
        <v>Compeed Callous</v>
      </c>
      <c r="N2537">
        <f>VLOOKUP(F2537,MD!A:B,2,0)</f>
        <v>0</v>
      </c>
    </row>
    <row r="2538" spans="1:14">
      <c r="A2538" t="s">
        <v>133</v>
      </c>
      <c r="B2538" t="s">
        <v>0</v>
      </c>
      <c r="C2538" t="s">
        <v>159</v>
      </c>
      <c r="D2538" t="s">
        <v>423</v>
      </c>
      <c r="E2538" t="s">
        <v>661</v>
      </c>
      <c r="F2538" t="s">
        <v>95</v>
      </c>
      <c r="G2538" s="3">
        <v>31363.99</v>
      </c>
      <c r="H2538" s="3" t="str">
        <f>VLOOKUP($A2538&amp;$C2538&amp;$B2538,Mapping!$C:$G,3,0)</f>
        <v>Beauty</v>
      </c>
      <c r="I2538" t="str">
        <f>VLOOKUP($A2538&amp;$C2538&amp;$B2538,Mapping!$C:$G,4,0)</f>
        <v>COMPEED</v>
      </c>
      <c r="J2538" t="str">
        <f t="shared" si="39"/>
        <v>DUREZAS</v>
      </c>
      <c r="K2538" t="str">
        <f>VLOOKUP($A2538&amp;$C2538&amp;$B2538,Mapping!$C:$G,5,0)</f>
        <v>Oral &amp; Topical</v>
      </c>
      <c r="L2538" t="str">
        <f>VLOOKUP(J2538&amp;H2538,Mapping!J:K,2,0)</f>
        <v>Compeed Callous</v>
      </c>
      <c r="M2538" t="str">
        <f>IF(OR(I2538="PIZ BUIN",I2538="LISTERINE"),VLOOKUP(E2538,MAPEO!C:D,2,0)&amp;" "&amp;H2538,VLOOKUP(E2538,MAPEO!C:D,2,0))</f>
        <v>Compeed Callous</v>
      </c>
      <c r="N2538" t="str">
        <f>VLOOKUP(F2538,MD!A:B,2,0)</f>
        <v>YTD 2015</v>
      </c>
    </row>
    <row r="2539" spans="1:14">
      <c r="A2539" t="s">
        <v>133</v>
      </c>
      <c r="B2539" t="s">
        <v>0</v>
      </c>
      <c r="C2539" t="s">
        <v>159</v>
      </c>
      <c r="D2539" t="s">
        <v>423</v>
      </c>
      <c r="E2539" t="s">
        <v>661</v>
      </c>
      <c r="F2539" t="s">
        <v>96</v>
      </c>
      <c r="G2539" s="3">
        <v>74269.39</v>
      </c>
      <c r="H2539" s="3" t="str">
        <f>VLOOKUP($A2539&amp;$C2539&amp;$B2539,Mapping!$C:$G,3,0)</f>
        <v>Beauty</v>
      </c>
      <c r="I2539" t="str">
        <f>VLOOKUP($A2539&amp;$C2539&amp;$B2539,Mapping!$C:$G,4,0)</f>
        <v>COMPEED</v>
      </c>
      <c r="J2539" t="str">
        <f t="shared" si="39"/>
        <v>DUREZAS</v>
      </c>
      <c r="K2539" t="str">
        <f>VLOOKUP($A2539&amp;$C2539&amp;$B2539,Mapping!$C:$G,5,0)</f>
        <v>Oral &amp; Topical</v>
      </c>
      <c r="L2539" t="str">
        <f>VLOOKUP(J2539&amp;H2539,Mapping!J:K,2,0)</f>
        <v>Compeed Callous</v>
      </c>
      <c r="M2539" t="str">
        <f>IF(OR(I2539="PIZ BUIN",I2539="LISTERINE"),VLOOKUP(E2539,MAPEO!C:D,2,0)&amp;" "&amp;H2539,VLOOKUP(E2539,MAPEO!C:D,2,0))</f>
        <v>Compeed Callous</v>
      </c>
      <c r="N2539" t="str">
        <f>VLOOKUP(F2539,MD!A:B,2,0)</f>
        <v>YTD 2015</v>
      </c>
    </row>
    <row r="2540" spans="1:14">
      <c r="A2540" t="s">
        <v>133</v>
      </c>
      <c r="B2540" t="s">
        <v>0</v>
      </c>
      <c r="C2540" t="s">
        <v>159</v>
      </c>
      <c r="D2540" t="s">
        <v>423</v>
      </c>
      <c r="E2540" t="s">
        <v>661</v>
      </c>
      <c r="F2540" t="s">
        <v>97</v>
      </c>
      <c r="G2540" s="3">
        <v>61164.78</v>
      </c>
      <c r="H2540" s="3" t="str">
        <f>VLOOKUP($A2540&amp;$C2540&amp;$B2540,Mapping!$C:$G,3,0)</f>
        <v>Beauty</v>
      </c>
      <c r="I2540" t="str">
        <f>VLOOKUP($A2540&amp;$C2540&amp;$B2540,Mapping!$C:$G,4,0)</f>
        <v>COMPEED</v>
      </c>
      <c r="J2540" t="str">
        <f t="shared" si="39"/>
        <v>DUREZAS</v>
      </c>
      <c r="K2540" t="str">
        <f>VLOOKUP($A2540&amp;$C2540&amp;$B2540,Mapping!$C:$G,5,0)</f>
        <v>Oral &amp; Topical</v>
      </c>
      <c r="L2540" t="str">
        <f>VLOOKUP(J2540&amp;H2540,Mapping!J:K,2,0)</f>
        <v>Compeed Callous</v>
      </c>
      <c r="M2540" t="str">
        <f>IF(OR(I2540="PIZ BUIN",I2540="LISTERINE"),VLOOKUP(E2540,MAPEO!C:D,2,0)&amp;" "&amp;H2540,VLOOKUP(E2540,MAPEO!C:D,2,0))</f>
        <v>Compeed Callous</v>
      </c>
      <c r="N2540" t="str">
        <f>VLOOKUP(F2540,MD!A:B,2,0)</f>
        <v>YTD 2015</v>
      </c>
    </row>
    <row r="2541" spans="1:14">
      <c r="A2541" t="s">
        <v>133</v>
      </c>
      <c r="B2541" t="s">
        <v>0</v>
      </c>
      <c r="C2541" t="s">
        <v>159</v>
      </c>
      <c r="D2541" t="s">
        <v>423</v>
      </c>
      <c r="E2541" t="s">
        <v>661</v>
      </c>
      <c r="F2541" t="s">
        <v>101</v>
      </c>
      <c r="G2541" s="3">
        <v>24936.14</v>
      </c>
      <c r="H2541" s="3" t="str">
        <f>VLOOKUP($A2541&amp;$C2541&amp;$B2541,Mapping!$C:$G,3,0)</f>
        <v>Beauty</v>
      </c>
      <c r="I2541" t="str">
        <f>VLOOKUP($A2541&amp;$C2541&amp;$B2541,Mapping!$C:$G,4,0)</f>
        <v>COMPEED</v>
      </c>
      <c r="J2541" t="str">
        <f t="shared" si="39"/>
        <v>DUREZAS</v>
      </c>
      <c r="K2541" t="str">
        <f>VLOOKUP($A2541&amp;$C2541&amp;$B2541,Mapping!$C:$G,5,0)</f>
        <v>Oral &amp; Topical</v>
      </c>
      <c r="L2541" t="str">
        <f>VLOOKUP(J2541&amp;H2541,Mapping!J:K,2,0)</f>
        <v>Compeed Callous</v>
      </c>
      <c r="M2541" t="str">
        <f>IF(OR(I2541="PIZ BUIN",I2541="LISTERINE"),VLOOKUP(E2541,MAPEO!C:D,2,0)&amp;" "&amp;H2541,VLOOKUP(E2541,MAPEO!C:D,2,0))</f>
        <v>Compeed Callous</v>
      </c>
      <c r="N2541" t="str">
        <f>VLOOKUP(F2541,MD!A:B,2,0)</f>
        <v>YTD 2015</v>
      </c>
    </row>
    <row r="2542" spans="1:14">
      <c r="A2542" t="s">
        <v>133</v>
      </c>
      <c r="B2542" t="s">
        <v>0</v>
      </c>
      <c r="C2542" t="s">
        <v>159</v>
      </c>
      <c r="D2542" t="s">
        <v>423</v>
      </c>
      <c r="E2542" t="s">
        <v>661</v>
      </c>
      <c r="F2542" t="s">
        <v>104</v>
      </c>
      <c r="G2542" s="3">
        <v>53630.64</v>
      </c>
      <c r="H2542" s="3" t="str">
        <f>VLOOKUP($A2542&amp;$C2542&amp;$B2542,Mapping!$C:$G,3,0)</f>
        <v>Beauty</v>
      </c>
      <c r="I2542" t="str">
        <f>VLOOKUP($A2542&amp;$C2542&amp;$B2542,Mapping!$C:$G,4,0)</f>
        <v>COMPEED</v>
      </c>
      <c r="J2542" t="str">
        <f t="shared" si="39"/>
        <v>DUREZAS</v>
      </c>
      <c r="K2542" t="str">
        <f>VLOOKUP($A2542&amp;$C2542&amp;$B2542,Mapping!$C:$G,5,0)</f>
        <v>Oral &amp; Topical</v>
      </c>
      <c r="L2542" t="str">
        <f>VLOOKUP(J2542&amp;H2542,Mapping!J:K,2,0)</f>
        <v>Compeed Callous</v>
      </c>
      <c r="M2542" t="str">
        <f>IF(OR(I2542="PIZ BUIN",I2542="LISTERINE"),VLOOKUP(E2542,MAPEO!C:D,2,0)&amp;" "&amp;H2542,VLOOKUP(E2542,MAPEO!C:D,2,0))</f>
        <v>Compeed Callous</v>
      </c>
      <c r="N2542" t="str">
        <f>VLOOKUP(F2542,MD!A:B,2,0)</f>
        <v>YTD 2015</v>
      </c>
    </row>
    <row r="2543" spans="1:14">
      <c r="A2543" t="s">
        <v>133</v>
      </c>
      <c r="B2543" t="s">
        <v>0</v>
      </c>
      <c r="C2543" t="s">
        <v>159</v>
      </c>
      <c r="D2543" t="s">
        <v>423</v>
      </c>
      <c r="E2543" t="s">
        <v>661</v>
      </c>
      <c r="F2543" t="s">
        <v>105</v>
      </c>
      <c r="G2543" s="3">
        <v>102034.94</v>
      </c>
      <c r="H2543" s="3" t="str">
        <f>VLOOKUP($A2543&amp;$C2543&amp;$B2543,Mapping!$C:$G,3,0)</f>
        <v>Beauty</v>
      </c>
      <c r="I2543" t="str">
        <f>VLOOKUP($A2543&amp;$C2543&amp;$B2543,Mapping!$C:$G,4,0)</f>
        <v>COMPEED</v>
      </c>
      <c r="J2543" t="str">
        <f t="shared" si="39"/>
        <v>DUREZAS</v>
      </c>
      <c r="K2543" t="str">
        <f>VLOOKUP($A2543&amp;$C2543&amp;$B2543,Mapping!$C:$G,5,0)</f>
        <v>Oral &amp; Topical</v>
      </c>
      <c r="L2543" t="str">
        <f>VLOOKUP(J2543&amp;H2543,Mapping!J:K,2,0)</f>
        <v>Compeed Callous</v>
      </c>
      <c r="M2543" t="str">
        <f>IF(OR(I2543="PIZ BUIN",I2543="LISTERINE"),VLOOKUP(E2543,MAPEO!C:D,2,0)&amp;" "&amp;H2543,VLOOKUP(E2543,MAPEO!C:D,2,0))</f>
        <v>Compeed Callous</v>
      </c>
      <c r="N2543" t="str">
        <f>VLOOKUP(F2543,MD!A:B,2,0)</f>
        <v>YTD 2015</v>
      </c>
    </row>
    <row r="2544" spans="1:14">
      <c r="A2544" t="s">
        <v>133</v>
      </c>
      <c r="B2544" t="s">
        <v>0</v>
      </c>
      <c r="C2544" t="s">
        <v>159</v>
      </c>
      <c r="D2544" t="s">
        <v>423</v>
      </c>
      <c r="E2544" t="s">
        <v>661</v>
      </c>
      <c r="F2544" t="s">
        <v>106</v>
      </c>
      <c r="G2544" s="3">
        <v>33175.879999999997</v>
      </c>
      <c r="H2544" s="3" t="str">
        <f>VLOOKUP($A2544&amp;$C2544&amp;$B2544,Mapping!$C:$G,3,0)</f>
        <v>Beauty</v>
      </c>
      <c r="I2544" t="str">
        <f>VLOOKUP($A2544&amp;$C2544&amp;$B2544,Mapping!$C:$G,4,0)</f>
        <v>COMPEED</v>
      </c>
      <c r="J2544" t="str">
        <f t="shared" si="39"/>
        <v>DUREZAS</v>
      </c>
      <c r="K2544" t="str">
        <f>VLOOKUP($A2544&amp;$C2544&amp;$B2544,Mapping!$C:$G,5,0)</f>
        <v>Oral &amp; Topical</v>
      </c>
      <c r="L2544" t="str">
        <f>VLOOKUP(J2544&amp;H2544,Mapping!J:K,2,0)</f>
        <v>Compeed Callous</v>
      </c>
      <c r="M2544" t="str">
        <f>IF(OR(I2544="PIZ BUIN",I2544="LISTERINE"),VLOOKUP(E2544,MAPEO!C:D,2,0)&amp;" "&amp;H2544,VLOOKUP(E2544,MAPEO!C:D,2,0))</f>
        <v>Compeed Callous</v>
      </c>
      <c r="N2544" t="str">
        <f>VLOOKUP(F2544,MD!A:B,2,0)</f>
        <v>YTD 2015</v>
      </c>
    </row>
    <row r="2545" spans="1:14">
      <c r="A2545" t="s">
        <v>133</v>
      </c>
      <c r="B2545" t="s">
        <v>0</v>
      </c>
      <c r="C2545" t="s">
        <v>159</v>
      </c>
      <c r="D2545" t="s">
        <v>423</v>
      </c>
      <c r="E2545" t="s">
        <v>661</v>
      </c>
      <c r="F2545" t="s">
        <v>108</v>
      </c>
      <c r="G2545" s="3">
        <v>18165.73</v>
      </c>
      <c r="H2545" s="3" t="str">
        <f>VLOOKUP($A2545&amp;$C2545&amp;$B2545,Mapping!$C:$G,3,0)</f>
        <v>Beauty</v>
      </c>
      <c r="I2545" t="str">
        <f>VLOOKUP($A2545&amp;$C2545&amp;$B2545,Mapping!$C:$G,4,0)</f>
        <v>COMPEED</v>
      </c>
      <c r="J2545" t="str">
        <f t="shared" si="39"/>
        <v>DUREZAS</v>
      </c>
      <c r="K2545" t="str">
        <f>VLOOKUP($A2545&amp;$C2545&amp;$B2545,Mapping!$C:$G,5,0)</f>
        <v>Oral &amp; Topical</v>
      </c>
      <c r="L2545" t="str">
        <f>VLOOKUP(J2545&amp;H2545,Mapping!J:K,2,0)</f>
        <v>Compeed Callous</v>
      </c>
      <c r="M2545" t="str">
        <f>IF(OR(I2545="PIZ BUIN",I2545="LISTERINE"),VLOOKUP(E2545,MAPEO!C:D,2,0)&amp;" "&amp;H2545,VLOOKUP(E2545,MAPEO!C:D,2,0))</f>
        <v>Compeed Callous</v>
      </c>
      <c r="N2545">
        <f>VLOOKUP(F2545,MD!A:B,2,0)</f>
        <v>0</v>
      </c>
    </row>
    <row r="2546" spans="1:14">
      <c r="A2546" t="s">
        <v>133</v>
      </c>
      <c r="B2546" t="s">
        <v>0</v>
      </c>
      <c r="C2546" t="s">
        <v>159</v>
      </c>
      <c r="D2546" t="s">
        <v>423</v>
      </c>
      <c r="E2546" t="s">
        <v>661</v>
      </c>
      <c r="F2546" t="s">
        <v>109</v>
      </c>
      <c r="G2546" s="3">
        <v>38618.559999999998</v>
      </c>
      <c r="H2546" s="3" t="str">
        <f>VLOOKUP($A2546&amp;$C2546&amp;$B2546,Mapping!$C:$G,3,0)</f>
        <v>Beauty</v>
      </c>
      <c r="I2546" t="str">
        <f>VLOOKUP($A2546&amp;$C2546&amp;$B2546,Mapping!$C:$G,4,0)</f>
        <v>COMPEED</v>
      </c>
      <c r="J2546" t="str">
        <f t="shared" si="39"/>
        <v>DUREZAS</v>
      </c>
      <c r="K2546" t="str">
        <f>VLOOKUP($A2546&amp;$C2546&amp;$B2546,Mapping!$C:$G,5,0)</f>
        <v>Oral &amp; Topical</v>
      </c>
      <c r="L2546" t="str">
        <f>VLOOKUP(J2546&amp;H2546,Mapping!J:K,2,0)</f>
        <v>Compeed Callous</v>
      </c>
      <c r="M2546" t="str">
        <f>IF(OR(I2546="PIZ BUIN",I2546="LISTERINE"),VLOOKUP(E2546,MAPEO!C:D,2,0)&amp;" "&amp;H2546,VLOOKUP(E2546,MAPEO!C:D,2,0))</f>
        <v>Compeed Callous</v>
      </c>
      <c r="N2546">
        <f>VLOOKUP(F2546,MD!A:B,2,0)</f>
        <v>0</v>
      </c>
    </row>
    <row r="2547" spans="1:14">
      <c r="A2547" t="s">
        <v>133</v>
      </c>
      <c r="B2547" t="s">
        <v>0</v>
      </c>
      <c r="C2547" t="s">
        <v>159</v>
      </c>
      <c r="D2547" t="s">
        <v>423</v>
      </c>
      <c r="E2547" t="s">
        <v>661</v>
      </c>
      <c r="F2547" t="s">
        <v>110</v>
      </c>
      <c r="G2547" s="3">
        <v>16622.59</v>
      </c>
      <c r="H2547" s="3" t="str">
        <f>VLOOKUP($A2547&amp;$C2547&amp;$B2547,Mapping!$C:$G,3,0)</f>
        <v>Beauty</v>
      </c>
      <c r="I2547" t="str">
        <f>VLOOKUP($A2547&amp;$C2547&amp;$B2547,Mapping!$C:$G,4,0)</f>
        <v>COMPEED</v>
      </c>
      <c r="J2547" t="str">
        <f t="shared" si="39"/>
        <v>DUREZAS</v>
      </c>
      <c r="K2547" t="str">
        <f>VLOOKUP($A2547&amp;$C2547&amp;$B2547,Mapping!$C:$G,5,0)</f>
        <v>Oral &amp; Topical</v>
      </c>
      <c r="L2547" t="str">
        <f>VLOOKUP(J2547&amp;H2547,Mapping!J:K,2,0)</f>
        <v>Compeed Callous</v>
      </c>
      <c r="M2547" t="str">
        <f>IF(OR(I2547="PIZ BUIN",I2547="LISTERINE"),VLOOKUP(E2547,MAPEO!C:D,2,0)&amp;" "&amp;H2547,VLOOKUP(E2547,MAPEO!C:D,2,0))</f>
        <v>Compeed Callous</v>
      </c>
      <c r="N2547">
        <f>VLOOKUP(F2547,MD!A:B,2,0)</f>
        <v>0</v>
      </c>
    </row>
    <row r="2548" spans="1:14">
      <c r="A2548" t="s">
        <v>133</v>
      </c>
      <c r="B2548" t="s">
        <v>0</v>
      </c>
      <c r="C2548" t="s">
        <v>159</v>
      </c>
      <c r="D2548" t="s">
        <v>423</v>
      </c>
      <c r="E2548" t="s">
        <v>661</v>
      </c>
      <c r="F2548" t="s">
        <v>111</v>
      </c>
      <c r="G2548" s="3">
        <v>17834.91</v>
      </c>
      <c r="H2548" s="3" t="str">
        <f>VLOOKUP($A2548&amp;$C2548&amp;$B2548,Mapping!$C:$G,3,0)</f>
        <v>Beauty</v>
      </c>
      <c r="I2548" t="str">
        <f>VLOOKUP($A2548&amp;$C2548&amp;$B2548,Mapping!$C:$G,4,0)</f>
        <v>COMPEED</v>
      </c>
      <c r="J2548" t="str">
        <f t="shared" si="39"/>
        <v>DUREZAS</v>
      </c>
      <c r="K2548" t="str">
        <f>VLOOKUP($A2548&amp;$C2548&amp;$B2548,Mapping!$C:$G,5,0)</f>
        <v>Oral &amp; Topical</v>
      </c>
      <c r="L2548" t="str">
        <f>VLOOKUP(J2548&amp;H2548,Mapping!J:K,2,0)</f>
        <v>Compeed Callous</v>
      </c>
      <c r="M2548" t="str">
        <f>IF(OR(I2548="PIZ BUIN",I2548="LISTERINE"),VLOOKUP(E2548,MAPEO!C:D,2,0)&amp;" "&amp;H2548,VLOOKUP(E2548,MAPEO!C:D,2,0))</f>
        <v>Compeed Callous</v>
      </c>
      <c r="N2548">
        <f>VLOOKUP(F2548,MD!A:B,2,0)</f>
        <v>0</v>
      </c>
    </row>
    <row r="2549" spans="1:14">
      <c r="A2549" t="s">
        <v>133</v>
      </c>
      <c r="B2549" t="s">
        <v>0</v>
      </c>
      <c r="C2549" t="s">
        <v>159</v>
      </c>
      <c r="D2549" t="s">
        <v>423</v>
      </c>
      <c r="E2549" t="s">
        <v>661</v>
      </c>
      <c r="F2549" t="s">
        <v>114</v>
      </c>
      <c r="G2549" s="3">
        <v>103160.98</v>
      </c>
      <c r="H2549" s="3" t="str">
        <f>VLOOKUP($A2549&amp;$C2549&amp;$B2549,Mapping!$C:$G,3,0)</f>
        <v>Beauty</v>
      </c>
      <c r="I2549" t="str">
        <f>VLOOKUP($A2549&amp;$C2549&amp;$B2549,Mapping!$C:$G,4,0)</f>
        <v>COMPEED</v>
      </c>
      <c r="J2549" t="str">
        <f t="shared" si="39"/>
        <v>DUREZAS</v>
      </c>
      <c r="K2549" t="str">
        <f>VLOOKUP($A2549&amp;$C2549&amp;$B2549,Mapping!$C:$G,5,0)</f>
        <v>Oral &amp; Topical</v>
      </c>
      <c r="L2549" t="str">
        <f>VLOOKUP(J2549&amp;H2549,Mapping!J:K,2,0)</f>
        <v>Compeed Callous</v>
      </c>
      <c r="M2549" t="str">
        <f>IF(OR(I2549="PIZ BUIN",I2549="LISTERINE"),VLOOKUP(E2549,MAPEO!C:D,2,0)&amp;" "&amp;H2549,VLOOKUP(E2549,MAPEO!C:D,2,0))</f>
        <v>Compeed Callous</v>
      </c>
      <c r="N2549">
        <f>VLOOKUP(F2549,MD!A:B,2,0)</f>
        <v>0</v>
      </c>
    </row>
    <row r="2550" spans="1:14">
      <c r="A2550" t="s">
        <v>133</v>
      </c>
      <c r="B2550" t="s">
        <v>0</v>
      </c>
      <c r="C2550" t="s">
        <v>159</v>
      </c>
      <c r="D2550" t="s">
        <v>423</v>
      </c>
      <c r="E2550" t="s">
        <v>661</v>
      </c>
      <c r="F2550" t="s">
        <v>115</v>
      </c>
      <c r="G2550" s="3">
        <v>27977.66</v>
      </c>
      <c r="H2550" s="3" t="str">
        <f>VLOOKUP($A2550&amp;$C2550&amp;$B2550,Mapping!$C:$G,3,0)</f>
        <v>Beauty</v>
      </c>
      <c r="I2550" t="str">
        <f>VLOOKUP($A2550&amp;$C2550&amp;$B2550,Mapping!$C:$G,4,0)</f>
        <v>COMPEED</v>
      </c>
      <c r="J2550" t="str">
        <f t="shared" si="39"/>
        <v>DUREZAS</v>
      </c>
      <c r="K2550" t="str">
        <f>VLOOKUP($A2550&amp;$C2550&amp;$B2550,Mapping!$C:$G,5,0)</f>
        <v>Oral &amp; Topical</v>
      </c>
      <c r="L2550" t="str">
        <f>VLOOKUP(J2550&amp;H2550,Mapping!J:K,2,0)</f>
        <v>Compeed Callous</v>
      </c>
      <c r="M2550" t="str">
        <f>IF(OR(I2550="PIZ BUIN",I2550="LISTERINE"),VLOOKUP(E2550,MAPEO!C:D,2,0)&amp;" "&amp;H2550,VLOOKUP(E2550,MAPEO!C:D,2,0))</f>
        <v>Compeed Callous</v>
      </c>
      <c r="N2550" t="str">
        <f>VLOOKUP(F2550,MD!A:B,2,0)</f>
        <v>YTD 2016</v>
      </c>
    </row>
    <row r="2551" spans="1:14">
      <c r="A2551" t="s">
        <v>133</v>
      </c>
      <c r="B2551" t="s">
        <v>0</v>
      </c>
      <c r="C2551" t="s">
        <v>159</v>
      </c>
      <c r="D2551" t="s">
        <v>423</v>
      </c>
      <c r="E2551" t="s">
        <v>661</v>
      </c>
      <c r="F2551" t="s">
        <v>117</v>
      </c>
      <c r="G2551" s="3">
        <v>65729.09</v>
      </c>
      <c r="H2551" s="3" t="str">
        <f>VLOOKUP($A2551&amp;$C2551&amp;$B2551,Mapping!$C:$G,3,0)</f>
        <v>Beauty</v>
      </c>
      <c r="I2551" t="str">
        <f>VLOOKUP($A2551&amp;$C2551&amp;$B2551,Mapping!$C:$G,4,0)</f>
        <v>COMPEED</v>
      </c>
      <c r="J2551" t="str">
        <f t="shared" si="39"/>
        <v>DUREZAS</v>
      </c>
      <c r="K2551" t="str">
        <f>VLOOKUP($A2551&amp;$C2551&amp;$B2551,Mapping!$C:$G,5,0)</f>
        <v>Oral &amp; Topical</v>
      </c>
      <c r="L2551" t="str">
        <f>VLOOKUP(J2551&amp;H2551,Mapping!J:K,2,0)</f>
        <v>Compeed Callous</v>
      </c>
      <c r="M2551" t="str">
        <f>IF(OR(I2551="PIZ BUIN",I2551="LISTERINE"),VLOOKUP(E2551,MAPEO!C:D,2,0)&amp;" "&amp;H2551,VLOOKUP(E2551,MAPEO!C:D,2,0))</f>
        <v>Compeed Callous</v>
      </c>
      <c r="N2551" t="str">
        <f>VLOOKUP(F2551,MD!A:B,2,0)</f>
        <v>YTD 2016</v>
      </c>
    </row>
    <row r="2552" spans="1:14">
      <c r="A2552" t="s">
        <v>133</v>
      </c>
      <c r="B2552" t="s">
        <v>0</v>
      </c>
      <c r="C2552" t="s">
        <v>159</v>
      </c>
      <c r="D2552" t="s">
        <v>423</v>
      </c>
      <c r="E2552" t="s">
        <v>661</v>
      </c>
      <c r="F2552" t="s">
        <v>118</v>
      </c>
      <c r="G2552" s="3">
        <v>69215.45</v>
      </c>
      <c r="H2552" s="3" t="str">
        <f>VLOOKUP($A2552&amp;$C2552&amp;$B2552,Mapping!$C:$G,3,0)</f>
        <v>Beauty</v>
      </c>
      <c r="I2552" t="str">
        <f>VLOOKUP($A2552&amp;$C2552&amp;$B2552,Mapping!$C:$G,4,0)</f>
        <v>COMPEED</v>
      </c>
      <c r="J2552" t="str">
        <f t="shared" si="39"/>
        <v>DUREZAS</v>
      </c>
      <c r="K2552" t="str">
        <f>VLOOKUP($A2552&amp;$C2552&amp;$B2552,Mapping!$C:$G,5,0)</f>
        <v>Oral &amp; Topical</v>
      </c>
      <c r="L2552" t="str">
        <f>VLOOKUP(J2552&amp;H2552,Mapping!J:K,2,0)</f>
        <v>Compeed Callous</v>
      </c>
      <c r="M2552" t="str">
        <f>IF(OR(I2552="PIZ BUIN",I2552="LISTERINE"),VLOOKUP(E2552,MAPEO!C:D,2,0)&amp;" "&amp;H2552,VLOOKUP(E2552,MAPEO!C:D,2,0))</f>
        <v>Compeed Callous</v>
      </c>
      <c r="N2552" t="str">
        <f>VLOOKUP(F2552,MD!A:B,2,0)</f>
        <v>YTD 2016</v>
      </c>
    </row>
    <row r="2553" spans="1:14">
      <c r="A2553" t="s">
        <v>133</v>
      </c>
      <c r="B2553" t="s">
        <v>0</v>
      </c>
      <c r="C2553" t="s">
        <v>159</v>
      </c>
      <c r="D2553" t="s">
        <v>423</v>
      </c>
      <c r="E2553" t="s">
        <v>662</v>
      </c>
      <c r="F2553" t="s">
        <v>482</v>
      </c>
      <c r="G2553" s="3">
        <v>12935.99</v>
      </c>
      <c r="H2553" s="3" t="str">
        <f>VLOOKUP($A2553&amp;$C2553&amp;$B2553,Mapping!$C:$G,3,0)</f>
        <v>Beauty</v>
      </c>
      <c r="I2553" t="str">
        <f>VLOOKUP($A2553&amp;$C2553&amp;$B2553,Mapping!$C:$G,4,0)</f>
        <v>COMPEED</v>
      </c>
      <c r="J2553" t="str">
        <f t="shared" si="39"/>
        <v>OTHER COMPEED FOOT CARE BUNION</v>
      </c>
      <c r="K2553" t="str">
        <f>VLOOKUP($A2553&amp;$C2553&amp;$B2553,Mapping!$C:$G,5,0)</f>
        <v>Oral &amp; Topical</v>
      </c>
      <c r="L2553" t="str">
        <f>VLOOKUP(J2553&amp;H2553,Mapping!J:K,2,0)</f>
        <v>Compeed Bunions</v>
      </c>
      <c r="M2553" t="str">
        <f>IF(OR(I2553="PIZ BUIN",I2553="LISTERINE"),VLOOKUP(E2553,MAPEO!C:D,2,0)&amp;" "&amp;H2553,VLOOKUP(E2553,MAPEO!C:D,2,0))</f>
        <v>Compeed Bunions</v>
      </c>
      <c r="N2553">
        <f>VLOOKUP(F2553,MD!A:B,2,0)</f>
        <v>0</v>
      </c>
    </row>
    <row r="2554" spans="1:14">
      <c r="A2554" t="s">
        <v>133</v>
      </c>
      <c r="B2554" t="s">
        <v>0</v>
      </c>
      <c r="C2554" t="s">
        <v>159</v>
      </c>
      <c r="D2554" t="s">
        <v>423</v>
      </c>
      <c r="E2554" t="s">
        <v>662</v>
      </c>
      <c r="F2554" t="s">
        <v>483</v>
      </c>
      <c r="G2554" s="3">
        <v>36886.39</v>
      </c>
      <c r="H2554" s="3" t="str">
        <f>VLOOKUP($A2554&amp;$C2554&amp;$B2554,Mapping!$C:$G,3,0)</f>
        <v>Beauty</v>
      </c>
      <c r="I2554" t="str">
        <f>VLOOKUP($A2554&amp;$C2554&amp;$B2554,Mapping!$C:$G,4,0)</f>
        <v>COMPEED</v>
      </c>
      <c r="J2554" t="str">
        <f t="shared" si="39"/>
        <v>OTHER COMPEED FOOT CARE BUNION</v>
      </c>
      <c r="K2554" t="str">
        <f>VLOOKUP($A2554&amp;$C2554&amp;$B2554,Mapping!$C:$G,5,0)</f>
        <v>Oral &amp; Topical</v>
      </c>
      <c r="L2554" t="str">
        <f>VLOOKUP(J2554&amp;H2554,Mapping!J:K,2,0)</f>
        <v>Compeed Bunions</v>
      </c>
      <c r="M2554" t="str">
        <f>IF(OR(I2554="PIZ BUIN",I2554="LISTERINE"),VLOOKUP(E2554,MAPEO!C:D,2,0)&amp;" "&amp;H2554,VLOOKUP(E2554,MAPEO!C:D,2,0))</f>
        <v>Compeed Bunions</v>
      </c>
      <c r="N2554">
        <f>VLOOKUP(F2554,MD!A:B,2,0)</f>
        <v>0</v>
      </c>
    </row>
    <row r="2555" spans="1:14">
      <c r="A2555" t="s">
        <v>133</v>
      </c>
      <c r="B2555" t="s">
        <v>0</v>
      </c>
      <c r="C2555" t="s">
        <v>159</v>
      </c>
      <c r="D2555" t="s">
        <v>423</v>
      </c>
      <c r="E2555" t="s">
        <v>662</v>
      </c>
      <c r="F2555" t="s">
        <v>484</v>
      </c>
      <c r="G2555" s="3">
        <v>61050.99</v>
      </c>
      <c r="H2555" s="3" t="str">
        <f>VLOOKUP($A2555&amp;$C2555&amp;$B2555,Mapping!$C:$G,3,0)</f>
        <v>Beauty</v>
      </c>
      <c r="I2555" t="str">
        <f>VLOOKUP($A2555&amp;$C2555&amp;$B2555,Mapping!$C:$G,4,0)</f>
        <v>COMPEED</v>
      </c>
      <c r="J2555" t="str">
        <f t="shared" si="39"/>
        <v>OTHER COMPEED FOOT CARE BUNION</v>
      </c>
      <c r="K2555" t="str">
        <f>VLOOKUP($A2555&amp;$C2555&amp;$B2555,Mapping!$C:$G,5,0)</f>
        <v>Oral &amp; Topical</v>
      </c>
      <c r="L2555" t="str">
        <f>VLOOKUP(J2555&amp;H2555,Mapping!J:K,2,0)</f>
        <v>Compeed Bunions</v>
      </c>
      <c r="M2555" t="str">
        <f>IF(OR(I2555="PIZ BUIN",I2555="LISTERINE"),VLOOKUP(E2555,MAPEO!C:D,2,0)&amp;" "&amp;H2555,VLOOKUP(E2555,MAPEO!C:D,2,0))</f>
        <v>Compeed Bunions</v>
      </c>
      <c r="N2555">
        <f>VLOOKUP(F2555,MD!A:B,2,0)</f>
        <v>0</v>
      </c>
    </row>
    <row r="2556" spans="1:14">
      <c r="A2556" t="s">
        <v>133</v>
      </c>
      <c r="B2556" t="s">
        <v>0</v>
      </c>
      <c r="C2556" t="s">
        <v>159</v>
      </c>
      <c r="D2556" t="s">
        <v>423</v>
      </c>
      <c r="E2556" t="s">
        <v>662</v>
      </c>
      <c r="F2556" t="s">
        <v>485</v>
      </c>
      <c r="G2556" s="3">
        <v>26066.97</v>
      </c>
      <c r="H2556" s="3" t="str">
        <f>VLOOKUP($A2556&amp;$C2556&amp;$B2556,Mapping!$C:$G,3,0)</f>
        <v>Beauty</v>
      </c>
      <c r="I2556" t="str">
        <f>VLOOKUP($A2556&amp;$C2556&amp;$B2556,Mapping!$C:$G,4,0)</f>
        <v>COMPEED</v>
      </c>
      <c r="J2556" t="str">
        <f t="shared" ref="J2556:J2614" si="40">IF(OR(C2556="ROC",C2556="COMPEED"),E2556,D2556)</f>
        <v>OTHER COMPEED FOOT CARE BUNION</v>
      </c>
      <c r="K2556" t="str">
        <f>VLOOKUP($A2556&amp;$C2556&amp;$B2556,Mapping!$C:$G,5,0)</f>
        <v>Oral &amp; Topical</v>
      </c>
      <c r="L2556" t="str">
        <f>VLOOKUP(J2556&amp;H2556,Mapping!J:K,2,0)</f>
        <v>Compeed Bunions</v>
      </c>
      <c r="M2556" t="str">
        <f>IF(OR(I2556="PIZ BUIN",I2556="LISTERINE"),VLOOKUP(E2556,MAPEO!C:D,2,0)&amp;" "&amp;H2556,VLOOKUP(E2556,MAPEO!C:D,2,0))</f>
        <v>Compeed Bunions</v>
      </c>
      <c r="N2556">
        <f>VLOOKUP(F2556,MD!A:B,2,0)</f>
        <v>0</v>
      </c>
    </row>
    <row r="2557" spans="1:14">
      <c r="A2557" t="s">
        <v>133</v>
      </c>
      <c r="B2557" t="s">
        <v>0</v>
      </c>
      <c r="C2557" t="s">
        <v>159</v>
      </c>
      <c r="D2557" t="s">
        <v>423</v>
      </c>
      <c r="E2557" t="s">
        <v>662</v>
      </c>
      <c r="F2557" t="s">
        <v>486</v>
      </c>
      <c r="G2557" s="3">
        <v>31818.97</v>
      </c>
      <c r="H2557" s="3" t="str">
        <f>VLOOKUP($A2557&amp;$C2557&amp;$B2557,Mapping!$C:$G,3,0)</f>
        <v>Beauty</v>
      </c>
      <c r="I2557" t="str">
        <f>VLOOKUP($A2557&amp;$C2557&amp;$B2557,Mapping!$C:$G,4,0)</f>
        <v>COMPEED</v>
      </c>
      <c r="J2557" t="str">
        <f t="shared" si="40"/>
        <v>OTHER COMPEED FOOT CARE BUNION</v>
      </c>
      <c r="K2557" t="str">
        <f>VLOOKUP($A2557&amp;$C2557&amp;$B2557,Mapping!$C:$G,5,0)</f>
        <v>Oral &amp; Topical</v>
      </c>
      <c r="L2557" t="str">
        <f>VLOOKUP(J2557&amp;H2557,Mapping!J:K,2,0)</f>
        <v>Compeed Bunions</v>
      </c>
      <c r="M2557" t="str">
        <f>IF(OR(I2557="PIZ BUIN",I2557="LISTERINE"),VLOOKUP(E2557,MAPEO!C:D,2,0)&amp;" "&amp;H2557,VLOOKUP(E2557,MAPEO!C:D,2,0))</f>
        <v>Compeed Bunions</v>
      </c>
      <c r="N2557">
        <f>VLOOKUP(F2557,MD!A:B,2,0)</f>
        <v>0</v>
      </c>
    </row>
    <row r="2558" spans="1:14">
      <c r="A2558" t="s">
        <v>133</v>
      </c>
      <c r="B2558" t="s">
        <v>0</v>
      </c>
      <c r="C2558" t="s">
        <v>159</v>
      </c>
      <c r="D2558" t="s">
        <v>423</v>
      </c>
      <c r="E2558" t="s">
        <v>662</v>
      </c>
      <c r="F2558" t="s">
        <v>487</v>
      </c>
      <c r="G2558" s="3">
        <v>69993.289999999994</v>
      </c>
      <c r="H2558" s="3" t="str">
        <f>VLOOKUP($A2558&amp;$C2558&amp;$B2558,Mapping!$C:$G,3,0)</f>
        <v>Beauty</v>
      </c>
      <c r="I2558" t="str">
        <f>VLOOKUP($A2558&amp;$C2558&amp;$B2558,Mapping!$C:$G,4,0)</f>
        <v>COMPEED</v>
      </c>
      <c r="J2558" t="str">
        <f t="shared" si="40"/>
        <v>OTHER COMPEED FOOT CARE BUNION</v>
      </c>
      <c r="K2558" t="str">
        <f>VLOOKUP($A2558&amp;$C2558&amp;$B2558,Mapping!$C:$G,5,0)</f>
        <v>Oral &amp; Topical</v>
      </c>
      <c r="L2558" t="str">
        <f>VLOOKUP(J2558&amp;H2558,Mapping!J:K,2,0)</f>
        <v>Compeed Bunions</v>
      </c>
      <c r="M2558" t="str">
        <f>IF(OR(I2558="PIZ BUIN",I2558="LISTERINE"),VLOOKUP(E2558,MAPEO!C:D,2,0)&amp;" "&amp;H2558,VLOOKUP(E2558,MAPEO!C:D,2,0))</f>
        <v>Compeed Bunions</v>
      </c>
      <c r="N2558">
        <f>VLOOKUP(F2558,MD!A:B,2,0)</f>
        <v>0</v>
      </c>
    </row>
    <row r="2559" spans="1:14">
      <c r="A2559" t="s">
        <v>133</v>
      </c>
      <c r="B2559" t="s">
        <v>0</v>
      </c>
      <c r="C2559" t="s">
        <v>159</v>
      </c>
      <c r="D2559" t="s">
        <v>423</v>
      </c>
      <c r="E2559" t="s">
        <v>662</v>
      </c>
      <c r="F2559" t="s">
        <v>488</v>
      </c>
      <c r="G2559" s="3">
        <v>14677.97</v>
      </c>
      <c r="H2559" s="3" t="str">
        <f>VLOOKUP($A2559&amp;$C2559&amp;$B2559,Mapping!$C:$G,3,0)</f>
        <v>Beauty</v>
      </c>
      <c r="I2559" t="str">
        <f>VLOOKUP($A2559&amp;$C2559&amp;$B2559,Mapping!$C:$G,4,0)</f>
        <v>COMPEED</v>
      </c>
      <c r="J2559" t="str">
        <f t="shared" si="40"/>
        <v>OTHER COMPEED FOOT CARE BUNION</v>
      </c>
      <c r="K2559" t="str">
        <f>VLOOKUP($A2559&amp;$C2559&amp;$B2559,Mapping!$C:$G,5,0)</f>
        <v>Oral &amp; Topical</v>
      </c>
      <c r="L2559" t="str">
        <f>VLOOKUP(J2559&amp;H2559,Mapping!J:K,2,0)</f>
        <v>Compeed Bunions</v>
      </c>
      <c r="M2559" t="str">
        <f>IF(OR(I2559="PIZ BUIN",I2559="LISTERINE"),VLOOKUP(E2559,MAPEO!C:D,2,0)&amp;" "&amp;H2559,VLOOKUP(E2559,MAPEO!C:D,2,0))</f>
        <v>Compeed Bunions</v>
      </c>
      <c r="N2559">
        <f>VLOOKUP(F2559,MD!A:B,2,0)</f>
        <v>0</v>
      </c>
    </row>
    <row r="2560" spans="1:14">
      <c r="A2560" t="s">
        <v>133</v>
      </c>
      <c r="B2560" t="s">
        <v>0</v>
      </c>
      <c r="C2560" t="s">
        <v>159</v>
      </c>
      <c r="D2560" t="s">
        <v>423</v>
      </c>
      <c r="E2560" t="s">
        <v>662</v>
      </c>
      <c r="F2560" t="s">
        <v>489</v>
      </c>
      <c r="G2560" s="3">
        <v>10097.51</v>
      </c>
      <c r="H2560" s="3" t="str">
        <f>VLOOKUP($A2560&amp;$C2560&amp;$B2560,Mapping!$C:$G,3,0)</f>
        <v>Beauty</v>
      </c>
      <c r="I2560" t="str">
        <f>VLOOKUP($A2560&amp;$C2560&amp;$B2560,Mapping!$C:$G,4,0)</f>
        <v>COMPEED</v>
      </c>
      <c r="J2560" t="str">
        <f t="shared" si="40"/>
        <v>OTHER COMPEED FOOT CARE BUNION</v>
      </c>
      <c r="K2560" t="str">
        <f>VLOOKUP($A2560&amp;$C2560&amp;$B2560,Mapping!$C:$G,5,0)</f>
        <v>Oral &amp; Topical</v>
      </c>
      <c r="L2560" t="str">
        <f>VLOOKUP(J2560&amp;H2560,Mapping!J:K,2,0)</f>
        <v>Compeed Bunions</v>
      </c>
      <c r="M2560" t="str">
        <f>IF(OR(I2560="PIZ BUIN",I2560="LISTERINE"),VLOOKUP(E2560,MAPEO!C:D,2,0)&amp;" "&amp;H2560,VLOOKUP(E2560,MAPEO!C:D,2,0))</f>
        <v>Compeed Bunions</v>
      </c>
      <c r="N2560">
        <f>VLOOKUP(F2560,MD!A:B,2,0)</f>
        <v>0</v>
      </c>
    </row>
    <row r="2561" spans="1:14">
      <c r="A2561" t="s">
        <v>133</v>
      </c>
      <c r="B2561" t="s">
        <v>0</v>
      </c>
      <c r="C2561" t="s">
        <v>159</v>
      </c>
      <c r="D2561" t="s">
        <v>423</v>
      </c>
      <c r="E2561" t="s">
        <v>662</v>
      </c>
      <c r="F2561" t="s">
        <v>490</v>
      </c>
      <c r="G2561" s="3">
        <v>17859.71</v>
      </c>
      <c r="H2561" s="3" t="str">
        <f>VLOOKUP($A2561&amp;$C2561&amp;$B2561,Mapping!$C:$G,3,0)</f>
        <v>Beauty</v>
      </c>
      <c r="I2561" t="str">
        <f>VLOOKUP($A2561&amp;$C2561&amp;$B2561,Mapping!$C:$G,4,0)</f>
        <v>COMPEED</v>
      </c>
      <c r="J2561" t="str">
        <f t="shared" si="40"/>
        <v>OTHER COMPEED FOOT CARE BUNION</v>
      </c>
      <c r="K2561" t="str">
        <f>VLOOKUP($A2561&amp;$C2561&amp;$B2561,Mapping!$C:$G,5,0)</f>
        <v>Oral &amp; Topical</v>
      </c>
      <c r="L2561" t="str">
        <f>VLOOKUP(J2561&amp;H2561,Mapping!J:K,2,0)</f>
        <v>Compeed Bunions</v>
      </c>
      <c r="M2561" t="str">
        <f>IF(OR(I2561="PIZ BUIN",I2561="LISTERINE"),VLOOKUP(E2561,MAPEO!C:D,2,0)&amp;" "&amp;H2561,VLOOKUP(E2561,MAPEO!C:D,2,0))</f>
        <v>Compeed Bunions</v>
      </c>
      <c r="N2561">
        <f>VLOOKUP(F2561,MD!A:B,2,0)</f>
        <v>0</v>
      </c>
    </row>
    <row r="2562" spans="1:14">
      <c r="A2562" t="s">
        <v>133</v>
      </c>
      <c r="B2562" t="s">
        <v>0</v>
      </c>
      <c r="C2562" t="s">
        <v>159</v>
      </c>
      <c r="D2562" t="s">
        <v>423</v>
      </c>
      <c r="E2562" t="s">
        <v>662</v>
      </c>
      <c r="F2562" t="s">
        <v>491</v>
      </c>
      <c r="G2562" s="3">
        <v>15639.63</v>
      </c>
      <c r="H2562" s="3" t="str">
        <f>VLOOKUP($A2562&amp;$C2562&amp;$B2562,Mapping!$C:$G,3,0)</f>
        <v>Beauty</v>
      </c>
      <c r="I2562" t="str">
        <f>VLOOKUP($A2562&amp;$C2562&amp;$B2562,Mapping!$C:$G,4,0)</f>
        <v>COMPEED</v>
      </c>
      <c r="J2562" t="str">
        <f t="shared" si="40"/>
        <v>OTHER COMPEED FOOT CARE BUNION</v>
      </c>
      <c r="K2562" t="str">
        <f>VLOOKUP($A2562&amp;$C2562&amp;$B2562,Mapping!$C:$G,5,0)</f>
        <v>Oral &amp; Topical</v>
      </c>
      <c r="L2562" t="str">
        <f>VLOOKUP(J2562&amp;H2562,Mapping!J:K,2,0)</f>
        <v>Compeed Bunions</v>
      </c>
      <c r="M2562" t="str">
        <f>IF(OR(I2562="PIZ BUIN",I2562="LISTERINE"),VLOOKUP(E2562,MAPEO!C:D,2,0)&amp;" "&amp;H2562,VLOOKUP(E2562,MAPEO!C:D,2,0))</f>
        <v>Compeed Bunions</v>
      </c>
      <c r="N2562">
        <f>VLOOKUP(F2562,MD!A:B,2,0)</f>
        <v>0</v>
      </c>
    </row>
    <row r="2563" spans="1:14">
      <c r="A2563" t="s">
        <v>133</v>
      </c>
      <c r="B2563" t="s">
        <v>0</v>
      </c>
      <c r="C2563" t="s">
        <v>159</v>
      </c>
      <c r="D2563" t="s">
        <v>423</v>
      </c>
      <c r="E2563" t="s">
        <v>662</v>
      </c>
      <c r="F2563" t="s">
        <v>492</v>
      </c>
      <c r="G2563" s="3">
        <v>14948.49</v>
      </c>
      <c r="H2563" s="3" t="str">
        <f>VLOOKUP($A2563&amp;$C2563&amp;$B2563,Mapping!$C:$G,3,0)</f>
        <v>Beauty</v>
      </c>
      <c r="I2563" t="str">
        <f>VLOOKUP($A2563&amp;$C2563&amp;$B2563,Mapping!$C:$G,4,0)</f>
        <v>COMPEED</v>
      </c>
      <c r="J2563" t="str">
        <f t="shared" si="40"/>
        <v>OTHER COMPEED FOOT CARE BUNION</v>
      </c>
      <c r="K2563" t="str">
        <f>VLOOKUP($A2563&amp;$C2563&amp;$B2563,Mapping!$C:$G,5,0)</f>
        <v>Oral &amp; Topical</v>
      </c>
      <c r="L2563" t="str">
        <f>VLOOKUP(J2563&amp;H2563,Mapping!J:K,2,0)</f>
        <v>Compeed Bunions</v>
      </c>
      <c r="M2563" t="str">
        <f>IF(OR(I2563="PIZ BUIN",I2563="LISTERINE"),VLOOKUP(E2563,MAPEO!C:D,2,0)&amp;" "&amp;H2563,VLOOKUP(E2563,MAPEO!C:D,2,0))</f>
        <v>Compeed Bunions</v>
      </c>
      <c r="N2563">
        <f>VLOOKUP(F2563,MD!A:B,2,0)</f>
        <v>0</v>
      </c>
    </row>
    <row r="2564" spans="1:14">
      <c r="A2564" t="s">
        <v>133</v>
      </c>
      <c r="B2564" t="s">
        <v>0</v>
      </c>
      <c r="C2564" t="s">
        <v>159</v>
      </c>
      <c r="D2564" t="s">
        <v>423</v>
      </c>
      <c r="E2564" t="s">
        <v>662</v>
      </c>
      <c r="F2564" t="s">
        <v>493</v>
      </c>
      <c r="G2564" s="3">
        <v>44783.78</v>
      </c>
      <c r="H2564" s="3" t="str">
        <f>VLOOKUP($A2564&amp;$C2564&amp;$B2564,Mapping!$C:$G,3,0)</f>
        <v>Beauty</v>
      </c>
      <c r="I2564" t="str">
        <f>VLOOKUP($A2564&amp;$C2564&amp;$B2564,Mapping!$C:$G,4,0)</f>
        <v>COMPEED</v>
      </c>
      <c r="J2564" t="str">
        <f t="shared" si="40"/>
        <v>OTHER COMPEED FOOT CARE BUNION</v>
      </c>
      <c r="K2564" t="str">
        <f>VLOOKUP($A2564&amp;$C2564&amp;$B2564,Mapping!$C:$G,5,0)</f>
        <v>Oral &amp; Topical</v>
      </c>
      <c r="L2564" t="str">
        <f>VLOOKUP(J2564&amp;H2564,Mapping!J:K,2,0)</f>
        <v>Compeed Bunions</v>
      </c>
      <c r="M2564" t="str">
        <f>IF(OR(I2564="PIZ BUIN",I2564="LISTERINE"),VLOOKUP(E2564,MAPEO!C:D,2,0)&amp;" "&amp;H2564,VLOOKUP(E2564,MAPEO!C:D,2,0))</f>
        <v>Compeed Bunions</v>
      </c>
      <c r="N2564">
        <f>VLOOKUP(F2564,MD!A:B,2,0)</f>
        <v>0</v>
      </c>
    </row>
    <row r="2565" spans="1:14">
      <c r="A2565" t="s">
        <v>133</v>
      </c>
      <c r="B2565" t="s">
        <v>0</v>
      </c>
      <c r="C2565" t="s">
        <v>159</v>
      </c>
      <c r="D2565" t="s">
        <v>423</v>
      </c>
      <c r="E2565" t="s">
        <v>662</v>
      </c>
      <c r="F2565" t="s">
        <v>95</v>
      </c>
      <c r="G2565" s="3">
        <v>19223.53</v>
      </c>
      <c r="H2565" s="3" t="str">
        <f>VLOOKUP($A2565&amp;$C2565&amp;$B2565,Mapping!$C:$G,3,0)</f>
        <v>Beauty</v>
      </c>
      <c r="I2565" t="str">
        <f>VLOOKUP($A2565&amp;$C2565&amp;$B2565,Mapping!$C:$G,4,0)</f>
        <v>COMPEED</v>
      </c>
      <c r="J2565" t="str">
        <f t="shared" si="40"/>
        <v>OTHER COMPEED FOOT CARE BUNION</v>
      </c>
      <c r="K2565" t="str">
        <f>VLOOKUP($A2565&amp;$C2565&amp;$B2565,Mapping!$C:$G,5,0)</f>
        <v>Oral &amp; Topical</v>
      </c>
      <c r="L2565" t="str">
        <f>VLOOKUP(J2565&amp;H2565,Mapping!J:K,2,0)</f>
        <v>Compeed Bunions</v>
      </c>
      <c r="M2565" t="str">
        <f>IF(OR(I2565="PIZ BUIN",I2565="LISTERINE"),VLOOKUP(E2565,MAPEO!C:D,2,0)&amp;" "&amp;H2565,VLOOKUP(E2565,MAPEO!C:D,2,0))</f>
        <v>Compeed Bunions</v>
      </c>
      <c r="N2565" t="str">
        <f>VLOOKUP(F2565,MD!A:B,2,0)</f>
        <v>YTD 2015</v>
      </c>
    </row>
    <row r="2566" spans="1:14">
      <c r="A2566" t="s">
        <v>133</v>
      </c>
      <c r="B2566" t="s">
        <v>0</v>
      </c>
      <c r="C2566" t="s">
        <v>159</v>
      </c>
      <c r="D2566" t="s">
        <v>423</v>
      </c>
      <c r="E2566" t="s">
        <v>662</v>
      </c>
      <c r="F2566" t="s">
        <v>96</v>
      </c>
      <c r="G2566" s="3">
        <v>46738.16</v>
      </c>
      <c r="H2566" s="3" t="str">
        <f>VLOOKUP($A2566&amp;$C2566&amp;$B2566,Mapping!$C:$G,3,0)</f>
        <v>Beauty</v>
      </c>
      <c r="I2566" t="str">
        <f>VLOOKUP($A2566&amp;$C2566&amp;$B2566,Mapping!$C:$G,4,0)</f>
        <v>COMPEED</v>
      </c>
      <c r="J2566" t="str">
        <f t="shared" si="40"/>
        <v>OTHER COMPEED FOOT CARE BUNION</v>
      </c>
      <c r="K2566" t="str">
        <f>VLOOKUP($A2566&amp;$C2566&amp;$B2566,Mapping!$C:$G,5,0)</f>
        <v>Oral &amp; Topical</v>
      </c>
      <c r="L2566" t="str">
        <f>VLOOKUP(J2566&amp;H2566,Mapping!J:K,2,0)</f>
        <v>Compeed Bunions</v>
      </c>
      <c r="M2566" t="str">
        <f>IF(OR(I2566="PIZ BUIN",I2566="LISTERINE"),VLOOKUP(E2566,MAPEO!C:D,2,0)&amp;" "&amp;H2566,VLOOKUP(E2566,MAPEO!C:D,2,0))</f>
        <v>Compeed Bunions</v>
      </c>
      <c r="N2566" t="str">
        <f>VLOOKUP(F2566,MD!A:B,2,0)</f>
        <v>YTD 2015</v>
      </c>
    </row>
    <row r="2567" spans="1:14">
      <c r="A2567" t="s">
        <v>133</v>
      </c>
      <c r="B2567" t="s">
        <v>0</v>
      </c>
      <c r="C2567" t="s">
        <v>159</v>
      </c>
      <c r="D2567" t="s">
        <v>423</v>
      </c>
      <c r="E2567" t="s">
        <v>662</v>
      </c>
      <c r="F2567" t="s">
        <v>97</v>
      </c>
      <c r="G2567" s="3">
        <v>39786.230000000003</v>
      </c>
      <c r="H2567" s="3" t="str">
        <f>VLOOKUP($A2567&amp;$C2567&amp;$B2567,Mapping!$C:$G,3,0)</f>
        <v>Beauty</v>
      </c>
      <c r="I2567" t="str">
        <f>VLOOKUP($A2567&amp;$C2567&amp;$B2567,Mapping!$C:$G,4,0)</f>
        <v>COMPEED</v>
      </c>
      <c r="J2567" t="str">
        <f t="shared" si="40"/>
        <v>OTHER COMPEED FOOT CARE BUNION</v>
      </c>
      <c r="K2567" t="str">
        <f>VLOOKUP($A2567&amp;$C2567&amp;$B2567,Mapping!$C:$G,5,0)</f>
        <v>Oral &amp; Topical</v>
      </c>
      <c r="L2567" t="str">
        <f>VLOOKUP(J2567&amp;H2567,Mapping!J:K,2,0)</f>
        <v>Compeed Bunions</v>
      </c>
      <c r="M2567" t="str">
        <f>IF(OR(I2567="PIZ BUIN",I2567="LISTERINE"),VLOOKUP(E2567,MAPEO!C:D,2,0)&amp;" "&amp;H2567,VLOOKUP(E2567,MAPEO!C:D,2,0))</f>
        <v>Compeed Bunions</v>
      </c>
      <c r="N2567" t="str">
        <f>VLOOKUP(F2567,MD!A:B,2,0)</f>
        <v>YTD 2015</v>
      </c>
    </row>
    <row r="2568" spans="1:14">
      <c r="A2568" t="s">
        <v>133</v>
      </c>
      <c r="B2568" t="s">
        <v>0</v>
      </c>
      <c r="C2568" t="s">
        <v>159</v>
      </c>
      <c r="D2568" t="s">
        <v>423</v>
      </c>
      <c r="E2568" t="s">
        <v>662</v>
      </c>
      <c r="F2568" t="s">
        <v>101</v>
      </c>
      <c r="G2568" s="3">
        <v>16334.38</v>
      </c>
      <c r="H2568" s="3" t="str">
        <f>VLOOKUP($A2568&amp;$C2568&amp;$B2568,Mapping!$C:$G,3,0)</f>
        <v>Beauty</v>
      </c>
      <c r="I2568" t="str">
        <f>VLOOKUP($A2568&amp;$C2568&amp;$B2568,Mapping!$C:$G,4,0)</f>
        <v>COMPEED</v>
      </c>
      <c r="J2568" t="str">
        <f t="shared" si="40"/>
        <v>OTHER COMPEED FOOT CARE BUNION</v>
      </c>
      <c r="K2568" t="str">
        <f>VLOOKUP($A2568&amp;$C2568&amp;$B2568,Mapping!$C:$G,5,0)</f>
        <v>Oral &amp; Topical</v>
      </c>
      <c r="L2568" t="str">
        <f>VLOOKUP(J2568&amp;H2568,Mapping!J:K,2,0)</f>
        <v>Compeed Bunions</v>
      </c>
      <c r="M2568" t="str">
        <f>IF(OR(I2568="PIZ BUIN",I2568="LISTERINE"),VLOOKUP(E2568,MAPEO!C:D,2,0)&amp;" "&amp;H2568,VLOOKUP(E2568,MAPEO!C:D,2,0))</f>
        <v>Compeed Bunions</v>
      </c>
      <c r="N2568" t="str">
        <f>VLOOKUP(F2568,MD!A:B,2,0)</f>
        <v>YTD 2015</v>
      </c>
    </row>
    <row r="2569" spans="1:14">
      <c r="A2569" t="s">
        <v>133</v>
      </c>
      <c r="B2569" t="s">
        <v>0</v>
      </c>
      <c r="C2569" t="s">
        <v>159</v>
      </c>
      <c r="D2569" t="s">
        <v>423</v>
      </c>
      <c r="E2569" t="s">
        <v>662</v>
      </c>
      <c r="F2569" t="s">
        <v>104</v>
      </c>
      <c r="G2569" s="3">
        <v>33476.980000000003</v>
      </c>
      <c r="H2569" s="3" t="str">
        <f>VLOOKUP($A2569&amp;$C2569&amp;$B2569,Mapping!$C:$G,3,0)</f>
        <v>Beauty</v>
      </c>
      <c r="I2569" t="str">
        <f>VLOOKUP($A2569&amp;$C2569&amp;$B2569,Mapping!$C:$G,4,0)</f>
        <v>COMPEED</v>
      </c>
      <c r="J2569" t="str">
        <f t="shared" si="40"/>
        <v>OTHER COMPEED FOOT CARE BUNION</v>
      </c>
      <c r="K2569" t="str">
        <f>VLOOKUP($A2569&amp;$C2569&amp;$B2569,Mapping!$C:$G,5,0)</f>
        <v>Oral &amp; Topical</v>
      </c>
      <c r="L2569" t="str">
        <f>VLOOKUP(J2569&amp;H2569,Mapping!J:K,2,0)</f>
        <v>Compeed Bunions</v>
      </c>
      <c r="M2569" t="str">
        <f>IF(OR(I2569="PIZ BUIN",I2569="LISTERINE"),VLOOKUP(E2569,MAPEO!C:D,2,0)&amp;" "&amp;H2569,VLOOKUP(E2569,MAPEO!C:D,2,0))</f>
        <v>Compeed Bunions</v>
      </c>
      <c r="N2569" t="str">
        <f>VLOOKUP(F2569,MD!A:B,2,0)</f>
        <v>YTD 2015</v>
      </c>
    </row>
    <row r="2570" spans="1:14">
      <c r="A2570" t="s">
        <v>133</v>
      </c>
      <c r="B2570" t="s">
        <v>0</v>
      </c>
      <c r="C2570" t="s">
        <v>159</v>
      </c>
      <c r="D2570" t="s">
        <v>423</v>
      </c>
      <c r="E2570" t="s">
        <v>662</v>
      </c>
      <c r="F2570" t="s">
        <v>105</v>
      </c>
      <c r="G2570" s="3">
        <v>62632.17</v>
      </c>
      <c r="H2570" s="3" t="str">
        <f>VLOOKUP($A2570&amp;$C2570&amp;$B2570,Mapping!$C:$G,3,0)</f>
        <v>Beauty</v>
      </c>
      <c r="I2570" t="str">
        <f>VLOOKUP($A2570&amp;$C2570&amp;$B2570,Mapping!$C:$G,4,0)</f>
        <v>COMPEED</v>
      </c>
      <c r="J2570" t="str">
        <f t="shared" si="40"/>
        <v>OTHER COMPEED FOOT CARE BUNION</v>
      </c>
      <c r="K2570" t="str">
        <f>VLOOKUP($A2570&amp;$C2570&amp;$B2570,Mapping!$C:$G,5,0)</f>
        <v>Oral &amp; Topical</v>
      </c>
      <c r="L2570" t="str">
        <f>VLOOKUP(J2570&amp;H2570,Mapping!J:K,2,0)</f>
        <v>Compeed Bunions</v>
      </c>
      <c r="M2570" t="str">
        <f>IF(OR(I2570="PIZ BUIN",I2570="LISTERINE"),VLOOKUP(E2570,MAPEO!C:D,2,0)&amp;" "&amp;H2570,VLOOKUP(E2570,MAPEO!C:D,2,0))</f>
        <v>Compeed Bunions</v>
      </c>
      <c r="N2570" t="str">
        <f>VLOOKUP(F2570,MD!A:B,2,0)</f>
        <v>YTD 2015</v>
      </c>
    </row>
    <row r="2571" spans="1:14">
      <c r="A2571" t="s">
        <v>133</v>
      </c>
      <c r="B2571" t="s">
        <v>0</v>
      </c>
      <c r="C2571" t="s">
        <v>159</v>
      </c>
      <c r="D2571" t="s">
        <v>423</v>
      </c>
      <c r="E2571" t="s">
        <v>662</v>
      </c>
      <c r="F2571" t="s">
        <v>106</v>
      </c>
      <c r="G2571" s="3">
        <v>20234.82</v>
      </c>
      <c r="H2571" s="3" t="str">
        <f>VLOOKUP($A2571&amp;$C2571&amp;$B2571,Mapping!$C:$G,3,0)</f>
        <v>Beauty</v>
      </c>
      <c r="I2571" t="str">
        <f>VLOOKUP($A2571&amp;$C2571&amp;$B2571,Mapping!$C:$G,4,0)</f>
        <v>COMPEED</v>
      </c>
      <c r="J2571" t="str">
        <f t="shared" si="40"/>
        <v>OTHER COMPEED FOOT CARE BUNION</v>
      </c>
      <c r="K2571" t="str">
        <f>VLOOKUP($A2571&amp;$C2571&amp;$B2571,Mapping!$C:$G,5,0)</f>
        <v>Oral &amp; Topical</v>
      </c>
      <c r="L2571" t="str">
        <f>VLOOKUP(J2571&amp;H2571,Mapping!J:K,2,0)</f>
        <v>Compeed Bunions</v>
      </c>
      <c r="M2571" t="str">
        <f>IF(OR(I2571="PIZ BUIN",I2571="LISTERINE"),VLOOKUP(E2571,MAPEO!C:D,2,0)&amp;" "&amp;H2571,VLOOKUP(E2571,MAPEO!C:D,2,0))</f>
        <v>Compeed Bunions</v>
      </c>
      <c r="N2571" t="str">
        <f>VLOOKUP(F2571,MD!A:B,2,0)</f>
        <v>YTD 2015</v>
      </c>
    </row>
    <row r="2572" spans="1:14">
      <c r="A2572" t="s">
        <v>133</v>
      </c>
      <c r="B2572" t="s">
        <v>0</v>
      </c>
      <c r="C2572" t="s">
        <v>159</v>
      </c>
      <c r="D2572" t="s">
        <v>423</v>
      </c>
      <c r="E2572" t="s">
        <v>662</v>
      </c>
      <c r="F2572" t="s">
        <v>108</v>
      </c>
      <c r="G2572" s="3">
        <v>11491.01</v>
      </c>
      <c r="H2572" s="3" t="str">
        <f>VLOOKUP($A2572&amp;$C2572&amp;$B2572,Mapping!$C:$G,3,0)</f>
        <v>Beauty</v>
      </c>
      <c r="I2572" t="str">
        <f>VLOOKUP($A2572&amp;$C2572&amp;$B2572,Mapping!$C:$G,4,0)</f>
        <v>COMPEED</v>
      </c>
      <c r="J2572" t="str">
        <f t="shared" si="40"/>
        <v>OTHER COMPEED FOOT CARE BUNION</v>
      </c>
      <c r="K2572" t="str">
        <f>VLOOKUP($A2572&amp;$C2572&amp;$B2572,Mapping!$C:$G,5,0)</f>
        <v>Oral &amp; Topical</v>
      </c>
      <c r="L2572" t="str">
        <f>VLOOKUP(J2572&amp;H2572,Mapping!J:K,2,0)</f>
        <v>Compeed Bunions</v>
      </c>
      <c r="M2572" t="str">
        <f>IF(OR(I2572="PIZ BUIN",I2572="LISTERINE"),VLOOKUP(E2572,MAPEO!C:D,2,0)&amp;" "&amp;H2572,VLOOKUP(E2572,MAPEO!C:D,2,0))</f>
        <v>Compeed Bunions</v>
      </c>
      <c r="N2572">
        <f>VLOOKUP(F2572,MD!A:B,2,0)</f>
        <v>0</v>
      </c>
    </row>
    <row r="2573" spans="1:14">
      <c r="A2573" t="s">
        <v>133</v>
      </c>
      <c r="B2573" t="s">
        <v>0</v>
      </c>
      <c r="C2573" t="s">
        <v>159</v>
      </c>
      <c r="D2573" t="s">
        <v>423</v>
      </c>
      <c r="E2573" t="s">
        <v>662</v>
      </c>
      <c r="F2573" t="s">
        <v>109</v>
      </c>
      <c r="G2573" s="3">
        <v>19963.04</v>
      </c>
      <c r="H2573" s="3" t="str">
        <f>VLOOKUP($A2573&amp;$C2573&amp;$B2573,Mapping!$C:$G,3,0)</f>
        <v>Beauty</v>
      </c>
      <c r="I2573" t="str">
        <f>VLOOKUP($A2573&amp;$C2573&amp;$B2573,Mapping!$C:$G,4,0)</f>
        <v>COMPEED</v>
      </c>
      <c r="J2573" t="str">
        <f t="shared" si="40"/>
        <v>OTHER COMPEED FOOT CARE BUNION</v>
      </c>
      <c r="K2573" t="str">
        <f>VLOOKUP($A2573&amp;$C2573&amp;$B2573,Mapping!$C:$G,5,0)</f>
        <v>Oral &amp; Topical</v>
      </c>
      <c r="L2573" t="str">
        <f>VLOOKUP(J2573&amp;H2573,Mapping!J:K,2,0)</f>
        <v>Compeed Bunions</v>
      </c>
      <c r="M2573" t="str">
        <f>IF(OR(I2573="PIZ BUIN",I2573="LISTERINE"),VLOOKUP(E2573,MAPEO!C:D,2,0)&amp;" "&amp;H2573,VLOOKUP(E2573,MAPEO!C:D,2,0))</f>
        <v>Compeed Bunions</v>
      </c>
      <c r="N2573">
        <f>VLOOKUP(F2573,MD!A:B,2,0)</f>
        <v>0</v>
      </c>
    </row>
    <row r="2574" spans="1:14">
      <c r="A2574" t="s">
        <v>133</v>
      </c>
      <c r="B2574" t="s">
        <v>0</v>
      </c>
      <c r="C2574" t="s">
        <v>159</v>
      </c>
      <c r="D2574" t="s">
        <v>423</v>
      </c>
      <c r="E2574" t="s">
        <v>662</v>
      </c>
      <c r="F2574" t="s">
        <v>110</v>
      </c>
      <c r="G2574" s="3">
        <v>10344.89</v>
      </c>
      <c r="H2574" s="3" t="str">
        <f>VLOOKUP($A2574&amp;$C2574&amp;$B2574,Mapping!$C:$G,3,0)</f>
        <v>Beauty</v>
      </c>
      <c r="I2574" t="str">
        <f>VLOOKUP($A2574&amp;$C2574&amp;$B2574,Mapping!$C:$G,4,0)</f>
        <v>COMPEED</v>
      </c>
      <c r="J2574" t="str">
        <f t="shared" si="40"/>
        <v>OTHER COMPEED FOOT CARE BUNION</v>
      </c>
      <c r="K2574" t="str">
        <f>VLOOKUP($A2574&amp;$C2574&amp;$B2574,Mapping!$C:$G,5,0)</f>
        <v>Oral &amp; Topical</v>
      </c>
      <c r="L2574" t="str">
        <f>VLOOKUP(J2574&amp;H2574,Mapping!J:K,2,0)</f>
        <v>Compeed Bunions</v>
      </c>
      <c r="M2574" t="str">
        <f>IF(OR(I2574="PIZ BUIN",I2574="LISTERINE"),VLOOKUP(E2574,MAPEO!C:D,2,0)&amp;" "&amp;H2574,VLOOKUP(E2574,MAPEO!C:D,2,0))</f>
        <v>Compeed Bunions</v>
      </c>
      <c r="N2574">
        <f>VLOOKUP(F2574,MD!A:B,2,0)</f>
        <v>0</v>
      </c>
    </row>
    <row r="2575" spans="1:14">
      <c r="A2575" t="s">
        <v>133</v>
      </c>
      <c r="B2575" t="s">
        <v>0</v>
      </c>
      <c r="C2575" t="s">
        <v>159</v>
      </c>
      <c r="D2575" t="s">
        <v>423</v>
      </c>
      <c r="E2575" t="s">
        <v>662</v>
      </c>
      <c r="F2575" t="s">
        <v>111</v>
      </c>
      <c r="G2575" s="3">
        <v>10947.98</v>
      </c>
      <c r="H2575" s="3" t="str">
        <f>VLOOKUP($A2575&amp;$C2575&amp;$B2575,Mapping!$C:$G,3,0)</f>
        <v>Beauty</v>
      </c>
      <c r="I2575" t="str">
        <f>VLOOKUP($A2575&amp;$C2575&amp;$B2575,Mapping!$C:$G,4,0)</f>
        <v>COMPEED</v>
      </c>
      <c r="J2575" t="str">
        <f t="shared" si="40"/>
        <v>OTHER COMPEED FOOT CARE BUNION</v>
      </c>
      <c r="K2575" t="str">
        <f>VLOOKUP($A2575&amp;$C2575&amp;$B2575,Mapping!$C:$G,5,0)</f>
        <v>Oral &amp; Topical</v>
      </c>
      <c r="L2575" t="str">
        <f>VLOOKUP(J2575&amp;H2575,Mapping!J:K,2,0)</f>
        <v>Compeed Bunions</v>
      </c>
      <c r="M2575" t="str">
        <f>IF(OR(I2575="PIZ BUIN",I2575="LISTERINE"),VLOOKUP(E2575,MAPEO!C:D,2,0)&amp;" "&amp;H2575,VLOOKUP(E2575,MAPEO!C:D,2,0))</f>
        <v>Compeed Bunions</v>
      </c>
      <c r="N2575">
        <f>VLOOKUP(F2575,MD!A:B,2,0)</f>
        <v>0</v>
      </c>
    </row>
    <row r="2576" spans="1:14">
      <c r="A2576" t="s">
        <v>133</v>
      </c>
      <c r="B2576" t="s">
        <v>0</v>
      </c>
      <c r="C2576" t="s">
        <v>159</v>
      </c>
      <c r="D2576" t="s">
        <v>423</v>
      </c>
      <c r="E2576" t="s">
        <v>662</v>
      </c>
      <c r="F2576" t="s">
        <v>114</v>
      </c>
      <c r="G2576" s="3">
        <v>78523.23</v>
      </c>
      <c r="H2576" s="3" t="str">
        <f>VLOOKUP($A2576&amp;$C2576&amp;$B2576,Mapping!$C:$G,3,0)</f>
        <v>Beauty</v>
      </c>
      <c r="I2576" t="str">
        <f>VLOOKUP($A2576&amp;$C2576&amp;$B2576,Mapping!$C:$G,4,0)</f>
        <v>COMPEED</v>
      </c>
      <c r="J2576" t="str">
        <f t="shared" si="40"/>
        <v>OTHER COMPEED FOOT CARE BUNION</v>
      </c>
      <c r="K2576" t="str">
        <f>VLOOKUP($A2576&amp;$C2576&amp;$B2576,Mapping!$C:$G,5,0)</f>
        <v>Oral &amp; Topical</v>
      </c>
      <c r="L2576" t="str">
        <f>VLOOKUP(J2576&amp;H2576,Mapping!J:K,2,0)</f>
        <v>Compeed Bunions</v>
      </c>
      <c r="M2576" t="str">
        <f>IF(OR(I2576="PIZ BUIN",I2576="LISTERINE"),VLOOKUP(E2576,MAPEO!C:D,2,0)&amp;" "&amp;H2576,VLOOKUP(E2576,MAPEO!C:D,2,0))</f>
        <v>Compeed Bunions</v>
      </c>
      <c r="N2576">
        <f>VLOOKUP(F2576,MD!A:B,2,0)</f>
        <v>0</v>
      </c>
    </row>
    <row r="2577" spans="1:14">
      <c r="A2577" t="s">
        <v>133</v>
      </c>
      <c r="B2577" t="s">
        <v>0</v>
      </c>
      <c r="C2577" t="s">
        <v>159</v>
      </c>
      <c r="D2577" t="s">
        <v>423</v>
      </c>
      <c r="E2577" t="s">
        <v>662</v>
      </c>
      <c r="F2577" t="s">
        <v>115</v>
      </c>
      <c r="G2577" s="3">
        <v>18165.55</v>
      </c>
      <c r="H2577" s="3" t="str">
        <f>VLOOKUP($A2577&amp;$C2577&amp;$B2577,Mapping!$C:$G,3,0)</f>
        <v>Beauty</v>
      </c>
      <c r="I2577" t="str">
        <f>VLOOKUP($A2577&amp;$C2577&amp;$B2577,Mapping!$C:$G,4,0)</f>
        <v>COMPEED</v>
      </c>
      <c r="J2577" t="str">
        <f t="shared" si="40"/>
        <v>OTHER COMPEED FOOT CARE BUNION</v>
      </c>
      <c r="K2577" t="str">
        <f>VLOOKUP($A2577&amp;$C2577&amp;$B2577,Mapping!$C:$G,5,0)</f>
        <v>Oral &amp; Topical</v>
      </c>
      <c r="L2577" t="str">
        <f>VLOOKUP(J2577&amp;H2577,Mapping!J:K,2,0)</f>
        <v>Compeed Bunions</v>
      </c>
      <c r="M2577" t="str">
        <f>IF(OR(I2577="PIZ BUIN",I2577="LISTERINE"),VLOOKUP(E2577,MAPEO!C:D,2,0)&amp;" "&amp;H2577,VLOOKUP(E2577,MAPEO!C:D,2,0))</f>
        <v>Compeed Bunions</v>
      </c>
      <c r="N2577" t="str">
        <f>VLOOKUP(F2577,MD!A:B,2,0)</f>
        <v>YTD 2016</v>
      </c>
    </row>
    <row r="2578" spans="1:14">
      <c r="A2578" t="s">
        <v>133</v>
      </c>
      <c r="B2578" t="s">
        <v>0</v>
      </c>
      <c r="C2578" t="s">
        <v>159</v>
      </c>
      <c r="D2578" t="s">
        <v>423</v>
      </c>
      <c r="E2578" t="s">
        <v>662</v>
      </c>
      <c r="F2578" t="s">
        <v>117</v>
      </c>
      <c r="G2578" s="3">
        <v>43569.39</v>
      </c>
      <c r="H2578" s="3" t="str">
        <f>VLOOKUP($A2578&amp;$C2578&amp;$B2578,Mapping!$C:$G,3,0)</f>
        <v>Beauty</v>
      </c>
      <c r="I2578" t="str">
        <f>VLOOKUP($A2578&amp;$C2578&amp;$B2578,Mapping!$C:$G,4,0)</f>
        <v>COMPEED</v>
      </c>
      <c r="J2578" t="str">
        <f t="shared" si="40"/>
        <v>OTHER COMPEED FOOT CARE BUNION</v>
      </c>
      <c r="K2578" t="str">
        <f>VLOOKUP($A2578&amp;$C2578&amp;$B2578,Mapping!$C:$G,5,0)</f>
        <v>Oral &amp; Topical</v>
      </c>
      <c r="L2578" t="str">
        <f>VLOOKUP(J2578&amp;H2578,Mapping!J:K,2,0)</f>
        <v>Compeed Bunions</v>
      </c>
      <c r="M2578" t="str">
        <f>IF(OR(I2578="PIZ BUIN",I2578="LISTERINE"),VLOOKUP(E2578,MAPEO!C:D,2,0)&amp;" "&amp;H2578,VLOOKUP(E2578,MAPEO!C:D,2,0))</f>
        <v>Compeed Bunions</v>
      </c>
      <c r="N2578" t="str">
        <f>VLOOKUP(F2578,MD!A:B,2,0)</f>
        <v>YTD 2016</v>
      </c>
    </row>
    <row r="2579" spans="1:14">
      <c r="A2579" t="s">
        <v>133</v>
      </c>
      <c r="B2579" t="s">
        <v>0</v>
      </c>
      <c r="C2579" t="s">
        <v>159</v>
      </c>
      <c r="D2579" t="s">
        <v>423</v>
      </c>
      <c r="E2579" t="s">
        <v>662</v>
      </c>
      <c r="F2579" t="s">
        <v>118</v>
      </c>
      <c r="G2579" s="3">
        <v>42640.31</v>
      </c>
      <c r="H2579" s="3" t="str">
        <f>VLOOKUP($A2579&amp;$C2579&amp;$B2579,Mapping!$C:$G,3,0)</f>
        <v>Beauty</v>
      </c>
      <c r="I2579" t="str">
        <f>VLOOKUP($A2579&amp;$C2579&amp;$B2579,Mapping!$C:$G,4,0)</f>
        <v>COMPEED</v>
      </c>
      <c r="J2579" t="str">
        <f t="shared" si="40"/>
        <v>OTHER COMPEED FOOT CARE BUNION</v>
      </c>
      <c r="K2579" t="str">
        <f>VLOOKUP($A2579&amp;$C2579&amp;$B2579,Mapping!$C:$G,5,0)</f>
        <v>Oral &amp; Topical</v>
      </c>
      <c r="L2579" t="str">
        <f>VLOOKUP(J2579&amp;H2579,Mapping!J:K,2,0)</f>
        <v>Compeed Bunions</v>
      </c>
      <c r="M2579" t="str">
        <f>IF(OR(I2579="PIZ BUIN",I2579="LISTERINE"),VLOOKUP(E2579,MAPEO!C:D,2,0)&amp;" "&amp;H2579,VLOOKUP(E2579,MAPEO!C:D,2,0))</f>
        <v>Compeed Bunions</v>
      </c>
      <c r="N2579" t="str">
        <f>VLOOKUP(F2579,MD!A:B,2,0)</f>
        <v>YTD 2016</v>
      </c>
    </row>
    <row r="2580" spans="1:14">
      <c r="A2580" t="s">
        <v>133</v>
      </c>
      <c r="B2580" t="s">
        <v>0</v>
      </c>
      <c r="C2580" t="s">
        <v>159</v>
      </c>
      <c r="D2580" t="s">
        <v>423</v>
      </c>
      <c r="E2580" t="s">
        <v>663</v>
      </c>
      <c r="F2580" t="s">
        <v>482</v>
      </c>
      <c r="G2580" s="3">
        <v>2074.79</v>
      </c>
      <c r="H2580" s="3" t="str">
        <f>VLOOKUP($A2580&amp;$C2580&amp;$B2580,Mapping!$C:$G,3,0)</f>
        <v>Beauty</v>
      </c>
      <c r="I2580" t="str">
        <f>VLOOKUP($A2580&amp;$C2580&amp;$B2580,Mapping!$C:$G,4,0)</f>
        <v>COMPEED</v>
      </c>
      <c r="J2580" t="str">
        <f t="shared" si="40"/>
        <v>OTHER COMPEED FOOT CARE CRACK</v>
      </c>
      <c r="K2580" t="str">
        <f>VLOOKUP($A2580&amp;$C2580&amp;$B2580,Mapping!$C:$G,5,0)</f>
        <v>Oral &amp; Topical</v>
      </c>
      <c r="L2580" t="str">
        <f>VLOOKUP(J2580&amp;H2580,Mapping!J:K,2,0)</f>
        <v>Other Compeed Foot Care</v>
      </c>
      <c r="M2580" t="str">
        <f>IF(OR(I2580="PIZ BUIN",I2580="LISTERINE"),VLOOKUP(E2580,MAPEO!C:D,2,0)&amp;" "&amp;H2580,VLOOKUP(E2580,MAPEO!C:D,2,0))</f>
        <v>Compeed Others</v>
      </c>
      <c r="N2580">
        <f>VLOOKUP(F2580,MD!A:B,2,0)</f>
        <v>0</v>
      </c>
    </row>
    <row r="2581" spans="1:14">
      <c r="A2581" t="s">
        <v>133</v>
      </c>
      <c r="B2581" t="s">
        <v>0</v>
      </c>
      <c r="C2581" t="s">
        <v>159</v>
      </c>
      <c r="D2581" t="s">
        <v>423</v>
      </c>
      <c r="E2581" t="s">
        <v>663</v>
      </c>
      <c r="F2581" t="s">
        <v>483</v>
      </c>
      <c r="G2581" s="3">
        <v>8641.0300000000007</v>
      </c>
      <c r="H2581" s="3" t="str">
        <f>VLOOKUP($A2581&amp;$C2581&amp;$B2581,Mapping!$C:$G,3,0)</f>
        <v>Beauty</v>
      </c>
      <c r="I2581" t="str">
        <f>VLOOKUP($A2581&amp;$C2581&amp;$B2581,Mapping!$C:$G,4,0)</f>
        <v>COMPEED</v>
      </c>
      <c r="J2581" t="str">
        <f t="shared" si="40"/>
        <v>OTHER COMPEED FOOT CARE CRACK</v>
      </c>
      <c r="K2581" t="str">
        <f>VLOOKUP($A2581&amp;$C2581&amp;$B2581,Mapping!$C:$G,5,0)</f>
        <v>Oral &amp; Topical</v>
      </c>
      <c r="L2581" t="str">
        <f>VLOOKUP(J2581&amp;H2581,Mapping!J:K,2,0)</f>
        <v>Other Compeed Foot Care</v>
      </c>
      <c r="M2581" t="str">
        <f>IF(OR(I2581="PIZ BUIN",I2581="LISTERINE"),VLOOKUP(E2581,MAPEO!C:D,2,0)&amp;" "&amp;H2581,VLOOKUP(E2581,MAPEO!C:D,2,0))</f>
        <v>Compeed Others</v>
      </c>
      <c r="N2581">
        <f>VLOOKUP(F2581,MD!A:B,2,0)</f>
        <v>0</v>
      </c>
    </row>
    <row r="2582" spans="1:14">
      <c r="A2582" t="s">
        <v>133</v>
      </c>
      <c r="B2582" t="s">
        <v>0</v>
      </c>
      <c r="C2582" t="s">
        <v>159</v>
      </c>
      <c r="D2582" t="s">
        <v>423</v>
      </c>
      <c r="E2582" t="s">
        <v>663</v>
      </c>
      <c r="F2582" t="s">
        <v>484</v>
      </c>
      <c r="G2582" s="3">
        <v>12971.86</v>
      </c>
      <c r="H2582" s="3" t="str">
        <f>VLOOKUP($A2582&amp;$C2582&amp;$B2582,Mapping!$C:$G,3,0)</f>
        <v>Beauty</v>
      </c>
      <c r="I2582" t="str">
        <f>VLOOKUP($A2582&amp;$C2582&amp;$B2582,Mapping!$C:$G,4,0)</f>
        <v>COMPEED</v>
      </c>
      <c r="J2582" t="str">
        <f t="shared" si="40"/>
        <v>OTHER COMPEED FOOT CARE CRACK</v>
      </c>
      <c r="K2582" t="str">
        <f>VLOOKUP($A2582&amp;$C2582&amp;$B2582,Mapping!$C:$G,5,0)</f>
        <v>Oral &amp; Topical</v>
      </c>
      <c r="L2582" t="str">
        <f>VLOOKUP(J2582&amp;H2582,Mapping!J:K,2,0)</f>
        <v>Other Compeed Foot Care</v>
      </c>
      <c r="M2582" t="str">
        <f>IF(OR(I2582="PIZ BUIN",I2582="LISTERINE"),VLOOKUP(E2582,MAPEO!C:D,2,0)&amp;" "&amp;H2582,VLOOKUP(E2582,MAPEO!C:D,2,0))</f>
        <v>Compeed Others</v>
      </c>
      <c r="N2582">
        <f>VLOOKUP(F2582,MD!A:B,2,0)</f>
        <v>0</v>
      </c>
    </row>
    <row r="2583" spans="1:14">
      <c r="A2583" t="s">
        <v>133</v>
      </c>
      <c r="B2583" t="s">
        <v>0</v>
      </c>
      <c r="C2583" t="s">
        <v>159</v>
      </c>
      <c r="D2583" t="s">
        <v>423</v>
      </c>
      <c r="E2583" t="s">
        <v>663</v>
      </c>
      <c r="F2583" t="s">
        <v>485</v>
      </c>
      <c r="G2583" s="3">
        <v>4068.54</v>
      </c>
      <c r="H2583" s="3" t="str">
        <f>VLOOKUP($A2583&amp;$C2583&amp;$B2583,Mapping!$C:$G,3,0)</f>
        <v>Beauty</v>
      </c>
      <c r="I2583" t="str">
        <f>VLOOKUP($A2583&amp;$C2583&amp;$B2583,Mapping!$C:$G,4,0)</f>
        <v>COMPEED</v>
      </c>
      <c r="J2583" t="str">
        <f t="shared" si="40"/>
        <v>OTHER COMPEED FOOT CARE CRACK</v>
      </c>
      <c r="K2583" t="str">
        <f>VLOOKUP($A2583&amp;$C2583&amp;$B2583,Mapping!$C:$G,5,0)</f>
        <v>Oral &amp; Topical</v>
      </c>
      <c r="L2583" t="str">
        <f>VLOOKUP(J2583&amp;H2583,Mapping!J:K,2,0)</f>
        <v>Other Compeed Foot Care</v>
      </c>
      <c r="M2583" t="str">
        <f>IF(OR(I2583="PIZ BUIN",I2583="LISTERINE"),VLOOKUP(E2583,MAPEO!C:D,2,0)&amp;" "&amp;H2583,VLOOKUP(E2583,MAPEO!C:D,2,0))</f>
        <v>Compeed Others</v>
      </c>
      <c r="N2583">
        <f>VLOOKUP(F2583,MD!A:B,2,0)</f>
        <v>0</v>
      </c>
    </row>
    <row r="2584" spans="1:14">
      <c r="A2584" t="s">
        <v>133</v>
      </c>
      <c r="B2584" t="s">
        <v>0</v>
      </c>
      <c r="C2584" t="s">
        <v>159</v>
      </c>
      <c r="D2584" t="s">
        <v>423</v>
      </c>
      <c r="E2584" t="s">
        <v>663</v>
      </c>
      <c r="F2584" t="s">
        <v>486</v>
      </c>
      <c r="G2584" s="3">
        <v>7370.65</v>
      </c>
      <c r="H2584" s="3" t="str">
        <f>VLOOKUP($A2584&amp;$C2584&amp;$B2584,Mapping!$C:$G,3,0)</f>
        <v>Beauty</v>
      </c>
      <c r="I2584" t="str">
        <f>VLOOKUP($A2584&amp;$C2584&amp;$B2584,Mapping!$C:$G,4,0)</f>
        <v>COMPEED</v>
      </c>
      <c r="J2584" t="str">
        <f t="shared" si="40"/>
        <v>OTHER COMPEED FOOT CARE CRACK</v>
      </c>
      <c r="K2584" t="str">
        <f>VLOOKUP($A2584&amp;$C2584&amp;$B2584,Mapping!$C:$G,5,0)</f>
        <v>Oral &amp; Topical</v>
      </c>
      <c r="L2584" t="str">
        <f>VLOOKUP(J2584&amp;H2584,Mapping!J:K,2,0)</f>
        <v>Other Compeed Foot Care</v>
      </c>
      <c r="M2584" t="str">
        <f>IF(OR(I2584="PIZ BUIN",I2584="LISTERINE"),VLOOKUP(E2584,MAPEO!C:D,2,0)&amp;" "&amp;H2584,VLOOKUP(E2584,MAPEO!C:D,2,0))</f>
        <v>Compeed Others</v>
      </c>
      <c r="N2584">
        <f>VLOOKUP(F2584,MD!A:B,2,0)</f>
        <v>0</v>
      </c>
    </row>
    <row r="2585" spans="1:14">
      <c r="A2585" t="s">
        <v>133</v>
      </c>
      <c r="B2585" t="s">
        <v>0</v>
      </c>
      <c r="C2585" t="s">
        <v>159</v>
      </c>
      <c r="D2585" t="s">
        <v>423</v>
      </c>
      <c r="E2585" t="s">
        <v>663</v>
      </c>
      <c r="F2585" t="s">
        <v>487</v>
      </c>
      <c r="G2585" s="3">
        <v>14932.16</v>
      </c>
      <c r="H2585" s="3" t="str">
        <f>VLOOKUP($A2585&amp;$C2585&amp;$B2585,Mapping!$C:$G,3,0)</f>
        <v>Beauty</v>
      </c>
      <c r="I2585" t="str">
        <f>VLOOKUP($A2585&amp;$C2585&amp;$B2585,Mapping!$C:$G,4,0)</f>
        <v>COMPEED</v>
      </c>
      <c r="J2585" t="str">
        <f t="shared" si="40"/>
        <v>OTHER COMPEED FOOT CARE CRACK</v>
      </c>
      <c r="K2585" t="str">
        <f>VLOOKUP($A2585&amp;$C2585&amp;$B2585,Mapping!$C:$G,5,0)</f>
        <v>Oral &amp; Topical</v>
      </c>
      <c r="L2585" t="str">
        <f>VLOOKUP(J2585&amp;H2585,Mapping!J:K,2,0)</f>
        <v>Other Compeed Foot Care</v>
      </c>
      <c r="M2585" t="str">
        <f>IF(OR(I2585="PIZ BUIN",I2585="LISTERINE"),VLOOKUP(E2585,MAPEO!C:D,2,0)&amp;" "&amp;H2585,VLOOKUP(E2585,MAPEO!C:D,2,0))</f>
        <v>Compeed Others</v>
      </c>
      <c r="N2585">
        <f>VLOOKUP(F2585,MD!A:B,2,0)</f>
        <v>0</v>
      </c>
    </row>
    <row r="2586" spans="1:14">
      <c r="A2586" t="s">
        <v>133</v>
      </c>
      <c r="B2586" t="s">
        <v>0</v>
      </c>
      <c r="C2586" t="s">
        <v>159</v>
      </c>
      <c r="D2586" t="s">
        <v>423</v>
      </c>
      <c r="E2586" t="s">
        <v>663</v>
      </c>
      <c r="F2586" t="s">
        <v>488</v>
      </c>
      <c r="G2586" s="3">
        <v>4740.0600000000004</v>
      </c>
      <c r="H2586" s="3" t="str">
        <f>VLOOKUP($A2586&amp;$C2586&amp;$B2586,Mapping!$C:$G,3,0)</f>
        <v>Beauty</v>
      </c>
      <c r="I2586" t="str">
        <f>VLOOKUP($A2586&amp;$C2586&amp;$B2586,Mapping!$C:$G,4,0)</f>
        <v>COMPEED</v>
      </c>
      <c r="J2586" t="str">
        <f t="shared" si="40"/>
        <v>OTHER COMPEED FOOT CARE CRACK</v>
      </c>
      <c r="K2586" t="str">
        <f>VLOOKUP($A2586&amp;$C2586&amp;$B2586,Mapping!$C:$G,5,0)</f>
        <v>Oral &amp; Topical</v>
      </c>
      <c r="L2586" t="str">
        <f>VLOOKUP(J2586&amp;H2586,Mapping!J:K,2,0)</f>
        <v>Other Compeed Foot Care</v>
      </c>
      <c r="M2586" t="str">
        <f>IF(OR(I2586="PIZ BUIN",I2586="LISTERINE"),VLOOKUP(E2586,MAPEO!C:D,2,0)&amp;" "&amp;H2586,VLOOKUP(E2586,MAPEO!C:D,2,0))</f>
        <v>Compeed Others</v>
      </c>
      <c r="N2586">
        <f>VLOOKUP(F2586,MD!A:B,2,0)</f>
        <v>0</v>
      </c>
    </row>
    <row r="2587" spans="1:14">
      <c r="A2587" t="s">
        <v>133</v>
      </c>
      <c r="B2587" t="s">
        <v>0</v>
      </c>
      <c r="C2587" t="s">
        <v>159</v>
      </c>
      <c r="D2587" t="s">
        <v>423</v>
      </c>
      <c r="E2587" t="s">
        <v>663</v>
      </c>
      <c r="F2587" t="s">
        <v>489</v>
      </c>
      <c r="G2587" s="3">
        <v>3414.74</v>
      </c>
      <c r="H2587" s="3" t="str">
        <f>VLOOKUP($A2587&amp;$C2587&amp;$B2587,Mapping!$C:$G,3,0)</f>
        <v>Beauty</v>
      </c>
      <c r="I2587" t="str">
        <f>VLOOKUP($A2587&amp;$C2587&amp;$B2587,Mapping!$C:$G,4,0)</f>
        <v>COMPEED</v>
      </c>
      <c r="J2587" t="str">
        <f t="shared" si="40"/>
        <v>OTHER COMPEED FOOT CARE CRACK</v>
      </c>
      <c r="K2587" t="str">
        <f>VLOOKUP($A2587&amp;$C2587&amp;$B2587,Mapping!$C:$G,5,0)</f>
        <v>Oral &amp; Topical</v>
      </c>
      <c r="L2587" t="str">
        <f>VLOOKUP(J2587&amp;H2587,Mapping!J:K,2,0)</f>
        <v>Other Compeed Foot Care</v>
      </c>
      <c r="M2587" t="str">
        <f>IF(OR(I2587="PIZ BUIN",I2587="LISTERINE"),VLOOKUP(E2587,MAPEO!C:D,2,0)&amp;" "&amp;H2587,VLOOKUP(E2587,MAPEO!C:D,2,0))</f>
        <v>Compeed Others</v>
      </c>
      <c r="N2587">
        <f>VLOOKUP(F2587,MD!A:B,2,0)</f>
        <v>0</v>
      </c>
    </row>
    <row r="2588" spans="1:14">
      <c r="A2588" t="s">
        <v>133</v>
      </c>
      <c r="B2588" t="s">
        <v>0</v>
      </c>
      <c r="C2588" t="s">
        <v>159</v>
      </c>
      <c r="D2588" t="s">
        <v>423</v>
      </c>
      <c r="E2588" t="s">
        <v>663</v>
      </c>
      <c r="F2588" t="s">
        <v>490</v>
      </c>
      <c r="G2588" s="3">
        <v>8538.0499999999993</v>
      </c>
      <c r="H2588" s="3" t="str">
        <f>VLOOKUP($A2588&amp;$C2588&amp;$B2588,Mapping!$C:$G,3,0)</f>
        <v>Beauty</v>
      </c>
      <c r="I2588" t="str">
        <f>VLOOKUP($A2588&amp;$C2588&amp;$B2588,Mapping!$C:$G,4,0)</f>
        <v>COMPEED</v>
      </c>
      <c r="J2588" t="str">
        <f t="shared" si="40"/>
        <v>OTHER COMPEED FOOT CARE CRACK</v>
      </c>
      <c r="K2588" t="str">
        <f>VLOOKUP($A2588&amp;$C2588&amp;$B2588,Mapping!$C:$G,5,0)</f>
        <v>Oral &amp; Topical</v>
      </c>
      <c r="L2588" t="str">
        <f>VLOOKUP(J2588&amp;H2588,Mapping!J:K,2,0)</f>
        <v>Other Compeed Foot Care</v>
      </c>
      <c r="M2588" t="str">
        <f>IF(OR(I2588="PIZ BUIN",I2588="LISTERINE"),VLOOKUP(E2588,MAPEO!C:D,2,0)&amp;" "&amp;H2588,VLOOKUP(E2588,MAPEO!C:D,2,0))</f>
        <v>Compeed Others</v>
      </c>
      <c r="N2588">
        <f>VLOOKUP(F2588,MD!A:B,2,0)</f>
        <v>0</v>
      </c>
    </row>
    <row r="2589" spans="1:14">
      <c r="A2589" t="s">
        <v>133</v>
      </c>
      <c r="B2589" t="s">
        <v>0</v>
      </c>
      <c r="C2589" t="s">
        <v>159</v>
      </c>
      <c r="D2589" t="s">
        <v>423</v>
      </c>
      <c r="E2589" t="s">
        <v>663</v>
      </c>
      <c r="F2589" t="s">
        <v>491</v>
      </c>
      <c r="G2589" s="3">
        <v>2629.2</v>
      </c>
      <c r="H2589" s="3" t="str">
        <f>VLOOKUP($A2589&amp;$C2589&amp;$B2589,Mapping!$C:$G,3,0)</f>
        <v>Beauty</v>
      </c>
      <c r="I2589" t="str">
        <f>VLOOKUP($A2589&amp;$C2589&amp;$B2589,Mapping!$C:$G,4,0)</f>
        <v>COMPEED</v>
      </c>
      <c r="J2589" t="str">
        <f t="shared" si="40"/>
        <v>OTHER COMPEED FOOT CARE CRACK</v>
      </c>
      <c r="K2589" t="str">
        <f>VLOOKUP($A2589&amp;$C2589&amp;$B2589,Mapping!$C:$G,5,0)</f>
        <v>Oral &amp; Topical</v>
      </c>
      <c r="L2589" t="str">
        <f>VLOOKUP(J2589&amp;H2589,Mapping!J:K,2,0)</f>
        <v>Other Compeed Foot Care</v>
      </c>
      <c r="M2589" t="str">
        <f>IF(OR(I2589="PIZ BUIN",I2589="LISTERINE"),VLOOKUP(E2589,MAPEO!C:D,2,0)&amp;" "&amp;H2589,VLOOKUP(E2589,MAPEO!C:D,2,0))</f>
        <v>Compeed Others</v>
      </c>
      <c r="N2589">
        <f>VLOOKUP(F2589,MD!A:B,2,0)</f>
        <v>0</v>
      </c>
    </row>
    <row r="2590" spans="1:14">
      <c r="A2590" t="s">
        <v>133</v>
      </c>
      <c r="B2590" t="s">
        <v>0</v>
      </c>
      <c r="C2590" t="s">
        <v>159</v>
      </c>
      <c r="D2590" t="s">
        <v>423</v>
      </c>
      <c r="E2590" t="s">
        <v>663</v>
      </c>
      <c r="F2590" t="s">
        <v>492</v>
      </c>
      <c r="G2590" s="3">
        <v>1228.93</v>
      </c>
      <c r="H2590" s="3" t="str">
        <f>VLOOKUP($A2590&amp;$C2590&amp;$B2590,Mapping!$C:$G,3,0)</f>
        <v>Beauty</v>
      </c>
      <c r="I2590" t="str">
        <f>VLOOKUP($A2590&amp;$C2590&amp;$B2590,Mapping!$C:$G,4,0)</f>
        <v>COMPEED</v>
      </c>
      <c r="J2590" t="str">
        <f t="shared" si="40"/>
        <v>OTHER COMPEED FOOT CARE CRACK</v>
      </c>
      <c r="K2590" t="str">
        <f>VLOOKUP($A2590&amp;$C2590&amp;$B2590,Mapping!$C:$G,5,0)</f>
        <v>Oral &amp; Topical</v>
      </c>
      <c r="L2590" t="str">
        <f>VLOOKUP(J2590&amp;H2590,Mapping!J:K,2,0)</f>
        <v>Other Compeed Foot Care</v>
      </c>
      <c r="M2590" t="str">
        <f>IF(OR(I2590="PIZ BUIN",I2590="LISTERINE"),VLOOKUP(E2590,MAPEO!C:D,2,0)&amp;" "&amp;H2590,VLOOKUP(E2590,MAPEO!C:D,2,0))</f>
        <v>Compeed Others</v>
      </c>
      <c r="N2590">
        <f>VLOOKUP(F2590,MD!A:B,2,0)</f>
        <v>0</v>
      </c>
    </row>
    <row r="2591" spans="1:14">
      <c r="A2591" t="s">
        <v>133</v>
      </c>
      <c r="B2591" t="s">
        <v>0</v>
      </c>
      <c r="C2591" t="s">
        <v>159</v>
      </c>
      <c r="D2591" t="s">
        <v>423</v>
      </c>
      <c r="E2591" t="s">
        <v>663</v>
      </c>
      <c r="F2591" t="s">
        <v>493</v>
      </c>
      <c r="G2591" s="3">
        <v>521.95000000000005</v>
      </c>
      <c r="H2591" s="3" t="str">
        <f>VLOOKUP($A2591&amp;$C2591&amp;$B2591,Mapping!$C:$G,3,0)</f>
        <v>Beauty</v>
      </c>
      <c r="I2591" t="str">
        <f>VLOOKUP($A2591&amp;$C2591&amp;$B2591,Mapping!$C:$G,4,0)</f>
        <v>COMPEED</v>
      </c>
      <c r="J2591" t="str">
        <f t="shared" si="40"/>
        <v>OTHER COMPEED FOOT CARE CRACK</v>
      </c>
      <c r="K2591" t="str">
        <f>VLOOKUP($A2591&amp;$C2591&amp;$B2591,Mapping!$C:$G,5,0)</f>
        <v>Oral &amp; Topical</v>
      </c>
      <c r="L2591" t="str">
        <f>VLOOKUP(J2591&amp;H2591,Mapping!J:K,2,0)</f>
        <v>Other Compeed Foot Care</v>
      </c>
      <c r="M2591" t="str">
        <f>IF(OR(I2591="PIZ BUIN",I2591="LISTERINE"),VLOOKUP(E2591,MAPEO!C:D,2,0)&amp;" "&amp;H2591,VLOOKUP(E2591,MAPEO!C:D,2,0))</f>
        <v>Compeed Others</v>
      </c>
      <c r="N2591">
        <f>VLOOKUP(F2591,MD!A:B,2,0)</f>
        <v>0</v>
      </c>
    </row>
    <row r="2592" spans="1:14">
      <c r="A2592" t="s">
        <v>133</v>
      </c>
      <c r="B2592" t="s">
        <v>0</v>
      </c>
      <c r="C2592" t="s">
        <v>159</v>
      </c>
      <c r="D2592" t="s">
        <v>423</v>
      </c>
      <c r="E2592" t="s">
        <v>663</v>
      </c>
      <c r="F2592" t="s">
        <v>95</v>
      </c>
      <c r="G2592" s="3">
        <v>3232.9</v>
      </c>
      <c r="H2592" s="3" t="str">
        <f>VLOOKUP($A2592&amp;$C2592&amp;$B2592,Mapping!$C:$G,3,0)</f>
        <v>Beauty</v>
      </c>
      <c r="I2592" t="str">
        <f>VLOOKUP($A2592&amp;$C2592&amp;$B2592,Mapping!$C:$G,4,0)</f>
        <v>COMPEED</v>
      </c>
      <c r="J2592" t="str">
        <f t="shared" si="40"/>
        <v>OTHER COMPEED FOOT CARE CRACK</v>
      </c>
      <c r="K2592" t="str">
        <f>VLOOKUP($A2592&amp;$C2592&amp;$B2592,Mapping!$C:$G,5,0)</f>
        <v>Oral &amp; Topical</v>
      </c>
      <c r="L2592" t="str">
        <f>VLOOKUP(J2592&amp;H2592,Mapping!J:K,2,0)</f>
        <v>Other Compeed Foot Care</v>
      </c>
      <c r="M2592" t="str">
        <f>IF(OR(I2592="PIZ BUIN",I2592="LISTERINE"),VLOOKUP(E2592,MAPEO!C:D,2,0)&amp;" "&amp;H2592,VLOOKUP(E2592,MAPEO!C:D,2,0))</f>
        <v>Compeed Others</v>
      </c>
      <c r="N2592" t="str">
        <f>VLOOKUP(F2592,MD!A:B,2,0)</f>
        <v>YTD 2015</v>
      </c>
    </row>
    <row r="2593" spans="1:14">
      <c r="A2593" t="s">
        <v>133</v>
      </c>
      <c r="B2593" t="s">
        <v>0</v>
      </c>
      <c r="C2593" t="s">
        <v>159</v>
      </c>
      <c r="D2593" t="s">
        <v>423</v>
      </c>
      <c r="E2593" t="s">
        <v>663</v>
      </c>
      <c r="F2593" t="s">
        <v>96</v>
      </c>
      <c r="G2593" s="3">
        <v>10573.84</v>
      </c>
      <c r="H2593" s="3" t="str">
        <f>VLOOKUP($A2593&amp;$C2593&amp;$B2593,Mapping!$C:$G,3,0)</f>
        <v>Beauty</v>
      </c>
      <c r="I2593" t="str">
        <f>VLOOKUP($A2593&amp;$C2593&amp;$B2593,Mapping!$C:$G,4,0)</f>
        <v>COMPEED</v>
      </c>
      <c r="J2593" t="str">
        <f t="shared" si="40"/>
        <v>OTHER COMPEED FOOT CARE CRACK</v>
      </c>
      <c r="K2593" t="str">
        <f>VLOOKUP($A2593&amp;$C2593&amp;$B2593,Mapping!$C:$G,5,0)</f>
        <v>Oral &amp; Topical</v>
      </c>
      <c r="L2593" t="str">
        <f>VLOOKUP(J2593&amp;H2593,Mapping!J:K,2,0)</f>
        <v>Other Compeed Foot Care</v>
      </c>
      <c r="M2593" t="str">
        <f>IF(OR(I2593="PIZ BUIN",I2593="LISTERINE"),VLOOKUP(E2593,MAPEO!C:D,2,0)&amp;" "&amp;H2593,VLOOKUP(E2593,MAPEO!C:D,2,0))</f>
        <v>Compeed Others</v>
      </c>
      <c r="N2593" t="str">
        <f>VLOOKUP(F2593,MD!A:B,2,0)</f>
        <v>YTD 2015</v>
      </c>
    </row>
    <row r="2594" spans="1:14">
      <c r="A2594" t="s">
        <v>133</v>
      </c>
      <c r="B2594" t="s">
        <v>0</v>
      </c>
      <c r="C2594" t="s">
        <v>159</v>
      </c>
      <c r="D2594" t="s">
        <v>423</v>
      </c>
      <c r="E2594" t="s">
        <v>663</v>
      </c>
      <c r="F2594" t="s">
        <v>97</v>
      </c>
      <c r="G2594" s="3">
        <v>7764.19</v>
      </c>
      <c r="H2594" s="3" t="str">
        <f>VLOOKUP($A2594&amp;$C2594&amp;$B2594,Mapping!$C:$G,3,0)</f>
        <v>Beauty</v>
      </c>
      <c r="I2594" t="str">
        <f>VLOOKUP($A2594&amp;$C2594&amp;$B2594,Mapping!$C:$G,4,0)</f>
        <v>COMPEED</v>
      </c>
      <c r="J2594" t="str">
        <f t="shared" si="40"/>
        <v>OTHER COMPEED FOOT CARE CRACK</v>
      </c>
      <c r="K2594" t="str">
        <f>VLOOKUP($A2594&amp;$C2594&amp;$B2594,Mapping!$C:$G,5,0)</f>
        <v>Oral &amp; Topical</v>
      </c>
      <c r="L2594" t="str">
        <f>VLOOKUP(J2594&amp;H2594,Mapping!J:K,2,0)</f>
        <v>Other Compeed Foot Care</v>
      </c>
      <c r="M2594" t="str">
        <f>IF(OR(I2594="PIZ BUIN",I2594="LISTERINE"),VLOOKUP(E2594,MAPEO!C:D,2,0)&amp;" "&amp;H2594,VLOOKUP(E2594,MAPEO!C:D,2,0))</f>
        <v>Compeed Others</v>
      </c>
      <c r="N2594" t="str">
        <f>VLOOKUP(F2594,MD!A:B,2,0)</f>
        <v>YTD 2015</v>
      </c>
    </row>
    <row r="2595" spans="1:14">
      <c r="A2595" t="s">
        <v>133</v>
      </c>
      <c r="B2595" t="s">
        <v>0</v>
      </c>
      <c r="C2595" t="s">
        <v>159</v>
      </c>
      <c r="D2595" t="s">
        <v>423</v>
      </c>
      <c r="E2595" t="s">
        <v>663</v>
      </c>
      <c r="F2595" t="s">
        <v>101</v>
      </c>
      <c r="G2595" s="3">
        <v>2860</v>
      </c>
      <c r="H2595" s="3" t="str">
        <f>VLOOKUP($A2595&amp;$C2595&amp;$B2595,Mapping!$C:$G,3,0)</f>
        <v>Beauty</v>
      </c>
      <c r="I2595" t="str">
        <f>VLOOKUP($A2595&amp;$C2595&amp;$B2595,Mapping!$C:$G,4,0)</f>
        <v>COMPEED</v>
      </c>
      <c r="J2595" t="str">
        <f t="shared" si="40"/>
        <v>OTHER COMPEED FOOT CARE CRACK</v>
      </c>
      <c r="K2595" t="str">
        <f>VLOOKUP($A2595&amp;$C2595&amp;$B2595,Mapping!$C:$G,5,0)</f>
        <v>Oral &amp; Topical</v>
      </c>
      <c r="L2595" t="str">
        <f>VLOOKUP(J2595&amp;H2595,Mapping!J:K,2,0)</f>
        <v>Other Compeed Foot Care</v>
      </c>
      <c r="M2595" t="str">
        <f>IF(OR(I2595="PIZ BUIN",I2595="LISTERINE"),VLOOKUP(E2595,MAPEO!C:D,2,0)&amp;" "&amp;H2595,VLOOKUP(E2595,MAPEO!C:D,2,0))</f>
        <v>Compeed Others</v>
      </c>
      <c r="N2595" t="str">
        <f>VLOOKUP(F2595,MD!A:B,2,0)</f>
        <v>YTD 2015</v>
      </c>
    </row>
    <row r="2596" spans="1:14">
      <c r="A2596" t="s">
        <v>133</v>
      </c>
      <c r="B2596" t="s">
        <v>0</v>
      </c>
      <c r="C2596" t="s">
        <v>159</v>
      </c>
      <c r="D2596" t="s">
        <v>423</v>
      </c>
      <c r="E2596" t="s">
        <v>663</v>
      </c>
      <c r="F2596" t="s">
        <v>104</v>
      </c>
      <c r="G2596" s="3">
        <v>6126.37</v>
      </c>
      <c r="H2596" s="3" t="str">
        <f>VLOOKUP($A2596&amp;$C2596&amp;$B2596,Mapping!$C:$G,3,0)</f>
        <v>Beauty</v>
      </c>
      <c r="I2596" t="str">
        <f>VLOOKUP($A2596&amp;$C2596&amp;$B2596,Mapping!$C:$G,4,0)</f>
        <v>COMPEED</v>
      </c>
      <c r="J2596" t="str">
        <f t="shared" si="40"/>
        <v>OTHER COMPEED FOOT CARE CRACK</v>
      </c>
      <c r="K2596" t="str">
        <f>VLOOKUP($A2596&amp;$C2596&amp;$B2596,Mapping!$C:$G,5,0)</f>
        <v>Oral &amp; Topical</v>
      </c>
      <c r="L2596" t="str">
        <f>VLOOKUP(J2596&amp;H2596,Mapping!J:K,2,0)</f>
        <v>Other Compeed Foot Care</v>
      </c>
      <c r="M2596" t="str">
        <f>IF(OR(I2596="PIZ BUIN",I2596="LISTERINE"),VLOOKUP(E2596,MAPEO!C:D,2,0)&amp;" "&amp;H2596,VLOOKUP(E2596,MAPEO!C:D,2,0))</f>
        <v>Compeed Others</v>
      </c>
      <c r="N2596" t="str">
        <f>VLOOKUP(F2596,MD!A:B,2,0)</f>
        <v>YTD 2015</v>
      </c>
    </row>
    <row r="2597" spans="1:14">
      <c r="A2597" t="s">
        <v>133</v>
      </c>
      <c r="B2597" t="s">
        <v>0</v>
      </c>
      <c r="C2597" t="s">
        <v>159</v>
      </c>
      <c r="D2597" t="s">
        <v>423</v>
      </c>
      <c r="E2597" t="s">
        <v>663</v>
      </c>
      <c r="F2597" t="s">
        <v>105</v>
      </c>
      <c r="G2597" s="3">
        <v>11046.84</v>
      </c>
      <c r="H2597" s="3" t="str">
        <f>VLOOKUP($A2597&amp;$C2597&amp;$B2597,Mapping!$C:$G,3,0)</f>
        <v>Beauty</v>
      </c>
      <c r="I2597" t="str">
        <f>VLOOKUP($A2597&amp;$C2597&amp;$B2597,Mapping!$C:$G,4,0)</f>
        <v>COMPEED</v>
      </c>
      <c r="J2597" t="str">
        <f t="shared" si="40"/>
        <v>OTHER COMPEED FOOT CARE CRACK</v>
      </c>
      <c r="K2597" t="str">
        <f>VLOOKUP($A2597&amp;$C2597&amp;$B2597,Mapping!$C:$G,5,0)</f>
        <v>Oral &amp; Topical</v>
      </c>
      <c r="L2597" t="str">
        <f>VLOOKUP(J2597&amp;H2597,Mapping!J:K,2,0)</f>
        <v>Other Compeed Foot Care</v>
      </c>
      <c r="M2597" t="str">
        <f>IF(OR(I2597="PIZ BUIN",I2597="LISTERINE"),VLOOKUP(E2597,MAPEO!C:D,2,0)&amp;" "&amp;H2597,VLOOKUP(E2597,MAPEO!C:D,2,0))</f>
        <v>Compeed Others</v>
      </c>
      <c r="N2597" t="str">
        <f>VLOOKUP(F2597,MD!A:B,2,0)</f>
        <v>YTD 2015</v>
      </c>
    </row>
    <row r="2598" spans="1:14">
      <c r="A2598" t="s">
        <v>133</v>
      </c>
      <c r="B2598" t="s">
        <v>0</v>
      </c>
      <c r="C2598" t="s">
        <v>159</v>
      </c>
      <c r="D2598" t="s">
        <v>423</v>
      </c>
      <c r="E2598" t="s">
        <v>663</v>
      </c>
      <c r="F2598" t="s">
        <v>106</v>
      </c>
      <c r="G2598" s="3">
        <v>-344.14</v>
      </c>
      <c r="H2598" s="3" t="str">
        <f>VLOOKUP($A2598&amp;$C2598&amp;$B2598,Mapping!$C:$G,3,0)</f>
        <v>Beauty</v>
      </c>
      <c r="I2598" t="str">
        <f>VLOOKUP($A2598&amp;$C2598&amp;$B2598,Mapping!$C:$G,4,0)</f>
        <v>COMPEED</v>
      </c>
      <c r="J2598" t="str">
        <f t="shared" si="40"/>
        <v>OTHER COMPEED FOOT CARE CRACK</v>
      </c>
      <c r="K2598" t="str">
        <f>VLOOKUP($A2598&amp;$C2598&amp;$B2598,Mapping!$C:$G,5,0)</f>
        <v>Oral &amp; Topical</v>
      </c>
      <c r="L2598" t="str">
        <f>VLOOKUP(J2598&amp;H2598,Mapping!J:K,2,0)</f>
        <v>Other Compeed Foot Care</v>
      </c>
      <c r="M2598" t="str">
        <f>IF(OR(I2598="PIZ BUIN",I2598="LISTERINE"),VLOOKUP(E2598,MAPEO!C:D,2,0)&amp;" "&amp;H2598,VLOOKUP(E2598,MAPEO!C:D,2,0))</f>
        <v>Compeed Others</v>
      </c>
      <c r="N2598" t="str">
        <f>VLOOKUP(F2598,MD!A:B,2,0)</f>
        <v>YTD 2015</v>
      </c>
    </row>
    <row r="2599" spans="1:14">
      <c r="A2599" t="s">
        <v>133</v>
      </c>
      <c r="B2599" t="s">
        <v>0</v>
      </c>
      <c r="C2599" t="s">
        <v>159</v>
      </c>
      <c r="D2599" t="s">
        <v>423</v>
      </c>
      <c r="E2599" t="s">
        <v>663</v>
      </c>
      <c r="F2599" t="s">
        <v>108</v>
      </c>
      <c r="G2599" s="3">
        <v>-406.95</v>
      </c>
      <c r="H2599" s="3" t="str">
        <f>VLOOKUP($A2599&amp;$C2599&amp;$B2599,Mapping!$C:$G,3,0)</f>
        <v>Beauty</v>
      </c>
      <c r="I2599" t="str">
        <f>VLOOKUP($A2599&amp;$C2599&amp;$B2599,Mapping!$C:$G,4,0)</f>
        <v>COMPEED</v>
      </c>
      <c r="J2599" t="str">
        <f t="shared" si="40"/>
        <v>OTHER COMPEED FOOT CARE CRACK</v>
      </c>
      <c r="K2599" t="str">
        <f>VLOOKUP($A2599&amp;$C2599&amp;$B2599,Mapping!$C:$G,5,0)</f>
        <v>Oral &amp; Topical</v>
      </c>
      <c r="L2599" t="str">
        <f>VLOOKUP(J2599&amp;H2599,Mapping!J:K,2,0)</f>
        <v>Other Compeed Foot Care</v>
      </c>
      <c r="M2599" t="str">
        <f>IF(OR(I2599="PIZ BUIN",I2599="LISTERINE"),VLOOKUP(E2599,MAPEO!C:D,2,0)&amp;" "&amp;H2599,VLOOKUP(E2599,MAPEO!C:D,2,0))</f>
        <v>Compeed Others</v>
      </c>
      <c r="N2599">
        <f>VLOOKUP(F2599,MD!A:B,2,0)</f>
        <v>0</v>
      </c>
    </row>
    <row r="2600" spans="1:14">
      <c r="A2600" t="s">
        <v>133</v>
      </c>
      <c r="B2600" t="s">
        <v>0</v>
      </c>
      <c r="C2600" t="s">
        <v>159</v>
      </c>
      <c r="D2600" t="s">
        <v>423</v>
      </c>
      <c r="E2600" t="s">
        <v>663</v>
      </c>
      <c r="F2600" t="s">
        <v>109</v>
      </c>
      <c r="G2600" s="3">
        <v>-320.44</v>
      </c>
      <c r="H2600" s="3" t="str">
        <f>VLOOKUP($A2600&amp;$C2600&amp;$B2600,Mapping!$C:$G,3,0)</f>
        <v>Beauty</v>
      </c>
      <c r="I2600" t="str">
        <f>VLOOKUP($A2600&amp;$C2600&amp;$B2600,Mapping!$C:$G,4,0)</f>
        <v>COMPEED</v>
      </c>
      <c r="J2600" t="str">
        <f t="shared" si="40"/>
        <v>OTHER COMPEED FOOT CARE CRACK</v>
      </c>
      <c r="K2600" t="str">
        <f>VLOOKUP($A2600&amp;$C2600&amp;$B2600,Mapping!$C:$G,5,0)</f>
        <v>Oral &amp; Topical</v>
      </c>
      <c r="L2600" t="str">
        <f>VLOOKUP(J2600&amp;H2600,Mapping!J:K,2,0)</f>
        <v>Other Compeed Foot Care</v>
      </c>
      <c r="M2600" t="str">
        <f>IF(OR(I2600="PIZ BUIN",I2600="LISTERINE"),VLOOKUP(E2600,MAPEO!C:D,2,0)&amp;" "&amp;H2600,VLOOKUP(E2600,MAPEO!C:D,2,0))</f>
        <v>Compeed Others</v>
      </c>
      <c r="N2600">
        <f>VLOOKUP(F2600,MD!A:B,2,0)</f>
        <v>0</v>
      </c>
    </row>
    <row r="2601" spans="1:14">
      <c r="A2601" t="s">
        <v>133</v>
      </c>
      <c r="B2601" t="s">
        <v>0</v>
      </c>
      <c r="C2601" t="s">
        <v>159</v>
      </c>
      <c r="D2601" t="s">
        <v>423</v>
      </c>
      <c r="E2601" t="s">
        <v>663</v>
      </c>
      <c r="F2601" t="s">
        <v>110</v>
      </c>
      <c r="G2601" s="3">
        <v>-848.46</v>
      </c>
      <c r="H2601" s="3" t="str">
        <f>VLOOKUP($A2601&amp;$C2601&amp;$B2601,Mapping!$C:$G,3,0)</f>
        <v>Beauty</v>
      </c>
      <c r="I2601" t="str">
        <f>VLOOKUP($A2601&amp;$C2601&amp;$B2601,Mapping!$C:$G,4,0)</f>
        <v>COMPEED</v>
      </c>
      <c r="J2601" t="str">
        <f t="shared" si="40"/>
        <v>OTHER COMPEED FOOT CARE CRACK</v>
      </c>
      <c r="K2601" t="str">
        <f>VLOOKUP($A2601&amp;$C2601&amp;$B2601,Mapping!$C:$G,5,0)</f>
        <v>Oral &amp; Topical</v>
      </c>
      <c r="L2601" t="str">
        <f>VLOOKUP(J2601&amp;H2601,Mapping!J:K,2,0)</f>
        <v>Other Compeed Foot Care</v>
      </c>
      <c r="M2601" t="str">
        <f>IF(OR(I2601="PIZ BUIN",I2601="LISTERINE"),VLOOKUP(E2601,MAPEO!C:D,2,0)&amp;" "&amp;H2601,VLOOKUP(E2601,MAPEO!C:D,2,0))</f>
        <v>Compeed Others</v>
      </c>
      <c r="N2601">
        <f>VLOOKUP(F2601,MD!A:B,2,0)</f>
        <v>0</v>
      </c>
    </row>
    <row r="2602" spans="1:14">
      <c r="A2602" t="s">
        <v>133</v>
      </c>
      <c r="B2602" t="s">
        <v>0</v>
      </c>
      <c r="C2602" t="s">
        <v>159</v>
      </c>
      <c r="D2602" t="s">
        <v>423</v>
      </c>
      <c r="E2602" t="s">
        <v>663</v>
      </c>
      <c r="F2602" t="s">
        <v>111</v>
      </c>
      <c r="G2602" s="3">
        <v>-216.48</v>
      </c>
      <c r="H2602" s="3" t="str">
        <f>VLOOKUP($A2602&amp;$C2602&amp;$B2602,Mapping!$C:$G,3,0)</f>
        <v>Beauty</v>
      </c>
      <c r="I2602" t="str">
        <f>VLOOKUP($A2602&amp;$C2602&amp;$B2602,Mapping!$C:$G,4,0)</f>
        <v>COMPEED</v>
      </c>
      <c r="J2602" t="str">
        <f t="shared" si="40"/>
        <v>OTHER COMPEED FOOT CARE CRACK</v>
      </c>
      <c r="K2602" t="str">
        <f>VLOOKUP($A2602&amp;$C2602&amp;$B2602,Mapping!$C:$G,5,0)</f>
        <v>Oral &amp; Topical</v>
      </c>
      <c r="L2602" t="str">
        <f>VLOOKUP(J2602&amp;H2602,Mapping!J:K,2,0)</f>
        <v>Other Compeed Foot Care</v>
      </c>
      <c r="M2602" t="str">
        <f>IF(OR(I2602="PIZ BUIN",I2602="LISTERINE"),VLOOKUP(E2602,MAPEO!C:D,2,0)&amp;" "&amp;H2602,VLOOKUP(E2602,MAPEO!C:D,2,0))</f>
        <v>Compeed Others</v>
      </c>
      <c r="N2602">
        <f>VLOOKUP(F2602,MD!A:B,2,0)</f>
        <v>0</v>
      </c>
    </row>
    <row r="2603" spans="1:14">
      <c r="A2603" t="s">
        <v>133</v>
      </c>
      <c r="B2603" t="s">
        <v>0</v>
      </c>
      <c r="C2603" t="s">
        <v>159</v>
      </c>
      <c r="D2603" t="s">
        <v>423</v>
      </c>
      <c r="E2603" t="s">
        <v>663</v>
      </c>
      <c r="F2603" t="s">
        <v>114</v>
      </c>
      <c r="G2603" s="3">
        <v>-976.23</v>
      </c>
      <c r="H2603" s="3" t="str">
        <f>VLOOKUP($A2603&amp;$C2603&amp;$B2603,Mapping!$C:$G,3,0)</f>
        <v>Beauty</v>
      </c>
      <c r="I2603" t="str">
        <f>VLOOKUP($A2603&amp;$C2603&amp;$B2603,Mapping!$C:$G,4,0)</f>
        <v>COMPEED</v>
      </c>
      <c r="J2603" t="str">
        <f t="shared" si="40"/>
        <v>OTHER COMPEED FOOT CARE CRACK</v>
      </c>
      <c r="K2603" t="str">
        <f>VLOOKUP($A2603&amp;$C2603&amp;$B2603,Mapping!$C:$G,5,0)</f>
        <v>Oral &amp; Topical</v>
      </c>
      <c r="L2603" t="str">
        <f>VLOOKUP(J2603&amp;H2603,Mapping!J:K,2,0)</f>
        <v>Other Compeed Foot Care</v>
      </c>
      <c r="M2603" t="str">
        <f>IF(OR(I2603="PIZ BUIN",I2603="LISTERINE"),VLOOKUP(E2603,MAPEO!C:D,2,0)&amp;" "&amp;H2603,VLOOKUP(E2603,MAPEO!C:D,2,0))</f>
        <v>Compeed Others</v>
      </c>
      <c r="N2603">
        <f>VLOOKUP(F2603,MD!A:B,2,0)</f>
        <v>0</v>
      </c>
    </row>
    <row r="2604" spans="1:14">
      <c r="A2604" t="s">
        <v>133</v>
      </c>
      <c r="B2604" t="s">
        <v>0</v>
      </c>
      <c r="C2604" t="s">
        <v>159</v>
      </c>
      <c r="D2604" t="s">
        <v>423</v>
      </c>
      <c r="E2604" t="s">
        <v>663</v>
      </c>
      <c r="F2604" t="s">
        <v>115</v>
      </c>
      <c r="G2604" s="3">
        <v>-250.31</v>
      </c>
      <c r="H2604" s="3" t="str">
        <f>VLOOKUP($A2604&amp;$C2604&amp;$B2604,Mapping!$C:$G,3,0)</f>
        <v>Beauty</v>
      </c>
      <c r="I2604" t="str">
        <f>VLOOKUP($A2604&amp;$C2604&amp;$B2604,Mapping!$C:$G,4,0)</f>
        <v>COMPEED</v>
      </c>
      <c r="J2604" t="str">
        <f t="shared" si="40"/>
        <v>OTHER COMPEED FOOT CARE CRACK</v>
      </c>
      <c r="K2604" t="str">
        <f>VLOOKUP($A2604&amp;$C2604&amp;$B2604,Mapping!$C:$G,5,0)</f>
        <v>Oral &amp; Topical</v>
      </c>
      <c r="L2604" t="str">
        <f>VLOOKUP(J2604&amp;H2604,Mapping!J:K,2,0)</f>
        <v>Other Compeed Foot Care</v>
      </c>
      <c r="M2604" t="str">
        <f>IF(OR(I2604="PIZ BUIN",I2604="LISTERINE"),VLOOKUP(E2604,MAPEO!C:D,2,0)&amp;" "&amp;H2604,VLOOKUP(E2604,MAPEO!C:D,2,0))</f>
        <v>Compeed Others</v>
      </c>
      <c r="N2604" t="str">
        <f>VLOOKUP(F2604,MD!A:B,2,0)</f>
        <v>YTD 2016</v>
      </c>
    </row>
    <row r="2605" spans="1:14">
      <c r="A2605" t="s">
        <v>133</v>
      </c>
      <c r="B2605" t="s">
        <v>0</v>
      </c>
      <c r="C2605" t="s">
        <v>159</v>
      </c>
      <c r="D2605" t="s">
        <v>423</v>
      </c>
      <c r="E2605" t="s">
        <v>663</v>
      </c>
      <c r="F2605" t="s">
        <v>117</v>
      </c>
      <c r="G2605" s="3">
        <v>-437.33</v>
      </c>
      <c r="H2605" s="3" t="str">
        <f>VLOOKUP($A2605&amp;$C2605&amp;$B2605,Mapping!$C:$G,3,0)</f>
        <v>Beauty</v>
      </c>
      <c r="I2605" t="str">
        <f>VLOOKUP($A2605&amp;$C2605&amp;$B2605,Mapping!$C:$G,4,0)</f>
        <v>COMPEED</v>
      </c>
      <c r="J2605" t="str">
        <f t="shared" si="40"/>
        <v>OTHER COMPEED FOOT CARE CRACK</v>
      </c>
      <c r="K2605" t="str">
        <f>VLOOKUP($A2605&amp;$C2605&amp;$B2605,Mapping!$C:$G,5,0)</f>
        <v>Oral &amp; Topical</v>
      </c>
      <c r="L2605" t="str">
        <f>VLOOKUP(J2605&amp;H2605,Mapping!J:K,2,0)</f>
        <v>Other Compeed Foot Care</v>
      </c>
      <c r="M2605" t="str">
        <f>IF(OR(I2605="PIZ BUIN",I2605="LISTERINE"),VLOOKUP(E2605,MAPEO!C:D,2,0)&amp;" "&amp;H2605,VLOOKUP(E2605,MAPEO!C:D,2,0))</f>
        <v>Compeed Others</v>
      </c>
      <c r="N2605" t="str">
        <f>VLOOKUP(F2605,MD!A:B,2,0)</f>
        <v>YTD 2016</v>
      </c>
    </row>
    <row r="2606" spans="1:14">
      <c r="A2606" t="s">
        <v>133</v>
      </c>
      <c r="B2606" t="s">
        <v>0</v>
      </c>
      <c r="C2606" t="s">
        <v>159</v>
      </c>
      <c r="D2606" t="s">
        <v>423</v>
      </c>
      <c r="E2606" t="s">
        <v>663</v>
      </c>
      <c r="F2606" t="s">
        <v>118</v>
      </c>
      <c r="G2606" s="3">
        <v>-238.19</v>
      </c>
      <c r="H2606" s="3" t="str">
        <f>VLOOKUP($A2606&amp;$C2606&amp;$B2606,Mapping!$C:$G,3,0)</f>
        <v>Beauty</v>
      </c>
      <c r="I2606" t="str">
        <f>VLOOKUP($A2606&amp;$C2606&amp;$B2606,Mapping!$C:$G,4,0)</f>
        <v>COMPEED</v>
      </c>
      <c r="J2606" t="str">
        <f t="shared" si="40"/>
        <v>OTHER COMPEED FOOT CARE CRACK</v>
      </c>
      <c r="K2606" t="str">
        <f>VLOOKUP($A2606&amp;$C2606&amp;$B2606,Mapping!$C:$G,5,0)</f>
        <v>Oral &amp; Topical</v>
      </c>
      <c r="L2606" t="str">
        <f>VLOOKUP(J2606&amp;H2606,Mapping!J:K,2,0)</f>
        <v>Other Compeed Foot Care</v>
      </c>
      <c r="M2606" t="str">
        <f>IF(OR(I2606="PIZ BUIN",I2606="LISTERINE"),VLOOKUP(E2606,MAPEO!C:D,2,0)&amp;" "&amp;H2606,VLOOKUP(E2606,MAPEO!C:D,2,0))</f>
        <v>Compeed Others</v>
      </c>
      <c r="N2606" t="str">
        <f>VLOOKUP(F2606,MD!A:B,2,0)</f>
        <v>YTD 2016</v>
      </c>
    </row>
    <row r="2607" spans="1:14">
      <c r="A2607" t="s">
        <v>133</v>
      </c>
      <c r="B2607" t="s">
        <v>0</v>
      </c>
      <c r="C2607" t="s">
        <v>163</v>
      </c>
      <c r="D2607" t="s">
        <v>163</v>
      </c>
      <c r="E2607" t="s">
        <v>163</v>
      </c>
      <c r="F2607" t="s">
        <v>482</v>
      </c>
      <c r="G2607" s="3">
        <v>5665.77</v>
      </c>
      <c r="H2607" s="3" t="str">
        <f>VLOOKUP($A2607&amp;$C2607&amp;$B2607,Mapping!$C:$G,3,0)</f>
        <v>PHARMA</v>
      </c>
      <c r="I2607" t="str">
        <f>VLOOKUP($A2607&amp;$C2607&amp;$B2607,Mapping!$C:$G,4,0)</f>
        <v>DOCTRIL</v>
      </c>
      <c r="J2607" t="str">
        <f t="shared" si="40"/>
        <v>DOCTRIL</v>
      </c>
      <c r="K2607" t="str">
        <f>VLOOKUP($A2607&amp;$C2607&amp;$B2607,Mapping!$C:$G,5,0)</f>
        <v>OTC</v>
      </c>
      <c r="L2607" t="str">
        <f>VLOOKUP(J2607&amp;H2607,Mapping!J:K,2,0)</f>
        <v>Doctril</v>
      </c>
      <c r="M2607" t="str">
        <f>IF(OR(I2607="PIZ BUIN",I2607="LISTERINE"),VLOOKUP(E2607,MAPEO!C:D,2,0)&amp;" "&amp;H2607,VLOOKUP(E2607,MAPEO!C:D,2,0))</f>
        <v>Doctril</v>
      </c>
      <c r="N2607">
        <f>VLOOKUP(F2607,MD!A:B,2,0)</f>
        <v>0</v>
      </c>
    </row>
    <row r="2608" spans="1:14">
      <c r="A2608" t="s">
        <v>133</v>
      </c>
      <c r="B2608" t="s">
        <v>0</v>
      </c>
      <c r="C2608" t="s">
        <v>163</v>
      </c>
      <c r="D2608" t="s">
        <v>163</v>
      </c>
      <c r="E2608" t="s">
        <v>163</v>
      </c>
      <c r="F2608" t="s">
        <v>483</v>
      </c>
      <c r="G2608" s="3">
        <v>10033.02</v>
      </c>
      <c r="H2608" s="3" t="str">
        <f>VLOOKUP($A2608&amp;$C2608&amp;$B2608,Mapping!$C:$G,3,0)</f>
        <v>PHARMA</v>
      </c>
      <c r="I2608" t="str">
        <f>VLOOKUP($A2608&amp;$C2608&amp;$B2608,Mapping!$C:$G,4,0)</f>
        <v>DOCTRIL</v>
      </c>
      <c r="J2608" t="str">
        <f t="shared" si="40"/>
        <v>DOCTRIL</v>
      </c>
      <c r="K2608" t="str">
        <f>VLOOKUP($A2608&amp;$C2608&amp;$B2608,Mapping!$C:$G,5,0)</f>
        <v>OTC</v>
      </c>
      <c r="L2608" t="str">
        <f>VLOOKUP(J2608&amp;H2608,Mapping!J:K,2,0)</f>
        <v>Doctril</v>
      </c>
      <c r="M2608" t="str">
        <f>IF(OR(I2608="PIZ BUIN",I2608="LISTERINE"),VLOOKUP(E2608,MAPEO!C:D,2,0)&amp;" "&amp;H2608,VLOOKUP(E2608,MAPEO!C:D,2,0))</f>
        <v>Doctril</v>
      </c>
      <c r="N2608">
        <f>VLOOKUP(F2608,MD!A:B,2,0)</f>
        <v>0</v>
      </c>
    </row>
    <row r="2609" spans="1:14">
      <c r="A2609" t="s">
        <v>133</v>
      </c>
      <c r="B2609" t="s">
        <v>0</v>
      </c>
      <c r="C2609" t="s">
        <v>163</v>
      </c>
      <c r="D2609" t="s">
        <v>163</v>
      </c>
      <c r="E2609" t="s">
        <v>163</v>
      </c>
      <c r="F2609" t="s">
        <v>484</v>
      </c>
      <c r="G2609" s="3">
        <v>18099.57</v>
      </c>
      <c r="H2609" s="3" t="str">
        <f>VLOOKUP($A2609&amp;$C2609&amp;$B2609,Mapping!$C:$G,3,0)</f>
        <v>PHARMA</v>
      </c>
      <c r="I2609" t="str">
        <f>VLOOKUP($A2609&amp;$C2609&amp;$B2609,Mapping!$C:$G,4,0)</f>
        <v>DOCTRIL</v>
      </c>
      <c r="J2609" t="str">
        <f t="shared" si="40"/>
        <v>DOCTRIL</v>
      </c>
      <c r="K2609" t="str">
        <f>VLOOKUP($A2609&amp;$C2609&amp;$B2609,Mapping!$C:$G,5,0)</f>
        <v>OTC</v>
      </c>
      <c r="L2609" t="str">
        <f>VLOOKUP(J2609&amp;H2609,Mapping!J:K,2,0)</f>
        <v>Doctril</v>
      </c>
      <c r="M2609" t="str">
        <f>IF(OR(I2609="PIZ BUIN",I2609="LISTERINE"),VLOOKUP(E2609,MAPEO!C:D,2,0)&amp;" "&amp;H2609,VLOOKUP(E2609,MAPEO!C:D,2,0))</f>
        <v>Doctril</v>
      </c>
      <c r="N2609">
        <f>VLOOKUP(F2609,MD!A:B,2,0)</f>
        <v>0</v>
      </c>
    </row>
    <row r="2610" spans="1:14">
      <c r="A2610" t="s">
        <v>133</v>
      </c>
      <c r="B2610" t="s">
        <v>0</v>
      </c>
      <c r="C2610" t="s">
        <v>163</v>
      </c>
      <c r="D2610" t="s">
        <v>163</v>
      </c>
      <c r="E2610" t="s">
        <v>163</v>
      </c>
      <c r="F2610" t="s">
        <v>485</v>
      </c>
      <c r="G2610" s="3">
        <v>7172.93</v>
      </c>
      <c r="H2610" s="3" t="str">
        <f>VLOOKUP($A2610&amp;$C2610&amp;$B2610,Mapping!$C:$G,3,0)</f>
        <v>PHARMA</v>
      </c>
      <c r="I2610" t="str">
        <f>VLOOKUP($A2610&amp;$C2610&amp;$B2610,Mapping!$C:$G,4,0)</f>
        <v>DOCTRIL</v>
      </c>
      <c r="J2610" t="str">
        <f t="shared" si="40"/>
        <v>DOCTRIL</v>
      </c>
      <c r="K2610" t="str">
        <f>VLOOKUP($A2610&amp;$C2610&amp;$B2610,Mapping!$C:$G,5,0)</f>
        <v>OTC</v>
      </c>
      <c r="L2610" t="str">
        <f>VLOOKUP(J2610&amp;H2610,Mapping!J:K,2,0)</f>
        <v>Doctril</v>
      </c>
      <c r="M2610" t="str">
        <f>IF(OR(I2610="PIZ BUIN",I2610="LISTERINE"),VLOOKUP(E2610,MAPEO!C:D,2,0)&amp;" "&amp;H2610,VLOOKUP(E2610,MAPEO!C:D,2,0))</f>
        <v>Doctril</v>
      </c>
      <c r="N2610">
        <f>VLOOKUP(F2610,MD!A:B,2,0)</f>
        <v>0</v>
      </c>
    </row>
    <row r="2611" spans="1:14">
      <c r="A2611" t="s">
        <v>133</v>
      </c>
      <c r="B2611" t="s">
        <v>0</v>
      </c>
      <c r="C2611" t="s">
        <v>163</v>
      </c>
      <c r="D2611" t="s">
        <v>163</v>
      </c>
      <c r="E2611" t="s">
        <v>163</v>
      </c>
      <c r="F2611" t="s">
        <v>486</v>
      </c>
      <c r="G2611" s="3">
        <v>12331.3</v>
      </c>
      <c r="H2611" s="3" t="str">
        <f>VLOOKUP($A2611&amp;$C2611&amp;$B2611,Mapping!$C:$G,3,0)</f>
        <v>PHARMA</v>
      </c>
      <c r="I2611" t="str">
        <f>VLOOKUP($A2611&amp;$C2611&amp;$B2611,Mapping!$C:$G,4,0)</f>
        <v>DOCTRIL</v>
      </c>
      <c r="J2611" t="str">
        <f t="shared" si="40"/>
        <v>DOCTRIL</v>
      </c>
      <c r="K2611" t="str">
        <f>VLOOKUP($A2611&amp;$C2611&amp;$B2611,Mapping!$C:$G,5,0)</f>
        <v>OTC</v>
      </c>
      <c r="L2611" t="str">
        <f>VLOOKUP(J2611&amp;H2611,Mapping!J:K,2,0)</f>
        <v>Doctril</v>
      </c>
      <c r="M2611" t="str">
        <f>IF(OR(I2611="PIZ BUIN",I2611="LISTERINE"),VLOOKUP(E2611,MAPEO!C:D,2,0)&amp;" "&amp;H2611,VLOOKUP(E2611,MAPEO!C:D,2,0))</f>
        <v>Doctril</v>
      </c>
      <c r="N2611">
        <f>VLOOKUP(F2611,MD!A:B,2,0)</f>
        <v>0</v>
      </c>
    </row>
    <row r="2612" spans="1:14">
      <c r="A2612" t="s">
        <v>133</v>
      </c>
      <c r="B2612" t="s">
        <v>0</v>
      </c>
      <c r="C2612" t="s">
        <v>163</v>
      </c>
      <c r="D2612" t="s">
        <v>163</v>
      </c>
      <c r="E2612" t="s">
        <v>163</v>
      </c>
      <c r="F2612" t="s">
        <v>487</v>
      </c>
      <c r="G2612" s="3">
        <v>2278.0500000000002</v>
      </c>
      <c r="H2612" s="3" t="str">
        <f>VLOOKUP($A2612&amp;$C2612&amp;$B2612,Mapping!$C:$G,3,0)</f>
        <v>PHARMA</v>
      </c>
      <c r="I2612" t="str">
        <f>VLOOKUP($A2612&amp;$C2612&amp;$B2612,Mapping!$C:$G,4,0)</f>
        <v>DOCTRIL</v>
      </c>
      <c r="J2612" t="str">
        <f t="shared" si="40"/>
        <v>DOCTRIL</v>
      </c>
      <c r="K2612" t="str">
        <f>VLOOKUP($A2612&amp;$C2612&amp;$B2612,Mapping!$C:$G,5,0)</f>
        <v>OTC</v>
      </c>
      <c r="L2612" t="str">
        <f>VLOOKUP(J2612&amp;H2612,Mapping!J:K,2,0)</f>
        <v>Doctril</v>
      </c>
      <c r="M2612" t="str">
        <f>IF(OR(I2612="PIZ BUIN",I2612="LISTERINE"),VLOOKUP(E2612,MAPEO!C:D,2,0)&amp;" "&amp;H2612,VLOOKUP(E2612,MAPEO!C:D,2,0))</f>
        <v>Doctril</v>
      </c>
      <c r="N2612">
        <f>VLOOKUP(F2612,MD!A:B,2,0)</f>
        <v>0</v>
      </c>
    </row>
    <row r="2613" spans="1:14">
      <c r="A2613" t="s">
        <v>133</v>
      </c>
      <c r="B2613" t="s">
        <v>0</v>
      </c>
      <c r="C2613" t="s">
        <v>163</v>
      </c>
      <c r="D2613" t="s">
        <v>163</v>
      </c>
      <c r="E2613" t="s">
        <v>163</v>
      </c>
      <c r="F2613" t="s">
        <v>488</v>
      </c>
      <c r="G2613" s="3">
        <v>29838.74</v>
      </c>
      <c r="H2613" s="3" t="str">
        <f>VLOOKUP($A2613&amp;$C2613&amp;$B2613,Mapping!$C:$G,3,0)</f>
        <v>PHARMA</v>
      </c>
      <c r="I2613" t="str">
        <f>VLOOKUP($A2613&amp;$C2613&amp;$B2613,Mapping!$C:$G,4,0)</f>
        <v>DOCTRIL</v>
      </c>
      <c r="J2613" t="str">
        <f t="shared" si="40"/>
        <v>DOCTRIL</v>
      </c>
      <c r="K2613" t="str">
        <f>VLOOKUP($A2613&amp;$C2613&amp;$B2613,Mapping!$C:$G,5,0)</f>
        <v>OTC</v>
      </c>
      <c r="L2613" t="str">
        <f>VLOOKUP(J2613&amp;H2613,Mapping!J:K,2,0)</f>
        <v>Doctril</v>
      </c>
      <c r="M2613" t="str">
        <f>IF(OR(I2613="PIZ BUIN",I2613="LISTERINE"),VLOOKUP(E2613,MAPEO!C:D,2,0)&amp;" "&amp;H2613,VLOOKUP(E2613,MAPEO!C:D,2,0))</f>
        <v>Doctril</v>
      </c>
      <c r="N2613">
        <f>VLOOKUP(F2613,MD!A:B,2,0)</f>
        <v>0</v>
      </c>
    </row>
    <row r="2614" spans="1:14">
      <c r="A2614" t="s">
        <v>133</v>
      </c>
      <c r="B2614" t="s">
        <v>0</v>
      </c>
      <c r="C2614" t="s">
        <v>163</v>
      </c>
      <c r="D2614" t="s">
        <v>163</v>
      </c>
      <c r="E2614" t="s">
        <v>163</v>
      </c>
      <c r="F2614" t="s">
        <v>489</v>
      </c>
      <c r="G2614" s="3">
        <v>8777.17</v>
      </c>
      <c r="H2614" s="3" t="str">
        <f>VLOOKUP($A2614&amp;$C2614&amp;$B2614,Mapping!$C:$G,3,0)</f>
        <v>PHARMA</v>
      </c>
      <c r="I2614" t="str">
        <f>VLOOKUP($A2614&amp;$C2614&amp;$B2614,Mapping!$C:$G,4,0)</f>
        <v>DOCTRIL</v>
      </c>
      <c r="J2614" t="str">
        <f t="shared" si="40"/>
        <v>DOCTRIL</v>
      </c>
      <c r="K2614" t="str">
        <f>VLOOKUP($A2614&amp;$C2614&amp;$B2614,Mapping!$C:$G,5,0)</f>
        <v>OTC</v>
      </c>
      <c r="L2614" t="str">
        <f>VLOOKUP(J2614&amp;H2614,Mapping!J:K,2,0)</f>
        <v>Doctril</v>
      </c>
      <c r="M2614" t="str">
        <f>IF(OR(I2614="PIZ BUIN",I2614="LISTERINE"),VLOOKUP(E2614,MAPEO!C:D,2,0)&amp;" "&amp;H2614,VLOOKUP(E2614,MAPEO!C:D,2,0))</f>
        <v>Doctril</v>
      </c>
      <c r="N2614">
        <f>VLOOKUP(F2614,MD!A:B,2,0)</f>
        <v>0</v>
      </c>
    </row>
    <row r="2615" spans="1:14">
      <c r="A2615" t="s">
        <v>133</v>
      </c>
      <c r="B2615" t="s">
        <v>0</v>
      </c>
      <c r="C2615" t="s">
        <v>163</v>
      </c>
      <c r="D2615" t="s">
        <v>163</v>
      </c>
      <c r="E2615" t="s">
        <v>163</v>
      </c>
      <c r="F2615" t="s">
        <v>490</v>
      </c>
      <c r="G2615" s="3">
        <v>24900.080000000002</v>
      </c>
      <c r="H2615" s="3" t="str">
        <f>VLOOKUP($A2615&amp;$C2615&amp;$B2615,Mapping!$C:$G,3,0)</f>
        <v>PHARMA</v>
      </c>
      <c r="I2615" t="str">
        <f>VLOOKUP($A2615&amp;$C2615&amp;$B2615,Mapping!$C:$G,4,0)</f>
        <v>DOCTRIL</v>
      </c>
      <c r="J2615" t="str">
        <f t="shared" ref="J2615:J2678" si="41">IF(OR(C2615="ROC",C2615="COMPEED"),E2615,D2615)</f>
        <v>DOCTRIL</v>
      </c>
      <c r="K2615" t="str">
        <f>VLOOKUP($A2615&amp;$C2615&amp;$B2615,Mapping!$C:$G,5,0)</f>
        <v>OTC</v>
      </c>
      <c r="L2615" t="str">
        <f>VLOOKUP(J2615&amp;H2615,Mapping!J:K,2,0)</f>
        <v>Doctril</v>
      </c>
      <c r="M2615" t="str">
        <f>IF(OR(I2615="PIZ BUIN",I2615="LISTERINE"),VLOOKUP(E2615,MAPEO!C:D,2,0)&amp;" "&amp;H2615,VLOOKUP(E2615,MAPEO!C:D,2,0))</f>
        <v>Doctril</v>
      </c>
      <c r="N2615">
        <f>VLOOKUP(F2615,MD!A:B,2,0)</f>
        <v>0</v>
      </c>
    </row>
    <row r="2616" spans="1:14">
      <c r="A2616" t="s">
        <v>133</v>
      </c>
      <c r="B2616" t="s">
        <v>0</v>
      </c>
      <c r="C2616" t="s">
        <v>163</v>
      </c>
      <c r="D2616" t="s">
        <v>163</v>
      </c>
      <c r="E2616" t="s">
        <v>163</v>
      </c>
      <c r="F2616" t="s">
        <v>491</v>
      </c>
      <c r="G2616" s="3">
        <v>12521.81</v>
      </c>
      <c r="H2616" s="3" t="str">
        <f>VLOOKUP($A2616&amp;$C2616&amp;$B2616,Mapping!$C:$G,3,0)</f>
        <v>PHARMA</v>
      </c>
      <c r="I2616" t="str">
        <f>VLOOKUP($A2616&amp;$C2616&amp;$B2616,Mapping!$C:$G,4,0)</f>
        <v>DOCTRIL</v>
      </c>
      <c r="J2616" t="str">
        <f t="shared" si="41"/>
        <v>DOCTRIL</v>
      </c>
      <c r="K2616" t="str">
        <f>VLOOKUP($A2616&amp;$C2616&amp;$B2616,Mapping!$C:$G,5,0)</f>
        <v>OTC</v>
      </c>
      <c r="L2616" t="str">
        <f>VLOOKUP(J2616&amp;H2616,Mapping!J:K,2,0)</f>
        <v>Doctril</v>
      </c>
      <c r="M2616" t="str">
        <f>IF(OR(I2616="PIZ BUIN",I2616="LISTERINE"),VLOOKUP(E2616,MAPEO!C:D,2,0)&amp;" "&amp;H2616,VLOOKUP(E2616,MAPEO!C:D,2,0))</f>
        <v>Doctril</v>
      </c>
      <c r="N2616">
        <f>VLOOKUP(F2616,MD!A:B,2,0)</f>
        <v>0</v>
      </c>
    </row>
    <row r="2617" spans="1:14">
      <c r="A2617" t="s">
        <v>133</v>
      </c>
      <c r="B2617" t="s">
        <v>0</v>
      </c>
      <c r="C2617" t="s">
        <v>163</v>
      </c>
      <c r="D2617" t="s">
        <v>163</v>
      </c>
      <c r="E2617" t="s">
        <v>163</v>
      </c>
      <c r="F2617" t="s">
        <v>492</v>
      </c>
      <c r="G2617" s="3">
        <v>11564.65</v>
      </c>
      <c r="H2617" s="3" t="str">
        <f>VLOOKUP($A2617&amp;$C2617&amp;$B2617,Mapping!$C:$G,3,0)</f>
        <v>PHARMA</v>
      </c>
      <c r="I2617" t="str">
        <f>VLOOKUP($A2617&amp;$C2617&amp;$B2617,Mapping!$C:$G,4,0)</f>
        <v>DOCTRIL</v>
      </c>
      <c r="J2617" t="str">
        <f t="shared" si="41"/>
        <v>DOCTRIL</v>
      </c>
      <c r="K2617" t="str">
        <f>VLOOKUP($A2617&amp;$C2617&amp;$B2617,Mapping!$C:$G,5,0)</f>
        <v>OTC</v>
      </c>
      <c r="L2617" t="str">
        <f>VLOOKUP(J2617&amp;H2617,Mapping!J:K,2,0)</f>
        <v>Doctril</v>
      </c>
      <c r="M2617" t="str">
        <f>IF(OR(I2617="PIZ BUIN",I2617="LISTERINE"),VLOOKUP(E2617,MAPEO!C:D,2,0)&amp;" "&amp;H2617,VLOOKUP(E2617,MAPEO!C:D,2,0))</f>
        <v>Doctril</v>
      </c>
      <c r="N2617">
        <f>VLOOKUP(F2617,MD!A:B,2,0)</f>
        <v>0</v>
      </c>
    </row>
    <row r="2618" spans="1:14">
      <c r="A2618" t="s">
        <v>133</v>
      </c>
      <c r="B2618" t="s">
        <v>0</v>
      </c>
      <c r="C2618" t="s">
        <v>163</v>
      </c>
      <c r="D2618" t="s">
        <v>163</v>
      </c>
      <c r="E2618" t="s">
        <v>163</v>
      </c>
      <c r="F2618" t="s">
        <v>493</v>
      </c>
      <c r="G2618" s="3">
        <v>40254.03</v>
      </c>
      <c r="H2618" s="3" t="str">
        <f>VLOOKUP($A2618&amp;$C2618&amp;$B2618,Mapping!$C:$G,3,0)</f>
        <v>PHARMA</v>
      </c>
      <c r="I2618" t="str">
        <f>VLOOKUP($A2618&amp;$C2618&amp;$B2618,Mapping!$C:$G,4,0)</f>
        <v>DOCTRIL</v>
      </c>
      <c r="J2618" t="str">
        <f t="shared" si="41"/>
        <v>DOCTRIL</v>
      </c>
      <c r="K2618" t="str">
        <f>VLOOKUP($A2618&amp;$C2618&amp;$B2618,Mapping!$C:$G,5,0)</f>
        <v>OTC</v>
      </c>
      <c r="L2618" t="str">
        <f>VLOOKUP(J2618&amp;H2618,Mapping!J:K,2,0)</f>
        <v>Doctril</v>
      </c>
      <c r="M2618" t="str">
        <f>IF(OR(I2618="PIZ BUIN",I2618="LISTERINE"),VLOOKUP(E2618,MAPEO!C:D,2,0)&amp;" "&amp;H2618,VLOOKUP(E2618,MAPEO!C:D,2,0))</f>
        <v>Doctril</v>
      </c>
      <c r="N2618">
        <f>VLOOKUP(F2618,MD!A:B,2,0)</f>
        <v>0</v>
      </c>
    </row>
    <row r="2619" spans="1:14">
      <c r="A2619" t="s">
        <v>133</v>
      </c>
      <c r="B2619" t="s">
        <v>0</v>
      </c>
      <c r="C2619" t="s">
        <v>163</v>
      </c>
      <c r="D2619" t="s">
        <v>163</v>
      </c>
      <c r="E2619" t="s">
        <v>163</v>
      </c>
      <c r="F2619" t="s">
        <v>95</v>
      </c>
      <c r="G2619" s="3">
        <v>3579.44</v>
      </c>
      <c r="H2619" s="3" t="str">
        <f>VLOOKUP($A2619&amp;$C2619&amp;$B2619,Mapping!$C:$G,3,0)</f>
        <v>PHARMA</v>
      </c>
      <c r="I2619" t="str">
        <f>VLOOKUP($A2619&amp;$C2619&amp;$B2619,Mapping!$C:$G,4,0)</f>
        <v>DOCTRIL</v>
      </c>
      <c r="J2619" t="str">
        <f t="shared" si="41"/>
        <v>DOCTRIL</v>
      </c>
      <c r="K2619" t="str">
        <f>VLOOKUP($A2619&amp;$C2619&amp;$B2619,Mapping!$C:$G,5,0)</f>
        <v>OTC</v>
      </c>
      <c r="L2619" t="str">
        <f>VLOOKUP(J2619&amp;H2619,Mapping!J:K,2,0)</f>
        <v>Doctril</v>
      </c>
      <c r="M2619" t="str">
        <f>IF(OR(I2619="PIZ BUIN",I2619="LISTERINE"),VLOOKUP(E2619,MAPEO!C:D,2,0)&amp;" "&amp;H2619,VLOOKUP(E2619,MAPEO!C:D,2,0))</f>
        <v>Doctril</v>
      </c>
      <c r="N2619" t="str">
        <f>VLOOKUP(F2619,MD!A:B,2,0)</f>
        <v>YTD 2015</v>
      </c>
    </row>
    <row r="2620" spans="1:14">
      <c r="A2620" t="s">
        <v>133</v>
      </c>
      <c r="B2620" t="s">
        <v>0</v>
      </c>
      <c r="C2620" t="s">
        <v>163</v>
      </c>
      <c r="D2620" t="s">
        <v>163</v>
      </c>
      <c r="E2620" t="s">
        <v>163</v>
      </c>
      <c r="F2620" t="s">
        <v>96</v>
      </c>
      <c r="G2620" s="3">
        <v>7584.94</v>
      </c>
      <c r="H2620" s="3" t="str">
        <f>VLOOKUP($A2620&amp;$C2620&amp;$B2620,Mapping!$C:$G,3,0)</f>
        <v>PHARMA</v>
      </c>
      <c r="I2620" t="str">
        <f>VLOOKUP($A2620&amp;$C2620&amp;$B2620,Mapping!$C:$G,4,0)</f>
        <v>DOCTRIL</v>
      </c>
      <c r="J2620" t="str">
        <f t="shared" si="41"/>
        <v>DOCTRIL</v>
      </c>
      <c r="K2620" t="str">
        <f>VLOOKUP($A2620&amp;$C2620&amp;$B2620,Mapping!$C:$G,5,0)</f>
        <v>OTC</v>
      </c>
      <c r="L2620" t="str">
        <f>VLOOKUP(J2620&amp;H2620,Mapping!J:K,2,0)</f>
        <v>Doctril</v>
      </c>
      <c r="M2620" t="str">
        <f>IF(OR(I2620="PIZ BUIN",I2620="LISTERINE"),VLOOKUP(E2620,MAPEO!C:D,2,0)&amp;" "&amp;H2620,VLOOKUP(E2620,MAPEO!C:D,2,0))</f>
        <v>Doctril</v>
      </c>
      <c r="N2620" t="str">
        <f>VLOOKUP(F2620,MD!A:B,2,0)</f>
        <v>YTD 2015</v>
      </c>
    </row>
    <row r="2621" spans="1:14">
      <c r="A2621" t="s">
        <v>133</v>
      </c>
      <c r="B2621" t="s">
        <v>0</v>
      </c>
      <c r="C2621" t="s">
        <v>163</v>
      </c>
      <c r="D2621" t="s">
        <v>163</v>
      </c>
      <c r="E2621" t="s">
        <v>163</v>
      </c>
      <c r="F2621" t="s">
        <v>97</v>
      </c>
      <c r="G2621" s="3">
        <v>14027.37</v>
      </c>
      <c r="H2621" s="3" t="str">
        <f>VLOOKUP($A2621&amp;$C2621&amp;$B2621,Mapping!$C:$G,3,0)</f>
        <v>PHARMA</v>
      </c>
      <c r="I2621" t="str">
        <f>VLOOKUP($A2621&amp;$C2621&amp;$B2621,Mapping!$C:$G,4,0)</f>
        <v>DOCTRIL</v>
      </c>
      <c r="J2621" t="str">
        <f t="shared" si="41"/>
        <v>DOCTRIL</v>
      </c>
      <c r="K2621" t="str">
        <f>VLOOKUP($A2621&amp;$C2621&amp;$B2621,Mapping!$C:$G,5,0)</f>
        <v>OTC</v>
      </c>
      <c r="L2621" t="str">
        <f>VLOOKUP(J2621&amp;H2621,Mapping!J:K,2,0)</f>
        <v>Doctril</v>
      </c>
      <c r="M2621" t="str">
        <f>IF(OR(I2621="PIZ BUIN",I2621="LISTERINE"),VLOOKUP(E2621,MAPEO!C:D,2,0)&amp;" "&amp;H2621,VLOOKUP(E2621,MAPEO!C:D,2,0))</f>
        <v>Doctril</v>
      </c>
      <c r="N2621" t="str">
        <f>VLOOKUP(F2621,MD!A:B,2,0)</f>
        <v>YTD 2015</v>
      </c>
    </row>
    <row r="2622" spans="1:14">
      <c r="A2622" t="s">
        <v>133</v>
      </c>
      <c r="B2622" t="s">
        <v>0</v>
      </c>
      <c r="C2622" t="s">
        <v>163</v>
      </c>
      <c r="D2622" t="s">
        <v>163</v>
      </c>
      <c r="E2622" t="s">
        <v>163</v>
      </c>
      <c r="F2622" t="s">
        <v>101</v>
      </c>
      <c r="G2622" s="3">
        <v>6511.86</v>
      </c>
      <c r="H2622" s="3" t="str">
        <f>VLOOKUP($A2622&amp;$C2622&amp;$B2622,Mapping!$C:$G,3,0)</f>
        <v>PHARMA</v>
      </c>
      <c r="I2622" t="str">
        <f>VLOOKUP($A2622&amp;$C2622&amp;$B2622,Mapping!$C:$G,4,0)</f>
        <v>DOCTRIL</v>
      </c>
      <c r="J2622" t="str">
        <f t="shared" si="41"/>
        <v>DOCTRIL</v>
      </c>
      <c r="K2622" t="str">
        <f>VLOOKUP($A2622&amp;$C2622&amp;$B2622,Mapping!$C:$G,5,0)</f>
        <v>OTC</v>
      </c>
      <c r="L2622" t="str">
        <f>VLOOKUP(J2622&amp;H2622,Mapping!J:K,2,0)</f>
        <v>Doctril</v>
      </c>
      <c r="M2622" t="str">
        <f>IF(OR(I2622="PIZ BUIN",I2622="LISTERINE"),VLOOKUP(E2622,MAPEO!C:D,2,0)&amp;" "&amp;H2622,VLOOKUP(E2622,MAPEO!C:D,2,0))</f>
        <v>Doctril</v>
      </c>
      <c r="N2622" t="str">
        <f>VLOOKUP(F2622,MD!A:B,2,0)</f>
        <v>YTD 2015</v>
      </c>
    </row>
    <row r="2623" spans="1:14">
      <c r="A2623" t="s">
        <v>133</v>
      </c>
      <c r="B2623" t="s">
        <v>0</v>
      </c>
      <c r="C2623" t="s">
        <v>163</v>
      </c>
      <c r="D2623" t="s">
        <v>163</v>
      </c>
      <c r="E2623" t="s">
        <v>163</v>
      </c>
      <c r="F2623" t="s">
        <v>104</v>
      </c>
      <c r="G2623" s="3">
        <v>11412.74</v>
      </c>
      <c r="H2623" s="3" t="str">
        <f>VLOOKUP($A2623&amp;$C2623&amp;$B2623,Mapping!$C:$G,3,0)</f>
        <v>PHARMA</v>
      </c>
      <c r="I2623" t="str">
        <f>VLOOKUP($A2623&amp;$C2623&amp;$B2623,Mapping!$C:$G,4,0)</f>
        <v>DOCTRIL</v>
      </c>
      <c r="J2623" t="str">
        <f t="shared" si="41"/>
        <v>DOCTRIL</v>
      </c>
      <c r="K2623" t="str">
        <f>VLOOKUP($A2623&amp;$C2623&amp;$B2623,Mapping!$C:$G,5,0)</f>
        <v>OTC</v>
      </c>
      <c r="L2623" t="str">
        <f>VLOOKUP(J2623&amp;H2623,Mapping!J:K,2,0)</f>
        <v>Doctril</v>
      </c>
      <c r="M2623" t="str">
        <f>IF(OR(I2623="PIZ BUIN",I2623="LISTERINE"),VLOOKUP(E2623,MAPEO!C:D,2,0)&amp;" "&amp;H2623,VLOOKUP(E2623,MAPEO!C:D,2,0))</f>
        <v>Doctril</v>
      </c>
      <c r="N2623" t="str">
        <f>VLOOKUP(F2623,MD!A:B,2,0)</f>
        <v>YTD 2015</v>
      </c>
    </row>
    <row r="2624" spans="1:14">
      <c r="A2624" t="s">
        <v>133</v>
      </c>
      <c r="B2624" t="s">
        <v>0</v>
      </c>
      <c r="C2624" t="s">
        <v>163</v>
      </c>
      <c r="D2624" t="s">
        <v>163</v>
      </c>
      <c r="E2624" t="s">
        <v>163</v>
      </c>
      <c r="F2624" t="s">
        <v>105</v>
      </c>
      <c r="G2624" s="3">
        <v>26526.92</v>
      </c>
      <c r="H2624" s="3" t="str">
        <f>VLOOKUP($A2624&amp;$C2624&amp;$B2624,Mapping!$C:$G,3,0)</f>
        <v>PHARMA</v>
      </c>
      <c r="I2624" t="str">
        <f>VLOOKUP($A2624&amp;$C2624&amp;$B2624,Mapping!$C:$G,4,0)</f>
        <v>DOCTRIL</v>
      </c>
      <c r="J2624" t="str">
        <f t="shared" si="41"/>
        <v>DOCTRIL</v>
      </c>
      <c r="K2624" t="str">
        <f>VLOOKUP($A2624&amp;$C2624&amp;$B2624,Mapping!$C:$G,5,0)</f>
        <v>OTC</v>
      </c>
      <c r="L2624" t="str">
        <f>VLOOKUP(J2624&amp;H2624,Mapping!J:K,2,0)</f>
        <v>Doctril</v>
      </c>
      <c r="M2624" t="str">
        <f>IF(OR(I2624="PIZ BUIN",I2624="LISTERINE"),VLOOKUP(E2624,MAPEO!C:D,2,0)&amp;" "&amp;H2624,VLOOKUP(E2624,MAPEO!C:D,2,0))</f>
        <v>Doctril</v>
      </c>
      <c r="N2624" t="str">
        <f>VLOOKUP(F2624,MD!A:B,2,0)</f>
        <v>YTD 2015</v>
      </c>
    </row>
    <row r="2625" spans="1:14">
      <c r="A2625" t="s">
        <v>133</v>
      </c>
      <c r="B2625" t="s">
        <v>0</v>
      </c>
      <c r="C2625" t="s">
        <v>163</v>
      </c>
      <c r="D2625" t="s">
        <v>163</v>
      </c>
      <c r="E2625" t="s">
        <v>163</v>
      </c>
      <c r="F2625" t="s">
        <v>106</v>
      </c>
      <c r="G2625" s="3">
        <v>6018.82</v>
      </c>
      <c r="H2625" s="3" t="str">
        <f>VLOOKUP($A2625&amp;$C2625&amp;$B2625,Mapping!$C:$G,3,0)</f>
        <v>PHARMA</v>
      </c>
      <c r="I2625" t="str">
        <f>VLOOKUP($A2625&amp;$C2625&amp;$B2625,Mapping!$C:$G,4,0)</f>
        <v>DOCTRIL</v>
      </c>
      <c r="J2625" t="str">
        <f t="shared" si="41"/>
        <v>DOCTRIL</v>
      </c>
      <c r="K2625" t="str">
        <f>VLOOKUP($A2625&amp;$C2625&amp;$B2625,Mapping!$C:$G,5,0)</f>
        <v>OTC</v>
      </c>
      <c r="L2625" t="str">
        <f>VLOOKUP(J2625&amp;H2625,Mapping!J:K,2,0)</f>
        <v>Doctril</v>
      </c>
      <c r="M2625" t="str">
        <f>IF(OR(I2625="PIZ BUIN",I2625="LISTERINE"),VLOOKUP(E2625,MAPEO!C:D,2,0)&amp;" "&amp;H2625,VLOOKUP(E2625,MAPEO!C:D,2,0))</f>
        <v>Doctril</v>
      </c>
      <c r="N2625" t="str">
        <f>VLOOKUP(F2625,MD!A:B,2,0)</f>
        <v>YTD 2015</v>
      </c>
    </row>
    <row r="2626" spans="1:14">
      <c r="A2626" t="s">
        <v>133</v>
      </c>
      <c r="B2626" t="s">
        <v>0</v>
      </c>
      <c r="C2626" t="s">
        <v>163</v>
      </c>
      <c r="D2626" t="s">
        <v>163</v>
      </c>
      <c r="E2626" t="s">
        <v>163</v>
      </c>
      <c r="F2626" t="s">
        <v>108</v>
      </c>
      <c r="G2626" s="3">
        <v>2290.6</v>
      </c>
      <c r="H2626" s="3" t="str">
        <f>VLOOKUP($A2626&amp;$C2626&amp;$B2626,Mapping!$C:$G,3,0)</f>
        <v>PHARMA</v>
      </c>
      <c r="I2626" t="str">
        <f>VLOOKUP($A2626&amp;$C2626&amp;$B2626,Mapping!$C:$G,4,0)</f>
        <v>DOCTRIL</v>
      </c>
      <c r="J2626" t="str">
        <f t="shared" si="41"/>
        <v>DOCTRIL</v>
      </c>
      <c r="K2626" t="str">
        <f>VLOOKUP($A2626&amp;$C2626&amp;$B2626,Mapping!$C:$G,5,0)</f>
        <v>OTC</v>
      </c>
      <c r="L2626" t="str">
        <f>VLOOKUP(J2626&amp;H2626,Mapping!J:K,2,0)</f>
        <v>Doctril</v>
      </c>
      <c r="M2626" t="str">
        <f>IF(OR(I2626="PIZ BUIN",I2626="LISTERINE"),VLOOKUP(E2626,MAPEO!C:D,2,0)&amp;" "&amp;H2626,VLOOKUP(E2626,MAPEO!C:D,2,0))</f>
        <v>Doctril</v>
      </c>
      <c r="N2626">
        <f>VLOOKUP(F2626,MD!A:B,2,0)</f>
        <v>0</v>
      </c>
    </row>
    <row r="2627" spans="1:14">
      <c r="A2627" t="s">
        <v>133</v>
      </c>
      <c r="B2627" t="s">
        <v>0</v>
      </c>
      <c r="C2627" t="s">
        <v>163</v>
      </c>
      <c r="D2627" t="s">
        <v>163</v>
      </c>
      <c r="E2627" t="s">
        <v>163</v>
      </c>
      <c r="F2627" t="s">
        <v>109</v>
      </c>
      <c r="G2627" s="3">
        <v>22279.91</v>
      </c>
      <c r="H2627" s="3" t="str">
        <f>VLOOKUP($A2627&amp;$C2627&amp;$B2627,Mapping!$C:$G,3,0)</f>
        <v>PHARMA</v>
      </c>
      <c r="I2627" t="str">
        <f>VLOOKUP($A2627&amp;$C2627&amp;$B2627,Mapping!$C:$G,4,0)</f>
        <v>DOCTRIL</v>
      </c>
      <c r="J2627" t="str">
        <f t="shared" si="41"/>
        <v>DOCTRIL</v>
      </c>
      <c r="K2627" t="str">
        <f>VLOOKUP($A2627&amp;$C2627&amp;$B2627,Mapping!$C:$G,5,0)</f>
        <v>OTC</v>
      </c>
      <c r="L2627" t="str">
        <f>VLOOKUP(J2627&amp;H2627,Mapping!J:K,2,0)</f>
        <v>Doctril</v>
      </c>
      <c r="M2627" t="str">
        <f>IF(OR(I2627="PIZ BUIN",I2627="LISTERINE"),VLOOKUP(E2627,MAPEO!C:D,2,0)&amp;" "&amp;H2627,VLOOKUP(E2627,MAPEO!C:D,2,0))</f>
        <v>Doctril</v>
      </c>
      <c r="N2627">
        <f>VLOOKUP(F2627,MD!A:B,2,0)</f>
        <v>0</v>
      </c>
    </row>
    <row r="2628" spans="1:14">
      <c r="A2628" t="s">
        <v>133</v>
      </c>
      <c r="B2628" t="s">
        <v>0</v>
      </c>
      <c r="C2628" t="s">
        <v>163</v>
      </c>
      <c r="D2628" t="s">
        <v>163</v>
      </c>
      <c r="E2628" t="s">
        <v>163</v>
      </c>
      <c r="F2628" t="s">
        <v>110</v>
      </c>
      <c r="G2628" s="3">
        <v>7191.6</v>
      </c>
      <c r="H2628" s="3" t="str">
        <f>VLOOKUP($A2628&amp;$C2628&amp;$B2628,Mapping!$C:$G,3,0)</f>
        <v>PHARMA</v>
      </c>
      <c r="I2628" t="str">
        <f>VLOOKUP($A2628&amp;$C2628&amp;$B2628,Mapping!$C:$G,4,0)</f>
        <v>DOCTRIL</v>
      </c>
      <c r="J2628" t="str">
        <f t="shared" si="41"/>
        <v>DOCTRIL</v>
      </c>
      <c r="K2628" t="str">
        <f>VLOOKUP($A2628&amp;$C2628&amp;$B2628,Mapping!$C:$G,5,0)</f>
        <v>OTC</v>
      </c>
      <c r="L2628" t="str">
        <f>VLOOKUP(J2628&amp;H2628,Mapping!J:K,2,0)</f>
        <v>Doctril</v>
      </c>
      <c r="M2628" t="str">
        <f>IF(OR(I2628="PIZ BUIN",I2628="LISTERINE"),VLOOKUP(E2628,MAPEO!C:D,2,0)&amp;" "&amp;H2628,VLOOKUP(E2628,MAPEO!C:D,2,0))</f>
        <v>Doctril</v>
      </c>
      <c r="N2628">
        <f>VLOOKUP(F2628,MD!A:B,2,0)</f>
        <v>0</v>
      </c>
    </row>
    <row r="2629" spans="1:14">
      <c r="A2629" t="s">
        <v>133</v>
      </c>
      <c r="B2629" t="s">
        <v>0</v>
      </c>
      <c r="C2629" t="s">
        <v>163</v>
      </c>
      <c r="D2629" t="s">
        <v>163</v>
      </c>
      <c r="E2629" t="s">
        <v>163</v>
      </c>
      <c r="F2629" t="s">
        <v>111</v>
      </c>
      <c r="G2629" s="3">
        <v>11481.95</v>
      </c>
      <c r="H2629" s="3" t="str">
        <f>VLOOKUP($A2629&amp;$C2629&amp;$B2629,Mapping!$C:$G,3,0)</f>
        <v>PHARMA</v>
      </c>
      <c r="I2629" t="str">
        <f>VLOOKUP($A2629&amp;$C2629&amp;$B2629,Mapping!$C:$G,4,0)</f>
        <v>DOCTRIL</v>
      </c>
      <c r="J2629" t="str">
        <f t="shared" si="41"/>
        <v>DOCTRIL</v>
      </c>
      <c r="K2629" t="str">
        <f>VLOOKUP($A2629&amp;$C2629&amp;$B2629,Mapping!$C:$G,5,0)</f>
        <v>OTC</v>
      </c>
      <c r="L2629" t="str">
        <f>VLOOKUP(J2629&amp;H2629,Mapping!J:K,2,0)</f>
        <v>Doctril</v>
      </c>
      <c r="M2629" t="str">
        <f>IF(OR(I2629="PIZ BUIN",I2629="LISTERINE"),VLOOKUP(E2629,MAPEO!C:D,2,0)&amp;" "&amp;H2629,VLOOKUP(E2629,MAPEO!C:D,2,0))</f>
        <v>Doctril</v>
      </c>
      <c r="N2629">
        <f>VLOOKUP(F2629,MD!A:B,2,0)</f>
        <v>0</v>
      </c>
    </row>
    <row r="2630" spans="1:14">
      <c r="A2630" t="s">
        <v>133</v>
      </c>
      <c r="B2630" t="s">
        <v>0</v>
      </c>
      <c r="C2630" t="s">
        <v>163</v>
      </c>
      <c r="D2630" t="s">
        <v>163</v>
      </c>
      <c r="E2630" t="s">
        <v>163</v>
      </c>
      <c r="F2630" t="s">
        <v>114</v>
      </c>
      <c r="G2630" s="3">
        <v>27812.04</v>
      </c>
      <c r="H2630" s="3" t="str">
        <f>VLOOKUP($A2630&amp;$C2630&amp;$B2630,Mapping!$C:$G,3,0)</f>
        <v>PHARMA</v>
      </c>
      <c r="I2630" t="str">
        <f>VLOOKUP($A2630&amp;$C2630&amp;$B2630,Mapping!$C:$G,4,0)</f>
        <v>DOCTRIL</v>
      </c>
      <c r="J2630" t="str">
        <f t="shared" si="41"/>
        <v>DOCTRIL</v>
      </c>
      <c r="K2630" t="str">
        <f>VLOOKUP($A2630&amp;$C2630&amp;$B2630,Mapping!$C:$G,5,0)</f>
        <v>OTC</v>
      </c>
      <c r="L2630" t="str">
        <f>VLOOKUP(J2630&amp;H2630,Mapping!J:K,2,0)</f>
        <v>Doctril</v>
      </c>
      <c r="M2630" t="str">
        <f>IF(OR(I2630="PIZ BUIN",I2630="LISTERINE"),VLOOKUP(E2630,MAPEO!C:D,2,0)&amp;" "&amp;H2630,VLOOKUP(E2630,MAPEO!C:D,2,0))</f>
        <v>Doctril</v>
      </c>
      <c r="N2630">
        <f>VLOOKUP(F2630,MD!A:B,2,0)</f>
        <v>0</v>
      </c>
    </row>
    <row r="2631" spans="1:14">
      <c r="A2631" t="s">
        <v>133</v>
      </c>
      <c r="B2631" t="s">
        <v>0</v>
      </c>
      <c r="C2631" t="s">
        <v>163</v>
      </c>
      <c r="D2631" t="s">
        <v>163</v>
      </c>
      <c r="E2631" t="s">
        <v>163</v>
      </c>
      <c r="F2631" t="s">
        <v>115</v>
      </c>
      <c r="G2631" s="3">
        <v>1932.15</v>
      </c>
      <c r="H2631" s="3" t="str">
        <f>VLOOKUP($A2631&amp;$C2631&amp;$B2631,Mapping!$C:$G,3,0)</f>
        <v>PHARMA</v>
      </c>
      <c r="I2631" t="str">
        <f>VLOOKUP($A2631&amp;$C2631&amp;$B2631,Mapping!$C:$G,4,0)</f>
        <v>DOCTRIL</v>
      </c>
      <c r="J2631" t="str">
        <f t="shared" si="41"/>
        <v>DOCTRIL</v>
      </c>
      <c r="K2631" t="str">
        <f>VLOOKUP($A2631&amp;$C2631&amp;$B2631,Mapping!$C:$G,5,0)</f>
        <v>OTC</v>
      </c>
      <c r="L2631" t="str">
        <f>VLOOKUP(J2631&amp;H2631,Mapping!J:K,2,0)</f>
        <v>Doctril</v>
      </c>
      <c r="M2631" t="str">
        <f>IF(OR(I2631="PIZ BUIN",I2631="LISTERINE"),VLOOKUP(E2631,MAPEO!C:D,2,0)&amp;" "&amp;H2631,VLOOKUP(E2631,MAPEO!C:D,2,0))</f>
        <v>Doctril</v>
      </c>
      <c r="N2631" t="str">
        <f>VLOOKUP(F2631,MD!A:B,2,0)</f>
        <v>YTD 2016</v>
      </c>
    </row>
    <row r="2632" spans="1:14">
      <c r="A2632" t="s">
        <v>133</v>
      </c>
      <c r="B2632" t="s">
        <v>0</v>
      </c>
      <c r="C2632" t="s">
        <v>163</v>
      </c>
      <c r="D2632" t="s">
        <v>163</v>
      </c>
      <c r="E2632" t="s">
        <v>163</v>
      </c>
      <c r="F2632" t="s">
        <v>117</v>
      </c>
      <c r="G2632" s="3">
        <v>9920.7800000000007</v>
      </c>
      <c r="H2632" s="3" t="str">
        <f>VLOOKUP($A2632&amp;$C2632&amp;$B2632,Mapping!$C:$G,3,0)</f>
        <v>PHARMA</v>
      </c>
      <c r="I2632" t="str">
        <f>VLOOKUP($A2632&amp;$C2632&amp;$B2632,Mapping!$C:$G,4,0)</f>
        <v>DOCTRIL</v>
      </c>
      <c r="J2632" t="str">
        <f t="shared" si="41"/>
        <v>DOCTRIL</v>
      </c>
      <c r="K2632" t="str">
        <f>VLOOKUP($A2632&amp;$C2632&amp;$B2632,Mapping!$C:$G,5,0)</f>
        <v>OTC</v>
      </c>
      <c r="L2632" t="str">
        <f>VLOOKUP(J2632&amp;H2632,Mapping!J:K,2,0)</f>
        <v>Doctril</v>
      </c>
      <c r="M2632" t="str">
        <f>IF(OR(I2632="PIZ BUIN",I2632="LISTERINE"),VLOOKUP(E2632,MAPEO!C:D,2,0)&amp;" "&amp;H2632,VLOOKUP(E2632,MAPEO!C:D,2,0))</f>
        <v>Doctril</v>
      </c>
      <c r="N2632" t="str">
        <f>VLOOKUP(F2632,MD!A:B,2,0)</f>
        <v>YTD 2016</v>
      </c>
    </row>
    <row r="2633" spans="1:14">
      <c r="A2633" t="s">
        <v>133</v>
      </c>
      <c r="B2633" t="s">
        <v>0</v>
      </c>
      <c r="C2633" t="s">
        <v>163</v>
      </c>
      <c r="D2633" t="s">
        <v>163</v>
      </c>
      <c r="E2633" t="s">
        <v>163</v>
      </c>
      <c r="F2633" t="s">
        <v>118</v>
      </c>
      <c r="G2633" s="3">
        <v>18148.400000000001</v>
      </c>
      <c r="H2633" s="3" t="str">
        <f>VLOOKUP($A2633&amp;$C2633&amp;$B2633,Mapping!$C:$G,3,0)</f>
        <v>PHARMA</v>
      </c>
      <c r="I2633" t="str">
        <f>VLOOKUP($A2633&amp;$C2633&amp;$B2633,Mapping!$C:$G,4,0)</f>
        <v>DOCTRIL</v>
      </c>
      <c r="J2633" t="str">
        <f t="shared" si="41"/>
        <v>DOCTRIL</v>
      </c>
      <c r="K2633" t="str">
        <f>VLOOKUP($A2633&amp;$C2633&amp;$B2633,Mapping!$C:$G,5,0)</f>
        <v>OTC</v>
      </c>
      <c r="L2633" t="str">
        <f>VLOOKUP(J2633&amp;H2633,Mapping!J:K,2,0)</f>
        <v>Doctril</v>
      </c>
      <c r="M2633" t="str">
        <f>IF(OR(I2633="PIZ BUIN",I2633="LISTERINE"),VLOOKUP(E2633,MAPEO!C:D,2,0)&amp;" "&amp;H2633,VLOOKUP(E2633,MAPEO!C:D,2,0))</f>
        <v>Doctril</v>
      </c>
      <c r="N2633" t="str">
        <f>VLOOKUP(F2633,MD!A:B,2,0)</f>
        <v>YTD 2016</v>
      </c>
    </row>
    <row r="2634" spans="1:14">
      <c r="A2634" t="s">
        <v>133</v>
      </c>
      <c r="B2634" t="s">
        <v>0</v>
      </c>
      <c r="C2634" t="s">
        <v>221</v>
      </c>
      <c r="D2634" t="s">
        <v>440</v>
      </c>
      <c r="E2634" t="s">
        <v>695</v>
      </c>
      <c r="F2634" t="s">
        <v>118</v>
      </c>
      <c r="G2634" s="3">
        <v>14192.22</v>
      </c>
      <c r="H2634" s="3" t="str">
        <f>VLOOKUP($A2634&amp;$C2634&amp;$B2634,Mapping!$C:$G,3,0)</f>
        <v>Beauty</v>
      </c>
      <c r="I2634" t="str">
        <f>VLOOKUP($A2634&amp;$C2634&amp;$B2634,Mapping!$C:$G,4,0)</f>
        <v>NEUTROGENA</v>
      </c>
      <c r="J2634" t="str">
        <f t="shared" si="41"/>
        <v>BODY EMULSION</v>
      </c>
      <c r="K2634" t="str">
        <f>VLOOKUP($A2634&amp;$C2634&amp;$B2634,Mapping!$C:$G,5,0)</f>
        <v>Adult Skin Care</v>
      </c>
      <c r="L2634" t="str">
        <f>VLOOKUP(J2634&amp;H2634,Mapping!J:K,2,0)</f>
        <v>Body Emulsion</v>
      </c>
      <c r="M2634" t="str">
        <f>IF(OR(I2634="PIZ BUIN",I2634="LISTERINE"),VLOOKUP(E2634,MAPEO!C:D,2,0)&amp;" "&amp;H2634,VLOOKUP(E2634,MAPEO!C:D,2,0))</f>
        <v>Neutrogena Body</v>
      </c>
      <c r="N2634" t="str">
        <f>VLOOKUP(F2634,MD!A:B,2,0)</f>
        <v>YTD 2016</v>
      </c>
    </row>
    <row r="2635" spans="1:14">
      <c r="A2635" t="s">
        <v>133</v>
      </c>
      <c r="B2635" t="s">
        <v>0</v>
      </c>
      <c r="C2635" t="s">
        <v>169</v>
      </c>
      <c r="D2635" t="s">
        <v>424</v>
      </c>
      <c r="E2635" t="s">
        <v>424</v>
      </c>
      <c r="F2635" t="s">
        <v>482</v>
      </c>
      <c r="G2635" s="3">
        <v>882383.21</v>
      </c>
      <c r="H2635" s="3" t="str">
        <f>VLOOKUP($A2635&amp;$C2635&amp;$B2635,Mapping!$C:$G,3,0)</f>
        <v>PHARMA</v>
      </c>
      <c r="I2635" t="str">
        <f>VLOOKUP($A2635&amp;$C2635&amp;$B2635,Mapping!$C:$G,4,0)</f>
        <v>FRENADOL</v>
      </c>
      <c r="J2635" t="str">
        <f t="shared" si="41"/>
        <v>FRENADOL COMPLEX</v>
      </c>
      <c r="K2635" t="str">
        <f>VLOOKUP($A2635&amp;$C2635&amp;$B2635,Mapping!$C:$G,5,0)</f>
        <v>OTC</v>
      </c>
      <c r="L2635" t="str">
        <f>VLOOKUP(J2635&amp;H2635,Mapping!J:K,2,0)</f>
        <v>Frenadol Complex</v>
      </c>
      <c r="M2635" t="str">
        <f>IF(OR(I2635="PIZ BUIN",I2635="LISTERINE"),VLOOKUP(E2635,MAPEO!C:D,2,0)&amp;" "&amp;H2635,VLOOKUP(E2635,MAPEO!C:D,2,0))</f>
        <v>Frenadol</v>
      </c>
      <c r="N2635">
        <f>VLOOKUP(F2635,MD!A:B,2,0)</f>
        <v>0</v>
      </c>
    </row>
    <row r="2636" spans="1:14">
      <c r="A2636" t="s">
        <v>133</v>
      </c>
      <c r="B2636" t="s">
        <v>0</v>
      </c>
      <c r="C2636" t="s">
        <v>169</v>
      </c>
      <c r="D2636" t="s">
        <v>424</v>
      </c>
      <c r="E2636" t="s">
        <v>424</v>
      </c>
      <c r="F2636" t="s">
        <v>483</v>
      </c>
      <c r="G2636" s="3">
        <v>1851564.15</v>
      </c>
      <c r="H2636" s="3" t="str">
        <f>VLOOKUP($A2636&amp;$C2636&amp;$B2636,Mapping!$C:$G,3,0)</f>
        <v>PHARMA</v>
      </c>
      <c r="I2636" t="str">
        <f>VLOOKUP($A2636&amp;$C2636&amp;$B2636,Mapping!$C:$G,4,0)</f>
        <v>FRENADOL</v>
      </c>
      <c r="J2636" t="str">
        <f t="shared" si="41"/>
        <v>FRENADOL COMPLEX</v>
      </c>
      <c r="K2636" t="str">
        <f>VLOOKUP($A2636&amp;$C2636&amp;$B2636,Mapping!$C:$G,5,0)</f>
        <v>OTC</v>
      </c>
      <c r="L2636" t="str">
        <f>VLOOKUP(J2636&amp;H2636,Mapping!J:K,2,0)</f>
        <v>Frenadol Complex</v>
      </c>
      <c r="M2636" t="str">
        <f>IF(OR(I2636="PIZ BUIN",I2636="LISTERINE"),VLOOKUP(E2636,MAPEO!C:D,2,0)&amp;" "&amp;H2636,VLOOKUP(E2636,MAPEO!C:D,2,0))</f>
        <v>Frenadol</v>
      </c>
      <c r="N2636">
        <f>VLOOKUP(F2636,MD!A:B,2,0)</f>
        <v>0</v>
      </c>
    </row>
    <row r="2637" spans="1:14">
      <c r="A2637" t="s">
        <v>133</v>
      </c>
      <c r="B2637" t="s">
        <v>0</v>
      </c>
      <c r="C2637" t="s">
        <v>169</v>
      </c>
      <c r="D2637" t="s">
        <v>424</v>
      </c>
      <c r="E2637" t="s">
        <v>424</v>
      </c>
      <c r="F2637" t="s">
        <v>484</v>
      </c>
      <c r="G2637" s="3">
        <v>1683723.04</v>
      </c>
      <c r="H2637" s="3" t="str">
        <f>VLOOKUP($A2637&amp;$C2637&amp;$B2637,Mapping!$C:$G,3,0)</f>
        <v>PHARMA</v>
      </c>
      <c r="I2637" t="str">
        <f>VLOOKUP($A2637&amp;$C2637&amp;$B2637,Mapping!$C:$G,4,0)</f>
        <v>FRENADOL</v>
      </c>
      <c r="J2637" t="str">
        <f t="shared" si="41"/>
        <v>FRENADOL COMPLEX</v>
      </c>
      <c r="K2637" t="str">
        <f>VLOOKUP($A2637&amp;$C2637&amp;$B2637,Mapping!$C:$G,5,0)</f>
        <v>OTC</v>
      </c>
      <c r="L2637" t="str">
        <f>VLOOKUP(J2637&amp;H2637,Mapping!J:K,2,0)</f>
        <v>Frenadol Complex</v>
      </c>
      <c r="M2637" t="str">
        <f>IF(OR(I2637="PIZ BUIN",I2637="LISTERINE"),VLOOKUP(E2637,MAPEO!C:D,2,0)&amp;" "&amp;H2637,VLOOKUP(E2637,MAPEO!C:D,2,0))</f>
        <v>Frenadol</v>
      </c>
      <c r="N2637">
        <f>VLOOKUP(F2637,MD!A:B,2,0)</f>
        <v>0</v>
      </c>
    </row>
    <row r="2638" spans="1:14">
      <c r="A2638" t="s">
        <v>133</v>
      </c>
      <c r="B2638" t="s">
        <v>0</v>
      </c>
      <c r="C2638" t="s">
        <v>169</v>
      </c>
      <c r="D2638" t="s">
        <v>424</v>
      </c>
      <c r="E2638" t="s">
        <v>424</v>
      </c>
      <c r="F2638" t="s">
        <v>485</v>
      </c>
      <c r="G2638" s="3">
        <v>535370.64</v>
      </c>
      <c r="H2638" s="3" t="str">
        <f>VLOOKUP($A2638&amp;$C2638&amp;$B2638,Mapping!$C:$G,3,0)</f>
        <v>PHARMA</v>
      </c>
      <c r="I2638" t="str">
        <f>VLOOKUP($A2638&amp;$C2638&amp;$B2638,Mapping!$C:$G,4,0)</f>
        <v>FRENADOL</v>
      </c>
      <c r="J2638" t="str">
        <f t="shared" si="41"/>
        <v>FRENADOL COMPLEX</v>
      </c>
      <c r="K2638" t="str">
        <f>VLOOKUP($A2638&amp;$C2638&amp;$B2638,Mapping!$C:$G,5,0)</f>
        <v>OTC</v>
      </c>
      <c r="L2638" t="str">
        <f>VLOOKUP(J2638&amp;H2638,Mapping!J:K,2,0)</f>
        <v>Frenadol Complex</v>
      </c>
      <c r="M2638" t="str">
        <f>IF(OR(I2638="PIZ BUIN",I2638="LISTERINE"),VLOOKUP(E2638,MAPEO!C:D,2,0)&amp;" "&amp;H2638,VLOOKUP(E2638,MAPEO!C:D,2,0))</f>
        <v>Frenadol</v>
      </c>
      <c r="N2638">
        <f>VLOOKUP(F2638,MD!A:B,2,0)</f>
        <v>0</v>
      </c>
    </row>
    <row r="2639" spans="1:14">
      <c r="A2639" t="s">
        <v>133</v>
      </c>
      <c r="B2639" t="s">
        <v>0</v>
      </c>
      <c r="C2639" t="s">
        <v>169</v>
      </c>
      <c r="D2639" t="s">
        <v>424</v>
      </c>
      <c r="E2639" t="s">
        <v>424</v>
      </c>
      <c r="F2639" t="s">
        <v>486</v>
      </c>
      <c r="G2639" s="3">
        <v>797218.24</v>
      </c>
      <c r="H2639" s="3" t="str">
        <f>VLOOKUP($A2639&amp;$C2639&amp;$B2639,Mapping!$C:$G,3,0)</f>
        <v>PHARMA</v>
      </c>
      <c r="I2639" t="str">
        <f>VLOOKUP($A2639&amp;$C2639&amp;$B2639,Mapping!$C:$G,4,0)</f>
        <v>FRENADOL</v>
      </c>
      <c r="J2639" t="str">
        <f t="shared" si="41"/>
        <v>FRENADOL COMPLEX</v>
      </c>
      <c r="K2639" t="str">
        <f>VLOOKUP($A2639&amp;$C2639&amp;$B2639,Mapping!$C:$G,5,0)</f>
        <v>OTC</v>
      </c>
      <c r="L2639" t="str">
        <f>VLOOKUP(J2639&amp;H2639,Mapping!J:K,2,0)</f>
        <v>Frenadol Complex</v>
      </c>
      <c r="M2639" t="str">
        <f>IF(OR(I2639="PIZ BUIN",I2639="LISTERINE"),VLOOKUP(E2639,MAPEO!C:D,2,0)&amp;" "&amp;H2639,VLOOKUP(E2639,MAPEO!C:D,2,0))</f>
        <v>Frenadol</v>
      </c>
      <c r="N2639">
        <f>VLOOKUP(F2639,MD!A:B,2,0)</f>
        <v>0</v>
      </c>
    </row>
    <row r="2640" spans="1:14">
      <c r="A2640" t="s">
        <v>133</v>
      </c>
      <c r="B2640" t="s">
        <v>0</v>
      </c>
      <c r="C2640" t="s">
        <v>169</v>
      </c>
      <c r="D2640" t="s">
        <v>424</v>
      </c>
      <c r="E2640" t="s">
        <v>424</v>
      </c>
      <c r="F2640" t="s">
        <v>487</v>
      </c>
      <c r="G2640" s="3">
        <v>1525166.17</v>
      </c>
      <c r="H2640" s="3" t="str">
        <f>VLOOKUP($A2640&amp;$C2640&amp;$B2640,Mapping!$C:$G,3,0)</f>
        <v>PHARMA</v>
      </c>
      <c r="I2640" t="str">
        <f>VLOOKUP($A2640&amp;$C2640&amp;$B2640,Mapping!$C:$G,4,0)</f>
        <v>FRENADOL</v>
      </c>
      <c r="J2640" t="str">
        <f t="shared" si="41"/>
        <v>FRENADOL COMPLEX</v>
      </c>
      <c r="K2640" t="str">
        <f>VLOOKUP($A2640&amp;$C2640&amp;$B2640,Mapping!$C:$G,5,0)</f>
        <v>OTC</v>
      </c>
      <c r="L2640" t="str">
        <f>VLOOKUP(J2640&amp;H2640,Mapping!J:K,2,0)</f>
        <v>Frenadol Complex</v>
      </c>
      <c r="M2640" t="str">
        <f>IF(OR(I2640="PIZ BUIN",I2640="LISTERINE"),VLOOKUP(E2640,MAPEO!C:D,2,0)&amp;" "&amp;H2640,VLOOKUP(E2640,MAPEO!C:D,2,0))</f>
        <v>Frenadol</v>
      </c>
      <c r="N2640">
        <f>VLOOKUP(F2640,MD!A:B,2,0)</f>
        <v>0</v>
      </c>
    </row>
    <row r="2641" spans="1:14">
      <c r="A2641" t="s">
        <v>133</v>
      </c>
      <c r="B2641" t="s">
        <v>0</v>
      </c>
      <c r="C2641" t="s">
        <v>169</v>
      </c>
      <c r="D2641" t="s">
        <v>424</v>
      </c>
      <c r="E2641" t="s">
        <v>424</v>
      </c>
      <c r="F2641" t="s">
        <v>488</v>
      </c>
      <c r="G2641" s="3">
        <v>178805.97</v>
      </c>
      <c r="H2641" s="3" t="str">
        <f>VLOOKUP($A2641&amp;$C2641&amp;$B2641,Mapping!$C:$G,3,0)</f>
        <v>PHARMA</v>
      </c>
      <c r="I2641" t="str">
        <f>VLOOKUP($A2641&amp;$C2641&amp;$B2641,Mapping!$C:$G,4,0)</f>
        <v>FRENADOL</v>
      </c>
      <c r="J2641" t="str">
        <f t="shared" si="41"/>
        <v>FRENADOL COMPLEX</v>
      </c>
      <c r="K2641" t="str">
        <f>VLOOKUP($A2641&amp;$C2641&amp;$B2641,Mapping!$C:$G,5,0)</f>
        <v>OTC</v>
      </c>
      <c r="L2641" t="str">
        <f>VLOOKUP(J2641&amp;H2641,Mapping!J:K,2,0)</f>
        <v>Frenadol Complex</v>
      </c>
      <c r="M2641" t="str">
        <f>IF(OR(I2641="PIZ BUIN",I2641="LISTERINE"),VLOOKUP(E2641,MAPEO!C:D,2,0)&amp;" "&amp;H2641,VLOOKUP(E2641,MAPEO!C:D,2,0))</f>
        <v>Frenadol</v>
      </c>
      <c r="N2641">
        <f>VLOOKUP(F2641,MD!A:B,2,0)</f>
        <v>0</v>
      </c>
    </row>
    <row r="2642" spans="1:14">
      <c r="A2642" t="s">
        <v>133</v>
      </c>
      <c r="B2642" t="s">
        <v>0</v>
      </c>
      <c r="C2642" t="s">
        <v>169</v>
      </c>
      <c r="D2642" t="s">
        <v>424</v>
      </c>
      <c r="E2642" t="s">
        <v>424</v>
      </c>
      <c r="F2642" t="s">
        <v>489</v>
      </c>
      <c r="G2642" s="3">
        <v>302075.37</v>
      </c>
      <c r="H2642" s="3" t="str">
        <f>VLOOKUP($A2642&amp;$C2642&amp;$B2642,Mapping!$C:$G,3,0)</f>
        <v>PHARMA</v>
      </c>
      <c r="I2642" t="str">
        <f>VLOOKUP($A2642&amp;$C2642&amp;$B2642,Mapping!$C:$G,4,0)</f>
        <v>FRENADOL</v>
      </c>
      <c r="J2642" t="str">
        <f t="shared" si="41"/>
        <v>FRENADOL COMPLEX</v>
      </c>
      <c r="K2642" t="str">
        <f>VLOOKUP($A2642&amp;$C2642&amp;$B2642,Mapping!$C:$G,5,0)</f>
        <v>OTC</v>
      </c>
      <c r="L2642" t="str">
        <f>VLOOKUP(J2642&amp;H2642,Mapping!J:K,2,0)</f>
        <v>Frenadol Complex</v>
      </c>
      <c r="M2642" t="str">
        <f>IF(OR(I2642="PIZ BUIN",I2642="LISTERINE"),VLOOKUP(E2642,MAPEO!C:D,2,0)&amp;" "&amp;H2642,VLOOKUP(E2642,MAPEO!C:D,2,0))</f>
        <v>Frenadol</v>
      </c>
      <c r="N2642">
        <f>VLOOKUP(F2642,MD!A:B,2,0)</f>
        <v>0</v>
      </c>
    </row>
    <row r="2643" spans="1:14">
      <c r="A2643" t="s">
        <v>133</v>
      </c>
      <c r="B2643" t="s">
        <v>0</v>
      </c>
      <c r="C2643" t="s">
        <v>169</v>
      </c>
      <c r="D2643" t="s">
        <v>424</v>
      </c>
      <c r="E2643" t="s">
        <v>424</v>
      </c>
      <c r="F2643" t="s">
        <v>490</v>
      </c>
      <c r="G2643" s="3">
        <v>4591323.76</v>
      </c>
      <c r="H2643" s="3" t="str">
        <f>VLOOKUP($A2643&amp;$C2643&amp;$B2643,Mapping!$C:$G,3,0)</f>
        <v>PHARMA</v>
      </c>
      <c r="I2643" t="str">
        <f>VLOOKUP($A2643&amp;$C2643&amp;$B2643,Mapping!$C:$G,4,0)</f>
        <v>FRENADOL</v>
      </c>
      <c r="J2643" t="str">
        <f t="shared" si="41"/>
        <v>FRENADOL COMPLEX</v>
      </c>
      <c r="K2643" t="str">
        <f>VLOOKUP($A2643&amp;$C2643&amp;$B2643,Mapping!$C:$G,5,0)</f>
        <v>OTC</v>
      </c>
      <c r="L2643" t="str">
        <f>VLOOKUP(J2643&amp;H2643,Mapping!J:K,2,0)</f>
        <v>Frenadol Complex</v>
      </c>
      <c r="M2643" t="str">
        <f>IF(OR(I2643="PIZ BUIN",I2643="LISTERINE"),VLOOKUP(E2643,MAPEO!C:D,2,0)&amp;" "&amp;H2643,VLOOKUP(E2643,MAPEO!C:D,2,0))</f>
        <v>Frenadol</v>
      </c>
      <c r="N2643">
        <f>VLOOKUP(F2643,MD!A:B,2,0)</f>
        <v>0</v>
      </c>
    </row>
    <row r="2644" spans="1:14">
      <c r="A2644" t="s">
        <v>133</v>
      </c>
      <c r="B2644" t="s">
        <v>0</v>
      </c>
      <c r="C2644" t="s">
        <v>169</v>
      </c>
      <c r="D2644" t="s">
        <v>424</v>
      </c>
      <c r="E2644" t="s">
        <v>424</v>
      </c>
      <c r="F2644" t="s">
        <v>491</v>
      </c>
      <c r="G2644" s="3">
        <v>2022707.34</v>
      </c>
      <c r="H2644" s="3" t="str">
        <f>VLOOKUP($A2644&amp;$C2644&amp;$B2644,Mapping!$C:$G,3,0)</f>
        <v>PHARMA</v>
      </c>
      <c r="I2644" t="str">
        <f>VLOOKUP($A2644&amp;$C2644&amp;$B2644,Mapping!$C:$G,4,0)</f>
        <v>FRENADOL</v>
      </c>
      <c r="J2644" t="str">
        <f t="shared" si="41"/>
        <v>FRENADOL COMPLEX</v>
      </c>
      <c r="K2644" t="str">
        <f>VLOOKUP($A2644&amp;$C2644&amp;$B2644,Mapping!$C:$G,5,0)</f>
        <v>OTC</v>
      </c>
      <c r="L2644" t="str">
        <f>VLOOKUP(J2644&amp;H2644,Mapping!J:K,2,0)</f>
        <v>Frenadol Complex</v>
      </c>
      <c r="M2644" t="str">
        <f>IF(OR(I2644="PIZ BUIN",I2644="LISTERINE"),VLOOKUP(E2644,MAPEO!C:D,2,0)&amp;" "&amp;H2644,VLOOKUP(E2644,MAPEO!C:D,2,0))</f>
        <v>Frenadol</v>
      </c>
      <c r="N2644">
        <f>VLOOKUP(F2644,MD!A:B,2,0)</f>
        <v>0</v>
      </c>
    </row>
    <row r="2645" spans="1:14">
      <c r="A2645" t="s">
        <v>133</v>
      </c>
      <c r="B2645" t="s">
        <v>0</v>
      </c>
      <c r="C2645" t="s">
        <v>169</v>
      </c>
      <c r="D2645" t="s">
        <v>424</v>
      </c>
      <c r="E2645" t="s">
        <v>424</v>
      </c>
      <c r="F2645" t="s">
        <v>492</v>
      </c>
      <c r="G2645" s="3">
        <v>1525586.65</v>
      </c>
      <c r="H2645" s="3" t="str">
        <f>VLOOKUP($A2645&amp;$C2645&amp;$B2645,Mapping!$C:$G,3,0)</f>
        <v>PHARMA</v>
      </c>
      <c r="I2645" t="str">
        <f>VLOOKUP($A2645&amp;$C2645&amp;$B2645,Mapping!$C:$G,4,0)</f>
        <v>FRENADOL</v>
      </c>
      <c r="J2645" t="str">
        <f t="shared" si="41"/>
        <v>FRENADOL COMPLEX</v>
      </c>
      <c r="K2645" t="str">
        <f>VLOOKUP($A2645&amp;$C2645&amp;$B2645,Mapping!$C:$G,5,0)</f>
        <v>OTC</v>
      </c>
      <c r="L2645" t="str">
        <f>VLOOKUP(J2645&amp;H2645,Mapping!J:K,2,0)</f>
        <v>Frenadol Complex</v>
      </c>
      <c r="M2645" t="str">
        <f>IF(OR(I2645="PIZ BUIN",I2645="LISTERINE"),VLOOKUP(E2645,MAPEO!C:D,2,0)&amp;" "&amp;H2645,VLOOKUP(E2645,MAPEO!C:D,2,0))</f>
        <v>Frenadol</v>
      </c>
      <c r="N2645">
        <f>VLOOKUP(F2645,MD!A:B,2,0)</f>
        <v>0</v>
      </c>
    </row>
    <row r="2646" spans="1:14">
      <c r="A2646" t="s">
        <v>133</v>
      </c>
      <c r="B2646" t="s">
        <v>0</v>
      </c>
      <c r="C2646" t="s">
        <v>169</v>
      </c>
      <c r="D2646" t="s">
        <v>424</v>
      </c>
      <c r="E2646" t="s">
        <v>424</v>
      </c>
      <c r="F2646" t="s">
        <v>493</v>
      </c>
      <c r="G2646" s="3">
        <v>4411388.7</v>
      </c>
      <c r="H2646" s="3" t="str">
        <f>VLOOKUP($A2646&amp;$C2646&amp;$B2646,Mapping!$C:$G,3,0)</f>
        <v>PHARMA</v>
      </c>
      <c r="I2646" t="str">
        <f>VLOOKUP($A2646&amp;$C2646&amp;$B2646,Mapping!$C:$G,4,0)</f>
        <v>FRENADOL</v>
      </c>
      <c r="J2646" t="str">
        <f t="shared" si="41"/>
        <v>FRENADOL COMPLEX</v>
      </c>
      <c r="K2646" t="str">
        <f>VLOOKUP($A2646&amp;$C2646&amp;$B2646,Mapping!$C:$G,5,0)</f>
        <v>OTC</v>
      </c>
      <c r="L2646" t="str">
        <f>VLOOKUP(J2646&amp;H2646,Mapping!J:K,2,0)</f>
        <v>Frenadol Complex</v>
      </c>
      <c r="M2646" t="str">
        <f>IF(OR(I2646="PIZ BUIN",I2646="LISTERINE"),VLOOKUP(E2646,MAPEO!C:D,2,0)&amp;" "&amp;H2646,VLOOKUP(E2646,MAPEO!C:D,2,0))</f>
        <v>Frenadol</v>
      </c>
      <c r="N2646">
        <f>VLOOKUP(F2646,MD!A:B,2,0)</f>
        <v>0</v>
      </c>
    </row>
    <row r="2647" spans="1:14">
      <c r="A2647" t="s">
        <v>133</v>
      </c>
      <c r="B2647" t="s">
        <v>0</v>
      </c>
      <c r="C2647" t="s">
        <v>169</v>
      </c>
      <c r="D2647" t="s">
        <v>424</v>
      </c>
      <c r="E2647" t="s">
        <v>424</v>
      </c>
      <c r="F2647" t="s">
        <v>95</v>
      </c>
      <c r="G2647" s="3">
        <v>765071.94</v>
      </c>
      <c r="H2647" s="3" t="str">
        <f>VLOOKUP($A2647&amp;$C2647&amp;$B2647,Mapping!$C:$G,3,0)</f>
        <v>PHARMA</v>
      </c>
      <c r="I2647" t="str">
        <f>VLOOKUP($A2647&amp;$C2647&amp;$B2647,Mapping!$C:$G,4,0)</f>
        <v>FRENADOL</v>
      </c>
      <c r="J2647" t="str">
        <f t="shared" si="41"/>
        <v>FRENADOL COMPLEX</v>
      </c>
      <c r="K2647" t="str">
        <f>VLOOKUP($A2647&amp;$C2647&amp;$B2647,Mapping!$C:$G,5,0)</f>
        <v>OTC</v>
      </c>
      <c r="L2647" t="str">
        <f>VLOOKUP(J2647&amp;H2647,Mapping!J:K,2,0)</f>
        <v>Frenadol Complex</v>
      </c>
      <c r="M2647" t="str">
        <f>IF(OR(I2647="PIZ BUIN",I2647="LISTERINE"),VLOOKUP(E2647,MAPEO!C:D,2,0)&amp;" "&amp;H2647,VLOOKUP(E2647,MAPEO!C:D,2,0))</f>
        <v>Frenadol</v>
      </c>
      <c r="N2647" t="str">
        <f>VLOOKUP(F2647,MD!A:B,2,0)</f>
        <v>YTD 2015</v>
      </c>
    </row>
    <row r="2648" spans="1:14">
      <c r="A2648" t="s">
        <v>133</v>
      </c>
      <c r="B2648" t="s">
        <v>0</v>
      </c>
      <c r="C2648" t="s">
        <v>169</v>
      </c>
      <c r="D2648" t="s">
        <v>424</v>
      </c>
      <c r="E2648" t="s">
        <v>424</v>
      </c>
      <c r="F2648" t="s">
        <v>96</v>
      </c>
      <c r="G2648" s="3">
        <v>1773437.91</v>
      </c>
      <c r="H2648" s="3" t="str">
        <f>VLOOKUP($A2648&amp;$C2648&amp;$B2648,Mapping!$C:$G,3,0)</f>
        <v>PHARMA</v>
      </c>
      <c r="I2648" t="str">
        <f>VLOOKUP($A2648&amp;$C2648&amp;$B2648,Mapping!$C:$G,4,0)</f>
        <v>FRENADOL</v>
      </c>
      <c r="J2648" t="str">
        <f t="shared" si="41"/>
        <v>FRENADOL COMPLEX</v>
      </c>
      <c r="K2648" t="str">
        <f>VLOOKUP($A2648&amp;$C2648&amp;$B2648,Mapping!$C:$G,5,0)</f>
        <v>OTC</v>
      </c>
      <c r="L2648" t="str">
        <f>VLOOKUP(J2648&amp;H2648,Mapping!J:K,2,0)</f>
        <v>Frenadol Complex</v>
      </c>
      <c r="M2648" t="str">
        <f>IF(OR(I2648="PIZ BUIN",I2648="LISTERINE"),VLOOKUP(E2648,MAPEO!C:D,2,0)&amp;" "&amp;H2648,VLOOKUP(E2648,MAPEO!C:D,2,0))</f>
        <v>Frenadol</v>
      </c>
      <c r="N2648" t="str">
        <f>VLOOKUP(F2648,MD!A:B,2,0)</f>
        <v>YTD 2015</v>
      </c>
    </row>
    <row r="2649" spans="1:14">
      <c r="A2649" t="s">
        <v>133</v>
      </c>
      <c r="B2649" t="s">
        <v>0</v>
      </c>
      <c r="C2649" t="s">
        <v>169</v>
      </c>
      <c r="D2649" t="s">
        <v>424</v>
      </c>
      <c r="E2649" t="s">
        <v>424</v>
      </c>
      <c r="F2649" t="s">
        <v>97</v>
      </c>
      <c r="G2649" s="3">
        <v>1460605.85</v>
      </c>
      <c r="H2649" s="3" t="str">
        <f>VLOOKUP($A2649&amp;$C2649&amp;$B2649,Mapping!$C:$G,3,0)</f>
        <v>PHARMA</v>
      </c>
      <c r="I2649" t="str">
        <f>VLOOKUP($A2649&amp;$C2649&amp;$B2649,Mapping!$C:$G,4,0)</f>
        <v>FRENADOL</v>
      </c>
      <c r="J2649" t="str">
        <f t="shared" si="41"/>
        <v>FRENADOL COMPLEX</v>
      </c>
      <c r="K2649" t="str">
        <f>VLOOKUP($A2649&amp;$C2649&amp;$B2649,Mapping!$C:$G,5,0)</f>
        <v>OTC</v>
      </c>
      <c r="L2649" t="str">
        <f>VLOOKUP(J2649&amp;H2649,Mapping!J:K,2,0)</f>
        <v>Frenadol Complex</v>
      </c>
      <c r="M2649" t="str">
        <f>IF(OR(I2649="PIZ BUIN",I2649="LISTERINE"),VLOOKUP(E2649,MAPEO!C:D,2,0)&amp;" "&amp;H2649,VLOOKUP(E2649,MAPEO!C:D,2,0))</f>
        <v>Frenadol</v>
      </c>
      <c r="N2649" t="str">
        <f>VLOOKUP(F2649,MD!A:B,2,0)</f>
        <v>YTD 2015</v>
      </c>
    </row>
    <row r="2650" spans="1:14">
      <c r="A2650" t="s">
        <v>133</v>
      </c>
      <c r="B2650" t="s">
        <v>0</v>
      </c>
      <c r="C2650" t="s">
        <v>169</v>
      </c>
      <c r="D2650" t="s">
        <v>424</v>
      </c>
      <c r="E2650" t="s">
        <v>424</v>
      </c>
      <c r="F2650" t="s">
        <v>101</v>
      </c>
      <c r="G2650" s="3">
        <v>548107.37</v>
      </c>
      <c r="H2650" s="3" t="str">
        <f>VLOOKUP($A2650&amp;$C2650&amp;$B2650,Mapping!$C:$G,3,0)</f>
        <v>PHARMA</v>
      </c>
      <c r="I2650" t="str">
        <f>VLOOKUP($A2650&amp;$C2650&amp;$B2650,Mapping!$C:$G,4,0)</f>
        <v>FRENADOL</v>
      </c>
      <c r="J2650" t="str">
        <f t="shared" si="41"/>
        <v>FRENADOL COMPLEX</v>
      </c>
      <c r="K2650" t="str">
        <f>VLOOKUP($A2650&amp;$C2650&amp;$B2650,Mapping!$C:$G,5,0)</f>
        <v>OTC</v>
      </c>
      <c r="L2650" t="str">
        <f>VLOOKUP(J2650&amp;H2650,Mapping!J:K,2,0)</f>
        <v>Frenadol Complex</v>
      </c>
      <c r="M2650" t="str">
        <f>IF(OR(I2650="PIZ BUIN",I2650="LISTERINE"),VLOOKUP(E2650,MAPEO!C:D,2,0)&amp;" "&amp;H2650,VLOOKUP(E2650,MAPEO!C:D,2,0))</f>
        <v>Frenadol</v>
      </c>
      <c r="N2650" t="str">
        <f>VLOOKUP(F2650,MD!A:B,2,0)</f>
        <v>YTD 2015</v>
      </c>
    </row>
    <row r="2651" spans="1:14">
      <c r="A2651" t="s">
        <v>133</v>
      </c>
      <c r="B2651" t="s">
        <v>0</v>
      </c>
      <c r="C2651" t="s">
        <v>169</v>
      </c>
      <c r="D2651" t="s">
        <v>424</v>
      </c>
      <c r="E2651" t="s">
        <v>424</v>
      </c>
      <c r="F2651" t="s">
        <v>104</v>
      </c>
      <c r="G2651" s="3">
        <v>536237.13</v>
      </c>
      <c r="H2651" s="3" t="str">
        <f>VLOOKUP($A2651&amp;$C2651&amp;$B2651,Mapping!$C:$G,3,0)</f>
        <v>PHARMA</v>
      </c>
      <c r="I2651" t="str">
        <f>VLOOKUP($A2651&amp;$C2651&amp;$B2651,Mapping!$C:$G,4,0)</f>
        <v>FRENADOL</v>
      </c>
      <c r="J2651" t="str">
        <f t="shared" si="41"/>
        <v>FRENADOL COMPLEX</v>
      </c>
      <c r="K2651" t="str">
        <f>VLOOKUP($A2651&amp;$C2651&amp;$B2651,Mapping!$C:$G,5,0)</f>
        <v>OTC</v>
      </c>
      <c r="L2651" t="str">
        <f>VLOOKUP(J2651&amp;H2651,Mapping!J:K,2,0)</f>
        <v>Frenadol Complex</v>
      </c>
      <c r="M2651" t="str">
        <f>IF(OR(I2651="PIZ BUIN",I2651="LISTERINE"),VLOOKUP(E2651,MAPEO!C:D,2,0)&amp;" "&amp;H2651,VLOOKUP(E2651,MAPEO!C:D,2,0))</f>
        <v>Frenadol</v>
      </c>
      <c r="N2651" t="str">
        <f>VLOOKUP(F2651,MD!A:B,2,0)</f>
        <v>YTD 2015</v>
      </c>
    </row>
    <row r="2652" spans="1:14">
      <c r="A2652" t="s">
        <v>133</v>
      </c>
      <c r="B2652" t="s">
        <v>0</v>
      </c>
      <c r="C2652" t="s">
        <v>169</v>
      </c>
      <c r="D2652" t="s">
        <v>424</v>
      </c>
      <c r="E2652" t="s">
        <v>424</v>
      </c>
      <c r="F2652" t="s">
        <v>105</v>
      </c>
      <c r="G2652" s="3">
        <v>1563964.96</v>
      </c>
      <c r="H2652" s="3" t="str">
        <f>VLOOKUP($A2652&amp;$C2652&amp;$B2652,Mapping!$C:$G,3,0)</f>
        <v>PHARMA</v>
      </c>
      <c r="I2652" t="str">
        <f>VLOOKUP($A2652&amp;$C2652&amp;$B2652,Mapping!$C:$G,4,0)</f>
        <v>FRENADOL</v>
      </c>
      <c r="J2652" t="str">
        <f t="shared" si="41"/>
        <v>FRENADOL COMPLEX</v>
      </c>
      <c r="K2652" t="str">
        <f>VLOOKUP($A2652&amp;$C2652&amp;$B2652,Mapping!$C:$G,5,0)</f>
        <v>OTC</v>
      </c>
      <c r="L2652" t="str">
        <f>VLOOKUP(J2652&amp;H2652,Mapping!J:K,2,0)</f>
        <v>Frenadol Complex</v>
      </c>
      <c r="M2652" t="str">
        <f>IF(OR(I2652="PIZ BUIN",I2652="LISTERINE"),VLOOKUP(E2652,MAPEO!C:D,2,0)&amp;" "&amp;H2652,VLOOKUP(E2652,MAPEO!C:D,2,0))</f>
        <v>Frenadol</v>
      </c>
      <c r="N2652" t="str">
        <f>VLOOKUP(F2652,MD!A:B,2,0)</f>
        <v>YTD 2015</v>
      </c>
    </row>
    <row r="2653" spans="1:14">
      <c r="A2653" t="s">
        <v>133</v>
      </c>
      <c r="B2653" t="s">
        <v>0</v>
      </c>
      <c r="C2653" t="s">
        <v>169</v>
      </c>
      <c r="D2653" t="s">
        <v>424</v>
      </c>
      <c r="E2653" t="s">
        <v>424</v>
      </c>
      <c r="F2653" t="s">
        <v>106</v>
      </c>
      <c r="G2653" s="3">
        <v>217976.38</v>
      </c>
      <c r="H2653" s="3" t="str">
        <f>VLOOKUP($A2653&amp;$C2653&amp;$B2653,Mapping!$C:$G,3,0)</f>
        <v>PHARMA</v>
      </c>
      <c r="I2653" t="str">
        <f>VLOOKUP($A2653&amp;$C2653&amp;$B2653,Mapping!$C:$G,4,0)</f>
        <v>FRENADOL</v>
      </c>
      <c r="J2653" t="str">
        <f t="shared" si="41"/>
        <v>FRENADOL COMPLEX</v>
      </c>
      <c r="K2653" t="str">
        <f>VLOOKUP($A2653&amp;$C2653&amp;$B2653,Mapping!$C:$G,5,0)</f>
        <v>OTC</v>
      </c>
      <c r="L2653" t="str">
        <f>VLOOKUP(J2653&amp;H2653,Mapping!J:K,2,0)</f>
        <v>Frenadol Complex</v>
      </c>
      <c r="M2653" t="str">
        <f>IF(OR(I2653="PIZ BUIN",I2653="LISTERINE"),VLOOKUP(E2653,MAPEO!C:D,2,0)&amp;" "&amp;H2653,VLOOKUP(E2653,MAPEO!C:D,2,0))</f>
        <v>Frenadol</v>
      </c>
      <c r="N2653" t="str">
        <f>VLOOKUP(F2653,MD!A:B,2,0)</f>
        <v>YTD 2015</v>
      </c>
    </row>
    <row r="2654" spans="1:14">
      <c r="A2654" t="s">
        <v>133</v>
      </c>
      <c r="B2654" t="s">
        <v>0</v>
      </c>
      <c r="C2654" t="s">
        <v>169</v>
      </c>
      <c r="D2654" t="s">
        <v>424</v>
      </c>
      <c r="E2654" t="s">
        <v>424</v>
      </c>
      <c r="F2654" t="s">
        <v>108</v>
      </c>
      <c r="G2654" s="3">
        <v>123410.69</v>
      </c>
      <c r="H2654" s="3" t="str">
        <f>VLOOKUP($A2654&amp;$C2654&amp;$B2654,Mapping!$C:$G,3,0)</f>
        <v>PHARMA</v>
      </c>
      <c r="I2654" t="str">
        <f>VLOOKUP($A2654&amp;$C2654&amp;$B2654,Mapping!$C:$G,4,0)</f>
        <v>FRENADOL</v>
      </c>
      <c r="J2654" t="str">
        <f t="shared" si="41"/>
        <v>FRENADOL COMPLEX</v>
      </c>
      <c r="K2654" t="str">
        <f>VLOOKUP($A2654&amp;$C2654&amp;$B2654,Mapping!$C:$G,5,0)</f>
        <v>OTC</v>
      </c>
      <c r="L2654" t="str">
        <f>VLOOKUP(J2654&amp;H2654,Mapping!J:K,2,0)</f>
        <v>Frenadol Complex</v>
      </c>
      <c r="M2654" t="str">
        <f>IF(OR(I2654="PIZ BUIN",I2654="LISTERINE"),VLOOKUP(E2654,MAPEO!C:D,2,0)&amp;" "&amp;H2654,VLOOKUP(E2654,MAPEO!C:D,2,0))</f>
        <v>Frenadol</v>
      </c>
      <c r="N2654">
        <f>VLOOKUP(F2654,MD!A:B,2,0)</f>
        <v>0</v>
      </c>
    </row>
    <row r="2655" spans="1:14">
      <c r="A2655" t="s">
        <v>133</v>
      </c>
      <c r="B2655" t="s">
        <v>0</v>
      </c>
      <c r="C2655" t="s">
        <v>169</v>
      </c>
      <c r="D2655" t="s">
        <v>424</v>
      </c>
      <c r="E2655" t="s">
        <v>424</v>
      </c>
      <c r="F2655" t="s">
        <v>109</v>
      </c>
      <c r="G2655" s="3">
        <v>5889172.5300000003</v>
      </c>
      <c r="H2655" s="3" t="str">
        <f>VLOOKUP($A2655&amp;$C2655&amp;$B2655,Mapping!$C:$G,3,0)</f>
        <v>PHARMA</v>
      </c>
      <c r="I2655" t="str">
        <f>VLOOKUP($A2655&amp;$C2655&amp;$B2655,Mapping!$C:$G,4,0)</f>
        <v>FRENADOL</v>
      </c>
      <c r="J2655" t="str">
        <f t="shared" si="41"/>
        <v>FRENADOL COMPLEX</v>
      </c>
      <c r="K2655" t="str">
        <f>VLOOKUP($A2655&amp;$C2655&amp;$B2655,Mapping!$C:$G,5,0)</f>
        <v>OTC</v>
      </c>
      <c r="L2655" t="str">
        <f>VLOOKUP(J2655&amp;H2655,Mapping!J:K,2,0)</f>
        <v>Frenadol Complex</v>
      </c>
      <c r="M2655" t="str">
        <f>IF(OR(I2655="PIZ BUIN",I2655="LISTERINE"),VLOOKUP(E2655,MAPEO!C:D,2,0)&amp;" "&amp;H2655,VLOOKUP(E2655,MAPEO!C:D,2,0))</f>
        <v>Frenadol</v>
      </c>
      <c r="N2655">
        <f>VLOOKUP(F2655,MD!A:B,2,0)</f>
        <v>0</v>
      </c>
    </row>
    <row r="2656" spans="1:14">
      <c r="A2656" t="s">
        <v>133</v>
      </c>
      <c r="B2656" t="s">
        <v>0</v>
      </c>
      <c r="C2656" t="s">
        <v>169</v>
      </c>
      <c r="D2656" t="s">
        <v>424</v>
      </c>
      <c r="E2656" t="s">
        <v>424</v>
      </c>
      <c r="F2656" t="s">
        <v>110</v>
      </c>
      <c r="G2656" s="3">
        <v>2543258.61</v>
      </c>
      <c r="H2656" s="3" t="str">
        <f>VLOOKUP($A2656&amp;$C2656&amp;$B2656,Mapping!$C:$G,3,0)</f>
        <v>PHARMA</v>
      </c>
      <c r="I2656" t="str">
        <f>VLOOKUP($A2656&amp;$C2656&amp;$B2656,Mapping!$C:$G,4,0)</f>
        <v>FRENADOL</v>
      </c>
      <c r="J2656" t="str">
        <f t="shared" si="41"/>
        <v>FRENADOL COMPLEX</v>
      </c>
      <c r="K2656" t="str">
        <f>VLOOKUP($A2656&amp;$C2656&amp;$B2656,Mapping!$C:$G,5,0)</f>
        <v>OTC</v>
      </c>
      <c r="L2656" t="str">
        <f>VLOOKUP(J2656&amp;H2656,Mapping!J:K,2,0)</f>
        <v>Frenadol Complex</v>
      </c>
      <c r="M2656" t="str">
        <f>IF(OR(I2656="PIZ BUIN",I2656="LISTERINE"),VLOOKUP(E2656,MAPEO!C:D,2,0)&amp;" "&amp;H2656,VLOOKUP(E2656,MAPEO!C:D,2,0))</f>
        <v>Frenadol</v>
      </c>
      <c r="N2656">
        <f>VLOOKUP(F2656,MD!A:B,2,0)</f>
        <v>0</v>
      </c>
    </row>
    <row r="2657" spans="1:14">
      <c r="A2657" t="s">
        <v>133</v>
      </c>
      <c r="B2657" t="s">
        <v>0</v>
      </c>
      <c r="C2657" t="s">
        <v>169</v>
      </c>
      <c r="D2657" t="s">
        <v>424</v>
      </c>
      <c r="E2657" t="s">
        <v>424</v>
      </c>
      <c r="F2657" t="s">
        <v>111</v>
      </c>
      <c r="G2657" s="3">
        <v>2280458.0099999998</v>
      </c>
      <c r="H2657" s="3" t="str">
        <f>VLOOKUP($A2657&amp;$C2657&amp;$B2657,Mapping!$C:$G,3,0)</f>
        <v>PHARMA</v>
      </c>
      <c r="I2657" t="str">
        <f>VLOOKUP($A2657&amp;$C2657&amp;$B2657,Mapping!$C:$G,4,0)</f>
        <v>FRENADOL</v>
      </c>
      <c r="J2657" t="str">
        <f t="shared" si="41"/>
        <v>FRENADOL COMPLEX</v>
      </c>
      <c r="K2657" t="str">
        <f>VLOOKUP($A2657&amp;$C2657&amp;$B2657,Mapping!$C:$G,5,0)</f>
        <v>OTC</v>
      </c>
      <c r="L2657" t="str">
        <f>VLOOKUP(J2657&amp;H2657,Mapping!J:K,2,0)</f>
        <v>Frenadol Complex</v>
      </c>
      <c r="M2657" t="str">
        <f>IF(OR(I2657="PIZ BUIN",I2657="LISTERINE"),VLOOKUP(E2657,MAPEO!C:D,2,0)&amp;" "&amp;H2657,VLOOKUP(E2657,MAPEO!C:D,2,0))</f>
        <v>Frenadol</v>
      </c>
      <c r="N2657">
        <f>VLOOKUP(F2657,MD!A:B,2,0)</f>
        <v>0</v>
      </c>
    </row>
    <row r="2658" spans="1:14">
      <c r="A2658" t="s">
        <v>133</v>
      </c>
      <c r="B2658" t="s">
        <v>0</v>
      </c>
      <c r="C2658" t="s">
        <v>169</v>
      </c>
      <c r="D2658" t="s">
        <v>424</v>
      </c>
      <c r="E2658" t="s">
        <v>424</v>
      </c>
      <c r="F2658" t="s">
        <v>114</v>
      </c>
      <c r="G2658" s="3">
        <v>4182162.91</v>
      </c>
      <c r="H2658" s="3" t="str">
        <f>VLOOKUP($A2658&amp;$C2658&amp;$B2658,Mapping!$C:$G,3,0)</f>
        <v>PHARMA</v>
      </c>
      <c r="I2658" t="str">
        <f>VLOOKUP($A2658&amp;$C2658&amp;$B2658,Mapping!$C:$G,4,0)</f>
        <v>FRENADOL</v>
      </c>
      <c r="J2658" t="str">
        <f t="shared" si="41"/>
        <v>FRENADOL COMPLEX</v>
      </c>
      <c r="K2658" t="str">
        <f>VLOOKUP($A2658&amp;$C2658&amp;$B2658,Mapping!$C:$G,5,0)</f>
        <v>OTC</v>
      </c>
      <c r="L2658" t="str">
        <f>VLOOKUP(J2658&amp;H2658,Mapping!J:K,2,0)</f>
        <v>Frenadol Complex</v>
      </c>
      <c r="M2658" t="str">
        <f>IF(OR(I2658="PIZ BUIN",I2658="LISTERINE"),VLOOKUP(E2658,MAPEO!C:D,2,0)&amp;" "&amp;H2658,VLOOKUP(E2658,MAPEO!C:D,2,0))</f>
        <v>Frenadol</v>
      </c>
      <c r="N2658">
        <f>VLOOKUP(F2658,MD!A:B,2,0)</f>
        <v>0</v>
      </c>
    </row>
    <row r="2659" spans="1:14">
      <c r="A2659" t="s">
        <v>133</v>
      </c>
      <c r="B2659" t="s">
        <v>0</v>
      </c>
      <c r="C2659" t="s">
        <v>169</v>
      </c>
      <c r="D2659" t="s">
        <v>424</v>
      </c>
      <c r="E2659" t="s">
        <v>424</v>
      </c>
      <c r="F2659" t="s">
        <v>115</v>
      </c>
      <c r="G2659" s="3">
        <v>533246.82999999996</v>
      </c>
      <c r="H2659" s="3" t="str">
        <f>VLOOKUP($A2659&amp;$C2659&amp;$B2659,Mapping!$C:$G,3,0)</f>
        <v>PHARMA</v>
      </c>
      <c r="I2659" t="str">
        <f>VLOOKUP($A2659&amp;$C2659&amp;$B2659,Mapping!$C:$G,4,0)</f>
        <v>FRENADOL</v>
      </c>
      <c r="J2659" t="str">
        <f t="shared" si="41"/>
        <v>FRENADOL COMPLEX</v>
      </c>
      <c r="K2659" t="str">
        <f>VLOOKUP($A2659&amp;$C2659&amp;$B2659,Mapping!$C:$G,5,0)</f>
        <v>OTC</v>
      </c>
      <c r="L2659" t="str">
        <f>VLOOKUP(J2659&amp;H2659,Mapping!J:K,2,0)</f>
        <v>Frenadol Complex</v>
      </c>
      <c r="M2659" t="str">
        <f>IF(OR(I2659="PIZ BUIN",I2659="LISTERINE"),VLOOKUP(E2659,MAPEO!C:D,2,0)&amp;" "&amp;H2659,VLOOKUP(E2659,MAPEO!C:D,2,0))</f>
        <v>Frenadol</v>
      </c>
      <c r="N2659" t="str">
        <f>VLOOKUP(F2659,MD!A:B,2,0)</f>
        <v>YTD 2016</v>
      </c>
    </row>
    <row r="2660" spans="1:14">
      <c r="A2660" t="s">
        <v>133</v>
      </c>
      <c r="B2660" t="s">
        <v>0</v>
      </c>
      <c r="C2660" t="s">
        <v>169</v>
      </c>
      <c r="D2660" t="s">
        <v>424</v>
      </c>
      <c r="E2660" t="s">
        <v>424</v>
      </c>
      <c r="F2660" t="s">
        <v>117</v>
      </c>
      <c r="G2660" s="3">
        <v>1403162.17</v>
      </c>
      <c r="H2660" s="3" t="str">
        <f>VLOOKUP($A2660&amp;$C2660&amp;$B2660,Mapping!$C:$G,3,0)</f>
        <v>PHARMA</v>
      </c>
      <c r="I2660" t="str">
        <f>VLOOKUP($A2660&amp;$C2660&amp;$B2660,Mapping!$C:$G,4,0)</f>
        <v>FRENADOL</v>
      </c>
      <c r="J2660" t="str">
        <f t="shared" si="41"/>
        <v>FRENADOL COMPLEX</v>
      </c>
      <c r="K2660" t="str">
        <f>VLOOKUP($A2660&amp;$C2660&amp;$B2660,Mapping!$C:$G,5,0)</f>
        <v>OTC</v>
      </c>
      <c r="L2660" t="str">
        <f>VLOOKUP(J2660&amp;H2660,Mapping!J:K,2,0)</f>
        <v>Frenadol Complex</v>
      </c>
      <c r="M2660" t="str">
        <f>IF(OR(I2660="PIZ BUIN",I2660="LISTERINE"),VLOOKUP(E2660,MAPEO!C:D,2,0)&amp;" "&amp;H2660,VLOOKUP(E2660,MAPEO!C:D,2,0))</f>
        <v>Frenadol</v>
      </c>
      <c r="N2660" t="str">
        <f>VLOOKUP(F2660,MD!A:B,2,0)</f>
        <v>YTD 2016</v>
      </c>
    </row>
    <row r="2661" spans="1:14">
      <c r="A2661" t="s">
        <v>133</v>
      </c>
      <c r="B2661" t="s">
        <v>0</v>
      </c>
      <c r="C2661" t="s">
        <v>169</v>
      </c>
      <c r="D2661" t="s">
        <v>424</v>
      </c>
      <c r="E2661" t="s">
        <v>424</v>
      </c>
      <c r="F2661" t="s">
        <v>118</v>
      </c>
      <c r="G2661" s="3">
        <v>1290375.78</v>
      </c>
      <c r="H2661" s="3" t="str">
        <f>VLOOKUP($A2661&amp;$C2661&amp;$B2661,Mapping!$C:$G,3,0)</f>
        <v>PHARMA</v>
      </c>
      <c r="I2661" t="str">
        <f>VLOOKUP($A2661&amp;$C2661&amp;$B2661,Mapping!$C:$G,4,0)</f>
        <v>FRENADOL</v>
      </c>
      <c r="J2661" t="str">
        <f t="shared" si="41"/>
        <v>FRENADOL COMPLEX</v>
      </c>
      <c r="K2661" t="str">
        <f>VLOOKUP($A2661&amp;$C2661&amp;$B2661,Mapping!$C:$G,5,0)</f>
        <v>OTC</v>
      </c>
      <c r="L2661" t="str">
        <f>VLOOKUP(J2661&amp;H2661,Mapping!J:K,2,0)</f>
        <v>Frenadol Complex</v>
      </c>
      <c r="M2661" t="str">
        <f>IF(OR(I2661="PIZ BUIN",I2661="LISTERINE"),VLOOKUP(E2661,MAPEO!C:D,2,0)&amp;" "&amp;H2661,VLOOKUP(E2661,MAPEO!C:D,2,0))</f>
        <v>Frenadol</v>
      </c>
      <c r="N2661" t="str">
        <f>VLOOKUP(F2661,MD!A:B,2,0)</f>
        <v>YTD 2016</v>
      </c>
    </row>
    <row r="2662" spans="1:14">
      <c r="A2662" t="s">
        <v>133</v>
      </c>
      <c r="B2662" t="s">
        <v>0</v>
      </c>
      <c r="C2662" t="s">
        <v>169</v>
      </c>
      <c r="D2662" t="s">
        <v>424</v>
      </c>
      <c r="E2662" t="s">
        <v>664</v>
      </c>
      <c r="F2662" t="s">
        <v>482</v>
      </c>
      <c r="G2662" s="3">
        <v>13395.2</v>
      </c>
      <c r="H2662" s="3" t="str">
        <f>VLOOKUP($A2662&amp;$C2662&amp;$B2662,Mapping!$C:$G,3,0)</f>
        <v>PHARMA</v>
      </c>
      <c r="I2662" t="str">
        <f>VLOOKUP($A2662&amp;$C2662&amp;$B2662,Mapping!$C:$G,4,0)</f>
        <v>FRENADOL</v>
      </c>
      <c r="J2662" t="str">
        <f t="shared" si="41"/>
        <v>FRENADOL COMPLEX</v>
      </c>
      <c r="K2662" t="str">
        <f>VLOOKUP($A2662&amp;$C2662&amp;$B2662,Mapping!$C:$G,5,0)</f>
        <v>OTC</v>
      </c>
      <c r="L2662" t="str">
        <f>VLOOKUP(J2662&amp;H2662,Mapping!J:K,2,0)</f>
        <v>Frenadol Complex</v>
      </c>
      <c r="M2662" t="str">
        <f>IF(OR(I2662="PIZ BUIN",I2662="LISTERINE"),VLOOKUP(E2662,MAPEO!C:D,2,0)&amp;" "&amp;H2662,VLOOKUP(E2662,MAPEO!C:D,2,0))</f>
        <v>Frenadol</v>
      </c>
      <c r="N2662">
        <f>VLOOKUP(F2662,MD!A:B,2,0)</f>
        <v>0</v>
      </c>
    </row>
    <row r="2663" spans="1:14">
      <c r="A2663" t="s">
        <v>133</v>
      </c>
      <c r="B2663" t="s">
        <v>0</v>
      </c>
      <c r="C2663" t="s">
        <v>169</v>
      </c>
      <c r="D2663" t="s">
        <v>424</v>
      </c>
      <c r="E2663" t="s">
        <v>664</v>
      </c>
      <c r="F2663" t="s">
        <v>483</v>
      </c>
      <c r="G2663" s="3">
        <v>167776.53</v>
      </c>
      <c r="H2663" s="3" t="str">
        <f>VLOOKUP($A2663&amp;$C2663&amp;$B2663,Mapping!$C:$G,3,0)</f>
        <v>PHARMA</v>
      </c>
      <c r="I2663" t="str">
        <f>VLOOKUP($A2663&amp;$C2663&amp;$B2663,Mapping!$C:$G,4,0)</f>
        <v>FRENADOL</v>
      </c>
      <c r="J2663" t="str">
        <f t="shared" si="41"/>
        <v>FRENADOL COMPLEX</v>
      </c>
      <c r="K2663" t="str">
        <f>VLOOKUP($A2663&amp;$C2663&amp;$B2663,Mapping!$C:$G,5,0)</f>
        <v>OTC</v>
      </c>
      <c r="L2663" t="str">
        <f>VLOOKUP(J2663&amp;H2663,Mapping!J:K,2,0)</f>
        <v>Frenadol Complex</v>
      </c>
      <c r="M2663" t="str">
        <f>IF(OR(I2663="PIZ BUIN",I2663="LISTERINE"),VLOOKUP(E2663,MAPEO!C:D,2,0)&amp;" "&amp;H2663,VLOOKUP(E2663,MAPEO!C:D,2,0))</f>
        <v>Frenadol</v>
      </c>
      <c r="N2663">
        <f>VLOOKUP(F2663,MD!A:B,2,0)</f>
        <v>0</v>
      </c>
    </row>
    <row r="2664" spans="1:14">
      <c r="A2664" t="s">
        <v>133</v>
      </c>
      <c r="B2664" t="s">
        <v>0</v>
      </c>
      <c r="C2664" t="s">
        <v>169</v>
      </c>
      <c r="D2664" t="s">
        <v>424</v>
      </c>
      <c r="E2664" t="s">
        <v>664</v>
      </c>
      <c r="F2664" t="s">
        <v>484</v>
      </c>
      <c r="G2664" s="3">
        <v>147348.67000000001</v>
      </c>
      <c r="H2664" s="3" t="str">
        <f>VLOOKUP($A2664&amp;$C2664&amp;$B2664,Mapping!$C:$G,3,0)</f>
        <v>PHARMA</v>
      </c>
      <c r="I2664" t="str">
        <f>VLOOKUP($A2664&amp;$C2664&amp;$B2664,Mapping!$C:$G,4,0)</f>
        <v>FRENADOL</v>
      </c>
      <c r="J2664" t="str">
        <f t="shared" si="41"/>
        <v>FRENADOL COMPLEX</v>
      </c>
      <c r="K2664" t="str">
        <f>VLOOKUP($A2664&amp;$C2664&amp;$B2664,Mapping!$C:$G,5,0)</f>
        <v>OTC</v>
      </c>
      <c r="L2664" t="str">
        <f>VLOOKUP(J2664&amp;H2664,Mapping!J:K,2,0)</f>
        <v>Frenadol Complex</v>
      </c>
      <c r="M2664" t="str">
        <f>IF(OR(I2664="PIZ BUIN",I2664="LISTERINE"),VLOOKUP(E2664,MAPEO!C:D,2,0)&amp;" "&amp;H2664,VLOOKUP(E2664,MAPEO!C:D,2,0))</f>
        <v>Frenadol</v>
      </c>
      <c r="N2664">
        <f>VLOOKUP(F2664,MD!A:B,2,0)</f>
        <v>0</v>
      </c>
    </row>
    <row r="2665" spans="1:14">
      <c r="A2665" t="s">
        <v>133</v>
      </c>
      <c r="B2665" t="s">
        <v>0</v>
      </c>
      <c r="C2665" t="s">
        <v>169</v>
      </c>
      <c r="D2665" t="s">
        <v>424</v>
      </c>
      <c r="E2665" t="s">
        <v>664</v>
      </c>
      <c r="F2665" t="s">
        <v>485</v>
      </c>
      <c r="G2665" s="3">
        <v>-462.87</v>
      </c>
      <c r="H2665" s="3" t="str">
        <f>VLOOKUP($A2665&amp;$C2665&amp;$B2665,Mapping!$C:$G,3,0)</f>
        <v>PHARMA</v>
      </c>
      <c r="I2665" t="str">
        <f>VLOOKUP($A2665&amp;$C2665&amp;$B2665,Mapping!$C:$G,4,0)</f>
        <v>FRENADOL</v>
      </c>
      <c r="J2665" t="str">
        <f t="shared" si="41"/>
        <v>FRENADOL COMPLEX</v>
      </c>
      <c r="K2665" t="str">
        <f>VLOOKUP($A2665&amp;$C2665&amp;$B2665,Mapping!$C:$G,5,0)</f>
        <v>OTC</v>
      </c>
      <c r="L2665" t="str">
        <f>VLOOKUP(J2665&amp;H2665,Mapping!J:K,2,0)</f>
        <v>Frenadol Complex</v>
      </c>
      <c r="M2665" t="str">
        <f>IF(OR(I2665="PIZ BUIN",I2665="LISTERINE"),VLOOKUP(E2665,MAPEO!C:D,2,0)&amp;" "&amp;H2665,VLOOKUP(E2665,MAPEO!C:D,2,0))</f>
        <v>Frenadol</v>
      </c>
      <c r="N2665">
        <f>VLOOKUP(F2665,MD!A:B,2,0)</f>
        <v>0</v>
      </c>
    </row>
    <row r="2666" spans="1:14">
      <c r="A2666" t="s">
        <v>133</v>
      </c>
      <c r="B2666" t="s">
        <v>0</v>
      </c>
      <c r="C2666" t="s">
        <v>169</v>
      </c>
      <c r="D2666" t="s">
        <v>424</v>
      </c>
      <c r="E2666" t="s">
        <v>664</v>
      </c>
      <c r="F2666" t="s">
        <v>486</v>
      </c>
      <c r="G2666" s="3">
        <v>17701.580000000002</v>
      </c>
      <c r="H2666" s="3" t="str">
        <f>VLOOKUP($A2666&amp;$C2666&amp;$B2666,Mapping!$C:$G,3,0)</f>
        <v>PHARMA</v>
      </c>
      <c r="I2666" t="str">
        <f>VLOOKUP($A2666&amp;$C2666&amp;$B2666,Mapping!$C:$G,4,0)</f>
        <v>FRENADOL</v>
      </c>
      <c r="J2666" t="str">
        <f t="shared" si="41"/>
        <v>FRENADOL COMPLEX</v>
      </c>
      <c r="K2666" t="str">
        <f>VLOOKUP($A2666&amp;$C2666&amp;$B2666,Mapping!$C:$G,5,0)</f>
        <v>OTC</v>
      </c>
      <c r="L2666" t="str">
        <f>VLOOKUP(J2666&amp;H2666,Mapping!J:K,2,0)</f>
        <v>Frenadol Complex</v>
      </c>
      <c r="M2666" t="str">
        <f>IF(OR(I2666="PIZ BUIN",I2666="LISTERINE"),VLOOKUP(E2666,MAPEO!C:D,2,0)&amp;" "&amp;H2666,VLOOKUP(E2666,MAPEO!C:D,2,0))</f>
        <v>Frenadol</v>
      </c>
      <c r="N2666">
        <f>VLOOKUP(F2666,MD!A:B,2,0)</f>
        <v>0</v>
      </c>
    </row>
    <row r="2667" spans="1:14">
      <c r="A2667" t="s">
        <v>133</v>
      </c>
      <c r="B2667" t="s">
        <v>0</v>
      </c>
      <c r="C2667" t="s">
        <v>169</v>
      </c>
      <c r="D2667" t="s">
        <v>424</v>
      </c>
      <c r="E2667" t="s">
        <v>664</v>
      </c>
      <c r="F2667" t="s">
        <v>487</v>
      </c>
      <c r="G2667" s="3">
        <v>68378.91</v>
      </c>
      <c r="H2667" s="3" t="str">
        <f>VLOOKUP($A2667&amp;$C2667&amp;$B2667,Mapping!$C:$G,3,0)</f>
        <v>PHARMA</v>
      </c>
      <c r="I2667" t="str">
        <f>VLOOKUP($A2667&amp;$C2667&amp;$B2667,Mapping!$C:$G,4,0)</f>
        <v>FRENADOL</v>
      </c>
      <c r="J2667" t="str">
        <f t="shared" si="41"/>
        <v>FRENADOL COMPLEX</v>
      </c>
      <c r="K2667" t="str">
        <f>VLOOKUP($A2667&amp;$C2667&amp;$B2667,Mapping!$C:$G,5,0)</f>
        <v>OTC</v>
      </c>
      <c r="L2667" t="str">
        <f>VLOOKUP(J2667&amp;H2667,Mapping!J:K,2,0)</f>
        <v>Frenadol Complex</v>
      </c>
      <c r="M2667" t="str">
        <f>IF(OR(I2667="PIZ BUIN",I2667="LISTERINE"),VLOOKUP(E2667,MAPEO!C:D,2,0)&amp;" "&amp;H2667,VLOOKUP(E2667,MAPEO!C:D,2,0))</f>
        <v>Frenadol</v>
      </c>
      <c r="N2667">
        <f>VLOOKUP(F2667,MD!A:B,2,0)</f>
        <v>0</v>
      </c>
    </row>
    <row r="2668" spans="1:14">
      <c r="A2668" t="s">
        <v>133</v>
      </c>
      <c r="B2668" t="s">
        <v>0</v>
      </c>
      <c r="C2668" t="s">
        <v>169</v>
      </c>
      <c r="D2668" t="s">
        <v>424</v>
      </c>
      <c r="E2668" t="s">
        <v>664</v>
      </c>
      <c r="F2668" t="s">
        <v>488</v>
      </c>
      <c r="G2668" s="3">
        <v>-1875.47</v>
      </c>
      <c r="H2668" s="3" t="str">
        <f>VLOOKUP($A2668&amp;$C2668&amp;$B2668,Mapping!$C:$G,3,0)</f>
        <v>PHARMA</v>
      </c>
      <c r="I2668" t="str">
        <f>VLOOKUP($A2668&amp;$C2668&amp;$B2668,Mapping!$C:$G,4,0)</f>
        <v>FRENADOL</v>
      </c>
      <c r="J2668" t="str">
        <f t="shared" si="41"/>
        <v>FRENADOL COMPLEX</v>
      </c>
      <c r="K2668" t="str">
        <f>VLOOKUP($A2668&amp;$C2668&amp;$B2668,Mapping!$C:$G,5,0)</f>
        <v>OTC</v>
      </c>
      <c r="L2668" t="str">
        <f>VLOOKUP(J2668&amp;H2668,Mapping!J:K,2,0)</f>
        <v>Frenadol Complex</v>
      </c>
      <c r="M2668" t="str">
        <f>IF(OR(I2668="PIZ BUIN",I2668="LISTERINE"),VLOOKUP(E2668,MAPEO!C:D,2,0)&amp;" "&amp;H2668,VLOOKUP(E2668,MAPEO!C:D,2,0))</f>
        <v>Frenadol</v>
      </c>
      <c r="N2668">
        <f>VLOOKUP(F2668,MD!A:B,2,0)</f>
        <v>0</v>
      </c>
    </row>
    <row r="2669" spans="1:14">
      <c r="A2669" t="s">
        <v>133</v>
      </c>
      <c r="B2669" t="s">
        <v>0</v>
      </c>
      <c r="C2669" t="s">
        <v>169</v>
      </c>
      <c r="D2669" t="s">
        <v>424</v>
      </c>
      <c r="E2669" t="s">
        <v>664</v>
      </c>
      <c r="F2669" t="s">
        <v>489</v>
      </c>
      <c r="G2669" s="3">
        <v>-5634.66</v>
      </c>
      <c r="H2669" s="3" t="str">
        <f>VLOOKUP($A2669&amp;$C2669&amp;$B2669,Mapping!$C:$G,3,0)</f>
        <v>PHARMA</v>
      </c>
      <c r="I2669" t="str">
        <f>VLOOKUP($A2669&amp;$C2669&amp;$B2669,Mapping!$C:$G,4,0)</f>
        <v>FRENADOL</v>
      </c>
      <c r="J2669" t="str">
        <f t="shared" si="41"/>
        <v>FRENADOL COMPLEX</v>
      </c>
      <c r="K2669" t="str">
        <f>VLOOKUP($A2669&amp;$C2669&amp;$B2669,Mapping!$C:$G,5,0)</f>
        <v>OTC</v>
      </c>
      <c r="L2669" t="str">
        <f>VLOOKUP(J2669&amp;H2669,Mapping!J:K,2,0)</f>
        <v>Frenadol Complex</v>
      </c>
      <c r="M2669" t="str">
        <f>IF(OR(I2669="PIZ BUIN",I2669="LISTERINE"),VLOOKUP(E2669,MAPEO!C:D,2,0)&amp;" "&amp;H2669,VLOOKUP(E2669,MAPEO!C:D,2,0))</f>
        <v>Frenadol</v>
      </c>
      <c r="N2669">
        <f>VLOOKUP(F2669,MD!A:B,2,0)</f>
        <v>0</v>
      </c>
    </row>
    <row r="2670" spans="1:14">
      <c r="A2670" t="s">
        <v>133</v>
      </c>
      <c r="B2670" t="s">
        <v>0</v>
      </c>
      <c r="C2670" t="s">
        <v>169</v>
      </c>
      <c r="D2670" t="s">
        <v>424</v>
      </c>
      <c r="E2670" t="s">
        <v>664</v>
      </c>
      <c r="F2670" t="s">
        <v>490</v>
      </c>
      <c r="G2670" s="3">
        <v>1040217.99</v>
      </c>
      <c r="H2670" s="3" t="str">
        <f>VLOOKUP($A2670&amp;$C2670&amp;$B2670,Mapping!$C:$G,3,0)</f>
        <v>PHARMA</v>
      </c>
      <c r="I2670" t="str">
        <f>VLOOKUP($A2670&amp;$C2670&amp;$B2670,Mapping!$C:$G,4,0)</f>
        <v>FRENADOL</v>
      </c>
      <c r="J2670" t="str">
        <f t="shared" si="41"/>
        <v>FRENADOL COMPLEX</v>
      </c>
      <c r="K2670" t="str">
        <f>VLOOKUP($A2670&amp;$C2670&amp;$B2670,Mapping!$C:$G,5,0)</f>
        <v>OTC</v>
      </c>
      <c r="L2670" t="str">
        <f>VLOOKUP(J2670&amp;H2670,Mapping!J:K,2,0)</f>
        <v>Frenadol Complex</v>
      </c>
      <c r="M2670" t="str">
        <f>IF(OR(I2670="PIZ BUIN",I2670="LISTERINE"),VLOOKUP(E2670,MAPEO!C:D,2,0)&amp;" "&amp;H2670,VLOOKUP(E2670,MAPEO!C:D,2,0))</f>
        <v>Frenadol</v>
      </c>
      <c r="N2670">
        <f>VLOOKUP(F2670,MD!A:B,2,0)</f>
        <v>0</v>
      </c>
    </row>
    <row r="2671" spans="1:14">
      <c r="A2671" t="s">
        <v>133</v>
      </c>
      <c r="B2671" t="s">
        <v>0</v>
      </c>
      <c r="C2671" t="s">
        <v>169</v>
      </c>
      <c r="D2671" t="s">
        <v>424</v>
      </c>
      <c r="E2671" t="s">
        <v>664</v>
      </c>
      <c r="F2671" t="s">
        <v>491</v>
      </c>
      <c r="G2671" s="3">
        <v>178032.74</v>
      </c>
      <c r="H2671" s="3" t="str">
        <f>VLOOKUP($A2671&amp;$C2671&amp;$B2671,Mapping!$C:$G,3,0)</f>
        <v>PHARMA</v>
      </c>
      <c r="I2671" t="str">
        <f>VLOOKUP($A2671&amp;$C2671&amp;$B2671,Mapping!$C:$G,4,0)</f>
        <v>FRENADOL</v>
      </c>
      <c r="J2671" t="str">
        <f t="shared" si="41"/>
        <v>FRENADOL COMPLEX</v>
      </c>
      <c r="K2671" t="str">
        <f>VLOOKUP($A2671&amp;$C2671&amp;$B2671,Mapping!$C:$G,5,0)</f>
        <v>OTC</v>
      </c>
      <c r="L2671" t="str">
        <f>VLOOKUP(J2671&amp;H2671,Mapping!J:K,2,0)</f>
        <v>Frenadol Complex</v>
      </c>
      <c r="M2671" t="str">
        <f>IF(OR(I2671="PIZ BUIN",I2671="LISTERINE"),VLOOKUP(E2671,MAPEO!C:D,2,0)&amp;" "&amp;H2671,VLOOKUP(E2671,MAPEO!C:D,2,0))</f>
        <v>Frenadol</v>
      </c>
      <c r="N2671">
        <f>VLOOKUP(F2671,MD!A:B,2,0)</f>
        <v>0</v>
      </c>
    </row>
    <row r="2672" spans="1:14">
      <c r="A2672" t="s">
        <v>133</v>
      </c>
      <c r="B2672" t="s">
        <v>0</v>
      </c>
      <c r="C2672" t="s">
        <v>169</v>
      </c>
      <c r="D2672" t="s">
        <v>424</v>
      </c>
      <c r="E2672" t="s">
        <v>664</v>
      </c>
      <c r="F2672" t="s">
        <v>492</v>
      </c>
      <c r="G2672" s="3">
        <v>152553.20000000001</v>
      </c>
      <c r="H2672" s="3" t="str">
        <f>VLOOKUP($A2672&amp;$C2672&amp;$B2672,Mapping!$C:$G,3,0)</f>
        <v>PHARMA</v>
      </c>
      <c r="I2672" t="str">
        <f>VLOOKUP($A2672&amp;$C2672&amp;$B2672,Mapping!$C:$G,4,0)</f>
        <v>FRENADOL</v>
      </c>
      <c r="J2672" t="str">
        <f t="shared" si="41"/>
        <v>FRENADOL COMPLEX</v>
      </c>
      <c r="K2672" t="str">
        <f>VLOOKUP($A2672&amp;$C2672&amp;$B2672,Mapping!$C:$G,5,0)</f>
        <v>OTC</v>
      </c>
      <c r="L2672" t="str">
        <f>VLOOKUP(J2672&amp;H2672,Mapping!J:K,2,0)</f>
        <v>Frenadol Complex</v>
      </c>
      <c r="M2672" t="str">
        <f>IF(OR(I2672="PIZ BUIN",I2672="LISTERINE"),VLOOKUP(E2672,MAPEO!C:D,2,0)&amp;" "&amp;H2672,VLOOKUP(E2672,MAPEO!C:D,2,0))</f>
        <v>Frenadol</v>
      </c>
      <c r="N2672">
        <f>VLOOKUP(F2672,MD!A:B,2,0)</f>
        <v>0</v>
      </c>
    </row>
    <row r="2673" spans="1:14">
      <c r="A2673" t="s">
        <v>133</v>
      </c>
      <c r="B2673" t="s">
        <v>0</v>
      </c>
      <c r="C2673" t="s">
        <v>169</v>
      </c>
      <c r="D2673" t="s">
        <v>424</v>
      </c>
      <c r="E2673" t="s">
        <v>664</v>
      </c>
      <c r="F2673" t="s">
        <v>493</v>
      </c>
      <c r="G2673" s="3">
        <v>195689.94</v>
      </c>
      <c r="H2673" s="3" t="str">
        <f>VLOOKUP($A2673&amp;$C2673&amp;$B2673,Mapping!$C:$G,3,0)</f>
        <v>PHARMA</v>
      </c>
      <c r="I2673" t="str">
        <f>VLOOKUP($A2673&amp;$C2673&amp;$B2673,Mapping!$C:$G,4,0)</f>
        <v>FRENADOL</v>
      </c>
      <c r="J2673" t="str">
        <f t="shared" si="41"/>
        <v>FRENADOL COMPLEX</v>
      </c>
      <c r="K2673" t="str">
        <f>VLOOKUP($A2673&amp;$C2673&amp;$B2673,Mapping!$C:$G,5,0)</f>
        <v>OTC</v>
      </c>
      <c r="L2673" t="str">
        <f>VLOOKUP(J2673&amp;H2673,Mapping!J:K,2,0)</f>
        <v>Frenadol Complex</v>
      </c>
      <c r="M2673" t="str">
        <f>IF(OR(I2673="PIZ BUIN",I2673="LISTERINE"),VLOOKUP(E2673,MAPEO!C:D,2,0)&amp;" "&amp;H2673,VLOOKUP(E2673,MAPEO!C:D,2,0))</f>
        <v>Frenadol</v>
      </c>
      <c r="N2673">
        <f>VLOOKUP(F2673,MD!A:B,2,0)</f>
        <v>0</v>
      </c>
    </row>
    <row r="2674" spans="1:14">
      <c r="A2674" t="s">
        <v>133</v>
      </c>
      <c r="B2674" t="s">
        <v>0</v>
      </c>
      <c r="C2674" t="s">
        <v>169</v>
      </c>
      <c r="D2674" t="s">
        <v>425</v>
      </c>
      <c r="E2674" t="s">
        <v>425</v>
      </c>
      <c r="F2674" t="s">
        <v>482</v>
      </c>
      <c r="G2674" s="3">
        <v>218620.85</v>
      </c>
      <c r="H2674" s="3" t="str">
        <f>VLOOKUP($A2674&amp;$C2674&amp;$B2674,Mapping!$C:$G,3,0)</f>
        <v>PHARMA</v>
      </c>
      <c r="I2674" t="str">
        <f>VLOOKUP($A2674&amp;$C2674&amp;$B2674,Mapping!$C:$G,4,0)</f>
        <v>FRENADOL</v>
      </c>
      <c r="J2674" t="str">
        <f t="shared" si="41"/>
        <v>FRENADOL DESCONGESTIVO</v>
      </c>
      <c r="K2674" t="str">
        <f>VLOOKUP($A2674&amp;$C2674&amp;$B2674,Mapping!$C:$G,5,0)</f>
        <v>OTC</v>
      </c>
      <c r="L2674" t="str">
        <f>VLOOKUP(J2674&amp;H2674,Mapping!J:K,2,0)</f>
        <v>Frenadol PS</v>
      </c>
      <c r="M2674" t="str">
        <f>IF(OR(I2674="PIZ BUIN",I2674="LISTERINE"),VLOOKUP(E2674,MAPEO!C:D,2,0)&amp;" "&amp;H2674,VLOOKUP(E2674,MAPEO!C:D,2,0))</f>
        <v>Frenadol</v>
      </c>
      <c r="N2674">
        <f>VLOOKUP(F2674,MD!A:B,2,0)</f>
        <v>0</v>
      </c>
    </row>
    <row r="2675" spans="1:14">
      <c r="A2675" t="s">
        <v>133</v>
      </c>
      <c r="B2675" t="s">
        <v>0</v>
      </c>
      <c r="C2675" t="s">
        <v>169</v>
      </c>
      <c r="D2675" t="s">
        <v>425</v>
      </c>
      <c r="E2675" t="s">
        <v>425</v>
      </c>
      <c r="F2675" t="s">
        <v>483</v>
      </c>
      <c r="G2675" s="3">
        <v>629691.43000000005</v>
      </c>
      <c r="H2675" s="3" t="str">
        <f>VLOOKUP($A2675&amp;$C2675&amp;$B2675,Mapping!$C:$G,3,0)</f>
        <v>PHARMA</v>
      </c>
      <c r="I2675" t="str">
        <f>VLOOKUP($A2675&amp;$C2675&amp;$B2675,Mapping!$C:$G,4,0)</f>
        <v>FRENADOL</v>
      </c>
      <c r="J2675" t="str">
        <f t="shared" si="41"/>
        <v>FRENADOL DESCONGESTIVO</v>
      </c>
      <c r="K2675" t="str">
        <f>VLOOKUP($A2675&amp;$C2675&amp;$B2675,Mapping!$C:$G,5,0)</f>
        <v>OTC</v>
      </c>
      <c r="L2675" t="str">
        <f>VLOOKUP(J2675&amp;H2675,Mapping!J:K,2,0)</f>
        <v>Frenadol PS</v>
      </c>
      <c r="M2675" t="str">
        <f>IF(OR(I2675="PIZ BUIN",I2675="LISTERINE"),VLOOKUP(E2675,MAPEO!C:D,2,0)&amp;" "&amp;H2675,VLOOKUP(E2675,MAPEO!C:D,2,0))</f>
        <v>Frenadol</v>
      </c>
      <c r="N2675">
        <f>VLOOKUP(F2675,MD!A:B,2,0)</f>
        <v>0</v>
      </c>
    </row>
    <row r="2676" spans="1:14">
      <c r="A2676" t="s">
        <v>133</v>
      </c>
      <c r="B2676" t="s">
        <v>0</v>
      </c>
      <c r="C2676" t="s">
        <v>169</v>
      </c>
      <c r="D2676" t="s">
        <v>425</v>
      </c>
      <c r="E2676" t="s">
        <v>425</v>
      </c>
      <c r="F2676" t="s">
        <v>484</v>
      </c>
      <c r="G2676" s="3">
        <v>807546.1</v>
      </c>
      <c r="H2676" s="3" t="str">
        <f>VLOOKUP($A2676&amp;$C2676&amp;$B2676,Mapping!$C:$G,3,0)</f>
        <v>PHARMA</v>
      </c>
      <c r="I2676" t="str">
        <f>VLOOKUP($A2676&amp;$C2676&amp;$B2676,Mapping!$C:$G,4,0)</f>
        <v>FRENADOL</v>
      </c>
      <c r="J2676" t="str">
        <f t="shared" si="41"/>
        <v>FRENADOL DESCONGESTIVO</v>
      </c>
      <c r="K2676" t="str">
        <f>VLOOKUP($A2676&amp;$C2676&amp;$B2676,Mapping!$C:$G,5,0)</f>
        <v>OTC</v>
      </c>
      <c r="L2676" t="str">
        <f>VLOOKUP(J2676&amp;H2676,Mapping!J:K,2,0)</f>
        <v>Frenadol PS</v>
      </c>
      <c r="M2676" t="str">
        <f>IF(OR(I2676="PIZ BUIN",I2676="LISTERINE"),VLOOKUP(E2676,MAPEO!C:D,2,0)&amp;" "&amp;H2676,VLOOKUP(E2676,MAPEO!C:D,2,0))</f>
        <v>Frenadol</v>
      </c>
      <c r="N2676">
        <f>VLOOKUP(F2676,MD!A:B,2,0)</f>
        <v>0</v>
      </c>
    </row>
    <row r="2677" spans="1:14">
      <c r="A2677" t="s">
        <v>133</v>
      </c>
      <c r="B2677" t="s">
        <v>0</v>
      </c>
      <c r="C2677" t="s">
        <v>169</v>
      </c>
      <c r="D2677" t="s">
        <v>425</v>
      </c>
      <c r="E2677" t="s">
        <v>425</v>
      </c>
      <c r="F2677" t="s">
        <v>485</v>
      </c>
      <c r="G2677" s="3">
        <v>197417.1</v>
      </c>
      <c r="H2677" s="3" t="str">
        <f>VLOOKUP($A2677&amp;$C2677&amp;$B2677,Mapping!$C:$G,3,0)</f>
        <v>PHARMA</v>
      </c>
      <c r="I2677" t="str">
        <f>VLOOKUP($A2677&amp;$C2677&amp;$B2677,Mapping!$C:$G,4,0)</f>
        <v>FRENADOL</v>
      </c>
      <c r="J2677" t="str">
        <f t="shared" si="41"/>
        <v>FRENADOL DESCONGESTIVO</v>
      </c>
      <c r="K2677" t="str">
        <f>VLOOKUP($A2677&amp;$C2677&amp;$B2677,Mapping!$C:$G,5,0)</f>
        <v>OTC</v>
      </c>
      <c r="L2677" t="str">
        <f>VLOOKUP(J2677&amp;H2677,Mapping!J:K,2,0)</f>
        <v>Frenadol PS</v>
      </c>
      <c r="M2677" t="str">
        <f>IF(OR(I2677="PIZ BUIN",I2677="LISTERINE"),VLOOKUP(E2677,MAPEO!C:D,2,0)&amp;" "&amp;H2677,VLOOKUP(E2677,MAPEO!C:D,2,0))</f>
        <v>Frenadol</v>
      </c>
      <c r="N2677">
        <f>VLOOKUP(F2677,MD!A:B,2,0)</f>
        <v>0</v>
      </c>
    </row>
    <row r="2678" spans="1:14">
      <c r="A2678" t="s">
        <v>133</v>
      </c>
      <c r="B2678" t="s">
        <v>0</v>
      </c>
      <c r="C2678" t="s">
        <v>169</v>
      </c>
      <c r="D2678" t="s">
        <v>425</v>
      </c>
      <c r="E2678" t="s">
        <v>425</v>
      </c>
      <c r="F2678" t="s">
        <v>486</v>
      </c>
      <c r="G2678" s="3">
        <v>233487.77</v>
      </c>
      <c r="H2678" s="3" t="str">
        <f>VLOOKUP($A2678&amp;$C2678&amp;$B2678,Mapping!$C:$G,3,0)</f>
        <v>PHARMA</v>
      </c>
      <c r="I2678" t="str">
        <f>VLOOKUP($A2678&amp;$C2678&amp;$B2678,Mapping!$C:$G,4,0)</f>
        <v>FRENADOL</v>
      </c>
      <c r="J2678" t="str">
        <f t="shared" si="41"/>
        <v>FRENADOL DESCONGESTIVO</v>
      </c>
      <c r="K2678" t="str">
        <f>VLOOKUP($A2678&amp;$C2678&amp;$B2678,Mapping!$C:$G,5,0)</f>
        <v>OTC</v>
      </c>
      <c r="L2678" t="str">
        <f>VLOOKUP(J2678&amp;H2678,Mapping!J:K,2,0)</f>
        <v>Frenadol PS</v>
      </c>
      <c r="M2678" t="str">
        <f>IF(OR(I2678="PIZ BUIN",I2678="LISTERINE"),VLOOKUP(E2678,MAPEO!C:D,2,0)&amp;" "&amp;H2678,VLOOKUP(E2678,MAPEO!C:D,2,0))</f>
        <v>Frenadol</v>
      </c>
      <c r="N2678">
        <f>VLOOKUP(F2678,MD!A:B,2,0)</f>
        <v>0</v>
      </c>
    </row>
    <row r="2679" spans="1:14">
      <c r="A2679" t="s">
        <v>133</v>
      </c>
      <c r="B2679" t="s">
        <v>0</v>
      </c>
      <c r="C2679" t="s">
        <v>169</v>
      </c>
      <c r="D2679" t="s">
        <v>425</v>
      </c>
      <c r="E2679" t="s">
        <v>425</v>
      </c>
      <c r="F2679" t="s">
        <v>487</v>
      </c>
      <c r="G2679" s="3">
        <v>556863.64</v>
      </c>
      <c r="H2679" s="3" t="str">
        <f>VLOOKUP($A2679&amp;$C2679&amp;$B2679,Mapping!$C:$G,3,0)</f>
        <v>PHARMA</v>
      </c>
      <c r="I2679" t="str">
        <f>VLOOKUP($A2679&amp;$C2679&amp;$B2679,Mapping!$C:$G,4,0)</f>
        <v>FRENADOL</v>
      </c>
      <c r="J2679" t="str">
        <f t="shared" ref="J2679:J2742" si="42">IF(OR(C2679="ROC",C2679="COMPEED"),E2679,D2679)</f>
        <v>FRENADOL DESCONGESTIVO</v>
      </c>
      <c r="K2679" t="str">
        <f>VLOOKUP($A2679&amp;$C2679&amp;$B2679,Mapping!$C:$G,5,0)</f>
        <v>OTC</v>
      </c>
      <c r="L2679" t="str">
        <f>VLOOKUP(J2679&amp;H2679,Mapping!J:K,2,0)</f>
        <v>Frenadol PS</v>
      </c>
      <c r="M2679" t="str">
        <f>IF(OR(I2679="PIZ BUIN",I2679="LISTERINE"),VLOOKUP(E2679,MAPEO!C:D,2,0)&amp;" "&amp;H2679,VLOOKUP(E2679,MAPEO!C:D,2,0))</f>
        <v>Frenadol</v>
      </c>
      <c r="N2679">
        <f>VLOOKUP(F2679,MD!A:B,2,0)</f>
        <v>0</v>
      </c>
    </row>
    <row r="2680" spans="1:14">
      <c r="A2680" t="s">
        <v>133</v>
      </c>
      <c r="B2680" t="s">
        <v>0</v>
      </c>
      <c r="C2680" t="s">
        <v>169</v>
      </c>
      <c r="D2680" t="s">
        <v>425</v>
      </c>
      <c r="E2680" t="s">
        <v>425</v>
      </c>
      <c r="F2680" t="s">
        <v>488</v>
      </c>
      <c r="G2680" s="3">
        <v>52506.69</v>
      </c>
      <c r="H2680" s="3" t="str">
        <f>VLOOKUP($A2680&amp;$C2680&amp;$B2680,Mapping!$C:$G,3,0)</f>
        <v>PHARMA</v>
      </c>
      <c r="I2680" t="str">
        <f>VLOOKUP($A2680&amp;$C2680&amp;$B2680,Mapping!$C:$G,4,0)</f>
        <v>FRENADOL</v>
      </c>
      <c r="J2680" t="str">
        <f t="shared" si="42"/>
        <v>FRENADOL DESCONGESTIVO</v>
      </c>
      <c r="K2680" t="str">
        <f>VLOOKUP($A2680&amp;$C2680&amp;$B2680,Mapping!$C:$G,5,0)</f>
        <v>OTC</v>
      </c>
      <c r="L2680" t="str">
        <f>VLOOKUP(J2680&amp;H2680,Mapping!J:K,2,0)</f>
        <v>Frenadol PS</v>
      </c>
      <c r="M2680" t="str">
        <f>IF(OR(I2680="PIZ BUIN",I2680="LISTERINE"),VLOOKUP(E2680,MAPEO!C:D,2,0)&amp;" "&amp;H2680,VLOOKUP(E2680,MAPEO!C:D,2,0))</f>
        <v>Frenadol</v>
      </c>
      <c r="N2680">
        <f>VLOOKUP(F2680,MD!A:B,2,0)</f>
        <v>0</v>
      </c>
    </row>
    <row r="2681" spans="1:14">
      <c r="A2681" t="s">
        <v>133</v>
      </c>
      <c r="B2681" t="s">
        <v>0</v>
      </c>
      <c r="C2681" t="s">
        <v>169</v>
      </c>
      <c r="D2681" t="s">
        <v>425</v>
      </c>
      <c r="E2681" t="s">
        <v>425</v>
      </c>
      <c r="F2681" t="s">
        <v>489</v>
      </c>
      <c r="G2681" s="3">
        <v>39010.85</v>
      </c>
      <c r="H2681" s="3" t="str">
        <f>VLOOKUP($A2681&amp;$C2681&amp;$B2681,Mapping!$C:$G,3,0)</f>
        <v>PHARMA</v>
      </c>
      <c r="I2681" t="str">
        <f>VLOOKUP($A2681&amp;$C2681&amp;$B2681,Mapping!$C:$G,4,0)</f>
        <v>FRENADOL</v>
      </c>
      <c r="J2681" t="str">
        <f t="shared" si="42"/>
        <v>FRENADOL DESCONGESTIVO</v>
      </c>
      <c r="K2681" t="str">
        <f>VLOOKUP($A2681&amp;$C2681&amp;$B2681,Mapping!$C:$G,5,0)</f>
        <v>OTC</v>
      </c>
      <c r="L2681" t="str">
        <f>VLOOKUP(J2681&amp;H2681,Mapping!J:K,2,0)</f>
        <v>Frenadol PS</v>
      </c>
      <c r="M2681" t="str">
        <f>IF(OR(I2681="PIZ BUIN",I2681="LISTERINE"),VLOOKUP(E2681,MAPEO!C:D,2,0)&amp;" "&amp;H2681,VLOOKUP(E2681,MAPEO!C:D,2,0))</f>
        <v>Frenadol</v>
      </c>
      <c r="N2681">
        <f>VLOOKUP(F2681,MD!A:B,2,0)</f>
        <v>0</v>
      </c>
    </row>
    <row r="2682" spans="1:14">
      <c r="A2682" t="s">
        <v>133</v>
      </c>
      <c r="B2682" t="s">
        <v>0</v>
      </c>
      <c r="C2682" t="s">
        <v>169</v>
      </c>
      <c r="D2682" t="s">
        <v>425</v>
      </c>
      <c r="E2682" t="s">
        <v>425</v>
      </c>
      <c r="F2682" t="s">
        <v>490</v>
      </c>
      <c r="G2682" s="3">
        <v>1130011.17</v>
      </c>
      <c r="H2682" s="3" t="str">
        <f>VLOOKUP($A2682&amp;$C2682&amp;$B2682,Mapping!$C:$G,3,0)</f>
        <v>PHARMA</v>
      </c>
      <c r="I2682" t="str">
        <f>VLOOKUP($A2682&amp;$C2682&amp;$B2682,Mapping!$C:$G,4,0)</f>
        <v>FRENADOL</v>
      </c>
      <c r="J2682" t="str">
        <f t="shared" si="42"/>
        <v>FRENADOL DESCONGESTIVO</v>
      </c>
      <c r="K2682" t="str">
        <f>VLOOKUP($A2682&amp;$C2682&amp;$B2682,Mapping!$C:$G,5,0)</f>
        <v>OTC</v>
      </c>
      <c r="L2682" t="str">
        <f>VLOOKUP(J2682&amp;H2682,Mapping!J:K,2,0)</f>
        <v>Frenadol PS</v>
      </c>
      <c r="M2682" t="str">
        <f>IF(OR(I2682="PIZ BUIN",I2682="LISTERINE"),VLOOKUP(E2682,MAPEO!C:D,2,0)&amp;" "&amp;H2682,VLOOKUP(E2682,MAPEO!C:D,2,0))</f>
        <v>Frenadol</v>
      </c>
      <c r="N2682">
        <f>VLOOKUP(F2682,MD!A:B,2,0)</f>
        <v>0</v>
      </c>
    </row>
    <row r="2683" spans="1:14">
      <c r="A2683" t="s">
        <v>133</v>
      </c>
      <c r="B2683" t="s">
        <v>0</v>
      </c>
      <c r="C2683" t="s">
        <v>169</v>
      </c>
      <c r="D2683" t="s">
        <v>425</v>
      </c>
      <c r="E2683" t="s">
        <v>425</v>
      </c>
      <c r="F2683" t="s">
        <v>491</v>
      </c>
      <c r="G2683" s="3">
        <v>435139.94</v>
      </c>
      <c r="H2683" s="3" t="str">
        <f>VLOOKUP($A2683&amp;$C2683&amp;$B2683,Mapping!$C:$G,3,0)</f>
        <v>PHARMA</v>
      </c>
      <c r="I2683" t="str">
        <f>VLOOKUP($A2683&amp;$C2683&amp;$B2683,Mapping!$C:$G,4,0)</f>
        <v>FRENADOL</v>
      </c>
      <c r="J2683" t="str">
        <f t="shared" si="42"/>
        <v>FRENADOL DESCONGESTIVO</v>
      </c>
      <c r="K2683" t="str">
        <f>VLOOKUP($A2683&amp;$C2683&amp;$B2683,Mapping!$C:$G,5,0)</f>
        <v>OTC</v>
      </c>
      <c r="L2683" t="str">
        <f>VLOOKUP(J2683&amp;H2683,Mapping!J:K,2,0)</f>
        <v>Frenadol PS</v>
      </c>
      <c r="M2683" t="str">
        <f>IF(OR(I2683="PIZ BUIN",I2683="LISTERINE"),VLOOKUP(E2683,MAPEO!C:D,2,0)&amp;" "&amp;H2683,VLOOKUP(E2683,MAPEO!C:D,2,0))</f>
        <v>Frenadol</v>
      </c>
      <c r="N2683">
        <f>VLOOKUP(F2683,MD!A:B,2,0)</f>
        <v>0</v>
      </c>
    </row>
    <row r="2684" spans="1:14">
      <c r="A2684" t="s">
        <v>133</v>
      </c>
      <c r="B2684" t="s">
        <v>0</v>
      </c>
      <c r="C2684" t="s">
        <v>169</v>
      </c>
      <c r="D2684" t="s">
        <v>425</v>
      </c>
      <c r="E2684" t="s">
        <v>425</v>
      </c>
      <c r="F2684" t="s">
        <v>492</v>
      </c>
      <c r="G2684" s="3">
        <v>388058.47</v>
      </c>
      <c r="H2684" s="3" t="str">
        <f>VLOOKUP($A2684&amp;$C2684&amp;$B2684,Mapping!$C:$G,3,0)</f>
        <v>PHARMA</v>
      </c>
      <c r="I2684" t="str">
        <f>VLOOKUP($A2684&amp;$C2684&amp;$B2684,Mapping!$C:$G,4,0)</f>
        <v>FRENADOL</v>
      </c>
      <c r="J2684" t="str">
        <f t="shared" si="42"/>
        <v>FRENADOL DESCONGESTIVO</v>
      </c>
      <c r="K2684" t="str">
        <f>VLOOKUP($A2684&amp;$C2684&amp;$B2684,Mapping!$C:$G,5,0)</f>
        <v>OTC</v>
      </c>
      <c r="L2684" t="str">
        <f>VLOOKUP(J2684&amp;H2684,Mapping!J:K,2,0)</f>
        <v>Frenadol PS</v>
      </c>
      <c r="M2684" t="str">
        <f>IF(OR(I2684="PIZ BUIN",I2684="LISTERINE"),VLOOKUP(E2684,MAPEO!C:D,2,0)&amp;" "&amp;H2684,VLOOKUP(E2684,MAPEO!C:D,2,0))</f>
        <v>Frenadol</v>
      </c>
      <c r="N2684">
        <f>VLOOKUP(F2684,MD!A:B,2,0)</f>
        <v>0</v>
      </c>
    </row>
    <row r="2685" spans="1:14">
      <c r="A2685" t="s">
        <v>133</v>
      </c>
      <c r="B2685" t="s">
        <v>0</v>
      </c>
      <c r="C2685" t="s">
        <v>169</v>
      </c>
      <c r="D2685" t="s">
        <v>425</v>
      </c>
      <c r="E2685" t="s">
        <v>425</v>
      </c>
      <c r="F2685" t="s">
        <v>493</v>
      </c>
      <c r="G2685" s="3">
        <v>1635570.05</v>
      </c>
      <c r="H2685" s="3" t="str">
        <f>VLOOKUP($A2685&amp;$C2685&amp;$B2685,Mapping!$C:$G,3,0)</f>
        <v>PHARMA</v>
      </c>
      <c r="I2685" t="str">
        <f>VLOOKUP($A2685&amp;$C2685&amp;$B2685,Mapping!$C:$G,4,0)</f>
        <v>FRENADOL</v>
      </c>
      <c r="J2685" t="str">
        <f t="shared" si="42"/>
        <v>FRENADOL DESCONGESTIVO</v>
      </c>
      <c r="K2685" t="str">
        <f>VLOOKUP($A2685&amp;$C2685&amp;$B2685,Mapping!$C:$G,5,0)</f>
        <v>OTC</v>
      </c>
      <c r="L2685" t="str">
        <f>VLOOKUP(J2685&amp;H2685,Mapping!J:K,2,0)</f>
        <v>Frenadol PS</v>
      </c>
      <c r="M2685" t="str">
        <f>IF(OR(I2685="PIZ BUIN",I2685="LISTERINE"),VLOOKUP(E2685,MAPEO!C:D,2,0)&amp;" "&amp;H2685,VLOOKUP(E2685,MAPEO!C:D,2,0))</f>
        <v>Frenadol</v>
      </c>
      <c r="N2685">
        <f>VLOOKUP(F2685,MD!A:B,2,0)</f>
        <v>0</v>
      </c>
    </row>
    <row r="2686" spans="1:14">
      <c r="A2686" t="s">
        <v>133</v>
      </c>
      <c r="B2686" t="s">
        <v>0</v>
      </c>
      <c r="C2686" t="s">
        <v>169</v>
      </c>
      <c r="D2686" t="s">
        <v>425</v>
      </c>
      <c r="E2686" t="s">
        <v>425</v>
      </c>
      <c r="F2686" t="s">
        <v>95</v>
      </c>
      <c r="G2686" s="3">
        <v>225355.28</v>
      </c>
      <c r="H2686" s="3" t="str">
        <f>VLOOKUP($A2686&amp;$C2686&amp;$B2686,Mapping!$C:$G,3,0)</f>
        <v>PHARMA</v>
      </c>
      <c r="I2686" t="str">
        <f>VLOOKUP($A2686&amp;$C2686&amp;$B2686,Mapping!$C:$G,4,0)</f>
        <v>FRENADOL</v>
      </c>
      <c r="J2686" t="str">
        <f t="shared" si="42"/>
        <v>FRENADOL DESCONGESTIVO</v>
      </c>
      <c r="K2686" t="str">
        <f>VLOOKUP($A2686&amp;$C2686&amp;$B2686,Mapping!$C:$G,5,0)</f>
        <v>OTC</v>
      </c>
      <c r="L2686" t="str">
        <f>VLOOKUP(J2686&amp;H2686,Mapping!J:K,2,0)</f>
        <v>Frenadol PS</v>
      </c>
      <c r="M2686" t="str">
        <f>IF(OR(I2686="PIZ BUIN",I2686="LISTERINE"),VLOOKUP(E2686,MAPEO!C:D,2,0)&amp;" "&amp;H2686,VLOOKUP(E2686,MAPEO!C:D,2,0))</f>
        <v>Frenadol</v>
      </c>
      <c r="N2686" t="str">
        <f>VLOOKUP(F2686,MD!A:B,2,0)</f>
        <v>YTD 2015</v>
      </c>
    </row>
    <row r="2687" spans="1:14">
      <c r="A2687" t="s">
        <v>133</v>
      </c>
      <c r="B2687" t="s">
        <v>0</v>
      </c>
      <c r="C2687" t="s">
        <v>169</v>
      </c>
      <c r="D2687" t="s">
        <v>425</v>
      </c>
      <c r="E2687" t="s">
        <v>425</v>
      </c>
      <c r="F2687" t="s">
        <v>96</v>
      </c>
      <c r="G2687" s="3">
        <v>695515.08</v>
      </c>
      <c r="H2687" s="3" t="str">
        <f>VLOOKUP($A2687&amp;$C2687&amp;$B2687,Mapping!$C:$G,3,0)</f>
        <v>PHARMA</v>
      </c>
      <c r="I2687" t="str">
        <f>VLOOKUP($A2687&amp;$C2687&amp;$B2687,Mapping!$C:$G,4,0)</f>
        <v>FRENADOL</v>
      </c>
      <c r="J2687" t="str">
        <f t="shared" si="42"/>
        <v>FRENADOL DESCONGESTIVO</v>
      </c>
      <c r="K2687" t="str">
        <f>VLOOKUP($A2687&amp;$C2687&amp;$B2687,Mapping!$C:$G,5,0)</f>
        <v>OTC</v>
      </c>
      <c r="L2687" t="str">
        <f>VLOOKUP(J2687&amp;H2687,Mapping!J:K,2,0)</f>
        <v>Frenadol PS</v>
      </c>
      <c r="M2687" t="str">
        <f>IF(OR(I2687="PIZ BUIN",I2687="LISTERINE"),VLOOKUP(E2687,MAPEO!C:D,2,0)&amp;" "&amp;H2687,VLOOKUP(E2687,MAPEO!C:D,2,0))</f>
        <v>Frenadol</v>
      </c>
      <c r="N2687" t="str">
        <f>VLOOKUP(F2687,MD!A:B,2,0)</f>
        <v>YTD 2015</v>
      </c>
    </row>
    <row r="2688" spans="1:14">
      <c r="A2688" t="s">
        <v>133</v>
      </c>
      <c r="B2688" t="s">
        <v>0</v>
      </c>
      <c r="C2688" t="s">
        <v>169</v>
      </c>
      <c r="D2688" t="s">
        <v>425</v>
      </c>
      <c r="E2688" t="s">
        <v>425</v>
      </c>
      <c r="F2688" t="s">
        <v>97</v>
      </c>
      <c r="G2688" s="3">
        <v>620906.27</v>
      </c>
      <c r="H2688" s="3" t="str">
        <f>VLOOKUP($A2688&amp;$C2688&amp;$B2688,Mapping!$C:$G,3,0)</f>
        <v>PHARMA</v>
      </c>
      <c r="I2688" t="str">
        <f>VLOOKUP($A2688&amp;$C2688&amp;$B2688,Mapping!$C:$G,4,0)</f>
        <v>FRENADOL</v>
      </c>
      <c r="J2688" t="str">
        <f t="shared" si="42"/>
        <v>FRENADOL DESCONGESTIVO</v>
      </c>
      <c r="K2688" t="str">
        <f>VLOOKUP($A2688&amp;$C2688&amp;$B2688,Mapping!$C:$G,5,0)</f>
        <v>OTC</v>
      </c>
      <c r="L2688" t="str">
        <f>VLOOKUP(J2688&amp;H2688,Mapping!J:K,2,0)</f>
        <v>Frenadol PS</v>
      </c>
      <c r="M2688" t="str">
        <f>IF(OR(I2688="PIZ BUIN",I2688="LISTERINE"),VLOOKUP(E2688,MAPEO!C:D,2,0)&amp;" "&amp;H2688,VLOOKUP(E2688,MAPEO!C:D,2,0))</f>
        <v>Frenadol</v>
      </c>
      <c r="N2688" t="str">
        <f>VLOOKUP(F2688,MD!A:B,2,0)</f>
        <v>YTD 2015</v>
      </c>
    </row>
    <row r="2689" spans="1:14">
      <c r="A2689" t="s">
        <v>133</v>
      </c>
      <c r="B2689" t="s">
        <v>0</v>
      </c>
      <c r="C2689" t="s">
        <v>169</v>
      </c>
      <c r="D2689" t="s">
        <v>425</v>
      </c>
      <c r="E2689" t="s">
        <v>425</v>
      </c>
      <c r="F2689" t="s">
        <v>101</v>
      </c>
      <c r="G2689" s="3">
        <v>188146.91</v>
      </c>
      <c r="H2689" s="3" t="str">
        <f>VLOOKUP($A2689&amp;$C2689&amp;$B2689,Mapping!$C:$G,3,0)</f>
        <v>PHARMA</v>
      </c>
      <c r="I2689" t="str">
        <f>VLOOKUP($A2689&amp;$C2689&amp;$B2689,Mapping!$C:$G,4,0)</f>
        <v>FRENADOL</v>
      </c>
      <c r="J2689" t="str">
        <f t="shared" si="42"/>
        <v>FRENADOL DESCONGESTIVO</v>
      </c>
      <c r="K2689" t="str">
        <f>VLOOKUP($A2689&amp;$C2689&amp;$B2689,Mapping!$C:$G,5,0)</f>
        <v>OTC</v>
      </c>
      <c r="L2689" t="str">
        <f>VLOOKUP(J2689&amp;H2689,Mapping!J:K,2,0)</f>
        <v>Frenadol PS</v>
      </c>
      <c r="M2689" t="str">
        <f>IF(OR(I2689="PIZ BUIN",I2689="LISTERINE"),VLOOKUP(E2689,MAPEO!C:D,2,0)&amp;" "&amp;H2689,VLOOKUP(E2689,MAPEO!C:D,2,0))</f>
        <v>Frenadol</v>
      </c>
      <c r="N2689" t="str">
        <f>VLOOKUP(F2689,MD!A:B,2,0)</f>
        <v>YTD 2015</v>
      </c>
    </row>
    <row r="2690" spans="1:14">
      <c r="A2690" t="s">
        <v>133</v>
      </c>
      <c r="B2690" t="s">
        <v>0</v>
      </c>
      <c r="C2690" t="s">
        <v>169</v>
      </c>
      <c r="D2690" t="s">
        <v>425</v>
      </c>
      <c r="E2690" t="s">
        <v>425</v>
      </c>
      <c r="F2690" t="s">
        <v>104</v>
      </c>
      <c r="G2690" s="3">
        <v>204701.54</v>
      </c>
      <c r="H2690" s="3" t="str">
        <f>VLOOKUP($A2690&amp;$C2690&amp;$B2690,Mapping!$C:$G,3,0)</f>
        <v>PHARMA</v>
      </c>
      <c r="I2690" t="str">
        <f>VLOOKUP($A2690&amp;$C2690&amp;$B2690,Mapping!$C:$G,4,0)</f>
        <v>FRENADOL</v>
      </c>
      <c r="J2690" t="str">
        <f t="shared" si="42"/>
        <v>FRENADOL DESCONGESTIVO</v>
      </c>
      <c r="K2690" t="str">
        <f>VLOOKUP($A2690&amp;$C2690&amp;$B2690,Mapping!$C:$G,5,0)</f>
        <v>OTC</v>
      </c>
      <c r="L2690" t="str">
        <f>VLOOKUP(J2690&amp;H2690,Mapping!J:K,2,0)</f>
        <v>Frenadol PS</v>
      </c>
      <c r="M2690" t="str">
        <f>IF(OR(I2690="PIZ BUIN",I2690="LISTERINE"),VLOOKUP(E2690,MAPEO!C:D,2,0)&amp;" "&amp;H2690,VLOOKUP(E2690,MAPEO!C:D,2,0))</f>
        <v>Frenadol</v>
      </c>
      <c r="N2690" t="str">
        <f>VLOOKUP(F2690,MD!A:B,2,0)</f>
        <v>YTD 2015</v>
      </c>
    </row>
    <row r="2691" spans="1:14">
      <c r="A2691" t="s">
        <v>133</v>
      </c>
      <c r="B2691" t="s">
        <v>0</v>
      </c>
      <c r="C2691" t="s">
        <v>169</v>
      </c>
      <c r="D2691" t="s">
        <v>425</v>
      </c>
      <c r="E2691" t="s">
        <v>425</v>
      </c>
      <c r="F2691" t="s">
        <v>105</v>
      </c>
      <c r="G2691" s="3">
        <v>533691.66</v>
      </c>
      <c r="H2691" s="3" t="str">
        <f>VLOOKUP($A2691&amp;$C2691&amp;$B2691,Mapping!$C:$G,3,0)</f>
        <v>PHARMA</v>
      </c>
      <c r="I2691" t="str">
        <f>VLOOKUP($A2691&amp;$C2691&amp;$B2691,Mapping!$C:$G,4,0)</f>
        <v>FRENADOL</v>
      </c>
      <c r="J2691" t="str">
        <f t="shared" si="42"/>
        <v>FRENADOL DESCONGESTIVO</v>
      </c>
      <c r="K2691" t="str">
        <f>VLOOKUP($A2691&amp;$C2691&amp;$B2691,Mapping!$C:$G,5,0)</f>
        <v>OTC</v>
      </c>
      <c r="L2691" t="str">
        <f>VLOOKUP(J2691&amp;H2691,Mapping!J:K,2,0)</f>
        <v>Frenadol PS</v>
      </c>
      <c r="M2691" t="str">
        <f>IF(OR(I2691="PIZ BUIN",I2691="LISTERINE"),VLOOKUP(E2691,MAPEO!C:D,2,0)&amp;" "&amp;H2691,VLOOKUP(E2691,MAPEO!C:D,2,0))</f>
        <v>Frenadol</v>
      </c>
      <c r="N2691" t="str">
        <f>VLOOKUP(F2691,MD!A:B,2,0)</f>
        <v>YTD 2015</v>
      </c>
    </row>
    <row r="2692" spans="1:14">
      <c r="A2692" t="s">
        <v>133</v>
      </c>
      <c r="B2692" t="s">
        <v>0</v>
      </c>
      <c r="C2692" t="s">
        <v>169</v>
      </c>
      <c r="D2692" t="s">
        <v>425</v>
      </c>
      <c r="E2692" t="s">
        <v>425</v>
      </c>
      <c r="F2692" t="s">
        <v>106</v>
      </c>
      <c r="G2692" s="3">
        <v>72857.440000000002</v>
      </c>
      <c r="H2692" s="3" t="str">
        <f>VLOOKUP($A2692&amp;$C2692&amp;$B2692,Mapping!$C:$G,3,0)</f>
        <v>PHARMA</v>
      </c>
      <c r="I2692" t="str">
        <f>VLOOKUP($A2692&amp;$C2692&amp;$B2692,Mapping!$C:$G,4,0)</f>
        <v>FRENADOL</v>
      </c>
      <c r="J2692" t="str">
        <f t="shared" si="42"/>
        <v>FRENADOL DESCONGESTIVO</v>
      </c>
      <c r="K2692" t="str">
        <f>VLOOKUP($A2692&amp;$C2692&amp;$B2692,Mapping!$C:$G,5,0)</f>
        <v>OTC</v>
      </c>
      <c r="L2692" t="str">
        <f>VLOOKUP(J2692&amp;H2692,Mapping!J:K,2,0)</f>
        <v>Frenadol PS</v>
      </c>
      <c r="M2692" t="str">
        <f>IF(OR(I2692="PIZ BUIN",I2692="LISTERINE"),VLOOKUP(E2692,MAPEO!C:D,2,0)&amp;" "&amp;H2692,VLOOKUP(E2692,MAPEO!C:D,2,0))</f>
        <v>Frenadol</v>
      </c>
      <c r="N2692" t="str">
        <f>VLOOKUP(F2692,MD!A:B,2,0)</f>
        <v>YTD 2015</v>
      </c>
    </row>
    <row r="2693" spans="1:14">
      <c r="A2693" t="s">
        <v>133</v>
      </c>
      <c r="B2693" t="s">
        <v>0</v>
      </c>
      <c r="C2693" t="s">
        <v>169</v>
      </c>
      <c r="D2693" t="s">
        <v>425</v>
      </c>
      <c r="E2693" t="s">
        <v>425</v>
      </c>
      <c r="F2693" t="s">
        <v>108</v>
      </c>
      <c r="G2693" s="3">
        <v>39822.65</v>
      </c>
      <c r="H2693" s="3" t="str">
        <f>VLOOKUP($A2693&amp;$C2693&amp;$B2693,Mapping!$C:$G,3,0)</f>
        <v>PHARMA</v>
      </c>
      <c r="I2693" t="str">
        <f>VLOOKUP($A2693&amp;$C2693&amp;$B2693,Mapping!$C:$G,4,0)</f>
        <v>FRENADOL</v>
      </c>
      <c r="J2693" t="str">
        <f t="shared" si="42"/>
        <v>FRENADOL DESCONGESTIVO</v>
      </c>
      <c r="K2693" t="str">
        <f>VLOOKUP($A2693&amp;$C2693&amp;$B2693,Mapping!$C:$G,5,0)</f>
        <v>OTC</v>
      </c>
      <c r="L2693" t="str">
        <f>VLOOKUP(J2693&amp;H2693,Mapping!J:K,2,0)</f>
        <v>Frenadol PS</v>
      </c>
      <c r="M2693" t="str">
        <f>IF(OR(I2693="PIZ BUIN",I2693="LISTERINE"),VLOOKUP(E2693,MAPEO!C:D,2,0)&amp;" "&amp;H2693,VLOOKUP(E2693,MAPEO!C:D,2,0))</f>
        <v>Frenadol</v>
      </c>
      <c r="N2693">
        <f>VLOOKUP(F2693,MD!A:B,2,0)</f>
        <v>0</v>
      </c>
    </row>
    <row r="2694" spans="1:14">
      <c r="A2694" t="s">
        <v>133</v>
      </c>
      <c r="B2694" t="s">
        <v>0</v>
      </c>
      <c r="C2694" t="s">
        <v>169</v>
      </c>
      <c r="D2694" t="s">
        <v>425</v>
      </c>
      <c r="E2694" t="s">
        <v>425</v>
      </c>
      <c r="F2694" t="s">
        <v>109</v>
      </c>
      <c r="G2694" s="3">
        <v>2000101.7</v>
      </c>
      <c r="H2694" s="3" t="str">
        <f>VLOOKUP($A2694&amp;$C2694&amp;$B2694,Mapping!$C:$G,3,0)</f>
        <v>PHARMA</v>
      </c>
      <c r="I2694" t="str">
        <f>VLOOKUP($A2694&amp;$C2694&amp;$B2694,Mapping!$C:$G,4,0)</f>
        <v>FRENADOL</v>
      </c>
      <c r="J2694" t="str">
        <f t="shared" si="42"/>
        <v>FRENADOL DESCONGESTIVO</v>
      </c>
      <c r="K2694" t="str">
        <f>VLOOKUP($A2694&amp;$C2694&amp;$B2694,Mapping!$C:$G,5,0)</f>
        <v>OTC</v>
      </c>
      <c r="L2694" t="str">
        <f>VLOOKUP(J2694&amp;H2694,Mapping!J:K,2,0)</f>
        <v>Frenadol PS</v>
      </c>
      <c r="M2694" t="str">
        <f>IF(OR(I2694="PIZ BUIN",I2694="LISTERINE"),VLOOKUP(E2694,MAPEO!C:D,2,0)&amp;" "&amp;H2694,VLOOKUP(E2694,MAPEO!C:D,2,0))</f>
        <v>Frenadol</v>
      </c>
      <c r="N2694">
        <f>VLOOKUP(F2694,MD!A:B,2,0)</f>
        <v>0</v>
      </c>
    </row>
    <row r="2695" spans="1:14">
      <c r="A2695" t="s">
        <v>133</v>
      </c>
      <c r="B2695" t="s">
        <v>0</v>
      </c>
      <c r="C2695" t="s">
        <v>169</v>
      </c>
      <c r="D2695" t="s">
        <v>425</v>
      </c>
      <c r="E2695" t="s">
        <v>425</v>
      </c>
      <c r="F2695" t="s">
        <v>110</v>
      </c>
      <c r="G2695" s="3">
        <v>375455.31</v>
      </c>
      <c r="H2695" s="3" t="str">
        <f>VLOOKUP($A2695&amp;$C2695&amp;$B2695,Mapping!$C:$G,3,0)</f>
        <v>PHARMA</v>
      </c>
      <c r="I2695" t="str">
        <f>VLOOKUP($A2695&amp;$C2695&amp;$B2695,Mapping!$C:$G,4,0)</f>
        <v>FRENADOL</v>
      </c>
      <c r="J2695" t="str">
        <f t="shared" si="42"/>
        <v>FRENADOL DESCONGESTIVO</v>
      </c>
      <c r="K2695" t="str">
        <f>VLOOKUP($A2695&amp;$C2695&amp;$B2695,Mapping!$C:$G,5,0)</f>
        <v>OTC</v>
      </c>
      <c r="L2695" t="str">
        <f>VLOOKUP(J2695&amp;H2695,Mapping!J:K,2,0)</f>
        <v>Frenadol PS</v>
      </c>
      <c r="M2695" t="str">
        <f>IF(OR(I2695="PIZ BUIN",I2695="LISTERINE"),VLOOKUP(E2695,MAPEO!C:D,2,0)&amp;" "&amp;H2695,VLOOKUP(E2695,MAPEO!C:D,2,0))</f>
        <v>Frenadol</v>
      </c>
      <c r="N2695">
        <f>VLOOKUP(F2695,MD!A:B,2,0)</f>
        <v>0</v>
      </c>
    </row>
    <row r="2696" spans="1:14">
      <c r="A2696" t="s">
        <v>133</v>
      </c>
      <c r="B2696" t="s">
        <v>0</v>
      </c>
      <c r="C2696" t="s">
        <v>169</v>
      </c>
      <c r="D2696" t="s">
        <v>425</v>
      </c>
      <c r="E2696" t="s">
        <v>425</v>
      </c>
      <c r="F2696" t="s">
        <v>111</v>
      </c>
      <c r="G2696" s="3">
        <v>981274.85</v>
      </c>
      <c r="H2696" s="3" t="str">
        <f>VLOOKUP($A2696&amp;$C2696&amp;$B2696,Mapping!$C:$G,3,0)</f>
        <v>PHARMA</v>
      </c>
      <c r="I2696" t="str">
        <f>VLOOKUP($A2696&amp;$C2696&amp;$B2696,Mapping!$C:$G,4,0)</f>
        <v>FRENADOL</v>
      </c>
      <c r="J2696" t="str">
        <f t="shared" si="42"/>
        <v>FRENADOL DESCONGESTIVO</v>
      </c>
      <c r="K2696" t="str">
        <f>VLOOKUP($A2696&amp;$C2696&amp;$B2696,Mapping!$C:$G,5,0)</f>
        <v>OTC</v>
      </c>
      <c r="L2696" t="str">
        <f>VLOOKUP(J2696&amp;H2696,Mapping!J:K,2,0)</f>
        <v>Frenadol PS</v>
      </c>
      <c r="M2696" t="str">
        <f>IF(OR(I2696="PIZ BUIN",I2696="LISTERINE"),VLOOKUP(E2696,MAPEO!C:D,2,0)&amp;" "&amp;H2696,VLOOKUP(E2696,MAPEO!C:D,2,0))</f>
        <v>Frenadol</v>
      </c>
      <c r="N2696">
        <f>VLOOKUP(F2696,MD!A:B,2,0)</f>
        <v>0</v>
      </c>
    </row>
    <row r="2697" spans="1:14">
      <c r="A2697" t="s">
        <v>133</v>
      </c>
      <c r="B2697" t="s">
        <v>0</v>
      </c>
      <c r="C2697" t="s">
        <v>169</v>
      </c>
      <c r="D2697" t="s">
        <v>425</v>
      </c>
      <c r="E2697" t="s">
        <v>425</v>
      </c>
      <c r="F2697" t="s">
        <v>114</v>
      </c>
      <c r="G2697" s="3">
        <v>2125223.91</v>
      </c>
      <c r="H2697" s="3" t="str">
        <f>VLOOKUP($A2697&amp;$C2697&amp;$B2697,Mapping!$C:$G,3,0)</f>
        <v>PHARMA</v>
      </c>
      <c r="I2697" t="str">
        <f>VLOOKUP($A2697&amp;$C2697&amp;$B2697,Mapping!$C:$G,4,0)</f>
        <v>FRENADOL</v>
      </c>
      <c r="J2697" t="str">
        <f t="shared" si="42"/>
        <v>FRENADOL DESCONGESTIVO</v>
      </c>
      <c r="K2697" t="str">
        <f>VLOOKUP($A2697&amp;$C2697&amp;$B2697,Mapping!$C:$G,5,0)</f>
        <v>OTC</v>
      </c>
      <c r="L2697" t="str">
        <f>VLOOKUP(J2697&amp;H2697,Mapping!J:K,2,0)</f>
        <v>Frenadol PS</v>
      </c>
      <c r="M2697" t="str">
        <f>IF(OR(I2697="PIZ BUIN",I2697="LISTERINE"),VLOOKUP(E2697,MAPEO!C:D,2,0)&amp;" "&amp;H2697,VLOOKUP(E2697,MAPEO!C:D,2,0))</f>
        <v>Frenadol</v>
      </c>
      <c r="N2697">
        <f>VLOOKUP(F2697,MD!A:B,2,0)</f>
        <v>0</v>
      </c>
    </row>
    <row r="2698" spans="1:14">
      <c r="A2698" t="s">
        <v>133</v>
      </c>
      <c r="B2698" t="s">
        <v>0</v>
      </c>
      <c r="C2698" t="s">
        <v>169</v>
      </c>
      <c r="D2698" t="s">
        <v>425</v>
      </c>
      <c r="E2698" t="s">
        <v>425</v>
      </c>
      <c r="F2698" t="s">
        <v>115</v>
      </c>
      <c r="G2698" s="3">
        <v>174842.54</v>
      </c>
      <c r="H2698" s="3" t="str">
        <f>VLOOKUP($A2698&amp;$C2698&amp;$B2698,Mapping!$C:$G,3,0)</f>
        <v>PHARMA</v>
      </c>
      <c r="I2698" t="str">
        <f>VLOOKUP($A2698&amp;$C2698&amp;$B2698,Mapping!$C:$G,4,0)</f>
        <v>FRENADOL</v>
      </c>
      <c r="J2698" t="str">
        <f t="shared" si="42"/>
        <v>FRENADOL DESCONGESTIVO</v>
      </c>
      <c r="K2698" t="str">
        <f>VLOOKUP($A2698&amp;$C2698&amp;$B2698,Mapping!$C:$G,5,0)</f>
        <v>OTC</v>
      </c>
      <c r="L2698" t="str">
        <f>VLOOKUP(J2698&amp;H2698,Mapping!J:K,2,0)</f>
        <v>Frenadol PS</v>
      </c>
      <c r="M2698" t="str">
        <f>IF(OR(I2698="PIZ BUIN",I2698="LISTERINE"),VLOOKUP(E2698,MAPEO!C:D,2,0)&amp;" "&amp;H2698,VLOOKUP(E2698,MAPEO!C:D,2,0))</f>
        <v>Frenadol</v>
      </c>
      <c r="N2698" t="str">
        <f>VLOOKUP(F2698,MD!A:B,2,0)</f>
        <v>YTD 2016</v>
      </c>
    </row>
    <row r="2699" spans="1:14">
      <c r="A2699" t="s">
        <v>133</v>
      </c>
      <c r="B2699" t="s">
        <v>0</v>
      </c>
      <c r="C2699" t="s">
        <v>169</v>
      </c>
      <c r="D2699" t="s">
        <v>425</v>
      </c>
      <c r="E2699" t="s">
        <v>425</v>
      </c>
      <c r="F2699" t="s">
        <v>117</v>
      </c>
      <c r="G2699" s="3">
        <v>418772.88</v>
      </c>
      <c r="H2699" s="3" t="str">
        <f>VLOOKUP($A2699&amp;$C2699&amp;$B2699,Mapping!$C:$G,3,0)</f>
        <v>PHARMA</v>
      </c>
      <c r="I2699" t="str">
        <f>VLOOKUP($A2699&amp;$C2699&amp;$B2699,Mapping!$C:$G,4,0)</f>
        <v>FRENADOL</v>
      </c>
      <c r="J2699" t="str">
        <f t="shared" si="42"/>
        <v>FRENADOL DESCONGESTIVO</v>
      </c>
      <c r="K2699" t="str">
        <f>VLOOKUP($A2699&amp;$C2699&amp;$B2699,Mapping!$C:$G,5,0)</f>
        <v>OTC</v>
      </c>
      <c r="L2699" t="str">
        <f>VLOOKUP(J2699&amp;H2699,Mapping!J:K,2,0)</f>
        <v>Frenadol PS</v>
      </c>
      <c r="M2699" t="str">
        <f>IF(OR(I2699="PIZ BUIN",I2699="LISTERINE"),VLOOKUP(E2699,MAPEO!C:D,2,0)&amp;" "&amp;H2699,VLOOKUP(E2699,MAPEO!C:D,2,0))</f>
        <v>Frenadol</v>
      </c>
      <c r="N2699" t="str">
        <f>VLOOKUP(F2699,MD!A:B,2,0)</f>
        <v>YTD 2016</v>
      </c>
    </row>
    <row r="2700" spans="1:14">
      <c r="A2700" t="s">
        <v>133</v>
      </c>
      <c r="B2700" t="s">
        <v>0</v>
      </c>
      <c r="C2700" t="s">
        <v>169</v>
      </c>
      <c r="D2700" t="s">
        <v>425</v>
      </c>
      <c r="E2700" t="s">
        <v>425</v>
      </c>
      <c r="F2700" t="s">
        <v>118</v>
      </c>
      <c r="G2700" s="3">
        <v>401408.2</v>
      </c>
      <c r="H2700" s="3" t="str">
        <f>VLOOKUP($A2700&amp;$C2700&amp;$B2700,Mapping!$C:$G,3,0)</f>
        <v>PHARMA</v>
      </c>
      <c r="I2700" t="str">
        <f>VLOOKUP($A2700&amp;$C2700&amp;$B2700,Mapping!$C:$G,4,0)</f>
        <v>FRENADOL</v>
      </c>
      <c r="J2700" t="str">
        <f t="shared" si="42"/>
        <v>FRENADOL DESCONGESTIVO</v>
      </c>
      <c r="K2700" t="str">
        <f>VLOOKUP($A2700&amp;$C2700&amp;$B2700,Mapping!$C:$G,5,0)</f>
        <v>OTC</v>
      </c>
      <c r="L2700" t="str">
        <f>VLOOKUP(J2700&amp;H2700,Mapping!J:K,2,0)</f>
        <v>Frenadol PS</v>
      </c>
      <c r="M2700" t="str">
        <f>IF(OR(I2700="PIZ BUIN",I2700="LISTERINE"),VLOOKUP(E2700,MAPEO!C:D,2,0)&amp;" "&amp;H2700,VLOOKUP(E2700,MAPEO!C:D,2,0))</f>
        <v>Frenadol</v>
      </c>
      <c r="N2700" t="str">
        <f>VLOOKUP(F2700,MD!A:B,2,0)</f>
        <v>YTD 2016</v>
      </c>
    </row>
    <row r="2701" spans="1:14">
      <c r="A2701" t="s">
        <v>133</v>
      </c>
      <c r="B2701" t="s">
        <v>0</v>
      </c>
      <c r="C2701" t="s">
        <v>169</v>
      </c>
      <c r="D2701" t="s">
        <v>425</v>
      </c>
      <c r="E2701" t="s">
        <v>665</v>
      </c>
      <c r="F2701" t="s">
        <v>482</v>
      </c>
      <c r="G2701" s="3">
        <v>26572.85</v>
      </c>
      <c r="H2701" s="3" t="str">
        <f>VLOOKUP($A2701&amp;$C2701&amp;$B2701,Mapping!$C:$G,3,0)</f>
        <v>PHARMA</v>
      </c>
      <c r="I2701" t="str">
        <f>VLOOKUP($A2701&amp;$C2701&amp;$B2701,Mapping!$C:$G,4,0)</f>
        <v>FRENADOL</v>
      </c>
      <c r="J2701" t="str">
        <f t="shared" si="42"/>
        <v>FRENADOL DESCONGESTIVO</v>
      </c>
      <c r="K2701" t="str">
        <f>VLOOKUP($A2701&amp;$C2701&amp;$B2701,Mapping!$C:$G,5,0)</f>
        <v>OTC</v>
      </c>
      <c r="L2701" t="str">
        <f>VLOOKUP(J2701&amp;H2701,Mapping!J:K,2,0)</f>
        <v>Frenadol PS</v>
      </c>
      <c r="M2701" t="str">
        <f>IF(OR(I2701="PIZ BUIN",I2701="LISTERINE"),VLOOKUP(E2701,MAPEO!C:D,2,0)&amp;" "&amp;H2701,VLOOKUP(E2701,MAPEO!C:D,2,0))</f>
        <v>Frenadol</v>
      </c>
      <c r="N2701">
        <f>VLOOKUP(F2701,MD!A:B,2,0)</f>
        <v>0</v>
      </c>
    </row>
    <row r="2702" spans="1:14">
      <c r="A2702" t="s">
        <v>133</v>
      </c>
      <c r="B2702" t="s">
        <v>0</v>
      </c>
      <c r="C2702" t="s">
        <v>169</v>
      </c>
      <c r="D2702" t="s">
        <v>425</v>
      </c>
      <c r="E2702" t="s">
        <v>665</v>
      </c>
      <c r="F2702" t="s">
        <v>483</v>
      </c>
      <c r="G2702" s="3">
        <v>66590.61</v>
      </c>
      <c r="H2702" s="3" t="str">
        <f>VLOOKUP($A2702&amp;$C2702&amp;$B2702,Mapping!$C:$G,3,0)</f>
        <v>PHARMA</v>
      </c>
      <c r="I2702" t="str">
        <f>VLOOKUP($A2702&amp;$C2702&amp;$B2702,Mapping!$C:$G,4,0)</f>
        <v>FRENADOL</v>
      </c>
      <c r="J2702" t="str">
        <f t="shared" si="42"/>
        <v>FRENADOL DESCONGESTIVO</v>
      </c>
      <c r="K2702" t="str">
        <f>VLOOKUP($A2702&amp;$C2702&amp;$B2702,Mapping!$C:$G,5,0)</f>
        <v>OTC</v>
      </c>
      <c r="L2702" t="str">
        <f>VLOOKUP(J2702&amp;H2702,Mapping!J:K,2,0)</f>
        <v>Frenadol PS</v>
      </c>
      <c r="M2702" t="str">
        <f>IF(OR(I2702="PIZ BUIN",I2702="LISTERINE"),VLOOKUP(E2702,MAPEO!C:D,2,0)&amp;" "&amp;H2702,VLOOKUP(E2702,MAPEO!C:D,2,0))</f>
        <v>Frenadol</v>
      </c>
      <c r="N2702">
        <f>VLOOKUP(F2702,MD!A:B,2,0)</f>
        <v>0</v>
      </c>
    </row>
    <row r="2703" spans="1:14">
      <c r="A2703" t="s">
        <v>133</v>
      </c>
      <c r="B2703" t="s">
        <v>0</v>
      </c>
      <c r="C2703" t="s">
        <v>169</v>
      </c>
      <c r="D2703" t="s">
        <v>425</v>
      </c>
      <c r="E2703" t="s">
        <v>665</v>
      </c>
      <c r="F2703" t="s">
        <v>484</v>
      </c>
      <c r="G2703" s="3">
        <v>3708.69</v>
      </c>
      <c r="H2703" s="3" t="str">
        <f>VLOOKUP($A2703&amp;$C2703&amp;$B2703,Mapping!$C:$G,3,0)</f>
        <v>PHARMA</v>
      </c>
      <c r="I2703" t="str">
        <f>VLOOKUP($A2703&amp;$C2703&amp;$B2703,Mapping!$C:$G,4,0)</f>
        <v>FRENADOL</v>
      </c>
      <c r="J2703" t="str">
        <f t="shared" si="42"/>
        <v>FRENADOL DESCONGESTIVO</v>
      </c>
      <c r="K2703" t="str">
        <f>VLOOKUP($A2703&amp;$C2703&amp;$B2703,Mapping!$C:$G,5,0)</f>
        <v>OTC</v>
      </c>
      <c r="L2703" t="str">
        <f>VLOOKUP(J2703&amp;H2703,Mapping!J:K,2,0)</f>
        <v>Frenadol PS</v>
      </c>
      <c r="M2703" t="str">
        <f>IF(OR(I2703="PIZ BUIN",I2703="LISTERINE"),VLOOKUP(E2703,MAPEO!C:D,2,0)&amp;" "&amp;H2703,VLOOKUP(E2703,MAPEO!C:D,2,0))</f>
        <v>Frenadol</v>
      </c>
      <c r="N2703">
        <f>VLOOKUP(F2703,MD!A:B,2,0)</f>
        <v>0</v>
      </c>
    </row>
    <row r="2704" spans="1:14">
      <c r="A2704" t="s">
        <v>133</v>
      </c>
      <c r="B2704" t="s">
        <v>0</v>
      </c>
      <c r="C2704" t="s">
        <v>169</v>
      </c>
      <c r="D2704" t="s">
        <v>425</v>
      </c>
      <c r="E2704" t="s">
        <v>665</v>
      </c>
      <c r="F2704" t="s">
        <v>485</v>
      </c>
      <c r="G2704" s="3">
        <v>-199.76</v>
      </c>
      <c r="H2704" s="3" t="str">
        <f>VLOOKUP($A2704&amp;$C2704&amp;$B2704,Mapping!$C:$G,3,0)</f>
        <v>PHARMA</v>
      </c>
      <c r="I2704" t="str">
        <f>VLOOKUP($A2704&amp;$C2704&amp;$B2704,Mapping!$C:$G,4,0)</f>
        <v>FRENADOL</v>
      </c>
      <c r="J2704" t="str">
        <f t="shared" si="42"/>
        <v>FRENADOL DESCONGESTIVO</v>
      </c>
      <c r="K2704" t="str">
        <f>VLOOKUP($A2704&amp;$C2704&amp;$B2704,Mapping!$C:$G,5,0)</f>
        <v>OTC</v>
      </c>
      <c r="L2704" t="str">
        <f>VLOOKUP(J2704&amp;H2704,Mapping!J:K,2,0)</f>
        <v>Frenadol PS</v>
      </c>
      <c r="M2704" t="str">
        <f>IF(OR(I2704="PIZ BUIN",I2704="LISTERINE"),VLOOKUP(E2704,MAPEO!C:D,2,0)&amp;" "&amp;H2704,VLOOKUP(E2704,MAPEO!C:D,2,0))</f>
        <v>Frenadol</v>
      </c>
      <c r="N2704">
        <f>VLOOKUP(F2704,MD!A:B,2,0)</f>
        <v>0</v>
      </c>
    </row>
    <row r="2705" spans="1:14">
      <c r="A2705" t="s">
        <v>133</v>
      </c>
      <c r="B2705" t="s">
        <v>0</v>
      </c>
      <c r="C2705" t="s">
        <v>169</v>
      </c>
      <c r="D2705" t="s">
        <v>425</v>
      </c>
      <c r="E2705" t="s">
        <v>665</v>
      </c>
      <c r="F2705" t="s">
        <v>487</v>
      </c>
      <c r="G2705" s="3">
        <v>3510</v>
      </c>
      <c r="H2705" s="3" t="str">
        <f>VLOOKUP($A2705&amp;$C2705&amp;$B2705,Mapping!$C:$G,3,0)</f>
        <v>PHARMA</v>
      </c>
      <c r="I2705" t="str">
        <f>VLOOKUP($A2705&amp;$C2705&amp;$B2705,Mapping!$C:$G,4,0)</f>
        <v>FRENADOL</v>
      </c>
      <c r="J2705" t="str">
        <f t="shared" si="42"/>
        <v>FRENADOL DESCONGESTIVO</v>
      </c>
      <c r="K2705" t="str">
        <f>VLOOKUP($A2705&amp;$C2705&amp;$B2705,Mapping!$C:$G,5,0)</f>
        <v>OTC</v>
      </c>
      <c r="L2705" t="str">
        <f>VLOOKUP(J2705&amp;H2705,Mapping!J:K,2,0)</f>
        <v>Frenadol PS</v>
      </c>
      <c r="M2705" t="str">
        <f>IF(OR(I2705="PIZ BUIN",I2705="LISTERINE"),VLOOKUP(E2705,MAPEO!C:D,2,0)&amp;" "&amp;H2705,VLOOKUP(E2705,MAPEO!C:D,2,0))</f>
        <v>Frenadol</v>
      </c>
      <c r="N2705">
        <f>VLOOKUP(F2705,MD!A:B,2,0)</f>
        <v>0</v>
      </c>
    </row>
    <row r="2706" spans="1:14">
      <c r="A2706" t="s">
        <v>133</v>
      </c>
      <c r="B2706" t="s">
        <v>0</v>
      </c>
      <c r="C2706" t="s">
        <v>169</v>
      </c>
      <c r="D2706" t="s">
        <v>425</v>
      </c>
      <c r="E2706" t="s">
        <v>665</v>
      </c>
      <c r="F2706" t="s">
        <v>488</v>
      </c>
      <c r="G2706" s="3">
        <v>-145.59</v>
      </c>
      <c r="H2706" s="3" t="str">
        <f>VLOOKUP($A2706&amp;$C2706&amp;$B2706,Mapping!$C:$G,3,0)</f>
        <v>PHARMA</v>
      </c>
      <c r="I2706" t="str">
        <f>VLOOKUP($A2706&amp;$C2706&amp;$B2706,Mapping!$C:$G,4,0)</f>
        <v>FRENADOL</v>
      </c>
      <c r="J2706" t="str">
        <f t="shared" si="42"/>
        <v>FRENADOL DESCONGESTIVO</v>
      </c>
      <c r="K2706" t="str">
        <f>VLOOKUP($A2706&amp;$C2706&amp;$B2706,Mapping!$C:$G,5,0)</f>
        <v>OTC</v>
      </c>
      <c r="L2706" t="str">
        <f>VLOOKUP(J2706&amp;H2706,Mapping!J:K,2,0)</f>
        <v>Frenadol PS</v>
      </c>
      <c r="M2706" t="str">
        <f>IF(OR(I2706="PIZ BUIN",I2706="LISTERINE"),VLOOKUP(E2706,MAPEO!C:D,2,0)&amp;" "&amp;H2706,VLOOKUP(E2706,MAPEO!C:D,2,0))</f>
        <v>Frenadol</v>
      </c>
      <c r="N2706">
        <f>VLOOKUP(F2706,MD!A:B,2,0)</f>
        <v>0</v>
      </c>
    </row>
    <row r="2707" spans="1:14">
      <c r="A2707" t="s">
        <v>133</v>
      </c>
      <c r="B2707" t="s">
        <v>0</v>
      </c>
      <c r="C2707" t="s">
        <v>169</v>
      </c>
      <c r="D2707" t="s">
        <v>425</v>
      </c>
      <c r="E2707" t="s">
        <v>665</v>
      </c>
      <c r="F2707" t="s">
        <v>489</v>
      </c>
      <c r="G2707" s="3">
        <v>-2620.5500000000002</v>
      </c>
      <c r="H2707" s="3" t="str">
        <f>VLOOKUP($A2707&amp;$C2707&amp;$B2707,Mapping!$C:$G,3,0)</f>
        <v>PHARMA</v>
      </c>
      <c r="I2707" t="str">
        <f>VLOOKUP($A2707&amp;$C2707&amp;$B2707,Mapping!$C:$G,4,0)</f>
        <v>FRENADOL</v>
      </c>
      <c r="J2707" t="str">
        <f t="shared" si="42"/>
        <v>FRENADOL DESCONGESTIVO</v>
      </c>
      <c r="K2707" t="str">
        <f>VLOOKUP($A2707&amp;$C2707&amp;$B2707,Mapping!$C:$G,5,0)</f>
        <v>OTC</v>
      </c>
      <c r="L2707" t="str">
        <f>VLOOKUP(J2707&amp;H2707,Mapping!J:K,2,0)</f>
        <v>Frenadol PS</v>
      </c>
      <c r="M2707" t="str">
        <f>IF(OR(I2707="PIZ BUIN",I2707="LISTERINE"),VLOOKUP(E2707,MAPEO!C:D,2,0)&amp;" "&amp;H2707,VLOOKUP(E2707,MAPEO!C:D,2,0))</f>
        <v>Frenadol</v>
      </c>
      <c r="N2707">
        <f>VLOOKUP(F2707,MD!A:B,2,0)</f>
        <v>0</v>
      </c>
    </row>
    <row r="2708" spans="1:14">
      <c r="A2708" t="s">
        <v>133</v>
      </c>
      <c r="B2708" t="s">
        <v>0</v>
      </c>
      <c r="C2708" t="s">
        <v>169</v>
      </c>
      <c r="D2708" t="s">
        <v>425</v>
      </c>
      <c r="E2708" t="s">
        <v>665</v>
      </c>
      <c r="F2708" t="s">
        <v>490</v>
      </c>
      <c r="G2708" s="3">
        <v>471539.75</v>
      </c>
      <c r="H2708" s="3" t="str">
        <f>VLOOKUP($A2708&amp;$C2708&amp;$B2708,Mapping!$C:$G,3,0)</f>
        <v>PHARMA</v>
      </c>
      <c r="I2708" t="str">
        <f>VLOOKUP($A2708&amp;$C2708&amp;$B2708,Mapping!$C:$G,4,0)</f>
        <v>FRENADOL</v>
      </c>
      <c r="J2708" t="str">
        <f t="shared" si="42"/>
        <v>FRENADOL DESCONGESTIVO</v>
      </c>
      <c r="K2708" t="str">
        <f>VLOOKUP($A2708&amp;$C2708&amp;$B2708,Mapping!$C:$G,5,0)</f>
        <v>OTC</v>
      </c>
      <c r="L2708" t="str">
        <f>VLOOKUP(J2708&amp;H2708,Mapping!J:K,2,0)</f>
        <v>Frenadol PS</v>
      </c>
      <c r="M2708" t="str">
        <f>IF(OR(I2708="PIZ BUIN",I2708="LISTERINE"),VLOOKUP(E2708,MAPEO!C:D,2,0)&amp;" "&amp;H2708,VLOOKUP(E2708,MAPEO!C:D,2,0))</f>
        <v>Frenadol</v>
      </c>
      <c r="N2708">
        <f>VLOOKUP(F2708,MD!A:B,2,0)</f>
        <v>0</v>
      </c>
    </row>
    <row r="2709" spans="1:14">
      <c r="A2709" t="s">
        <v>133</v>
      </c>
      <c r="B2709" t="s">
        <v>0</v>
      </c>
      <c r="C2709" t="s">
        <v>169</v>
      </c>
      <c r="D2709" t="s">
        <v>425</v>
      </c>
      <c r="E2709" t="s">
        <v>665</v>
      </c>
      <c r="F2709" t="s">
        <v>491</v>
      </c>
      <c r="G2709" s="3">
        <v>173096.69</v>
      </c>
      <c r="H2709" s="3" t="str">
        <f>VLOOKUP($A2709&amp;$C2709&amp;$B2709,Mapping!$C:$G,3,0)</f>
        <v>PHARMA</v>
      </c>
      <c r="I2709" t="str">
        <f>VLOOKUP($A2709&amp;$C2709&amp;$B2709,Mapping!$C:$G,4,0)</f>
        <v>FRENADOL</v>
      </c>
      <c r="J2709" t="str">
        <f t="shared" si="42"/>
        <v>FRENADOL DESCONGESTIVO</v>
      </c>
      <c r="K2709" t="str">
        <f>VLOOKUP($A2709&amp;$C2709&amp;$B2709,Mapping!$C:$G,5,0)</f>
        <v>OTC</v>
      </c>
      <c r="L2709" t="str">
        <f>VLOOKUP(J2709&amp;H2709,Mapping!J:K,2,0)</f>
        <v>Frenadol PS</v>
      </c>
      <c r="M2709" t="str">
        <f>IF(OR(I2709="PIZ BUIN",I2709="LISTERINE"),VLOOKUP(E2709,MAPEO!C:D,2,0)&amp;" "&amp;H2709,VLOOKUP(E2709,MAPEO!C:D,2,0))</f>
        <v>Frenadol</v>
      </c>
      <c r="N2709">
        <f>VLOOKUP(F2709,MD!A:B,2,0)</f>
        <v>0</v>
      </c>
    </row>
    <row r="2710" spans="1:14">
      <c r="A2710" t="s">
        <v>133</v>
      </c>
      <c r="B2710" t="s">
        <v>0</v>
      </c>
      <c r="C2710" t="s">
        <v>169</v>
      </c>
      <c r="D2710" t="s">
        <v>425</v>
      </c>
      <c r="E2710" t="s">
        <v>665</v>
      </c>
      <c r="F2710" t="s">
        <v>492</v>
      </c>
      <c r="G2710" s="3">
        <v>195377.99</v>
      </c>
      <c r="H2710" s="3" t="str">
        <f>VLOOKUP($A2710&amp;$C2710&amp;$B2710,Mapping!$C:$G,3,0)</f>
        <v>PHARMA</v>
      </c>
      <c r="I2710" t="str">
        <f>VLOOKUP($A2710&amp;$C2710&amp;$B2710,Mapping!$C:$G,4,0)</f>
        <v>FRENADOL</v>
      </c>
      <c r="J2710" t="str">
        <f t="shared" si="42"/>
        <v>FRENADOL DESCONGESTIVO</v>
      </c>
      <c r="K2710" t="str">
        <f>VLOOKUP($A2710&amp;$C2710&amp;$B2710,Mapping!$C:$G,5,0)</f>
        <v>OTC</v>
      </c>
      <c r="L2710" t="str">
        <f>VLOOKUP(J2710&amp;H2710,Mapping!J:K,2,0)</f>
        <v>Frenadol PS</v>
      </c>
      <c r="M2710" t="str">
        <f>IF(OR(I2710="PIZ BUIN",I2710="LISTERINE"),VLOOKUP(E2710,MAPEO!C:D,2,0)&amp;" "&amp;H2710,VLOOKUP(E2710,MAPEO!C:D,2,0))</f>
        <v>Frenadol</v>
      </c>
      <c r="N2710">
        <f>VLOOKUP(F2710,MD!A:B,2,0)</f>
        <v>0</v>
      </c>
    </row>
    <row r="2711" spans="1:14">
      <c r="A2711" t="s">
        <v>133</v>
      </c>
      <c r="B2711" t="s">
        <v>0</v>
      </c>
      <c r="C2711" t="s">
        <v>169</v>
      </c>
      <c r="D2711" t="s">
        <v>425</v>
      </c>
      <c r="E2711" t="s">
        <v>665</v>
      </c>
      <c r="F2711" t="s">
        <v>493</v>
      </c>
      <c r="G2711" s="3">
        <v>88410.7</v>
      </c>
      <c r="H2711" s="3" t="str">
        <f>VLOOKUP($A2711&amp;$C2711&amp;$B2711,Mapping!$C:$G,3,0)</f>
        <v>PHARMA</v>
      </c>
      <c r="I2711" t="str">
        <f>VLOOKUP($A2711&amp;$C2711&amp;$B2711,Mapping!$C:$G,4,0)</f>
        <v>FRENADOL</v>
      </c>
      <c r="J2711" t="str">
        <f t="shared" si="42"/>
        <v>FRENADOL DESCONGESTIVO</v>
      </c>
      <c r="K2711" t="str">
        <f>VLOOKUP($A2711&amp;$C2711&amp;$B2711,Mapping!$C:$G,5,0)</f>
        <v>OTC</v>
      </c>
      <c r="L2711" t="str">
        <f>VLOOKUP(J2711&amp;H2711,Mapping!J:K,2,0)</f>
        <v>Frenadol PS</v>
      </c>
      <c r="M2711" t="str">
        <f>IF(OR(I2711="PIZ BUIN",I2711="LISTERINE"),VLOOKUP(E2711,MAPEO!C:D,2,0)&amp;" "&amp;H2711,VLOOKUP(E2711,MAPEO!C:D,2,0))</f>
        <v>Frenadol</v>
      </c>
      <c r="N2711">
        <f>VLOOKUP(F2711,MD!A:B,2,0)</f>
        <v>0</v>
      </c>
    </row>
    <row r="2712" spans="1:14">
      <c r="A2712" t="s">
        <v>133</v>
      </c>
      <c r="B2712" t="s">
        <v>0</v>
      </c>
      <c r="C2712" t="s">
        <v>169</v>
      </c>
      <c r="D2712" t="s">
        <v>426</v>
      </c>
      <c r="E2712" t="s">
        <v>426</v>
      </c>
      <c r="F2712" t="s">
        <v>482</v>
      </c>
      <c r="G2712" s="3">
        <v>23525.439999999999</v>
      </c>
      <c r="H2712" s="3" t="str">
        <f>VLOOKUP($A2712&amp;$C2712&amp;$B2712,Mapping!$C:$G,3,0)</f>
        <v>PHARMA</v>
      </c>
      <c r="I2712" t="str">
        <f>VLOOKUP($A2712&amp;$C2712&amp;$B2712,Mapping!$C:$G,4,0)</f>
        <v>FRENADOL</v>
      </c>
      <c r="J2712" t="str">
        <f t="shared" si="42"/>
        <v>FRENADOL EFERVERSCENTE</v>
      </c>
      <c r="K2712" t="str">
        <f>VLOOKUP($A2712&amp;$C2712&amp;$B2712,Mapping!$C:$G,5,0)</f>
        <v>OTC</v>
      </c>
      <c r="L2712" t="str">
        <f>VLOOKUP(J2712&amp;H2712,Mapping!J:K,2,0)</f>
        <v>Frenadol Others</v>
      </c>
      <c r="M2712" t="str">
        <f>IF(OR(I2712="PIZ BUIN",I2712="LISTERINE"),VLOOKUP(E2712,MAPEO!C:D,2,0)&amp;" "&amp;H2712,VLOOKUP(E2712,MAPEO!C:D,2,0))</f>
        <v>Frenadol</v>
      </c>
      <c r="N2712">
        <f>VLOOKUP(F2712,MD!A:B,2,0)</f>
        <v>0</v>
      </c>
    </row>
    <row r="2713" spans="1:14">
      <c r="A2713" t="s">
        <v>133</v>
      </c>
      <c r="B2713" t="s">
        <v>0</v>
      </c>
      <c r="C2713" t="s">
        <v>169</v>
      </c>
      <c r="D2713" t="s">
        <v>426</v>
      </c>
      <c r="E2713" t="s">
        <v>426</v>
      </c>
      <c r="F2713" t="s">
        <v>483</v>
      </c>
      <c r="G2713" s="3">
        <v>44695.82</v>
      </c>
      <c r="H2713" s="3" t="str">
        <f>VLOOKUP($A2713&amp;$C2713&amp;$B2713,Mapping!$C:$G,3,0)</f>
        <v>PHARMA</v>
      </c>
      <c r="I2713" t="str">
        <f>VLOOKUP($A2713&amp;$C2713&amp;$B2713,Mapping!$C:$G,4,0)</f>
        <v>FRENADOL</v>
      </c>
      <c r="J2713" t="str">
        <f t="shared" si="42"/>
        <v>FRENADOL EFERVERSCENTE</v>
      </c>
      <c r="K2713" t="str">
        <f>VLOOKUP($A2713&amp;$C2713&amp;$B2713,Mapping!$C:$G,5,0)</f>
        <v>OTC</v>
      </c>
      <c r="L2713" t="str">
        <f>VLOOKUP(J2713&amp;H2713,Mapping!J:K,2,0)</f>
        <v>Frenadol Others</v>
      </c>
      <c r="M2713" t="str">
        <f>IF(OR(I2713="PIZ BUIN",I2713="LISTERINE"),VLOOKUP(E2713,MAPEO!C:D,2,0)&amp;" "&amp;H2713,VLOOKUP(E2713,MAPEO!C:D,2,0))</f>
        <v>Frenadol</v>
      </c>
      <c r="N2713">
        <f>VLOOKUP(F2713,MD!A:B,2,0)</f>
        <v>0</v>
      </c>
    </row>
    <row r="2714" spans="1:14">
      <c r="A2714" t="s">
        <v>133</v>
      </c>
      <c r="B2714" t="s">
        <v>0</v>
      </c>
      <c r="C2714" t="s">
        <v>169</v>
      </c>
      <c r="D2714" t="s">
        <v>426</v>
      </c>
      <c r="E2714" t="s">
        <v>426</v>
      </c>
      <c r="F2714" t="s">
        <v>484</v>
      </c>
      <c r="G2714" s="3">
        <v>48353.87</v>
      </c>
      <c r="H2714" s="3" t="str">
        <f>VLOOKUP($A2714&amp;$C2714&amp;$B2714,Mapping!$C:$G,3,0)</f>
        <v>PHARMA</v>
      </c>
      <c r="I2714" t="str">
        <f>VLOOKUP($A2714&amp;$C2714&amp;$B2714,Mapping!$C:$G,4,0)</f>
        <v>FRENADOL</v>
      </c>
      <c r="J2714" t="str">
        <f t="shared" si="42"/>
        <v>FRENADOL EFERVERSCENTE</v>
      </c>
      <c r="K2714" t="str">
        <f>VLOOKUP($A2714&amp;$C2714&amp;$B2714,Mapping!$C:$G,5,0)</f>
        <v>OTC</v>
      </c>
      <c r="L2714" t="str">
        <f>VLOOKUP(J2714&amp;H2714,Mapping!J:K,2,0)</f>
        <v>Frenadol Others</v>
      </c>
      <c r="M2714" t="str">
        <f>IF(OR(I2714="PIZ BUIN",I2714="LISTERINE"),VLOOKUP(E2714,MAPEO!C:D,2,0)&amp;" "&amp;H2714,VLOOKUP(E2714,MAPEO!C:D,2,0))</f>
        <v>Frenadol</v>
      </c>
      <c r="N2714">
        <f>VLOOKUP(F2714,MD!A:B,2,0)</f>
        <v>0</v>
      </c>
    </row>
    <row r="2715" spans="1:14">
      <c r="A2715" t="s">
        <v>133</v>
      </c>
      <c r="B2715" t="s">
        <v>0</v>
      </c>
      <c r="C2715" t="s">
        <v>169</v>
      </c>
      <c r="D2715" t="s">
        <v>426</v>
      </c>
      <c r="E2715" t="s">
        <v>426</v>
      </c>
      <c r="F2715" t="s">
        <v>485</v>
      </c>
      <c r="G2715" s="3">
        <v>12287.1</v>
      </c>
      <c r="H2715" s="3" t="str">
        <f>VLOOKUP($A2715&amp;$C2715&amp;$B2715,Mapping!$C:$G,3,0)</f>
        <v>PHARMA</v>
      </c>
      <c r="I2715" t="str">
        <f>VLOOKUP($A2715&amp;$C2715&amp;$B2715,Mapping!$C:$G,4,0)</f>
        <v>FRENADOL</v>
      </c>
      <c r="J2715" t="str">
        <f t="shared" si="42"/>
        <v>FRENADOL EFERVERSCENTE</v>
      </c>
      <c r="K2715" t="str">
        <f>VLOOKUP($A2715&amp;$C2715&amp;$B2715,Mapping!$C:$G,5,0)</f>
        <v>OTC</v>
      </c>
      <c r="L2715" t="str">
        <f>VLOOKUP(J2715&amp;H2715,Mapping!J:K,2,0)</f>
        <v>Frenadol Others</v>
      </c>
      <c r="M2715" t="str">
        <f>IF(OR(I2715="PIZ BUIN",I2715="LISTERINE"),VLOOKUP(E2715,MAPEO!C:D,2,0)&amp;" "&amp;H2715,VLOOKUP(E2715,MAPEO!C:D,2,0))</f>
        <v>Frenadol</v>
      </c>
      <c r="N2715">
        <f>VLOOKUP(F2715,MD!A:B,2,0)</f>
        <v>0</v>
      </c>
    </row>
    <row r="2716" spans="1:14">
      <c r="A2716" t="s">
        <v>133</v>
      </c>
      <c r="B2716" t="s">
        <v>0</v>
      </c>
      <c r="C2716" t="s">
        <v>169</v>
      </c>
      <c r="D2716" t="s">
        <v>426</v>
      </c>
      <c r="E2716" t="s">
        <v>426</v>
      </c>
      <c r="F2716" t="s">
        <v>486</v>
      </c>
      <c r="G2716" s="3">
        <v>18266.64</v>
      </c>
      <c r="H2716" s="3" t="str">
        <f>VLOOKUP($A2716&amp;$C2716&amp;$B2716,Mapping!$C:$G,3,0)</f>
        <v>PHARMA</v>
      </c>
      <c r="I2716" t="str">
        <f>VLOOKUP($A2716&amp;$C2716&amp;$B2716,Mapping!$C:$G,4,0)</f>
        <v>FRENADOL</v>
      </c>
      <c r="J2716" t="str">
        <f t="shared" si="42"/>
        <v>FRENADOL EFERVERSCENTE</v>
      </c>
      <c r="K2716" t="str">
        <f>VLOOKUP($A2716&amp;$C2716&amp;$B2716,Mapping!$C:$G,5,0)</f>
        <v>OTC</v>
      </c>
      <c r="L2716" t="str">
        <f>VLOOKUP(J2716&amp;H2716,Mapping!J:K,2,0)</f>
        <v>Frenadol Others</v>
      </c>
      <c r="M2716" t="str">
        <f>IF(OR(I2716="PIZ BUIN",I2716="LISTERINE"),VLOOKUP(E2716,MAPEO!C:D,2,0)&amp;" "&amp;H2716,VLOOKUP(E2716,MAPEO!C:D,2,0))</f>
        <v>Frenadol</v>
      </c>
      <c r="N2716">
        <f>VLOOKUP(F2716,MD!A:B,2,0)</f>
        <v>0</v>
      </c>
    </row>
    <row r="2717" spans="1:14">
      <c r="A2717" t="s">
        <v>133</v>
      </c>
      <c r="B2717" t="s">
        <v>0</v>
      </c>
      <c r="C2717" t="s">
        <v>169</v>
      </c>
      <c r="D2717" t="s">
        <v>426</v>
      </c>
      <c r="E2717" t="s">
        <v>426</v>
      </c>
      <c r="F2717" t="s">
        <v>487</v>
      </c>
      <c r="G2717" s="3">
        <v>53689.48</v>
      </c>
      <c r="H2717" s="3" t="str">
        <f>VLOOKUP($A2717&amp;$C2717&amp;$B2717,Mapping!$C:$G,3,0)</f>
        <v>PHARMA</v>
      </c>
      <c r="I2717" t="str">
        <f>VLOOKUP($A2717&amp;$C2717&amp;$B2717,Mapping!$C:$G,4,0)</f>
        <v>FRENADOL</v>
      </c>
      <c r="J2717" t="str">
        <f t="shared" si="42"/>
        <v>FRENADOL EFERVERSCENTE</v>
      </c>
      <c r="K2717" t="str">
        <f>VLOOKUP($A2717&amp;$C2717&amp;$B2717,Mapping!$C:$G,5,0)</f>
        <v>OTC</v>
      </c>
      <c r="L2717" t="str">
        <f>VLOOKUP(J2717&amp;H2717,Mapping!J:K,2,0)</f>
        <v>Frenadol Others</v>
      </c>
      <c r="M2717" t="str">
        <f>IF(OR(I2717="PIZ BUIN",I2717="LISTERINE"),VLOOKUP(E2717,MAPEO!C:D,2,0)&amp;" "&amp;H2717,VLOOKUP(E2717,MAPEO!C:D,2,0))</f>
        <v>Frenadol</v>
      </c>
      <c r="N2717">
        <f>VLOOKUP(F2717,MD!A:B,2,0)</f>
        <v>0</v>
      </c>
    </row>
    <row r="2718" spans="1:14">
      <c r="A2718" t="s">
        <v>133</v>
      </c>
      <c r="B2718" t="s">
        <v>0</v>
      </c>
      <c r="C2718" t="s">
        <v>169</v>
      </c>
      <c r="D2718" t="s">
        <v>426</v>
      </c>
      <c r="E2718" t="s">
        <v>426</v>
      </c>
      <c r="F2718" t="s">
        <v>488</v>
      </c>
      <c r="G2718" s="3">
        <v>1658.89</v>
      </c>
      <c r="H2718" s="3" t="str">
        <f>VLOOKUP($A2718&amp;$C2718&amp;$B2718,Mapping!$C:$G,3,0)</f>
        <v>PHARMA</v>
      </c>
      <c r="I2718" t="str">
        <f>VLOOKUP($A2718&amp;$C2718&amp;$B2718,Mapping!$C:$G,4,0)</f>
        <v>FRENADOL</v>
      </c>
      <c r="J2718" t="str">
        <f t="shared" si="42"/>
        <v>FRENADOL EFERVERSCENTE</v>
      </c>
      <c r="K2718" t="str">
        <f>VLOOKUP($A2718&amp;$C2718&amp;$B2718,Mapping!$C:$G,5,0)</f>
        <v>OTC</v>
      </c>
      <c r="L2718" t="str">
        <f>VLOOKUP(J2718&amp;H2718,Mapping!J:K,2,0)</f>
        <v>Frenadol Others</v>
      </c>
      <c r="M2718" t="str">
        <f>IF(OR(I2718="PIZ BUIN",I2718="LISTERINE"),VLOOKUP(E2718,MAPEO!C:D,2,0)&amp;" "&amp;H2718,VLOOKUP(E2718,MAPEO!C:D,2,0))</f>
        <v>Frenadol</v>
      </c>
      <c r="N2718">
        <f>VLOOKUP(F2718,MD!A:B,2,0)</f>
        <v>0</v>
      </c>
    </row>
    <row r="2719" spans="1:14">
      <c r="A2719" t="s">
        <v>133</v>
      </c>
      <c r="B2719" t="s">
        <v>0</v>
      </c>
      <c r="C2719" t="s">
        <v>169</v>
      </c>
      <c r="D2719" t="s">
        <v>426</v>
      </c>
      <c r="E2719" t="s">
        <v>426</v>
      </c>
      <c r="F2719" t="s">
        <v>489</v>
      </c>
      <c r="G2719" s="3">
        <v>2687.02</v>
      </c>
      <c r="H2719" s="3" t="str">
        <f>VLOOKUP($A2719&amp;$C2719&amp;$B2719,Mapping!$C:$G,3,0)</f>
        <v>PHARMA</v>
      </c>
      <c r="I2719" t="str">
        <f>VLOOKUP($A2719&amp;$C2719&amp;$B2719,Mapping!$C:$G,4,0)</f>
        <v>FRENADOL</v>
      </c>
      <c r="J2719" t="str">
        <f t="shared" si="42"/>
        <v>FRENADOL EFERVERSCENTE</v>
      </c>
      <c r="K2719" t="str">
        <f>VLOOKUP($A2719&amp;$C2719&amp;$B2719,Mapping!$C:$G,5,0)</f>
        <v>OTC</v>
      </c>
      <c r="L2719" t="str">
        <f>VLOOKUP(J2719&amp;H2719,Mapping!J:K,2,0)</f>
        <v>Frenadol Others</v>
      </c>
      <c r="M2719" t="str">
        <f>IF(OR(I2719="PIZ BUIN",I2719="LISTERINE"),VLOOKUP(E2719,MAPEO!C:D,2,0)&amp;" "&amp;H2719,VLOOKUP(E2719,MAPEO!C:D,2,0))</f>
        <v>Frenadol</v>
      </c>
      <c r="N2719">
        <f>VLOOKUP(F2719,MD!A:B,2,0)</f>
        <v>0</v>
      </c>
    </row>
    <row r="2720" spans="1:14">
      <c r="A2720" t="s">
        <v>133</v>
      </c>
      <c r="B2720" t="s">
        <v>0</v>
      </c>
      <c r="C2720" t="s">
        <v>169</v>
      </c>
      <c r="D2720" t="s">
        <v>426</v>
      </c>
      <c r="E2720" t="s">
        <v>426</v>
      </c>
      <c r="F2720" t="s">
        <v>490</v>
      </c>
      <c r="G2720" s="3">
        <v>128333.67</v>
      </c>
      <c r="H2720" s="3" t="str">
        <f>VLOOKUP($A2720&amp;$C2720&amp;$B2720,Mapping!$C:$G,3,0)</f>
        <v>PHARMA</v>
      </c>
      <c r="I2720" t="str">
        <f>VLOOKUP($A2720&amp;$C2720&amp;$B2720,Mapping!$C:$G,4,0)</f>
        <v>FRENADOL</v>
      </c>
      <c r="J2720" t="str">
        <f t="shared" si="42"/>
        <v>FRENADOL EFERVERSCENTE</v>
      </c>
      <c r="K2720" t="str">
        <f>VLOOKUP($A2720&amp;$C2720&amp;$B2720,Mapping!$C:$G,5,0)</f>
        <v>OTC</v>
      </c>
      <c r="L2720" t="str">
        <f>VLOOKUP(J2720&amp;H2720,Mapping!J:K,2,0)</f>
        <v>Frenadol Others</v>
      </c>
      <c r="M2720" t="str">
        <f>IF(OR(I2720="PIZ BUIN",I2720="LISTERINE"),VLOOKUP(E2720,MAPEO!C:D,2,0)&amp;" "&amp;H2720,VLOOKUP(E2720,MAPEO!C:D,2,0))</f>
        <v>Frenadol</v>
      </c>
      <c r="N2720">
        <f>VLOOKUP(F2720,MD!A:B,2,0)</f>
        <v>0</v>
      </c>
    </row>
    <row r="2721" spans="1:14">
      <c r="A2721" t="s">
        <v>133</v>
      </c>
      <c r="B2721" t="s">
        <v>0</v>
      </c>
      <c r="C2721" t="s">
        <v>169</v>
      </c>
      <c r="D2721" t="s">
        <v>426</v>
      </c>
      <c r="E2721" t="s">
        <v>426</v>
      </c>
      <c r="F2721" t="s">
        <v>491</v>
      </c>
      <c r="G2721" s="3">
        <v>50570.16</v>
      </c>
      <c r="H2721" s="3" t="str">
        <f>VLOOKUP($A2721&amp;$C2721&amp;$B2721,Mapping!$C:$G,3,0)</f>
        <v>PHARMA</v>
      </c>
      <c r="I2721" t="str">
        <f>VLOOKUP($A2721&amp;$C2721&amp;$B2721,Mapping!$C:$G,4,0)</f>
        <v>FRENADOL</v>
      </c>
      <c r="J2721" t="str">
        <f t="shared" si="42"/>
        <v>FRENADOL EFERVERSCENTE</v>
      </c>
      <c r="K2721" t="str">
        <f>VLOOKUP($A2721&amp;$C2721&amp;$B2721,Mapping!$C:$G,5,0)</f>
        <v>OTC</v>
      </c>
      <c r="L2721" t="str">
        <f>VLOOKUP(J2721&amp;H2721,Mapping!J:K,2,0)</f>
        <v>Frenadol Others</v>
      </c>
      <c r="M2721" t="str">
        <f>IF(OR(I2721="PIZ BUIN",I2721="LISTERINE"),VLOOKUP(E2721,MAPEO!C:D,2,0)&amp;" "&amp;H2721,VLOOKUP(E2721,MAPEO!C:D,2,0))</f>
        <v>Frenadol</v>
      </c>
      <c r="N2721">
        <f>VLOOKUP(F2721,MD!A:B,2,0)</f>
        <v>0</v>
      </c>
    </row>
    <row r="2722" spans="1:14">
      <c r="A2722" t="s">
        <v>133</v>
      </c>
      <c r="B2722" t="s">
        <v>0</v>
      </c>
      <c r="C2722" t="s">
        <v>169</v>
      </c>
      <c r="D2722" t="s">
        <v>426</v>
      </c>
      <c r="E2722" t="s">
        <v>426</v>
      </c>
      <c r="F2722" t="s">
        <v>492</v>
      </c>
      <c r="G2722" s="3">
        <v>38881.769999999997</v>
      </c>
      <c r="H2722" s="3" t="str">
        <f>VLOOKUP($A2722&amp;$C2722&amp;$B2722,Mapping!$C:$G,3,0)</f>
        <v>PHARMA</v>
      </c>
      <c r="I2722" t="str">
        <f>VLOOKUP($A2722&amp;$C2722&amp;$B2722,Mapping!$C:$G,4,0)</f>
        <v>FRENADOL</v>
      </c>
      <c r="J2722" t="str">
        <f t="shared" si="42"/>
        <v>FRENADOL EFERVERSCENTE</v>
      </c>
      <c r="K2722" t="str">
        <f>VLOOKUP($A2722&amp;$C2722&amp;$B2722,Mapping!$C:$G,5,0)</f>
        <v>OTC</v>
      </c>
      <c r="L2722" t="str">
        <f>VLOOKUP(J2722&amp;H2722,Mapping!J:K,2,0)</f>
        <v>Frenadol Others</v>
      </c>
      <c r="M2722" t="str">
        <f>IF(OR(I2722="PIZ BUIN",I2722="LISTERINE"),VLOOKUP(E2722,MAPEO!C:D,2,0)&amp;" "&amp;H2722,VLOOKUP(E2722,MAPEO!C:D,2,0))</f>
        <v>Frenadol</v>
      </c>
      <c r="N2722">
        <f>VLOOKUP(F2722,MD!A:B,2,0)</f>
        <v>0</v>
      </c>
    </row>
    <row r="2723" spans="1:14">
      <c r="A2723" t="s">
        <v>133</v>
      </c>
      <c r="B2723" t="s">
        <v>0</v>
      </c>
      <c r="C2723" t="s">
        <v>169</v>
      </c>
      <c r="D2723" t="s">
        <v>426</v>
      </c>
      <c r="E2723" t="s">
        <v>426</v>
      </c>
      <c r="F2723" t="s">
        <v>493</v>
      </c>
      <c r="G2723" s="3">
        <v>151910.69</v>
      </c>
      <c r="H2723" s="3" t="str">
        <f>VLOOKUP($A2723&amp;$C2723&amp;$B2723,Mapping!$C:$G,3,0)</f>
        <v>PHARMA</v>
      </c>
      <c r="I2723" t="str">
        <f>VLOOKUP($A2723&amp;$C2723&amp;$B2723,Mapping!$C:$G,4,0)</f>
        <v>FRENADOL</v>
      </c>
      <c r="J2723" t="str">
        <f t="shared" si="42"/>
        <v>FRENADOL EFERVERSCENTE</v>
      </c>
      <c r="K2723" t="str">
        <f>VLOOKUP($A2723&amp;$C2723&amp;$B2723,Mapping!$C:$G,5,0)</f>
        <v>OTC</v>
      </c>
      <c r="L2723" t="str">
        <f>VLOOKUP(J2723&amp;H2723,Mapping!J:K,2,0)</f>
        <v>Frenadol Others</v>
      </c>
      <c r="M2723" t="str">
        <f>IF(OR(I2723="PIZ BUIN",I2723="LISTERINE"),VLOOKUP(E2723,MAPEO!C:D,2,0)&amp;" "&amp;H2723,VLOOKUP(E2723,MAPEO!C:D,2,0))</f>
        <v>Frenadol</v>
      </c>
      <c r="N2723">
        <f>VLOOKUP(F2723,MD!A:B,2,0)</f>
        <v>0</v>
      </c>
    </row>
    <row r="2724" spans="1:14">
      <c r="A2724" t="s">
        <v>133</v>
      </c>
      <c r="B2724" t="s">
        <v>0</v>
      </c>
      <c r="C2724" t="s">
        <v>169</v>
      </c>
      <c r="D2724" t="s">
        <v>426</v>
      </c>
      <c r="E2724" t="s">
        <v>426</v>
      </c>
      <c r="F2724" t="s">
        <v>95</v>
      </c>
      <c r="G2724" s="3">
        <v>10082.6</v>
      </c>
      <c r="H2724" s="3" t="str">
        <f>VLOOKUP($A2724&amp;$C2724&amp;$B2724,Mapping!$C:$G,3,0)</f>
        <v>PHARMA</v>
      </c>
      <c r="I2724" t="str">
        <f>VLOOKUP($A2724&amp;$C2724&amp;$B2724,Mapping!$C:$G,4,0)</f>
        <v>FRENADOL</v>
      </c>
      <c r="J2724" t="str">
        <f t="shared" si="42"/>
        <v>FRENADOL EFERVERSCENTE</v>
      </c>
      <c r="K2724" t="str">
        <f>VLOOKUP($A2724&amp;$C2724&amp;$B2724,Mapping!$C:$G,5,0)</f>
        <v>OTC</v>
      </c>
      <c r="L2724" t="str">
        <f>VLOOKUP(J2724&amp;H2724,Mapping!J:K,2,0)</f>
        <v>Frenadol Others</v>
      </c>
      <c r="M2724" t="str">
        <f>IF(OR(I2724="PIZ BUIN",I2724="LISTERINE"),VLOOKUP(E2724,MAPEO!C:D,2,0)&amp;" "&amp;H2724,VLOOKUP(E2724,MAPEO!C:D,2,0))</f>
        <v>Frenadol</v>
      </c>
      <c r="N2724" t="str">
        <f>VLOOKUP(F2724,MD!A:B,2,0)</f>
        <v>YTD 2015</v>
      </c>
    </row>
    <row r="2725" spans="1:14">
      <c r="A2725" t="s">
        <v>133</v>
      </c>
      <c r="B2725" t="s">
        <v>0</v>
      </c>
      <c r="C2725" t="s">
        <v>169</v>
      </c>
      <c r="D2725" t="s">
        <v>426</v>
      </c>
      <c r="E2725" t="s">
        <v>426</v>
      </c>
      <c r="F2725" t="s">
        <v>96</v>
      </c>
      <c r="G2725" s="3">
        <v>-1145.1500000000001</v>
      </c>
      <c r="H2725" s="3" t="str">
        <f>VLOOKUP($A2725&amp;$C2725&amp;$B2725,Mapping!$C:$G,3,0)</f>
        <v>PHARMA</v>
      </c>
      <c r="I2725" t="str">
        <f>VLOOKUP($A2725&amp;$C2725&amp;$B2725,Mapping!$C:$G,4,0)</f>
        <v>FRENADOL</v>
      </c>
      <c r="J2725" t="str">
        <f t="shared" si="42"/>
        <v>FRENADOL EFERVERSCENTE</v>
      </c>
      <c r="K2725" t="str">
        <f>VLOOKUP($A2725&amp;$C2725&amp;$B2725,Mapping!$C:$G,5,0)</f>
        <v>OTC</v>
      </c>
      <c r="L2725" t="str">
        <f>VLOOKUP(J2725&amp;H2725,Mapping!J:K,2,0)</f>
        <v>Frenadol Others</v>
      </c>
      <c r="M2725" t="str">
        <f>IF(OR(I2725="PIZ BUIN",I2725="LISTERINE"),VLOOKUP(E2725,MAPEO!C:D,2,0)&amp;" "&amp;H2725,VLOOKUP(E2725,MAPEO!C:D,2,0))</f>
        <v>Frenadol</v>
      </c>
      <c r="N2725" t="str">
        <f>VLOOKUP(F2725,MD!A:B,2,0)</f>
        <v>YTD 2015</v>
      </c>
    </row>
    <row r="2726" spans="1:14">
      <c r="A2726" t="s">
        <v>133</v>
      </c>
      <c r="B2726" t="s">
        <v>0</v>
      </c>
      <c r="C2726" t="s">
        <v>169</v>
      </c>
      <c r="D2726" t="s">
        <v>426</v>
      </c>
      <c r="E2726" t="s">
        <v>426</v>
      </c>
      <c r="F2726" t="s">
        <v>97</v>
      </c>
      <c r="G2726" s="3">
        <v>70055.17</v>
      </c>
      <c r="H2726" s="3" t="str">
        <f>VLOOKUP($A2726&amp;$C2726&amp;$B2726,Mapping!$C:$G,3,0)</f>
        <v>PHARMA</v>
      </c>
      <c r="I2726" t="str">
        <f>VLOOKUP($A2726&amp;$C2726&amp;$B2726,Mapping!$C:$G,4,0)</f>
        <v>FRENADOL</v>
      </c>
      <c r="J2726" t="str">
        <f t="shared" si="42"/>
        <v>FRENADOL EFERVERSCENTE</v>
      </c>
      <c r="K2726" t="str">
        <f>VLOOKUP($A2726&amp;$C2726&amp;$B2726,Mapping!$C:$G,5,0)</f>
        <v>OTC</v>
      </c>
      <c r="L2726" t="str">
        <f>VLOOKUP(J2726&amp;H2726,Mapping!J:K,2,0)</f>
        <v>Frenadol Others</v>
      </c>
      <c r="M2726" t="str">
        <f>IF(OR(I2726="PIZ BUIN",I2726="LISTERINE"),VLOOKUP(E2726,MAPEO!C:D,2,0)&amp;" "&amp;H2726,VLOOKUP(E2726,MAPEO!C:D,2,0))</f>
        <v>Frenadol</v>
      </c>
      <c r="N2726" t="str">
        <f>VLOOKUP(F2726,MD!A:B,2,0)</f>
        <v>YTD 2015</v>
      </c>
    </row>
    <row r="2727" spans="1:14">
      <c r="A2727" t="s">
        <v>133</v>
      </c>
      <c r="B2727" t="s">
        <v>0</v>
      </c>
      <c r="C2727" t="s">
        <v>169</v>
      </c>
      <c r="D2727" t="s">
        <v>426</v>
      </c>
      <c r="E2727" t="s">
        <v>426</v>
      </c>
      <c r="F2727" t="s">
        <v>101</v>
      </c>
      <c r="G2727" s="3">
        <v>19330.63</v>
      </c>
      <c r="H2727" s="3" t="str">
        <f>VLOOKUP($A2727&amp;$C2727&amp;$B2727,Mapping!$C:$G,3,0)</f>
        <v>PHARMA</v>
      </c>
      <c r="I2727" t="str">
        <f>VLOOKUP($A2727&amp;$C2727&amp;$B2727,Mapping!$C:$G,4,0)</f>
        <v>FRENADOL</v>
      </c>
      <c r="J2727" t="str">
        <f t="shared" si="42"/>
        <v>FRENADOL EFERVERSCENTE</v>
      </c>
      <c r="K2727" t="str">
        <f>VLOOKUP($A2727&amp;$C2727&amp;$B2727,Mapping!$C:$G,5,0)</f>
        <v>OTC</v>
      </c>
      <c r="L2727" t="str">
        <f>VLOOKUP(J2727&amp;H2727,Mapping!J:K,2,0)</f>
        <v>Frenadol Others</v>
      </c>
      <c r="M2727" t="str">
        <f>IF(OR(I2727="PIZ BUIN",I2727="LISTERINE"),VLOOKUP(E2727,MAPEO!C:D,2,0)&amp;" "&amp;H2727,VLOOKUP(E2727,MAPEO!C:D,2,0))</f>
        <v>Frenadol</v>
      </c>
      <c r="N2727" t="str">
        <f>VLOOKUP(F2727,MD!A:B,2,0)</f>
        <v>YTD 2015</v>
      </c>
    </row>
    <row r="2728" spans="1:14">
      <c r="A2728" t="s">
        <v>133</v>
      </c>
      <c r="B2728" t="s">
        <v>0</v>
      </c>
      <c r="C2728" t="s">
        <v>169</v>
      </c>
      <c r="D2728" t="s">
        <v>426</v>
      </c>
      <c r="E2728" t="s">
        <v>426</v>
      </c>
      <c r="F2728" t="s">
        <v>104</v>
      </c>
      <c r="G2728" s="3">
        <v>9086.43</v>
      </c>
      <c r="H2728" s="3" t="str">
        <f>VLOOKUP($A2728&amp;$C2728&amp;$B2728,Mapping!$C:$G,3,0)</f>
        <v>PHARMA</v>
      </c>
      <c r="I2728" t="str">
        <f>VLOOKUP($A2728&amp;$C2728&amp;$B2728,Mapping!$C:$G,4,0)</f>
        <v>FRENADOL</v>
      </c>
      <c r="J2728" t="str">
        <f t="shared" si="42"/>
        <v>FRENADOL EFERVERSCENTE</v>
      </c>
      <c r="K2728" t="str">
        <f>VLOOKUP($A2728&amp;$C2728&amp;$B2728,Mapping!$C:$G,5,0)</f>
        <v>OTC</v>
      </c>
      <c r="L2728" t="str">
        <f>VLOOKUP(J2728&amp;H2728,Mapping!J:K,2,0)</f>
        <v>Frenadol Others</v>
      </c>
      <c r="M2728" t="str">
        <f>IF(OR(I2728="PIZ BUIN",I2728="LISTERINE"),VLOOKUP(E2728,MAPEO!C:D,2,0)&amp;" "&amp;H2728,VLOOKUP(E2728,MAPEO!C:D,2,0))</f>
        <v>Frenadol</v>
      </c>
      <c r="N2728" t="str">
        <f>VLOOKUP(F2728,MD!A:B,2,0)</f>
        <v>YTD 2015</v>
      </c>
    </row>
    <row r="2729" spans="1:14">
      <c r="A2729" t="s">
        <v>133</v>
      </c>
      <c r="B2729" t="s">
        <v>0</v>
      </c>
      <c r="C2729" t="s">
        <v>169</v>
      </c>
      <c r="D2729" t="s">
        <v>426</v>
      </c>
      <c r="E2729" t="s">
        <v>426</v>
      </c>
      <c r="F2729" t="s">
        <v>105</v>
      </c>
      <c r="G2729" s="3">
        <v>28798.79</v>
      </c>
      <c r="H2729" s="3" t="str">
        <f>VLOOKUP($A2729&amp;$C2729&amp;$B2729,Mapping!$C:$G,3,0)</f>
        <v>PHARMA</v>
      </c>
      <c r="I2729" t="str">
        <f>VLOOKUP($A2729&amp;$C2729&amp;$B2729,Mapping!$C:$G,4,0)</f>
        <v>FRENADOL</v>
      </c>
      <c r="J2729" t="str">
        <f t="shared" si="42"/>
        <v>FRENADOL EFERVERSCENTE</v>
      </c>
      <c r="K2729" t="str">
        <f>VLOOKUP($A2729&amp;$C2729&amp;$B2729,Mapping!$C:$G,5,0)</f>
        <v>OTC</v>
      </c>
      <c r="L2729" t="str">
        <f>VLOOKUP(J2729&amp;H2729,Mapping!J:K,2,0)</f>
        <v>Frenadol Others</v>
      </c>
      <c r="M2729" t="str">
        <f>IF(OR(I2729="PIZ BUIN",I2729="LISTERINE"),VLOOKUP(E2729,MAPEO!C:D,2,0)&amp;" "&amp;H2729,VLOOKUP(E2729,MAPEO!C:D,2,0))</f>
        <v>Frenadol</v>
      </c>
      <c r="N2729" t="str">
        <f>VLOOKUP(F2729,MD!A:B,2,0)</f>
        <v>YTD 2015</v>
      </c>
    </row>
    <row r="2730" spans="1:14">
      <c r="A2730" t="s">
        <v>133</v>
      </c>
      <c r="B2730" t="s">
        <v>0</v>
      </c>
      <c r="C2730" t="s">
        <v>169</v>
      </c>
      <c r="D2730" t="s">
        <v>426</v>
      </c>
      <c r="E2730" t="s">
        <v>426</v>
      </c>
      <c r="F2730" t="s">
        <v>106</v>
      </c>
      <c r="G2730" s="3">
        <v>3911.74</v>
      </c>
      <c r="H2730" s="3" t="str">
        <f>VLOOKUP($A2730&amp;$C2730&amp;$B2730,Mapping!$C:$G,3,0)</f>
        <v>PHARMA</v>
      </c>
      <c r="I2730" t="str">
        <f>VLOOKUP($A2730&amp;$C2730&amp;$B2730,Mapping!$C:$G,4,0)</f>
        <v>FRENADOL</v>
      </c>
      <c r="J2730" t="str">
        <f t="shared" si="42"/>
        <v>FRENADOL EFERVERSCENTE</v>
      </c>
      <c r="K2730" t="str">
        <f>VLOOKUP($A2730&amp;$C2730&amp;$B2730,Mapping!$C:$G,5,0)</f>
        <v>OTC</v>
      </c>
      <c r="L2730" t="str">
        <f>VLOOKUP(J2730&amp;H2730,Mapping!J:K,2,0)</f>
        <v>Frenadol Others</v>
      </c>
      <c r="M2730" t="str">
        <f>IF(OR(I2730="PIZ BUIN",I2730="LISTERINE"),VLOOKUP(E2730,MAPEO!C:D,2,0)&amp;" "&amp;H2730,VLOOKUP(E2730,MAPEO!C:D,2,0))</f>
        <v>Frenadol</v>
      </c>
      <c r="N2730" t="str">
        <f>VLOOKUP(F2730,MD!A:B,2,0)</f>
        <v>YTD 2015</v>
      </c>
    </row>
    <row r="2731" spans="1:14">
      <c r="A2731" t="s">
        <v>133</v>
      </c>
      <c r="B2731" t="s">
        <v>0</v>
      </c>
      <c r="C2731" t="s">
        <v>169</v>
      </c>
      <c r="D2731" t="s">
        <v>426</v>
      </c>
      <c r="E2731" t="s">
        <v>426</v>
      </c>
      <c r="F2731" t="s">
        <v>108</v>
      </c>
      <c r="G2731" s="3">
        <v>1244.71</v>
      </c>
      <c r="H2731" s="3" t="str">
        <f>VLOOKUP($A2731&amp;$C2731&amp;$B2731,Mapping!$C:$G,3,0)</f>
        <v>PHARMA</v>
      </c>
      <c r="I2731" t="str">
        <f>VLOOKUP($A2731&amp;$C2731&amp;$B2731,Mapping!$C:$G,4,0)</f>
        <v>FRENADOL</v>
      </c>
      <c r="J2731" t="str">
        <f t="shared" si="42"/>
        <v>FRENADOL EFERVERSCENTE</v>
      </c>
      <c r="K2731" t="str">
        <f>VLOOKUP($A2731&amp;$C2731&amp;$B2731,Mapping!$C:$G,5,0)</f>
        <v>OTC</v>
      </c>
      <c r="L2731" t="str">
        <f>VLOOKUP(J2731&amp;H2731,Mapping!J:K,2,0)</f>
        <v>Frenadol Others</v>
      </c>
      <c r="M2731" t="str">
        <f>IF(OR(I2731="PIZ BUIN",I2731="LISTERINE"),VLOOKUP(E2731,MAPEO!C:D,2,0)&amp;" "&amp;H2731,VLOOKUP(E2731,MAPEO!C:D,2,0))</f>
        <v>Frenadol</v>
      </c>
      <c r="N2731">
        <f>VLOOKUP(F2731,MD!A:B,2,0)</f>
        <v>0</v>
      </c>
    </row>
    <row r="2732" spans="1:14">
      <c r="A2732" t="s">
        <v>133</v>
      </c>
      <c r="B2732" t="s">
        <v>0</v>
      </c>
      <c r="C2732" t="s">
        <v>169</v>
      </c>
      <c r="D2732" t="s">
        <v>426</v>
      </c>
      <c r="E2732" t="s">
        <v>426</v>
      </c>
      <c r="F2732" t="s">
        <v>109</v>
      </c>
      <c r="G2732" s="3">
        <v>121969.63</v>
      </c>
      <c r="H2732" s="3" t="str">
        <f>VLOOKUP($A2732&amp;$C2732&amp;$B2732,Mapping!$C:$G,3,0)</f>
        <v>PHARMA</v>
      </c>
      <c r="I2732" t="str">
        <f>VLOOKUP($A2732&amp;$C2732&amp;$B2732,Mapping!$C:$G,4,0)</f>
        <v>FRENADOL</v>
      </c>
      <c r="J2732" t="str">
        <f t="shared" si="42"/>
        <v>FRENADOL EFERVERSCENTE</v>
      </c>
      <c r="K2732" t="str">
        <f>VLOOKUP($A2732&amp;$C2732&amp;$B2732,Mapping!$C:$G,5,0)</f>
        <v>OTC</v>
      </c>
      <c r="L2732" t="str">
        <f>VLOOKUP(J2732&amp;H2732,Mapping!J:K,2,0)</f>
        <v>Frenadol Others</v>
      </c>
      <c r="M2732" t="str">
        <f>IF(OR(I2732="PIZ BUIN",I2732="LISTERINE"),VLOOKUP(E2732,MAPEO!C:D,2,0)&amp;" "&amp;H2732,VLOOKUP(E2732,MAPEO!C:D,2,0))</f>
        <v>Frenadol</v>
      </c>
      <c r="N2732">
        <f>VLOOKUP(F2732,MD!A:B,2,0)</f>
        <v>0</v>
      </c>
    </row>
    <row r="2733" spans="1:14">
      <c r="A2733" t="s">
        <v>133</v>
      </c>
      <c r="B2733" t="s">
        <v>0</v>
      </c>
      <c r="C2733" t="s">
        <v>169</v>
      </c>
      <c r="D2733" t="s">
        <v>426</v>
      </c>
      <c r="E2733" t="s">
        <v>426</v>
      </c>
      <c r="F2733" t="s">
        <v>110</v>
      </c>
      <c r="G2733" s="3">
        <v>25242.94</v>
      </c>
      <c r="H2733" s="3" t="str">
        <f>VLOOKUP($A2733&amp;$C2733&amp;$B2733,Mapping!$C:$G,3,0)</f>
        <v>PHARMA</v>
      </c>
      <c r="I2733" t="str">
        <f>VLOOKUP($A2733&amp;$C2733&amp;$B2733,Mapping!$C:$G,4,0)</f>
        <v>FRENADOL</v>
      </c>
      <c r="J2733" t="str">
        <f t="shared" si="42"/>
        <v>FRENADOL EFERVERSCENTE</v>
      </c>
      <c r="K2733" t="str">
        <f>VLOOKUP($A2733&amp;$C2733&amp;$B2733,Mapping!$C:$G,5,0)</f>
        <v>OTC</v>
      </c>
      <c r="L2733" t="str">
        <f>VLOOKUP(J2733&amp;H2733,Mapping!J:K,2,0)</f>
        <v>Frenadol Others</v>
      </c>
      <c r="M2733" t="str">
        <f>IF(OR(I2733="PIZ BUIN",I2733="LISTERINE"),VLOOKUP(E2733,MAPEO!C:D,2,0)&amp;" "&amp;H2733,VLOOKUP(E2733,MAPEO!C:D,2,0))</f>
        <v>Frenadol</v>
      </c>
      <c r="N2733">
        <f>VLOOKUP(F2733,MD!A:B,2,0)</f>
        <v>0</v>
      </c>
    </row>
    <row r="2734" spans="1:14">
      <c r="A2734" t="s">
        <v>133</v>
      </c>
      <c r="B2734" t="s">
        <v>0</v>
      </c>
      <c r="C2734" t="s">
        <v>169</v>
      </c>
      <c r="D2734" t="s">
        <v>426</v>
      </c>
      <c r="E2734" t="s">
        <v>426</v>
      </c>
      <c r="F2734" t="s">
        <v>111</v>
      </c>
      <c r="G2734" s="3">
        <v>53648.55</v>
      </c>
      <c r="H2734" s="3" t="str">
        <f>VLOOKUP($A2734&amp;$C2734&amp;$B2734,Mapping!$C:$G,3,0)</f>
        <v>PHARMA</v>
      </c>
      <c r="I2734" t="str">
        <f>VLOOKUP($A2734&amp;$C2734&amp;$B2734,Mapping!$C:$G,4,0)</f>
        <v>FRENADOL</v>
      </c>
      <c r="J2734" t="str">
        <f t="shared" si="42"/>
        <v>FRENADOL EFERVERSCENTE</v>
      </c>
      <c r="K2734" t="str">
        <f>VLOOKUP($A2734&amp;$C2734&amp;$B2734,Mapping!$C:$G,5,0)</f>
        <v>OTC</v>
      </c>
      <c r="L2734" t="str">
        <f>VLOOKUP(J2734&amp;H2734,Mapping!J:K,2,0)</f>
        <v>Frenadol Others</v>
      </c>
      <c r="M2734" t="str">
        <f>IF(OR(I2734="PIZ BUIN",I2734="LISTERINE"),VLOOKUP(E2734,MAPEO!C:D,2,0)&amp;" "&amp;H2734,VLOOKUP(E2734,MAPEO!C:D,2,0))</f>
        <v>Frenadol</v>
      </c>
      <c r="N2734">
        <f>VLOOKUP(F2734,MD!A:B,2,0)</f>
        <v>0</v>
      </c>
    </row>
    <row r="2735" spans="1:14">
      <c r="A2735" t="s">
        <v>133</v>
      </c>
      <c r="B2735" t="s">
        <v>0</v>
      </c>
      <c r="C2735" t="s">
        <v>169</v>
      </c>
      <c r="D2735" t="s">
        <v>426</v>
      </c>
      <c r="E2735" t="s">
        <v>426</v>
      </c>
      <c r="F2735" t="s">
        <v>114</v>
      </c>
      <c r="G2735" s="3">
        <v>124010.37</v>
      </c>
      <c r="H2735" s="3" t="str">
        <f>VLOOKUP($A2735&amp;$C2735&amp;$B2735,Mapping!$C:$G,3,0)</f>
        <v>PHARMA</v>
      </c>
      <c r="I2735" t="str">
        <f>VLOOKUP($A2735&amp;$C2735&amp;$B2735,Mapping!$C:$G,4,0)</f>
        <v>FRENADOL</v>
      </c>
      <c r="J2735" t="str">
        <f t="shared" si="42"/>
        <v>FRENADOL EFERVERSCENTE</v>
      </c>
      <c r="K2735" t="str">
        <f>VLOOKUP($A2735&amp;$C2735&amp;$B2735,Mapping!$C:$G,5,0)</f>
        <v>OTC</v>
      </c>
      <c r="L2735" t="str">
        <f>VLOOKUP(J2735&amp;H2735,Mapping!J:K,2,0)</f>
        <v>Frenadol Others</v>
      </c>
      <c r="M2735" t="str">
        <f>IF(OR(I2735="PIZ BUIN",I2735="LISTERINE"),VLOOKUP(E2735,MAPEO!C:D,2,0)&amp;" "&amp;H2735,VLOOKUP(E2735,MAPEO!C:D,2,0))</f>
        <v>Frenadol</v>
      </c>
      <c r="N2735">
        <f>VLOOKUP(F2735,MD!A:B,2,0)</f>
        <v>0</v>
      </c>
    </row>
    <row r="2736" spans="1:14">
      <c r="A2736" t="s">
        <v>133</v>
      </c>
      <c r="B2736" t="s">
        <v>0</v>
      </c>
      <c r="C2736" t="s">
        <v>169</v>
      </c>
      <c r="D2736" t="s">
        <v>426</v>
      </c>
      <c r="E2736" t="s">
        <v>426</v>
      </c>
      <c r="F2736" t="s">
        <v>115</v>
      </c>
      <c r="G2736" s="3">
        <v>9168.99</v>
      </c>
      <c r="H2736" s="3" t="str">
        <f>VLOOKUP($A2736&amp;$C2736&amp;$B2736,Mapping!$C:$G,3,0)</f>
        <v>PHARMA</v>
      </c>
      <c r="I2736" t="str">
        <f>VLOOKUP($A2736&amp;$C2736&amp;$B2736,Mapping!$C:$G,4,0)</f>
        <v>FRENADOL</v>
      </c>
      <c r="J2736" t="str">
        <f t="shared" si="42"/>
        <v>FRENADOL EFERVERSCENTE</v>
      </c>
      <c r="K2736" t="str">
        <f>VLOOKUP($A2736&amp;$C2736&amp;$B2736,Mapping!$C:$G,5,0)</f>
        <v>OTC</v>
      </c>
      <c r="L2736" t="str">
        <f>VLOOKUP(J2736&amp;H2736,Mapping!J:K,2,0)</f>
        <v>Frenadol Others</v>
      </c>
      <c r="M2736" t="str">
        <f>IF(OR(I2736="PIZ BUIN",I2736="LISTERINE"),VLOOKUP(E2736,MAPEO!C:D,2,0)&amp;" "&amp;H2736,VLOOKUP(E2736,MAPEO!C:D,2,0))</f>
        <v>Frenadol</v>
      </c>
      <c r="N2736" t="str">
        <f>VLOOKUP(F2736,MD!A:B,2,0)</f>
        <v>YTD 2016</v>
      </c>
    </row>
    <row r="2737" spans="1:14">
      <c r="A2737" t="s">
        <v>133</v>
      </c>
      <c r="B2737" t="s">
        <v>0</v>
      </c>
      <c r="C2737" t="s">
        <v>169</v>
      </c>
      <c r="D2737" t="s">
        <v>426</v>
      </c>
      <c r="E2737" t="s">
        <v>426</v>
      </c>
      <c r="F2737" t="s">
        <v>117</v>
      </c>
      <c r="G2737" s="3">
        <v>32075.14</v>
      </c>
      <c r="H2737" s="3" t="str">
        <f>VLOOKUP($A2737&amp;$C2737&amp;$B2737,Mapping!$C:$G,3,0)</f>
        <v>PHARMA</v>
      </c>
      <c r="I2737" t="str">
        <f>VLOOKUP($A2737&amp;$C2737&amp;$B2737,Mapping!$C:$G,4,0)</f>
        <v>FRENADOL</v>
      </c>
      <c r="J2737" t="str">
        <f t="shared" si="42"/>
        <v>FRENADOL EFERVERSCENTE</v>
      </c>
      <c r="K2737" t="str">
        <f>VLOOKUP($A2737&amp;$C2737&amp;$B2737,Mapping!$C:$G,5,0)</f>
        <v>OTC</v>
      </c>
      <c r="L2737" t="str">
        <f>VLOOKUP(J2737&amp;H2737,Mapping!J:K,2,0)</f>
        <v>Frenadol Others</v>
      </c>
      <c r="M2737" t="str">
        <f>IF(OR(I2737="PIZ BUIN",I2737="LISTERINE"),VLOOKUP(E2737,MAPEO!C:D,2,0)&amp;" "&amp;H2737,VLOOKUP(E2737,MAPEO!C:D,2,0))</f>
        <v>Frenadol</v>
      </c>
      <c r="N2737" t="str">
        <f>VLOOKUP(F2737,MD!A:B,2,0)</f>
        <v>YTD 2016</v>
      </c>
    </row>
    <row r="2738" spans="1:14">
      <c r="A2738" t="s">
        <v>133</v>
      </c>
      <c r="B2738" t="s">
        <v>0</v>
      </c>
      <c r="C2738" t="s">
        <v>169</v>
      </c>
      <c r="D2738" t="s">
        <v>426</v>
      </c>
      <c r="E2738" t="s">
        <v>426</v>
      </c>
      <c r="F2738" t="s">
        <v>118</v>
      </c>
      <c r="G2738" s="3">
        <v>25085</v>
      </c>
      <c r="H2738" s="3" t="str">
        <f>VLOOKUP($A2738&amp;$C2738&amp;$B2738,Mapping!$C:$G,3,0)</f>
        <v>PHARMA</v>
      </c>
      <c r="I2738" t="str">
        <f>VLOOKUP($A2738&amp;$C2738&amp;$B2738,Mapping!$C:$G,4,0)</f>
        <v>FRENADOL</v>
      </c>
      <c r="J2738" t="str">
        <f t="shared" si="42"/>
        <v>FRENADOL EFERVERSCENTE</v>
      </c>
      <c r="K2738" t="str">
        <f>VLOOKUP($A2738&amp;$C2738&amp;$B2738,Mapping!$C:$G,5,0)</f>
        <v>OTC</v>
      </c>
      <c r="L2738" t="str">
        <f>VLOOKUP(J2738&amp;H2738,Mapping!J:K,2,0)</f>
        <v>Frenadol Others</v>
      </c>
      <c r="M2738" t="str">
        <f>IF(OR(I2738="PIZ BUIN",I2738="LISTERINE"),VLOOKUP(E2738,MAPEO!C:D,2,0)&amp;" "&amp;H2738,VLOOKUP(E2738,MAPEO!C:D,2,0))</f>
        <v>Frenadol</v>
      </c>
      <c r="N2738" t="str">
        <f>VLOOKUP(F2738,MD!A:B,2,0)</f>
        <v>YTD 2016</v>
      </c>
    </row>
    <row r="2739" spans="1:14">
      <c r="A2739" t="s">
        <v>133</v>
      </c>
      <c r="B2739" t="s">
        <v>0</v>
      </c>
      <c r="C2739" t="s">
        <v>169</v>
      </c>
      <c r="D2739" t="s">
        <v>427</v>
      </c>
      <c r="E2739" t="s">
        <v>427</v>
      </c>
      <c r="F2739" t="s">
        <v>108</v>
      </c>
      <c r="G2739" s="3">
        <v>2716.59</v>
      </c>
      <c r="H2739" s="3" t="str">
        <f>VLOOKUP($A2739&amp;$C2739&amp;$B2739,Mapping!$C:$G,3,0)</f>
        <v>PHARMA</v>
      </c>
      <c r="I2739" t="str">
        <f>VLOOKUP($A2739&amp;$C2739&amp;$B2739,Mapping!$C:$G,4,0)</f>
        <v>FRENADOL</v>
      </c>
      <c r="J2739" t="str">
        <f t="shared" si="42"/>
        <v>FRENADOL FORTE</v>
      </c>
      <c r="K2739" t="str">
        <f>VLOOKUP($A2739&amp;$C2739&amp;$B2739,Mapping!$C:$G,5,0)</f>
        <v>OTC</v>
      </c>
      <c r="L2739" t="str">
        <f>VLOOKUP(J2739&amp;H2739,Mapping!J:K,2,0)</f>
        <v>Frenadol Others</v>
      </c>
      <c r="M2739" t="str">
        <f>IF(OR(I2739="PIZ BUIN",I2739="LISTERINE"),VLOOKUP(E2739,MAPEO!C:D,2,0)&amp;" "&amp;H2739,VLOOKUP(E2739,MAPEO!C:D,2,0))</f>
        <v>Frenadol</v>
      </c>
      <c r="N2739">
        <f>VLOOKUP(F2739,MD!A:B,2,0)</f>
        <v>0</v>
      </c>
    </row>
    <row r="2740" spans="1:14">
      <c r="A2740" t="s">
        <v>133</v>
      </c>
      <c r="B2740" t="s">
        <v>0</v>
      </c>
      <c r="C2740" t="s">
        <v>169</v>
      </c>
      <c r="D2740" t="s">
        <v>427</v>
      </c>
      <c r="E2740" t="s">
        <v>427</v>
      </c>
      <c r="F2740" t="s">
        <v>109</v>
      </c>
      <c r="G2740" s="3">
        <v>1831176.54</v>
      </c>
      <c r="H2740" s="3" t="str">
        <f>VLOOKUP($A2740&amp;$C2740&amp;$B2740,Mapping!$C:$G,3,0)</f>
        <v>PHARMA</v>
      </c>
      <c r="I2740" t="str">
        <f>VLOOKUP($A2740&amp;$C2740&amp;$B2740,Mapping!$C:$G,4,0)</f>
        <v>FRENADOL</v>
      </c>
      <c r="J2740" t="str">
        <f t="shared" si="42"/>
        <v>FRENADOL FORTE</v>
      </c>
      <c r="K2740" t="str">
        <f>VLOOKUP($A2740&amp;$C2740&amp;$B2740,Mapping!$C:$G,5,0)</f>
        <v>OTC</v>
      </c>
      <c r="L2740" t="str">
        <f>VLOOKUP(J2740&amp;H2740,Mapping!J:K,2,0)</f>
        <v>Frenadol Others</v>
      </c>
      <c r="M2740" t="str">
        <f>IF(OR(I2740="PIZ BUIN",I2740="LISTERINE"),VLOOKUP(E2740,MAPEO!C:D,2,0)&amp;" "&amp;H2740,VLOOKUP(E2740,MAPEO!C:D,2,0))</f>
        <v>Frenadol</v>
      </c>
      <c r="N2740">
        <f>VLOOKUP(F2740,MD!A:B,2,0)</f>
        <v>0</v>
      </c>
    </row>
    <row r="2741" spans="1:14">
      <c r="A2741" t="s">
        <v>133</v>
      </c>
      <c r="B2741" t="s">
        <v>0</v>
      </c>
      <c r="C2741" t="s">
        <v>169</v>
      </c>
      <c r="D2741" t="s">
        <v>427</v>
      </c>
      <c r="E2741" t="s">
        <v>427</v>
      </c>
      <c r="F2741" t="s">
        <v>110</v>
      </c>
      <c r="G2741" s="3">
        <v>135880.39000000001</v>
      </c>
      <c r="H2741" s="3" t="str">
        <f>VLOOKUP($A2741&amp;$C2741&amp;$B2741,Mapping!$C:$G,3,0)</f>
        <v>PHARMA</v>
      </c>
      <c r="I2741" t="str">
        <f>VLOOKUP($A2741&amp;$C2741&amp;$B2741,Mapping!$C:$G,4,0)</f>
        <v>FRENADOL</v>
      </c>
      <c r="J2741" t="str">
        <f t="shared" si="42"/>
        <v>FRENADOL FORTE</v>
      </c>
      <c r="K2741" t="str">
        <f>VLOOKUP($A2741&amp;$C2741&amp;$B2741,Mapping!$C:$G,5,0)</f>
        <v>OTC</v>
      </c>
      <c r="L2741" t="str">
        <f>VLOOKUP(J2741&amp;H2741,Mapping!J:K,2,0)</f>
        <v>Frenadol Others</v>
      </c>
      <c r="M2741" t="str">
        <f>IF(OR(I2741="PIZ BUIN",I2741="LISTERINE"),VLOOKUP(E2741,MAPEO!C:D,2,0)&amp;" "&amp;H2741,VLOOKUP(E2741,MAPEO!C:D,2,0))</f>
        <v>Frenadol</v>
      </c>
      <c r="N2741">
        <f>VLOOKUP(F2741,MD!A:B,2,0)</f>
        <v>0</v>
      </c>
    </row>
    <row r="2742" spans="1:14">
      <c r="A2742" t="s">
        <v>133</v>
      </c>
      <c r="B2742" t="s">
        <v>0</v>
      </c>
      <c r="C2742" t="s">
        <v>169</v>
      </c>
      <c r="D2742" t="s">
        <v>427</v>
      </c>
      <c r="E2742" t="s">
        <v>427</v>
      </c>
      <c r="F2742" t="s">
        <v>111</v>
      </c>
      <c r="G2742" s="3">
        <v>346979.12</v>
      </c>
      <c r="H2742" s="3" t="str">
        <f>VLOOKUP($A2742&amp;$C2742&amp;$B2742,Mapping!$C:$G,3,0)</f>
        <v>PHARMA</v>
      </c>
      <c r="I2742" t="str">
        <f>VLOOKUP($A2742&amp;$C2742&amp;$B2742,Mapping!$C:$G,4,0)</f>
        <v>FRENADOL</v>
      </c>
      <c r="J2742" t="str">
        <f t="shared" si="42"/>
        <v>FRENADOL FORTE</v>
      </c>
      <c r="K2742" t="str">
        <f>VLOOKUP($A2742&amp;$C2742&amp;$B2742,Mapping!$C:$G,5,0)</f>
        <v>OTC</v>
      </c>
      <c r="L2742" t="str">
        <f>VLOOKUP(J2742&amp;H2742,Mapping!J:K,2,0)</f>
        <v>Frenadol Others</v>
      </c>
      <c r="M2742" t="str">
        <f>IF(OR(I2742="PIZ BUIN",I2742="LISTERINE"),VLOOKUP(E2742,MAPEO!C:D,2,0)&amp;" "&amp;H2742,VLOOKUP(E2742,MAPEO!C:D,2,0))</f>
        <v>Frenadol</v>
      </c>
      <c r="N2742">
        <f>VLOOKUP(F2742,MD!A:B,2,0)</f>
        <v>0</v>
      </c>
    </row>
    <row r="2743" spans="1:14">
      <c r="A2743" t="s">
        <v>133</v>
      </c>
      <c r="B2743" t="s">
        <v>0</v>
      </c>
      <c r="C2743" t="s">
        <v>169</v>
      </c>
      <c r="D2743" t="s">
        <v>427</v>
      </c>
      <c r="E2743" t="s">
        <v>427</v>
      </c>
      <c r="F2743" t="s">
        <v>114</v>
      </c>
      <c r="G2743" s="3">
        <v>767612.16</v>
      </c>
      <c r="H2743" s="3" t="str">
        <f>VLOOKUP($A2743&amp;$C2743&amp;$B2743,Mapping!$C:$G,3,0)</f>
        <v>PHARMA</v>
      </c>
      <c r="I2743" t="str">
        <f>VLOOKUP($A2743&amp;$C2743&amp;$B2743,Mapping!$C:$G,4,0)</f>
        <v>FRENADOL</v>
      </c>
      <c r="J2743" t="str">
        <f t="shared" ref="J2743:J2806" si="43">IF(OR(C2743="ROC",C2743="COMPEED"),E2743,D2743)</f>
        <v>FRENADOL FORTE</v>
      </c>
      <c r="K2743" t="str">
        <f>VLOOKUP($A2743&amp;$C2743&amp;$B2743,Mapping!$C:$G,5,0)</f>
        <v>OTC</v>
      </c>
      <c r="L2743" t="str">
        <f>VLOOKUP(J2743&amp;H2743,Mapping!J:K,2,0)</f>
        <v>Frenadol Others</v>
      </c>
      <c r="M2743" t="str">
        <f>IF(OR(I2743="PIZ BUIN",I2743="LISTERINE"),VLOOKUP(E2743,MAPEO!C:D,2,0)&amp;" "&amp;H2743,VLOOKUP(E2743,MAPEO!C:D,2,0))</f>
        <v>Frenadol</v>
      </c>
      <c r="N2743">
        <f>VLOOKUP(F2743,MD!A:B,2,0)</f>
        <v>0</v>
      </c>
    </row>
    <row r="2744" spans="1:14">
      <c r="A2744" t="s">
        <v>133</v>
      </c>
      <c r="B2744" t="s">
        <v>0</v>
      </c>
      <c r="C2744" t="s">
        <v>169</v>
      </c>
      <c r="D2744" t="s">
        <v>427</v>
      </c>
      <c r="E2744" t="s">
        <v>427</v>
      </c>
      <c r="F2744" t="s">
        <v>115</v>
      </c>
      <c r="G2744" s="3">
        <v>144225.81</v>
      </c>
      <c r="H2744" s="3" t="str">
        <f>VLOOKUP($A2744&amp;$C2744&amp;$B2744,Mapping!$C:$G,3,0)</f>
        <v>PHARMA</v>
      </c>
      <c r="I2744" t="str">
        <f>VLOOKUP($A2744&amp;$C2744&amp;$B2744,Mapping!$C:$G,4,0)</f>
        <v>FRENADOL</v>
      </c>
      <c r="J2744" t="str">
        <f t="shared" si="43"/>
        <v>FRENADOL FORTE</v>
      </c>
      <c r="K2744" t="str">
        <f>VLOOKUP($A2744&amp;$C2744&amp;$B2744,Mapping!$C:$G,5,0)</f>
        <v>OTC</v>
      </c>
      <c r="L2744" t="str">
        <f>VLOOKUP(J2744&amp;H2744,Mapping!J:K,2,0)</f>
        <v>Frenadol Others</v>
      </c>
      <c r="M2744" t="str">
        <f>IF(OR(I2744="PIZ BUIN",I2744="LISTERINE"),VLOOKUP(E2744,MAPEO!C:D,2,0)&amp;" "&amp;H2744,VLOOKUP(E2744,MAPEO!C:D,2,0))</f>
        <v>Frenadol</v>
      </c>
      <c r="N2744" t="str">
        <f>VLOOKUP(F2744,MD!A:B,2,0)</f>
        <v>YTD 2016</v>
      </c>
    </row>
    <row r="2745" spans="1:14">
      <c r="A2745" t="s">
        <v>133</v>
      </c>
      <c r="B2745" t="s">
        <v>0</v>
      </c>
      <c r="C2745" t="s">
        <v>169</v>
      </c>
      <c r="D2745" t="s">
        <v>427</v>
      </c>
      <c r="E2745" t="s">
        <v>427</v>
      </c>
      <c r="F2745" t="s">
        <v>117</v>
      </c>
      <c r="G2745" s="3">
        <v>437832.96000000002</v>
      </c>
      <c r="H2745" s="3" t="str">
        <f>VLOOKUP($A2745&amp;$C2745&amp;$B2745,Mapping!$C:$G,3,0)</f>
        <v>PHARMA</v>
      </c>
      <c r="I2745" t="str">
        <f>VLOOKUP($A2745&amp;$C2745&amp;$B2745,Mapping!$C:$G,4,0)</f>
        <v>FRENADOL</v>
      </c>
      <c r="J2745" t="str">
        <f t="shared" si="43"/>
        <v>FRENADOL FORTE</v>
      </c>
      <c r="K2745" t="str">
        <f>VLOOKUP($A2745&amp;$C2745&amp;$B2745,Mapping!$C:$G,5,0)</f>
        <v>OTC</v>
      </c>
      <c r="L2745" t="str">
        <f>VLOOKUP(J2745&amp;H2745,Mapping!J:K,2,0)</f>
        <v>Frenadol Others</v>
      </c>
      <c r="M2745" t="str">
        <f>IF(OR(I2745="PIZ BUIN",I2745="LISTERINE"),VLOOKUP(E2745,MAPEO!C:D,2,0)&amp;" "&amp;H2745,VLOOKUP(E2745,MAPEO!C:D,2,0))</f>
        <v>Frenadol</v>
      </c>
      <c r="N2745" t="str">
        <f>VLOOKUP(F2745,MD!A:B,2,0)</f>
        <v>YTD 2016</v>
      </c>
    </row>
    <row r="2746" spans="1:14">
      <c r="A2746" t="s">
        <v>133</v>
      </c>
      <c r="B2746" t="s">
        <v>0</v>
      </c>
      <c r="C2746" t="s">
        <v>169</v>
      </c>
      <c r="D2746" t="s">
        <v>427</v>
      </c>
      <c r="E2746" t="s">
        <v>427</v>
      </c>
      <c r="F2746" t="s">
        <v>118</v>
      </c>
      <c r="G2746" s="3">
        <v>378517.12</v>
      </c>
      <c r="H2746" s="3" t="str">
        <f>VLOOKUP($A2746&amp;$C2746&amp;$B2746,Mapping!$C:$G,3,0)</f>
        <v>PHARMA</v>
      </c>
      <c r="I2746" t="str">
        <f>VLOOKUP($A2746&amp;$C2746&amp;$B2746,Mapping!$C:$G,4,0)</f>
        <v>FRENADOL</v>
      </c>
      <c r="J2746" t="str">
        <f t="shared" si="43"/>
        <v>FRENADOL FORTE</v>
      </c>
      <c r="K2746" t="str">
        <f>VLOOKUP($A2746&amp;$C2746&amp;$B2746,Mapping!$C:$G,5,0)</f>
        <v>OTC</v>
      </c>
      <c r="L2746" t="str">
        <f>VLOOKUP(J2746&amp;H2746,Mapping!J:K,2,0)</f>
        <v>Frenadol Others</v>
      </c>
      <c r="M2746" t="str">
        <f>IF(OR(I2746="PIZ BUIN",I2746="LISTERINE"),VLOOKUP(E2746,MAPEO!C:D,2,0)&amp;" "&amp;H2746,VLOOKUP(E2746,MAPEO!C:D,2,0))</f>
        <v>Frenadol</v>
      </c>
      <c r="N2746" t="str">
        <f>VLOOKUP(F2746,MD!A:B,2,0)</f>
        <v>YTD 2016</v>
      </c>
    </row>
    <row r="2747" spans="1:14">
      <c r="A2747" t="s">
        <v>133</v>
      </c>
      <c r="B2747" t="s">
        <v>0</v>
      </c>
      <c r="C2747" t="s">
        <v>169</v>
      </c>
      <c r="D2747" t="s">
        <v>428</v>
      </c>
      <c r="E2747" t="s">
        <v>428</v>
      </c>
      <c r="F2747" t="s">
        <v>482</v>
      </c>
      <c r="G2747" s="3">
        <v>65395.99</v>
      </c>
      <c r="H2747" s="3" t="str">
        <f>VLOOKUP($A2747&amp;$C2747&amp;$B2747,Mapping!$C:$G,3,0)</f>
        <v>PHARMA</v>
      </c>
      <c r="I2747" t="str">
        <f>VLOOKUP($A2747&amp;$C2747&amp;$B2747,Mapping!$C:$G,4,0)</f>
        <v>FRENADOL</v>
      </c>
      <c r="J2747" t="str">
        <f t="shared" si="43"/>
        <v>FRENADOL HOT LEMON</v>
      </c>
      <c r="K2747" t="str">
        <f>VLOOKUP($A2747&amp;$C2747&amp;$B2747,Mapping!$C:$G,5,0)</f>
        <v>OTC</v>
      </c>
      <c r="L2747" t="str">
        <f>VLOOKUP(J2747&amp;H2747,Mapping!J:K,2,0)</f>
        <v>Frenadol Others</v>
      </c>
      <c r="M2747" t="str">
        <f>IF(OR(I2747="PIZ BUIN",I2747="LISTERINE"),VLOOKUP(E2747,MAPEO!C:D,2,0)&amp;" "&amp;H2747,VLOOKUP(E2747,MAPEO!C:D,2,0))</f>
        <v>Frenadol</v>
      </c>
      <c r="N2747">
        <f>VLOOKUP(F2747,MD!A:B,2,0)</f>
        <v>0</v>
      </c>
    </row>
    <row r="2748" spans="1:14">
      <c r="A2748" t="s">
        <v>133</v>
      </c>
      <c r="B2748" t="s">
        <v>0</v>
      </c>
      <c r="C2748" t="s">
        <v>169</v>
      </c>
      <c r="D2748" t="s">
        <v>428</v>
      </c>
      <c r="E2748" t="s">
        <v>428</v>
      </c>
      <c r="F2748" t="s">
        <v>483</v>
      </c>
      <c r="G2748" s="3">
        <v>131609.13</v>
      </c>
      <c r="H2748" s="3" t="str">
        <f>VLOOKUP($A2748&amp;$C2748&amp;$B2748,Mapping!$C:$G,3,0)</f>
        <v>PHARMA</v>
      </c>
      <c r="I2748" t="str">
        <f>VLOOKUP($A2748&amp;$C2748&amp;$B2748,Mapping!$C:$G,4,0)</f>
        <v>FRENADOL</v>
      </c>
      <c r="J2748" t="str">
        <f t="shared" si="43"/>
        <v>FRENADOL HOT LEMON</v>
      </c>
      <c r="K2748" t="str">
        <f>VLOOKUP($A2748&amp;$C2748&amp;$B2748,Mapping!$C:$G,5,0)</f>
        <v>OTC</v>
      </c>
      <c r="L2748" t="str">
        <f>VLOOKUP(J2748&amp;H2748,Mapping!J:K,2,0)</f>
        <v>Frenadol Others</v>
      </c>
      <c r="M2748" t="str">
        <f>IF(OR(I2748="PIZ BUIN",I2748="LISTERINE"),VLOOKUP(E2748,MAPEO!C:D,2,0)&amp;" "&amp;H2748,VLOOKUP(E2748,MAPEO!C:D,2,0))</f>
        <v>Frenadol</v>
      </c>
      <c r="N2748">
        <f>VLOOKUP(F2748,MD!A:B,2,0)</f>
        <v>0</v>
      </c>
    </row>
    <row r="2749" spans="1:14">
      <c r="A2749" t="s">
        <v>133</v>
      </c>
      <c r="B2749" t="s">
        <v>0</v>
      </c>
      <c r="C2749" t="s">
        <v>169</v>
      </c>
      <c r="D2749" t="s">
        <v>428</v>
      </c>
      <c r="E2749" t="s">
        <v>428</v>
      </c>
      <c r="F2749" t="s">
        <v>484</v>
      </c>
      <c r="G2749" s="3">
        <v>94635.99</v>
      </c>
      <c r="H2749" s="3" t="str">
        <f>VLOOKUP($A2749&amp;$C2749&amp;$B2749,Mapping!$C:$G,3,0)</f>
        <v>PHARMA</v>
      </c>
      <c r="I2749" t="str">
        <f>VLOOKUP($A2749&amp;$C2749&amp;$B2749,Mapping!$C:$G,4,0)</f>
        <v>FRENADOL</v>
      </c>
      <c r="J2749" t="str">
        <f t="shared" si="43"/>
        <v>FRENADOL HOT LEMON</v>
      </c>
      <c r="K2749" t="str">
        <f>VLOOKUP($A2749&amp;$C2749&amp;$B2749,Mapping!$C:$G,5,0)</f>
        <v>OTC</v>
      </c>
      <c r="L2749" t="str">
        <f>VLOOKUP(J2749&amp;H2749,Mapping!J:K,2,0)</f>
        <v>Frenadol Others</v>
      </c>
      <c r="M2749" t="str">
        <f>IF(OR(I2749="PIZ BUIN",I2749="LISTERINE"),VLOOKUP(E2749,MAPEO!C:D,2,0)&amp;" "&amp;H2749,VLOOKUP(E2749,MAPEO!C:D,2,0))</f>
        <v>Frenadol</v>
      </c>
      <c r="N2749">
        <f>VLOOKUP(F2749,MD!A:B,2,0)</f>
        <v>0</v>
      </c>
    </row>
    <row r="2750" spans="1:14">
      <c r="A2750" t="s">
        <v>133</v>
      </c>
      <c r="B2750" t="s">
        <v>0</v>
      </c>
      <c r="C2750" t="s">
        <v>169</v>
      </c>
      <c r="D2750" t="s">
        <v>428</v>
      </c>
      <c r="E2750" t="s">
        <v>428</v>
      </c>
      <c r="F2750" t="s">
        <v>485</v>
      </c>
      <c r="G2750" s="3">
        <v>32327.03</v>
      </c>
      <c r="H2750" s="3" t="str">
        <f>VLOOKUP($A2750&amp;$C2750&amp;$B2750,Mapping!$C:$G,3,0)</f>
        <v>PHARMA</v>
      </c>
      <c r="I2750" t="str">
        <f>VLOOKUP($A2750&amp;$C2750&amp;$B2750,Mapping!$C:$G,4,0)</f>
        <v>FRENADOL</v>
      </c>
      <c r="J2750" t="str">
        <f t="shared" si="43"/>
        <v>FRENADOL HOT LEMON</v>
      </c>
      <c r="K2750" t="str">
        <f>VLOOKUP($A2750&amp;$C2750&amp;$B2750,Mapping!$C:$G,5,0)</f>
        <v>OTC</v>
      </c>
      <c r="L2750" t="str">
        <f>VLOOKUP(J2750&amp;H2750,Mapping!J:K,2,0)</f>
        <v>Frenadol Others</v>
      </c>
      <c r="M2750" t="str">
        <f>IF(OR(I2750="PIZ BUIN",I2750="LISTERINE"),VLOOKUP(E2750,MAPEO!C:D,2,0)&amp;" "&amp;H2750,VLOOKUP(E2750,MAPEO!C:D,2,0))</f>
        <v>Frenadol</v>
      </c>
      <c r="N2750">
        <f>VLOOKUP(F2750,MD!A:B,2,0)</f>
        <v>0</v>
      </c>
    </row>
    <row r="2751" spans="1:14">
      <c r="A2751" t="s">
        <v>133</v>
      </c>
      <c r="B2751" t="s">
        <v>0</v>
      </c>
      <c r="C2751" t="s">
        <v>169</v>
      </c>
      <c r="D2751" t="s">
        <v>428</v>
      </c>
      <c r="E2751" t="s">
        <v>428</v>
      </c>
      <c r="F2751" t="s">
        <v>486</v>
      </c>
      <c r="G2751" s="3">
        <v>43877.83</v>
      </c>
      <c r="H2751" s="3" t="str">
        <f>VLOOKUP($A2751&amp;$C2751&amp;$B2751,Mapping!$C:$G,3,0)</f>
        <v>PHARMA</v>
      </c>
      <c r="I2751" t="str">
        <f>VLOOKUP($A2751&amp;$C2751&amp;$B2751,Mapping!$C:$G,4,0)</f>
        <v>FRENADOL</v>
      </c>
      <c r="J2751" t="str">
        <f t="shared" si="43"/>
        <v>FRENADOL HOT LEMON</v>
      </c>
      <c r="K2751" t="str">
        <f>VLOOKUP($A2751&amp;$C2751&amp;$B2751,Mapping!$C:$G,5,0)</f>
        <v>OTC</v>
      </c>
      <c r="L2751" t="str">
        <f>VLOOKUP(J2751&amp;H2751,Mapping!J:K,2,0)</f>
        <v>Frenadol Others</v>
      </c>
      <c r="M2751" t="str">
        <f>IF(OR(I2751="PIZ BUIN",I2751="LISTERINE"),VLOOKUP(E2751,MAPEO!C:D,2,0)&amp;" "&amp;H2751,VLOOKUP(E2751,MAPEO!C:D,2,0))</f>
        <v>Frenadol</v>
      </c>
      <c r="N2751">
        <f>VLOOKUP(F2751,MD!A:B,2,0)</f>
        <v>0</v>
      </c>
    </row>
    <row r="2752" spans="1:14">
      <c r="A2752" t="s">
        <v>133</v>
      </c>
      <c r="B2752" t="s">
        <v>0</v>
      </c>
      <c r="C2752" t="s">
        <v>169</v>
      </c>
      <c r="D2752" t="s">
        <v>428</v>
      </c>
      <c r="E2752" t="s">
        <v>428</v>
      </c>
      <c r="F2752" t="s">
        <v>487</v>
      </c>
      <c r="G2752" s="3">
        <v>79983.34</v>
      </c>
      <c r="H2752" s="3" t="str">
        <f>VLOOKUP($A2752&amp;$C2752&amp;$B2752,Mapping!$C:$G,3,0)</f>
        <v>PHARMA</v>
      </c>
      <c r="I2752" t="str">
        <f>VLOOKUP($A2752&amp;$C2752&amp;$B2752,Mapping!$C:$G,4,0)</f>
        <v>FRENADOL</v>
      </c>
      <c r="J2752" t="str">
        <f t="shared" si="43"/>
        <v>FRENADOL HOT LEMON</v>
      </c>
      <c r="K2752" t="str">
        <f>VLOOKUP($A2752&amp;$C2752&amp;$B2752,Mapping!$C:$G,5,0)</f>
        <v>OTC</v>
      </c>
      <c r="L2752" t="str">
        <f>VLOOKUP(J2752&amp;H2752,Mapping!J:K,2,0)</f>
        <v>Frenadol Others</v>
      </c>
      <c r="M2752" t="str">
        <f>IF(OR(I2752="PIZ BUIN",I2752="LISTERINE"),VLOOKUP(E2752,MAPEO!C:D,2,0)&amp;" "&amp;H2752,VLOOKUP(E2752,MAPEO!C:D,2,0))</f>
        <v>Frenadol</v>
      </c>
      <c r="N2752">
        <f>VLOOKUP(F2752,MD!A:B,2,0)</f>
        <v>0</v>
      </c>
    </row>
    <row r="2753" spans="1:14">
      <c r="A2753" t="s">
        <v>133</v>
      </c>
      <c r="B2753" t="s">
        <v>0</v>
      </c>
      <c r="C2753" t="s">
        <v>169</v>
      </c>
      <c r="D2753" t="s">
        <v>428</v>
      </c>
      <c r="E2753" t="s">
        <v>428</v>
      </c>
      <c r="F2753" t="s">
        <v>488</v>
      </c>
      <c r="G2753" s="3">
        <v>8170.92</v>
      </c>
      <c r="H2753" s="3" t="str">
        <f>VLOOKUP($A2753&amp;$C2753&amp;$B2753,Mapping!$C:$G,3,0)</f>
        <v>PHARMA</v>
      </c>
      <c r="I2753" t="str">
        <f>VLOOKUP($A2753&amp;$C2753&amp;$B2753,Mapping!$C:$G,4,0)</f>
        <v>FRENADOL</v>
      </c>
      <c r="J2753" t="str">
        <f t="shared" si="43"/>
        <v>FRENADOL HOT LEMON</v>
      </c>
      <c r="K2753" t="str">
        <f>VLOOKUP($A2753&amp;$C2753&amp;$B2753,Mapping!$C:$G,5,0)</f>
        <v>OTC</v>
      </c>
      <c r="L2753" t="str">
        <f>VLOOKUP(J2753&amp;H2753,Mapping!J:K,2,0)</f>
        <v>Frenadol Others</v>
      </c>
      <c r="M2753" t="str">
        <f>IF(OR(I2753="PIZ BUIN",I2753="LISTERINE"),VLOOKUP(E2753,MAPEO!C:D,2,0)&amp;" "&amp;H2753,VLOOKUP(E2753,MAPEO!C:D,2,0))</f>
        <v>Frenadol</v>
      </c>
      <c r="N2753">
        <f>VLOOKUP(F2753,MD!A:B,2,0)</f>
        <v>0</v>
      </c>
    </row>
    <row r="2754" spans="1:14">
      <c r="A2754" t="s">
        <v>133</v>
      </c>
      <c r="B2754" t="s">
        <v>0</v>
      </c>
      <c r="C2754" t="s">
        <v>169</v>
      </c>
      <c r="D2754" t="s">
        <v>428</v>
      </c>
      <c r="E2754" t="s">
        <v>428</v>
      </c>
      <c r="F2754" t="s">
        <v>489</v>
      </c>
      <c r="G2754" s="3">
        <v>6576.55</v>
      </c>
      <c r="H2754" s="3" t="str">
        <f>VLOOKUP($A2754&amp;$C2754&amp;$B2754,Mapping!$C:$G,3,0)</f>
        <v>PHARMA</v>
      </c>
      <c r="I2754" t="str">
        <f>VLOOKUP($A2754&amp;$C2754&amp;$B2754,Mapping!$C:$G,4,0)</f>
        <v>FRENADOL</v>
      </c>
      <c r="J2754" t="str">
        <f t="shared" si="43"/>
        <v>FRENADOL HOT LEMON</v>
      </c>
      <c r="K2754" t="str">
        <f>VLOOKUP($A2754&amp;$C2754&amp;$B2754,Mapping!$C:$G,5,0)</f>
        <v>OTC</v>
      </c>
      <c r="L2754" t="str">
        <f>VLOOKUP(J2754&amp;H2754,Mapping!J:K,2,0)</f>
        <v>Frenadol Others</v>
      </c>
      <c r="M2754" t="str">
        <f>IF(OR(I2754="PIZ BUIN",I2754="LISTERINE"),VLOOKUP(E2754,MAPEO!C:D,2,0)&amp;" "&amp;H2754,VLOOKUP(E2754,MAPEO!C:D,2,0))</f>
        <v>Frenadol</v>
      </c>
      <c r="N2754">
        <f>VLOOKUP(F2754,MD!A:B,2,0)</f>
        <v>0</v>
      </c>
    </row>
    <row r="2755" spans="1:14">
      <c r="A2755" t="s">
        <v>133</v>
      </c>
      <c r="B2755" t="s">
        <v>0</v>
      </c>
      <c r="C2755" t="s">
        <v>169</v>
      </c>
      <c r="D2755" t="s">
        <v>428</v>
      </c>
      <c r="E2755" t="s">
        <v>428</v>
      </c>
      <c r="F2755" t="s">
        <v>490</v>
      </c>
      <c r="G2755" s="3">
        <v>291940.65999999997</v>
      </c>
      <c r="H2755" s="3" t="str">
        <f>VLOOKUP($A2755&amp;$C2755&amp;$B2755,Mapping!$C:$G,3,0)</f>
        <v>PHARMA</v>
      </c>
      <c r="I2755" t="str">
        <f>VLOOKUP($A2755&amp;$C2755&amp;$B2755,Mapping!$C:$G,4,0)</f>
        <v>FRENADOL</v>
      </c>
      <c r="J2755" t="str">
        <f t="shared" si="43"/>
        <v>FRENADOL HOT LEMON</v>
      </c>
      <c r="K2755" t="str">
        <f>VLOOKUP($A2755&amp;$C2755&amp;$B2755,Mapping!$C:$G,5,0)</f>
        <v>OTC</v>
      </c>
      <c r="L2755" t="str">
        <f>VLOOKUP(J2755&amp;H2755,Mapping!J:K,2,0)</f>
        <v>Frenadol Others</v>
      </c>
      <c r="M2755" t="str">
        <f>IF(OR(I2755="PIZ BUIN",I2755="LISTERINE"),VLOOKUP(E2755,MAPEO!C:D,2,0)&amp;" "&amp;H2755,VLOOKUP(E2755,MAPEO!C:D,2,0))</f>
        <v>Frenadol</v>
      </c>
      <c r="N2755">
        <f>VLOOKUP(F2755,MD!A:B,2,0)</f>
        <v>0</v>
      </c>
    </row>
    <row r="2756" spans="1:14">
      <c r="A2756" t="s">
        <v>133</v>
      </c>
      <c r="B2756" t="s">
        <v>0</v>
      </c>
      <c r="C2756" t="s">
        <v>169</v>
      </c>
      <c r="D2756" t="s">
        <v>428</v>
      </c>
      <c r="E2756" t="s">
        <v>428</v>
      </c>
      <c r="F2756" t="s">
        <v>491</v>
      </c>
      <c r="G2756" s="3">
        <v>142461.04</v>
      </c>
      <c r="H2756" s="3" t="str">
        <f>VLOOKUP($A2756&amp;$C2756&amp;$B2756,Mapping!$C:$G,3,0)</f>
        <v>PHARMA</v>
      </c>
      <c r="I2756" t="str">
        <f>VLOOKUP($A2756&amp;$C2756&amp;$B2756,Mapping!$C:$G,4,0)</f>
        <v>FRENADOL</v>
      </c>
      <c r="J2756" t="str">
        <f t="shared" si="43"/>
        <v>FRENADOL HOT LEMON</v>
      </c>
      <c r="K2756" t="str">
        <f>VLOOKUP($A2756&amp;$C2756&amp;$B2756,Mapping!$C:$G,5,0)</f>
        <v>OTC</v>
      </c>
      <c r="L2756" t="str">
        <f>VLOOKUP(J2756&amp;H2756,Mapping!J:K,2,0)</f>
        <v>Frenadol Others</v>
      </c>
      <c r="M2756" t="str">
        <f>IF(OR(I2756="PIZ BUIN",I2756="LISTERINE"),VLOOKUP(E2756,MAPEO!C:D,2,0)&amp;" "&amp;H2756,VLOOKUP(E2756,MAPEO!C:D,2,0))</f>
        <v>Frenadol</v>
      </c>
      <c r="N2756">
        <f>VLOOKUP(F2756,MD!A:B,2,0)</f>
        <v>0</v>
      </c>
    </row>
    <row r="2757" spans="1:14">
      <c r="A2757" t="s">
        <v>133</v>
      </c>
      <c r="B2757" t="s">
        <v>0</v>
      </c>
      <c r="C2757" t="s">
        <v>169</v>
      </c>
      <c r="D2757" t="s">
        <v>428</v>
      </c>
      <c r="E2757" t="s">
        <v>428</v>
      </c>
      <c r="F2757" t="s">
        <v>492</v>
      </c>
      <c r="G2757" s="3">
        <v>123460.05</v>
      </c>
      <c r="H2757" s="3" t="str">
        <f>VLOOKUP($A2757&amp;$C2757&amp;$B2757,Mapping!$C:$G,3,0)</f>
        <v>PHARMA</v>
      </c>
      <c r="I2757" t="str">
        <f>VLOOKUP($A2757&amp;$C2757&amp;$B2757,Mapping!$C:$G,4,0)</f>
        <v>FRENADOL</v>
      </c>
      <c r="J2757" t="str">
        <f t="shared" si="43"/>
        <v>FRENADOL HOT LEMON</v>
      </c>
      <c r="K2757" t="str">
        <f>VLOOKUP($A2757&amp;$C2757&amp;$B2757,Mapping!$C:$G,5,0)</f>
        <v>OTC</v>
      </c>
      <c r="L2757" t="str">
        <f>VLOOKUP(J2757&amp;H2757,Mapping!J:K,2,0)</f>
        <v>Frenadol Others</v>
      </c>
      <c r="M2757" t="str">
        <f>IF(OR(I2757="PIZ BUIN",I2757="LISTERINE"),VLOOKUP(E2757,MAPEO!C:D,2,0)&amp;" "&amp;H2757,VLOOKUP(E2757,MAPEO!C:D,2,0))</f>
        <v>Frenadol</v>
      </c>
      <c r="N2757">
        <f>VLOOKUP(F2757,MD!A:B,2,0)</f>
        <v>0</v>
      </c>
    </row>
    <row r="2758" spans="1:14">
      <c r="A2758" t="s">
        <v>133</v>
      </c>
      <c r="B2758" t="s">
        <v>0</v>
      </c>
      <c r="C2758" t="s">
        <v>169</v>
      </c>
      <c r="D2758" t="s">
        <v>428</v>
      </c>
      <c r="E2758" t="s">
        <v>428</v>
      </c>
      <c r="F2758" t="s">
        <v>493</v>
      </c>
      <c r="G2758" s="3">
        <v>385170.45</v>
      </c>
      <c r="H2758" s="3" t="str">
        <f>VLOOKUP($A2758&amp;$C2758&amp;$B2758,Mapping!$C:$G,3,0)</f>
        <v>PHARMA</v>
      </c>
      <c r="I2758" t="str">
        <f>VLOOKUP($A2758&amp;$C2758&amp;$B2758,Mapping!$C:$G,4,0)</f>
        <v>FRENADOL</v>
      </c>
      <c r="J2758" t="str">
        <f t="shared" si="43"/>
        <v>FRENADOL HOT LEMON</v>
      </c>
      <c r="K2758" t="str">
        <f>VLOOKUP($A2758&amp;$C2758&amp;$B2758,Mapping!$C:$G,5,0)</f>
        <v>OTC</v>
      </c>
      <c r="L2758" t="str">
        <f>VLOOKUP(J2758&amp;H2758,Mapping!J:K,2,0)</f>
        <v>Frenadol Others</v>
      </c>
      <c r="M2758" t="str">
        <f>IF(OR(I2758="PIZ BUIN",I2758="LISTERINE"),VLOOKUP(E2758,MAPEO!C:D,2,0)&amp;" "&amp;H2758,VLOOKUP(E2758,MAPEO!C:D,2,0))</f>
        <v>Frenadol</v>
      </c>
      <c r="N2758">
        <f>VLOOKUP(F2758,MD!A:B,2,0)</f>
        <v>0</v>
      </c>
    </row>
    <row r="2759" spans="1:14">
      <c r="A2759" t="s">
        <v>133</v>
      </c>
      <c r="B2759" t="s">
        <v>0</v>
      </c>
      <c r="C2759" t="s">
        <v>169</v>
      </c>
      <c r="D2759" t="s">
        <v>428</v>
      </c>
      <c r="E2759" t="s">
        <v>428</v>
      </c>
      <c r="F2759" t="s">
        <v>95</v>
      </c>
      <c r="G2759" s="3">
        <v>45624.75</v>
      </c>
      <c r="H2759" s="3" t="str">
        <f>VLOOKUP($A2759&amp;$C2759&amp;$B2759,Mapping!$C:$G,3,0)</f>
        <v>PHARMA</v>
      </c>
      <c r="I2759" t="str">
        <f>VLOOKUP($A2759&amp;$C2759&amp;$B2759,Mapping!$C:$G,4,0)</f>
        <v>FRENADOL</v>
      </c>
      <c r="J2759" t="str">
        <f t="shared" si="43"/>
        <v>FRENADOL HOT LEMON</v>
      </c>
      <c r="K2759" t="str">
        <f>VLOOKUP($A2759&amp;$C2759&amp;$B2759,Mapping!$C:$G,5,0)</f>
        <v>OTC</v>
      </c>
      <c r="L2759" t="str">
        <f>VLOOKUP(J2759&amp;H2759,Mapping!J:K,2,0)</f>
        <v>Frenadol Others</v>
      </c>
      <c r="M2759" t="str">
        <f>IF(OR(I2759="PIZ BUIN",I2759="LISTERINE"),VLOOKUP(E2759,MAPEO!C:D,2,0)&amp;" "&amp;H2759,VLOOKUP(E2759,MAPEO!C:D,2,0))</f>
        <v>Frenadol</v>
      </c>
      <c r="N2759" t="str">
        <f>VLOOKUP(F2759,MD!A:B,2,0)</f>
        <v>YTD 2015</v>
      </c>
    </row>
    <row r="2760" spans="1:14">
      <c r="A2760" t="s">
        <v>133</v>
      </c>
      <c r="B2760" t="s">
        <v>0</v>
      </c>
      <c r="C2760" t="s">
        <v>169</v>
      </c>
      <c r="D2760" t="s">
        <v>428</v>
      </c>
      <c r="E2760" t="s">
        <v>428</v>
      </c>
      <c r="F2760" t="s">
        <v>96</v>
      </c>
      <c r="G2760" s="3">
        <v>173836.93</v>
      </c>
      <c r="H2760" s="3" t="str">
        <f>VLOOKUP($A2760&amp;$C2760&amp;$B2760,Mapping!$C:$G,3,0)</f>
        <v>PHARMA</v>
      </c>
      <c r="I2760" t="str">
        <f>VLOOKUP($A2760&amp;$C2760&amp;$B2760,Mapping!$C:$G,4,0)</f>
        <v>FRENADOL</v>
      </c>
      <c r="J2760" t="str">
        <f t="shared" si="43"/>
        <v>FRENADOL HOT LEMON</v>
      </c>
      <c r="K2760" t="str">
        <f>VLOOKUP($A2760&amp;$C2760&amp;$B2760,Mapping!$C:$G,5,0)</f>
        <v>OTC</v>
      </c>
      <c r="L2760" t="str">
        <f>VLOOKUP(J2760&amp;H2760,Mapping!J:K,2,0)</f>
        <v>Frenadol Others</v>
      </c>
      <c r="M2760" t="str">
        <f>IF(OR(I2760="PIZ BUIN",I2760="LISTERINE"),VLOOKUP(E2760,MAPEO!C:D,2,0)&amp;" "&amp;H2760,VLOOKUP(E2760,MAPEO!C:D,2,0))</f>
        <v>Frenadol</v>
      </c>
      <c r="N2760" t="str">
        <f>VLOOKUP(F2760,MD!A:B,2,0)</f>
        <v>YTD 2015</v>
      </c>
    </row>
    <row r="2761" spans="1:14">
      <c r="A2761" t="s">
        <v>133</v>
      </c>
      <c r="B2761" t="s">
        <v>0</v>
      </c>
      <c r="C2761" t="s">
        <v>169</v>
      </c>
      <c r="D2761" t="s">
        <v>428</v>
      </c>
      <c r="E2761" t="s">
        <v>428</v>
      </c>
      <c r="F2761" t="s">
        <v>97</v>
      </c>
      <c r="G2761" s="3">
        <v>95886.07</v>
      </c>
      <c r="H2761" s="3" t="str">
        <f>VLOOKUP($A2761&amp;$C2761&amp;$B2761,Mapping!$C:$G,3,0)</f>
        <v>PHARMA</v>
      </c>
      <c r="I2761" t="str">
        <f>VLOOKUP($A2761&amp;$C2761&amp;$B2761,Mapping!$C:$G,4,0)</f>
        <v>FRENADOL</v>
      </c>
      <c r="J2761" t="str">
        <f t="shared" si="43"/>
        <v>FRENADOL HOT LEMON</v>
      </c>
      <c r="K2761" t="str">
        <f>VLOOKUP($A2761&amp;$C2761&amp;$B2761,Mapping!$C:$G,5,0)</f>
        <v>OTC</v>
      </c>
      <c r="L2761" t="str">
        <f>VLOOKUP(J2761&amp;H2761,Mapping!J:K,2,0)</f>
        <v>Frenadol Others</v>
      </c>
      <c r="M2761" t="str">
        <f>IF(OR(I2761="PIZ BUIN",I2761="LISTERINE"),VLOOKUP(E2761,MAPEO!C:D,2,0)&amp;" "&amp;H2761,VLOOKUP(E2761,MAPEO!C:D,2,0))</f>
        <v>Frenadol</v>
      </c>
      <c r="N2761" t="str">
        <f>VLOOKUP(F2761,MD!A:B,2,0)</f>
        <v>YTD 2015</v>
      </c>
    </row>
    <row r="2762" spans="1:14">
      <c r="A2762" t="s">
        <v>133</v>
      </c>
      <c r="B2762" t="s">
        <v>0</v>
      </c>
      <c r="C2762" t="s">
        <v>169</v>
      </c>
      <c r="D2762" t="s">
        <v>428</v>
      </c>
      <c r="E2762" t="s">
        <v>428</v>
      </c>
      <c r="F2762" t="s">
        <v>101</v>
      </c>
      <c r="G2762" s="3">
        <v>-3407.43</v>
      </c>
      <c r="H2762" s="3" t="str">
        <f>VLOOKUP($A2762&amp;$C2762&amp;$B2762,Mapping!$C:$G,3,0)</f>
        <v>PHARMA</v>
      </c>
      <c r="I2762" t="str">
        <f>VLOOKUP($A2762&amp;$C2762&amp;$B2762,Mapping!$C:$G,4,0)</f>
        <v>FRENADOL</v>
      </c>
      <c r="J2762" t="str">
        <f t="shared" si="43"/>
        <v>FRENADOL HOT LEMON</v>
      </c>
      <c r="K2762" t="str">
        <f>VLOOKUP($A2762&amp;$C2762&amp;$B2762,Mapping!$C:$G,5,0)</f>
        <v>OTC</v>
      </c>
      <c r="L2762" t="str">
        <f>VLOOKUP(J2762&amp;H2762,Mapping!J:K,2,0)</f>
        <v>Frenadol Others</v>
      </c>
      <c r="M2762" t="str">
        <f>IF(OR(I2762="PIZ BUIN",I2762="LISTERINE"),VLOOKUP(E2762,MAPEO!C:D,2,0)&amp;" "&amp;H2762,VLOOKUP(E2762,MAPEO!C:D,2,0))</f>
        <v>Frenadol</v>
      </c>
      <c r="N2762" t="str">
        <f>VLOOKUP(F2762,MD!A:B,2,0)</f>
        <v>YTD 2015</v>
      </c>
    </row>
    <row r="2763" spans="1:14">
      <c r="A2763" t="s">
        <v>133</v>
      </c>
      <c r="B2763" t="s">
        <v>0</v>
      </c>
      <c r="C2763" t="s">
        <v>169</v>
      </c>
      <c r="D2763" t="s">
        <v>428</v>
      </c>
      <c r="E2763" t="s">
        <v>428</v>
      </c>
      <c r="F2763" t="s">
        <v>104</v>
      </c>
      <c r="G2763" s="3">
        <v>5558.13</v>
      </c>
      <c r="H2763" s="3" t="str">
        <f>VLOOKUP($A2763&amp;$C2763&amp;$B2763,Mapping!$C:$G,3,0)</f>
        <v>PHARMA</v>
      </c>
      <c r="I2763" t="str">
        <f>VLOOKUP($A2763&amp;$C2763&amp;$B2763,Mapping!$C:$G,4,0)</f>
        <v>FRENADOL</v>
      </c>
      <c r="J2763" t="str">
        <f t="shared" si="43"/>
        <v>FRENADOL HOT LEMON</v>
      </c>
      <c r="K2763" t="str">
        <f>VLOOKUP($A2763&amp;$C2763&amp;$B2763,Mapping!$C:$G,5,0)</f>
        <v>OTC</v>
      </c>
      <c r="L2763" t="str">
        <f>VLOOKUP(J2763&amp;H2763,Mapping!J:K,2,0)</f>
        <v>Frenadol Others</v>
      </c>
      <c r="M2763" t="str">
        <f>IF(OR(I2763="PIZ BUIN",I2763="LISTERINE"),VLOOKUP(E2763,MAPEO!C:D,2,0)&amp;" "&amp;H2763,VLOOKUP(E2763,MAPEO!C:D,2,0))</f>
        <v>Frenadol</v>
      </c>
      <c r="N2763" t="str">
        <f>VLOOKUP(F2763,MD!A:B,2,0)</f>
        <v>YTD 2015</v>
      </c>
    </row>
    <row r="2764" spans="1:14">
      <c r="A2764" t="s">
        <v>133</v>
      </c>
      <c r="B2764" t="s">
        <v>0</v>
      </c>
      <c r="C2764" t="s">
        <v>169</v>
      </c>
      <c r="D2764" t="s">
        <v>428</v>
      </c>
      <c r="E2764" t="s">
        <v>428</v>
      </c>
      <c r="F2764" t="s">
        <v>105</v>
      </c>
      <c r="G2764" s="3">
        <v>7818.51</v>
      </c>
      <c r="H2764" s="3" t="str">
        <f>VLOOKUP($A2764&amp;$C2764&amp;$B2764,Mapping!$C:$G,3,0)</f>
        <v>PHARMA</v>
      </c>
      <c r="I2764" t="str">
        <f>VLOOKUP($A2764&amp;$C2764&amp;$B2764,Mapping!$C:$G,4,0)</f>
        <v>FRENADOL</v>
      </c>
      <c r="J2764" t="str">
        <f t="shared" si="43"/>
        <v>FRENADOL HOT LEMON</v>
      </c>
      <c r="K2764" t="str">
        <f>VLOOKUP($A2764&amp;$C2764&amp;$B2764,Mapping!$C:$G,5,0)</f>
        <v>OTC</v>
      </c>
      <c r="L2764" t="str">
        <f>VLOOKUP(J2764&amp;H2764,Mapping!J:K,2,0)</f>
        <v>Frenadol Others</v>
      </c>
      <c r="M2764" t="str">
        <f>IF(OR(I2764="PIZ BUIN",I2764="LISTERINE"),VLOOKUP(E2764,MAPEO!C:D,2,0)&amp;" "&amp;H2764,VLOOKUP(E2764,MAPEO!C:D,2,0))</f>
        <v>Frenadol</v>
      </c>
      <c r="N2764" t="str">
        <f>VLOOKUP(F2764,MD!A:B,2,0)</f>
        <v>YTD 2015</v>
      </c>
    </row>
    <row r="2765" spans="1:14">
      <c r="A2765" t="s">
        <v>133</v>
      </c>
      <c r="B2765" t="s">
        <v>0</v>
      </c>
      <c r="C2765" t="s">
        <v>169</v>
      </c>
      <c r="D2765" t="s">
        <v>428</v>
      </c>
      <c r="E2765" t="s">
        <v>428</v>
      </c>
      <c r="F2765" t="s">
        <v>106</v>
      </c>
      <c r="G2765" s="3">
        <v>-1039.6400000000001</v>
      </c>
      <c r="H2765" s="3" t="str">
        <f>VLOOKUP($A2765&amp;$C2765&amp;$B2765,Mapping!$C:$G,3,0)</f>
        <v>PHARMA</v>
      </c>
      <c r="I2765" t="str">
        <f>VLOOKUP($A2765&amp;$C2765&amp;$B2765,Mapping!$C:$G,4,0)</f>
        <v>FRENADOL</v>
      </c>
      <c r="J2765" t="str">
        <f t="shared" si="43"/>
        <v>FRENADOL HOT LEMON</v>
      </c>
      <c r="K2765" t="str">
        <f>VLOOKUP($A2765&amp;$C2765&amp;$B2765,Mapping!$C:$G,5,0)</f>
        <v>OTC</v>
      </c>
      <c r="L2765" t="str">
        <f>VLOOKUP(J2765&amp;H2765,Mapping!J:K,2,0)</f>
        <v>Frenadol Others</v>
      </c>
      <c r="M2765" t="str">
        <f>IF(OR(I2765="PIZ BUIN",I2765="LISTERINE"),VLOOKUP(E2765,MAPEO!C:D,2,0)&amp;" "&amp;H2765,VLOOKUP(E2765,MAPEO!C:D,2,0))</f>
        <v>Frenadol</v>
      </c>
      <c r="N2765" t="str">
        <f>VLOOKUP(F2765,MD!A:B,2,0)</f>
        <v>YTD 2015</v>
      </c>
    </row>
    <row r="2766" spans="1:14">
      <c r="A2766" t="s">
        <v>133</v>
      </c>
      <c r="B2766" t="s">
        <v>0</v>
      </c>
      <c r="C2766" t="s">
        <v>169</v>
      </c>
      <c r="D2766" t="s">
        <v>428</v>
      </c>
      <c r="E2766" t="s">
        <v>428</v>
      </c>
      <c r="F2766" t="s">
        <v>108</v>
      </c>
      <c r="G2766" s="3">
        <v>-2294.17</v>
      </c>
      <c r="H2766" s="3" t="str">
        <f>VLOOKUP($A2766&amp;$C2766&amp;$B2766,Mapping!$C:$G,3,0)</f>
        <v>PHARMA</v>
      </c>
      <c r="I2766" t="str">
        <f>VLOOKUP($A2766&amp;$C2766&amp;$B2766,Mapping!$C:$G,4,0)</f>
        <v>FRENADOL</v>
      </c>
      <c r="J2766" t="str">
        <f t="shared" si="43"/>
        <v>FRENADOL HOT LEMON</v>
      </c>
      <c r="K2766" t="str">
        <f>VLOOKUP($A2766&amp;$C2766&amp;$B2766,Mapping!$C:$G,5,0)</f>
        <v>OTC</v>
      </c>
      <c r="L2766" t="str">
        <f>VLOOKUP(J2766&amp;H2766,Mapping!J:K,2,0)</f>
        <v>Frenadol Others</v>
      </c>
      <c r="M2766" t="str">
        <f>IF(OR(I2766="PIZ BUIN",I2766="LISTERINE"),VLOOKUP(E2766,MAPEO!C:D,2,0)&amp;" "&amp;H2766,VLOOKUP(E2766,MAPEO!C:D,2,0))</f>
        <v>Frenadol</v>
      </c>
      <c r="N2766">
        <f>VLOOKUP(F2766,MD!A:B,2,0)</f>
        <v>0</v>
      </c>
    </row>
    <row r="2767" spans="1:14">
      <c r="A2767" t="s">
        <v>133</v>
      </c>
      <c r="B2767" t="s">
        <v>0</v>
      </c>
      <c r="C2767" t="s">
        <v>169</v>
      </c>
      <c r="D2767" t="s">
        <v>428</v>
      </c>
      <c r="E2767" t="s">
        <v>428</v>
      </c>
      <c r="F2767" t="s">
        <v>109</v>
      </c>
      <c r="G2767" s="3">
        <v>736.5</v>
      </c>
      <c r="H2767" s="3" t="str">
        <f>VLOOKUP($A2767&amp;$C2767&amp;$B2767,Mapping!$C:$G,3,0)</f>
        <v>PHARMA</v>
      </c>
      <c r="I2767" t="str">
        <f>VLOOKUP($A2767&amp;$C2767&amp;$B2767,Mapping!$C:$G,4,0)</f>
        <v>FRENADOL</v>
      </c>
      <c r="J2767" t="str">
        <f t="shared" si="43"/>
        <v>FRENADOL HOT LEMON</v>
      </c>
      <c r="K2767" t="str">
        <f>VLOOKUP($A2767&amp;$C2767&amp;$B2767,Mapping!$C:$G,5,0)</f>
        <v>OTC</v>
      </c>
      <c r="L2767" t="str">
        <f>VLOOKUP(J2767&amp;H2767,Mapping!J:K,2,0)</f>
        <v>Frenadol Others</v>
      </c>
      <c r="M2767" t="str">
        <f>IF(OR(I2767="PIZ BUIN",I2767="LISTERINE"),VLOOKUP(E2767,MAPEO!C:D,2,0)&amp;" "&amp;H2767,VLOOKUP(E2767,MAPEO!C:D,2,0))</f>
        <v>Frenadol</v>
      </c>
      <c r="N2767">
        <f>VLOOKUP(F2767,MD!A:B,2,0)</f>
        <v>0</v>
      </c>
    </row>
    <row r="2768" spans="1:14">
      <c r="A2768" t="s">
        <v>133</v>
      </c>
      <c r="B2768" t="s">
        <v>0</v>
      </c>
      <c r="C2768" t="s">
        <v>169</v>
      </c>
      <c r="D2768" t="s">
        <v>428</v>
      </c>
      <c r="E2768" t="s">
        <v>428</v>
      </c>
      <c r="F2768" t="s">
        <v>110</v>
      </c>
      <c r="G2768" s="3">
        <v>-30568.9</v>
      </c>
      <c r="H2768" s="3" t="str">
        <f>VLOOKUP($A2768&amp;$C2768&amp;$B2768,Mapping!$C:$G,3,0)</f>
        <v>PHARMA</v>
      </c>
      <c r="I2768" t="str">
        <f>VLOOKUP($A2768&amp;$C2768&amp;$B2768,Mapping!$C:$G,4,0)</f>
        <v>FRENADOL</v>
      </c>
      <c r="J2768" t="str">
        <f t="shared" si="43"/>
        <v>FRENADOL HOT LEMON</v>
      </c>
      <c r="K2768" t="str">
        <f>VLOOKUP($A2768&amp;$C2768&amp;$B2768,Mapping!$C:$G,5,0)</f>
        <v>OTC</v>
      </c>
      <c r="L2768" t="str">
        <f>VLOOKUP(J2768&amp;H2768,Mapping!J:K,2,0)</f>
        <v>Frenadol Others</v>
      </c>
      <c r="M2768" t="str">
        <f>IF(OR(I2768="PIZ BUIN",I2768="LISTERINE"),VLOOKUP(E2768,MAPEO!C:D,2,0)&amp;" "&amp;H2768,VLOOKUP(E2768,MAPEO!C:D,2,0))</f>
        <v>Frenadol</v>
      </c>
      <c r="N2768">
        <f>VLOOKUP(F2768,MD!A:B,2,0)</f>
        <v>0</v>
      </c>
    </row>
    <row r="2769" spans="1:14">
      <c r="A2769" t="s">
        <v>133</v>
      </c>
      <c r="B2769" t="s">
        <v>0</v>
      </c>
      <c r="C2769" t="s">
        <v>169</v>
      </c>
      <c r="D2769" t="s">
        <v>428</v>
      </c>
      <c r="E2769" t="s">
        <v>428</v>
      </c>
      <c r="F2769" t="s">
        <v>111</v>
      </c>
      <c r="G2769" s="3">
        <v>-10073.32</v>
      </c>
      <c r="H2769" s="3" t="str">
        <f>VLOOKUP($A2769&amp;$C2769&amp;$B2769,Mapping!$C:$G,3,0)</f>
        <v>PHARMA</v>
      </c>
      <c r="I2769" t="str">
        <f>VLOOKUP($A2769&amp;$C2769&amp;$B2769,Mapping!$C:$G,4,0)</f>
        <v>FRENADOL</v>
      </c>
      <c r="J2769" t="str">
        <f t="shared" si="43"/>
        <v>FRENADOL HOT LEMON</v>
      </c>
      <c r="K2769" t="str">
        <f>VLOOKUP($A2769&amp;$C2769&amp;$B2769,Mapping!$C:$G,5,0)</f>
        <v>OTC</v>
      </c>
      <c r="L2769" t="str">
        <f>VLOOKUP(J2769&amp;H2769,Mapping!J:K,2,0)</f>
        <v>Frenadol Others</v>
      </c>
      <c r="M2769" t="str">
        <f>IF(OR(I2769="PIZ BUIN",I2769="LISTERINE"),VLOOKUP(E2769,MAPEO!C:D,2,0)&amp;" "&amp;H2769,VLOOKUP(E2769,MAPEO!C:D,2,0))</f>
        <v>Frenadol</v>
      </c>
      <c r="N2769">
        <f>VLOOKUP(F2769,MD!A:B,2,0)</f>
        <v>0</v>
      </c>
    </row>
    <row r="2770" spans="1:14">
      <c r="A2770" t="s">
        <v>133</v>
      </c>
      <c r="B2770" t="s">
        <v>0</v>
      </c>
      <c r="C2770" t="s">
        <v>169</v>
      </c>
      <c r="D2770" t="s">
        <v>428</v>
      </c>
      <c r="E2770" t="s">
        <v>428</v>
      </c>
      <c r="F2770" t="s">
        <v>114</v>
      </c>
      <c r="G2770" s="3">
        <v>-19756</v>
      </c>
      <c r="H2770" s="3" t="str">
        <f>VLOOKUP($A2770&amp;$C2770&amp;$B2770,Mapping!$C:$G,3,0)</f>
        <v>PHARMA</v>
      </c>
      <c r="I2770" t="str">
        <f>VLOOKUP($A2770&amp;$C2770&amp;$B2770,Mapping!$C:$G,4,0)</f>
        <v>FRENADOL</v>
      </c>
      <c r="J2770" t="str">
        <f t="shared" si="43"/>
        <v>FRENADOL HOT LEMON</v>
      </c>
      <c r="K2770" t="str">
        <f>VLOOKUP($A2770&amp;$C2770&amp;$B2770,Mapping!$C:$G,5,0)</f>
        <v>OTC</v>
      </c>
      <c r="L2770" t="str">
        <f>VLOOKUP(J2770&amp;H2770,Mapping!J:K,2,0)</f>
        <v>Frenadol Others</v>
      </c>
      <c r="M2770" t="str">
        <f>IF(OR(I2770="PIZ BUIN",I2770="LISTERINE"),VLOOKUP(E2770,MAPEO!C:D,2,0)&amp;" "&amp;H2770,VLOOKUP(E2770,MAPEO!C:D,2,0))</f>
        <v>Frenadol</v>
      </c>
      <c r="N2770">
        <f>VLOOKUP(F2770,MD!A:B,2,0)</f>
        <v>0</v>
      </c>
    </row>
    <row r="2771" spans="1:14">
      <c r="A2771" t="s">
        <v>133</v>
      </c>
      <c r="B2771" t="s">
        <v>0</v>
      </c>
      <c r="C2771" t="s">
        <v>169</v>
      </c>
      <c r="D2771" t="s">
        <v>428</v>
      </c>
      <c r="E2771" t="s">
        <v>428</v>
      </c>
      <c r="F2771" t="s">
        <v>115</v>
      </c>
      <c r="G2771" s="3">
        <v>-1980.88</v>
      </c>
      <c r="H2771" s="3" t="str">
        <f>VLOOKUP($A2771&amp;$C2771&amp;$B2771,Mapping!$C:$G,3,0)</f>
        <v>PHARMA</v>
      </c>
      <c r="I2771" t="str">
        <f>VLOOKUP($A2771&amp;$C2771&amp;$B2771,Mapping!$C:$G,4,0)</f>
        <v>FRENADOL</v>
      </c>
      <c r="J2771" t="str">
        <f t="shared" si="43"/>
        <v>FRENADOL HOT LEMON</v>
      </c>
      <c r="K2771" t="str">
        <f>VLOOKUP($A2771&amp;$C2771&amp;$B2771,Mapping!$C:$G,5,0)</f>
        <v>OTC</v>
      </c>
      <c r="L2771" t="str">
        <f>VLOOKUP(J2771&amp;H2771,Mapping!J:K,2,0)</f>
        <v>Frenadol Others</v>
      </c>
      <c r="M2771" t="str">
        <f>IF(OR(I2771="PIZ BUIN",I2771="LISTERINE"),VLOOKUP(E2771,MAPEO!C:D,2,0)&amp;" "&amp;H2771,VLOOKUP(E2771,MAPEO!C:D,2,0))</f>
        <v>Frenadol</v>
      </c>
      <c r="N2771" t="str">
        <f>VLOOKUP(F2771,MD!A:B,2,0)</f>
        <v>YTD 2016</v>
      </c>
    </row>
    <row r="2772" spans="1:14">
      <c r="A2772" t="s">
        <v>133</v>
      </c>
      <c r="B2772" t="s">
        <v>0</v>
      </c>
      <c r="C2772" t="s">
        <v>169</v>
      </c>
      <c r="D2772" t="s">
        <v>428</v>
      </c>
      <c r="E2772" t="s">
        <v>428</v>
      </c>
      <c r="F2772" t="s">
        <v>117</v>
      </c>
      <c r="G2772" s="3">
        <v>-7282.24</v>
      </c>
      <c r="H2772" s="3" t="str">
        <f>VLOOKUP($A2772&amp;$C2772&amp;$B2772,Mapping!$C:$G,3,0)</f>
        <v>PHARMA</v>
      </c>
      <c r="I2772" t="str">
        <f>VLOOKUP($A2772&amp;$C2772&amp;$B2772,Mapping!$C:$G,4,0)</f>
        <v>FRENADOL</v>
      </c>
      <c r="J2772" t="str">
        <f t="shared" si="43"/>
        <v>FRENADOL HOT LEMON</v>
      </c>
      <c r="K2772" t="str">
        <f>VLOOKUP($A2772&amp;$C2772&amp;$B2772,Mapping!$C:$G,5,0)</f>
        <v>OTC</v>
      </c>
      <c r="L2772" t="str">
        <f>VLOOKUP(J2772&amp;H2772,Mapping!J:K,2,0)</f>
        <v>Frenadol Others</v>
      </c>
      <c r="M2772" t="str">
        <f>IF(OR(I2772="PIZ BUIN",I2772="LISTERINE"),VLOOKUP(E2772,MAPEO!C:D,2,0)&amp;" "&amp;H2772,VLOOKUP(E2772,MAPEO!C:D,2,0))</f>
        <v>Frenadol</v>
      </c>
      <c r="N2772" t="str">
        <f>VLOOKUP(F2772,MD!A:B,2,0)</f>
        <v>YTD 2016</v>
      </c>
    </row>
    <row r="2773" spans="1:14">
      <c r="A2773" t="s">
        <v>133</v>
      </c>
      <c r="B2773" t="s">
        <v>0</v>
      </c>
      <c r="C2773" t="s">
        <v>169</v>
      </c>
      <c r="D2773" t="s">
        <v>428</v>
      </c>
      <c r="E2773" t="s">
        <v>428</v>
      </c>
      <c r="F2773" t="s">
        <v>118</v>
      </c>
      <c r="G2773" s="3">
        <v>-2950</v>
      </c>
      <c r="H2773" s="3" t="str">
        <f>VLOOKUP($A2773&amp;$C2773&amp;$B2773,Mapping!$C:$G,3,0)</f>
        <v>PHARMA</v>
      </c>
      <c r="I2773" t="str">
        <f>VLOOKUP($A2773&amp;$C2773&amp;$B2773,Mapping!$C:$G,4,0)</f>
        <v>FRENADOL</v>
      </c>
      <c r="J2773" t="str">
        <f t="shared" si="43"/>
        <v>FRENADOL HOT LEMON</v>
      </c>
      <c r="K2773" t="str">
        <f>VLOOKUP($A2773&amp;$C2773&amp;$B2773,Mapping!$C:$G,5,0)</f>
        <v>OTC</v>
      </c>
      <c r="L2773" t="str">
        <f>VLOOKUP(J2773&amp;H2773,Mapping!J:K,2,0)</f>
        <v>Frenadol Others</v>
      </c>
      <c r="M2773" t="str">
        <f>IF(OR(I2773="PIZ BUIN",I2773="LISTERINE"),VLOOKUP(E2773,MAPEO!C:D,2,0)&amp;" "&amp;H2773,VLOOKUP(E2773,MAPEO!C:D,2,0))</f>
        <v>Frenadol</v>
      </c>
      <c r="N2773" t="str">
        <f>VLOOKUP(F2773,MD!A:B,2,0)</f>
        <v>YTD 2016</v>
      </c>
    </row>
    <row r="2774" spans="1:14">
      <c r="A2774" t="s">
        <v>133</v>
      </c>
      <c r="B2774" t="s">
        <v>0</v>
      </c>
      <c r="C2774" t="s">
        <v>169</v>
      </c>
      <c r="D2774" t="s">
        <v>429</v>
      </c>
      <c r="E2774" t="s">
        <v>429</v>
      </c>
      <c r="F2774" t="s">
        <v>482</v>
      </c>
      <c r="G2774" s="3">
        <v>37558.75</v>
      </c>
      <c r="H2774" s="3" t="str">
        <f>VLOOKUP($A2774&amp;$C2774&amp;$B2774,Mapping!$C:$G,3,0)</f>
        <v>PHARMA</v>
      </c>
      <c r="I2774" t="str">
        <f>VLOOKUP($A2774&amp;$C2774&amp;$B2774,Mapping!$C:$G,4,0)</f>
        <v>FRENADOL</v>
      </c>
      <c r="J2774" t="str">
        <f t="shared" si="43"/>
        <v>FRENADOL JUNIOR</v>
      </c>
      <c r="K2774" t="str">
        <f>VLOOKUP($A2774&amp;$C2774&amp;$B2774,Mapping!$C:$G,5,0)</f>
        <v>OTC</v>
      </c>
      <c r="L2774" t="str">
        <f>VLOOKUP(J2774&amp;H2774,Mapping!J:K,2,0)</f>
        <v>Frenadol Others</v>
      </c>
      <c r="M2774" t="str">
        <f>IF(OR(I2774="PIZ BUIN",I2774="LISTERINE"),VLOOKUP(E2774,MAPEO!C:D,2,0)&amp;" "&amp;H2774,VLOOKUP(E2774,MAPEO!C:D,2,0))</f>
        <v>Frenadol</v>
      </c>
      <c r="N2774">
        <f>VLOOKUP(F2774,MD!A:B,2,0)</f>
        <v>0</v>
      </c>
    </row>
    <row r="2775" spans="1:14">
      <c r="A2775" t="s">
        <v>133</v>
      </c>
      <c r="B2775" t="s">
        <v>0</v>
      </c>
      <c r="C2775" t="s">
        <v>169</v>
      </c>
      <c r="D2775" t="s">
        <v>429</v>
      </c>
      <c r="E2775" t="s">
        <v>429</v>
      </c>
      <c r="F2775" t="s">
        <v>483</v>
      </c>
      <c r="G2775" s="3">
        <v>74550.17</v>
      </c>
      <c r="H2775" s="3" t="str">
        <f>VLOOKUP($A2775&amp;$C2775&amp;$B2775,Mapping!$C:$G,3,0)</f>
        <v>PHARMA</v>
      </c>
      <c r="I2775" t="str">
        <f>VLOOKUP($A2775&amp;$C2775&amp;$B2775,Mapping!$C:$G,4,0)</f>
        <v>FRENADOL</v>
      </c>
      <c r="J2775" t="str">
        <f t="shared" si="43"/>
        <v>FRENADOL JUNIOR</v>
      </c>
      <c r="K2775" t="str">
        <f>VLOOKUP($A2775&amp;$C2775&amp;$B2775,Mapping!$C:$G,5,0)</f>
        <v>OTC</v>
      </c>
      <c r="L2775" t="str">
        <f>VLOOKUP(J2775&amp;H2775,Mapping!J:K,2,0)</f>
        <v>Frenadol Others</v>
      </c>
      <c r="M2775" t="str">
        <f>IF(OR(I2775="PIZ BUIN",I2775="LISTERINE"),VLOOKUP(E2775,MAPEO!C:D,2,0)&amp;" "&amp;H2775,VLOOKUP(E2775,MAPEO!C:D,2,0))</f>
        <v>Frenadol</v>
      </c>
      <c r="N2775">
        <f>VLOOKUP(F2775,MD!A:B,2,0)</f>
        <v>0</v>
      </c>
    </row>
    <row r="2776" spans="1:14">
      <c r="A2776" t="s">
        <v>133</v>
      </c>
      <c r="B2776" t="s">
        <v>0</v>
      </c>
      <c r="C2776" t="s">
        <v>169</v>
      </c>
      <c r="D2776" t="s">
        <v>429</v>
      </c>
      <c r="E2776" t="s">
        <v>429</v>
      </c>
      <c r="F2776" t="s">
        <v>484</v>
      </c>
      <c r="G2776" s="3">
        <v>86330.5</v>
      </c>
      <c r="H2776" s="3" t="str">
        <f>VLOOKUP($A2776&amp;$C2776&amp;$B2776,Mapping!$C:$G,3,0)</f>
        <v>PHARMA</v>
      </c>
      <c r="I2776" t="str">
        <f>VLOOKUP($A2776&amp;$C2776&amp;$B2776,Mapping!$C:$G,4,0)</f>
        <v>FRENADOL</v>
      </c>
      <c r="J2776" t="str">
        <f t="shared" si="43"/>
        <v>FRENADOL JUNIOR</v>
      </c>
      <c r="K2776" t="str">
        <f>VLOOKUP($A2776&amp;$C2776&amp;$B2776,Mapping!$C:$G,5,0)</f>
        <v>OTC</v>
      </c>
      <c r="L2776" t="str">
        <f>VLOOKUP(J2776&amp;H2776,Mapping!J:K,2,0)</f>
        <v>Frenadol Others</v>
      </c>
      <c r="M2776" t="str">
        <f>IF(OR(I2776="PIZ BUIN",I2776="LISTERINE"),VLOOKUP(E2776,MAPEO!C:D,2,0)&amp;" "&amp;H2776,VLOOKUP(E2776,MAPEO!C:D,2,0))</f>
        <v>Frenadol</v>
      </c>
      <c r="N2776">
        <f>VLOOKUP(F2776,MD!A:B,2,0)</f>
        <v>0</v>
      </c>
    </row>
    <row r="2777" spans="1:14">
      <c r="A2777" t="s">
        <v>133</v>
      </c>
      <c r="B2777" t="s">
        <v>0</v>
      </c>
      <c r="C2777" t="s">
        <v>169</v>
      </c>
      <c r="D2777" t="s">
        <v>429</v>
      </c>
      <c r="E2777" t="s">
        <v>429</v>
      </c>
      <c r="F2777" t="s">
        <v>485</v>
      </c>
      <c r="G2777" s="3">
        <v>22292.59</v>
      </c>
      <c r="H2777" s="3" t="str">
        <f>VLOOKUP($A2777&amp;$C2777&amp;$B2777,Mapping!$C:$G,3,0)</f>
        <v>PHARMA</v>
      </c>
      <c r="I2777" t="str">
        <f>VLOOKUP($A2777&amp;$C2777&amp;$B2777,Mapping!$C:$G,4,0)</f>
        <v>FRENADOL</v>
      </c>
      <c r="J2777" t="str">
        <f t="shared" si="43"/>
        <v>FRENADOL JUNIOR</v>
      </c>
      <c r="K2777" t="str">
        <f>VLOOKUP($A2777&amp;$C2777&amp;$B2777,Mapping!$C:$G,5,0)</f>
        <v>OTC</v>
      </c>
      <c r="L2777" t="str">
        <f>VLOOKUP(J2777&amp;H2777,Mapping!J:K,2,0)</f>
        <v>Frenadol Others</v>
      </c>
      <c r="M2777" t="str">
        <f>IF(OR(I2777="PIZ BUIN",I2777="LISTERINE"),VLOOKUP(E2777,MAPEO!C:D,2,0)&amp;" "&amp;H2777,VLOOKUP(E2777,MAPEO!C:D,2,0))</f>
        <v>Frenadol</v>
      </c>
      <c r="N2777">
        <f>VLOOKUP(F2777,MD!A:B,2,0)</f>
        <v>0</v>
      </c>
    </row>
    <row r="2778" spans="1:14">
      <c r="A2778" t="s">
        <v>133</v>
      </c>
      <c r="B2778" t="s">
        <v>0</v>
      </c>
      <c r="C2778" t="s">
        <v>169</v>
      </c>
      <c r="D2778" t="s">
        <v>429</v>
      </c>
      <c r="E2778" t="s">
        <v>429</v>
      </c>
      <c r="F2778" t="s">
        <v>486</v>
      </c>
      <c r="G2778" s="3">
        <v>26218.31</v>
      </c>
      <c r="H2778" s="3" t="str">
        <f>VLOOKUP($A2778&amp;$C2778&amp;$B2778,Mapping!$C:$G,3,0)</f>
        <v>PHARMA</v>
      </c>
      <c r="I2778" t="str">
        <f>VLOOKUP($A2778&amp;$C2778&amp;$B2778,Mapping!$C:$G,4,0)</f>
        <v>FRENADOL</v>
      </c>
      <c r="J2778" t="str">
        <f t="shared" si="43"/>
        <v>FRENADOL JUNIOR</v>
      </c>
      <c r="K2778" t="str">
        <f>VLOOKUP($A2778&amp;$C2778&amp;$B2778,Mapping!$C:$G,5,0)</f>
        <v>OTC</v>
      </c>
      <c r="L2778" t="str">
        <f>VLOOKUP(J2778&amp;H2778,Mapping!J:K,2,0)</f>
        <v>Frenadol Others</v>
      </c>
      <c r="M2778" t="str">
        <f>IF(OR(I2778="PIZ BUIN",I2778="LISTERINE"),VLOOKUP(E2778,MAPEO!C:D,2,0)&amp;" "&amp;H2778,VLOOKUP(E2778,MAPEO!C:D,2,0))</f>
        <v>Frenadol</v>
      </c>
      <c r="N2778">
        <f>VLOOKUP(F2778,MD!A:B,2,0)</f>
        <v>0</v>
      </c>
    </row>
    <row r="2779" spans="1:14">
      <c r="A2779" t="s">
        <v>133</v>
      </c>
      <c r="B2779" t="s">
        <v>0</v>
      </c>
      <c r="C2779" t="s">
        <v>169</v>
      </c>
      <c r="D2779" t="s">
        <v>429</v>
      </c>
      <c r="E2779" t="s">
        <v>429</v>
      </c>
      <c r="F2779" t="s">
        <v>487</v>
      </c>
      <c r="G2779" s="3">
        <v>61627.64</v>
      </c>
      <c r="H2779" s="3" t="str">
        <f>VLOOKUP($A2779&amp;$C2779&amp;$B2779,Mapping!$C:$G,3,0)</f>
        <v>PHARMA</v>
      </c>
      <c r="I2779" t="str">
        <f>VLOOKUP($A2779&amp;$C2779&amp;$B2779,Mapping!$C:$G,4,0)</f>
        <v>FRENADOL</v>
      </c>
      <c r="J2779" t="str">
        <f t="shared" si="43"/>
        <v>FRENADOL JUNIOR</v>
      </c>
      <c r="K2779" t="str">
        <f>VLOOKUP($A2779&amp;$C2779&amp;$B2779,Mapping!$C:$G,5,0)</f>
        <v>OTC</v>
      </c>
      <c r="L2779" t="str">
        <f>VLOOKUP(J2779&amp;H2779,Mapping!J:K,2,0)</f>
        <v>Frenadol Others</v>
      </c>
      <c r="M2779" t="str">
        <f>IF(OR(I2779="PIZ BUIN",I2779="LISTERINE"),VLOOKUP(E2779,MAPEO!C:D,2,0)&amp;" "&amp;H2779,VLOOKUP(E2779,MAPEO!C:D,2,0))</f>
        <v>Frenadol</v>
      </c>
      <c r="N2779">
        <f>VLOOKUP(F2779,MD!A:B,2,0)</f>
        <v>0</v>
      </c>
    </row>
    <row r="2780" spans="1:14">
      <c r="A2780" t="s">
        <v>133</v>
      </c>
      <c r="B2780" t="s">
        <v>0</v>
      </c>
      <c r="C2780" t="s">
        <v>169</v>
      </c>
      <c r="D2780" t="s">
        <v>429</v>
      </c>
      <c r="E2780" t="s">
        <v>429</v>
      </c>
      <c r="F2780" t="s">
        <v>488</v>
      </c>
      <c r="G2780" s="3">
        <v>5316.87</v>
      </c>
      <c r="H2780" s="3" t="str">
        <f>VLOOKUP($A2780&amp;$C2780&amp;$B2780,Mapping!$C:$G,3,0)</f>
        <v>PHARMA</v>
      </c>
      <c r="I2780" t="str">
        <f>VLOOKUP($A2780&amp;$C2780&amp;$B2780,Mapping!$C:$G,4,0)</f>
        <v>FRENADOL</v>
      </c>
      <c r="J2780" t="str">
        <f t="shared" si="43"/>
        <v>FRENADOL JUNIOR</v>
      </c>
      <c r="K2780" t="str">
        <f>VLOOKUP($A2780&amp;$C2780&amp;$B2780,Mapping!$C:$G,5,0)</f>
        <v>OTC</v>
      </c>
      <c r="L2780" t="str">
        <f>VLOOKUP(J2780&amp;H2780,Mapping!J:K,2,0)</f>
        <v>Frenadol Others</v>
      </c>
      <c r="M2780" t="str">
        <f>IF(OR(I2780="PIZ BUIN",I2780="LISTERINE"),VLOOKUP(E2780,MAPEO!C:D,2,0)&amp;" "&amp;H2780,VLOOKUP(E2780,MAPEO!C:D,2,0))</f>
        <v>Frenadol</v>
      </c>
      <c r="N2780">
        <f>VLOOKUP(F2780,MD!A:B,2,0)</f>
        <v>0</v>
      </c>
    </row>
    <row r="2781" spans="1:14">
      <c r="A2781" t="s">
        <v>133</v>
      </c>
      <c r="B2781" t="s">
        <v>0</v>
      </c>
      <c r="C2781" t="s">
        <v>169</v>
      </c>
      <c r="D2781" t="s">
        <v>429</v>
      </c>
      <c r="E2781" t="s">
        <v>429</v>
      </c>
      <c r="F2781" t="s">
        <v>489</v>
      </c>
      <c r="G2781" s="3">
        <v>4920.4399999999996</v>
      </c>
      <c r="H2781" s="3" t="str">
        <f>VLOOKUP($A2781&amp;$C2781&amp;$B2781,Mapping!$C:$G,3,0)</f>
        <v>PHARMA</v>
      </c>
      <c r="I2781" t="str">
        <f>VLOOKUP($A2781&amp;$C2781&amp;$B2781,Mapping!$C:$G,4,0)</f>
        <v>FRENADOL</v>
      </c>
      <c r="J2781" t="str">
        <f t="shared" si="43"/>
        <v>FRENADOL JUNIOR</v>
      </c>
      <c r="K2781" t="str">
        <f>VLOOKUP($A2781&amp;$C2781&amp;$B2781,Mapping!$C:$G,5,0)</f>
        <v>OTC</v>
      </c>
      <c r="L2781" t="str">
        <f>VLOOKUP(J2781&amp;H2781,Mapping!J:K,2,0)</f>
        <v>Frenadol Others</v>
      </c>
      <c r="M2781" t="str">
        <f>IF(OR(I2781="PIZ BUIN",I2781="LISTERINE"),VLOOKUP(E2781,MAPEO!C:D,2,0)&amp;" "&amp;H2781,VLOOKUP(E2781,MAPEO!C:D,2,0))</f>
        <v>Frenadol</v>
      </c>
      <c r="N2781">
        <f>VLOOKUP(F2781,MD!A:B,2,0)</f>
        <v>0</v>
      </c>
    </row>
    <row r="2782" spans="1:14">
      <c r="A2782" t="s">
        <v>133</v>
      </c>
      <c r="B2782" t="s">
        <v>0</v>
      </c>
      <c r="C2782" t="s">
        <v>169</v>
      </c>
      <c r="D2782" t="s">
        <v>429</v>
      </c>
      <c r="E2782" t="s">
        <v>429</v>
      </c>
      <c r="F2782" t="s">
        <v>490</v>
      </c>
      <c r="G2782" s="3">
        <v>215032.76</v>
      </c>
      <c r="H2782" s="3" t="str">
        <f>VLOOKUP($A2782&amp;$C2782&amp;$B2782,Mapping!$C:$G,3,0)</f>
        <v>PHARMA</v>
      </c>
      <c r="I2782" t="str">
        <f>VLOOKUP($A2782&amp;$C2782&amp;$B2782,Mapping!$C:$G,4,0)</f>
        <v>FRENADOL</v>
      </c>
      <c r="J2782" t="str">
        <f t="shared" si="43"/>
        <v>FRENADOL JUNIOR</v>
      </c>
      <c r="K2782" t="str">
        <f>VLOOKUP($A2782&amp;$C2782&amp;$B2782,Mapping!$C:$G,5,0)</f>
        <v>OTC</v>
      </c>
      <c r="L2782" t="str">
        <f>VLOOKUP(J2782&amp;H2782,Mapping!J:K,2,0)</f>
        <v>Frenadol Others</v>
      </c>
      <c r="M2782" t="str">
        <f>IF(OR(I2782="PIZ BUIN",I2782="LISTERINE"),VLOOKUP(E2782,MAPEO!C:D,2,0)&amp;" "&amp;H2782,VLOOKUP(E2782,MAPEO!C:D,2,0))</f>
        <v>Frenadol</v>
      </c>
      <c r="N2782">
        <f>VLOOKUP(F2782,MD!A:B,2,0)</f>
        <v>0</v>
      </c>
    </row>
    <row r="2783" spans="1:14">
      <c r="A2783" t="s">
        <v>133</v>
      </c>
      <c r="B2783" t="s">
        <v>0</v>
      </c>
      <c r="C2783" t="s">
        <v>169</v>
      </c>
      <c r="D2783" t="s">
        <v>429</v>
      </c>
      <c r="E2783" t="s">
        <v>429</v>
      </c>
      <c r="F2783" t="s">
        <v>491</v>
      </c>
      <c r="G2783" s="3">
        <v>92551.63</v>
      </c>
      <c r="H2783" s="3" t="str">
        <f>VLOOKUP($A2783&amp;$C2783&amp;$B2783,Mapping!$C:$G,3,0)</f>
        <v>PHARMA</v>
      </c>
      <c r="I2783" t="str">
        <f>VLOOKUP($A2783&amp;$C2783&amp;$B2783,Mapping!$C:$G,4,0)</f>
        <v>FRENADOL</v>
      </c>
      <c r="J2783" t="str">
        <f t="shared" si="43"/>
        <v>FRENADOL JUNIOR</v>
      </c>
      <c r="K2783" t="str">
        <f>VLOOKUP($A2783&amp;$C2783&amp;$B2783,Mapping!$C:$G,5,0)</f>
        <v>OTC</v>
      </c>
      <c r="L2783" t="str">
        <f>VLOOKUP(J2783&amp;H2783,Mapping!J:K,2,0)</f>
        <v>Frenadol Others</v>
      </c>
      <c r="M2783" t="str">
        <f>IF(OR(I2783="PIZ BUIN",I2783="LISTERINE"),VLOOKUP(E2783,MAPEO!C:D,2,0)&amp;" "&amp;H2783,VLOOKUP(E2783,MAPEO!C:D,2,0))</f>
        <v>Frenadol</v>
      </c>
      <c r="N2783">
        <f>VLOOKUP(F2783,MD!A:B,2,0)</f>
        <v>0</v>
      </c>
    </row>
    <row r="2784" spans="1:14">
      <c r="A2784" t="s">
        <v>133</v>
      </c>
      <c r="B2784" t="s">
        <v>0</v>
      </c>
      <c r="C2784" t="s">
        <v>169</v>
      </c>
      <c r="D2784" t="s">
        <v>429</v>
      </c>
      <c r="E2784" t="s">
        <v>429</v>
      </c>
      <c r="F2784" t="s">
        <v>492</v>
      </c>
      <c r="G2784" s="3">
        <v>84769.83</v>
      </c>
      <c r="H2784" s="3" t="str">
        <f>VLOOKUP($A2784&amp;$C2784&amp;$B2784,Mapping!$C:$G,3,0)</f>
        <v>PHARMA</v>
      </c>
      <c r="I2784" t="str">
        <f>VLOOKUP($A2784&amp;$C2784&amp;$B2784,Mapping!$C:$G,4,0)</f>
        <v>FRENADOL</v>
      </c>
      <c r="J2784" t="str">
        <f t="shared" si="43"/>
        <v>FRENADOL JUNIOR</v>
      </c>
      <c r="K2784" t="str">
        <f>VLOOKUP($A2784&amp;$C2784&amp;$B2784,Mapping!$C:$G,5,0)</f>
        <v>OTC</v>
      </c>
      <c r="L2784" t="str">
        <f>VLOOKUP(J2784&amp;H2784,Mapping!J:K,2,0)</f>
        <v>Frenadol Others</v>
      </c>
      <c r="M2784" t="str">
        <f>IF(OR(I2784="PIZ BUIN",I2784="LISTERINE"),VLOOKUP(E2784,MAPEO!C:D,2,0)&amp;" "&amp;H2784,VLOOKUP(E2784,MAPEO!C:D,2,0))</f>
        <v>Frenadol</v>
      </c>
      <c r="N2784">
        <f>VLOOKUP(F2784,MD!A:B,2,0)</f>
        <v>0</v>
      </c>
    </row>
    <row r="2785" spans="1:14">
      <c r="A2785" t="s">
        <v>133</v>
      </c>
      <c r="B2785" t="s">
        <v>0</v>
      </c>
      <c r="C2785" t="s">
        <v>169</v>
      </c>
      <c r="D2785" t="s">
        <v>429</v>
      </c>
      <c r="E2785" t="s">
        <v>429</v>
      </c>
      <c r="F2785" t="s">
        <v>493</v>
      </c>
      <c r="G2785" s="3">
        <v>296330.32</v>
      </c>
      <c r="H2785" s="3" t="str">
        <f>VLOOKUP($A2785&amp;$C2785&amp;$B2785,Mapping!$C:$G,3,0)</f>
        <v>PHARMA</v>
      </c>
      <c r="I2785" t="str">
        <f>VLOOKUP($A2785&amp;$C2785&amp;$B2785,Mapping!$C:$G,4,0)</f>
        <v>FRENADOL</v>
      </c>
      <c r="J2785" t="str">
        <f t="shared" si="43"/>
        <v>FRENADOL JUNIOR</v>
      </c>
      <c r="K2785" t="str">
        <f>VLOOKUP($A2785&amp;$C2785&amp;$B2785,Mapping!$C:$G,5,0)</f>
        <v>OTC</v>
      </c>
      <c r="L2785" t="str">
        <f>VLOOKUP(J2785&amp;H2785,Mapping!J:K,2,0)</f>
        <v>Frenadol Others</v>
      </c>
      <c r="M2785" t="str">
        <f>IF(OR(I2785="PIZ BUIN",I2785="LISTERINE"),VLOOKUP(E2785,MAPEO!C:D,2,0)&amp;" "&amp;H2785,VLOOKUP(E2785,MAPEO!C:D,2,0))</f>
        <v>Frenadol</v>
      </c>
      <c r="N2785">
        <f>VLOOKUP(F2785,MD!A:B,2,0)</f>
        <v>0</v>
      </c>
    </row>
    <row r="2786" spans="1:14">
      <c r="A2786" t="s">
        <v>133</v>
      </c>
      <c r="B2786" t="s">
        <v>0</v>
      </c>
      <c r="C2786" t="s">
        <v>169</v>
      </c>
      <c r="D2786" t="s">
        <v>429</v>
      </c>
      <c r="E2786" t="s">
        <v>429</v>
      </c>
      <c r="F2786" t="s">
        <v>95</v>
      </c>
      <c r="G2786" s="3">
        <v>34637.660000000003</v>
      </c>
      <c r="H2786" s="3" t="str">
        <f>VLOOKUP($A2786&amp;$C2786&amp;$B2786,Mapping!$C:$G,3,0)</f>
        <v>PHARMA</v>
      </c>
      <c r="I2786" t="str">
        <f>VLOOKUP($A2786&amp;$C2786&amp;$B2786,Mapping!$C:$G,4,0)</f>
        <v>FRENADOL</v>
      </c>
      <c r="J2786" t="str">
        <f t="shared" si="43"/>
        <v>FRENADOL JUNIOR</v>
      </c>
      <c r="K2786" t="str">
        <f>VLOOKUP($A2786&amp;$C2786&amp;$B2786,Mapping!$C:$G,5,0)</f>
        <v>OTC</v>
      </c>
      <c r="L2786" t="str">
        <f>VLOOKUP(J2786&amp;H2786,Mapping!J:K,2,0)</f>
        <v>Frenadol Others</v>
      </c>
      <c r="M2786" t="str">
        <f>IF(OR(I2786="PIZ BUIN",I2786="LISTERINE"),VLOOKUP(E2786,MAPEO!C:D,2,0)&amp;" "&amp;H2786,VLOOKUP(E2786,MAPEO!C:D,2,0))</f>
        <v>Frenadol</v>
      </c>
      <c r="N2786" t="str">
        <f>VLOOKUP(F2786,MD!A:B,2,0)</f>
        <v>YTD 2015</v>
      </c>
    </row>
    <row r="2787" spans="1:14">
      <c r="A2787" t="s">
        <v>133</v>
      </c>
      <c r="B2787" t="s">
        <v>0</v>
      </c>
      <c r="C2787" t="s">
        <v>169</v>
      </c>
      <c r="D2787" t="s">
        <v>429</v>
      </c>
      <c r="E2787" t="s">
        <v>429</v>
      </c>
      <c r="F2787" t="s">
        <v>96</v>
      </c>
      <c r="G2787" s="3">
        <v>207711.53</v>
      </c>
      <c r="H2787" s="3" t="str">
        <f>VLOOKUP($A2787&amp;$C2787&amp;$B2787,Mapping!$C:$G,3,0)</f>
        <v>PHARMA</v>
      </c>
      <c r="I2787" t="str">
        <f>VLOOKUP($A2787&amp;$C2787&amp;$B2787,Mapping!$C:$G,4,0)</f>
        <v>FRENADOL</v>
      </c>
      <c r="J2787" t="str">
        <f t="shared" si="43"/>
        <v>FRENADOL JUNIOR</v>
      </c>
      <c r="K2787" t="str">
        <f>VLOOKUP($A2787&amp;$C2787&amp;$B2787,Mapping!$C:$G,5,0)</f>
        <v>OTC</v>
      </c>
      <c r="L2787" t="str">
        <f>VLOOKUP(J2787&amp;H2787,Mapping!J:K,2,0)</f>
        <v>Frenadol Others</v>
      </c>
      <c r="M2787" t="str">
        <f>IF(OR(I2787="PIZ BUIN",I2787="LISTERINE"),VLOOKUP(E2787,MAPEO!C:D,2,0)&amp;" "&amp;H2787,VLOOKUP(E2787,MAPEO!C:D,2,0))</f>
        <v>Frenadol</v>
      </c>
      <c r="N2787" t="str">
        <f>VLOOKUP(F2787,MD!A:B,2,0)</f>
        <v>YTD 2015</v>
      </c>
    </row>
    <row r="2788" spans="1:14">
      <c r="A2788" t="s">
        <v>133</v>
      </c>
      <c r="B2788" t="s">
        <v>0</v>
      </c>
      <c r="C2788" t="s">
        <v>169</v>
      </c>
      <c r="D2788" t="s">
        <v>429</v>
      </c>
      <c r="E2788" t="s">
        <v>429</v>
      </c>
      <c r="F2788" t="s">
        <v>97</v>
      </c>
      <c r="G2788" s="3">
        <v>66654.53</v>
      </c>
      <c r="H2788" s="3" t="str">
        <f>VLOOKUP($A2788&amp;$C2788&amp;$B2788,Mapping!$C:$G,3,0)</f>
        <v>PHARMA</v>
      </c>
      <c r="I2788" t="str">
        <f>VLOOKUP($A2788&amp;$C2788&amp;$B2788,Mapping!$C:$G,4,0)</f>
        <v>FRENADOL</v>
      </c>
      <c r="J2788" t="str">
        <f t="shared" si="43"/>
        <v>FRENADOL JUNIOR</v>
      </c>
      <c r="K2788" t="str">
        <f>VLOOKUP($A2788&amp;$C2788&amp;$B2788,Mapping!$C:$G,5,0)</f>
        <v>OTC</v>
      </c>
      <c r="L2788" t="str">
        <f>VLOOKUP(J2788&amp;H2788,Mapping!J:K,2,0)</f>
        <v>Frenadol Others</v>
      </c>
      <c r="M2788" t="str">
        <f>IF(OR(I2788="PIZ BUIN",I2788="LISTERINE"),VLOOKUP(E2788,MAPEO!C:D,2,0)&amp;" "&amp;H2788,VLOOKUP(E2788,MAPEO!C:D,2,0))</f>
        <v>Frenadol</v>
      </c>
      <c r="N2788" t="str">
        <f>VLOOKUP(F2788,MD!A:B,2,0)</f>
        <v>YTD 2015</v>
      </c>
    </row>
    <row r="2789" spans="1:14">
      <c r="A2789" t="s">
        <v>133</v>
      </c>
      <c r="B2789" t="s">
        <v>0</v>
      </c>
      <c r="C2789" t="s">
        <v>169</v>
      </c>
      <c r="D2789" t="s">
        <v>429</v>
      </c>
      <c r="E2789" t="s">
        <v>429</v>
      </c>
      <c r="F2789" t="s">
        <v>101</v>
      </c>
      <c r="G2789" s="3">
        <v>52136.75</v>
      </c>
      <c r="H2789" s="3" t="str">
        <f>VLOOKUP($A2789&amp;$C2789&amp;$B2789,Mapping!$C:$G,3,0)</f>
        <v>PHARMA</v>
      </c>
      <c r="I2789" t="str">
        <f>VLOOKUP($A2789&amp;$C2789&amp;$B2789,Mapping!$C:$G,4,0)</f>
        <v>FRENADOL</v>
      </c>
      <c r="J2789" t="str">
        <f t="shared" si="43"/>
        <v>FRENADOL JUNIOR</v>
      </c>
      <c r="K2789" t="str">
        <f>VLOOKUP($A2789&amp;$C2789&amp;$B2789,Mapping!$C:$G,5,0)</f>
        <v>OTC</v>
      </c>
      <c r="L2789" t="str">
        <f>VLOOKUP(J2789&amp;H2789,Mapping!J:K,2,0)</f>
        <v>Frenadol Others</v>
      </c>
      <c r="M2789" t="str">
        <f>IF(OR(I2789="PIZ BUIN",I2789="LISTERINE"),VLOOKUP(E2789,MAPEO!C:D,2,0)&amp;" "&amp;H2789,VLOOKUP(E2789,MAPEO!C:D,2,0))</f>
        <v>Frenadol</v>
      </c>
      <c r="N2789" t="str">
        <f>VLOOKUP(F2789,MD!A:B,2,0)</f>
        <v>YTD 2015</v>
      </c>
    </row>
    <row r="2790" spans="1:14">
      <c r="A2790" t="s">
        <v>133</v>
      </c>
      <c r="B2790" t="s">
        <v>0</v>
      </c>
      <c r="C2790" t="s">
        <v>169</v>
      </c>
      <c r="D2790" t="s">
        <v>429</v>
      </c>
      <c r="E2790" t="s">
        <v>429</v>
      </c>
      <c r="F2790" t="s">
        <v>104</v>
      </c>
      <c r="G2790" s="3">
        <v>34896.080000000002</v>
      </c>
      <c r="H2790" s="3" t="str">
        <f>VLOOKUP($A2790&amp;$C2790&amp;$B2790,Mapping!$C:$G,3,0)</f>
        <v>PHARMA</v>
      </c>
      <c r="I2790" t="str">
        <f>VLOOKUP($A2790&amp;$C2790&amp;$B2790,Mapping!$C:$G,4,0)</f>
        <v>FRENADOL</v>
      </c>
      <c r="J2790" t="str">
        <f t="shared" si="43"/>
        <v>FRENADOL JUNIOR</v>
      </c>
      <c r="K2790" t="str">
        <f>VLOOKUP($A2790&amp;$C2790&amp;$B2790,Mapping!$C:$G,5,0)</f>
        <v>OTC</v>
      </c>
      <c r="L2790" t="str">
        <f>VLOOKUP(J2790&amp;H2790,Mapping!J:K,2,0)</f>
        <v>Frenadol Others</v>
      </c>
      <c r="M2790" t="str">
        <f>IF(OR(I2790="PIZ BUIN",I2790="LISTERINE"),VLOOKUP(E2790,MAPEO!C:D,2,0)&amp;" "&amp;H2790,VLOOKUP(E2790,MAPEO!C:D,2,0))</f>
        <v>Frenadol</v>
      </c>
      <c r="N2790" t="str">
        <f>VLOOKUP(F2790,MD!A:B,2,0)</f>
        <v>YTD 2015</v>
      </c>
    </row>
    <row r="2791" spans="1:14">
      <c r="A2791" t="s">
        <v>133</v>
      </c>
      <c r="B2791" t="s">
        <v>0</v>
      </c>
      <c r="C2791" t="s">
        <v>169</v>
      </c>
      <c r="D2791" t="s">
        <v>429</v>
      </c>
      <c r="E2791" t="s">
        <v>429</v>
      </c>
      <c r="F2791" t="s">
        <v>105</v>
      </c>
      <c r="G2791" s="3">
        <v>80713.16</v>
      </c>
      <c r="H2791" s="3" t="str">
        <f>VLOOKUP($A2791&amp;$C2791&amp;$B2791,Mapping!$C:$G,3,0)</f>
        <v>PHARMA</v>
      </c>
      <c r="I2791" t="str">
        <f>VLOOKUP($A2791&amp;$C2791&amp;$B2791,Mapping!$C:$G,4,0)</f>
        <v>FRENADOL</v>
      </c>
      <c r="J2791" t="str">
        <f t="shared" si="43"/>
        <v>FRENADOL JUNIOR</v>
      </c>
      <c r="K2791" t="str">
        <f>VLOOKUP($A2791&amp;$C2791&amp;$B2791,Mapping!$C:$G,5,0)</f>
        <v>OTC</v>
      </c>
      <c r="L2791" t="str">
        <f>VLOOKUP(J2791&amp;H2791,Mapping!J:K,2,0)</f>
        <v>Frenadol Others</v>
      </c>
      <c r="M2791" t="str">
        <f>IF(OR(I2791="PIZ BUIN",I2791="LISTERINE"),VLOOKUP(E2791,MAPEO!C:D,2,0)&amp;" "&amp;H2791,VLOOKUP(E2791,MAPEO!C:D,2,0))</f>
        <v>Frenadol</v>
      </c>
      <c r="N2791" t="str">
        <f>VLOOKUP(F2791,MD!A:B,2,0)</f>
        <v>YTD 2015</v>
      </c>
    </row>
    <row r="2792" spans="1:14">
      <c r="A2792" t="s">
        <v>133</v>
      </c>
      <c r="B2792" t="s">
        <v>0</v>
      </c>
      <c r="C2792" t="s">
        <v>169</v>
      </c>
      <c r="D2792" t="s">
        <v>429</v>
      </c>
      <c r="E2792" t="s">
        <v>429</v>
      </c>
      <c r="F2792" t="s">
        <v>106</v>
      </c>
      <c r="G2792" s="3">
        <v>8467.82</v>
      </c>
      <c r="H2792" s="3" t="str">
        <f>VLOOKUP($A2792&amp;$C2792&amp;$B2792,Mapping!$C:$G,3,0)</f>
        <v>PHARMA</v>
      </c>
      <c r="I2792" t="str">
        <f>VLOOKUP($A2792&amp;$C2792&amp;$B2792,Mapping!$C:$G,4,0)</f>
        <v>FRENADOL</v>
      </c>
      <c r="J2792" t="str">
        <f t="shared" si="43"/>
        <v>FRENADOL JUNIOR</v>
      </c>
      <c r="K2792" t="str">
        <f>VLOOKUP($A2792&amp;$C2792&amp;$B2792,Mapping!$C:$G,5,0)</f>
        <v>OTC</v>
      </c>
      <c r="L2792" t="str">
        <f>VLOOKUP(J2792&amp;H2792,Mapping!J:K,2,0)</f>
        <v>Frenadol Others</v>
      </c>
      <c r="M2792" t="str">
        <f>IF(OR(I2792="PIZ BUIN",I2792="LISTERINE"),VLOOKUP(E2792,MAPEO!C:D,2,0)&amp;" "&amp;H2792,VLOOKUP(E2792,MAPEO!C:D,2,0))</f>
        <v>Frenadol</v>
      </c>
      <c r="N2792" t="str">
        <f>VLOOKUP(F2792,MD!A:B,2,0)</f>
        <v>YTD 2015</v>
      </c>
    </row>
    <row r="2793" spans="1:14">
      <c r="A2793" t="s">
        <v>133</v>
      </c>
      <c r="B2793" t="s">
        <v>0</v>
      </c>
      <c r="C2793" t="s">
        <v>169</v>
      </c>
      <c r="D2793" t="s">
        <v>429</v>
      </c>
      <c r="E2793" t="s">
        <v>429</v>
      </c>
      <c r="F2793" t="s">
        <v>108</v>
      </c>
      <c r="G2793" s="3">
        <v>2364.61</v>
      </c>
      <c r="H2793" s="3" t="str">
        <f>VLOOKUP($A2793&amp;$C2793&amp;$B2793,Mapping!$C:$G,3,0)</f>
        <v>PHARMA</v>
      </c>
      <c r="I2793" t="str">
        <f>VLOOKUP($A2793&amp;$C2793&amp;$B2793,Mapping!$C:$G,4,0)</f>
        <v>FRENADOL</v>
      </c>
      <c r="J2793" t="str">
        <f t="shared" si="43"/>
        <v>FRENADOL JUNIOR</v>
      </c>
      <c r="K2793" t="str">
        <f>VLOOKUP($A2793&amp;$C2793&amp;$B2793,Mapping!$C:$G,5,0)</f>
        <v>OTC</v>
      </c>
      <c r="L2793" t="str">
        <f>VLOOKUP(J2793&amp;H2793,Mapping!J:K,2,0)</f>
        <v>Frenadol Others</v>
      </c>
      <c r="M2793" t="str">
        <f>IF(OR(I2793="PIZ BUIN",I2793="LISTERINE"),VLOOKUP(E2793,MAPEO!C:D,2,0)&amp;" "&amp;H2793,VLOOKUP(E2793,MAPEO!C:D,2,0))</f>
        <v>Frenadol</v>
      </c>
      <c r="N2793">
        <f>VLOOKUP(F2793,MD!A:B,2,0)</f>
        <v>0</v>
      </c>
    </row>
    <row r="2794" spans="1:14">
      <c r="A2794" t="s">
        <v>133</v>
      </c>
      <c r="B2794" t="s">
        <v>0</v>
      </c>
      <c r="C2794" t="s">
        <v>169</v>
      </c>
      <c r="D2794" t="s">
        <v>429</v>
      </c>
      <c r="E2794" t="s">
        <v>429</v>
      </c>
      <c r="F2794" t="s">
        <v>109</v>
      </c>
      <c r="G2794" s="3">
        <v>290127.59000000003</v>
      </c>
      <c r="H2794" s="3" t="str">
        <f>VLOOKUP($A2794&amp;$C2794&amp;$B2794,Mapping!$C:$G,3,0)</f>
        <v>PHARMA</v>
      </c>
      <c r="I2794" t="str">
        <f>VLOOKUP($A2794&amp;$C2794&amp;$B2794,Mapping!$C:$G,4,0)</f>
        <v>FRENADOL</v>
      </c>
      <c r="J2794" t="str">
        <f t="shared" si="43"/>
        <v>FRENADOL JUNIOR</v>
      </c>
      <c r="K2794" t="str">
        <f>VLOOKUP($A2794&amp;$C2794&amp;$B2794,Mapping!$C:$G,5,0)</f>
        <v>OTC</v>
      </c>
      <c r="L2794" t="str">
        <f>VLOOKUP(J2794&amp;H2794,Mapping!J:K,2,0)</f>
        <v>Frenadol Others</v>
      </c>
      <c r="M2794" t="str">
        <f>IF(OR(I2794="PIZ BUIN",I2794="LISTERINE"),VLOOKUP(E2794,MAPEO!C:D,2,0)&amp;" "&amp;H2794,VLOOKUP(E2794,MAPEO!C:D,2,0))</f>
        <v>Frenadol</v>
      </c>
      <c r="N2794">
        <f>VLOOKUP(F2794,MD!A:B,2,0)</f>
        <v>0</v>
      </c>
    </row>
    <row r="2795" spans="1:14">
      <c r="A2795" t="s">
        <v>133</v>
      </c>
      <c r="B2795" t="s">
        <v>0</v>
      </c>
      <c r="C2795" t="s">
        <v>169</v>
      </c>
      <c r="D2795" t="s">
        <v>429</v>
      </c>
      <c r="E2795" t="s">
        <v>429</v>
      </c>
      <c r="F2795" t="s">
        <v>110</v>
      </c>
      <c r="G2795" s="3">
        <v>85139.51</v>
      </c>
      <c r="H2795" s="3" t="str">
        <f>VLOOKUP($A2795&amp;$C2795&amp;$B2795,Mapping!$C:$G,3,0)</f>
        <v>PHARMA</v>
      </c>
      <c r="I2795" t="str">
        <f>VLOOKUP($A2795&amp;$C2795&amp;$B2795,Mapping!$C:$G,4,0)</f>
        <v>FRENADOL</v>
      </c>
      <c r="J2795" t="str">
        <f t="shared" si="43"/>
        <v>FRENADOL JUNIOR</v>
      </c>
      <c r="K2795" t="str">
        <f>VLOOKUP($A2795&amp;$C2795&amp;$B2795,Mapping!$C:$G,5,0)</f>
        <v>OTC</v>
      </c>
      <c r="L2795" t="str">
        <f>VLOOKUP(J2795&amp;H2795,Mapping!J:K,2,0)</f>
        <v>Frenadol Others</v>
      </c>
      <c r="M2795" t="str">
        <f>IF(OR(I2795="PIZ BUIN",I2795="LISTERINE"),VLOOKUP(E2795,MAPEO!C:D,2,0)&amp;" "&amp;H2795,VLOOKUP(E2795,MAPEO!C:D,2,0))</f>
        <v>Frenadol</v>
      </c>
      <c r="N2795">
        <f>VLOOKUP(F2795,MD!A:B,2,0)</f>
        <v>0</v>
      </c>
    </row>
    <row r="2796" spans="1:14">
      <c r="A2796" t="s">
        <v>133</v>
      </c>
      <c r="B2796" t="s">
        <v>0</v>
      </c>
      <c r="C2796" t="s">
        <v>169</v>
      </c>
      <c r="D2796" t="s">
        <v>429</v>
      </c>
      <c r="E2796" t="s">
        <v>429</v>
      </c>
      <c r="F2796" t="s">
        <v>111</v>
      </c>
      <c r="G2796" s="3">
        <v>155988.57</v>
      </c>
      <c r="H2796" s="3" t="str">
        <f>VLOOKUP($A2796&amp;$C2796&amp;$B2796,Mapping!$C:$G,3,0)</f>
        <v>PHARMA</v>
      </c>
      <c r="I2796" t="str">
        <f>VLOOKUP($A2796&amp;$C2796&amp;$B2796,Mapping!$C:$G,4,0)</f>
        <v>FRENADOL</v>
      </c>
      <c r="J2796" t="str">
        <f t="shared" si="43"/>
        <v>FRENADOL JUNIOR</v>
      </c>
      <c r="K2796" t="str">
        <f>VLOOKUP($A2796&amp;$C2796&amp;$B2796,Mapping!$C:$G,5,0)</f>
        <v>OTC</v>
      </c>
      <c r="L2796" t="str">
        <f>VLOOKUP(J2796&amp;H2796,Mapping!J:K,2,0)</f>
        <v>Frenadol Others</v>
      </c>
      <c r="M2796" t="str">
        <f>IF(OR(I2796="PIZ BUIN",I2796="LISTERINE"),VLOOKUP(E2796,MAPEO!C:D,2,0)&amp;" "&amp;H2796,VLOOKUP(E2796,MAPEO!C:D,2,0))</f>
        <v>Frenadol</v>
      </c>
      <c r="N2796">
        <f>VLOOKUP(F2796,MD!A:B,2,0)</f>
        <v>0</v>
      </c>
    </row>
    <row r="2797" spans="1:14">
      <c r="A2797" t="s">
        <v>133</v>
      </c>
      <c r="B2797" t="s">
        <v>0</v>
      </c>
      <c r="C2797" t="s">
        <v>169</v>
      </c>
      <c r="D2797" t="s">
        <v>429</v>
      </c>
      <c r="E2797" t="s">
        <v>429</v>
      </c>
      <c r="F2797" t="s">
        <v>114</v>
      </c>
      <c r="G2797" s="3">
        <v>335494.14</v>
      </c>
      <c r="H2797" s="3" t="str">
        <f>VLOOKUP($A2797&amp;$C2797&amp;$B2797,Mapping!$C:$G,3,0)</f>
        <v>PHARMA</v>
      </c>
      <c r="I2797" t="str">
        <f>VLOOKUP($A2797&amp;$C2797&amp;$B2797,Mapping!$C:$G,4,0)</f>
        <v>FRENADOL</v>
      </c>
      <c r="J2797" t="str">
        <f t="shared" si="43"/>
        <v>FRENADOL JUNIOR</v>
      </c>
      <c r="K2797" t="str">
        <f>VLOOKUP($A2797&amp;$C2797&amp;$B2797,Mapping!$C:$G,5,0)</f>
        <v>OTC</v>
      </c>
      <c r="L2797" t="str">
        <f>VLOOKUP(J2797&amp;H2797,Mapping!J:K,2,0)</f>
        <v>Frenadol Others</v>
      </c>
      <c r="M2797" t="str">
        <f>IF(OR(I2797="PIZ BUIN",I2797="LISTERINE"),VLOOKUP(E2797,MAPEO!C:D,2,0)&amp;" "&amp;H2797,VLOOKUP(E2797,MAPEO!C:D,2,0))</f>
        <v>Frenadol</v>
      </c>
      <c r="N2797">
        <f>VLOOKUP(F2797,MD!A:B,2,0)</f>
        <v>0</v>
      </c>
    </row>
    <row r="2798" spans="1:14">
      <c r="A2798" t="s">
        <v>133</v>
      </c>
      <c r="B2798" t="s">
        <v>0</v>
      </c>
      <c r="C2798" t="s">
        <v>169</v>
      </c>
      <c r="D2798" t="s">
        <v>429</v>
      </c>
      <c r="E2798" t="s">
        <v>429</v>
      </c>
      <c r="F2798" t="s">
        <v>115</v>
      </c>
      <c r="G2798" s="3">
        <v>2503.16</v>
      </c>
      <c r="H2798" s="3" t="str">
        <f>VLOOKUP($A2798&amp;$C2798&amp;$B2798,Mapping!$C:$G,3,0)</f>
        <v>PHARMA</v>
      </c>
      <c r="I2798" t="str">
        <f>VLOOKUP($A2798&amp;$C2798&amp;$B2798,Mapping!$C:$G,4,0)</f>
        <v>FRENADOL</v>
      </c>
      <c r="J2798" t="str">
        <f t="shared" si="43"/>
        <v>FRENADOL JUNIOR</v>
      </c>
      <c r="K2798" t="str">
        <f>VLOOKUP($A2798&amp;$C2798&amp;$B2798,Mapping!$C:$G,5,0)</f>
        <v>OTC</v>
      </c>
      <c r="L2798" t="str">
        <f>VLOOKUP(J2798&amp;H2798,Mapping!J:K,2,0)</f>
        <v>Frenadol Others</v>
      </c>
      <c r="M2798" t="str">
        <f>IF(OR(I2798="PIZ BUIN",I2798="LISTERINE"),VLOOKUP(E2798,MAPEO!C:D,2,0)&amp;" "&amp;H2798,VLOOKUP(E2798,MAPEO!C:D,2,0))</f>
        <v>Frenadol</v>
      </c>
      <c r="N2798" t="str">
        <f>VLOOKUP(F2798,MD!A:B,2,0)</f>
        <v>YTD 2016</v>
      </c>
    </row>
    <row r="2799" spans="1:14">
      <c r="A2799" t="s">
        <v>133</v>
      </c>
      <c r="B2799" t="s">
        <v>0</v>
      </c>
      <c r="C2799" t="s">
        <v>169</v>
      </c>
      <c r="D2799" t="s">
        <v>429</v>
      </c>
      <c r="E2799" t="s">
        <v>429</v>
      </c>
      <c r="F2799" t="s">
        <v>117</v>
      </c>
      <c r="G2799" s="3">
        <v>88523.86</v>
      </c>
      <c r="H2799" s="3" t="str">
        <f>VLOOKUP($A2799&amp;$C2799&amp;$B2799,Mapping!$C:$G,3,0)</f>
        <v>PHARMA</v>
      </c>
      <c r="I2799" t="str">
        <f>VLOOKUP($A2799&amp;$C2799&amp;$B2799,Mapping!$C:$G,4,0)</f>
        <v>FRENADOL</v>
      </c>
      <c r="J2799" t="str">
        <f t="shared" si="43"/>
        <v>FRENADOL JUNIOR</v>
      </c>
      <c r="K2799" t="str">
        <f>VLOOKUP($A2799&amp;$C2799&amp;$B2799,Mapping!$C:$G,5,0)</f>
        <v>OTC</v>
      </c>
      <c r="L2799" t="str">
        <f>VLOOKUP(J2799&amp;H2799,Mapping!J:K,2,0)</f>
        <v>Frenadol Others</v>
      </c>
      <c r="M2799" t="str">
        <f>IF(OR(I2799="PIZ BUIN",I2799="LISTERINE"),VLOOKUP(E2799,MAPEO!C:D,2,0)&amp;" "&amp;H2799,VLOOKUP(E2799,MAPEO!C:D,2,0))</f>
        <v>Frenadol</v>
      </c>
      <c r="N2799" t="str">
        <f>VLOOKUP(F2799,MD!A:B,2,0)</f>
        <v>YTD 2016</v>
      </c>
    </row>
    <row r="2800" spans="1:14">
      <c r="A2800" t="s">
        <v>133</v>
      </c>
      <c r="B2800" t="s">
        <v>0</v>
      </c>
      <c r="C2800" t="s">
        <v>169</v>
      </c>
      <c r="D2800" t="s">
        <v>429</v>
      </c>
      <c r="E2800" t="s">
        <v>429</v>
      </c>
      <c r="F2800" t="s">
        <v>118</v>
      </c>
      <c r="G2800" s="3">
        <v>83537.52</v>
      </c>
      <c r="H2800" s="3" t="str">
        <f>VLOOKUP($A2800&amp;$C2800&amp;$B2800,Mapping!$C:$G,3,0)</f>
        <v>PHARMA</v>
      </c>
      <c r="I2800" t="str">
        <f>VLOOKUP($A2800&amp;$C2800&amp;$B2800,Mapping!$C:$G,4,0)</f>
        <v>FRENADOL</v>
      </c>
      <c r="J2800" t="str">
        <f t="shared" si="43"/>
        <v>FRENADOL JUNIOR</v>
      </c>
      <c r="K2800" t="str">
        <f>VLOOKUP($A2800&amp;$C2800&amp;$B2800,Mapping!$C:$G,5,0)</f>
        <v>OTC</v>
      </c>
      <c r="L2800" t="str">
        <f>VLOOKUP(J2800&amp;H2800,Mapping!J:K,2,0)</f>
        <v>Frenadol Others</v>
      </c>
      <c r="M2800" t="str">
        <f>IF(OR(I2800="PIZ BUIN",I2800="LISTERINE"),VLOOKUP(E2800,MAPEO!C:D,2,0)&amp;" "&amp;H2800,VLOOKUP(E2800,MAPEO!C:D,2,0))</f>
        <v>Frenadol</v>
      </c>
      <c r="N2800" t="str">
        <f>VLOOKUP(F2800,MD!A:B,2,0)</f>
        <v>YTD 2016</v>
      </c>
    </row>
    <row r="2801" spans="1:14">
      <c r="A2801" t="s">
        <v>133</v>
      </c>
      <c r="B2801" t="s">
        <v>0</v>
      </c>
      <c r="C2801" t="s">
        <v>169</v>
      </c>
      <c r="D2801" t="s">
        <v>429</v>
      </c>
      <c r="E2801" t="s">
        <v>666</v>
      </c>
      <c r="F2801" t="s">
        <v>487</v>
      </c>
      <c r="G2801" s="3">
        <v>-174.7</v>
      </c>
      <c r="H2801" s="3" t="str">
        <f>VLOOKUP($A2801&amp;$C2801&amp;$B2801,Mapping!$C:$G,3,0)</f>
        <v>PHARMA</v>
      </c>
      <c r="I2801" t="str">
        <f>VLOOKUP($A2801&amp;$C2801&amp;$B2801,Mapping!$C:$G,4,0)</f>
        <v>FRENADOL</v>
      </c>
      <c r="J2801" t="str">
        <f t="shared" si="43"/>
        <v>FRENADOL JUNIOR</v>
      </c>
      <c r="K2801" t="str">
        <f>VLOOKUP($A2801&amp;$C2801&amp;$B2801,Mapping!$C:$G,5,0)</f>
        <v>OTC</v>
      </c>
      <c r="L2801" t="str">
        <f>VLOOKUP(J2801&amp;H2801,Mapping!J:K,2,0)</f>
        <v>Frenadol Others</v>
      </c>
      <c r="M2801" t="str">
        <f>IF(OR(I2801="PIZ BUIN",I2801="LISTERINE"),VLOOKUP(E2801,MAPEO!C:D,2,0)&amp;" "&amp;H2801,VLOOKUP(E2801,MAPEO!C:D,2,0))</f>
        <v>Frenadol</v>
      </c>
      <c r="N2801">
        <f>VLOOKUP(F2801,MD!A:B,2,0)</f>
        <v>0</v>
      </c>
    </row>
    <row r="2802" spans="1:14">
      <c r="A2802" t="s">
        <v>133</v>
      </c>
      <c r="B2802" t="s">
        <v>0</v>
      </c>
      <c r="C2802" t="s">
        <v>169</v>
      </c>
      <c r="D2802" t="s">
        <v>429</v>
      </c>
      <c r="E2802" t="s">
        <v>666</v>
      </c>
      <c r="F2802" t="s">
        <v>490</v>
      </c>
      <c r="G2802" s="3">
        <v>58.05</v>
      </c>
      <c r="H2802" s="3" t="str">
        <f>VLOOKUP($A2802&amp;$C2802&amp;$B2802,Mapping!$C:$G,3,0)</f>
        <v>PHARMA</v>
      </c>
      <c r="I2802" t="str">
        <f>VLOOKUP($A2802&amp;$C2802&amp;$B2802,Mapping!$C:$G,4,0)</f>
        <v>FRENADOL</v>
      </c>
      <c r="J2802" t="str">
        <f t="shared" si="43"/>
        <v>FRENADOL JUNIOR</v>
      </c>
      <c r="K2802" t="str">
        <f>VLOOKUP($A2802&amp;$C2802&amp;$B2802,Mapping!$C:$G,5,0)</f>
        <v>OTC</v>
      </c>
      <c r="L2802" t="str">
        <f>VLOOKUP(J2802&amp;H2802,Mapping!J:K,2,0)</f>
        <v>Frenadol Others</v>
      </c>
      <c r="M2802" t="str">
        <f>IF(OR(I2802="PIZ BUIN",I2802="LISTERINE"),VLOOKUP(E2802,MAPEO!C:D,2,0)&amp;" "&amp;H2802,VLOOKUP(E2802,MAPEO!C:D,2,0))</f>
        <v>Frenadol</v>
      </c>
      <c r="N2802">
        <f>VLOOKUP(F2802,MD!A:B,2,0)</f>
        <v>0</v>
      </c>
    </row>
    <row r="2803" spans="1:14">
      <c r="A2803" t="s">
        <v>133</v>
      </c>
      <c r="B2803" t="s">
        <v>0</v>
      </c>
      <c r="C2803" t="s">
        <v>169</v>
      </c>
      <c r="D2803" t="s">
        <v>429</v>
      </c>
      <c r="E2803" t="s">
        <v>666</v>
      </c>
      <c r="F2803" t="s">
        <v>492</v>
      </c>
      <c r="G2803" s="3">
        <v>-465.86</v>
      </c>
      <c r="H2803" s="3" t="str">
        <f>VLOOKUP($A2803&amp;$C2803&amp;$B2803,Mapping!$C:$G,3,0)</f>
        <v>PHARMA</v>
      </c>
      <c r="I2803" t="str">
        <f>VLOOKUP($A2803&amp;$C2803&amp;$B2803,Mapping!$C:$G,4,0)</f>
        <v>FRENADOL</v>
      </c>
      <c r="J2803" t="str">
        <f t="shared" si="43"/>
        <v>FRENADOL JUNIOR</v>
      </c>
      <c r="K2803" t="str">
        <f>VLOOKUP($A2803&amp;$C2803&amp;$B2803,Mapping!$C:$G,5,0)</f>
        <v>OTC</v>
      </c>
      <c r="L2803" t="str">
        <f>VLOOKUP(J2803&amp;H2803,Mapping!J:K,2,0)</f>
        <v>Frenadol Others</v>
      </c>
      <c r="M2803" t="str">
        <f>IF(OR(I2803="PIZ BUIN",I2803="LISTERINE"),VLOOKUP(E2803,MAPEO!C:D,2,0)&amp;" "&amp;H2803,VLOOKUP(E2803,MAPEO!C:D,2,0))</f>
        <v>Frenadol</v>
      </c>
      <c r="N2803">
        <f>VLOOKUP(F2803,MD!A:B,2,0)</f>
        <v>0</v>
      </c>
    </row>
    <row r="2804" spans="1:14">
      <c r="A2804" t="s">
        <v>133</v>
      </c>
      <c r="B2804" t="s">
        <v>0</v>
      </c>
      <c r="C2804" t="s">
        <v>169</v>
      </c>
      <c r="D2804" t="s">
        <v>429</v>
      </c>
      <c r="E2804" t="s">
        <v>666</v>
      </c>
      <c r="F2804" t="s">
        <v>493</v>
      </c>
      <c r="G2804" s="3">
        <v>-50.69</v>
      </c>
      <c r="H2804" s="3" t="str">
        <f>VLOOKUP($A2804&amp;$C2804&amp;$B2804,Mapping!$C:$G,3,0)</f>
        <v>PHARMA</v>
      </c>
      <c r="I2804" t="str">
        <f>VLOOKUP($A2804&amp;$C2804&amp;$B2804,Mapping!$C:$G,4,0)</f>
        <v>FRENADOL</v>
      </c>
      <c r="J2804" t="str">
        <f t="shared" si="43"/>
        <v>FRENADOL JUNIOR</v>
      </c>
      <c r="K2804" t="str">
        <f>VLOOKUP($A2804&amp;$C2804&amp;$B2804,Mapping!$C:$G,5,0)</f>
        <v>OTC</v>
      </c>
      <c r="L2804" t="str">
        <f>VLOOKUP(J2804&amp;H2804,Mapping!J:K,2,0)</f>
        <v>Frenadol Others</v>
      </c>
      <c r="M2804" t="str">
        <f>IF(OR(I2804="PIZ BUIN",I2804="LISTERINE"),VLOOKUP(E2804,MAPEO!C:D,2,0)&amp;" "&amp;H2804,VLOOKUP(E2804,MAPEO!C:D,2,0))</f>
        <v>Frenadol</v>
      </c>
      <c r="N2804">
        <f>VLOOKUP(F2804,MD!A:B,2,0)</f>
        <v>0</v>
      </c>
    </row>
    <row r="2805" spans="1:14">
      <c r="A2805" t="s">
        <v>133</v>
      </c>
      <c r="B2805" t="s">
        <v>0</v>
      </c>
      <c r="C2805" t="s">
        <v>172</v>
      </c>
      <c r="D2805" t="s">
        <v>172</v>
      </c>
      <c r="E2805" t="s">
        <v>172</v>
      </c>
      <c r="F2805" t="s">
        <v>482</v>
      </c>
      <c r="G2805" s="3">
        <v>10596.64</v>
      </c>
      <c r="H2805" s="3" t="str">
        <f>VLOOKUP($A2805&amp;$C2805&amp;$B2805,Mapping!$C:$G,3,0)</f>
        <v>PHARMA</v>
      </c>
      <c r="I2805" t="str">
        <f>VLOOKUP($A2805&amp;$C2805&amp;$B2805,Mapping!$C:$G,4,0)</f>
        <v>FRENAGAR</v>
      </c>
      <c r="J2805" t="str">
        <f t="shared" si="43"/>
        <v>FRENAGAR</v>
      </c>
      <c r="K2805" t="str">
        <f>VLOOKUP($A2805&amp;$C2805&amp;$B2805,Mapping!$C:$G,5,0)</f>
        <v>OTC</v>
      </c>
      <c r="L2805" t="str">
        <f>VLOOKUP(J2805&amp;H2805,Mapping!J:K,2,0)</f>
        <v>Frenagar</v>
      </c>
      <c r="M2805" t="str">
        <f>IF(OR(I2805="PIZ BUIN",I2805="LISTERINE"),VLOOKUP(E2805,MAPEO!C:D,2,0)&amp;" "&amp;H2805,VLOOKUP(E2805,MAPEO!C:D,2,0))</f>
        <v>Frenagar</v>
      </c>
      <c r="N2805">
        <f>VLOOKUP(F2805,MD!A:B,2,0)</f>
        <v>0</v>
      </c>
    </row>
    <row r="2806" spans="1:14">
      <c r="A2806" t="s">
        <v>133</v>
      </c>
      <c r="B2806" t="s">
        <v>0</v>
      </c>
      <c r="C2806" t="s">
        <v>172</v>
      </c>
      <c r="D2806" t="s">
        <v>172</v>
      </c>
      <c r="E2806" t="s">
        <v>172</v>
      </c>
      <c r="F2806" t="s">
        <v>483</v>
      </c>
      <c r="G2806" s="3">
        <v>36046.85</v>
      </c>
      <c r="H2806" s="3" t="str">
        <f>VLOOKUP($A2806&amp;$C2806&amp;$B2806,Mapping!$C:$G,3,0)</f>
        <v>PHARMA</v>
      </c>
      <c r="I2806" t="str">
        <f>VLOOKUP($A2806&amp;$C2806&amp;$B2806,Mapping!$C:$G,4,0)</f>
        <v>FRENAGAR</v>
      </c>
      <c r="J2806" t="str">
        <f t="shared" si="43"/>
        <v>FRENAGAR</v>
      </c>
      <c r="K2806" t="str">
        <f>VLOOKUP($A2806&amp;$C2806&amp;$B2806,Mapping!$C:$G,5,0)</f>
        <v>OTC</v>
      </c>
      <c r="L2806" t="str">
        <f>VLOOKUP(J2806&amp;H2806,Mapping!J:K,2,0)</f>
        <v>Frenagar</v>
      </c>
      <c r="M2806" t="str">
        <f>IF(OR(I2806="PIZ BUIN",I2806="LISTERINE"),VLOOKUP(E2806,MAPEO!C:D,2,0)&amp;" "&amp;H2806,VLOOKUP(E2806,MAPEO!C:D,2,0))</f>
        <v>Frenagar</v>
      </c>
      <c r="N2806">
        <f>VLOOKUP(F2806,MD!A:B,2,0)</f>
        <v>0</v>
      </c>
    </row>
    <row r="2807" spans="1:14">
      <c r="A2807" t="s">
        <v>133</v>
      </c>
      <c r="B2807" t="s">
        <v>0</v>
      </c>
      <c r="C2807" t="s">
        <v>172</v>
      </c>
      <c r="D2807" t="s">
        <v>172</v>
      </c>
      <c r="E2807" t="s">
        <v>172</v>
      </c>
      <c r="F2807" t="s">
        <v>484</v>
      </c>
      <c r="G2807" s="3">
        <v>289.87</v>
      </c>
      <c r="H2807" s="3" t="str">
        <f>VLOOKUP($A2807&amp;$C2807&amp;$B2807,Mapping!$C:$G,3,0)</f>
        <v>PHARMA</v>
      </c>
      <c r="I2807" t="str">
        <f>VLOOKUP($A2807&amp;$C2807&amp;$B2807,Mapping!$C:$G,4,0)</f>
        <v>FRENAGAR</v>
      </c>
      <c r="J2807" t="str">
        <f t="shared" ref="J2807:J2870" si="44">IF(OR(C2807="ROC",C2807="COMPEED"),E2807,D2807)</f>
        <v>FRENAGAR</v>
      </c>
      <c r="K2807" t="str">
        <f>VLOOKUP($A2807&amp;$C2807&amp;$B2807,Mapping!$C:$G,5,0)</f>
        <v>OTC</v>
      </c>
      <c r="L2807" t="str">
        <f>VLOOKUP(J2807&amp;H2807,Mapping!J:K,2,0)</f>
        <v>Frenagar</v>
      </c>
      <c r="M2807" t="str">
        <f>IF(OR(I2807="PIZ BUIN",I2807="LISTERINE"),VLOOKUP(E2807,MAPEO!C:D,2,0)&amp;" "&amp;H2807,VLOOKUP(E2807,MAPEO!C:D,2,0))</f>
        <v>Frenagar</v>
      </c>
      <c r="N2807">
        <f>VLOOKUP(F2807,MD!A:B,2,0)</f>
        <v>0</v>
      </c>
    </row>
    <row r="2808" spans="1:14">
      <c r="A2808" t="s">
        <v>133</v>
      </c>
      <c r="B2808" t="s">
        <v>0</v>
      </c>
      <c r="C2808" t="s">
        <v>172</v>
      </c>
      <c r="D2808" t="s">
        <v>172</v>
      </c>
      <c r="E2808" t="s">
        <v>172</v>
      </c>
      <c r="F2808" t="s">
        <v>485</v>
      </c>
      <c r="G2808" s="3">
        <v>6662.51</v>
      </c>
      <c r="H2808" s="3" t="str">
        <f>VLOOKUP($A2808&amp;$C2808&amp;$B2808,Mapping!$C:$G,3,0)</f>
        <v>PHARMA</v>
      </c>
      <c r="I2808" t="str">
        <f>VLOOKUP($A2808&amp;$C2808&amp;$B2808,Mapping!$C:$G,4,0)</f>
        <v>FRENAGAR</v>
      </c>
      <c r="J2808" t="str">
        <f t="shared" si="44"/>
        <v>FRENAGAR</v>
      </c>
      <c r="K2808" t="str">
        <f>VLOOKUP($A2808&amp;$C2808&amp;$B2808,Mapping!$C:$G,5,0)</f>
        <v>OTC</v>
      </c>
      <c r="L2808" t="str">
        <f>VLOOKUP(J2808&amp;H2808,Mapping!J:K,2,0)</f>
        <v>Frenagar</v>
      </c>
      <c r="M2808" t="str">
        <f>IF(OR(I2808="PIZ BUIN",I2808="LISTERINE"),VLOOKUP(E2808,MAPEO!C:D,2,0)&amp;" "&amp;H2808,VLOOKUP(E2808,MAPEO!C:D,2,0))</f>
        <v>Frenagar</v>
      </c>
      <c r="N2808">
        <f>VLOOKUP(F2808,MD!A:B,2,0)</f>
        <v>0</v>
      </c>
    </row>
    <row r="2809" spans="1:14">
      <c r="A2809" t="s">
        <v>133</v>
      </c>
      <c r="B2809" t="s">
        <v>0</v>
      </c>
      <c r="C2809" t="s">
        <v>172</v>
      </c>
      <c r="D2809" t="s">
        <v>172</v>
      </c>
      <c r="E2809" t="s">
        <v>172</v>
      </c>
      <c r="F2809" t="s">
        <v>486</v>
      </c>
      <c r="G2809" s="3">
        <v>3872.33</v>
      </c>
      <c r="H2809" s="3" t="str">
        <f>VLOOKUP($A2809&amp;$C2809&amp;$B2809,Mapping!$C:$G,3,0)</f>
        <v>PHARMA</v>
      </c>
      <c r="I2809" t="str">
        <f>VLOOKUP($A2809&amp;$C2809&amp;$B2809,Mapping!$C:$G,4,0)</f>
        <v>FRENAGAR</v>
      </c>
      <c r="J2809" t="str">
        <f t="shared" si="44"/>
        <v>FRENAGAR</v>
      </c>
      <c r="K2809" t="str">
        <f>VLOOKUP($A2809&amp;$C2809&amp;$B2809,Mapping!$C:$G,5,0)</f>
        <v>OTC</v>
      </c>
      <c r="L2809" t="str">
        <f>VLOOKUP(J2809&amp;H2809,Mapping!J:K,2,0)</f>
        <v>Frenagar</v>
      </c>
      <c r="M2809" t="str">
        <f>IF(OR(I2809="PIZ BUIN",I2809="LISTERINE"),VLOOKUP(E2809,MAPEO!C:D,2,0)&amp;" "&amp;H2809,VLOOKUP(E2809,MAPEO!C:D,2,0))</f>
        <v>Frenagar</v>
      </c>
      <c r="N2809">
        <f>VLOOKUP(F2809,MD!A:B,2,0)</f>
        <v>0</v>
      </c>
    </row>
    <row r="2810" spans="1:14">
      <c r="A2810" t="s">
        <v>133</v>
      </c>
      <c r="B2810" t="s">
        <v>0</v>
      </c>
      <c r="C2810" t="s">
        <v>172</v>
      </c>
      <c r="D2810" t="s">
        <v>172</v>
      </c>
      <c r="E2810" t="s">
        <v>172</v>
      </c>
      <c r="F2810" t="s">
        <v>487</v>
      </c>
      <c r="G2810" s="3">
        <v>7000.24</v>
      </c>
      <c r="H2810" s="3" t="str">
        <f>VLOOKUP($A2810&amp;$C2810&amp;$B2810,Mapping!$C:$G,3,0)</f>
        <v>PHARMA</v>
      </c>
      <c r="I2810" t="str">
        <f>VLOOKUP($A2810&amp;$C2810&amp;$B2810,Mapping!$C:$G,4,0)</f>
        <v>FRENAGAR</v>
      </c>
      <c r="J2810" t="str">
        <f t="shared" si="44"/>
        <v>FRENAGAR</v>
      </c>
      <c r="K2810" t="str">
        <f>VLOOKUP($A2810&amp;$C2810&amp;$B2810,Mapping!$C:$G,5,0)</f>
        <v>OTC</v>
      </c>
      <c r="L2810" t="str">
        <f>VLOOKUP(J2810&amp;H2810,Mapping!J:K,2,0)</f>
        <v>Frenagar</v>
      </c>
      <c r="M2810" t="str">
        <f>IF(OR(I2810="PIZ BUIN",I2810="LISTERINE"),VLOOKUP(E2810,MAPEO!C:D,2,0)&amp;" "&amp;H2810,VLOOKUP(E2810,MAPEO!C:D,2,0))</f>
        <v>Frenagar</v>
      </c>
      <c r="N2810">
        <f>VLOOKUP(F2810,MD!A:B,2,0)</f>
        <v>0</v>
      </c>
    </row>
    <row r="2811" spans="1:14">
      <c r="A2811" t="s">
        <v>133</v>
      </c>
      <c r="B2811" t="s">
        <v>0</v>
      </c>
      <c r="C2811" t="s">
        <v>172</v>
      </c>
      <c r="D2811" t="s">
        <v>172</v>
      </c>
      <c r="E2811" t="s">
        <v>172</v>
      </c>
      <c r="F2811" t="s">
        <v>488</v>
      </c>
      <c r="G2811" s="3">
        <v>1236.29</v>
      </c>
      <c r="H2811" s="3" t="str">
        <f>VLOOKUP($A2811&amp;$C2811&amp;$B2811,Mapping!$C:$G,3,0)</f>
        <v>PHARMA</v>
      </c>
      <c r="I2811" t="str">
        <f>VLOOKUP($A2811&amp;$C2811&amp;$B2811,Mapping!$C:$G,4,0)</f>
        <v>FRENAGAR</v>
      </c>
      <c r="J2811" t="str">
        <f t="shared" si="44"/>
        <v>FRENAGAR</v>
      </c>
      <c r="K2811" t="str">
        <f>VLOOKUP($A2811&amp;$C2811&amp;$B2811,Mapping!$C:$G,5,0)</f>
        <v>OTC</v>
      </c>
      <c r="L2811" t="str">
        <f>VLOOKUP(J2811&amp;H2811,Mapping!J:K,2,0)</f>
        <v>Frenagar</v>
      </c>
      <c r="M2811" t="str">
        <f>IF(OR(I2811="PIZ BUIN",I2811="LISTERINE"),VLOOKUP(E2811,MAPEO!C:D,2,0)&amp;" "&amp;H2811,VLOOKUP(E2811,MAPEO!C:D,2,0))</f>
        <v>Frenagar</v>
      </c>
      <c r="N2811">
        <f>VLOOKUP(F2811,MD!A:B,2,0)</f>
        <v>0</v>
      </c>
    </row>
    <row r="2812" spans="1:14">
      <c r="A2812" t="s">
        <v>133</v>
      </c>
      <c r="B2812" t="s">
        <v>0</v>
      </c>
      <c r="C2812" t="s">
        <v>172</v>
      </c>
      <c r="D2812" t="s">
        <v>172</v>
      </c>
      <c r="E2812" t="s">
        <v>172</v>
      </c>
      <c r="F2812" t="s">
        <v>489</v>
      </c>
      <c r="G2812" s="3">
        <v>1781.86</v>
      </c>
      <c r="H2812" s="3" t="str">
        <f>VLOOKUP($A2812&amp;$C2812&amp;$B2812,Mapping!$C:$G,3,0)</f>
        <v>PHARMA</v>
      </c>
      <c r="I2812" t="str">
        <f>VLOOKUP($A2812&amp;$C2812&amp;$B2812,Mapping!$C:$G,4,0)</f>
        <v>FRENAGAR</v>
      </c>
      <c r="J2812" t="str">
        <f t="shared" si="44"/>
        <v>FRENAGAR</v>
      </c>
      <c r="K2812" t="str">
        <f>VLOOKUP($A2812&amp;$C2812&amp;$B2812,Mapping!$C:$G,5,0)</f>
        <v>OTC</v>
      </c>
      <c r="L2812" t="str">
        <f>VLOOKUP(J2812&amp;H2812,Mapping!J:K,2,0)</f>
        <v>Frenagar</v>
      </c>
      <c r="M2812" t="str">
        <f>IF(OR(I2812="PIZ BUIN",I2812="LISTERINE"),VLOOKUP(E2812,MAPEO!C:D,2,0)&amp;" "&amp;H2812,VLOOKUP(E2812,MAPEO!C:D,2,0))</f>
        <v>Frenagar</v>
      </c>
      <c r="N2812">
        <f>VLOOKUP(F2812,MD!A:B,2,0)</f>
        <v>0</v>
      </c>
    </row>
    <row r="2813" spans="1:14">
      <c r="A2813" t="s">
        <v>133</v>
      </c>
      <c r="B2813" t="s">
        <v>0</v>
      </c>
      <c r="C2813" t="s">
        <v>172</v>
      </c>
      <c r="D2813" t="s">
        <v>172</v>
      </c>
      <c r="E2813" t="s">
        <v>172</v>
      </c>
      <c r="F2813" t="s">
        <v>490</v>
      </c>
      <c r="G2813" s="3">
        <v>125989.1</v>
      </c>
      <c r="H2813" s="3" t="str">
        <f>VLOOKUP($A2813&amp;$C2813&amp;$B2813,Mapping!$C:$G,3,0)</f>
        <v>PHARMA</v>
      </c>
      <c r="I2813" t="str">
        <f>VLOOKUP($A2813&amp;$C2813&amp;$B2813,Mapping!$C:$G,4,0)</f>
        <v>FRENAGAR</v>
      </c>
      <c r="J2813" t="str">
        <f t="shared" si="44"/>
        <v>FRENAGAR</v>
      </c>
      <c r="K2813" t="str">
        <f>VLOOKUP($A2813&amp;$C2813&amp;$B2813,Mapping!$C:$G,5,0)</f>
        <v>OTC</v>
      </c>
      <c r="L2813" t="str">
        <f>VLOOKUP(J2813&amp;H2813,Mapping!J:K,2,0)</f>
        <v>Frenagar</v>
      </c>
      <c r="M2813" t="str">
        <f>IF(OR(I2813="PIZ BUIN",I2813="LISTERINE"),VLOOKUP(E2813,MAPEO!C:D,2,0)&amp;" "&amp;H2813,VLOOKUP(E2813,MAPEO!C:D,2,0))</f>
        <v>Frenagar</v>
      </c>
      <c r="N2813">
        <f>VLOOKUP(F2813,MD!A:B,2,0)</f>
        <v>0</v>
      </c>
    </row>
    <row r="2814" spans="1:14">
      <c r="A2814" t="s">
        <v>133</v>
      </c>
      <c r="B2814" t="s">
        <v>0</v>
      </c>
      <c r="C2814" t="s">
        <v>172</v>
      </c>
      <c r="D2814" t="s">
        <v>172</v>
      </c>
      <c r="E2814" t="s">
        <v>172</v>
      </c>
      <c r="F2814" t="s">
        <v>491</v>
      </c>
      <c r="G2814" s="3">
        <v>16816.54</v>
      </c>
      <c r="H2814" s="3" t="str">
        <f>VLOOKUP($A2814&amp;$C2814&amp;$B2814,Mapping!$C:$G,3,0)</f>
        <v>PHARMA</v>
      </c>
      <c r="I2814" t="str">
        <f>VLOOKUP($A2814&amp;$C2814&amp;$B2814,Mapping!$C:$G,4,0)</f>
        <v>FRENAGAR</v>
      </c>
      <c r="J2814" t="str">
        <f t="shared" si="44"/>
        <v>FRENAGAR</v>
      </c>
      <c r="K2814" t="str">
        <f>VLOOKUP($A2814&amp;$C2814&amp;$B2814,Mapping!$C:$G,5,0)</f>
        <v>OTC</v>
      </c>
      <c r="L2814" t="str">
        <f>VLOOKUP(J2814&amp;H2814,Mapping!J:K,2,0)</f>
        <v>Frenagar</v>
      </c>
      <c r="M2814" t="str">
        <f>IF(OR(I2814="PIZ BUIN",I2814="LISTERINE"),VLOOKUP(E2814,MAPEO!C:D,2,0)&amp;" "&amp;H2814,VLOOKUP(E2814,MAPEO!C:D,2,0))</f>
        <v>Frenagar</v>
      </c>
      <c r="N2814">
        <f>VLOOKUP(F2814,MD!A:B,2,0)</f>
        <v>0</v>
      </c>
    </row>
    <row r="2815" spans="1:14">
      <c r="A2815" t="s">
        <v>133</v>
      </c>
      <c r="B2815" t="s">
        <v>0</v>
      </c>
      <c r="C2815" t="s">
        <v>172</v>
      </c>
      <c r="D2815" t="s">
        <v>172</v>
      </c>
      <c r="E2815" t="s">
        <v>172</v>
      </c>
      <c r="F2815" t="s">
        <v>492</v>
      </c>
      <c r="G2815" s="3">
        <v>3076.25</v>
      </c>
      <c r="H2815" s="3" t="str">
        <f>VLOOKUP($A2815&amp;$C2815&amp;$B2815,Mapping!$C:$G,3,0)</f>
        <v>PHARMA</v>
      </c>
      <c r="I2815" t="str">
        <f>VLOOKUP($A2815&amp;$C2815&amp;$B2815,Mapping!$C:$G,4,0)</f>
        <v>FRENAGAR</v>
      </c>
      <c r="J2815" t="str">
        <f t="shared" si="44"/>
        <v>FRENAGAR</v>
      </c>
      <c r="K2815" t="str">
        <f>VLOOKUP($A2815&amp;$C2815&amp;$B2815,Mapping!$C:$G,5,0)</f>
        <v>OTC</v>
      </c>
      <c r="L2815" t="str">
        <f>VLOOKUP(J2815&amp;H2815,Mapping!J:K,2,0)</f>
        <v>Frenagar</v>
      </c>
      <c r="M2815" t="str">
        <f>IF(OR(I2815="PIZ BUIN",I2815="LISTERINE"),VLOOKUP(E2815,MAPEO!C:D,2,0)&amp;" "&amp;H2815,VLOOKUP(E2815,MAPEO!C:D,2,0))</f>
        <v>Frenagar</v>
      </c>
      <c r="N2815">
        <f>VLOOKUP(F2815,MD!A:B,2,0)</f>
        <v>0</v>
      </c>
    </row>
    <row r="2816" spans="1:14">
      <c r="A2816" t="s">
        <v>133</v>
      </c>
      <c r="B2816" t="s">
        <v>0</v>
      </c>
      <c r="C2816" t="s">
        <v>172</v>
      </c>
      <c r="D2816" t="s">
        <v>172</v>
      </c>
      <c r="E2816" t="s">
        <v>172</v>
      </c>
      <c r="F2816" t="s">
        <v>493</v>
      </c>
      <c r="G2816" s="3">
        <v>-7653.6</v>
      </c>
      <c r="H2816" s="3" t="str">
        <f>VLOOKUP($A2816&amp;$C2816&amp;$B2816,Mapping!$C:$G,3,0)</f>
        <v>PHARMA</v>
      </c>
      <c r="I2816" t="str">
        <f>VLOOKUP($A2816&amp;$C2816&amp;$B2816,Mapping!$C:$G,4,0)</f>
        <v>FRENAGAR</v>
      </c>
      <c r="J2816" t="str">
        <f t="shared" si="44"/>
        <v>FRENAGAR</v>
      </c>
      <c r="K2816" t="str">
        <f>VLOOKUP($A2816&amp;$C2816&amp;$B2816,Mapping!$C:$G,5,0)</f>
        <v>OTC</v>
      </c>
      <c r="L2816" t="str">
        <f>VLOOKUP(J2816&amp;H2816,Mapping!J:K,2,0)</f>
        <v>Frenagar</v>
      </c>
      <c r="M2816" t="str">
        <f>IF(OR(I2816="PIZ BUIN",I2816="LISTERINE"),VLOOKUP(E2816,MAPEO!C:D,2,0)&amp;" "&amp;H2816,VLOOKUP(E2816,MAPEO!C:D,2,0))</f>
        <v>Frenagar</v>
      </c>
      <c r="N2816">
        <f>VLOOKUP(F2816,MD!A:B,2,0)</f>
        <v>0</v>
      </c>
    </row>
    <row r="2817" spans="1:14">
      <c r="A2817" t="s">
        <v>133</v>
      </c>
      <c r="B2817" t="s">
        <v>0</v>
      </c>
      <c r="C2817" t="s">
        <v>172</v>
      </c>
      <c r="D2817" t="s">
        <v>172</v>
      </c>
      <c r="E2817" t="s">
        <v>172</v>
      </c>
      <c r="F2817" t="s">
        <v>95</v>
      </c>
      <c r="G2817" s="3">
        <v>14204.93</v>
      </c>
      <c r="H2817" s="3" t="str">
        <f>VLOOKUP($A2817&amp;$C2817&amp;$B2817,Mapping!$C:$G,3,0)</f>
        <v>PHARMA</v>
      </c>
      <c r="I2817" t="str">
        <f>VLOOKUP($A2817&amp;$C2817&amp;$B2817,Mapping!$C:$G,4,0)</f>
        <v>FRENAGAR</v>
      </c>
      <c r="J2817" t="str">
        <f t="shared" si="44"/>
        <v>FRENAGAR</v>
      </c>
      <c r="K2817" t="str">
        <f>VLOOKUP($A2817&amp;$C2817&amp;$B2817,Mapping!$C:$G,5,0)</f>
        <v>OTC</v>
      </c>
      <c r="L2817" t="str">
        <f>VLOOKUP(J2817&amp;H2817,Mapping!J:K,2,0)</f>
        <v>Frenagar</v>
      </c>
      <c r="M2817" t="str">
        <f>IF(OR(I2817="PIZ BUIN",I2817="LISTERINE"),VLOOKUP(E2817,MAPEO!C:D,2,0)&amp;" "&amp;H2817,VLOOKUP(E2817,MAPEO!C:D,2,0))</f>
        <v>Frenagar</v>
      </c>
      <c r="N2817" t="str">
        <f>VLOOKUP(F2817,MD!A:B,2,0)</f>
        <v>YTD 2015</v>
      </c>
    </row>
    <row r="2818" spans="1:14">
      <c r="A2818" t="s">
        <v>133</v>
      </c>
      <c r="B2818" t="s">
        <v>0</v>
      </c>
      <c r="C2818" t="s">
        <v>172</v>
      </c>
      <c r="D2818" t="s">
        <v>172</v>
      </c>
      <c r="E2818" t="s">
        <v>172</v>
      </c>
      <c r="F2818" t="s">
        <v>96</v>
      </c>
      <c r="G2818" s="3">
        <v>58342.52</v>
      </c>
      <c r="H2818" s="3" t="str">
        <f>VLOOKUP($A2818&amp;$C2818&amp;$B2818,Mapping!$C:$G,3,0)</f>
        <v>PHARMA</v>
      </c>
      <c r="I2818" t="str">
        <f>VLOOKUP($A2818&amp;$C2818&amp;$B2818,Mapping!$C:$G,4,0)</f>
        <v>FRENAGAR</v>
      </c>
      <c r="J2818" t="str">
        <f t="shared" si="44"/>
        <v>FRENAGAR</v>
      </c>
      <c r="K2818" t="str">
        <f>VLOOKUP($A2818&amp;$C2818&amp;$B2818,Mapping!$C:$G,5,0)</f>
        <v>OTC</v>
      </c>
      <c r="L2818" t="str">
        <f>VLOOKUP(J2818&amp;H2818,Mapping!J:K,2,0)</f>
        <v>Frenagar</v>
      </c>
      <c r="M2818" t="str">
        <f>IF(OR(I2818="PIZ BUIN",I2818="LISTERINE"),VLOOKUP(E2818,MAPEO!C:D,2,0)&amp;" "&amp;H2818,VLOOKUP(E2818,MAPEO!C:D,2,0))</f>
        <v>Frenagar</v>
      </c>
      <c r="N2818" t="str">
        <f>VLOOKUP(F2818,MD!A:B,2,0)</f>
        <v>YTD 2015</v>
      </c>
    </row>
    <row r="2819" spans="1:14">
      <c r="A2819" t="s">
        <v>133</v>
      </c>
      <c r="B2819" t="s">
        <v>0</v>
      </c>
      <c r="C2819" t="s">
        <v>172</v>
      </c>
      <c r="D2819" t="s">
        <v>172</v>
      </c>
      <c r="E2819" t="s">
        <v>172</v>
      </c>
      <c r="F2819" t="s">
        <v>97</v>
      </c>
      <c r="G2819" s="3">
        <v>60444.89</v>
      </c>
      <c r="H2819" s="3" t="str">
        <f>VLOOKUP($A2819&amp;$C2819&amp;$B2819,Mapping!$C:$G,3,0)</f>
        <v>PHARMA</v>
      </c>
      <c r="I2819" t="str">
        <f>VLOOKUP($A2819&amp;$C2819&amp;$B2819,Mapping!$C:$G,4,0)</f>
        <v>FRENAGAR</v>
      </c>
      <c r="J2819" t="str">
        <f t="shared" si="44"/>
        <v>FRENAGAR</v>
      </c>
      <c r="K2819" t="str">
        <f>VLOOKUP($A2819&amp;$C2819&amp;$B2819,Mapping!$C:$G,5,0)</f>
        <v>OTC</v>
      </c>
      <c r="L2819" t="str">
        <f>VLOOKUP(J2819&amp;H2819,Mapping!J:K,2,0)</f>
        <v>Frenagar</v>
      </c>
      <c r="M2819" t="str">
        <f>IF(OR(I2819="PIZ BUIN",I2819="LISTERINE"),VLOOKUP(E2819,MAPEO!C:D,2,0)&amp;" "&amp;H2819,VLOOKUP(E2819,MAPEO!C:D,2,0))</f>
        <v>Frenagar</v>
      </c>
      <c r="N2819" t="str">
        <f>VLOOKUP(F2819,MD!A:B,2,0)</f>
        <v>YTD 2015</v>
      </c>
    </row>
    <row r="2820" spans="1:14">
      <c r="A2820" t="s">
        <v>133</v>
      </c>
      <c r="B2820" t="s">
        <v>0</v>
      </c>
      <c r="C2820" t="s">
        <v>172</v>
      </c>
      <c r="D2820" t="s">
        <v>172</v>
      </c>
      <c r="E2820" t="s">
        <v>172</v>
      </c>
      <c r="F2820" t="s">
        <v>101</v>
      </c>
      <c r="G2820" s="3">
        <v>19058.36</v>
      </c>
      <c r="H2820" s="3" t="str">
        <f>VLOOKUP($A2820&amp;$C2820&amp;$B2820,Mapping!$C:$G,3,0)</f>
        <v>PHARMA</v>
      </c>
      <c r="I2820" t="str">
        <f>VLOOKUP($A2820&amp;$C2820&amp;$B2820,Mapping!$C:$G,4,0)</f>
        <v>FRENAGAR</v>
      </c>
      <c r="J2820" t="str">
        <f t="shared" si="44"/>
        <v>FRENAGAR</v>
      </c>
      <c r="K2820" t="str">
        <f>VLOOKUP($A2820&amp;$C2820&amp;$B2820,Mapping!$C:$G,5,0)</f>
        <v>OTC</v>
      </c>
      <c r="L2820" t="str">
        <f>VLOOKUP(J2820&amp;H2820,Mapping!J:K,2,0)</f>
        <v>Frenagar</v>
      </c>
      <c r="M2820" t="str">
        <f>IF(OR(I2820="PIZ BUIN",I2820="LISTERINE"),VLOOKUP(E2820,MAPEO!C:D,2,0)&amp;" "&amp;H2820,VLOOKUP(E2820,MAPEO!C:D,2,0))</f>
        <v>Frenagar</v>
      </c>
      <c r="N2820" t="str">
        <f>VLOOKUP(F2820,MD!A:B,2,0)</f>
        <v>YTD 2015</v>
      </c>
    </row>
    <row r="2821" spans="1:14">
      <c r="A2821" t="s">
        <v>133</v>
      </c>
      <c r="B2821" t="s">
        <v>0</v>
      </c>
      <c r="C2821" t="s">
        <v>172</v>
      </c>
      <c r="D2821" t="s">
        <v>172</v>
      </c>
      <c r="E2821" t="s">
        <v>172</v>
      </c>
      <c r="F2821" t="s">
        <v>104</v>
      </c>
      <c r="G2821" s="3">
        <v>16831.349999999999</v>
      </c>
      <c r="H2821" s="3" t="str">
        <f>VLOOKUP($A2821&amp;$C2821&amp;$B2821,Mapping!$C:$G,3,0)</f>
        <v>PHARMA</v>
      </c>
      <c r="I2821" t="str">
        <f>VLOOKUP($A2821&amp;$C2821&amp;$B2821,Mapping!$C:$G,4,0)</f>
        <v>FRENAGAR</v>
      </c>
      <c r="J2821" t="str">
        <f t="shared" si="44"/>
        <v>FRENAGAR</v>
      </c>
      <c r="K2821" t="str">
        <f>VLOOKUP($A2821&amp;$C2821&amp;$B2821,Mapping!$C:$G,5,0)</f>
        <v>OTC</v>
      </c>
      <c r="L2821" t="str">
        <f>VLOOKUP(J2821&amp;H2821,Mapping!J:K,2,0)</f>
        <v>Frenagar</v>
      </c>
      <c r="M2821" t="str">
        <f>IF(OR(I2821="PIZ BUIN",I2821="LISTERINE"),VLOOKUP(E2821,MAPEO!C:D,2,0)&amp;" "&amp;H2821,VLOOKUP(E2821,MAPEO!C:D,2,0))</f>
        <v>Frenagar</v>
      </c>
      <c r="N2821" t="str">
        <f>VLOOKUP(F2821,MD!A:B,2,0)</f>
        <v>YTD 2015</v>
      </c>
    </row>
    <row r="2822" spans="1:14">
      <c r="A2822" t="s">
        <v>133</v>
      </c>
      <c r="B2822" t="s">
        <v>0</v>
      </c>
      <c r="C2822" t="s">
        <v>172</v>
      </c>
      <c r="D2822" t="s">
        <v>172</v>
      </c>
      <c r="E2822" t="s">
        <v>172</v>
      </c>
      <c r="F2822" t="s">
        <v>105</v>
      </c>
      <c r="G2822" s="3">
        <v>56396.58</v>
      </c>
      <c r="H2822" s="3" t="str">
        <f>VLOOKUP($A2822&amp;$C2822&amp;$B2822,Mapping!$C:$G,3,0)</f>
        <v>PHARMA</v>
      </c>
      <c r="I2822" t="str">
        <f>VLOOKUP($A2822&amp;$C2822&amp;$B2822,Mapping!$C:$G,4,0)</f>
        <v>FRENAGAR</v>
      </c>
      <c r="J2822" t="str">
        <f t="shared" si="44"/>
        <v>FRENAGAR</v>
      </c>
      <c r="K2822" t="str">
        <f>VLOOKUP($A2822&amp;$C2822&amp;$B2822,Mapping!$C:$G,5,0)</f>
        <v>OTC</v>
      </c>
      <c r="L2822" t="str">
        <f>VLOOKUP(J2822&amp;H2822,Mapping!J:K,2,0)</f>
        <v>Frenagar</v>
      </c>
      <c r="M2822" t="str">
        <f>IF(OR(I2822="PIZ BUIN",I2822="LISTERINE"),VLOOKUP(E2822,MAPEO!C:D,2,0)&amp;" "&amp;H2822,VLOOKUP(E2822,MAPEO!C:D,2,0))</f>
        <v>Frenagar</v>
      </c>
      <c r="N2822" t="str">
        <f>VLOOKUP(F2822,MD!A:B,2,0)</f>
        <v>YTD 2015</v>
      </c>
    </row>
    <row r="2823" spans="1:14">
      <c r="A2823" t="s">
        <v>133</v>
      </c>
      <c r="B2823" t="s">
        <v>0</v>
      </c>
      <c r="C2823" t="s">
        <v>172</v>
      </c>
      <c r="D2823" t="s">
        <v>172</v>
      </c>
      <c r="E2823" t="s">
        <v>172</v>
      </c>
      <c r="F2823" t="s">
        <v>106</v>
      </c>
      <c r="G2823" s="3">
        <v>1799.27</v>
      </c>
      <c r="H2823" s="3" t="str">
        <f>VLOOKUP($A2823&amp;$C2823&amp;$B2823,Mapping!$C:$G,3,0)</f>
        <v>PHARMA</v>
      </c>
      <c r="I2823" t="str">
        <f>VLOOKUP($A2823&amp;$C2823&amp;$B2823,Mapping!$C:$G,4,0)</f>
        <v>FRENAGAR</v>
      </c>
      <c r="J2823" t="str">
        <f t="shared" si="44"/>
        <v>FRENAGAR</v>
      </c>
      <c r="K2823" t="str">
        <f>VLOOKUP($A2823&amp;$C2823&amp;$B2823,Mapping!$C:$G,5,0)</f>
        <v>OTC</v>
      </c>
      <c r="L2823" t="str">
        <f>VLOOKUP(J2823&amp;H2823,Mapping!J:K,2,0)</f>
        <v>Frenagar</v>
      </c>
      <c r="M2823" t="str">
        <f>IF(OR(I2823="PIZ BUIN",I2823="LISTERINE"),VLOOKUP(E2823,MAPEO!C:D,2,0)&amp;" "&amp;H2823,VLOOKUP(E2823,MAPEO!C:D,2,0))</f>
        <v>Frenagar</v>
      </c>
      <c r="N2823" t="str">
        <f>VLOOKUP(F2823,MD!A:B,2,0)</f>
        <v>YTD 2015</v>
      </c>
    </row>
    <row r="2824" spans="1:14">
      <c r="A2824" t="s">
        <v>133</v>
      </c>
      <c r="B2824" t="s">
        <v>0</v>
      </c>
      <c r="C2824" t="s">
        <v>172</v>
      </c>
      <c r="D2824" t="s">
        <v>172</v>
      </c>
      <c r="E2824" t="s">
        <v>172</v>
      </c>
      <c r="F2824" t="s">
        <v>108</v>
      </c>
      <c r="G2824" s="3">
        <v>-1416.03</v>
      </c>
      <c r="H2824" s="3" t="str">
        <f>VLOOKUP($A2824&amp;$C2824&amp;$B2824,Mapping!$C:$G,3,0)</f>
        <v>PHARMA</v>
      </c>
      <c r="I2824" t="str">
        <f>VLOOKUP($A2824&amp;$C2824&amp;$B2824,Mapping!$C:$G,4,0)</f>
        <v>FRENAGAR</v>
      </c>
      <c r="J2824" t="str">
        <f t="shared" si="44"/>
        <v>FRENAGAR</v>
      </c>
      <c r="K2824" t="str">
        <f>VLOOKUP($A2824&amp;$C2824&amp;$B2824,Mapping!$C:$G,5,0)</f>
        <v>OTC</v>
      </c>
      <c r="L2824" t="str">
        <f>VLOOKUP(J2824&amp;H2824,Mapping!J:K,2,0)</f>
        <v>Frenagar</v>
      </c>
      <c r="M2824" t="str">
        <f>IF(OR(I2824="PIZ BUIN",I2824="LISTERINE"),VLOOKUP(E2824,MAPEO!C:D,2,0)&amp;" "&amp;H2824,VLOOKUP(E2824,MAPEO!C:D,2,0))</f>
        <v>Frenagar</v>
      </c>
      <c r="N2824">
        <f>VLOOKUP(F2824,MD!A:B,2,0)</f>
        <v>0</v>
      </c>
    </row>
    <row r="2825" spans="1:14">
      <c r="A2825" t="s">
        <v>133</v>
      </c>
      <c r="B2825" t="s">
        <v>0</v>
      </c>
      <c r="C2825" t="s">
        <v>172</v>
      </c>
      <c r="D2825" t="s">
        <v>172</v>
      </c>
      <c r="E2825" t="s">
        <v>172</v>
      </c>
      <c r="F2825" t="s">
        <v>109</v>
      </c>
      <c r="G2825" s="3">
        <v>153944.79</v>
      </c>
      <c r="H2825" s="3" t="str">
        <f>VLOOKUP($A2825&amp;$C2825&amp;$B2825,Mapping!$C:$G,3,0)</f>
        <v>PHARMA</v>
      </c>
      <c r="I2825" t="str">
        <f>VLOOKUP($A2825&amp;$C2825&amp;$B2825,Mapping!$C:$G,4,0)</f>
        <v>FRENAGAR</v>
      </c>
      <c r="J2825" t="str">
        <f t="shared" si="44"/>
        <v>FRENAGAR</v>
      </c>
      <c r="K2825" t="str">
        <f>VLOOKUP($A2825&amp;$C2825&amp;$B2825,Mapping!$C:$G,5,0)</f>
        <v>OTC</v>
      </c>
      <c r="L2825" t="str">
        <f>VLOOKUP(J2825&amp;H2825,Mapping!J:K,2,0)</f>
        <v>Frenagar</v>
      </c>
      <c r="M2825" t="str">
        <f>IF(OR(I2825="PIZ BUIN",I2825="LISTERINE"),VLOOKUP(E2825,MAPEO!C:D,2,0)&amp;" "&amp;H2825,VLOOKUP(E2825,MAPEO!C:D,2,0))</f>
        <v>Frenagar</v>
      </c>
      <c r="N2825">
        <f>VLOOKUP(F2825,MD!A:B,2,0)</f>
        <v>0</v>
      </c>
    </row>
    <row r="2826" spans="1:14">
      <c r="A2826" t="s">
        <v>133</v>
      </c>
      <c r="B2826" t="s">
        <v>0</v>
      </c>
      <c r="C2826" t="s">
        <v>172</v>
      </c>
      <c r="D2826" t="s">
        <v>172</v>
      </c>
      <c r="E2826" t="s">
        <v>172</v>
      </c>
      <c r="F2826" t="s">
        <v>110</v>
      </c>
      <c r="G2826" s="3">
        <v>27492.01</v>
      </c>
      <c r="H2826" s="3" t="str">
        <f>VLOOKUP($A2826&amp;$C2826&amp;$B2826,Mapping!$C:$G,3,0)</f>
        <v>PHARMA</v>
      </c>
      <c r="I2826" t="str">
        <f>VLOOKUP($A2826&amp;$C2826&amp;$B2826,Mapping!$C:$G,4,0)</f>
        <v>FRENAGAR</v>
      </c>
      <c r="J2826" t="str">
        <f t="shared" si="44"/>
        <v>FRENAGAR</v>
      </c>
      <c r="K2826" t="str">
        <f>VLOOKUP($A2826&amp;$C2826&amp;$B2826,Mapping!$C:$G,5,0)</f>
        <v>OTC</v>
      </c>
      <c r="L2826" t="str">
        <f>VLOOKUP(J2826&amp;H2826,Mapping!J:K,2,0)</f>
        <v>Frenagar</v>
      </c>
      <c r="M2826" t="str">
        <f>IF(OR(I2826="PIZ BUIN",I2826="LISTERINE"),VLOOKUP(E2826,MAPEO!C:D,2,0)&amp;" "&amp;H2826,VLOOKUP(E2826,MAPEO!C:D,2,0))</f>
        <v>Frenagar</v>
      </c>
      <c r="N2826">
        <f>VLOOKUP(F2826,MD!A:B,2,0)</f>
        <v>0</v>
      </c>
    </row>
    <row r="2827" spans="1:14">
      <c r="A2827" t="s">
        <v>133</v>
      </c>
      <c r="B2827" t="s">
        <v>0</v>
      </c>
      <c r="C2827" t="s">
        <v>172</v>
      </c>
      <c r="D2827" t="s">
        <v>172</v>
      </c>
      <c r="E2827" t="s">
        <v>172</v>
      </c>
      <c r="F2827" t="s">
        <v>111</v>
      </c>
      <c r="G2827" s="3">
        <v>30272.76</v>
      </c>
      <c r="H2827" s="3" t="str">
        <f>VLOOKUP($A2827&amp;$C2827&amp;$B2827,Mapping!$C:$G,3,0)</f>
        <v>PHARMA</v>
      </c>
      <c r="I2827" t="str">
        <f>VLOOKUP($A2827&amp;$C2827&amp;$B2827,Mapping!$C:$G,4,0)</f>
        <v>FRENAGAR</v>
      </c>
      <c r="J2827" t="str">
        <f t="shared" si="44"/>
        <v>FRENAGAR</v>
      </c>
      <c r="K2827" t="str">
        <f>VLOOKUP($A2827&amp;$C2827&amp;$B2827,Mapping!$C:$G,5,0)</f>
        <v>OTC</v>
      </c>
      <c r="L2827" t="str">
        <f>VLOOKUP(J2827&amp;H2827,Mapping!J:K,2,0)</f>
        <v>Frenagar</v>
      </c>
      <c r="M2827" t="str">
        <f>IF(OR(I2827="PIZ BUIN",I2827="LISTERINE"),VLOOKUP(E2827,MAPEO!C:D,2,0)&amp;" "&amp;H2827,VLOOKUP(E2827,MAPEO!C:D,2,0))</f>
        <v>Frenagar</v>
      </c>
      <c r="N2827">
        <f>VLOOKUP(F2827,MD!A:B,2,0)</f>
        <v>0</v>
      </c>
    </row>
    <row r="2828" spans="1:14">
      <c r="A2828" t="s">
        <v>133</v>
      </c>
      <c r="B2828" t="s">
        <v>0</v>
      </c>
      <c r="C2828" t="s">
        <v>172</v>
      </c>
      <c r="D2828" t="s">
        <v>172</v>
      </c>
      <c r="E2828" t="s">
        <v>172</v>
      </c>
      <c r="F2828" t="s">
        <v>114</v>
      </c>
      <c r="G2828" s="3">
        <v>46171.839999999997</v>
      </c>
      <c r="H2828" s="3" t="str">
        <f>VLOOKUP($A2828&amp;$C2828&amp;$B2828,Mapping!$C:$G,3,0)</f>
        <v>PHARMA</v>
      </c>
      <c r="I2828" t="str">
        <f>VLOOKUP($A2828&amp;$C2828&amp;$B2828,Mapping!$C:$G,4,0)</f>
        <v>FRENAGAR</v>
      </c>
      <c r="J2828" t="str">
        <f t="shared" si="44"/>
        <v>FRENAGAR</v>
      </c>
      <c r="K2828" t="str">
        <f>VLOOKUP($A2828&amp;$C2828&amp;$B2828,Mapping!$C:$G,5,0)</f>
        <v>OTC</v>
      </c>
      <c r="L2828" t="str">
        <f>VLOOKUP(J2828&amp;H2828,Mapping!J:K,2,0)</f>
        <v>Frenagar</v>
      </c>
      <c r="M2828" t="str">
        <f>IF(OR(I2828="PIZ BUIN",I2828="LISTERINE"),VLOOKUP(E2828,MAPEO!C:D,2,0)&amp;" "&amp;H2828,VLOOKUP(E2828,MAPEO!C:D,2,0))</f>
        <v>Frenagar</v>
      </c>
      <c r="N2828">
        <f>VLOOKUP(F2828,MD!A:B,2,0)</f>
        <v>0</v>
      </c>
    </row>
    <row r="2829" spans="1:14">
      <c r="A2829" t="s">
        <v>133</v>
      </c>
      <c r="B2829" t="s">
        <v>0</v>
      </c>
      <c r="C2829" t="s">
        <v>172</v>
      </c>
      <c r="D2829" t="s">
        <v>172</v>
      </c>
      <c r="E2829" t="s">
        <v>172</v>
      </c>
      <c r="F2829" t="s">
        <v>115</v>
      </c>
      <c r="G2829" s="3">
        <v>5148.6099999999997</v>
      </c>
      <c r="H2829" s="3" t="str">
        <f>VLOOKUP($A2829&amp;$C2829&amp;$B2829,Mapping!$C:$G,3,0)</f>
        <v>PHARMA</v>
      </c>
      <c r="I2829" t="str">
        <f>VLOOKUP($A2829&amp;$C2829&amp;$B2829,Mapping!$C:$G,4,0)</f>
        <v>FRENAGAR</v>
      </c>
      <c r="J2829" t="str">
        <f t="shared" si="44"/>
        <v>FRENAGAR</v>
      </c>
      <c r="K2829" t="str">
        <f>VLOOKUP($A2829&amp;$C2829&amp;$B2829,Mapping!$C:$G,5,0)</f>
        <v>OTC</v>
      </c>
      <c r="L2829" t="str">
        <f>VLOOKUP(J2829&amp;H2829,Mapping!J:K,2,0)</f>
        <v>Frenagar</v>
      </c>
      <c r="M2829" t="str">
        <f>IF(OR(I2829="PIZ BUIN",I2829="LISTERINE"),VLOOKUP(E2829,MAPEO!C:D,2,0)&amp;" "&amp;H2829,VLOOKUP(E2829,MAPEO!C:D,2,0))</f>
        <v>Frenagar</v>
      </c>
      <c r="N2829" t="str">
        <f>VLOOKUP(F2829,MD!A:B,2,0)</f>
        <v>YTD 2016</v>
      </c>
    </row>
    <row r="2830" spans="1:14">
      <c r="A2830" t="s">
        <v>133</v>
      </c>
      <c r="B2830" t="s">
        <v>0</v>
      </c>
      <c r="C2830" t="s">
        <v>172</v>
      </c>
      <c r="D2830" t="s">
        <v>172</v>
      </c>
      <c r="E2830" t="s">
        <v>172</v>
      </c>
      <c r="F2830" t="s">
        <v>117</v>
      </c>
      <c r="G2830" s="3">
        <v>12893.8</v>
      </c>
      <c r="H2830" s="3" t="str">
        <f>VLOOKUP($A2830&amp;$C2830&amp;$B2830,Mapping!$C:$G,3,0)</f>
        <v>PHARMA</v>
      </c>
      <c r="I2830" t="str">
        <f>VLOOKUP($A2830&amp;$C2830&amp;$B2830,Mapping!$C:$G,4,0)</f>
        <v>FRENAGAR</v>
      </c>
      <c r="J2830" t="str">
        <f t="shared" si="44"/>
        <v>FRENAGAR</v>
      </c>
      <c r="K2830" t="str">
        <f>VLOOKUP($A2830&amp;$C2830&amp;$B2830,Mapping!$C:$G,5,0)</f>
        <v>OTC</v>
      </c>
      <c r="L2830" t="str">
        <f>VLOOKUP(J2830&amp;H2830,Mapping!J:K,2,0)</f>
        <v>Frenagar</v>
      </c>
      <c r="M2830" t="str">
        <f>IF(OR(I2830="PIZ BUIN",I2830="LISTERINE"),VLOOKUP(E2830,MAPEO!C:D,2,0)&amp;" "&amp;H2830,VLOOKUP(E2830,MAPEO!C:D,2,0))</f>
        <v>Frenagar</v>
      </c>
      <c r="N2830" t="str">
        <f>VLOOKUP(F2830,MD!A:B,2,0)</f>
        <v>YTD 2016</v>
      </c>
    </row>
    <row r="2831" spans="1:14">
      <c r="A2831" t="s">
        <v>133</v>
      </c>
      <c r="B2831" t="s">
        <v>0</v>
      </c>
      <c r="C2831" t="s">
        <v>172</v>
      </c>
      <c r="D2831" t="s">
        <v>172</v>
      </c>
      <c r="E2831" t="s">
        <v>172</v>
      </c>
      <c r="F2831" t="s">
        <v>118</v>
      </c>
      <c r="G2831" s="3">
        <v>34671.01</v>
      </c>
      <c r="H2831" s="3" t="str">
        <f>VLOOKUP($A2831&amp;$C2831&amp;$B2831,Mapping!$C:$G,3,0)</f>
        <v>PHARMA</v>
      </c>
      <c r="I2831" t="str">
        <f>VLOOKUP($A2831&amp;$C2831&amp;$B2831,Mapping!$C:$G,4,0)</f>
        <v>FRENAGAR</v>
      </c>
      <c r="J2831" t="str">
        <f t="shared" si="44"/>
        <v>FRENAGAR</v>
      </c>
      <c r="K2831" t="str">
        <f>VLOOKUP($A2831&amp;$C2831&amp;$B2831,Mapping!$C:$G,5,0)</f>
        <v>OTC</v>
      </c>
      <c r="L2831" t="str">
        <f>VLOOKUP(J2831&amp;H2831,Mapping!J:K,2,0)</f>
        <v>Frenagar</v>
      </c>
      <c r="M2831" t="str">
        <f>IF(OR(I2831="PIZ BUIN",I2831="LISTERINE"),VLOOKUP(E2831,MAPEO!C:D,2,0)&amp;" "&amp;H2831,VLOOKUP(E2831,MAPEO!C:D,2,0))</f>
        <v>Frenagar</v>
      </c>
      <c r="N2831" t="str">
        <f>VLOOKUP(F2831,MD!A:B,2,0)</f>
        <v>YTD 2016</v>
      </c>
    </row>
    <row r="2832" spans="1:14">
      <c r="A2832" t="s">
        <v>133</v>
      </c>
      <c r="B2832" t="s">
        <v>0</v>
      </c>
      <c r="C2832" t="s">
        <v>172</v>
      </c>
      <c r="D2832" t="s">
        <v>172</v>
      </c>
      <c r="E2832" t="s">
        <v>667</v>
      </c>
      <c r="F2832" t="s">
        <v>482</v>
      </c>
      <c r="G2832" s="3">
        <v>5360.16</v>
      </c>
      <c r="H2832" s="3" t="str">
        <f>VLOOKUP($A2832&amp;$C2832&amp;$B2832,Mapping!$C:$G,3,0)</f>
        <v>PHARMA</v>
      </c>
      <c r="I2832" t="str">
        <f>VLOOKUP($A2832&amp;$C2832&amp;$B2832,Mapping!$C:$G,4,0)</f>
        <v>FRENAGAR</v>
      </c>
      <c r="J2832" t="str">
        <f t="shared" si="44"/>
        <v>FRENAGAR</v>
      </c>
      <c r="K2832" t="str">
        <f>VLOOKUP($A2832&amp;$C2832&amp;$B2832,Mapping!$C:$G,5,0)</f>
        <v>OTC</v>
      </c>
      <c r="L2832" t="str">
        <f>VLOOKUP(J2832&amp;H2832,Mapping!J:K,2,0)</f>
        <v>Frenagar</v>
      </c>
      <c r="M2832" t="str">
        <f>IF(OR(I2832="PIZ BUIN",I2832="LISTERINE"),VLOOKUP(E2832,MAPEO!C:D,2,0)&amp;" "&amp;H2832,VLOOKUP(E2832,MAPEO!C:D,2,0))</f>
        <v>Frenagar</v>
      </c>
      <c r="N2832">
        <f>VLOOKUP(F2832,MD!A:B,2,0)</f>
        <v>0</v>
      </c>
    </row>
    <row r="2833" spans="1:14">
      <c r="A2833" t="s">
        <v>133</v>
      </c>
      <c r="B2833" t="s">
        <v>0</v>
      </c>
      <c r="C2833" t="s">
        <v>172</v>
      </c>
      <c r="D2833" t="s">
        <v>172</v>
      </c>
      <c r="E2833" t="s">
        <v>667</v>
      </c>
      <c r="F2833" t="s">
        <v>483</v>
      </c>
      <c r="G2833" s="3">
        <v>15867.4</v>
      </c>
      <c r="H2833" s="3" t="str">
        <f>VLOOKUP($A2833&amp;$C2833&amp;$B2833,Mapping!$C:$G,3,0)</f>
        <v>PHARMA</v>
      </c>
      <c r="I2833" t="str">
        <f>VLOOKUP($A2833&amp;$C2833&amp;$B2833,Mapping!$C:$G,4,0)</f>
        <v>FRENAGAR</v>
      </c>
      <c r="J2833" t="str">
        <f t="shared" si="44"/>
        <v>FRENAGAR</v>
      </c>
      <c r="K2833" t="str">
        <f>VLOOKUP($A2833&amp;$C2833&amp;$B2833,Mapping!$C:$G,5,0)</f>
        <v>OTC</v>
      </c>
      <c r="L2833" t="str">
        <f>VLOOKUP(J2833&amp;H2833,Mapping!J:K,2,0)</f>
        <v>Frenagar</v>
      </c>
      <c r="M2833" t="str">
        <f>IF(OR(I2833="PIZ BUIN",I2833="LISTERINE"),VLOOKUP(E2833,MAPEO!C:D,2,0)&amp;" "&amp;H2833,VLOOKUP(E2833,MAPEO!C:D,2,0))</f>
        <v>Frenagar</v>
      </c>
      <c r="N2833">
        <f>VLOOKUP(F2833,MD!A:B,2,0)</f>
        <v>0</v>
      </c>
    </row>
    <row r="2834" spans="1:14">
      <c r="A2834" t="s">
        <v>133</v>
      </c>
      <c r="B2834" t="s">
        <v>0</v>
      </c>
      <c r="C2834" t="s">
        <v>172</v>
      </c>
      <c r="D2834" t="s">
        <v>172</v>
      </c>
      <c r="E2834" t="s">
        <v>667</v>
      </c>
      <c r="F2834" t="s">
        <v>484</v>
      </c>
      <c r="G2834" s="3">
        <v>6039.68</v>
      </c>
      <c r="H2834" s="3" t="str">
        <f>VLOOKUP($A2834&amp;$C2834&amp;$B2834,Mapping!$C:$G,3,0)</f>
        <v>PHARMA</v>
      </c>
      <c r="I2834" t="str">
        <f>VLOOKUP($A2834&amp;$C2834&amp;$B2834,Mapping!$C:$G,4,0)</f>
        <v>FRENAGAR</v>
      </c>
      <c r="J2834" t="str">
        <f t="shared" si="44"/>
        <v>FRENAGAR</v>
      </c>
      <c r="K2834" t="str">
        <f>VLOOKUP($A2834&amp;$C2834&amp;$B2834,Mapping!$C:$G,5,0)</f>
        <v>OTC</v>
      </c>
      <c r="L2834" t="str">
        <f>VLOOKUP(J2834&amp;H2834,Mapping!J:K,2,0)</f>
        <v>Frenagar</v>
      </c>
      <c r="M2834" t="str">
        <f>IF(OR(I2834="PIZ BUIN",I2834="LISTERINE"),VLOOKUP(E2834,MAPEO!C:D,2,0)&amp;" "&amp;H2834,VLOOKUP(E2834,MAPEO!C:D,2,0))</f>
        <v>Frenagar</v>
      </c>
      <c r="N2834">
        <f>VLOOKUP(F2834,MD!A:B,2,0)</f>
        <v>0</v>
      </c>
    </row>
    <row r="2835" spans="1:14">
      <c r="A2835" t="s">
        <v>133</v>
      </c>
      <c r="B2835" t="s">
        <v>0</v>
      </c>
      <c r="C2835" t="s">
        <v>172</v>
      </c>
      <c r="D2835" t="s">
        <v>172</v>
      </c>
      <c r="E2835" t="s">
        <v>667</v>
      </c>
      <c r="F2835" t="s">
        <v>485</v>
      </c>
      <c r="G2835" s="3">
        <v>1696.03</v>
      </c>
      <c r="H2835" s="3" t="str">
        <f>VLOOKUP($A2835&amp;$C2835&amp;$B2835,Mapping!$C:$G,3,0)</f>
        <v>PHARMA</v>
      </c>
      <c r="I2835" t="str">
        <f>VLOOKUP($A2835&amp;$C2835&amp;$B2835,Mapping!$C:$G,4,0)</f>
        <v>FRENAGAR</v>
      </c>
      <c r="J2835" t="str">
        <f t="shared" si="44"/>
        <v>FRENAGAR</v>
      </c>
      <c r="K2835" t="str">
        <f>VLOOKUP($A2835&amp;$C2835&amp;$B2835,Mapping!$C:$G,5,0)</f>
        <v>OTC</v>
      </c>
      <c r="L2835" t="str">
        <f>VLOOKUP(J2835&amp;H2835,Mapping!J:K,2,0)</f>
        <v>Frenagar</v>
      </c>
      <c r="M2835" t="str">
        <f>IF(OR(I2835="PIZ BUIN",I2835="LISTERINE"),VLOOKUP(E2835,MAPEO!C:D,2,0)&amp;" "&amp;H2835,VLOOKUP(E2835,MAPEO!C:D,2,0))</f>
        <v>Frenagar</v>
      </c>
      <c r="N2835">
        <f>VLOOKUP(F2835,MD!A:B,2,0)</f>
        <v>0</v>
      </c>
    </row>
    <row r="2836" spans="1:14">
      <c r="A2836" t="s">
        <v>133</v>
      </c>
      <c r="B2836" t="s">
        <v>0</v>
      </c>
      <c r="C2836" t="s">
        <v>172</v>
      </c>
      <c r="D2836" t="s">
        <v>172</v>
      </c>
      <c r="E2836" t="s">
        <v>667</v>
      </c>
      <c r="F2836" t="s">
        <v>486</v>
      </c>
      <c r="G2836" s="3">
        <v>3415.99</v>
      </c>
      <c r="H2836" s="3" t="str">
        <f>VLOOKUP($A2836&amp;$C2836&amp;$B2836,Mapping!$C:$G,3,0)</f>
        <v>PHARMA</v>
      </c>
      <c r="I2836" t="str">
        <f>VLOOKUP($A2836&amp;$C2836&amp;$B2836,Mapping!$C:$G,4,0)</f>
        <v>FRENAGAR</v>
      </c>
      <c r="J2836" t="str">
        <f t="shared" si="44"/>
        <v>FRENAGAR</v>
      </c>
      <c r="K2836" t="str">
        <f>VLOOKUP($A2836&amp;$C2836&amp;$B2836,Mapping!$C:$G,5,0)</f>
        <v>OTC</v>
      </c>
      <c r="L2836" t="str">
        <f>VLOOKUP(J2836&amp;H2836,Mapping!J:K,2,0)</f>
        <v>Frenagar</v>
      </c>
      <c r="M2836" t="str">
        <f>IF(OR(I2836="PIZ BUIN",I2836="LISTERINE"),VLOOKUP(E2836,MAPEO!C:D,2,0)&amp;" "&amp;H2836,VLOOKUP(E2836,MAPEO!C:D,2,0))</f>
        <v>Frenagar</v>
      </c>
      <c r="N2836">
        <f>VLOOKUP(F2836,MD!A:B,2,0)</f>
        <v>0</v>
      </c>
    </row>
    <row r="2837" spans="1:14">
      <c r="A2837" t="s">
        <v>133</v>
      </c>
      <c r="B2837" t="s">
        <v>0</v>
      </c>
      <c r="C2837" t="s">
        <v>172</v>
      </c>
      <c r="D2837" t="s">
        <v>172</v>
      </c>
      <c r="E2837" t="s">
        <v>667</v>
      </c>
      <c r="F2837" t="s">
        <v>487</v>
      </c>
      <c r="G2837" s="3">
        <v>-15.83</v>
      </c>
      <c r="H2837" s="3" t="str">
        <f>VLOOKUP($A2837&amp;$C2837&amp;$B2837,Mapping!$C:$G,3,0)</f>
        <v>PHARMA</v>
      </c>
      <c r="I2837" t="str">
        <f>VLOOKUP($A2837&amp;$C2837&amp;$B2837,Mapping!$C:$G,4,0)</f>
        <v>FRENAGAR</v>
      </c>
      <c r="J2837" t="str">
        <f t="shared" si="44"/>
        <v>FRENAGAR</v>
      </c>
      <c r="K2837" t="str">
        <f>VLOOKUP($A2837&amp;$C2837&amp;$B2837,Mapping!$C:$G,5,0)</f>
        <v>OTC</v>
      </c>
      <c r="L2837" t="str">
        <f>VLOOKUP(J2837&amp;H2837,Mapping!J:K,2,0)</f>
        <v>Frenagar</v>
      </c>
      <c r="M2837" t="str">
        <f>IF(OR(I2837="PIZ BUIN",I2837="LISTERINE"),VLOOKUP(E2837,MAPEO!C:D,2,0)&amp;" "&amp;H2837,VLOOKUP(E2837,MAPEO!C:D,2,0))</f>
        <v>Frenagar</v>
      </c>
      <c r="N2837">
        <f>VLOOKUP(F2837,MD!A:B,2,0)</f>
        <v>0</v>
      </c>
    </row>
    <row r="2838" spans="1:14">
      <c r="A2838" t="s">
        <v>133</v>
      </c>
      <c r="B2838" t="s">
        <v>0</v>
      </c>
      <c r="C2838" t="s">
        <v>172</v>
      </c>
      <c r="D2838" t="s">
        <v>172</v>
      </c>
      <c r="E2838" t="s">
        <v>667</v>
      </c>
      <c r="F2838" t="s">
        <v>488</v>
      </c>
      <c r="G2838" s="3">
        <v>15.63</v>
      </c>
      <c r="H2838" s="3" t="str">
        <f>VLOOKUP($A2838&amp;$C2838&amp;$B2838,Mapping!$C:$G,3,0)</f>
        <v>PHARMA</v>
      </c>
      <c r="I2838" t="str">
        <f>VLOOKUP($A2838&amp;$C2838&amp;$B2838,Mapping!$C:$G,4,0)</f>
        <v>FRENAGAR</v>
      </c>
      <c r="J2838" t="str">
        <f t="shared" si="44"/>
        <v>FRENAGAR</v>
      </c>
      <c r="K2838" t="str">
        <f>VLOOKUP($A2838&amp;$C2838&amp;$B2838,Mapping!$C:$G,5,0)</f>
        <v>OTC</v>
      </c>
      <c r="L2838" t="str">
        <f>VLOOKUP(J2838&amp;H2838,Mapping!J:K,2,0)</f>
        <v>Frenagar</v>
      </c>
      <c r="M2838" t="str">
        <f>IF(OR(I2838="PIZ BUIN",I2838="LISTERINE"),VLOOKUP(E2838,MAPEO!C:D,2,0)&amp;" "&amp;H2838,VLOOKUP(E2838,MAPEO!C:D,2,0))</f>
        <v>Frenagar</v>
      </c>
      <c r="N2838">
        <f>VLOOKUP(F2838,MD!A:B,2,0)</f>
        <v>0</v>
      </c>
    </row>
    <row r="2839" spans="1:14">
      <c r="A2839" t="s">
        <v>133</v>
      </c>
      <c r="B2839" t="s">
        <v>0</v>
      </c>
      <c r="C2839" t="s">
        <v>172</v>
      </c>
      <c r="D2839" t="s">
        <v>172</v>
      </c>
      <c r="E2839" t="s">
        <v>667</v>
      </c>
      <c r="F2839" t="s">
        <v>489</v>
      </c>
      <c r="G2839" s="3">
        <v>-311.76</v>
      </c>
      <c r="H2839" s="3" t="str">
        <f>VLOOKUP($A2839&amp;$C2839&amp;$B2839,Mapping!$C:$G,3,0)</f>
        <v>PHARMA</v>
      </c>
      <c r="I2839" t="str">
        <f>VLOOKUP($A2839&amp;$C2839&amp;$B2839,Mapping!$C:$G,4,0)</f>
        <v>FRENAGAR</v>
      </c>
      <c r="J2839" t="str">
        <f t="shared" si="44"/>
        <v>FRENAGAR</v>
      </c>
      <c r="K2839" t="str">
        <f>VLOOKUP($A2839&amp;$C2839&amp;$B2839,Mapping!$C:$G,5,0)</f>
        <v>OTC</v>
      </c>
      <c r="L2839" t="str">
        <f>VLOOKUP(J2839&amp;H2839,Mapping!J:K,2,0)</f>
        <v>Frenagar</v>
      </c>
      <c r="M2839" t="str">
        <f>IF(OR(I2839="PIZ BUIN",I2839="LISTERINE"),VLOOKUP(E2839,MAPEO!C:D,2,0)&amp;" "&amp;H2839,VLOOKUP(E2839,MAPEO!C:D,2,0))</f>
        <v>Frenagar</v>
      </c>
      <c r="N2839">
        <f>VLOOKUP(F2839,MD!A:B,2,0)</f>
        <v>0</v>
      </c>
    </row>
    <row r="2840" spans="1:14">
      <c r="A2840" t="s">
        <v>133</v>
      </c>
      <c r="B2840" t="s">
        <v>0</v>
      </c>
      <c r="C2840" t="s">
        <v>172</v>
      </c>
      <c r="D2840" t="s">
        <v>172</v>
      </c>
      <c r="E2840" t="s">
        <v>667</v>
      </c>
      <c r="F2840" t="s">
        <v>490</v>
      </c>
      <c r="G2840" s="3">
        <v>57653.41</v>
      </c>
      <c r="H2840" s="3" t="str">
        <f>VLOOKUP($A2840&amp;$C2840&amp;$B2840,Mapping!$C:$G,3,0)</f>
        <v>PHARMA</v>
      </c>
      <c r="I2840" t="str">
        <f>VLOOKUP($A2840&amp;$C2840&amp;$B2840,Mapping!$C:$G,4,0)</f>
        <v>FRENAGAR</v>
      </c>
      <c r="J2840" t="str">
        <f t="shared" si="44"/>
        <v>FRENAGAR</v>
      </c>
      <c r="K2840" t="str">
        <f>VLOOKUP($A2840&amp;$C2840&amp;$B2840,Mapping!$C:$G,5,0)</f>
        <v>OTC</v>
      </c>
      <c r="L2840" t="str">
        <f>VLOOKUP(J2840&amp;H2840,Mapping!J:K,2,0)</f>
        <v>Frenagar</v>
      </c>
      <c r="M2840" t="str">
        <f>IF(OR(I2840="PIZ BUIN",I2840="LISTERINE"),VLOOKUP(E2840,MAPEO!C:D,2,0)&amp;" "&amp;H2840,VLOOKUP(E2840,MAPEO!C:D,2,0))</f>
        <v>Frenagar</v>
      </c>
      <c r="N2840">
        <f>VLOOKUP(F2840,MD!A:B,2,0)</f>
        <v>0</v>
      </c>
    </row>
    <row r="2841" spans="1:14">
      <c r="A2841" t="s">
        <v>133</v>
      </c>
      <c r="B2841" t="s">
        <v>0</v>
      </c>
      <c r="C2841" t="s">
        <v>172</v>
      </c>
      <c r="D2841" t="s">
        <v>172</v>
      </c>
      <c r="E2841" t="s">
        <v>667</v>
      </c>
      <c r="F2841" t="s">
        <v>491</v>
      </c>
      <c r="G2841" s="3">
        <v>6719.47</v>
      </c>
      <c r="H2841" s="3" t="str">
        <f>VLOOKUP($A2841&amp;$C2841&amp;$B2841,Mapping!$C:$G,3,0)</f>
        <v>PHARMA</v>
      </c>
      <c r="I2841" t="str">
        <f>VLOOKUP($A2841&amp;$C2841&amp;$B2841,Mapping!$C:$G,4,0)</f>
        <v>FRENAGAR</v>
      </c>
      <c r="J2841" t="str">
        <f t="shared" si="44"/>
        <v>FRENAGAR</v>
      </c>
      <c r="K2841" t="str">
        <f>VLOOKUP($A2841&amp;$C2841&amp;$B2841,Mapping!$C:$G,5,0)</f>
        <v>OTC</v>
      </c>
      <c r="L2841" t="str">
        <f>VLOOKUP(J2841&amp;H2841,Mapping!J:K,2,0)</f>
        <v>Frenagar</v>
      </c>
      <c r="M2841" t="str">
        <f>IF(OR(I2841="PIZ BUIN",I2841="LISTERINE"),VLOOKUP(E2841,MAPEO!C:D,2,0)&amp;" "&amp;H2841,VLOOKUP(E2841,MAPEO!C:D,2,0))</f>
        <v>Frenagar</v>
      </c>
      <c r="N2841">
        <f>VLOOKUP(F2841,MD!A:B,2,0)</f>
        <v>0</v>
      </c>
    </row>
    <row r="2842" spans="1:14">
      <c r="A2842" t="s">
        <v>133</v>
      </c>
      <c r="B2842" t="s">
        <v>0</v>
      </c>
      <c r="C2842" t="s">
        <v>172</v>
      </c>
      <c r="D2842" t="s">
        <v>172</v>
      </c>
      <c r="E2842" t="s">
        <v>667</v>
      </c>
      <c r="F2842" t="s">
        <v>492</v>
      </c>
      <c r="G2842" s="3">
        <v>3982.36</v>
      </c>
      <c r="H2842" s="3" t="str">
        <f>VLOOKUP($A2842&amp;$C2842&amp;$B2842,Mapping!$C:$G,3,0)</f>
        <v>PHARMA</v>
      </c>
      <c r="I2842" t="str">
        <f>VLOOKUP($A2842&amp;$C2842&amp;$B2842,Mapping!$C:$G,4,0)</f>
        <v>FRENAGAR</v>
      </c>
      <c r="J2842" t="str">
        <f t="shared" si="44"/>
        <v>FRENAGAR</v>
      </c>
      <c r="K2842" t="str">
        <f>VLOOKUP($A2842&amp;$C2842&amp;$B2842,Mapping!$C:$G,5,0)</f>
        <v>OTC</v>
      </c>
      <c r="L2842" t="str">
        <f>VLOOKUP(J2842&amp;H2842,Mapping!J:K,2,0)</f>
        <v>Frenagar</v>
      </c>
      <c r="M2842" t="str">
        <f>IF(OR(I2842="PIZ BUIN",I2842="LISTERINE"),VLOOKUP(E2842,MAPEO!C:D,2,0)&amp;" "&amp;H2842,VLOOKUP(E2842,MAPEO!C:D,2,0))</f>
        <v>Frenagar</v>
      </c>
      <c r="N2842">
        <f>VLOOKUP(F2842,MD!A:B,2,0)</f>
        <v>0</v>
      </c>
    </row>
    <row r="2843" spans="1:14">
      <c r="A2843" t="s">
        <v>133</v>
      </c>
      <c r="B2843" t="s">
        <v>0</v>
      </c>
      <c r="C2843" t="s">
        <v>172</v>
      </c>
      <c r="D2843" t="s">
        <v>172</v>
      </c>
      <c r="E2843" t="s">
        <v>667</v>
      </c>
      <c r="F2843" t="s">
        <v>493</v>
      </c>
      <c r="G2843" s="3">
        <v>-28449.07</v>
      </c>
      <c r="H2843" s="3" t="str">
        <f>VLOOKUP($A2843&amp;$C2843&amp;$B2843,Mapping!$C:$G,3,0)</f>
        <v>PHARMA</v>
      </c>
      <c r="I2843" t="str">
        <f>VLOOKUP($A2843&amp;$C2843&amp;$B2843,Mapping!$C:$G,4,0)</f>
        <v>FRENAGAR</v>
      </c>
      <c r="J2843" t="str">
        <f t="shared" si="44"/>
        <v>FRENAGAR</v>
      </c>
      <c r="K2843" t="str">
        <f>VLOOKUP($A2843&amp;$C2843&amp;$B2843,Mapping!$C:$G,5,0)</f>
        <v>OTC</v>
      </c>
      <c r="L2843" t="str">
        <f>VLOOKUP(J2843&amp;H2843,Mapping!J:K,2,0)</f>
        <v>Frenagar</v>
      </c>
      <c r="M2843" t="str">
        <f>IF(OR(I2843="PIZ BUIN",I2843="LISTERINE"),VLOOKUP(E2843,MAPEO!C:D,2,0)&amp;" "&amp;H2843,VLOOKUP(E2843,MAPEO!C:D,2,0))</f>
        <v>Frenagar</v>
      </c>
      <c r="N2843">
        <f>VLOOKUP(F2843,MD!A:B,2,0)</f>
        <v>0</v>
      </c>
    </row>
    <row r="2844" spans="1:14">
      <c r="A2844" t="s">
        <v>133</v>
      </c>
      <c r="B2844" t="s">
        <v>0</v>
      </c>
      <c r="C2844" t="s">
        <v>175</v>
      </c>
      <c r="D2844" t="s">
        <v>175</v>
      </c>
      <c r="E2844" t="s">
        <v>175</v>
      </c>
      <c r="F2844" t="s">
        <v>482</v>
      </c>
      <c r="G2844" s="3">
        <v>8753.61</v>
      </c>
      <c r="H2844" s="3" t="str">
        <f>VLOOKUP($A2844&amp;$C2844&amp;$B2844,Mapping!$C:$G,3,0)</f>
        <v>PHARMA</v>
      </c>
      <c r="I2844" t="str">
        <f>VLOOKUP($A2844&amp;$C2844&amp;$B2844,Mapping!$C:$G,4,0)</f>
        <v>FRENASAL</v>
      </c>
      <c r="J2844" t="str">
        <f t="shared" si="44"/>
        <v>FRENASAL</v>
      </c>
      <c r="K2844" t="str">
        <f>VLOOKUP($A2844&amp;$C2844&amp;$B2844,Mapping!$C:$G,5,0)</f>
        <v>OTC</v>
      </c>
      <c r="L2844" t="str">
        <f>VLOOKUP(J2844&amp;H2844,Mapping!J:K,2,0)</f>
        <v>Frenasal</v>
      </c>
      <c r="M2844" t="str">
        <f>IF(OR(I2844="PIZ BUIN",I2844="LISTERINE"),VLOOKUP(E2844,MAPEO!C:D,2,0)&amp;" "&amp;H2844,VLOOKUP(E2844,MAPEO!C:D,2,0))</f>
        <v>Frenasal</v>
      </c>
      <c r="N2844">
        <f>VLOOKUP(F2844,MD!A:B,2,0)</f>
        <v>0</v>
      </c>
    </row>
    <row r="2845" spans="1:14">
      <c r="A2845" t="s">
        <v>133</v>
      </c>
      <c r="B2845" t="s">
        <v>0</v>
      </c>
      <c r="C2845" t="s">
        <v>175</v>
      </c>
      <c r="D2845" t="s">
        <v>175</v>
      </c>
      <c r="E2845" t="s">
        <v>175</v>
      </c>
      <c r="F2845" t="s">
        <v>483</v>
      </c>
      <c r="G2845" s="3">
        <v>31246.25</v>
      </c>
      <c r="H2845" s="3" t="str">
        <f>VLOOKUP($A2845&amp;$C2845&amp;$B2845,Mapping!$C:$G,3,0)</f>
        <v>PHARMA</v>
      </c>
      <c r="I2845" t="str">
        <f>VLOOKUP($A2845&amp;$C2845&amp;$B2845,Mapping!$C:$G,4,0)</f>
        <v>FRENASAL</v>
      </c>
      <c r="J2845" t="str">
        <f t="shared" si="44"/>
        <v>FRENASAL</v>
      </c>
      <c r="K2845" t="str">
        <f>VLOOKUP($A2845&amp;$C2845&amp;$B2845,Mapping!$C:$G,5,0)</f>
        <v>OTC</v>
      </c>
      <c r="L2845" t="str">
        <f>VLOOKUP(J2845&amp;H2845,Mapping!J:K,2,0)</f>
        <v>Frenasal</v>
      </c>
      <c r="M2845" t="str">
        <f>IF(OR(I2845="PIZ BUIN",I2845="LISTERINE"),VLOOKUP(E2845,MAPEO!C:D,2,0)&amp;" "&amp;H2845,VLOOKUP(E2845,MAPEO!C:D,2,0))</f>
        <v>Frenasal</v>
      </c>
      <c r="N2845">
        <f>VLOOKUP(F2845,MD!A:B,2,0)</f>
        <v>0</v>
      </c>
    </row>
    <row r="2846" spans="1:14">
      <c r="A2846" t="s">
        <v>133</v>
      </c>
      <c r="B2846" t="s">
        <v>0</v>
      </c>
      <c r="C2846" t="s">
        <v>175</v>
      </c>
      <c r="D2846" t="s">
        <v>175</v>
      </c>
      <c r="E2846" t="s">
        <v>175</v>
      </c>
      <c r="F2846" t="s">
        <v>484</v>
      </c>
      <c r="G2846" s="3">
        <v>21831.65</v>
      </c>
      <c r="H2846" s="3" t="str">
        <f>VLOOKUP($A2846&amp;$C2846&amp;$B2846,Mapping!$C:$G,3,0)</f>
        <v>PHARMA</v>
      </c>
      <c r="I2846" t="str">
        <f>VLOOKUP($A2846&amp;$C2846&amp;$B2846,Mapping!$C:$G,4,0)</f>
        <v>FRENASAL</v>
      </c>
      <c r="J2846" t="str">
        <f t="shared" si="44"/>
        <v>FRENASAL</v>
      </c>
      <c r="K2846" t="str">
        <f>VLOOKUP($A2846&amp;$C2846&amp;$B2846,Mapping!$C:$G,5,0)</f>
        <v>OTC</v>
      </c>
      <c r="L2846" t="str">
        <f>VLOOKUP(J2846&amp;H2846,Mapping!J:K,2,0)</f>
        <v>Frenasal</v>
      </c>
      <c r="M2846" t="str">
        <f>IF(OR(I2846="PIZ BUIN",I2846="LISTERINE"),VLOOKUP(E2846,MAPEO!C:D,2,0)&amp;" "&amp;H2846,VLOOKUP(E2846,MAPEO!C:D,2,0))</f>
        <v>Frenasal</v>
      </c>
      <c r="N2846">
        <f>VLOOKUP(F2846,MD!A:B,2,0)</f>
        <v>0</v>
      </c>
    </row>
    <row r="2847" spans="1:14">
      <c r="A2847" t="s">
        <v>133</v>
      </c>
      <c r="B2847" t="s">
        <v>0</v>
      </c>
      <c r="C2847" t="s">
        <v>175</v>
      </c>
      <c r="D2847" t="s">
        <v>175</v>
      </c>
      <c r="E2847" t="s">
        <v>175</v>
      </c>
      <c r="F2847" t="s">
        <v>485</v>
      </c>
      <c r="G2847" s="3">
        <v>6835.63</v>
      </c>
      <c r="H2847" s="3" t="str">
        <f>VLOOKUP($A2847&amp;$C2847&amp;$B2847,Mapping!$C:$G,3,0)</f>
        <v>PHARMA</v>
      </c>
      <c r="I2847" t="str">
        <f>VLOOKUP($A2847&amp;$C2847&amp;$B2847,Mapping!$C:$G,4,0)</f>
        <v>FRENASAL</v>
      </c>
      <c r="J2847" t="str">
        <f t="shared" si="44"/>
        <v>FRENASAL</v>
      </c>
      <c r="K2847" t="str">
        <f>VLOOKUP($A2847&amp;$C2847&amp;$B2847,Mapping!$C:$G,5,0)</f>
        <v>OTC</v>
      </c>
      <c r="L2847" t="str">
        <f>VLOOKUP(J2847&amp;H2847,Mapping!J:K,2,0)</f>
        <v>Frenasal</v>
      </c>
      <c r="M2847" t="str">
        <f>IF(OR(I2847="PIZ BUIN",I2847="LISTERINE"),VLOOKUP(E2847,MAPEO!C:D,2,0)&amp;" "&amp;H2847,VLOOKUP(E2847,MAPEO!C:D,2,0))</f>
        <v>Frenasal</v>
      </c>
      <c r="N2847">
        <f>VLOOKUP(F2847,MD!A:B,2,0)</f>
        <v>0</v>
      </c>
    </row>
    <row r="2848" spans="1:14">
      <c r="A2848" t="s">
        <v>133</v>
      </c>
      <c r="B2848" t="s">
        <v>0</v>
      </c>
      <c r="C2848" t="s">
        <v>175</v>
      </c>
      <c r="D2848" t="s">
        <v>175</v>
      </c>
      <c r="E2848" t="s">
        <v>175</v>
      </c>
      <c r="F2848" t="s">
        <v>486</v>
      </c>
      <c r="G2848" s="3">
        <v>8272.26</v>
      </c>
      <c r="H2848" s="3" t="str">
        <f>VLOOKUP($A2848&amp;$C2848&amp;$B2848,Mapping!$C:$G,3,0)</f>
        <v>PHARMA</v>
      </c>
      <c r="I2848" t="str">
        <f>VLOOKUP($A2848&amp;$C2848&amp;$B2848,Mapping!$C:$G,4,0)</f>
        <v>FRENASAL</v>
      </c>
      <c r="J2848" t="str">
        <f t="shared" si="44"/>
        <v>FRENASAL</v>
      </c>
      <c r="K2848" t="str">
        <f>VLOOKUP($A2848&amp;$C2848&amp;$B2848,Mapping!$C:$G,5,0)</f>
        <v>OTC</v>
      </c>
      <c r="L2848" t="str">
        <f>VLOOKUP(J2848&amp;H2848,Mapping!J:K,2,0)</f>
        <v>Frenasal</v>
      </c>
      <c r="M2848" t="str">
        <f>IF(OR(I2848="PIZ BUIN",I2848="LISTERINE"),VLOOKUP(E2848,MAPEO!C:D,2,0)&amp;" "&amp;H2848,VLOOKUP(E2848,MAPEO!C:D,2,0))</f>
        <v>Frenasal</v>
      </c>
      <c r="N2848">
        <f>VLOOKUP(F2848,MD!A:B,2,0)</f>
        <v>0</v>
      </c>
    </row>
    <row r="2849" spans="1:14">
      <c r="A2849" t="s">
        <v>133</v>
      </c>
      <c r="B2849" t="s">
        <v>0</v>
      </c>
      <c r="C2849" t="s">
        <v>175</v>
      </c>
      <c r="D2849" t="s">
        <v>175</v>
      </c>
      <c r="E2849" t="s">
        <v>175</v>
      </c>
      <c r="F2849" t="s">
        <v>487</v>
      </c>
      <c r="G2849" s="3">
        <v>22416.42</v>
      </c>
      <c r="H2849" s="3" t="str">
        <f>VLOOKUP($A2849&amp;$C2849&amp;$B2849,Mapping!$C:$G,3,0)</f>
        <v>PHARMA</v>
      </c>
      <c r="I2849" t="str">
        <f>VLOOKUP($A2849&amp;$C2849&amp;$B2849,Mapping!$C:$G,4,0)</f>
        <v>FRENASAL</v>
      </c>
      <c r="J2849" t="str">
        <f t="shared" si="44"/>
        <v>FRENASAL</v>
      </c>
      <c r="K2849" t="str">
        <f>VLOOKUP($A2849&amp;$C2849&amp;$B2849,Mapping!$C:$G,5,0)</f>
        <v>OTC</v>
      </c>
      <c r="L2849" t="str">
        <f>VLOOKUP(J2849&amp;H2849,Mapping!J:K,2,0)</f>
        <v>Frenasal</v>
      </c>
      <c r="M2849" t="str">
        <f>IF(OR(I2849="PIZ BUIN",I2849="LISTERINE"),VLOOKUP(E2849,MAPEO!C:D,2,0)&amp;" "&amp;H2849,VLOOKUP(E2849,MAPEO!C:D,2,0))</f>
        <v>Frenasal</v>
      </c>
      <c r="N2849">
        <f>VLOOKUP(F2849,MD!A:B,2,0)</f>
        <v>0</v>
      </c>
    </row>
    <row r="2850" spans="1:14">
      <c r="A2850" t="s">
        <v>133</v>
      </c>
      <c r="B2850" t="s">
        <v>0</v>
      </c>
      <c r="C2850" t="s">
        <v>175</v>
      </c>
      <c r="D2850" t="s">
        <v>175</v>
      </c>
      <c r="E2850" t="s">
        <v>175</v>
      </c>
      <c r="F2850" t="s">
        <v>488</v>
      </c>
      <c r="G2850" s="3">
        <v>2432.88</v>
      </c>
      <c r="H2850" s="3" t="str">
        <f>VLOOKUP($A2850&amp;$C2850&amp;$B2850,Mapping!$C:$G,3,0)</f>
        <v>PHARMA</v>
      </c>
      <c r="I2850" t="str">
        <f>VLOOKUP($A2850&amp;$C2850&amp;$B2850,Mapping!$C:$G,4,0)</f>
        <v>FRENASAL</v>
      </c>
      <c r="J2850" t="str">
        <f t="shared" si="44"/>
        <v>FRENASAL</v>
      </c>
      <c r="K2850" t="str">
        <f>VLOOKUP($A2850&amp;$C2850&amp;$B2850,Mapping!$C:$G,5,0)</f>
        <v>OTC</v>
      </c>
      <c r="L2850" t="str">
        <f>VLOOKUP(J2850&amp;H2850,Mapping!J:K,2,0)</f>
        <v>Frenasal</v>
      </c>
      <c r="M2850" t="str">
        <f>IF(OR(I2850="PIZ BUIN",I2850="LISTERINE"),VLOOKUP(E2850,MAPEO!C:D,2,0)&amp;" "&amp;H2850,VLOOKUP(E2850,MAPEO!C:D,2,0))</f>
        <v>Frenasal</v>
      </c>
      <c r="N2850">
        <f>VLOOKUP(F2850,MD!A:B,2,0)</f>
        <v>0</v>
      </c>
    </row>
    <row r="2851" spans="1:14">
      <c r="A2851" t="s">
        <v>133</v>
      </c>
      <c r="B2851" t="s">
        <v>0</v>
      </c>
      <c r="C2851" t="s">
        <v>175</v>
      </c>
      <c r="D2851" t="s">
        <v>175</v>
      </c>
      <c r="E2851" t="s">
        <v>175</v>
      </c>
      <c r="F2851" t="s">
        <v>489</v>
      </c>
      <c r="G2851" s="3">
        <v>3091.85</v>
      </c>
      <c r="H2851" s="3" t="str">
        <f>VLOOKUP($A2851&amp;$C2851&amp;$B2851,Mapping!$C:$G,3,0)</f>
        <v>PHARMA</v>
      </c>
      <c r="I2851" t="str">
        <f>VLOOKUP($A2851&amp;$C2851&amp;$B2851,Mapping!$C:$G,4,0)</f>
        <v>FRENASAL</v>
      </c>
      <c r="J2851" t="str">
        <f t="shared" si="44"/>
        <v>FRENASAL</v>
      </c>
      <c r="K2851" t="str">
        <f>VLOOKUP($A2851&amp;$C2851&amp;$B2851,Mapping!$C:$G,5,0)</f>
        <v>OTC</v>
      </c>
      <c r="L2851" t="str">
        <f>VLOOKUP(J2851&amp;H2851,Mapping!J:K,2,0)</f>
        <v>Frenasal</v>
      </c>
      <c r="M2851" t="str">
        <f>IF(OR(I2851="PIZ BUIN",I2851="LISTERINE"),VLOOKUP(E2851,MAPEO!C:D,2,0)&amp;" "&amp;H2851,VLOOKUP(E2851,MAPEO!C:D,2,0))</f>
        <v>Frenasal</v>
      </c>
      <c r="N2851">
        <f>VLOOKUP(F2851,MD!A:B,2,0)</f>
        <v>0</v>
      </c>
    </row>
    <row r="2852" spans="1:14">
      <c r="A2852" t="s">
        <v>133</v>
      </c>
      <c r="B2852" t="s">
        <v>0</v>
      </c>
      <c r="C2852" t="s">
        <v>175</v>
      </c>
      <c r="D2852" t="s">
        <v>175</v>
      </c>
      <c r="E2852" t="s">
        <v>175</v>
      </c>
      <c r="F2852" t="s">
        <v>490</v>
      </c>
      <c r="G2852" s="3">
        <v>60720.82</v>
      </c>
      <c r="H2852" s="3" t="str">
        <f>VLOOKUP($A2852&amp;$C2852&amp;$B2852,Mapping!$C:$G,3,0)</f>
        <v>PHARMA</v>
      </c>
      <c r="I2852" t="str">
        <f>VLOOKUP($A2852&amp;$C2852&amp;$B2852,Mapping!$C:$G,4,0)</f>
        <v>FRENASAL</v>
      </c>
      <c r="J2852" t="str">
        <f t="shared" si="44"/>
        <v>FRENASAL</v>
      </c>
      <c r="K2852" t="str">
        <f>VLOOKUP($A2852&amp;$C2852&amp;$B2852,Mapping!$C:$G,5,0)</f>
        <v>OTC</v>
      </c>
      <c r="L2852" t="str">
        <f>VLOOKUP(J2852&amp;H2852,Mapping!J:K,2,0)</f>
        <v>Frenasal</v>
      </c>
      <c r="M2852" t="str">
        <f>IF(OR(I2852="PIZ BUIN",I2852="LISTERINE"),VLOOKUP(E2852,MAPEO!C:D,2,0)&amp;" "&amp;H2852,VLOOKUP(E2852,MAPEO!C:D,2,0))</f>
        <v>Frenasal</v>
      </c>
      <c r="N2852">
        <f>VLOOKUP(F2852,MD!A:B,2,0)</f>
        <v>0</v>
      </c>
    </row>
    <row r="2853" spans="1:14">
      <c r="A2853" t="s">
        <v>133</v>
      </c>
      <c r="B2853" t="s">
        <v>0</v>
      </c>
      <c r="C2853" t="s">
        <v>175</v>
      </c>
      <c r="D2853" t="s">
        <v>175</v>
      </c>
      <c r="E2853" t="s">
        <v>175</v>
      </c>
      <c r="F2853" t="s">
        <v>491</v>
      </c>
      <c r="G2853" s="3">
        <v>17382.87</v>
      </c>
      <c r="H2853" s="3" t="str">
        <f>VLOOKUP($A2853&amp;$C2853&amp;$B2853,Mapping!$C:$G,3,0)</f>
        <v>PHARMA</v>
      </c>
      <c r="I2853" t="str">
        <f>VLOOKUP($A2853&amp;$C2853&amp;$B2853,Mapping!$C:$G,4,0)</f>
        <v>FRENASAL</v>
      </c>
      <c r="J2853" t="str">
        <f t="shared" si="44"/>
        <v>FRENASAL</v>
      </c>
      <c r="K2853" t="str">
        <f>VLOOKUP($A2853&amp;$C2853&amp;$B2853,Mapping!$C:$G,5,0)</f>
        <v>OTC</v>
      </c>
      <c r="L2853" t="str">
        <f>VLOOKUP(J2853&amp;H2853,Mapping!J:K,2,0)</f>
        <v>Frenasal</v>
      </c>
      <c r="M2853" t="str">
        <f>IF(OR(I2853="PIZ BUIN",I2853="LISTERINE"),VLOOKUP(E2853,MAPEO!C:D,2,0)&amp;" "&amp;H2853,VLOOKUP(E2853,MAPEO!C:D,2,0))</f>
        <v>Frenasal</v>
      </c>
      <c r="N2853">
        <f>VLOOKUP(F2853,MD!A:B,2,0)</f>
        <v>0</v>
      </c>
    </row>
    <row r="2854" spans="1:14">
      <c r="A2854" t="s">
        <v>133</v>
      </c>
      <c r="B2854" t="s">
        <v>0</v>
      </c>
      <c r="C2854" t="s">
        <v>175</v>
      </c>
      <c r="D2854" t="s">
        <v>175</v>
      </c>
      <c r="E2854" t="s">
        <v>175</v>
      </c>
      <c r="F2854" t="s">
        <v>492</v>
      </c>
      <c r="G2854" s="3">
        <v>9782.98</v>
      </c>
      <c r="H2854" s="3" t="str">
        <f>VLOOKUP($A2854&amp;$C2854&amp;$B2854,Mapping!$C:$G,3,0)</f>
        <v>PHARMA</v>
      </c>
      <c r="I2854" t="str">
        <f>VLOOKUP($A2854&amp;$C2854&amp;$B2854,Mapping!$C:$G,4,0)</f>
        <v>FRENASAL</v>
      </c>
      <c r="J2854" t="str">
        <f t="shared" si="44"/>
        <v>FRENASAL</v>
      </c>
      <c r="K2854" t="str">
        <f>VLOOKUP($A2854&amp;$C2854&amp;$B2854,Mapping!$C:$G,5,0)</f>
        <v>OTC</v>
      </c>
      <c r="L2854" t="str">
        <f>VLOOKUP(J2854&amp;H2854,Mapping!J:K,2,0)</f>
        <v>Frenasal</v>
      </c>
      <c r="M2854" t="str">
        <f>IF(OR(I2854="PIZ BUIN",I2854="LISTERINE"),VLOOKUP(E2854,MAPEO!C:D,2,0)&amp;" "&amp;H2854,VLOOKUP(E2854,MAPEO!C:D,2,0))</f>
        <v>Frenasal</v>
      </c>
      <c r="N2854">
        <f>VLOOKUP(F2854,MD!A:B,2,0)</f>
        <v>0</v>
      </c>
    </row>
    <row r="2855" spans="1:14">
      <c r="A2855" t="s">
        <v>133</v>
      </c>
      <c r="B2855" t="s">
        <v>0</v>
      </c>
      <c r="C2855" t="s">
        <v>175</v>
      </c>
      <c r="D2855" t="s">
        <v>175</v>
      </c>
      <c r="E2855" t="s">
        <v>175</v>
      </c>
      <c r="F2855" t="s">
        <v>493</v>
      </c>
      <c r="G2855" s="3">
        <v>46808.2</v>
      </c>
      <c r="H2855" s="3" t="str">
        <f>VLOOKUP($A2855&amp;$C2855&amp;$B2855,Mapping!$C:$G,3,0)</f>
        <v>PHARMA</v>
      </c>
      <c r="I2855" t="str">
        <f>VLOOKUP($A2855&amp;$C2855&amp;$B2855,Mapping!$C:$G,4,0)</f>
        <v>FRENASAL</v>
      </c>
      <c r="J2855" t="str">
        <f t="shared" si="44"/>
        <v>FRENASAL</v>
      </c>
      <c r="K2855" t="str">
        <f>VLOOKUP($A2855&amp;$C2855&amp;$B2855,Mapping!$C:$G,5,0)</f>
        <v>OTC</v>
      </c>
      <c r="L2855" t="str">
        <f>VLOOKUP(J2855&amp;H2855,Mapping!J:K,2,0)</f>
        <v>Frenasal</v>
      </c>
      <c r="M2855" t="str">
        <f>IF(OR(I2855="PIZ BUIN",I2855="LISTERINE"),VLOOKUP(E2855,MAPEO!C:D,2,0)&amp;" "&amp;H2855,VLOOKUP(E2855,MAPEO!C:D,2,0))</f>
        <v>Frenasal</v>
      </c>
      <c r="N2855">
        <f>VLOOKUP(F2855,MD!A:B,2,0)</f>
        <v>0</v>
      </c>
    </row>
    <row r="2856" spans="1:14">
      <c r="A2856" t="s">
        <v>133</v>
      </c>
      <c r="B2856" t="s">
        <v>0</v>
      </c>
      <c r="C2856" t="s">
        <v>175</v>
      </c>
      <c r="D2856" t="s">
        <v>175</v>
      </c>
      <c r="E2856" t="s">
        <v>175</v>
      </c>
      <c r="F2856" t="s">
        <v>95</v>
      </c>
      <c r="G2856" s="3">
        <v>11735.46</v>
      </c>
      <c r="H2856" s="3" t="str">
        <f>VLOOKUP($A2856&amp;$C2856&amp;$B2856,Mapping!$C:$G,3,0)</f>
        <v>PHARMA</v>
      </c>
      <c r="I2856" t="str">
        <f>VLOOKUP($A2856&amp;$C2856&amp;$B2856,Mapping!$C:$G,4,0)</f>
        <v>FRENASAL</v>
      </c>
      <c r="J2856" t="str">
        <f t="shared" si="44"/>
        <v>FRENASAL</v>
      </c>
      <c r="K2856" t="str">
        <f>VLOOKUP($A2856&amp;$C2856&amp;$B2856,Mapping!$C:$G,5,0)</f>
        <v>OTC</v>
      </c>
      <c r="L2856" t="str">
        <f>VLOOKUP(J2856&amp;H2856,Mapping!J:K,2,0)</f>
        <v>Frenasal</v>
      </c>
      <c r="M2856" t="str">
        <f>IF(OR(I2856="PIZ BUIN",I2856="LISTERINE"),VLOOKUP(E2856,MAPEO!C:D,2,0)&amp;" "&amp;H2856,VLOOKUP(E2856,MAPEO!C:D,2,0))</f>
        <v>Frenasal</v>
      </c>
      <c r="N2856" t="str">
        <f>VLOOKUP(F2856,MD!A:B,2,0)</f>
        <v>YTD 2015</v>
      </c>
    </row>
    <row r="2857" spans="1:14">
      <c r="A2857" t="s">
        <v>133</v>
      </c>
      <c r="B2857" t="s">
        <v>0</v>
      </c>
      <c r="C2857" t="s">
        <v>175</v>
      </c>
      <c r="D2857" t="s">
        <v>175</v>
      </c>
      <c r="E2857" t="s">
        <v>175</v>
      </c>
      <c r="F2857" t="s">
        <v>96</v>
      </c>
      <c r="G2857" s="3">
        <v>35930.51</v>
      </c>
      <c r="H2857" s="3" t="str">
        <f>VLOOKUP($A2857&amp;$C2857&amp;$B2857,Mapping!$C:$G,3,0)</f>
        <v>PHARMA</v>
      </c>
      <c r="I2857" t="str">
        <f>VLOOKUP($A2857&amp;$C2857&amp;$B2857,Mapping!$C:$G,4,0)</f>
        <v>FRENASAL</v>
      </c>
      <c r="J2857" t="str">
        <f t="shared" si="44"/>
        <v>FRENASAL</v>
      </c>
      <c r="K2857" t="str">
        <f>VLOOKUP($A2857&amp;$C2857&amp;$B2857,Mapping!$C:$G,5,0)</f>
        <v>OTC</v>
      </c>
      <c r="L2857" t="str">
        <f>VLOOKUP(J2857&amp;H2857,Mapping!J:K,2,0)</f>
        <v>Frenasal</v>
      </c>
      <c r="M2857" t="str">
        <f>IF(OR(I2857="PIZ BUIN",I2857="LISTERINE"),VLOOKUP(E2857,MAPEO!C:D,2,0)&amp;" "&amp;H2857,VLOOKUP(E2857,MAPEO!C:D,2,0))</f>
        <v>Frenasal</v>
      </c>
      <c r="N2857" t="str">
        <f>VLOOKUP(F2857,MD!A:B,2,0)</f>
        <v>YTD 2015</v>
      </c>
    </row>
    <row r="2858" spans="1:14">
      <c r="A2858" t="s">
        <v>133</v>
      </c>
      <c r="B2858" t="s">
        <v>0</v>
      </c>
      <c r="C2858" t="s">
        <v>175</v>
      </c>
      <c r="D2858" t="s">
        <v>175</v>
      </c>
      <c r="E2858" t="s">
        <v>175</v>
      </c>
      <c r="F2858" t="s">
        <v>97</v>
      </c>
      <c r="G2858" s="3">
        <v>37761.120000000003</v>
      </c>
      <c r="H2858" s="3" t="str">
        <f>VLOOKUP($A2858&amp;$C2858&amp;$B2858,Mapping!$C:$G,3,0)</f>
        <v>PHARMA</v>
      </c>
      <c r="I2858" t="str">
        <f>VLOOKUP($A2858&amp;$C2858&amp;$B2858,Mapping!$C:$G,4,0)</f>
        <v>FRENASAL</v>
      </c>
      <c r="J2858" t="str">
        <f t="shared" si="44"/>
        <v>FRENASAL</v>
      </c>
      <c r="K2858" t="str">
        <f>VLOOKUP($A2858&amp;$C2858&amp;$B2858,Mapping!$C:$G,5,0)</f>
        <v>OTC</v>
      </c>
      <c r="L2858" t="str">
        <f>VLOOKUP(J2858&amp;H2858,Mapping!J:K,2,0)</f>
        <v>Frenasal</v>
      </c>
      <c r="M2858" t="str">
        <f>IF(OR(I2858="PIZ BUIN",I2858="LISTERINE"),VLOOKUP(E2858,MAPEO!C:D,2,0)&amp;" "&amp;H2858,VLOOKUP(E2858,MAPEO!C:D,2,0))</f>
        <v>Frenasal</v>
      </c>
      <c r="N2858" t="str">
        <f>VLOOKUP(F2858,MD!A:B,2,0)</f>
        <v>YTD 2015</v>
      </c>
    </row>
    <row r="2859" spans="1:14">
      <c r="A2859" t="s">
        <v>133</v>
      </c>
      <c r="B2859" t="s">
        <v>0</v>
      </c>
      <c r="C2859" t="s">
        <v>175</v>
      </c>
      <c r="D2859" t="s">
        <v>175</v>
      </c>
      <c r="E2859" t="s">
        <v>175</v>
      </c>
      <c r="F2859" t="s">
        <v>101</v>
      </c>
      <c r="G2859" s="3">
        <v>9787.59</v>
      </c>
      <c r="H2859" s="3" t="str">
        <f>VLOOKUP($A2859&amp;$C2859&amp;$B2859,Mapping!$C:$G,3,0)</f>
        <v>PHARMA</v>
      </c>
      <c r="I2859" t="str">
        <f>VLOOKUP($A2859&amp;$C2859&amp;$B2859,Mapping!$C:$G,4,0)</f>
        <v>FRENASAL</v>
      </c>
      <c r="J2859" t="str">
        <f t="shared" si="44"/>
        <v>FRENASAL</v>
      </c>
      <c r="K2859" t="str">
        <f>VLOOKUP($A2859&amp;$C2859&amp;$B2859,Mapping!$C:$G,5,0)</f>
        <v>OTC</v>
      </c>
      <c r="L2859" t="str">
        <f>VLOOKUP(J2859&amp;H2859,Mapping!J:K,2,0)</f>
        <v>Frenasal</v>
      </c>
      <c r="M2859" t="str">
        <f>IF(OR(I2859="PIZ BUIN",I2859="LISTERINE"),VLOOKUP(E2859,MAPEO!C:D,2,0)&amp;" "&amp;H2859,VLOOKUP(E2859,MAPEO!C:D,2,0))</f>
        <v>Frenasal</v>
      </c>
      <c r="N2859" t="str">
        <f>VLOOKUP(F2859,MD!A:B,2,0)</f>
        <v>YTD 2015</v>
      </c>
    </row>
    <row r="2860" spans="1:14">
      <c r="A2860" t="s">
        <v>133</v>
      </c>
      <c r="B2860" t="s">
        <v>0</v>
      </c>
      <c r="C2860" t="s">
        <v>175</v>
      </c>
      <c r="D2860" t="s">
        <v>175</v>
      </c>
      <c r="E2860" t="s">
        <v>175</v>
      </c>
      <c r="F2860" t="s">
        <v>104</v>
      </c>
      <c r="G2860" s="3">
        <v>9661.6200000000008</v>
      </c>
      <c r="H2860" s="3" t="str">
        <f>VLOOKUP($A2860&amp;$C2860&amp;$B2860,Mapping!$C:$G,3,0)</f>
        <v>PHARMA</v>
      </c>
      <c r="I2860" t="str">
        <f>VLOOKUP($A2860&amp;$C2860&amp;$B2860,Mapping!$C:$G,4,0)</f>
        <v>FRENASAL</v>
      </c>
      <c r="J2860" t="str">
        <f t="shared" si="44"/>
        <v>FRENASAL</v>
      </c>
      <c r="K2860" t="str">
        <f>VLOOKUP($A2860&amp;$C2860&amp;$B2860,Mapping!$C:$G,5,0)</f>
        <v>OTC</v>
      </c>
      <c r="L2860" t="str">
        <f>VLOOKUP(J2860&amp;H2860,Mapping!J:K,2,0)</f>
        <v>Frenasal</v>
      </c>
      <c r="M2860" t="str">
        <f>IF(OR(I2860="PIZ BUIN",I2860="LISTERINE"),VLOOKUP(E2860,MAPEO!C:D,2,0)&amp;" "&amp;H2860,VLOOKUP(E2860,MAPEO!C:D,2,0))</f>
        <v>Frenasal</v>
      </c>
      <c r="N2860" t="str">
        <f>VLOOKUP(F2860,MD!A:B,2,0)</f>
        <v>YTD 2015</v>
      </c>
    </row>
    <row r="2861" spans="1:14">
      <c r="A2861" t="s">
        <v>133</v>
      </c>
      <c r="B2861" t="s">
        <v>0</v>
      </c>
      <c r="C2861" t="s">
        <v>175</v>
      </c>
      <c r="D2861" t="s">
        <v>175</v>
      </c>
      <c r="E2861" t="s">
        <v>175</v>
      </c>
      <c r="F2861" t="s">
        <v>105</v>
      </c>
      <c r="G2861" s="3">
        <v>28486.39</v>
      </c>
      <c r="H2861" s="3" t="str">
        <f>VLOOKUP($A2861&amp;$C2861&amp;$B2861,Mapping!$C:$G,3,0)</f>
        <v>PHARMA</v>
      </c>
      <c r="I2861" t="str">
        <f>VLOOKUP($A2861&amp;$C2861&amp;$B2861,Mapping!$C:$G,4,0)</f>
        <v>FRENASAL</v>
      </c>
      <c r="J2861" t="str">
        <f t="shared" si="44"/>
        <v>FRENASAL</v>
      </c>
      <c r="K2861" t="str">
        <f>VLOOKUP($A2861&amp;$C2861&amp;$B2861,Mapping!$C:$G,5,0)</f>
        <v>OTC</v>
      </c>
      <c r="L2861" t="str">
        <f>VLOOKUP(J2861&amp;H2861,Mapping!J:K,2,0)</f>
        <v>Frenasal</v>
      </c>
      <c r="M2861" t="str">
        <f>IF(OR(I2861="PIZ BUIN",I2861="LISTERINE"),VLOOKUP(E2861,MAPEO!C:D,2,0)&amp;" "&amp;H2861,VLOOKUP(E2861,MAPEO!C:D,2,0))</f>
        <v>Frenasal</v>
      </c>
      <c r="N2861" t="str">
        <f>VLOOKUP(F2861,MD!A:B,2,0)</f>
        <v>YTD 2015</v>
      </c>
    </row>
    <row r="2862" spans="1:14">
      <c r="A2862" t="s">
        <v>133</v>
      </c>
      <c r="B2862" t="s">
        <v>0</v>
      </c>
      <c r="C2862" t="s">
        <v>175</v>
      </c>
      <c r="D2862" t="s">
        <v>175</v>
      </c>
      <c r="E2862" t="s">
        <v>175</v>
      </c>
      <c r="F2862" t="s">
        <v>106</v>
      </c>
      <c r="G2862" s="3">
        <v>703.4</v>
      </c>
      <c r="H2862" s="3" t="str">
        <f>VLOOKUP($A2862&amp;$C2862&amp;$B2862,Mapping!$C:$G,3,0)</f>
        <v>PHARMA</v>
      </c>
      <c r="I2862" t="str">
        <f>VLOOKUP($A2862&amp;$C2862&amp;$B2862,Mapping!$C:$G,4,0)</f>
        <v>FRENASAL</v>
      </c>
      <c r="J2862" t="str">
        <f t="shared" si="44"/>
        <v>FRENASAL</v>
      </c>
      <c r="K2862" t="str">
        <f>VLOOKUP($A2862&amp;$C2862&amp;$B2862,Mapping!$C:$G,5,0)</f>
        <v>OTC</v>
      </c>
      <c r="L2862" t="str">
        <f>VLOOKUP(J2862&amp;H2862,Mapping!J:K,2,0)</f>
        <v>Frenasal</v>
      </c>
      <c r="M2862" t="str">
        <f>IF(OR(I2862="PIZ BUIN",I2862="LISTERINE"),VLOOKUP(E2862,MAPEO!C:D,2,0)&amp;" "&amp;H2862,VLOOKUP(E2862,MAPEO!C:D,2,0))</f>
        <v>Frenasal</v>
      </c>
      <c r="N2862" t="str">
        <f>VLOOKUP(F2862,MD!A:B,2,0)</f>
        <v>YTD 2015</v>
      </c>
    </row>
    <row r="2863" spans="1:14">
      <c r="A2863" t="s">
        <v>133</v>
      </c>
      <c r="B2863" t="s">
        <v>0</v>
      </c>
      <c r="C2863" t="s">
        <v>175</v>
      </c>
      <c r="D2863" t="s">
        <v>175</v>
      </c>
      <c r="E2863" t="s">
        <v>175</v>
      </c>
      <c r="F2863" t="s">
        <v>108</v>
      </c>
      <c r="G2863" s="3">
        <v>2652.34</v>
      </c>
      <c r="H2863" s="3" t="str">
        <f>VLOOKUP($A2863&amp;$C2863&amp;$B2863,Mapping!$C:$G,3,0)</f>
        <v>PHARMA</v>
      </c>
      <c r="I2863" t="str">
        <f>VLOOKUP($A2863&amp;$C2863&amp;$B2863,Mapping!$C:$G,4,0)</f>
        <v>FRENASAL</v>
      </c>
      <c r="J2863" t="str">
        <f t="shared" si="44"/>
        <v>FRENASAL</v>
      </c>
      <c r="K2863" t="str">
        <f>VLOOKUP($A2863&amp;$C2863&amp;$B2863,Mapping!$C:$G,5,0)</f>
        <v>OTC</v>
      </c>
      <c r="L2863" t="str">
        <f>VLOOKUP(J2863&amp;H2863,Mapping!J:K,2,0)</f>
        <v>Frenasal</v>
      </c>
      <c r="M2863" t="str">
        <f>IF(OR(I2863="PIZ BUIN",I2863="LISTERINE"),VLOOKUP(E2863,MAPEO!C:D,2,0)&amp;" "&amp;H2863,VLOOKUP(E2863,MAPEO!C:D,2,0))</f>
        <v>Frenasal</v>
      </c>
      <c r="N2863">
        <f>VLOOKUP(F2863,MD!A:B,2,0)</f>
        <v>0</v>
      </c>
    </row>
    <row r="2864" spans="1:14">
      <c r="A2864" t="s">
        <v>133</v>
      </c>
      <c r="B2864" t="s">
        <v>0</v>
      </c>
      <c r="C2864" t="s">
        <v>175</v>
      </c>
      <c r="D2864" t="s">
        <v>175</v>
      </c>
      <c r="E2864" t="s">
        <v>175</v>
      </c>
      <c r="F2864" t="s">
        <v>109</v>
      </c>
      <c r="G2864" s="3">
        <v>94406.26</v>
      </c>
      <c r="H2864" s="3" t="str">
        <f>VLOOKUP($A2864&amp;$C2864&amp;$B2864,Mapping!$C:$G,3,0)</f>
        <v>PHARMA</v>
      </c>
      <c r="I2864" t="str">
        <f>VLOOKUP($A2864&amp;$C2864&amp;$B2864,Mapping!$C:$G,4,0)</f>
        <v>FRENASAL</v>
      </c>
      <c r="J2864" t="str">
        <f t="shared" si="44"/>
        <v>FRENASAL</v>
      </c>
      <c r="K2864" t="str">
        <f>VLOOKUP($A2864&amp;$C2864&amp;$B2864,Mapping!$C:$G,5,0)</f>
        <v>OTC</v>
      </c>
      <c r="L2864" t="str">
        <f>VLOOKUP(J2864&amp;H2864,Mapping!J:K,2,0)</f>
        <v>Frenasal</v>
      </c>
      <c r="M2864" t="str">
        <f>IF(OR(I2864="PIZ BUIN",I2864="LISTERINE"),VLOOKUP(E2864,MAPEO!C:D,2,0)&amp;" "&amp;H2864,VLOOKUP(E2864,MAPEO!C:D,2,0))</f>
        <v>Frenasal</v>
      </c>
      <c r="N2864">
        <f>VLOOKUP(F2864,MD!A:B,2,0)</f>
        <v>0</v>
      </c>
    </row>
    <row r="2865" spans="1:14">
      <c r="A2865" t="s">
        <v>133</v>
      </c>
      <c r="B2865" t="s">
        <v>0</v>
      </c>
      <c r="C2865" t="s">
        <v>175</v>
      </c>
      <c r="D2865" t="s">
        <v>175</v>
      </c>
      <c r="E2865" t="s">
        <v>175</v>
      </c>
      <c r="F2865" t="s">
        <v>110</v>
      </c>
      <c r="G2865" s="3">
        <v>19562.509999999998</v>
      </c>
      <c r="H2865" s="3" t="str">
        <f>VLOOKUP($A2865&amp;$C2865&amp;$B2865,Mapping!$C:$G,3,0)</f>
        <v>PHARMA</v>
      </c>
      <c r="I2865" t="str">
        <f>VLOOKUP($A2865&amp;$C2865&amp;$B2865,Mapping!$C:$G,4,0)</f>
        <v>FRENASAL</v>
      </c>
      <c r="J2865" t="str">
        <f t="shared" si="44"/>
        <v>FRENASAL</v>
      </c>
      <c r="K2865" t="str">
        <f>VLOOKUP($A2865&amp;$C2865&amp;$B2865,Mapping!$C:$G,5,0)</f>
        <v>OTC</v>
      </c>
      <c r="L2865" t="str">
        <f>VLOOKUP(J2865&amp;H2865,Mapping!J:K,2,0)</f>
        <v>Frenasal</v>
      </c>
      <c r="M2865" t="str">
        <f>IF(OR(I2865="PIZ BUIN",I2865="LISTERINE"),VLOOKUP(E2865,MAPEO!C:D,2,0)&amp;" "&amp;H2865,VLOOKUP(E2865,MAPEO!C:D,2,0))</f>
        <v>Frenasal</v>
      </c>
      <c r="N2865">
        <f>VLOOKUP(F2865,MD!A:B,2,0)</f>
        <v>0</v>
      </c>
    </row>
    <row r="2866" spans="1:14">
      <c r="A2866" t="s">
        <v>133</v>
      </c>
      <c r="B2866" t="s">
        <v>0</v>
      </c>
      <c r="C2866" t="s">
        <v>175</v>
      </c>
      <c r="D2866" t="s">
        <v>175</v>
      </c>
      <c r="E2866" t="s">
        <v>175</v>
      </c>
      <c r="F2866" t="s">
        <v>111</v>
      </c>
      <c r="G2866" s="3">
        <v>17986.61</v>
      </c>
      <c r="H2866" s="3" t="str">
        <f>VLOOKUP($A2866&amp;$C2866&amp;$B2866,Mapping!$C:$G,3,0)</f>
        <v>PHARMA</v>
      </c>
      <c r="I2866" t="str">
        <f>VLOOKUP($A2866&amp;$C2866&amp;$B2866,Mapping!$C:$G,4,0)</f>
        <v>FRENASAL</v>
      </c>
      <c r="J2866" t="str">
        <f t="shared" si="44"/>
        <v>FRENASAL</v>
      </c>
      <c r="K2866" t="str">
        <f>VLOOKUP($A2866&amp;$C2866&amp;$B2866,Mapping!$C:$G,5,0)</f>
        <v>OTC</v>
      </c>
      <c r="L2866" t="str">
        <f>VLOOKUP(J2866&amp;H2866,Mapping!J:K,2,0)</f>
        <v>Frenasal</v>
      </c>
      <c r="M2866" t="str">
        <f>IF(OR(I2866="PIZ BUIN",I2866="LISTERINE"),VLOOKUP(E2866,MAPEO!C:D,2,0)&amp;" "&amp;H2866,VLOOKUP(E2866,MAPEO!C:D,2,0))</f>
        <v>Frenasal</v>
      </c>
      <c r="N2866">
        <f>VLOOKUP(F2866,MD!A:B,2,0)</f>
        <v>0</v>
      </c>
    </row>
    <row r="2867" spans="1:14">
      <c r="A2867" t="s">
        <v>133</v>
      </c>
      <c r="B2867" t="s">
        <v>0</v>
      </c>
      <c r="C2867" t="s">
        <v>175</v>
      </c>
      <c r="D2867" t="s">
        <v>175</v>
      </c>
      <c r="E2867" t="s">
        <v>175</v>
      </c>
      <c r="F2867" t="s">
        <v>114</v>
      </c>
      <c r="G2867" s="3">
        <v>21070.7</v>
      </c>
      <c r="H2867" s="3" t="str">
        <f>VLOOKUP($A2867&amp;$C2867&amp;$B2867,Mapping!$C:$G,3,0)</f>
        <v>PHARMA</v>
      </c>
      <c r="I2867" t="str">
        <f>VLOOKUP($A2867&amp;$C2867&amp;$B2867,Mapping!$C:$G,4,0)</f>
        <v>FRENASAL</v>
      </c>
      <c r="J2867" t="str">
        <f t="shared" si="44"/>
        <v>FRENASAL</v>
      </c>
      <c r="K2867" t="str">
        <f>VLOOKUP($A2867&amp;$C2867&amp;$B2867,Mapping!$C:$G,5,0)</f>
        <v>OTC</v>
      </c>
      <c r="L2867" t="str">
        <f>VLOOKUP(J2867&amp;H2867,Mapping!J:K,2,0)</f>
        <v>Frenasal</v>
      </c>
      <c r="M2867" t="str">
        <f>IF(OR(I2867="PIZ BUIN",I2867="LISTERINE"),VLOOKUP(E2867,MAPEO!C:D,2,0)&amp;" "&amp;H2867,VLOOKUP(E2867,MAPEO!C:D,2,0))</f>
        <v>Frenasal</v>
      </c>
      <c r="N2867">
        <f>VLOOKUP(F2867,MD!A:B,2,0)</f>
        <v>0</v>
      </c>
    </row>
    <row r="2868" spans="1:14">
      <c r="A2868" t="s">
        <v>133</v>
      </c>
      <c r="B2868" t="s">
        <v>0</v>
      </c>
      <c r="C2868" t="s">
        <v>175</v>
      </c>
      <c r="D2868" t="s">
        <v>175</v>
      </c>
      <c r="E2868" t="s">
        <v>175</v>
      </c>
      <c r="F2868" t="s">
        <v>115</v>
      </c>
      <c r="G2868" s="3">
        <v>1141.5</v>
      </c>
      <c r="H2868" s="3" t="str">
        <f>VLOOKUP($A2868&amp;$C2868&amp;$B2868,Mapping!$C:$G,3,0)</f>
        <v>PHARMA</v>
      </c>
      <c r="I2868" t="str">
        <f>VLOOKUP($A2868&amp;$C2868&amp;$B2868,Mapping!$C:$G,4,0)</f>
        <v>FRENASAL</v>
      </c>
      <c r="J2868" t="str">
        <f t="shared" si="44"/>
        <v>FRENASAL</v>
      </c>
      <c r="K2868" t="str">
        <f>VLOOKUP($A2868&amp;$C2868&amp;$B2868,Mapping!$C:$G,5,0)</f>
        <v>OTC</v>
      </c>
      <c r="L2868" t="str">
        <f>VLOOKUP(J2868&amp;H2868,Mapping!J:K,2,0)</f>
        <v>Frenasal</v>
      </c>
      <c r="M2868" t="str">
        <f>IF(OR(I2868="PIZ BUIN",I2868="LISTERINE"),VLOOKUP(E2868,MAPEO!C:D,2,0)&amp;" "&amp;H2868,VLOOKUP(E2868,MAPEO!C:D,2,0))</f>
        <v>Frenasal</v>
      </c>
      <c r="N2868" t="str">
        <f>VLOOKUP(F2868,MD!A:B,2,0)</f>
        <v>YTD 2016</v>
      </c>
    </row>
    <row r="2869" spans="1:14">
      <c r="A2869" t="s">
        <v>133</v>
      </c>
      <c r="B2869" t="s">
        <v>0</v>
      </c>
      <c r="C2869" t="s">
        <v>175</v>
      </c>
      <c r="D2869" t="s">
        <v>175</v>
      </c>
      <c r="E2869" t="s">
        <v>175</v>
      </c>
      <c r="F2869" t="s">
        <v>117</v>
      </c>
      <c r="G2869" s="3">
        <v>21998.14</v>
      </c>
      <c r="H2869" s="3" t="str">
        <f>VLOOKUP($A2869&amp;$C2869&amp;$B2869,Mapping!$C:$G,3,0)</f>
        <v>PHARMA</v>
      </c>
      <c r="I2869" t="str">
        <f>VLOOKUP($A2869&amp;$C2869&amp;$B2869,Mapping!$C:$G,4,0)</f>
        <v>FRENASAL</v>
      </c>
      <c r="J2869" t="str">
        <f t="shared" si="44"/>
        <v>FRENASAL</v>
      </c>
      <c r="K2869" t="str">
        <f>VLOOKUP($A2869&amp;$C2869&amp;$B2869,Mapping!$C:$G,5,0)</f>
        <v>OTC</v>
      </c>
      <c r="L2869" t="str">
        <f>VLOOKUP(J2869&amp;H2869,Mapping!J:K,2,0)</f>
        <v>Frenasal</v>
      </c>
      <c r="M2869" t="str">
        <f>IF(OR(I2869="PIZ BUIN",I2869="LISTERINE"),VLOOKUP(E2869,MAPEO!C:D,2,0)&amp;" "&amp;H2869,VLOOKUP(E2869,MAPEO!C:D,2,0))</f>
        <v>Frenasal</v>
      </c>
      <c r="N2869" t="str">
        <f>VLOOKUP(F2869,MD!A:B,2,0)</f>
        <v>YTD 2016</v>
      </c>
    </row>
    <row r="2870" spans="1:14">
      <c r="A2870" t="s">
        <v>133</v>
      </c>
      <c r="B2870" t="s">
        <v>0</v>
      </c>
      <c r="C2870" t="s">
        <v>175</v>
      </c>
      <c r="D2870" t="s">
        <v>175</v>
      </c>
      <c r="E2870" t="s">
        <v>175</v>
      </c>
      <c r="F2870" t="s">
        <v>118</v>
      </c>
      <c r="G2870" s="3">
        <v>32146.74</v>
      </c>
      <c r="H2870" s="3" t="str">
        <f>VLOOKUP($A2870&amp;$C2870&amp;$B2870,Mapping!$C:$G,3,0)</f>
        <v>PHARMA</v>
      </c>
      <c r="I2870" t="str">
        <f>VLOOKUP($A2870&amp;$C2870&amp;$B2870,Mapping!$C:$G,4,0)</f>
        <v>FRENASAL</v>
      </c>
      <c r="J2870" t="str">
        <f t="shared" si="44"/>
        <v>FRENASAL</v>
      </c>
      <c r="K2870" t="str">
        <f>VLOOKUP($A2870&amp;$C2870&amp;$B2870,Mapping!$C:$G,5,0)</f>
        <v>OTC</v>
      </c>
      <c r="L2870" t="str">
        <f>VLOOKUP(J2870&amp;H2870,Mapping!J:K,2,0)</f>
        <v>Frenasal</v>
      </c>
      <c r="M2870" t="str">
        <f>IF(OR(I2870="PIZ BUIN",I2870="LISTERINE"),VLOOKUP(E2870,MAPEO!C:D,2,0)&amp;" "&amp;H2870,VLOOKUP(E2870,MAPEO!C:D,2,0))</f>
        <v>Frenasal</v>
      </c>
      <c r="N2870" t="str">
        <f>VLOOKUP(F2870,MD!A:B,2,0)</f>
        <v>YTD 2016</v>
      </c>
    </row>
    <row r="2871" spans="1:14">
      <c r="A2871" t="s">
        <v>133</v>
      </c>
      <c r="B2871" t="s">
        <v>0</v>
      </c>
      <c r="C2871" t="s">
        <v>175</v>
      </c>
      <c r="D2871" t="s">
        <v>175</v>
      </c>
      <c r="E2871" t="s">
        <v>668</v>
      </c>
      <c r="F2871" t="s">
        <v>482</v>
      </c>
      <c r="G2871" s="3">
        <v>3383.43</v>
      </c>
      <c r="H2871" s="3" t="str">
        <f>VLOOKUP($A2871&amp;$C2871&amp;$B2871,Mapping!$C:$G,3,0)</f>
        <v>PHARMA</v>
      </c>
      <c r="I2871" t="str">
        <f>VLOOKUP($A2871&amp;$C2871&amp;$B2871,Mapping!$C:$G,4,0)</f>
        <v>FRENASAL</v>
      </c>
      <c r="J2871" t="str">
        <f t="shared" ref="J2871:J2934" si="45">IF(OR(C2871="ROC",C2871="COMPEED"),E2871,D2871)</f>
        <v>FRENASAL</v>
      </c>
      <c r="K2871" t="str">
        <f>VLOOKUP($A2871&amp;$C2871&amp;$B2871,Mapping!$C:$G,5,0)</f>
        <v>OTC</v>
      </c>
      <c r="L2871" t="str">
        <f>VLOOKUP(J2871&amp;H2871,Mapping!J:K,2,0)</f>
        <v>Frenasal</v>
      </c>
      <c r="M2871" t="str">
        <f>IF(OR(I2871="PIZ BUIN",I2871="LISTERINE"),VLOOKUP(E2871,MAPEO!C:D,2,0)&amp;" "&amp;H2871,VLOOKUP(E2871,MAPEO!C:D,2,0))</f>
        <v>Frenasal</v>
      </c>
      <c r="N2871">
        <f>VLOOKUP(F2871,MD!A:B,2,0)</f>
        <v>0</v>
      </c>
    </row>
    <row r="2872" spans="1:14">
      <c r="A2872" t="s">
        <v>133</v>
      </c>
      <c r="B2872" t="s">
        <v>0</v>
      </c>
      <c r="C2872" t="s">
        <v>175</v>
      </c>
      <c r="D2872" t="s">
        <v>175</v>
      </c>
      <c r="E2872" t="s">
        <v>668</v>
      </c>
      <c r="F2872" t="s">
        <v>483</v>
      </c>
      <c r="G2872" s="3">
        <v>12142.74</v>
      </c>
      <c r="H2872" s="3" t="str">
        <f>VLOOKUP($A2872&amp;$C2872&amp;$B2872,Mapping!$C:$G,3,0)</f>
        <v>PHARMA</v>
      </c>
      <c r="I2872" t="str">
        <f>VLOOKUP($A2872&amp;$C2872&amp;$B2872,Mapping!$C:$G,4,0)</f>
        <v>FRENASAL</v>
      </c>
      <c r="J2872" t="str">
        <f t="shared" si="45"/>
        <v>FRENASAL</v>
      </c>
      <c r="K2872" t="str">
        <f>VLOOKUP($A2872&amp;$C2872&amp;$B2872,Mapping!$C:$G,5,0)</f>
        <v>OTC</v>
      </c>
      <c r="L2872" t="str">
        <f>VLOOKUP(J2872&amp;H2872,Mapping!J:K,2,0)</f>
        <v>Frenasal</v>
      </c>
      <c r="M2872" t="str">
        <f>IF(OR(I2872="PIZ BUIN",I2872="LISTERINE"),VLOOKUP(E2872,MAPEO!C:D,2,0)&amp;" "&amp;H2872,VLOOKUP(E2872,MAPEO!C:D,2,0))</f>
        <v>Frenasal</v>
      </c>
      <c r="N2872">
        <f>VLOOKUP(F2872,MD!A:B,2,0)</f>
        <v>0</v>
      </c>
    </row>
    <row r="2873" spans="1:14">
      <c r="A2873" t="s">
        <v>133</v>
      </c>
      <c r="B2873" t="s">
        <v>0</v>
      </c>
      <c r="C2873" t="s">
        <v>175</v>
      </c>
      <c r="D2873" t="s">
        <v>175</v>
      </c>
      <c r="E2873" t="s">
        <v>668</v>
      </c>
      <c r="F2873" t="s">
        <v>484</v>
      </c>
      <c r="G2873" s="3">
        <v>4332.3</v>
      </c>
      <c r="H2873" s="3" t="str">
        <f>VLOOKUP($A2873&amp;$C2873&amp;$B2873,Mapping!$C:$G,3,0)</f>
        <v>PHARMA</v>
      </c>
      <c r="I2873" t="str">
        <f>VLOOKUP($A2873&amp;$C2873&amp;$B2873,Mapping!$C:$G,4,0)</f>
        <v>FRENASAL</v>
      </c>
      <c r="J2873" t="str">
        <f t="shared" si="45"/>
        <v>FRENASAL</v>
      </c>
      <c r="K2873" t="str">
        <f>VLOOKUP($A2873&amp;$C2873&amp;$B2873,Mapping!$C:$G,5,0)</f>
        <v>OTC</v>
      </c>
      <c r="L2873" t="str">
        <f>VLOOKUP(J2873&amp;H2873,Mapping!J:K,2,0)</f>
        <v>Frenasal</v>
      </c>
      <c r="M2873" t="str">
        <f>IF(OR(I2873="PIZ BUIN",I2873="LISTERINE"),VLOOKUP(E2873,MAPEO!C:D,2,0)&amp;" "&amp;H2873,VLOOKUP(E2873,MAPEO!C:D,2,0))</f>
        <v>Frenasal</v>
      </c>
      <c r="N2873">
        <f>VLOOKUP(F2873,MD!A:B,2,0)</f>
        <v>0</v>
      </c>
    </row>
    <row r="2874" spans="1:14">
      <c r="A2874" t="s">
        <v>133</v>
      </c>
      <c r="B2874" t="s">
        <v>0</v>
      </c>
      <c r="C2874" t="s">
        <v>175</v>
      </c>
      <c r="D2874" t="s">
        <v>175</v>
      </c>
      <c r="E2874" t="s">
        <v>668</v>
      </c>
      <c r="F2874" t="s">
        <v>485</v>
      </c>
      <c r="G2874" s="3">
        <v>1333.17</v>
      </c>
      <c r="H2874" s="3" t="str">
        <f>VLOOKUP($A2874&amp;$C2874&amp;$B2874,Mapping!$C:$G,3,0)</f>
        <v>PHARMA</v>
      </c>
      <c r="I2874" t="str">
        <f>VLOOKUP($A2874&amp;$C2874&amp;$B2874,Mapping!$C:$G,4,0)</f>
        <v>FRENASAL</v>
      </c>
      <c r="J2874" t="str">
        <f t="shared" si="45"/>
        <v>FRENASAL</v>
      </c>
      <c r="K2874" t="str">
        <f>VLOOKUP($A2874&amp;$C2874&amp;$B2874,Mapping!$C:$G,5,0)</f>
        <v>OTC</v>
      </c>
      <c r="L2874" t="str">
        <f>VLOOKUP(J2874&amp;H2874,Mapping!J:K,2,0)</f>
        <v>Frenasal</v>
      </c>
      <c r="M2874" t="str">
        <f>IF(OR(I2874="PIZ BUIN",I2874="LISTERINE"),VLOOKUP(E2874,MAPEO!C:D,2,0)&amp;" "&amp;H2874,VLOOKUP(E2874,MAPEO!C:D,2,0))</f>
        <v>Frenasal</v>
      </c>
      <c r="N2874">
        <f>VLOOKUP(F2874,MD!A:B,2,0)</f>
        <v>0</v>
      </c>
    </row>
    <row r="2875" spans="1:14">
      <c r="A2875" t="s">
        <v>133</v>
      </c>
      <c r="B2875" t="s">
        <v>0</v>
      </c>
      <c r="C2875" t="s">
        <v>175</v>
      </c>
      <c r="D2875" t="s">
        <v>175</v>
      </c>
      <c r="E2875" t="s">
        <v>668</v>
      </c>
      <c r="F2875" t="s">
        <v>486</v>
      </c>
      <c r="G2875" s="3">
        <v>10600.54</v>
      </c>
      <c r="H2875" s="3" t="str">
        <f>VLOOKUP($A2875&amp;$C2875&amp;$B2875,Mapping!$C:$G,3,0)</f>
        <v>PHARMA</v>
      </c>
      <c r="I2875" t="str">
        <f>VLOOKUP($A2875&amp;$C2875&amp;$B2875,Mapping!$C:$G,4,0)</f>
        <v>FRENASAL</v>
      </c>
      <c r="J2875" t="str">
        <f t="shared" si="45"/>
        <v>FRENASAL</v>
      </c>
      <c r="K2875" t="str">
        <f>VLOOKUP($A2875&amp;$C2875&amp;$B2875,Mapping!$C:$G,5,0)</f>
        <v>OTC</v>
      </c>
      <c r="L2875" t="str">
        <f>VLOOKUP(J2875&amp;H2875,Mapping!J:K,2,0)</f>
        <v>Frenasal</v>
      </c>
      <c r="M2875" t="str">
        <f>IF(OR(I2875="PIZ BUIN",I2875="LISTERINE"),VLOOKUP(E2875,MAPEO!C:D,2,0)&amp;" "&amp;H2875,VLOOKUP(E2875,MAPEO!C:D,2,0))</f>
        <v>Frenasal</v>
      </c>
      <c r="N2875">
        <f>VLOOKUP(F2875,MD!A:B,2,0)</f>
        <v>0</v>
      </c>
    </row>
    <row r="2876" spans="1:14">
      <c r="A2876" t="s">
        <v>133</v>
      </c>
      <c r="B2876" t="s">
        <v>0</v>
      </c>
      <c r="C2876" t="s">
        <v>175</v>
      </c>
      <c r="D2876" t="s">
        <v>175</v>
      </c>
      <c r="E2876" t="s">
        <v>668</v>
      </c>
      <c r="F2876" t="s">
        <v>487</v>
      </c>
      <c r="G2876" s="3">
        <v>-76937.039999999994</v>
      </c>
      <c r="H2876" s="3" t="str">
        <f>VLOOKUP($A2876&amp;$C2876&amp;$B2876,Mapping!$C:$G,3,0)</f>
        <v>PHARMA</v>
      </c>
      <c r="I2876" t="str">
        <f>VLOOKUP($A2876&amp;$C2876&amp;$B2876,Mapping!$C:$G,4,0)</f>
        <v>FRENASAL</v>
      </c>
      <c r="J2876" t="str">
        <f t="shared" si="45"/>
        <v>FRENASAL</v>
      </c>
      <c r="K2876" t="str">
        <f>VLOOKUP($A2876&amp;$C2876&amp;$B2876,Mapping!$C:$G,5,0)</f>
        <v>OTC</v>
      </c>
      <c r="L2876" t="str">
        <f>VLOOKUP(J2876&amp;H2876,Mapping!J:K,2,0)</f>
        <v>Frenasal</v>
      </c>
      <c r="M2876" t="str">
        <f>IF(OR(I2876="PIZ BUIN",I2876="LISTERINE"),VLOOKUP(E2876,MAPEO!C:D,2,0)&amp;" "&amp;H2876,VLOOKUP(E2876,MAPEO!C:D,2,0))</f>
        <v>Frenasal</v>
      </c>
      <c r="N2876">
        <f>VLOOKUP(F2876,MD!A:B,2,0)</f>
        <v>0</v>
      </c>
    </row>
    <row r="2877" spans="1:14">
      <c r="A2877" t="s">
        <v>133</v>
      </c>
      <c r="B2877" t="s">
        <v>0</v>
      </c>
      <c r="C2877" t="s">
        <v>175</v>
      </c>
      <c r="D2877" t="s">
        <v>175</v>
      </c>
      <c r="E2877" t="s">
        <v>668</v>
      </c>
      <c r="F2877" t="s">
        <v>488</v>
      </c>
      <c r="G2877" s="3">
        <v>-422.45</v>
      </c>
      <c r="H2877" s="3" t="str">
        <f>VLOOKUP($A2877&amp;$C2877&amp;$B2877,Mapping!$C:$G,3,0)</f>
        <v>PHARMA</v>
      </c>
      <c r="I2877" t="str">
        <f>VLOOKUP($A2877&amp;$C2877&amp;$B2877,Mapping!$C:$G,4,0)</f>
        <v>FRENASAL</v>
      </c>
      <c r="J2877" t="str">
        <f t="shared" si="45"/>
        <v>FRENASAL</v>
      </c>
      <c r="K2877" t="str">
        <f>VLOOKUP($A2877&amp;$C2877&amp;$B2877,Mapping!$C:$G,5,0)</f>
        <v>OTC</v>
      </c>
      <c r="L2877" t="str">
        <f>VLOOKUP(J2877&amp;H2877,Mapping!J:K,2,0)</f>
        <v>Frenasal</v>
      </c>
      <c r="M2877" t="str">
        <f>IF(OR(I2877="PIZ BUIN",I2877="LISTERINE"),VLOOKUP(E2877,MAPEO!C:D,2,0)&amp;" "&amp;H2877,VLOOKUP(E2877,MAPEO!C:D,2,0))</f>
        <v>Frenasal</v>
      </c>
      <c r="N2877">
        <f>VLOOKUP(F2877,MD!A:B,2,0)</f>
        <v>0</v>
      </c>
    </row>
    <row r="2878" spans="1:14">
      <c r="A2878" t="s">
        <v>133</v>
      </c>
      <c r="B2878" t="s">
        <v>0</v>
      </c>
      <c r="C2878" t="s">
        <v>175</v>
      </c>
      <c r="D2878" t="s">
        <v>175</v>
      </c>
      <c r="E2878" t="s">
        <v>668</v>
      </c>
      <c r="F2878" t="s">
        <v>489</v>
      </c>
      <c r="G2878" s="3">
        <v>138.63</v>
      </c>
      <c r="H2878" s="3" t="str">
        <f>VLOOKUP($A2878&amp;$C2878&amp;$B2878,Mapping!$C:$G,3,0)</f>
        <v>PHARMA</v>
      </c>
      <c r="I2878" t="str">
        <f>VLOOKUP($A2878&amp;$C2878&amp;$B2878,Mapping!$C:$G,4,0)</f>
        <v>FRENASAL</v>
      </c>
      <c r="J2878" t="str">
        <f t="shared" si="45"/>
        <v>FRENASAL</v>
      </c>
      <c r="K2878" t="str">
        <f>VLOOKUP($A2878&amp;$C2878&amp;$B2878,Mapping!$C:$G,5,0)</f>
        <v>OTC</v>
      </c>
      <c r="L2878" t="str">
        <f>VLOOKUP(J2878&amp;H2878,Mapping!J:K,2,0)</f>
        <v>Frenasal</v>
      </c>
      <c r="M2878" t="str">
        <f>IF(OR(I2878="PIZ BUIN",I2878="LISTERINE"),VLOOKUP(E2878,MAPEO!C:D,2,0)&amp;" "&amp;H2878,VLOOKUP(E2878,MAPEO!C:D,2,0))</f>
        <v>Frenasal</v>
      </c>
      <c r="N2878">
        <f>VLOOKUP(F2878,MD!A:B,2,0)</f>
        <v>0</v>
      </c>
    </row>
    <row r="2879" spans="1:14">
      <c r="A2879" t="s">
        <v>133</v>
      </c>
      <c r="B2879" t="s">
        <v>0</v>
      </c>
      <c r="C2879" t="s">
        <v>175</v>
      </c>
      <c r="D2879" t="s">
        <v>175</v>
      </c>
      <c r="E2879" t="s">
        <v>668</v>
      </c>
      <c r="F2879" t="s">
        <v>490</v>
      </c>
      <c r="G2879" s="3">
        <v>46014.05</v>
      </c>
      <c r="H2879" s="3" t="str">
        <f>VLOOKUP($A2879&amp;$C2879&amp;$B2879,Mapping!$C:$G,3,0)</f>
        <v>PHARMA</v>
      </c>
      <c r="I2879" t="str">
        <f>VLOOKUP($A2879&amp;$C2879&amp;$B2879,Mapping!$C:$G,4,0)</f>
        <v>FRENASAL</v>
      </c>
      <c r="J2879" t="str">
        <f t="shared" si="45"/>
        <v>FRENASAL</v>
      </c>
      <c r="K2879" t="str">
        <f>VLOOKUP($A2879&amp;$C2879&amp;$B2879,Mapping!$C:$G,5,0)</f>
        <v>OTC</v>
      </c>
      <c r="L2879" t="str">
        <f>VLOOKUP(J2879&amp;H2879,Mapping!J:K,2,0)</f>
        <v>Frenasal</v>
      </c>
      <c r="M2879" t="str">
        <f>IF(OR(I2879="PIZ BUIN",I2879="LISTERINE"),VLOOKUP(E2879,MAPEO!C:D,2,0)&amp;" "&amp;H2879,VLOOKUP(E2879,MAPEO!C:D,2,0))</f>
        <v>Frenasal</v>
      </c>
      <c r="N2879">
        <f>VLOOKUP(F2879,MD!A:B,2,0)</f>
        <v>0</v>
      </c>
    </row>
    <row r="2880" spans="1:14">
      <c r="A2880" t="s">
        <v>133</v>
      </c>
      <c r="B2880" t="s">
        <v>0</v>
      </c>
      <c r="C2880" t="s">
        <v>175</v>
      </c>
      <c r="D2880" t="s">
        <v>175</v>
      </c>
      <c r="E2880" t="s">
        <v>668</v>
      </c>
      <c r="F2880" t="s">
        <v>491</v>
      </c>
      <c r="G2880" s="3">
        <v>4425.49</v>
      </c>
      <c r="H2880" s="3" t="str">
        <f>VLOOKUP($A2880&amp;$C2880&amp;$B2880,Mapping!$C:$G,3,0)</f>
        <v>PHARMA</v>
      </c>
      <c r="I2880" t="str">
        <f>VLOOKUP($A2880&amp;$C2880&amp;$B2880,Mapping!$C:$G,4,0)</f>
        <v>FRENASAL</v>
      </c>
      <c r="J2880" t="str">
        <f t="shared" si="45"/>
        <v>FRENASAL</v>
      </c>
      <c r="K2880" t="str">
        <f>VLOOKUP($A2880&amp;$C2880&amp;$B2880,Mapping!$C:$G,5,0)</f>
        <v>OTC</v>
      </c>
      <c r="L2880" t="str">
        <f>VLOOKUP(J2880&amp;H2880,Mapping!J:K,2,0)</f>
        <v>Frenasal</v>
      </c>
      <c r="M2880" t="str">
        <f>IF(OR(I2880="PIZ BUIN",I2880="LISTERINE"),VLOOKUP(E2880,MAPEO!C:D,2,0)&amp;" "&amp;H2880,VLOOKUP(E2880,MAPEO!C:D,2,0))</f>
        <v>Frenasal</v>
      </c>
      <c r="N2880">
        <f>VLOOKUP(F2880,MD!A:B,2,0)</f>
        <v>0</v>
      </c>
    </row>
    <row r="2881" spans="1:14">
      <c r="A2881" t="s">
        <v>133</v>
      </c>
      <c r="B2881" t="s">
        <v>0</v>
      </c>
      <c r="C2881" t="s">
        <v>175</v>
      </c>
      <c r="D2881" t="s">
        <v>175</v>
      </c>
      <c r="E2881" t="s">
        <v>668</v>
      </c>
      <c r="F2881" t="s">
        <v>492</v>
      </c>
      <c r="G2881" s="3">
        <v>485.17</v>
      </c>
      <c r="H2881" s="3" t="str">
        <f>VLOOKUP($A2881&amp;$C2881&amp;$B2881,Mapping!$C:$G,3,0)</f>
        <v>PHARMA</v>
      </c>
      <c r="I2881" t="str">
        <f>VLOOKUP($A2881&amp;$C2881&amp;$B2881,Mapping!$C:$G,4,0)</f>
        <v>FRENASAL</v>
      </c>
      <c r="J2881" t="str">
        <f t="shared" si="45"/>
        <v>FRENASAL</v>
      </c>
      <c r="K2881" t="str">
        <f>VLOOKUP($A2881&amp;$C2881&amp;$B2881,Mapping!$C:$G,5,0)</f>
        <v>OTC</v>
      </c>
      <c r="L2881" t="str">
        <f>VLOOKUP(J2881&amp;H2881,Mapping!J:K,2,0)</f>
        <v>Frenasal</v>
      </c>
      <c r="M2881" t="str">
        <f>IF(OR(I2881="PIZ BUIN",I2881="LISTERINE"),VLOOKUP(E2881,MAPEO!C:D,2,0)&amp;" "&amp;H2881,VLOOKUP(E2881,MAPEO!C:D,2,0))</f>
        <v>Frenasal</v>
      </c>
      <c r="N2881">
        <f>VLOOKUP(F2881,MD!A:B,2,0)</f>
        <v>0</v>
      </c>
    </row>
    <row r="2882" spans="1:14">
      <c r="A2882" t="s">
        <v>133</v>
      </c>
      <c r="B2882" t="s">
        <v>0</v>
      </c>
      <c r="C2882" t="s">
        <v>175</v>
      </c>
      <c r="D2882" t="s">
        <v>175</v>
      </c>
      <c r="E2882" t="s">
        <v>668</v>
      </c>
      <c r="F2882" t="s">
        <v>493</v>
      </c>
      <c r="G2882" s="3">
        <v>-54877.85</v>
      </c>
      <c r="H2882" s="3" t="str">
        <f>VLOOKUP($A2882&amp;$C2882&amp;$B2882,Mapping!$C:$G,3,0)</f>
        <v>PHARMA</v>
      </c>
      <c r="I2882" t="str">
        <f>VLOOKUP($A2882&amp;$C2882&amp;$B2882,Mapping!$C:$G,4,0)</f>
        <v>FRENASAL</v>
      </c>
      <c r="J2882" t="str">
        <f t="shared" si="45"/>
        <v>FRENASAL</v>
      </c>
      <c r="K2882" t="str">
        <f>VLOOKUP($A2882&amp;$C2882&amp;$B2882,Mapping!$C:$G,5,0)</f>
        <v>OTC</v>
      </c>
      <c r="L2882" t="str">
        <f>VLOOKUP(J2882&amp;H2882,Mapping!J:K,2,0)</f>
        <v>Frenasal</v>
      </c>
      <c r="M2882" t="str">
        <f>IF(OR(I2882="PIZ BUIN",I2882="LISTERINE"),VLOOKUP(E2882,MAPEO!C:D,2,0)&amp;" "&amp;H2882,VLOOKUP(E2882,MAPEO!C:D,2,0))</f>
        <v>Frenasal</v>
      </c>
      <c r="N2882">
        <f>VLOOKUP(F2882,MD!A:B,2,0)</f>
        <v>0</v>
      </c>
    </row>
    <row r="2883" spans="1:14">
      <c r="A2883" t="s">
        <v>133</v>
      </c>
      <c r="B2883" t="s">
        <v>0</v>
      </c>
      <c r="C2883" t="s">
        <v>178</v>
      </c>
      <c r="D2883" t="s">
        <v>430</v>
      </c>
      <c r="E2883" t="s">
        <v>669</v>
      </c>
      <c r="F2883" t="s">
        <v>482</v>
      </c>
      <c r="G2883" s="3">
        <v>7142.99</v>
      </c>
      <c r="H2883" s="3" t="str">
        <f>VLOOKUP($A2883&amp;$C2883&amp;$B2883,Mapping!$C:$G,3,0)</f>
        <v>PHARMA</v>
      </c>
      <c r="I2883" t="str">
        <f>VLOOKUP($A2883&amp;$C2883&amp;$B2883,Mapping!$C:$G,4,0)</f>
        <v>Imodium</v>
      </c>
      <c r="J2883" t="str">
        <f t="shared" si="45"/>
        <v>IMODIUM</v>
      </c>
      <c r="K2883" t="str">
        <f>VLOOKUP($A2883&amp;$C2883&amp;$B2883,Mapping!$C:$G,5,0)</f>
        <v>OTC</v>
      </c>
      <c r="L2883" t="str">
        <f>VLOOKUP(J2883&amp;H2883,Mapping!J:K,2,0)</f>
        <v>Imodium</v>
      </c>
      <c r="M2883" t="str">
        <f>IF(OR(I2883="PIZ BUIN",I2883="LISTERINE"),VLOOKUP(E2883,MAPEO!C:D,2,0)&amp;" "&amp;H2883,VLOOKUP(E2883,MAPEO!C:D,2,0))</f>
        <v>Imodium</v>
      </c>
      <c r="N2883">
        <f>VLOOKUP(F2883,MD!A:B,2,0)</f>
        <v>0</v>
      </c>
    </row>
    <row r="2884" spans="1:14">
      <c r="A2884" t="s">
        <v>133</v>
      </c>
      <c r="B2884" t="s">
        <v>0</v>
      </c>
      <c r="C2884" t="s">
        <v>178</v>
      </c>
      <c r="D2884" t="s">
        <v>430</v>
      </c>
      <c r="E2884" t="s">
        <v>669</v>
      </c>
      <c r="F2884" t="s">
        <v>483</v>
      </c>
      <c r="G2884" s="3">
        <v>10300.469999999999</v>
      </c>
      <c r="H2884" s="3" t="str">
        <f>VLOOKUP($A2884&amp;$C2884&amp;$B2884,Mapping!$C:$G,3,0)</f>
        <v>PHARMA</v>
      </c>
      <c r="I2884" t="str">
        <f>VLOOKUP($A2884&amp;$C2884&amp;$B2884,Mapping!$C:$G,4,0)</f>
        <v>Imodium</v>
      </c>
      <c r="J2884" t="str">
        <f t="shared" si="45"/>
        <v>IMODIUM</v>
      </c>
      <c r="K2884" t="str">
        <f>VLOOKUP($A2884&amp;$C2884&amp;$B2884,Mapping!$C:$G,5,0)</f>
        <v>OTC</v>
      </c>
      <c r="L2884" t="str">
        <f>VLOOKUP(J2884&amp;H2884,Mapping!J:K,2,0)</f>
        <v>Imodium</v>
      </c>
      <c r="M2884" t="str">
        <f>IF(OR(I2884="PIZ BUIN",I2884="LISTERINE"),VLOOKUP(E2884,MAPEO!C:D,2,0)&amp;" "&amp;H2884,VLOOKUP(E2884,MAPEO!C:D,2,0))</f>
        <v>Imodium</v>
      </c>
      <c r="N2884">
        <f>VLOOKUP(F2884,MD!A:B,2,0)</f>
        <v>0</v>
      </c>
    </row>
    <row r="2885" spans="1:14">
      <c r="A2885" t="s">
        <v>133</v>
      </c>
      <c r="B2885" t="s">
        <v>0</v>
      </c>
      <c r="C2885" t="s">
        <v>178</v>
      </c>
      <c r="D2885" t="s">
        <v>430</v>
      </c>
      <c r="E2885" t="s">
        <v>669</v>
      </c>
      <c r="F2885" t="s">
        <v>484</v>
      </c>
      <c r="G2885" s="3">
        <v>20229.560000000001</v>
      </c>
      <c r="H2885" s="3" t="str">
        <f>VLOOKUP($A2885&amp;$C2885&amp;$B2885,Mapping!$C:$G,3,0)</f>
        <v>PHARMA</v>
      </c>
      <c r="I2885" t="str">
        <f>VLOOKUP($A2885&amp;$C2885&amp;$B2885,Mapping!$C:$G,4,0)</f>
        <v>Imodium</v>
      </c>
      <c r="J2885" t="str">
        <f t="shared" si="45"/>
        <v>IMODIUM</v>
      </c>
      <c r="K2885" t="str">
        <f>VLOOKUP($A2885&amp;$C2885&amp;$B2885,Mapping!$C:$G,5,0)</f>
        <v>OTC</v>
      </c>
      <c r="L2885" t="str">
        <f>VLOOKUP(J2885&amp;H2885,Mapping!J:K,2,0)</f>
        <v>Imodium</v>
      </c>
      <c r="M2885" t="str">
        <f>IF(OR(I2885="PIZ BUIN",I2885="LISTERINE"),VLOOKUP(E2885,MAPEO!C:D,2,0)&amp;" "&amp;H2885,VLOOKUP(E2885,MAPEO!C:D,2,0))</f>
        <v>Imodium</v>
      </c>
      <c r="N2885">
        <f>VLOOKUP(F2885,MD!A:B,2,0)</f>
        <v>0</v>
      </c>
    </row>
    <row r="2886" spans="1:14">
      <c r="A2886" t="s">
        <v>133</v>
      </c>
      <c r="B2886" t="s">
        <v>0</v>
      </c>
      <c r="C2886" t="s">
        <v>178</v>
      </c>
      <c r="D2886" t="s">
        <v>430</v>
      </c>
      <c r="E2886" t="s">
        <v>669</v>
      </c>
      <c r="F2886" t="s">
        <v>485</v>
      </c>
      <c r="G2886" s="3">
        <v>10231.459999999999</v>
      </c>
      <c r="H2886" s="3" t="str">
        <f>VLOOKUP($A2886&amp;$C2886&amp;$B2886,Mapping!$C:$G,3,0)</f>
        <v>PHARMA</v>
      </c>
      <c r="I2886" t="str">
        <f>VLOOKUP($A2886&amp;$C2886&amp;$B2886,Mapping!$C:$G,4,0)</f>
        <v>Imodium</v>
      </c>
      <c r="J2886" t="str">
        <f t="shared" si="45"/>
        <v>IMODIUM</v>
      </c>
      <c r="K2886" t="str">
        <f>VLOOKUP($A2886&amp;$C2886&amp;$B2886,Mapping!$C:$G,5,0)</f>
        <v>OTC</v>
      </c>
      <c r="L2886" t="str">
        <f>VLOOKUP(J2886&amp;H2886,Mapping!J:K,2,0)</f>
        <v>Imodium</v>
      </c>
      <c r="M2886" t="str">
        <f>IF(OR(I2886="PIZ BUIN",I2886="LISTERINE"),VLOOKUP(E2886,MAPEO!C:D,2,0)&amp;" "&amp;H2886,VLOOKUP(E2886,MAPEO!C:D,2,0))</f>
        <v>Imodium</v>
      </c>
      <c r="N2886">
        <f>VLOOKUP(F2886,MD!A:B,2,0)</f>
        <v>0</v>
      </c>
    </row>
    <row r="2887" spans="1:14">
      <c r="A2887" t="s">
        <v>133</v>
      </c>
      <c r="B2887" t="s">
        <v>0</v>
      </c>
      <c r="C2887" t="s">
        <v>178</v>
      </c>
      <c r="D2887" t="s">
        <v>430</v>
      </c>
      <c r="E2887" t="s">
        <v>669</v>
      </c>
      <c r="F2887" t="s">
        <v>486</v>
      </c>
      <c r="G2887" s="3">
        <v>18856.57</v>
      </c>
      <c r="H2887" s="3" t="str">
        <f>VLOOKUP($A2887&amp;$C2887&amp;$B2887,Mapping!$C:$G,3,0)</f>
        <v>PHARMA</v>
      </c>
      <c r="I2887" t="str">
        <f>VLOOKUP($A2887&amp;$C2887&amp;$B2887,Mapping!$C:$G,4,0)</f>
        <v>Imodium</v>
      </c>
      <c r="J2887" t="str">
        <f t="shared" si="45"/>
        <v>IMODIUM</v>
      </c>
      <c r="K2887" t="str">
        <f>VLOOKUP($A2887&amp;$C2887&amp;$B2887,Mapping!$C:$G,5,0)</f>
        <v>OTC</v>
      </c>
      <c r="L2887" t="str">
        <f>VLOOKUP(J2887&amp;H2887,Mapping!J:K,2,0)</f>
        <v>Imodium</v>
      </c>
      <c r="M2887" t="str">
        <f>IF(OR(I2887="PIZ BUIN",I2887="LISTERINE"),VLOOKUP(E2887,MAPEO!C:D,2,0)&amp;" "&amp;H2887,VLOOKUP(E2887,MAPEO!C:D,2,0))</f>
        <v>Imodium</v>
      </c>
      <c r="N2887">
        <f>VLOOKUP(F2887,MD!A:B,2,0)</f>
        <v>0</v>
      </c>
    </row>
    <row r="2888" spans="1:14">
      <c r="A2888" t="s">
        <v>133</v>
      </c>
      <c r="B2888" t="s">
        <v>0</v>
      </c>
      <c r="C2888" t="s">
        <v>178</v>
      </c>
      <c r="D2888" t="s">
        <v>430</v>
      </c>
      <c r="E2888" t="s">
        <v>669</v>
      </c>
      <c r="F2888" t="s">
        <v>487</v>
      </c>
      <c r="G2888" s="3">
        <v>29555.68</v>
      </c>
      <c r="H2888" s="3" t="str">
        <f>VLOOKUP($A2888&amp;$C2888&amp;$B2888,Mapping!$C:$G,3,0)</f>
        <v>PHARMA</v>
      </c>
      <c r="I2888" t="str">
        <f>VLOOKUP($A2888&amp;$C2888&amp;$B2888,Mapping!$C:$G,4,0)</f>
        <v>Imodium</v>
      </c>
      <c r="J2888" t="str">
        <f t="shared" si="45"/>
        <v>IMODIUM</v>
      </c>
      <c r="K2888" t="str">
        <f>VLOOKUP($A2888&amp;$C2888&amp;$B2888,Mapping!$C:$G,5,0)</f>
        <v>OTC</v>
      </c>
      <c r="L2888" t="str">
        <f>VLOOKUP(J2888&amp;H2888,Mapping!J:K,2,0)</f>
        <v>Imodium</v>
      </c>
      <c r="M2888" t="str">
        <f>IF(OR(I2888="PIZ BUIN",I2888="LISTERINE"),VLOOKUP(E2888,MAPEO!C:D,2,0)&amp;" "&amp;H2888,VLOOKUP(E2888,MAPEO!C:D,2,0))</f>
        <v>Imodium</v>
      </c>
      <c r="N2888">
        <f>VLOOKUP(F2888,MD!A:B,2,0)</f>
        <v>0</v>
      </c>
    </row>
    <row r="2889" spans="1:14">
      <c r="A2889" t="s">
        <v>133</v>
      </c>
      <c r="B2889" t="s">
        <v>0</v>
      </c>
      <c r="C2889" t="s">
        <v>178</v>
      </c>
      <c r="D2889" t="s">
        <v>430</v>
      </c>
      <c r="E2889" t="s">
        <v>669</v>
      </c>
      <c r="F2889" t="s">
        <v>488</v>
      </c>
      <c r="G2889" s="3">
        <v>8552.5300000000007</v>
      </c>
      <c r="H2889" s="3" t="str">
        <f>VLOOKUP($A2889&amp;$C2889&amp;$B2889,Mapping!$C:$G,3,0)</f>
        <v>PHARMA</v>
      </c>
      <c r="I2889" t="str">
        <f>VLOOKUP($A2889&amp;$C2889&amp;$B2889,Mapping!$C:$G,4,0)</f>
        <v>Imodium</v>
      </c>
      <c r="J2889" t="str">
        <f t="shared" si="45"/>
        <v>IMODIUM</v>
      </c>
      <c r="K2889" t="str">
        <f>VLOOKUP($A2889&amp;$C2889&amp;$B2889,Mapping!$C:$G,5,0)</f>
        <v>OTC</v>
      </c>
      <c r="L2889" t="str">
        <f>VLOOKUP(J2889&amp;H2889,Mapping!J:K,2,0)</f>
        <v>Imodium</v>
      </c>
      <c r="M2889" t="str">
        <f>IF(OR(I2889="PIZ BUIN",I2889="LISTERINE"),VLOOKUP(E2889,MAPEO!C:D,2,0)&amp;" "&amp;H2889,VLOOKUP(E2889,MAPEO!C:D,2,0))</f>
        <v>Imodium</v>
      </c>
      <c r="N2889">
        <f>VLOOKUP(F2889,MD!A:B,2,0)</f>
        <v>0</v>
      </c>
    </row>
    <row r="2890" spans="1:14">
      <c r="A2890" t="s">
        <v>133</v>
      </c>
      <c r="B2890" t="s">
        <v>0</v>
      </c>
      <c r="C2890" t="s">
        <v>178</v>
      </c>
      <c r="D2890" t="s">
        <v>430</v>
      </c>
      <c r="E2890" t="s">
        <v>669</v>
      </c>
      <c r="F2890" t="s">
        <v>489</v>
      </c>
      <c r="G2890" s="3">
        <v>11982.41</v>
      </c>
      <c r="H2890" s="3" t="str">
        <f>VLOOKUP($A2890&amp;$C2890&amp;$B2890,Mapping!$C:$G,3,0)</f>
        <v>PHARMA</v>
      </c>
      <c r="I2890" t="str">
        <f>VLOOKUP($A2890&amp;$C2890&amp;$B2890,Mapping!$C:$G,4,0)</f>
        <v>Imodium</v>
      </c>
      <c r="J2890" t="str">
        <f t="shared" si="45"/>
        <v>IMODIUM</v>
      </c>
      <c r="K2890" t="str">
        <f>VLOOKUP($A2890&amp;$C2890&amp;$B2890,Mapping!$C:$G,5,0)</f>
        <v>OTC</v>
      </c>
      <c r="L2890" t="str">
        <f>VLOOKUP(J2890&amp;H2890,Mapping!J:K,2,0)</f>
        <v>Imodium</v>
      </c>
      <c r="M2890" t="str">
        <f>IF(OR(I2890="PIZ BUIN",I2890="LISTERINE"),VLOOKUP(E2890,MAPEO!C:D,2,0)&amp;" "&amp;H2890,VLOOKUP(E2890,MAPEO!C:D,2,0))</f>
        <v>Imodium</v>
      </c>
      <c r="N2890">
        <f>VLOOKUP(F2890,MD!A:B,2,0)</f>
        <v>0</v>
      </c>
    </row>
    <row r="2891" spans="1:14">
      <c r="A2891" t="s">
        <v>133</v>
      </c>
      <c r="B2891" t="s">
        <v>0</v>
      </c>
      <c r="C2891" t="s">
        <v>178</v>
      </c>
      <c r="D2891" t="s">
        <v>430</v>
      </c>
      <c r="E2891" t="s">
        <v>669</v>
      </c>
      <c r="F2891" t="s">
        <v>490</v>
      </c>
      <c r="G2891" s="3">
        <v>26746.75</v>
      </c>
      <c r="H2891" s="3" t="str">
        <f>VLOOKUP($A2891&amp;$C2891&amp;$B2891,Mapping!$C:$G,3,0)</f>
        <v>PHARMA</v>
      </c>
      <c r="I2891" t="str">
        <f>VLOOKUP($A2891&amp;$C2891&amp;$B2891,Mapping!$C:$G,4,0)</f>
        <v>Imodium</v>
      </c>
      <c r="J2891" t="str">
        <f t="shared" si="45"/>
        <v>IMODIUM</v>
      </c>
      <c r="K2891" t="str">
        <f>VLOOKUP($A2891&amp;$C2891&amp;$B2891,Mapping!$C:$G,5,0)</f>
        <v>OTC</v>
      </c>
      <c r="L2891" t="str">
        <f>VLOOKUP(J2891&amp;H2891,Mapping!J:K,2,0)</f>
        <v>Imodium</v>
      </c>
      <c r="M2891" t="str">
        <f>IF(OR(I2891="PIZ BUIN",I2891="LISTERINE"),VLOOKUP(E2891,MAPEO!C:D,2,0)&amp;" "&amp;H2891,VLOOKUP(E2891,MAPEO!C:D,2,0))</f>
        <v>Imodium</v>
      </c>
      <c r="N2891">
        <f>VLOOKUP(F2891,MD!A:B,2,0)</f>
        <v>0</v>
      </c>
    </row>
    <row r="2892" spans="1:14">
      <c r="A2892" t="s">
        <v>133</v>
      </c>
      <c r="B2892" t="s">
        <v>0</v>
      </c>
      <c r="C2892" t="s">
        <v>178</v>
      </c>
      <c r="D2892" t="s">
        <v>430</v>
      </c>
      <c r="E2892" t="s">
        <v>669</v>
      </c>
      <c r="F2892" t="s">
        <v>491</v>
      </c>
      <c r="G2892" s="3">
        <v>8591.48</v>
      </c>
      <c r="H2892" s="3" t="str">
        <f>VLOOKUP($A2892&amp;$C2892&amp;$B2892,Mapping!$C:$G,3,0)</f>
        <v>PHARMA</v>
      </c>
      <c r="I2892" t="str">
        <f>VLOOKUP($A2892&amp;$C2892&amp;$B2892,Mapping!$C:$G,4,0)</f>
        <v>Imodium</v>
      </c>
      <c r="J2892" t="str">
        <f t="shared" si="45"/>
        <v>IMODIUM</v>
      </c>
      <c r="K2892" t="str">
        <f>VLOOKUP($A2892&amp;$C2892&amp;$B2892,Mapping!$C:$G,5,0)</f>
        <v>OTC</v>
      </c>
      <c r="L2892" t="str">
        <f>VLOOKUP(J2892&amp;H2892,Mapping!J:K,2,0)</f>
        <v>Imodium</v>
      </c>
      <c r="M2892" t="str">
        <f>IF(OR(I2892="PIZ BUIN",I2892="LISTERINE"),VLOOKUP(E2892,MAPEO!C:D,2,0)&amp;" "&amp;H2892,VLOOKUP(E2892,MAPEO!C:D,2,0))</f>
        <v>Imodium</v>
      </c>
      <c r="N2892">
        <f>VLOOKUP(F2892,MD!A:B,2,0)</f>
        <v>0</v>
      </c>
    </row>
    <row r="2893" spans="1:14">
      <c r="A2893" t="s">
        <v>133</v>
      </c>
      <c r="B2893" t="s">
        <v>0</v>
      </c>
      <c r="C2893" t="s">
        <v>178</v>
      </c>
      <c r="D2893" t="s">
        <v>430</v>
      </c>
      <c r="E2893" t="s">
        <v>669</v>
      </c>
      <c r="F2893" t="s">
        <v>492</v>
      </c>
      <c r="G2893" s="3">
        <v>16615.830000000002</v>
      </c>
      <c r="H2893" s="3" t="str">
        <f>VLOOKUP($A2893&amp;$C2893&amp;$B2893,Mapping!$C:$G,3,0)</f>
        <v>PHARMA</v>
      </c>
      <c r="I2893" t="str">
        <f>VLOOKUP($A2893&amp;$C2893&amp;$B2893,Mapping!$C:$G,4,0)</f>
        <v>Imodium</v>
      </c>
      <c r="J2893" t="str">
        <f t="shared" si="45"/>
        <v>IMODIUM</v>
      </c>
      <c r="K2893" t="str">
        <f>VLOOKUP($A2893&amp;$C2893&amp;$B2893,Mapping!$C:$G,5,0)</f>
        <v>OTC</v>
      </c>
      <c r="L2893" t="str">
        <f>VLOOKUP(J2893&amp;H2893,Mapping!J:K,2,0)</f>
        <v>Imodium</v>
      </c>
      <c r="M2893" t="str">
        <f>IF(OR(I2893="PIZ BUIN",I2893="LISTERINE"),VLOOKUP(E2893,MAPEO!C:D,2,0)&amp;" "&amp;H2893,VLOOKUP(E2893,MAPEO!C:D,2,0))</f>
        <v>Imodium</v>
      </c>
      <c r="N2893">
        <f>VLOOKUP(F2893,MD!A:B,2,0)</f>
        <v>0</v>
      </c>
    </row>
    <row r="2894" spans="1:14">
      <c r="A2894" t="s">
        <v>133</v>
      </c>
      <c r="B2894" t="s">
        <v>0</v>
      </c>
      <c r="C2894" t="s">
        <v>178</v>
      </c>
      <c r="D2894" t="s">
        <v>430</v>
      </c>
      <c r="E2894" t="s">
        <v>669</v>
      </c>
      <c r="F2894" t="s">
        <v>493</v>
      </c>
      <c r="G2894" s="3">
        <v>39530.07</v>
      </c>
      <c r="H2894" s="3" t="str">
        <f>VLOOKUP($A2894&amp;$C2894&amp;$B2894,Mapping!$C:$G,3,0)</f>
        <v>PHARMA</v>
      </c>
      <c r="I2894" t="str">
        <f>VLOOKUP($A2894&amp;$C2894&amp;$B2894,Mapping!$C:$G,4,0)</f>
        <v>Imodium</v>
      </c>
      <c r="J2894" t="str">
        <f t="shared" si="45"/>
        <v>IMODIUM</v>
      </c>
      <c r="K2894" t="str">
        <f>VLOOKUP($A2894&amp;$C2894&amp;$B2894,Mapping!$C:$G,5,0)</f>
        <v>OTC</v>
      </c>
      <c r="L2894" t="str">
        <f>VLOOKUP(J2894&amp;H2894,Mapping!J:K,2,0)</f>
        <v>Imodium</v>
      </c>
      <c r="M2894" t="str">
        <f>IF(OR(I2894="PIZ BUIN",I2894="LISTERINE"),VLOOKUP(E2894,MAPEO!C:D,2,0)&amp;" "&amp;H2894,VLOOKUP(E2894,MAPEO!C:D,2,0))</f>
        <v>Imodium</v>
      </c>
      <c r="N2894">
        <f>VLOOKUP(F2894,MD!A:B,2,0)</f>
        <v>0</v>
      </c>
    </row>
    <row r="2895" spans="1:14">
      <c r="A2895" t="s">
        <v>133</v>
      </c>
      <c r="B2895" t="s">
        <v>0</v>
      </c>
      <c r="C2895" t="s">
        <v>178</v>
      </c>
      <c r="D2895" t="s">
        <v>430</v>
      </c>
      <c r="E2895" t="s">
        <v>669</v>
      </c>
      <c r="F2895" t="s">
        <v>95</v>
      </c>
      <c r="G2895" s="3">
        <v>4211.75</v>
      </c>
      <c r="H2895" s="3" t="str">
        <f>VLOOKUP($A2895&amp;$C2895&amp;$B2895,Mapping!$C:$G,3,0)</f>
        <v>PHARMA</v>
      </c>
      <c r="I2895" t="str">
        <f>VLOOKUP($A2895&amp;$C2895&amp;$B2895,Mapping!$C:$G,4,0)</f>
        <v>Imodium</v>
      </c>
      <c r="J2895" t="str">
        <f t="shared" si="45"/>
        <v>IMODIUM</v>
      </c>
      <c r="K2895" t="str">
        <f>VLOOKUP($A2895&amp;$C2895&amp;$B2895,Mapping!$C:$G,5,0)</f>
        <v>OTC</v>
      </c>
      <c r="L2895" t="str">
        <f>VLOOKUP(J2895&amp;H2895,Mapping!J:K,2,0)</f>
        <v>Imodium</v>
      </c>
      <c r="M2895" t="str">
        <f>IF(OR(I2895="PIZ BUIN",I2895="LISTERINE"),VLOOKUP(E2895,MAPEO!C:D,2,0)&amp;" "&amp;H2895,VLOOKUP(E2895,MAPEO!C:D,2,0))</f>
        <v>Imodium</v>
      </c>
      <c r="N2895" t="str">
        <f>VLOOKUP(F2895,MD!A:B,2,0)</f>
        <v>YTD 2015</v>
      </c>
    </row>
    <row r="2896" spans="1:14">
      <c r="A2896" t="s">
        <v>133</v>
      </c>
      <c r="B2896" t="s">
        <v>0</v>
      </c>
      <c r="C2896" t="s">
        <v>178</v>
      </c>
      <c r="D2896" t="s">
        <v>430</v>
      </c>
      <c r="E2896" t="s">
        <v>669</v>
      </c>
      <c r="F2896" t="s">
        <v>96</v>
      </c>
      <c r="G2896" s="3">
        <v>10680.71</v>
      </c>
      <c r="H2896" s="3" t="str">
        <f>VLOOKUP($A2896&amp;$C2896&amp;$B2896,Mapping!$C:$G,3,0)</f>
        <v>PHARMA</v>
      </c>
      <c r="I2896" t="str">
        <f>VLOOKUP($A2896&amp;$C2896&amp;$B2896,Mapping!$C:$G,4,0)</f>
        <v>Imodium</v>
      </c>
      <c r="J2896" t="str">
        <f t="shared" si="45"/>
        <v>IMODIUM</v>
      </c>
      <c r="K2896" t="str">
        <f>VLOOKUP($A2896&amp;$C2896&amp;$B2896,Mapping!$C:$G,5,0)</f>
        <v>OTC</v>
      </c>
      <c r="L2896" t="str">
        <f>VLOOKUP(J2896&amp;H2896,Mapping!J:K,2,0)</f>
        <v>Imodium</v>
      </c>
      <c r="M2896" t="str">
        <f>IF(OR(I2896="PIZ BUIN",I2896="LISTERINE"),VLOOKUP(E2896,MAPEO!C:D,2,0)&amp;" "&amp;H2896,VLOOKUP(E2896,MAPEO!C:D,2,0))</f>
        <v>Imodium</v>
      </c>
      <c r="N2896" t="str">
        <f>VLOOKUP(F2896,MD!A:B,2,0)</f>
        <v>YTD 2015</v>
      </c>
    </row>
    <row r="2897" spans="1:14">
      <c r="A2897" t="s">
        <v>133</v>
      </c>
      <c r="B2897" t="s">
        <v>0</v>
      </c>
      <c r="C2897" t="s">
        <v>178</v>
      </c>
      <c r="D2897" t="s">
        <v>430</v>
      </c>
      <c r="E2897" t="s">
        <v>669</v>
      </c>
      <c r="F2897" t="s">
        <v>97</v>
      </c>
      <c r="G2897" s="3">
        <v>26827.31</v>
      </c>
      <c r="H2897" s="3" t="str">
        <f>VLOOKUP($A2897&amp;$C2897&amp;$B2897,Mapping!$C:$G,3,0)</f>
        <v>PHARMA</v>
      </c>
      <c r="I2897" t="str">
        <f>VLOOKUP($A2897&amp;$C2897&amp;$B2897,Mapping!$C:$G,4,0)</f>
        <v>Imodium</v>
      </c>
      <c r="J2897" t="str">
        <f t="shared" si="45"/>
        <v>IMODIUM</v>
      </c>
      <c r="K2897" t="str">
        <f>VLOOKUP($A2897&amp;$C2897&amp;$B2897,Mapping!$C:$G,5,0)</f>
        <v>OTC</v>
      </c>
      <c r="L2897" t="str">
        <f>VLOOKUP(J2897&amp;H2897,Mapping!J:K,2,0)</f>
        <v>Imodium</v>
      </c>
      <c r="M2897" t="str">
        <f>IF(OR(I2897="PIZ BUIN",I2897="LISTERINE"),VLOOKUP(E2897,MAPEO!C:D,2,0)&amp;" "&amp;H2897,VLOOKUP(E2897,MAPEO!C:D,2,0))</f>
        <v>Imodium</v>
      </c>
      <c r="N2897" t="str">
        <f>VLOOKUP(F2897,MD!A:B,2,0)</f>
        <v>YTD 2015</v>
      </c>
    </row>
    <row r="2898" spans="1:14">
      <c r="A2898" t="s">
        <v>133</v>
      </c>
      <c r="B2898" t="s">
        <v>0</v>
      </c>
      <c r="C2898" t="s">
        <v>178</v>
      </c>
      <c r="D2898" t="s">
        <v>430</v>
      </c>
      <c r="E2898" t="s">
        <v>669</v>
      </c>
      <c r="F2898" t="s">
        <v>101</v>
      </c>
      <c r="G2898" s="3">
        <v>10052.280000000001</v>
      </c>
      <c r="H2898" s="3" t="str">
        <f>VLOOKUP($A2898&amp;$C2898&amp;$B2898,Mapping!$C:$G,3,0)</f>
        <v>PHARMA</v>
      </c>
      <c r="I2898" t="str">
        <f>VLOOKUP($A2898&amp;$C2898&amp;$B2898,Mapping!$C:$G,4,0)</f>
        <v>Imodium</v>
      </c>
      <c r="J2898" t="str">
        <f t="shared" si="45"/>
        <v>IMODIUM</v>
      </c>
      <c r="K2898" t="str">
        <f>VLOOKUP($A2898&amp;$C2898&amp;$B2898,Mapping!$C:$G,5,0)</f>
        <v>OTC</v>
      </c>
      <c r="L2898" t="str">
        <f>VLOOKUP(J2898&amp;H2898,Mapping!J:K,2,0)</f>
        <v>Imodium</v>
      </c>
      <c r="M2898" t="str">
        <f>IF(OR(I2898="PIZ BUIN",I2898="LISTERINE"),VLOOKUP(E2898,MAPEO!C:D,2,0)&amp;" "&amp;H2898,VLOOKUP(E2898,MAPEO!C:D,2,0))</f>
        <v>Imodium</v>
      </c>
      <c r="N2898" t="str">
        <f>VLOOKUP(F2898,MD!A:B,2,0)</f>
        <v>YTD 2015</v>
      </c>
    </row>
    <row r="2899" spans="1:14">
      <c r="A2899" t="s">
        <v>133</v>
      </c>
      <c r="B2899" t="s">
        <v>0</v>
      </c>
      <c r="C2899" t="s">
        <v>178</v>
      </c>
      <c r="D2899" t="s">
        <v>430</v>
      </c>
      <c r="E2899" t="s">
        <v>669</v>
      </c>
      <c r="F2899" t="s">
        <v>104</v>
      </c>
      <c r="G2899" s="3">
        <v>12692.22</v>
      </c>
      <c r="H2899" s="3" t="str">
        <f>VLOOKUP($A2899&amp;$C2899&amp;$B2899,Mapping!$C:$G,3,0)</f>
        <v>PHARMA</v>
      </c>
      <c r="I2899" t="str">
        <f>VLOOKUP($A2899&amp;$C2899&amp;$B2899,Mapping!$C:$G,4,0)</f>
        <v>Imodium</v>
      </c>
      <c r="J2899" t="str">
        <f t="shared" si="45"/>
        <v>IMODIUM</v>
      </c>
      <c r="K2899" t="str">
        <f>VLOOKUP($A2899&amp;$C2899&amp;$B2899,Mapping!$C:$G,5,0)</f>
        <v>OTC</v>
      </c>
      <c r="L2899" t="str">
        <f>VLOOKUP(J2899&amp;H2899,Mapping!J:K,2,0)</f>
        <v>Imodium</v>
      </c>
      <c r="M2899" t="str">
        <f>IF(OR(I2899="PIZ BUIN",I2899="LISTERINE"),VLOOKUP(E2899,MAPEO!C:D,2,0)&amp;" "&amp;H2899,VLOOKUP(E2899,MAPEO!C:D,2,0))</f>
        <v>Imodium</v>
      </c>
      <c r="N2899" t="str">
        <f>VLOOKUP(F2899,MD!A:B,2,0)</f>
        <v>YTD 2015</v>
      </c>
    </row>
    <row r="2900" spans="1:14">
      <c r="A2900" t="s">
        <v>133</v>
      </c>
      <c r="B2900" t="s">
        <v>0</v>
      </c>
      <c r="C2900" t="s">
        <v>178</v>
      </c>
      <c r="D2900" t="s">
        <v>430</v>
      </c>
      <c r="E2900" t="s">
        <v>669</v>
      </c>
      <c r="F2900" t="s">
        <v>105</v>
      </c>
      <c r="G2900" s="3">
        <v>20549.23</v>
      </c>
      <c r="H2900" s="3" t="str">
        <f>VLOOKUP($A2900&amp;$C2900&amp;$B2900,Mapping!$C:$G,3,0)</f>
        <v>PHARMA</v>
      </c>
      <c r="I2900" t="str">
        <f>VLOOKUP($A2900&amp;$C2900&amp;$B2900,Mapping!$C:$G,4,0)</f>
        <v>Imodium</v>
      </c>
      <c r="J2900" t="str">
        <f t="shared" si="45"/>
        <v>IMODIUM</v>
      </c>
      <c r="K2900" t="str">
        <f>VLOOKUP($A2900&amp;$C2900&amp;$B2900,Mapping!$C:$G,5,0)</f>
        <v>OTC</v>
      </c>
      <c r="L2900" t="str">
        <f>VLOOKUP(J2900&amp;H2900,Mapping!J:K,2,0)</f>
        <v>Imodium</v>
      </c>
      <c r="M2900" t="str">
        <f>IF(OR(I2900="PIZ BUIN",I2900="LISTERINE"),VLOOKUP(E2900,MAPEO!C:D,2,0)&amp;" "&amp;H2900,VLOOKUP(E2900,MAPEO!C:D,2,0))</f>
        <v>Imodium</v>
      </c>
      <c r="N2900" t="str">
        <f>VLOOKUP(F2900,MD!A:B,2,0)</f>
        <v>YTD 2015</v>
      </c>
    </row>
    <row r="2901" spans="1:14">
      <c r="A2901" t="s">
        <v>133</v>
      </c>
      <c r="B2901" t="s">
        <v>0</v>
      </c>
      <c r="C2901" t="s">
        <v>178</v>
      </c>
      <c r="D2901" t="s">
        <v>430</v>
      </c>
      <c r="E2901" t="s">
        <v>669</v>
      </c>
      <c r="F2901" t="s">
        <v>106</v>
      </c>
      <c r="G2901" s="3">
        <v>27265.91</v>
      </c>
      <c r="H2901" s="3" t="str">
        <f>VLOOKUP($A2901&amp;$C2901&amp;$B2901,Mapping!$C:$G,3,0)</f>
        <v>PHARMA</v>
      </c>
      <c r="I2901" t="str">
        <f>VLOOKUP($A2901&amp;$C2901&amp;$B2901,Mapping!$C:$G,4,0)</f>
        <v>Imodium</v>
      </c>
      <c r="J2901" t="str">
        <f t="shared" si="45"/>
        <v>IMODIUM</v>
      </c>
      <c r="K2901" t="str">
        <f>VLOOKUP($A2901&amp;$C2901&amp;$B2901,Mapping!$C:$G,5,0)</f>
        <v>OTC</v>
      </c>
      <c r="L2901" t="str">
        <f>VLOOKUP(J2901&amp;H2901,Mapping!J:K,2,0)</f>
        <v>Imodium</v>
      </c>
      <c r="M2901" t="str">
        <f>IF(OR(I2901="PIZ BUIN",I2901="LISTERINE"),VLOOKUP(E2901,MAPEO!C:D,2,0)&amp;" "&amp;H2901,VLOOKUP(E2901,MAPEO!C:D,2,0))</f>
        <v>Imodium</v>
      </c>
      <c r="N2901" t="str">
        <f>VLOOKUP(F2901,MD!A:B,2,0)</f>
        <v>YTD 2015</v>
      </c>
    </row>
    <row r="2902" spans="1:14">
      <c r="A2902" t="s">
        <v>133</v>
      </c>
      <c r="B2902" t="s">
        <v>0</v>
      </c>
      <c r="C2902" t="s">
        <v>178</v>
      </c>
      <c r="D2902" t="s">
        <v>430</v>
      </c>
      <c r="E2902" t="s">
        <v>669</v>
      </c>
      <c r="F2902" t="s">
        <v>108</v>
      </c>
      <c r="G2902" s="3">
        <v>14630.91</v>
      </c>
      <c r="H2902" s="3" t="str">
        <f>VLOOKUP($A2902&amp;$C2902&amp;$B2902,Mapping!$C:$G,3,0)</f>
        <v>PHARMA</v>
      </c>
      <c r="I2902" t="str">
        <f>VLOOKUP($A2902&amp;$C2902&amp;$B2902,Mapping!$C:$G,4,0)</f>
        <v>Imodium</v>
      </c>
      <c r="J2902" t="str">
        <f t="shared" si="45"/>
        <v>IMODIUM</v>
      </c>
      <c r="K2902" t="str">
        <f>VLOOKUP($A2902&amp;$C2902&amp;$B2902,Mapping!$C:$G,5,0)</f>
        <v>OTC</v>
      </c>
      <c r="L2902" t="str">
        <f>VLOOKUP(J2902&amp;H2902,Mapping!J:K,2,0)</f>
        <v>Imodium</v>
      </c>
      <c r="M2902" t="str">
        <f>IF(OR(I2902="PIZ BUIN",I2902="LISTERINE"),VLOOKUP(E2902,MAPEO!C:D,2,0)&amp;" "&amp;H2902,VLOOKUP(E2902,MAPEO!C:D,2,0))</f>
        <v>Imodium</v>
      </c>
      <c r="N2902">
        <f>VLOOKUP(F2902,MD!A:B,2,0)</f>
        <v>0</v>
      </c>
    </row>
    <row r="2903" spans="1:14">
      <c r="A2903" t="s">
        <v>133</v>
      </c>
      <c r="B2903" t="s">
        <v>0</v>
      </c>
      <c r="C2903" t="s">
        <v>178</v>
      </c>
      <c r="D2903" t="s">
        <v>430</v>
      </c>
      <c r="E2903" t="s">
        <v>669</v>
      </c>
      <c r="F2903" t="s">
        <v>109</v>
      </c>
      <c r="G2903" s="3">
        <v>26696.47</v>
      </c>
      <c r="H2903" s="3" t="str">
        <f>VLOOKUP($A2903&amp;$C2903&amp;$B2903,Mapping!$C:$G,3,0)</f>
        <v>PHARMA</v>
      </c>
      <c r="I2903" t="str">
        <f>VLOOKUP($A2903&amp;$C2903&amp;$B2903,Mapping!$C:$G,4,0)</f>
        <v>Imodium</v>
      </c>
      <c r="J2903" t="str">
        <f t="shared" si="45"/>
        <v>IMODIUM</v>
      </c>
      <c r="K2903" t="str">
        <f>VLOOKUP($A2903&amp;$C2903&amp;$B2903,Mapping!$C:$G,5,0)</f>
        <v>OTC</v>
      </c>
      <c r="L2903" t="str">
        <f>VLOOKUP(J2903&amp;H2903,Mapping!J:K,2,0)</f>
        <v>Imodium</v>
      </c>
      <c r="M2903" t="str">
        <f>IF(OR(I2903="PIZ BUIN",I2903="LISTERINE"),VLOOKUP(E2903,MAPEO!C:D,2,0)&amp;" "&amp;H2903,VLOOKUP(E2903,MAPEO!C:D,2,0))</f>
        <v>Imodium</v>
      </c>
      <c r="N2903">
        <f>VLOOKUP(F2903,MD!A:B,2,0)</f>
        <v>0</v>
      </c>
    </row>
    <row r="2904" spans="1:14">
      <c r="A2904" t="s">
        <v>133</v>
      </c>
      <c r="B2904" t="s">
        <v>0</v>
      </c>
      <c r="C2904" t="s">
        <v>178</v>
      </c>
      <c r="D2904" t="s">
        <v>430</v>
      </c>
      <c r="E2904" t="s">
        <v>669</v>
      </c>
      <c r="F2904" t="s">
        <v>110</v>
      </c>
      <c r="G2904" s="3">
        <v>5184.6899999999996</v>
      </c>
      <c r="H2904" s="3" t="str">
        <f>VLOOKUP($A2904&amp;$C2904&amp;$B2904,Mapping!$C:$G,3,0)</f>
        <v>PHARMA</v>
      </c>
      <c r="I2904" t="str">
        <f>VLOOKUP($A2904&amp;$C2904&amp;$B2904,Mapping!$C:$G,4,0)</f>
        <v>Imodium</v>
      </c>
      <c r="J2904" t="str">
        <f t="shared" si="45"/>
        <v>IMODIUM</v>
      </c>
      <c r="K2904" t="str">
        <f>VLOOKUP($A2904&amp;$C2904&amp;$B2904,Mapping!$C:$G,5,0)</f>
        <v>OTC</v>
      </c>
      <c r="L2904" t="str">
        <f>VLOOKUP(J2904&amp;H2904,Mapping!J:K,2,0)</f>
        <v>Imodium</v>
      </c>
      <c r="M2904" t="str">
        <f>IF(OR(I2904="PIZ BUIN",I2904="LISTERINE"),VLOOKUP(E2904,MAPEO!C:D,2,0)&amp;" "&amp;H2904,VLOOKUP(E2904,MAPEO!C:D,2,0))</f>
        <v>Imodium</v>
      </c>
      <c r="N2904">
        <f>VLOOKUP(F2904,MD!A:B,2,0)</f>
        <v>0</v>
      </c>
    </row>
    <row r="2905" spans="1:14">
      <c r="A2905" t="s">
        <v>133</v>
      </c>
      <c r="B2905" t="s">
        <v>0</v>
      </c>
      <c r="C2905" t="s">
        <v>178</v>
      </c>
      <c r="D2905" t="s">
        <v>430</v>
      </c>
      <c r="E2905" t="s">
        <v>669</v>
      </c>
      <c r="F2905" t="s">
        <v>111</v>
      </c>
      <c r="G2905" s="3">
        <v>19710.330000000002</v>
      </c>
      <c r="H2905" s="3" t="str">
        <f>VLOOKUP($A2905&amp;$C2905&amp;$B2905,Mapping!$C:$G,3,0)</f>
        <v>PHARMA</v>
      </c>
      <c r="I2905" t="str">
        <f>VLOOKUP($A2905&amp;$C2905&amp;$B2905,Mapping!$C:$G,4,0)</f>
        <v>Imodium</v>
      </c>
      <c r="J2905" t="str">
        <f t="shared" si="45"/>
        <v>IMODIUM</v>
      </c>
      <c r="K2905" t="str">
        <f>VLOOKUP($A2905&amp;$C2905&amp;$B2905,Mapping!$C:$G,5,0)</f>
        <v>OTC</v>
      </c>
      <c r="L2905" t="str">
        <f>VLOOKUP(J2905&amp;H2905,Mapping!J:K,2,0)</f>
        <v>Imodium</v>
      </c>
      <c r="M2905" t="str">
        <f>IF(OR(I2905="PIZ BUIN",I2905="LISTERINE"),VLOOKUP(E2905,MAPEO!C:D,2,0)&amp;" "&amp;H2905,VLOOKUP(E2905,MAPEO!C:D,2,0))</f>
        <v>Imodium</v>
      </c>
      <c r="N2905">
        <f>VLOOKUP(F2905,MD!A:B,2,0)</f>
        <v>0</v>
      </c>
    </row>
    <row r="2906" spans="1:14">
      <c r="A2906" t="s">
        <v>133</v>
      </c>
      <c r="B2906" t="s">
        <v>0</v>
      </c>
      <c r="C2906" t="s">
        <v>178</v>
      </c>
      <c r="D2906" t="s">
        <v>430</v>
      </c>
      <c r="E2906" t="s">
        <v>669</v>
      </c>
      <c r="F2906" t="s">
        <v>114</v>
      </c>
      <c r="G2906" s="3">
        <v>41619.64</v>
      </c>
      <c r="H2906" s="3" t="str">
        <f>VLOOKUP($A2906&amp;$C2906&amp;$B2906,Mapping!$C:$G,3,0)</f>
        <v>PHARMA</v>
      </c>
      <c r="I2906" t="str">
        <f>VLOOKUP($A2906&amp;$C2906&amp;$B2906,Mapping!$C:$G,4,0)</f>
        <v>Imodium</v>
      </c>
      <c r="J2906" t="str">
        <f t="shared" si="45"/>
        <v>IMODIUM</v>
      </c>
      <c r="K2906" t="str">
        <f>VLOOKUP($A2906&amp;$C2906&amp;$B2906,Mapping!$C:$G,5,0)</f>
        <v>OTC</v>
      </c>
      <c r="L2906" t="str">
        <f>VLOOKUP(J2906&amp;H2906,Mapping!J:K,2,0)</f>
        <v>Imodium</v>
      </c>
      <c r="M2906" t="str">
        <f>IF(OR(I2906="PIZ BUIN",I2906="LISTERINE"),VLOOKUP(E2906,MAPEO!C:D,2,0)&amp;" "&amp;H2906,VLOOKUP(E2906,MAPEO!C:D,2,0))</f>
        <v>Imodium</v>
      </c>
      <c r="N2906">
        <f>VLOOKUP(F2906,MD!A:B,2,0)</f>
        <v>0</v>
      </c>
    </row>
    <row r="2907" spans="1:14">
      <c r="A2907" t="s">
        <v>133</v>
      </c>
      <c r="B2907" t="s">
        <v>0</v>
      </c>
      <c r="C2907" t="s">
        <v>178</v>
      </c>
      <c r="D2907" t="s">
        <v>430</v>
      </c>
      <c r="E2907" t="s">
        <v>669</v>
      </c>
      <c r="F2907" t="s">
        <v>115</v>
      </c>
      <c r="G2907" s="3">
        <v>555.05999999999995</v>
      </c>
      <c r="H2907" s="3" t="str">
        <f>VLOOKUP($A2907&amp;$C2907&amp;$B2907,Mapping!$C:$G,3,0)</f>
        <v>PHARMA</v>
      </c>
      <c r="I2907" t="str">
        <f>VLOOKUP($A2907&amp;$C2907&amp;$B2907,Mapping!$C:$G,4,0)</f>
        <v>Imodium</v>
      </c>
      <c r="J2907" t="str">
        <f t="shared" si="45"/>
        <v>IMODIUM</v>
      </c>
      <c r="K2907" t="str">
        <f>VLOOKUP($A2907&amp;$C2907&amp;$B2907,Mapping!$C:$G,5,0)</f>
        <v>OTC</v>
      </c>
      <c r="L2907" t="str">
        <f>VLOOKUP(J2907&amp;H2907,Mapping!J:K,2,0)</f>
        <v>Imodium</v>
      </c>
      <c r="M2907" t="str">
        <f>IF(OR(I2907="PIZ BUIN",I2907="LISTERINE"),VLOOKUP(E2907,MAPEO!C:D,2,0)&amp;" "&amp;H2907,VLOOKUP(E2907,MAPEO!C:D,2,0))</f>
        <v>Imodium</v>
      </c>
      <c r="N2907" t="str">
        <f>VLOOKUP(F2907,MD!A:B,2,0)</f>
        <v>YTD 2016</v>
      </c>
    </row>
    <row r="2908" spans="1:14">
      <c r="A2908" t="s">
        <v>133</v>
      </c>
      <c r="B2908" t="s">
        <v>0</v>
      </c>
      <c r="C2908" t="s">
        <v>178</v>
      </c>
      <c r="D2908" t="s">
        <v>430</v>
      </c>
      <c r="E2908" t="s">
        <v>669</v>
      </c>
      <c r="F2908" t="s">
        <v>117</v>
      </c>
      <c r="G2908" s="3">
        <v>12445.38</v>
      </c>
      <c r="H2908" s="3" t="str">
        <f>VLOOKUP($A2908&amp;$C2908&amp;$B2908,Mapping!$C:$G,3,0)</f>
        <v>PHARMA</v>
      </c>
      <c r="I2908" t="str">
        <f>VLOOKUP($A2908&amp;$C2908&amp;$B2908,Mapping!$C:$G,4,0)</f>
        <v>Imodium</v>
      </c>
      <c r="J2908" t="str">
        <f t="shared" si="45"/>
        <v>IMODIUM</v>
      </c>
      <c r="K2908" t="str">
        <f>VLOOKUP($A2908&amp;$C2908&amp;$B2908,Mapping!$C:$G,5,0)</f>
        <v>OTC</v>
      </c>
      <c r="L2908" t="str">
        <f>VLOOKUP(J2908&amp;H2908,Mapping!J:K,2,0)</f>
        <v>Imodium</v>
      </c>
      <c r="M2908" t="str">
        <f>IF(OR(I2908="PIZ BUIN",I2908="LISTERINE"),VLOOKUP(E2908,MAPEO!C:D,2,0)&amp;" "&amp;H2908,VLOOKUP(E2908,MAPEO!C:D,2,0))</f>
        <v>Imodium</v>
      </c>
      <c r="N2908" t="str">
        <f>VLOOKUP(F2908,MD!A:B,2,0)</f>
        <v>YTD 2016</v>
      </c>
    </row>
    <row r="2909" spans="1:14">
      <c r="A2909" t="s">
        <v>133</v>
      </c>
      <c r="B2909" t="s">
        <v>0</v>
      </c>
      <c r="C2909" t="s">
        <v>178</v>
      </c>
      <c r="D2909" t="s">
        <v>430</v>
      </c>
      <c r="E2909" t="s">
        <v>669</v>
      </c>
      <c r="F2909" t="s">
        <v>118</v>
      </c>
      <c r="G2909" s="3">
        <v>28760.94</v>
      </c>
      <c r="H2909" s="3" t="str">
        <f>VLOOKUP($A2909&amp;$C2909&amp;$B2909,Mapping!$C:$G,3,0)</f>
        <v>PHARMA</v>
      </c>
      <c r="I2909" t="str">
        <f>VLOOKUP($A2909&amp;$C2909&amp;$B2909,Mapping!$C:$G,4,0)</f>
        <v>Imodium</v>
      </c>
      <c r="J2909" t="str">
        <f t="shared" si="45"/>
        <v>IMODIUM</v>
      </c>
      <c r="K2909" t="str">
        <f>VLOOKUP($A2909&amp;$C2909&amp;$B2909,Mapping!$C:$G,5,0)</f>
        <v>OTC</v>
      </c>
      <c r="L2909" t="str">
        <f>VLOOKUP(J2909&amp;H2909,Mapping!J:K,2,0)</f>
        <v>Imodium</v>
      </c>
      <c r="M2909" t="str">
        <f>IF(OR(I2909="PIZ BUIN",I2909="LISTERINE"),VLOOKUP(E2909,MAPEO!C:D,2,0)&amp;" "&amp;H2909,VLOOKUP(E2909,MAPEO!C:D,2,0))</f>
        <v>Imodium</v>
      </c>
      <c r="N2909" t="str">
        <f>VLOOKUP(F2909,MD!A:B,2,0)</f>
        <v>YTD 2016</v>
      </c>
    </row>
    <row r="2910" spans="1:14">
      <c r="A2910" t="s">
        <v>133</v>
      </c>
      <c r="B2910" t="s">
        <v>0</v>
      </c>
      <c r="C2910" t="s">
        <v>178</v>
      </c>
      <c r="D2910" t="s">
        <v>430</v>
      </c>
      <c r="E2910" t="s">
        <v>670</v>
      </c>
      <c r="F2910" t="s">
        <v>482</v>
      </c>
      <c r="G2910" s="3">
        <v>5848.65</v>
      </c>
      <c r="H2910" s="3" t="str">
        <f>VLOOKUP($A2910&amp;$C2910&amp;$B2910,Mapping!$C:$G,3,0)</f>
        <v>PHARMA</v>
      </c>
      <c r="I2910" t="str">
        <f>VLOOKUP($A2910&amp;$C2910&amp;$B2910,Mapping!$C:$G,4,0)</f>
        <v>Imodium</v>
      </c>
      <c r="J2910" t="str">
        <f t="shared" si="45"/>
        <v>IMODIUM</v>
      </c>
      <c r="K2910" t="str">
        <f>VLOOKUP($A2910&amp;$C2910&amp;$B2910,Mapping!$C:$G,5,0)</f>
        <v>OTC</v>
      </c>
      <c r="L2910" t="str">
        <f>VLOOKUP(J2910&amp;H2910,Mapping!J:K,2,0)</f>
        <v>Imodium</v>
      </c>
      <c r="M2910" t="str">
        <f>IF(OR(I2910="PIZ BUIN",I2910="LISTERINE"),VLOOKUP(E2910,MAPEO!C:D,2,0)&amp;" "&amp;H2910,VLOOKUP(E2910,MAPEO!C:D,2,0))</f>
        <v>Imodium</v>
      </c>
      <c r="N2910">
        <f>VLOOKUP(F2910,MD!A:B,2,0)</f>
        <v>0</v>
      </c>
    </row>
    <row r="2911" spans="1:14">
      <c r="A2911" t="s">
        <v>133</v>
      </c>
      <c r="B2911" t="s">
        <v>0</v>
      </c>
      <c r="C2911" t="s">
        <v>178</v>
      </c>
      <c r="D2911" t="s">
        <v>430</v>
      </c>
      <c r="E2911" t="s">
        <v>670</v>
      </c>
      <c r="F2911" t="s">
        <v>483</v>
      </c>
      <c r="G2911" s="3">
        <v>16003.03</v>
      </c>
      <c r="H2911" s="3" t="str">
        <f>VLOOKUP($A2911&amp;$C2911&amp;$B2911,Mapping!$C:$G,3,0)</f>
        <v>PHARMA</v>
      </c>
      <c r="I2911" t="str">
        <f>VLOOKUP($A2911&amp;$C2911&amp;$B2911,Mapping!$C:$G,4,0)</f>
        <v>Imodium</v>
      </c>
      <c r="J2911" t="str">
        <f t="shared" si="45"/>
        <v>IMODIUM</v>
      </c>
      <c r="K2911" t="str">
        <f>VLOOKUP($A2911&amp;$C2911&amp;$B2911,Mapping!$C:$G,5,0)</f>
        <v>OTC</v>
      </c>
      <c r="L2911" t="str">
        <f>VLOOKUP(J2911&amp;H2911,Mapping!J:K,2,0)</f>
        <v>Imodium</v>
      </c>
      <c r="M2911" t="str">
        <f>IF(OR(I2911="PIZ BUIN",I2911="LISTERINE"),VLOOKUP(E2911,MAPEO!C:D,2,0)&amp;" "&amp;H2911,VLOOKUP(E2911,MAPEO!C:D,2,0))</f>
        <v>Imodium</v>
      </c>
      <c r="N2911">
        <f>VLOOKUP(F2911,MD!A:B,2,0)</f>
        <v>0</v>
      </c>
    </row>
    <row r="2912" spans="1:14">
      <c r="A2912" t="s">
        <v>133</v>
      </c>
      <c r="B2912" t="s">
        <v>0</v>
      </c>
      <c r="C2912" t="s">
        <v>178</v>
      </c>
      <c r="D2912" t="s">
        <v>430</v>
      </c>
      <c r="E2912" t="s">
        <v>670</v>
      </c>
      <c r="F2912" t="s">
        <v>484</v>
      </c>
      <c r="G2912" s="3">
        <v>22900.92</v>
      </c>
      <c r="H2912" s="3" t="str">
        <f>VLOOKUP($A2912&amp;$C2912&amp;$B2912,Mapping!$C:$G,3,0)</f>
        <v>PHARMA</v>
      </c>
      <c r="I2912" t="str">
        <f>VLOOKUP($A2912&amp;$C2912&amp;$B2912,Mapping!$C:$G,4,0)</f>
        <v>Imodium</v>
      </c>
      <c r="J2912" t="str">
        <f t="shared" si="45"/>
        <v>IMODIUM</v>
      </c>
      <c r="K2912" t="str">
        <f>VLOOKUP($A2912&amp;$C2912&amp;$B2912,Mapping!$C:$G,5,0)</f>
        <v>OTC</v>
      </c>
      <c r="L2912" t="str">
        <f>VLOOKUP(J2912&amp;H2912,Mapping!J:K,2,0)</f>
        <v>Imodium</v>
      </c>
      <c r="M2912" t="str">
        <f>IF(OR(I2912="PIZ BUIN",I2912="LISTERINE"),VLOOKUP(E2912,MAPEO!C:D,2,0)&amp;" "&amp;H2912,VLOOKUP(E2912,MAPEO!C:D,2,0))</f>
        <v>Imodium</v>
      </c>
      <c r="N2912">
        <f>VLOOKUP(F2912,MD!A:B,2,0)</f>
        <v>0</v>
      </c>
    </row>
    <row r="2913" spans="1:14">
      <c r="A2913" t="s">
        <v>133</v>
      </c>
      <c r="B2913" t="s">
        <v>0</v>
      </c>
      <c r="C2913" t="s">
        <v>178</v>
      </c>
      <c r="D2913" t="s">
        <v>430</v>
      </c>
      <c r="E2913" t="s">
        <v>670</v>
      </c>
      <c r="F2913" t="s">
        <v>485</v>
      </c>
      <c r="G2913" s="3">
        <v>18699.86</v>
      </c>
      <c r="H2913" s="3" t="str">
        <f>VLOOKUP($A2913&amp;$C2913&amp;$B2913,Mapping!$C:$G,3,0)</f>
        <v>PHARMA</v>
      </c>
      <c r="I2913" t="str">
        <f>VLOOKUP($A2913&amp;$C2913&amp;$B2913,Mapping!$C:$G,4,0)</f>
        <v>Imodium</v>
      </c>
      <c r="J2913" t="str">
        <f t="shared" si="45"/>
        <v>IMODIUM</v>
      </c>
      <c r="K2913" t="str">
        <f>VLOOKUP($A2913&amp;$C2913&amp;$B2913,Mapping!$C:$G,5,0)</f>
        <v>OTC</v>
      </c>
      <c r="L2913" t="str">
        <f>VLOOKUP(J2913&amp;H2913,Mapping!J:K,2,0)</f>
        <v>Imodium</v>
      </c>
      <c r="M2913" t="str">
        <f>IF(OR(I2913="PIZ BUIN",I2913="LISTERINE"),VLOOKUP(E2913,MAPEO!C:D,2,0)&amp;" "&amp;H2913,VLOOKUP(E2913,MAPEO!C:D,2,0))</f>
        <v>Imodium</v>
      </c>
      <c r="N2913">
        <f>VLOOKUP(F2913,MD!A:B,2,0)</f>
        <v>0</v>
      </c>
    </row>
    <row r="2914" spans="1:14">
      <c r="A2914" t="s">
        <v>133</v>
      </c>
      <c r="B2914" t="s">
        <v>0</v>
      </c>
      <c r="C2914" t="s">
        <v>178</v>
      </c>
      <c r="D2914" t="s">
        <v>430</v>
      </c>
      <c r="E2914" t="s">
        <v>670</v>
      </c>
      <c r="F2914" t="s">
        <v>486</v>
      </c>
      <c r="G2914" s="3">
        <v>34758.959999999999</v>
      </c>
      <c r="H2914" s="3" t="str">
        <f>VLOOKUP($A2914&amp;$C2914&amp;$B2914,Mapping!$C:$G,3,0)</f>
        <v>PHARMA</v>
      </c>
      <c r="I2914" t="str">
        <f>VLOOKUP($A2914&amp;$C2914&amp;$B2914,Mapping!$C:$G,4,0)</f>
        <v>Imodium</v>
      </c>
      <c r="J2914" t="str">
        <f t="shared" si="45"/>
        <v>IMODIUM</v>
      </c>
      <c r="K2914" t="str">
        <f>VLOOKUP($A2914&amp;$C2914&amp;$B2914,Mapping!$C:$G,5,0)</f>
        <v>OTC</v>
      </c>
      <c r="L2914" t="str">
        <f>VLOOKUP(J2914&amp;H2914,Mapping!J:K,2,0)</f>
        <v>Imodium</v>
      </c>
      <c r="M2914" t="str">
        <f>IF(OR(I2914="PIZ BUIN",I2914="LISTERINE"),VLOOKUP(E2914,MAPEO!C:D,2,0)&amp;" "&amp;H2914,VLOOKUP(E2914,MAPEO!C:D,2,0))</f>
        <v>Imodium</v>
      </c>
      <c r="N2914">
        <f>VLOOKUP(F2914,MD!A:B,2,0)</f>
        <v>0</v>
      </c>
    </row>
    <row r="2915" spans="1:14">
      <c r="A2915" t="s">
        <v>133</v>
      </c>
      <c r="B2915" t="s">
        <v>0</v>
      </c>
      <c r="C2915" t="s">
        <v>178</v>
      </c>
      <c r="D2915" t="s">
        <v>430</v>
      </c>
      <c r="E2915" t="s">
        <v>670</v>
      </c>
      <c r="F2915" t="s">
        <v>487</v>
      </c>
      <c r="G2915" s="3">
        <v>25002.36</v>
      </c>
      <c r="H2915" s="3" t="str">
        <f>VLOOKUP($A2915&amp;$C2915&amp;$B2915,Mapping!$C:$G,3,0)</f>
        <v>PHARMA</v>
      </c>
      <c r="I2915" t="str">
        <f>VLOOKUP($A2915&amp;$C2915&amp;$B2915,Mapping!$C:$G,4,0)</f>
        <v>Imodium</v>
      </c>
      <c r="J2915" t="str">
        <f t="shared" si="45"/>
        <v>IMODIUM</v>
      </c>
      <c r="K2915" t="str">
        <f>VLOOKUP($A2915&amp;$C2915&amp;$B2915,Mapping!$C:$G,5,0)</f>
        <v>OTC</v>
      </c>
      <c r="L2915" t="str">
        <f>VLOOKUP(J2915&amp;H2915,Mapping!J:K,2,0)</f>
        <v>Imodium</v>
      </c>
      <c r="M2915" t="str">
        <f>IF(OR(I2915="PIZ BUIN",I2915="LISTERINE"),VLOOKUP(E2915,MAPEO!C:D,2,0)&amp;" "&amp;H2915,VLOOKUP(E2915,MAPEO!C:D,2,0))</f>
        <v>Imodium</v>
      </c>
      <c r="N2915">
        <f>VLOOKUP(F2915,MD!A:B,2,0)</f>
        <v>0</v>
      </c>
    </row>
    <row r="2916" spans="1:14">
      <c r="A2916" t="s">
        <v>133</v>
      </c>
      <c r="B2916" t="s">
        <v>0</v>
      </c>
      <c r="C2916" t="s">
        <v>178</v>
      </c>
      <c r="D2916" t="s">
        <v>430</v>
      </c>
      <c r="E2916" t="s">
        <v>670</v>
      </c>
      <c r="F2916" t="s">
        <v>488</v>
      </c>
      <c r="G2916" s="3">
        <v>24042.76</v>
      </c>
      <c r="H2916" s="3" t="str">
        <f>VLOOKUP($A2916&amp;$C2916&amp;$B2916,Mapping!$C:$G,3,0)</f>
        <v>PHARMA</v>
      </c>
      <c r="I2916" t="str">
        <f>VLOOKUP($A2916&amp;$C2916&amp;$B2916,Mapping!$C:$G,4,0)</f>
        <v>Imodium</v>
      </c>
      <c r="J2916" t="str">
        <f t="shared" si="45"/>
        <v>IMODIUM</v>
      </c>
      <c r="K2916" t="str">
        <f>VLOOKUP($A2916&amp;$C2916&amp;$B2916,Mapping!$C:$G,5,0)</f>
        <v>OTC</v>
      </c>
      <c r="L2916" t="str">
        <f>VLOOKUP(J2916&amp;H2916,Mapping!J:K,2,0)</f>
        <v>Imodium</v>
      </c>
      <c r="M2916" t="str">
        <f>IF(OR(I2916="PIZ BUIN",I2916="LISTERINE"),VLOOKUP(E2916,MAPEO!C:D,2,0)&amp;" "&amp;H2916,VLOOKUP(E2916,MAPEO!C:D,2,0))</f>
        <v>Imodium</v>
      </c>
      <c r="N2916">
        <f>VLOOKUP(F2916,MD!A:B,2,0)</f>
        <v>0</v>
      </c>
    </row>
    <row r="2917" spans="1:14">
      <c r="A2917" t="s">
        <v>133</v>
      </c>
      <c r="B2917" t="s">
        <v>0</v>
      </c>
      <c r="C2917" t="s">
        <v>178</v>
      </c>
      <c r="D2917" t="s">
        <v>430</v>
      </c>
      <c r="E2917" t="s">
        <v>670</v>
      </c>
      <c r="F2917" t="s">
        <v>489</v>
      </c>
      <c r="G2917" s="3">
        <v>7698.65</v>
      </c>
      <c r="H2917" s="3" t="str">
        <f>VLOOKUP($A2917&amp;$C2917&amp;$B2917,Mapping!$C:$G,3,0)</f>
        <v>PHARMA</v>
      </c>
      <c r="I2917" t="str">
        <f>VLOOKUP($A2917&amp;$C2917&amp;$B2917,Mapping!$C:$G,4,0)</f>
        <v>Imodium</v>
      </c>
      <c r="J2917" t="str">
        <f t="shared" si="45"/>
        <v>IMODIUM</v>
      </c>
      <c r="K2917" t="str">
        <f>VLOOKUP($A2917&amp;$C2917&amp;$B2917,Mapping!$C:$G,5,0)</f>
        <v>OTC</v>
      </c>
      <c r="L2917" t="str">
        <f>VLOOKUP(J2917&amp;H2917,Mapping!J:K,2,0)</f>
        <v>Imodium</v>
      </c>
      <c r="M2917" t="str">
        <f>IF(OR(I2917="PIZ BUIN",I2917="LISTERINE"),VLOOKUP(E2917,MAPEO!C:D,2,0)&amp;" "&amp;H2917,VLOOKUP(E2917,MAPEO!C:D,2,0))</f>
        <v>Imodium</v>
      </c>
      <c r="N2917">
        <f>VLOOKUP(F2917,MD!A:B,2,0)</f>
        <v>0</v>
      </c>
    </row>
    <row r="2918" spans="1:14">
      <c r="A2918" t="s">
        <v>133</v>
      </c>
      <c r="B2918" t="s">
        <v>0</v>
      </c>
      <c r="C2918" t="s">
        <v>178</v>
      </c>
      <c r="D2918" t="s">
        <v>430</v>
      </c>
      <c r="E2918" t="s">
        <v>670</v>
      </c>
      <c r="F2918" t="s">
        <v>490</v>
      </c>
      <c r="G2918" s="3">
        <v>32062.6</v>
      </c>
      <c r="H2918" s="3" t="str">
        <f>VLOOKUP($A2918&amp;$C2918&amp;$B2918,Mapping!$C:$G,3,0)</f>
        <v>PHARMA</v>
      </c>
      <c r="I2918" t="str">
        <f>VLOOKUP($A2918&amp;$C2918&amp;$B2918,Mapping!$C:$G,4,0)</f>
        <v>Imodium</v>
      </c>
      <c r="J2918" t="str">
        <f t="shared" si="45"/>
        <v>IMODIUM</v>
      </c>
      <c r="K2918" t="str">
        <f>VLOOKUP($A2918&amp;$C2918&amp;$B2918,Mapping!$C:$G,5,0)</f>
        <v>OTC</v>
      </c>
      <c r="L2918" t="str">
        <f>VLOOKUP(J2918&amp;H2918,Mapping!J:K,2,0)</f>
        <v>Imodium</v>
      </c>
      <c r="M2918" t="str">
        <f>IF(OR(I2918="PIZ BUIN",I2918="LISTERINE"),VLOOKUP(E2918,MAPEO!C:D,2,0)&amp;" "&amp;H2918,VLOOKUP(E2918,MAPEO!C:D,2,0))</f>
        <v>Imodium</v>
      </c>
      <c r="N2918">
        <f>VLOOKUP(F2918,MD!A:B,2,0)</f>
        <v>0</v>
      </c>
    </row>
    <row r="2919" spans="1:14">
      <c r="A2919" t="s">
        <v>133</v>
      </c>
      <c r="B2919" t="s">
        <v>0</v>
      </c>
      <c r="C2919" t="s">
        <v>178</v>
      </c>
      <c r="D2919" t="s">
        <v>430</v>
      </c>
      <c r="E2919" t="s">
        <v>670</v>
      </c>
      <c r="F2919" t="s">
        <v>491</v>
      </c>
      <c r="G2919" s="3">
        <v>11733.78</v>
      </c>
      <c r="H2919" s="3" t="str">
        <f>VLOOKUP($A2919&amp;$C2919&amp;$B2919,Mapping!$C:$G,3,0)</f>
        <v>PHARMA</v>
      </c>
      <c r="I2919" t="str">
        <f>VLOOKUP($A2919&amp;$C2919&amp;$B2919,Mapping!$C:$G,4,0)</f>
        <v>Imodium</v>
      </c>
      <c r="J2919" t="str">
        <f t="shared" si="45"/>
        <v>IMODIUM</v>
      </c>
      <c r="K2919" t="str">
        <f>VLOOKUP($A2919&amp;$C2919&amp;$B2919,Mapping!$C:$G,5,0)</f>
        <v>OTC</v>
      </c>
      <c r="L2919" t="str">
        <f>VLOOKUP(J2919&amp;H2919,Mapping!J:K,2,0)</f>
        <v>Imodium</v>
      </c>
      <c r="M2919" t="str">
        <f>IF(OR(I2919="PIZ BUIN",I2919="LISTERINE"),VLOOKUP(E2919,MAPEO!C:D,2,0)&amp;" "&amp;H2919,VLOOKUP(E2919,MAPEO!C:D,2,0))</f>
        <v>Imodium</v>
      </c>
      <c r="N2919">
        <f>VLOOKUP(F2919,MD!A:B,2,0)</f>
        <v>0</v>
      </c>
    </row>
    <row r="2920" spans="1:14">
      <c r="A2920" t="s">
        <v>133</v>
      </c>
      <c r="B2920" t="s">
        <v>0</v>
      </c>
      <c r="C2920" t="s">
        <v>178</v>
      </c>
      <c r="D2920" t="s">
        <v>430</v>
      </c>
      <c r="E2920" t="s">
        <v>670</v>
      </c>
      <c r="F2920" t="s">
        <v>492</v>
      </c>
      <c r="G2920" s="3">
        <v>29177.599999999999</v>
      </c>
      <c r="H2920" s="3" t="str">
        <f>VLOOKUP($A2920&amp;$C2920&amp;$B2920,Mapping!$C:$G,3,0)</f>
        <v>PHARMA</v>
      </c>
      <c r="I2920" t="str">
        <f>VLOOKUP($A2920&amp;$C2920&amp;$B2920,Mapping!$C:$G,4,0)</f>
        <v>Imodium</v>
      </c>
      <c r="J2920" t="str">
        <f t="shared" si="45"/>
        <v>IMODIUM</v>
      </c>
      <c r="K2920" t="str">
        <f>VLOOKUP($A2920&amp;$C2920&amp;$B2920,Mapping!$C:$G,5,0)</f>
        <v>OTC</v>
      </c>
      <c r="L2920" t="str">
        <f>VLOOKUP(J2920&amp;H2920,Mapping!J:K,2,0)</f>
        <v>Imodium</v>
      </c>
      <c r="M2920" t="str">
        <f>IF(OR(I2920="PIZ BUIN",I2920="LISTERINE"),VLOOKUP(E2920,MAPEO!C:D,2,0)&amp;" "&amp;H2920,VLOOKUP(E2920,MAPEO!C:D,2,0))</f>
        <v>Imodium</v>
      </c>
      <c r="N2920">
        <f>VLOOKUP(F2920,MD!A:B,2,0)</f>
        <v>0</v>
      </c>
    </row>
    <row r="2921" spans="1:14">
      <c r="A2921" t="s">
        <v>133</v>
      </c>
      <c r="B2921" t="s">
        <v>0</v>
      </c>
      <c r="C2921" t="s">
        <v>178</v>
      </c>
      <c r="D2921" t="s">
        <v>430</v>
      </c>
      <c r="E2921" t="s">
        <v>670</v>
      </c>
      <c r="F2921" t="s">
        <v>493</v>
      </c>
      <c r="G2921" s="3">
        <v>-3734.7</v>
      </c>
      <c r="H2921" s="3" t="str">
        <f>VLOOKUP($A2921&amp;$C2921&amp;$B2921,Mapping!$C:$G,3,0)</f>
        <v>PHARMA</v>
      </c>
      <c r="I2921" t="str">
        <f>VLOOKUP($A2921&amp;$C2921&amp;$B2921,Mapping!$C:$G,4,0)</f>
        <v>Imodium</v>
      </c>
      <c r="J2921" t="str">
        <f t="shared" si="45"/>
        <v>IMODIUM</v>
      </c>
      <c r="K2921" t="str">
        <f>VLOOKUP($A2921&amp;$C2921&amp;$B2921,Mapping!$C:$G,5,0)</f>
        <v>OTC</v>
      </c>
      <c r="L2921" t="str">
        <f>VLOOKUP(J2921&amp;H2921,Mapping!J:K,2,0)</f>
        <v>Imodium</v>
      </c>
      <c r="M2921" t="str">
        <f>IF(OR(I2921="PIZ BUIN",I2921="LISTERINE"),VLOOKUP(E2921,MAPEO!C:D,2,0)&amp;" "&amp;H2921,VLOOKUP(E2921,MAPEO!C:D,2,0))</f>
        <v>Imodium</v>
      </c>
      <c r="N2921">
        <f>VLOOKUP(F2921,MD!A:B,2,0)</f>
        <v>0</v>
      </c>
    </row>
    <row r="2922" spans="1:14">
      <c r="A2922" t="s">
        <v>133</v>
      </c>
      <c r="B2922" t="s">
        <v>0</v>
      </c>
      <c r="C2922" t="s">
        <v>178</v>
      </c>
      <c r="D2922" t="s">
        <v>430</v>
      </c>
      <c r="E2922" t="s">
        <v>670</v>
      </c>
      <c r="F2922" t="s">
        <v>95</v>
      </c>
      <c r="G2922" s="3">
        <v>-336.33</v>
      </c>
      <c r="H2922" s="3" t="str">
        <f>VLOOKUP($A2922&amp;$C2922&amp;$B2922,Mapping!$C:$G,3,0)</f>
        <v>PHARMA</v>
      </c>
      <c r="I2922" t="str">
        <f>VLOOKUP($A2922&amp;$C2922&amp;$B2922,Mapping!$C:$G,4,0)</f>
        <v>Imodium</v>
      </c>
      <c r="J2922" t="str">
        <f t="shared" si="45"/>
        <v>IMODIUM</v>
      </c>
      <c r="K2922" t="str">
        <f>VLOOKUP($A2922&amp;$C2922&amp;$B2922,Mapping!$C:$G,5,0)</f>
        <v>OTC</v>
      </c>
      <c r="L2922" t="str">
        <f>VLOOKUP(J2922&amp;H2922,Mapping!J:K,2,0)</f>
        <v>Imodium</v>
      </c>
      <c r="M2922" t="str">
        <f>IF(OR(I2922="PIZ BUIN",I2922="LISTERINE"),VLOOKUP(E2922,MAPEO!C:D,2,0)&amp;" "&amp;H2922,VLOOKUP(E2922,MAPEO!C:D,2,0))</f>
        <v>Imodium</v>
      </c>
      <c r="N2922" t="str">
        <f>VLOOKUP(F2922,MD!A:B,2,0)</f>
        <v>YTD 2015</v>
      </c>
    </row>
    <row r="2923" spans="1:14">
      <c r="A2923" t="s">
        <v>133</v>
      </c>
      <c r="B2923" t="s">
        <v>0</v>
      </c>
      <c r="C2923" t="s">
        <v>178</v>
      </c>
      <c r="D2923" t="s">
        <v>430</v>
      </c>
      <c r="E2923" t="s">
        <v>670</v>
      </c>
      <c r="F2923" t="s">
        <v>96</v>
      </c>
      <c r="G2923" s="3">
        <v>23260.93</v>
      </c>
      <c r="H2923" s="3" t="str">
        <f>VLOOKUP($A2923&amp;$C2923&amp;$B2923,Mapping!$C:$G,3,0)</f>
        <v>PHARMA</v>
      </c>
      <c r="I2923" t="str">
        <f>VLOOKUP($A2923&amp;$C2923&amp;$B2923,Mapping!$C:$G,4,0)</f>
        <v>Imodium</v>
      </c>
      <c r="J2923" t="str">
        <f t="shared" si="45"/>
        <v>IMODIUM</v>
      </c>
      <c r="K2923" t="str">
        <f>VLOOKUP($A2923&amp;$C2923&amp;$B2923,Mapping!$C:$G,5,0)</f>
        <v>OTC</v>
      </c>
      <c r="L2923" t="str">
        <f>VLOOKUP(J2923&amp;H2923,Mapping!J:K,2,0)</f>
        <v>Imodium</v>
      </c>
      <c r="M2923" t="str">
        <f>IF(OR(I2923="PIZ BUIN",I2923="LISTERINE"),VLOOKUP(E2923,MAPEO!C:D,2,0)&amp;" "&amp;H2923,VLOOKUP(E2923,MAPEO!C:D,2,0))</f>
        <v>Imodium</v>
      </c>
      <c r="N2923" t="str">
        <f>VLOOKUP(F2923,MD!A:B,2,0)</f>
        <v>YTD 2015</v>
      </c>
    </row>
    <row r="2924" spans="1:14">
      <c r="A2924" t="s">
        <v>133</v>
      </c>
      <c r="B2924" t="s">
        <v>0</v>
      </c>
      <c r="C2924" t="s">
        <v>178</v>
      </c>
      <c r="D2924" t="s">
        <v>430</v>
      </c>
      <c r="E2924" t="s">
        <v>670</v>
      </c>
      <c r="F2924" t="s">
        <v>97</v>
      </c>
      <c r="G2924" s="3">
        <v>9709.49</v>
      </c>
      <c r="H2924" s="3" t="str">
        <f>VLOOKUP($A2924&amp;$C2924&amp;$B2924,Mapping!$C:$G,3,0)</f>
        <v>PHARMA</v>
      </c>
      <c r="I2924" t="str">
        <f>VLOOKUP($A2924&amp;$C2924&amp;$B2924,Mapping!$C:$G,4,0)</f>
        <v>Imodium</v>
      </c>
      <c r="J2924" t="str">
        <f t="shared" si="45"/>
        <v>IMODIUM</v>
      </c>
      <c r="K2924" t="str">
        <f>VLOOKUP($A2924&amp;$C2924&amp;$B2924,Mapping!$C:$G,5,0)</f>
        <v>OTC</v>
      </c>
      <c r="L2924" t="str">
        <f>VLOOKUP(J2924&amp;H2924,Mapping!J:K,2,0)</f>
        <v>Imodium</v>
      </c>
      <c r="M2924" t="str">
        <f>IF(OR(I2924="PIZ BUIN",I2924="LISTERINE"),VLOOKUP(E2924,MAPEO!C:D,2,0)&amp;" "&amp;H2924,VLOOKUP(E2924,MAPEO!C:D,2,0))</f>
        <v>Imodium</v>
      </c>
      <c r="N2924" t="str">
        <f>VLOOKUP(F2924,MD!A:B,2,0)</f>
        <v>YTD 2015</v>
      </c>
    </row>
    <row r="2925" spans="1:14">
      <c r="A2925" t="s">
        <v>133</v>
      </c>
      <c r="B2925" t="s">
        <v>0</v>
      </c>
      <c r="C2925" t="s">
        <v>178</v>
      </c>
      <c r="D2925" t="s">
        <v>430</v>
      </c>
      <c r="E2925" t="s">
        <v>670</v>
      </c>
      <c r="F2925" t="s">
        <v>101</v>
      </c>
      <c r="G2925" s="3">
        <v>-142.69999999999999</v>
      </c>
      <c r="H2925" s="3" t="str">
        <f>VLOOKUP($A2925&amp;$C2925&amp;$B2925,Mapping!$C:$G,3,0)</f>
        <v>PHARMA</v>
      </c>
      <c r="I2925" t="str">
        <f>VLOOKUP($A2925&amp;$C2925&amp;$B2925,Mapping!$C:$G,4,0)</f>
        <v>Imodium</v>
      </c>
      <c r="J2925" t="str">
        <f t="shared" si="45"/>
        <v>IMODIUM</v>
      </c>
      <c r="K2925" t="str">
        <f>VLOOKUP($A2925&amp;$C2925&amp;$B2925,Mapping!$C:$G,5,0)</f>
        <v>OTC</v>
      </c>
      <c r="L2925" t="str">
        <f>VLOOKUP(J2925&amp;H2925,Mapping!J:K,2,0)</f>
        <v>Imodium</v>
      </c>
      <c r="M2925" t="str">
        <f>IF(OR(I2925="PIZ BUIN",I2925="LISTERINE"),VLOOKUP(E2925,MAPEO!C:D,2,0)&amp;" "&amp;H2925,VLOOKUP(E2925,MAPEO!C:D,2,0))</f>
        <v>Imodium</v>
      </c>
      <c r="N2925" t="str">
        <f>VLOOKUP(F2925,MD!A:B,2,0)</f>
        <v>YTD 2015</v>
      </c>
    </row>
    <row r="2926" spans="1:14">
      <c r="A2926" t="s">
        <v>133</v>
      </c>
      <c r="B2926" t="s">
        <v>0</v>
      </c>
      <c r="C2926" t="s">
        <v>178</v>
      </c>
      <c r="D2926" t="s">
        <v>430</v>
      </c>
      <c r="E2926" t="s">
        <v>670</v>
      </c>
      <c r="F2926" t="s">
        <v>104</v>
      </c>
      <c r="G2926" s="3">
        <v>19788.71</v>
      </c>
      <c r="H2926" s="3" t="str">
        <f>VLOOKUP($A2926&amp;$C2926&amp;$B2926,Mapping!$C:$G,3,0)</f>
        <v>PHARMA</v>
      </c>
      <c r="I2926" t="str">
        <f>VLOOKUP($A2926&amp;$C2926&amp;$B2926,Mapping!$C:$G,4,0)</f>
        <v>Imodium</v>
      </c>
      <c r="J2926" t="str">
        <f t="shared" si="45"/>
        <v>IMODIUM</v>
      </c>
      <c r="K2926" t="str">
        <f>VLOOKUP($A2926&amp;$C2926&amp;$B2926,Mapping!$C:$G,5,0)</f>
        <v>OTC</v>
      </c>
      <c r="L2926" t="str">
        <f>VLOOKUP(J2926&amp;H2926,Mapping!J:K,2,0)</f>
        <v>Imodium</v>
      </c>
      <c r="M2926" t="str">
        <f>IF(OR(I2926="PIZ BUIN",I2926="LISTERINE"),VLOOKUP(E2926,MAPEO!C:D,2,0)&amp;" "&amp;H2926,VLOOKUP(E2926,MAPEO!C:D,2,0))</f>
        <v>Imodium</v>
      </c>
      <c r="N2926" t="str">
        <f>VLOOKUP(F2926,MD!A:B,2,0)</f>
        <v>YTD 2015</v>
      </c>
    </row>
    <row r="2927" spans="1:14">
      <c r="A2927" t="s">
        <v>133</v>
      </c>
      <c r="B2927" t="s">
        <v>0</v>
      </c>
      <c r="C2927" t="s">
        <v>178</v>
      </c>
      <c r="D2927" t="s">
        <v>430</v>
      </c>
      <c r="E2927" t="s">
        <v>670</v>
      </c>
      <c r="F2927" t="s">
        <v>105</v>
      </c>
      <c r="G2927" s="3">
        <v>43355.4</v>
      </c>
      <c r="H2927" s="3" t="str">
        <f>VLOOKUP($A2927&amp;$C2927&amp;$B2927,Mapping!$C:$G,3,0)</f>
        <v>PHARMA</v>
      </c>
      <c r="I2927" t="str">
        <f>VLOOKUP($A2927&amp;$C2927&amp;$B2927,Mapping!$C:$G,4,0)</f>
        <v>Imodium</v>
      </c>
      <c r="J2927" t="str">
        <f t="shared" si="45"/>
        <v>IMODIUM</v>
      </c>
      <c r="K2927" t="str">
        <f>VLOOKUP($A2927&amp;$C2927&amp;$B2927,Mapping!$C:$G,5,0)</f>
        <v>OTC</v>
      </c>
      <c r="L2927" t="str">
        <f>VLOOKUP(J2927&amp;H2927,Mapping!J:K,2,0)</f>
        <v>Imodium</v>
      </c>
      <c r="M2927" t="str">
        <f>IF(OR(I2927="PIZ BUIN",I2927="LISTERINE"),VLOOKUP(E2927,MAPEO!C:D,2,0)&amp;" "&amp;H2927,VLOOKUP(E2927,MAPEO!C:D,2,0))</f>
        <v>Imodium</v>
      </c>
      <c r="N2927" t="str">
        <f>VLOOKUP(F2927,MD!A:B,2,0)</f>
        <v>YTD 2015</v>
      </c>
    </row>
    <row r="2928" spans="1:14">
      <c r="A2928" t="s">
        <v>133</v>
      </c>
      <c r="B2928" t="s">
        <v>0</v>
      </c>
      <c r="C2928" t="s">
        <v>178</v>
      </c>
      <c r="D2928" t="s">
        <v>430</v>
      </c>
      <c r="E2928" t="s">
        <v>670</v>
      </c>
      <c r="F2928" t="s">
        <v>106</v>
      </c>
      <c r="G2928" s="3">
        <v>4694.08</v>
      </c>
      <c r="H2928" s="3" t="str">
        <f>VLOOKUP($A2928&amp;$C2928&amp;$B2928,Mapping!$C:$G,3,0)</f>
        <v>PHARMA</v>
      </c>
      <c r="I2928" t="str">
        <f>VLOOKUP($A2928&amp;$C2928&amp;$B2928,Mapping!$C:$G,4,0)</f>
        <v>Imodium</v>
      </c>
      <c r="J2928" t="str">
        <f t="shared" si="45"/>
        <v>IMODIUM</v>
      </c>
      <c r="K2928" t="str">
        <f>VLOOKUP($A2928&amp;$C2928&amp;$B2928,Mapping!$C:$G,5,0)</f>
        <v>OTC</v>
      </c>
      <c r="L2928" t="str">
        <f>VLOOKUP(J2928&amp;H2928,Mapping!J:K,2,0)</f>
        <v>Imodium</v>
      </c>
      <c r="M2928" t="str">
        <f>IF(OR(I2928="PIZ BUIN",I2928="LISTERINE"),VLOOKUP(E2928,MAPEO!C:D,2,0)&amp;" "&amp;H2928,VLOOKUP(E2928,MAPEO!C:D,2,0))</f>
        <v>Imodium</v>
      </c>
      <c r="N2928" t="str">
        <f>VLOOKUP(F2928,MD!A:B,2,0)</f>
        <v>YTD 2015</v>
      </c>
    </row>
    <row r="2929" spans="1:14">
      <c r="A2929" t="s">
        <v>133</v>
      </c>
      <c r="B2929" t="s">
        <v>0</v>
      </c>
      <c r="C2929" t="s">
        <v>178</v>
      </c>
      <c r="D2929" t="s">
        <v>430</v>
      </c>
      <c r="E2929" t="s">
        <v>670</v>
      </c>
      <c r="F2929" t="s">
        <v>108</v>
      </c>
      <c r="G2929" s="3">
        <v>4686.93</v>
      </c>
      <c r="H2929" s="3" t="str">
        <f>VLOOKUP($A2929&amp;$C2929&amp;$B2929,Mapping!$C:$G,3,0)</f>
        <v>PHARMA</v>
      </c>
      <c r="I2929" t="str">
        <f>VLOOKUP($A2929&amp;$C2929&amp;$B2929,Mapping!$C:$G,4,0)</f>
        <v>Imodium</v>
      </c>
      <c r="J2929" t="str">
        <f t="shared" si="45"/>
        <v>IMODIUM</v>
      </c>
      <c r="K2929" t="str">
        <f>VLOOKUP($A2929&amp;$C2929&amp;$B2929,Mapping!$C:$G,5,0)</f>
        <v>OTC</v>
      </c>
      <c r="L2929" t="str">
        <f>VLOOKUP(J2929&amp;H2929,Mapping!J:K,2,0)</f>
        <v>Imodium</v>
      </c>
      <c r="M2929" t="str">
        <f>IF(OR(I2929="PIZ BUIN",I2929="LISTERINE"),VLOOKUP(E2929,MAPEO!C:D,2,0)&amp;" "&amp;H2929,VLOOKUP(E2929,MAPEO!C:D,2,0))</f>
        <v>Imodium</v>
      </c>
      <c r="N2929">
        <f>VLOOKUP(F2929,MD!A:B,2,0)</f>
        <v>0</v>
      </c>
    </row>
    <row r="2930" spans="1:14">
      <c r="A2930" t="s">
        <v>133</v>
      </c>
      <c r="B2930" t="s">
        <v>0</v>
      </c>
      <c r="C2930" t="s">
        <v>178</v>
      </c>
      <c r="D2930" t="s">
        <v>430</v>
      </c>
      <c r="E2930" t="s">
        <v>670</v>
      </c>
      <c r="F2930" t="s">
        <v>109</v>
      </c>
      <c r="G2930" s="3">
        <v>26952.62</v>
      </c>
      <c r="H2930" s="3" t="str">
        <f>VLOOKUP($A2930&amp;$C2930&amp;$B2930,Mapping!$C:$G,3,0)</f>
        <v>PHARMA</v>
      </c>
      <c r="I2930" t="str">
        <f>VLOOKUP($A2930&amp;$C2930&amp;$B2930,Mapping!$C:$G,4,0)</f>
        <v>Imodium</v>
      </c>
      <c r="J2930" t="str">
        <f t="shared" si="45"/>
        <v>IMODIUM</v>
      </c>
      <c r="K2930" t="str">
        <f>VLOOKUP($A2930&amp;$C2930&amp;$B2930,Mapping!$C:$G,5,0)</f>
        <v>OTC</v>
      </c>
      <c r="L2930" t="str">
        <f>VLOOKUP(J2930&amp;H2930,Mapping!J:K,2,0)</f>
        <v>Imodium</v>
      </c>
      <c r="M2930" t="str">
        <f>IF(OR(I2930="PIZ BUIN",I2930="LISTERINE"),VLOOKUP(E2930,MAPEO!C:D,2,0)&amp;" "&amp;H2930,VLOOKUP(E2930,MAPEO!C:D,2,0))</f>
        <v>Imodium</v>
      </c>
      <c r="N2930">
        <f>VLOOKUP(F2930,MD!A:B,2,0)</f>
        <v>0</v>
      </c>
    </row>
    <row r="2931" spans="1:14">
      <c r="A2931" t="s">
        <v>133</v>
      </c>
      <c r="B2931" t="s">
        <v>0</v>
      </c>
      <c r="C2931" t="s">
        <v>178</v>
      </c>
      <c r="D2931" t="s">
        <v>430</v>
      </c>
      <c r="E2931" t="s">
        <v>670</v>
      </c>
      <c r="F2931" t="s">
        <v>110</v>
      </c>
      <c r="G2931" s="3">
        <v>11616.51</v>
      </c>
      <c r="H2931" s="3" t="str">
        <f>VLOOKUP($A2931&amp;$C2931&amp;$B2931,Mapping!$C:$G,3,0)</f>
        <v>PHARMA</v>
      </c>
      <c r="I2931" t="str">
        <f>VLOOKUP($A2931&amp;$C2931&amp;$B2931,Mapping!$C:$G,4,0)</f>
        <v>Imodium</v>
      </c>
      <c r="J2931" t="str">
        <f t="shared" si="45"/>
        <v>IMODIUM</v>
      </c>
      <c r="K2931" t="str">
        <f>VLOOKUP($A2931&amp;$C2931&amp;$B2931,Mapping!$C:$G,5,0)</f>
        <v>OTC</v>
      </c>
      <c r="L2931" t="str">
        <f>VLOOKUP(J2931&amp;H2931,Mapping!J:K,2,0)</f>
        <v>Imodium</v>
      </c>
      <c r="M2931" t="str">
        <f>IF(OR(I2931="PIZ BUIN",I2931="LISTERINE"),VLOOKUP(E2931,MAPEO!C:D,2,0)&amp;" "&amp;H2931,VLOOKUP(E2931,MAPEO!C:D,2,0))</f>
        <v>Imodium</v>
      </c>
      <c r="N2931">
        <f>VLOOKUP(F2931,MD!A:B,2,0)</f>
        <v>0</v>
      </c>
    </row>
    <row r="2932" spans="1:14">
      <c r="A2932" t="s">
        <v>133</v>
      </c>
      <c r="B2932" t="s">
        <v>0</v>
      </c>
      <c r="C2932" t="s">
        <v>178</v>
      </c>
      <c r="D2932" t="s">
        <v>430</v>
      </c>
      <c r="E2932" t="s">
        <v>670</v>
      </c>
      <c r="F2932" t="s">
        <v>111</v>
      </c>
      <c r="G2932" s="3">
        <v>11804.63</v>
      </c>
      <c r="H2932" s="3" t="str">
        <f>VLOOKUP($A2932&amp;$C2932&amp;$B2932,Mapping!$C:$G,3,0)</f>
        <v>PHARMA</v>
      </c>
      <c r="I2932" t="str">
        <f>VLOOKUP($A2932&amp;$C2932&amp;$B2932,Mapping!$C:$G,4,0)</f>
        <v>Imodium</v>
      </c>
      <c r="J2932" t="str">
        <f t="shared" si="45"/>
        <v>IMODIUM</v>
      </c>
      <c r="K2932" t="str">
        <f>VLOOKUP($A2932&amp;$C2932&amp;$B2932,Mapping!$C:$G,5,0)</f>
        <v>OTC</v>
      </c>
      <c r="L2932" t="str">
        <f>VLOOKUP(J2932&amp;H2932,Mapping!J:K,2,0)</f>
        <v>Imodium</v>
      </c>
      <c r="M2932" t="str">
        <f>IF(OR(I2932="PIZ BUIN",I2932="LISTERINE"),VLOOKUP(E2932,MAPEO!C:D,2,0)&amp;" "&amp;H2932,VLOOKUP(E2932,MAPEO!C:D,2,0))</f>
        <v>Imodium</v>
      </c>
      <c r="N2932">
        <f>VLOOKUP(F2932,MD!A:B,2,0)</f>
        <v>0</v>
      </c>
    </row>
    <row r="2933" spans="1:14">
      <c r="A2933" t="s">
        <v>133</v>
      </c>
      <c r="B2933" t="s">
        <v>0</v>
      </c>
      <c r="C2933" t="s">
        <v>178</v>
      </c>
      <c r="D2933" t="s">
        <v>430</v>
      </c>
      <c r="E2933" t="s">
        <v>670</v>
      </c>
      <c r="F2933" t="s">
        <v>114</v>
      </c>
      <c r="G2933" s="3">
        <v>29954.799999999999</v>
      </c>
      <c r="H2933" s="3" t="str">
        <f>VLOOKUP($A2933&amp;$C2933&amp;$B2933,Mapping!$C:$G,3,0)</f>
        <v>PHARMA</v>
      </c>
      <c r="I2933" t="str">
        <f>VLOOKUP($A2933&amp;$C2933&amp;$B2933,Mapping!$C:$G,4,0)</f>
        <v>Imodium</v>
      </c>
      <c r="J2933" t="str">
        <f t="shared" si="45"/>
        <v>IMODIUM</v>
      </c>
      <c r="K2933" t="str">
        <f>VLOOKUP($A2933&amp;$C2933&amp;$B2933,Mapping!$C:$G,5,0)</f>
        <v>OTC</v>
      </c>
      <c r="L2933" t="str">
        <f>VLOOKUP(J2933&amp;H2933,Mapping!J:K,2,0)</f>
        <v>Imodium</v>
      </c>
      <c r="M2933" t="str">
        <f>IF(OR(I2933="PIZ BUIN",I2933="LISTERINE"),VLOOKUP(E2933,MAPEO!C:D,2,0)&amp;" "&amp;H2933,VLOOKUP(E2933,MAPEO!C:D,2,0))</f>
        <v>Imodium</v>
      </c>
      <c r="N2933">
        <f>VLOOKUP(F2933,MD!A:B,2,0)</f>
        <v>0</v>
      </c>
    </row>
    <row r="2934" spans="1:14">
      <c r="A2934" t="s">
        <v>133</v>
      </c>
      <c r="B2934" t="s">
        <v>0</v>
      </c>
      <c r="C2934" t="s">
        <v>178</v>
      </c>
      <c r="D2934" t="s">
        <v>430</v>
      </c>
      <c r="E2934" t="s">
        <v>670</v>
      </c>
      <c r="F2934" t="s">
        <v>115</v>
      </c>
      <c r="G2934" s="3">
        <v>4497.1899999999996</v>
      </c>
      <c r="H2934" s="3" t="str">
        <f>VLOOKUP($A2934&amp;$C2934&amp;$B2934,Mapping!$C:$G,3,0)</f>
        <v>PHARMA</v>
      </c>
      <c r="I2934" t="str">
        <f>VLOOKUP($A2934&amp;$C2934&amp;$B2934,Mapping!$C:$G,4,0)</f>
        <v>Imodium</v>
      </c>
      <c r="J2934" t="str">
        <f t="shared" si="45"/>
        <v>IMODIUM</v>
      </c>
      <c r="K2934" t="str">
        <f>VLOOKUP($A2934&amp;$C2934&amp;$B2934,Mapping!$C:$G,5,0)</f>
        <v>OTC</v>
      </c>
      <c r="L2934" t="str">
        <f>VLOOKUP(J2934&amp;H2934,Mapping!J:K,2,0)</f>
        <v>Imodium</v>
      </c>
      <c r="M2934" t="str">
        <f>IF(OR(I2934="PIZ BUIN",I2934="LISTERINE"),VLOOKUP(E2934,MAPEO!C:D,2,0)&amp;" "&amp;H2934,VLOOKUP(E2934,MAPEO!C:D,2,0))</f>
        <v>Imodium</v>
      </c>
      <c r="N2934" t="str">
        <f>VLOOKUP(F2934,MD!A:B,2,0)</f>
        <v>YTD 2016</v>
      </c>
    </row>
    <row r="2935" spans="1:14">
      <c r="A2935" t="s">
        <v>133</v>
      </c>
      <c r="B2935" t="s">
        <v>0</v>
      </c>
      <c r="C2935" t="s">
        <v>178</v>
      </c>
      <c r="D2935" t="s">
        <v>430</v>
      </c>
      <c r="E2935" t="s">
        <v>670</v>
      </c>
      <c r="F2935" t="s">
        <v>117</v>
      </c>
      <c r="G2935" s="3">
        <v>22065.58</v>
      </c>
      <c r="H2935" s="3" t="str">
        <f>VLOOKUP($A2935&amp;$C2935&amp;$B2935,Mapping!$C:$G,3,0)</f>
        <v>PHARMA</v>
      </c>
      <c r="I2935" t="str">
        <f>VLOOKUP($A2935&amp;$C2935&amp;$B2935,Mapping!$C:$G,4,0)</f>
        <v>Imodium</v>
      </c>
      <c r="J2935" t="str">
        <f t="shared" ref="J2935:J2998" si="46">IF(OR(C2935="ROC",C2935="COMPEED"),E2935,D2935)</f>
        <v>IMODIUM</v>
      </c>
      <c r="K2935" t="str">
        <f>VLOOKUP($A2935&amp;$C2935&amp;$B2935,Mapping!$C:$G,5,0)</f>
        <v>OTC</v>
      </c>
      <c r="L2935" t="str">
        <f>VLOOKUP(J2935&amp;H2935,Mapping!J:K,2,0)</f>
        <v>Imodium</v>
      </c>
      <c r="M2935" t="str">
        <f>IF(OR(I2935="PIZ BUIN",I2935="LISTERINE"),VLOOKUP(E2935,MAPEO!C:D,2,0)&amp;" "&amp;H2935,VLOOKUP(E2935,MAPEO!C:D,2,0))</f>
        <v>Imodium</v>
      </c>
      <c r="N2935" t="str">
        <f>VLOOKUP(F2935,MD!A:B,2,0)</f>
        <v>YTD 2016</v>
      </c>
    </row>
    <row r="2936" spans="1:14">
      <c r="A2936" t="s">
        <v>133</v>
      </c>
      <c r="B2936" t="s">
        <v>0</v>
      </c>
      <c r="C2936" t="s">
        <v>178</v>
      </c>
      <c r="D2936" t="s">
        <v>430</v>
      </c>
      <c r="E2936" t="s">
        <v>670</v>
      </c>
      <c r="F2936" t="s">
        <v>118</v>
      </c>
      <c r="G2936" s="3">
        <v>33791.25</v>
      </c>
      <c r="H2936" s="3" t="str">
        <f>VLOOKUP($A2936&amp;$C2936&amp;$B2936,Mapping!$C:$G,3,0)</f>
        <v>PHARMA</v>
      </c>
      <c r="I2936" t="str">
        <f>VLOOKUP($A2936&amp;$C2936&amp;$B2936,Mapping!$C:$G,4,0)</f>
        <v>Imodium</v>
      </c>
      <c r="J2936" t="str">
        <f t="shared" si="46"/>
        <v>IMODIUM</v>
      </c>
      <c r="K2936" t="str">
        <f>VLOOKUP($A2936&amp;$C2936&amp;$B2936,Mapping!$C:$G,5,0)</f>
        <v>OTC</v>
      </c>
      <c r="L2936" t="str">
        <f>VLOOKUP(J2936&amp;H2936,Mapping!J:K,2,0)</f>
        <v>Imodium</v>
      </c>
      <c r="M2936" t="str">
        <f>IF(OR(I2936="PIZ BUIN",I2936="LISTERINE"),VLOOKUP(E2936,MAPEO!C:D,2,0)&amp;" "&amp;H2936,VLOOKUP(E2936,MAPEO!C:D,2,0))</f>
        <v>Imodium</v>
      </c>
      <c r="N2936" t="str">
        <f>VLOOKUP(F2936,MD!A:B,2,0)</f>
        <v>YTD 2016</v>
      </c>
    </row>
    <row r="2937" spans="1:14">
      <c r="A2937" t="s">
        <v>133</v>
      </c>
      <c r="B2937" t="s">
        <v>0</v>
      </c>
      <c r="C2937" t="s">
        <v>178</v>
      </c>
      <c r="D2937" t="s">
        <v>430</v>
      </c>
      <c r="E2937" t="s">
        <v>671</v>
      </c>
      <c r="F2937" t="s">
        <v>484</v>
      </c>
      <c r="G2937" s="3">
        <v>78.900000000000006</v>
      </c>
      <c r="H2937" s="3" t="str">
        <f>VLOOKUP($A2937&amp;$C2937&amp;$B2937,Mapping!$C:$G,3,0)</f>
        <v>PHARMA</v>
      </c>
      <c r="I2937" t="str">
        <f>VLOOKUP($A2937&amp;$C2937&amp;$B2937,Mapping!$C:$G,4,0)</f>
        <v>Imodium</v>
      </c>
      <c r="J2937" t="str">
        <f t="shared" si="46"/>
        <v>IMODIUM</v>
      </c>
      <c r="K2937" t="str">
        <f>VLOOKUP($A2937&amp;$C2937&amp;$B2937,Mapping!$C:$G,5,0)</f>
        <v>OTC</v>
      </c>
      <c r="L2937" t="str">
        <f>VLOOKUP(J2937&amp;H2937,Mapping!J:K,2,0)</f>
        <v>Imodium</v>
      </c>
      <c r="M2937" t="str">
        <f>IF(OR(I2937="PIZ BUIN",I2937="LISTERINE"),VLOOKUP(E2937,MAPEO!C:D,2,0)&amp;" "&amp;H2937,VLOOKUP(E2937,MAPEO!C:D,2,0))</f>
        <v>Imodium</v>
      </c>
      <c r="N2937">
        <f>VLOOKUP(F2937,MD!A:B,2,0)</f>
        <v>0</v>
      </c>
    </row>
    <row r="2938" spans="1:14">
      <c r="A2938" t="s">
        <v>133</v>
      </c>
      <c r="B2938" t="s">
        <v>0</v>
      </c>
      <c r="C2938" t="s">
        <v>178</v>
      </c>
      <c r="D2938" t="s">
        <v>430</v>
      </c>
      <c r="E2938" t="s">
        <v>671</v>
      </c>
      <c r="F2938" t="s">
        <v>485</v>
      </c>
      <c r="G2938" s="3">
        <v>-9.2100000000000009</v>
      </c>
      <c r="H2938" s="3" t="str">
        <f>VLOOKUP($A2938&amp;$C2938&amp;$B2938,Mapping!$C:$G,3,0)</f>
        <v>PHARMA</v>
      </c>
      <c r="I2938" t="str">
        <f>VLOOKUP($A2938&amp;$C2938&amp;$B2938,Mapping!$C:$G,4,0)</f>
        <v>Imodium</v>
      </c>
      <c r="J2938" t="str">
        <f t="shared" si="46"/>
        <v>IMODIUM</v>
      </c>
      <c r="K2938" t="str">
        <f>VLOOKUP($A2938&amp;$C2938&amp;$B2938,Mapping!$C:$G,5,0)</f>
        <v>OTC</v>
      </c>
      <c r="L2938" t="str">
        <f>VLOOKUP(J2938&amp;H2938,Mapping!J:K,2,0)</f>
        <v>Imodium</v>
      </c>
      <c r="M2938" t="str">
        <f>IF(OR(I2938="PIZ BUIN",I2938="LISTERINE"),VLOOKUP(E2938,MAPEO!C:D,2,0)&amp;" "&amp;H2938,VLOOKUP(E2938,MAPEO!C:D,2,0))</f>
        <v>Imodium</v>
      </c>
      <c r="N2938">
        <f>VLOOKUP(F2938,MD!A:B,2,0)</f>
        <v>0</v>
      </c>
    </row>
    <row r="2939" spans="1:14">
      <c r="A2939" t="s">
        <v>133</v>
      </c>
      <c r="B2939" t="s">
        <v>0</v>
      </c>
      <c r="C2939" t="s">
        <v>178</v>
      </c>
      <c r="D2939" t="s">
        <v>430</v>
      </c>
      <c r="E2939" t="s">
        <v>671</v>
      </c>
      <c r="F2939" t="s">
        <v>486</v>
      </c>
      <c r="G2939" s="3">
        <v>-25.79</v>
      </c>
      <c r="H2939" s="3" t="str">
        <f>VLOOKUP($A2939&amp;$C2939&amp;$B2939,Mapping!$C:$G,3,0)</f>
        <v>PHARMA</v>
      </c>
      <c r="I2939" t="str">
        <f>VLOOKUP($A2939&amp;$C2939&amp;$B2939,Mapping!$C:$G,4,0)</f>
        <v>Imodium</v>
      </c>
      <c r="J2939" t="str">
        <f t="shared" si="46"/>
        <v>IMODIUM</v>
      </c>
      <c r="K2939" t="str">
        <f>VLOOKUP($A2939&amp;$C2939&amp;$B2939,Mapping!$C:$G,5,0)</f>
        <v>OTC</v>
      </c>
      <c r="L2939" t="str">
        <f>VLOOKUP(J2939&amp;H2939,Mapping!J:K,2,0)</f>
        <v>Imodium</v>
      </c>
      <c r="M2939" t="str">
        <f>IF(OR(I2939="PIZ BUIN",I2939="LISTERINE"),VLOOKUP(E2939,MAPEO!C:D,2,0)&amp;" "&amp;H2939,VLOOKUP(E2939,MAPEO!C:D,2,0))</f>
        <v>Imodium</v>
      </c>
      <c r="N2939">
        <f>VLOOKUP(F2939,MD!A:B,2,0)</f>
        <v>0</v>
      </c>
    </row>
    <row r="2940" spans="1:14">
      <c r="A2940" t="s">
        <v>133</v>
      </c>
      <c r="B2940" t="s">
        <v>0</v>
      </c>
      <c r="C2940" t="s">
        <v>178</v>
      </c>
      <c r="D2940" t="s">
        <v>430</v>
      </c>
      <c r="E2940" t="s">
        <v>671</v>
      </c>
      <c r="F2940" t="s">
        <v>487</v>
      </c>
      <c r="G2940" s="3">
        <v>-29.47</v>
      </c>
      <c r="H2940" s="3" t="str">
        <f>VLOOKUP($A2940&amp;$C2940&amp;$B2940,Mapping!$C:$G,3,0)</f>
        <v>PHARMA</v>
      </c>
      <c r="I2940" t="str">
        <f>VLOOKUP($A2940&amp;$C2940&amp;$B2940,Mapping!$C:$G,4,0)</f>
        <v>Imodium</v>
      </c>
      <c r="J2940" t="str">
        <f t="shared" si="46"/>
        <v>IMODIUM</v>
      </c>
      <c r="K2940" t="str">
        <f>VLOOKUP($A2940&amp;$C2940&amp;$B2940,Mapping!$C:$G,5,0)</f>
        <v>OTC</v>
      </c>
      <c r="L2940" t="str">
        <f>VLOOKUP(J2940&amp;H2940,Mapping!J:K,2,0)</f>
        <v>Imodium</v>
      </c>
      <c r="M2940" t="str">
        <f>IF(OR(I2940="PIZ BUIN",I2940="LISTERINE"),VLOOKUP(E2940,MAPEO!C:D,2,0)&amp;" "&amp;H2940,VLOOKUP(E2940,MAPEO!C:D,2,0))</f>
        <v>Imodium</v>
      </c>
      <c r="N2940">
        <f>VLOOKUP(F2940,MD!A:B,2,0)</f>
        <v>0</v>
      </c>
    </row>
    <row r="2941" spans="1:14">
      <c r="A2941" t="s">
        <v>133</v>
      </c>
      <c r="B2941" t="s">
        <v>0</v>
      </c>
      <c r="C2941" t="s">
        <v>178</v>
      </c>
      <c r="D2941" t="s">
        <v>430</v>
      </c>
      <c r="E2941" t="s">
        <v>671</v>
      </c>
      <c r="F2941" t="s">
        <v>490</v>
      </c>
      <c r="G2941" s="3">
        <v>-0.43</v>
      </c>
      <c r="H2941" s="3" t="str">
        <f>VLOOKUP($A2941&amp;$C2941&amp;$B2941,Mapping!$C:$G,3,0)</f>
        <v>PHARMA</v>
      </c>
      <c r="I2941" t="str">
        <f>VLOOKUP($A2941&amp;$C2941&amp;$B2941,Mapping!$C:$G,4,0)</f>
        <v>Imodium</v>
      </c>
      <c r="J2941" t="str">
        <f t="shared" si="46"/>
        <v>IMODIUM</v>
      </c>
      <c r="K2941" t="str">
        <f>VLOOKUP($A2941&amp;$C2941&amp;$B2941,Mapping!$C:$G,5,0)</f>
        <v>OTC</v>
      </c>
      <c r="L2941" t="str">
        <f>VLOOKUP(J2941&amp;H2941,Mapping!J:K,2,0)</f>
        <v>Imodium</v>
      </c>
      <c r="M2941" t="str">
        <f>IF(OR(I2941="PIZ BUIN",I2941="LISTERINE"),VLOOKUP(E2941,MAPEO!C:D,2,0)&amp;" "&amp;H2941,VLOOKUP(E2941,MAPEO!C:D,2,0))</f>
        <v>Imodium</v>
      </c>
      <c r="N2941">
        <f>VLOOKUP(F2941,MD!A:B,2,0)</f>
        <v>0</v>
      </c>
    </row>
    <row r="2942" spans="1:14">
      <c r="A2942" t="s">
        <v>133</v>
      </c>
      <c r="B2942" t="s">
        <v>0</v>
      </c>
      <c r="C2942" t="s">
        <v>178</v>
      </c>
      <c r="D2942" t="s">
        <v>430</v>
      </c>
      <c r="E2942" t="s">
        <v>671</v>
      </c>
      <c r="F2942" t="s">
        <v>493</v>
      </c>
      <c r="G2942" s="3">
        <v>-20.309999999999999</v>
      </c>
      <c r="H2942" s="3" t="str">
        <f>VLOOKUP($A2942&amp;$C2942&amp;$B2942,Mapping!$C:$G,3,0)</f>
        <v>PHARMA</v>
      </c>
      <c r="I2942" t="str">
        <f>VLOOKUP($A2942&amp;$C2942&amp;$B2942,Mapping!$C:$G,4,0)</f>
        <v>Imodium</v>
      </c>
      <c r="J2942" t="str">
        <f t="shared" si="46"/>
        <v>IMODIUM</v>
      </c>
      <c r="K2942" t="str">
        <f>VLOOKUP($A2942&amp;$C2942&amp;$B2942,Mapping!$C:$G,5,0)</f>
        <v>OTC</v>
      </c>
      <c r="L2942" t="str">
        <f>VLOOKUP(J2942&amp;H2942,Mapping!J:K,2,0)</f>
        <v>Imodium</v>
      </c>
      <c r="M2942" t="str">
        <f>IF(OR(I2942="PIZ BUIN",I2942="LISTERINE"),VLOOKUP(E2942,MAPEO!C:D,2,0)&amp;" "&amp;H2942,VLOOKUP(E2942,MAPEO!C:D,2,0))</f>
        <v>Imodium</v>
      </c>
      <c r="N2942">
        <f>VLOOKUP(F2942,MD!A:B,2,0)</f>
        <v>0</v>
      </c>
    </row>
    <row r="2943" spans="1:14">
      <c r="A2943" t="s">
        <v>133</v>
      </c>
      <c r="B2943" t="s">
        <v>0</v>
      </c>
      <c r="C2943" t="s">
        <v>178</v>
      </c>
      <c r="D2943" t="s">
        <v>430</v>
      </c>
      <c r="E2943" t="s">
        <v>671</v>
      </c>
      <c r="F2943" t="s">
        <v>97</v>
      </c>
      <c r="G2943" s="3">
        <v>0.97</v>
      </c>
      <c r="H2943" s="3" t="str">
        <f>VLOOKUP($A2943&amp;$C2943&amp;$B2943,Mapping!$C:$G,3,0)</f>
        <v>PHARMA</v>
      </c>
      <c r="I2943" t="str">
        <f>VLOOKUP($A2943&amp;$C2943&amp;$B2943,Mapping!$C:$G,4,0)</f>
        <v>Imodium</v>
      </c>
      <c r="J2943" t="str">
        <f t="shared" si="46"/>
        <v>IMODIUM</v>
      </c>
      <c r="K2943" t="str">
        <f>VLOOKUP($A2943&amp;$C2943&amp;$B2943,Mapping!$C:$G,5,0)</f>
        <v>OTC</v>
      </c>
      <c r="L2943" t="str">
        <f>VLOOKUP(J2943&amp;H2943,Mapping!J:K,2,0)</f>
        <v>Imodium</v>
      </c>
      <c r="M2943" t="str">
        <f>IF(OR(I2943="PIZ BUIN",I2943="LISTERINE"),VLOOKUP(E2943,MAPEO!C:D,2,0)&amp;" "&amp;H2943,VLOOKUP(E2943,MAPEO!C:D,2,0))</f>
        <v>Imodium</v>
      </c>
      <c r="N2943" t="str">
        <f>VLOOKUP(F2943,MD!A:B,2,0)</f>
        <v>YTD 2015</v>
      </c>
    </row>
    <row r="2944" spans="1:14">
      <c r="A2944" t="s">
        <v>133</v>
      </c>
      <c r="B2944" t="s">
        <v>0</v>
      </c>
      <c r="C2944" t="s">
        <v>178</v>
      </c>
      <c r="D2944" t="s">
        <v>430</v>
      </c>
      <c r="E2944" t="s">
        <v>671</v>
      </c>
      <c r="F2944" t="s">
        <v>105</v>
      </c>
      <c r="G2944" s="3">
        <v>10.61</v>
      </c>
      <c r="H2944" s="3" t="str">
        <f>VLOOKUP($A2944&amp;$C2944&amp;$B2944,Mapping!$C:$G,3,0)</f>
        <v>PHARMA</v>
      </c>
      <c r="I2944" t="str">
        <f>VLOOKUP($A2944&amp;$C2944&amp;$B2944,Mapping!$C:$G,4,0)</f>
        <v>Imodium</v>
      </c>
      <c r="J2944" t="str">
        <f t="shared" si="46"/>
        <v>IMODIUM</v>
      </c>
      <c r="K2944" t="str">
        <f>VLOOKUP($A2944&amp;$C2944&amp;$B2944,Mapping!$C:$G,5,0)</f>
        <v>OTC</v>
      </c>
      <c r="L2944" t="str">
        <f>VLOOKUP(J2944&amp;H2944,Mapping!J:K,2,0)</f>
        <v>Imodium</v>
      </c>
      <c r="M2944" t="str">
        <f>IF(OR(I2944="PIZ BUIN",I2944="LISTERINE"),VLOOKUP(E2944,MAPEO!C:D,2,0)&amp;" "&amp;H2944,VLOOKUP(E2944,MAPEO!C:D,2,0))</f>
        <v>Imodium</v>
      </c>
      <c r="N2944" t="str">
        <f>VLOOKUP(F2944,MD!A:B,2,0)</f>
        <v>YTD 2015</v>
      </c>
    </row>
    <row r="2945" spans="1:14">
      <c r="A2945" t="s">
        <v>133</v>
      </c>
      <c r="B2945" t="s">
        <v>0</v>
      </c>
      <c r="C2945" t="s">
        <v>178</v>
      </c>
      <c r="D2945" t="s">
        <v>430</v>
      </c>
      <c r="E2945" t="s">
        <v>671</v>
      </c>
      <c r="F2945" t="s">
        <v>109</v>
      </c>
      <c r="G2945" s="3">
        <v>-0.37</v>
      </c>
      <c r="H2945" s="3" t="str">
        <f>VLOOKUP($A2945&amp;$C2945&amp;$B2945,Mapping!$C:$G,3,0)</f>
        <v>PHARMA</v>
      </c>
      <c r="I2945" t="str">
        <f>VLOOKUP($A2945&amp;$C2945&amp;$B2945,Mapping!$C:$G,4,0)</f>
        <v>Imodium</v>
      </c>
      <c r="J2945" t="str">
        <f t="shared" si="46"/>
        <v>IMODIUM</v>
      </c>
      <c r="K2945" t="str">
        <f>VLOOKUP($A2945&amp;$C2945&amp;$B2945,Mapping!$C:$G,5,0)</f>
        <v>OTC</v>
      </c>
      <c r="L2945" t="str">
        <f>VLOOKUP(J2945&amp;H2945,Mapping!J:K,2,0)</f>
        <v>Imodium</v>
      </c>
      <c r="M2945" t="str">
        <f>IF(OR(I2945="PIZ BUIN",I2945="LISTERINE"),VLOOKUP(E2945,MAPEO!C:D,2,0)&amp;" "&amp;H2945,VLOOKUP(E2945,MAPEO!C:D,2,0))</f>
        <v>Imodium</v>
      </c>
      <c r="N2945">
        <f>VLOOKUP(F2945,MD!A:B,2,0)</f>
        <v>0</v>
      </c>
    </row>
    <row r="2946" spans="1:14">
      <c r="A2946" t="s">
        <v>133</v>
      </c>
      <c r="B2946" t="s">
        <v>0</v>
      </c>
      <c r="C2946" t="s">
        <v>178</v>
      </c>
      <c r="D2946" t="s">
        <v>430</v>
      </c>
      <c r="E2946" t="s">
        <v>672</v>
      </c>
      <c r="F2946" t="s">
        <v>482</v>
      </c>
      <c r="G2946" s="3">
        <v>-182.86</v>
      </c>
      <c r="H2946" s="3" t="str">
        <f>VLOOKUP($A2946&amp;$C2946&amp;$B2946,Mapping!$C:$G,3,0)</f>
        <v>PHARMA</v>
      </c>
      <c r="I2946" t="str">
        <f>VLOOKUP($A2946&amp;$C2946&amp;$B2946,Mapping!$C:$G,4,0)</f>
        <v>Imodium</v>
      </c>
      <c r="J2946" t="str">
        <f t="shared" si="46"/>
        <v>IMODIUM</v>
      </c>
      <c r="K2946" t="str">
        <f>VLOOKUP($A2946&amp;$C2946&amp;$B2946,Mapping!$C:$G,5,0)</f>
        <v>OTC</v>
      </c>
      <c r="L2946" t="str">
        <f>VLOOKUP(J2946&amp;H2946,Mapping!J:K,2,0)</f>
        <v>Imodium</v>
      </c>
      <c r="M2946" t="str">
        <f>IF(OR(I2946="PIZ BUIN",I2946="LISTERINE"),VLOOKUP(E2946,MAPEO!C:D,2,0)&amp;" "&amp;H2946,VLOOKUP(E2946,MAPEO!C:D,2,0))</f>
        <v>Imodium</v>
      </c>
      <c r="N2946">
        <f>VLOOKUP(F2946,MD!A:B,2,0)</f>
        <v>0</v>
      </c>
    </row>
    <row r="2947" spans="1:14">
      <c r="A2947" t="s">
        <v>133</v>
      </c>
      <c r="B2947" t="s">
        <v>0</v>
      </c>
      <c r="C2947" t="s">
        <v>178</v>
      </c>
      <c r="D2947" t="s">
        <v>430</v>
      </c>
      <c r="E2947" t="s">
        <v>672</v>
      </c>
      <c r="F2947" t="s">
        <v>483</v>
      </c>
      <c r="G2947" s="3">
        <v>-64.23</v>
      </c>
      <c r="H2947" s="3" t="str">
        <f>VLOOKUP($A2947&amp;$C2947&amp;$B2947,Mapping!$C:$G,3,0)</f>
        <v>PHARMA</v>
      </c>
      <c r="I2947" t="str">
        <f>VLOOKUP($A2947&amp;$C2947&amp;$B2947,Mapping!$C:$G,4,0)</f>
        <v>Imodium</v>
      </c>
      <c r="J2947" t="str">
        <f t="shared" si="46"/>
        <v>IMODIUM</v>
      </c>
      <c r="K2947" t="str">
        <f>VLOOKUP($A2947&amp;$C2947&amp;$B2947,Mapping!$C:$G,5,0)</f>
        <v>OTC</v>
      </c>
      <c r="L2947" t="str">
        <f>VLOOKUP(J2947&amp;H2947,Mapping!J:K,2,0)</f>
        <v>Imodium</v>
      </c>
      <c r="M2947" t="str">
        <f>IF(OR(I2947="PIZ BUIN",I2947="LISTERINE"),VLOOKUP(E2947,MAPEO!C:D,2,0)&amp;" "&amp;H2947,VLOOKUP(E2947,MAPEO!C:D,2,0))</f>
        <v>Imodium</v>
      </c>
      <c r="N2947">
        <f>VLOOKUP(F2947,MD!A:B,2,0)</f>
        <v>0</v>
      </c>
    </row>
    <row r="2948" spans="1:14">
      <c r="A2948" t="s">
        <v>133</v>
      </c>
      <c r="B2948" t="s">
        <v>0</v>
      </c>
      <c r="C2948" t="s">
        <v>178</v>
      </c>
      <c r="D2948" t="s">
        <v>430</v>
      </c>
      <c r="E2948" t="s">
        <v>672</v>
      </c>
      <c r="F2948" t="s">
        <v>484</v>
      </c>
      <c r="G2948" s="3">
        <v>6749.09</v>
      </c>
      <c r="H2948" s="3" t="str">
        <f>VLOOKUP($A2948&amp;$C2948&amp;$B2948,Mapping!$C:$G,3,0)</f>
        <v>PHARMA</v>
      </c>
      <c r="I2948" t="str">
        <f>VLOOKUP($A2948&amp;$C2948&amp;$B2948,Mapping!$C:$G,4,0)</f>
        <v>Imodium</v>
      </c>
      <c r="J2948" t="str">
        <f t="shared" si="46"/>
        <v>IMODIUM</v>
      </c>
      <c r="K2948" t="str">
        <f>VLOOKUP($A2948&amp;$C2948&amp;$B2948,Mapping!$C:$G,5,0)</f>
        <v>OTC</v>
      </c>
      <c r="L2948" t="str">
        <f>VLOOKUP(J2948&amp;H2948,Mapping!J:K,2,0)</f>
        <v>Imodium</v>
      </c>
      <c r="M2948" t="str">
        <f>IF(OR(I2948="PIZ BUIN",I2948="LISTERINE"),VLOOKUP(E2948,MAPEO!C:D,2,0)&amp;" "&amp;H2948,VLOOKUP(E2948,MAPEO!C:D,2,0))</f>
        <v>Imodium</v>
      </c>
      <c r="N2948">
        <f>VLOOKUP(F2948,MD!A:B,2,0)</f>
        <v>0</v>
      </c>
    </row>
    <row r="2949" spans="1:14">
      <c r="A2949" t="s">
        <v>133</v>
      </c>
      <c r="B2949" t="s">
        <v>0</v>
      </c>
      <c r="C2949" t="s">
        <v>178</v>
      </c>
      <c r="D2949" t="s">
        <v>430</v>
      </c>
      <c r="E2949" t="s">
        <v>672</v>
      </c>
      <c r="F2949" t="s">
        <v>485</v>
      </c>
      <c r="G2949" s="3">
        <v>-8.14</v>
      </c>
      <c r="H2949" s="3" t="str">
        <f>VLOOKUP($A2949&amp;$C2949&amp;$B2949,Mapping!$C:$G,3,0)</f>
        <v>PHARMA</v>
      </c>
      <c r="I2949" t="str">
        <f>VLOOKUP($A2949&amp;$C2949&amp;$B2949,Mapping!$C:$G,4,0)</f>
        <v>Imodium</v>
      </c>
      <c r="J2949" t="str">
        <f t="shared" si="46"/>
        <v>IMODIUM</v>
      </c>
      <c r="K2949" t="str">
        <f>VLOOKUP($A2949&amp;$C2949&amp;$B2949,Mapping!$C:$G,5,0)</f>
        <v>OTC</v>
      </c>
      <c r="L2949" t="str">
        <f>VLOOKUP(J2949&amp;H2949,Mapping!J:K,2,0)</f>
        <v>Imodium</v>
      </c>
      <c r="M2949" t="str">
        <f>IF(OR(I2949="PIZ BUIN",I2949="LISTERINE"),VLOOKUP(E2949,MAPEO!C:D,2,0)&amp;" "&amp;H2949,VLOOKUP(E2949,MAPEO!C:D,2,0))</f>
        <v>Imodium</v>
      </c>
      <c r="N2949">
        <f>VLOOKUP(F2949,MD!A:B,2,0)</f>
        <v>0</v>
      </c>
    </row>
    <row r="2950" spans="1:14">
      <c r="A2950" t="s">
        <v>133</v>
      </c>
      <c r="B2950" t="s">
        <v>0</v>
      </c>
      <c r="C2950" t="s">
        <v>178</v>
      </c>
      <c r="D2950" t="s">
        <v>430</v>
      </c>
      <c r="E2950" t="s">
        <v>672</v>
      </c>
      <c r="F2950" t="s">
        <v>486</v>
      </c>
      <c r="G2950" s="3">
        <v>-167.3</v>
      </c>
      <c r="H2950" s="3" t="str">
        <f>VLOOKUP($A2950&amp;$C2950&amp;$B2950,Mapping!$C:$G,3,0)</f>
        <v>PHARMA</v>
      </c>
      <c r="I2950" t="str">
        <f>VLOOKUP($A2950&amp;$C2950&amp;$B2950,Mapping!$C:$G,4,0)</f>
        <v>Imodium</v>
      </c>
      <c r="J2950" t="str">
        <f t="shared" si="46"/>
        <v>IMODIUM</v>
      </c>
      <c r="K2950" t="str">
        <f>VLOOKUP($A2950&amp;$C2950&amp;$B2950,Mapping!$C:$G,5,0)</f>
        <v>OTC</v>
      </c>
      <c r="L2950" t="str">
        <f>VLOOKUP(J2950&amp;H2950,Mapping!J:K,2,0)</f>
        <v>Imodium</v>
      </c>
      <c r="M2950" t="str">
        <f>IF(OR(I2950="PIZ BUIN",I2950="LISTERINE"),VLOOKUP(E2950,MAPEO!C:D,2,0)&amp;" "&amp;H2950,VLOOKUP(E2950,MAPEO!C:D,2,0))</f>
        <v>Imodium</v>
      </c>
      <c r="N2950">
        <f>VLOOKUP(F2950,MD!A:B,2,0)</f>
        <v>0</v>
      </c>
    </row>
    <row r="2951" spans="1:14">
      <c r="A2951" t="s">
        <v>133</v>
      </c>
      <c r="B2951" t="s">
        <v>0</v>
      </c>
      <c r="C2951" t="s">
        <v>178</v>
      </c>
      <c r="D2951" t="s">
        <v>430</v>
      </c>
      <c r="E2951" t="s">
        <v>672</v>
      </c>
      <c r="F2951" t="s">
        <v>487</v>
      </c>
      <c r="G2951" s="3">
        <v>2806.78</v>
      </c>
      <c r="H2951" s="3" t="str">
        <f>VLOOKUP($A2951&amp;$C2951&amp;$B2951,Mapping!$C:$G,3,0)</f>
        <v>PHARMA</v>
      </c>
      <c r="I2951" t="str">
        <f>VLOOKUP($A2951&amp;$C2951&amp;$B2951,Mapping!$C:$G,4,0)</f>
        <v>Imodium</v>
      </c>
      <c r="J2951" t="str">
        <f t="shared" si="46"/>
        <v>IMODIUM</v>
      </c>
      <c r="K2951" t="str">
        <f>VLOOKUP($A2951&amp;$C2951&amp;$B2951,Mapping!$C:$G,5,0)</f>
        <v>OTC</v>
      </c>
      <c r="L2951" t="str">
        <f>VLOOKUP(J2951&amp;H2951,Mapping!J:K,2,0)</f>
        <v>Imodium</v>
      </c>
      <c r="M2951" t="str">
        <f>IF(OR(I2951="PIZ BUIN",I2951="LISTERINE"),VLOOKUP(E2951,MAPEO!C:D,2,0)&amp;" "&amp;H2951,VLOOKUP(E2951,MAPEO!C:D,2,0))</f>
        <v>Imodium</v>
      </c>
      <c r="N2951">
        <f>VLOOKUP(F2951,MD!A:B,2,0)</f>
        <v>0</v>
      </c>
    </row>
    <row r="2952" spans="1:14">
      <c r="A2952" t="s">
        <v>133</v>
      </c>
      <c r="B2952" t="s">
        <v>0</v>
      </c>
      <c r="C2952" t="s">
        <v>178</v>
      </c>
      <c r="D2952" t="s">
        <v>430</v>
      </c>
      <c r="E2952" t="s">
        <v>672</v>
      </c>
      <c r="F2952" t="s">
        <v>488</v>
      </c>
      <c r="G2952" s="3">
        <v>-68.45</v>
      </c>
      <c r="H2952" s="3" t="str">
        <f>VLOOKUP($A2952&amp;$C2952&amp;$B2952,Mapping!$C:$G,3,0)</f>
        <v>PHARMA</v>
      </c>
      <c r="I2952" t="str">
        <f>VLOOKUP($A2952&amp;$C2952&amp;$B2952,Mapping!$C:$G,4,0)</f>
        <v>Imodium</v>
      </c>
      <c r="J2952" t="str">
        <f t="shared" si="46"/>
        <v>IMODIUM</v>
      </c>
      <c r="K2952" t="str">
        <f>VLOOKUP($A2952&amp;$C2952&amp;$B2952,Mapping!$C:$G,5,0)</f>
        <v>OTC</v>
      </c>
      <c r="L2952" t="str">
        <f>VLOOKUP(J2952&amp;H2952,Mapping!J:K,2,0)</f>
        <v>Imodium</v>
      </c>
      <c r="M2952" t="str">
        <f>IF(OR(I2952="PIZ BUIN",I2952="LISTERINE"),VLOOKUP(E2952,MAPEO!C:D,2,0)&amp;" "&amp;H2952,VLOOKUP(E2952,MAPEO!C:D,2,0))</f>
        <v>Imodium</v>
      </c>
      <c r="N2952">
        <f>VLOOKUP(F2952,MD!A:B,2,0)</f>
        <v>0</v>
      </c>
    </row>
    <row r="2953" spans="1:14">
      <c r="A2953" t="s">
        <v>133</v>
      </c>
      <c r="B2953" t="s">
        <v>0</v>
      </c>
      <c r="C2953" t="s">
        <v>178</v>
      </c>
      <c r="D2953" t="s">
        <v>430</v>
      </c>
      <c r="E2953" t="s">
        <v>672</v>
      </c>
      <c r="F2953" t="s">
        <v>489</v>
      </c>
      <c r="G2953" s="3">
        <v>-11.86</v>
      </c>
      <c r="H2953" s="3" t="str">
        <f>VLOOKUP($A2953&amp;$C2953&amp;$B2953,Mapping!$C:$G,3,0)</f>
        <v>PHARMA</v>
      </c>
      <c r="I2953" t="str">
        <f>VLOOKUP($A2953&amp;$C2953&amp;$B2953,Mapping!$C:$G,4,0)</f>
        <v>Imodium</v>
      </c>
      <c r="J2953" t="str">
        <f t="shared" si="46"/>
        <v>IMODIUM</v>
      </c>
      <c r="K2953" t="str">
        <f>VLOOKUP($A2953&amp;$C2953&amp;$B2953,Mapping!$C:$G,5,0)</f>
        <v>OTC</v>
      </c>
      <c r="L2953" t="str">
        <f>VLOOKUP(J2953&amp;H2953,Mapping!J:K,2,0)</f>
        <v>Imodium</v>
      </c>
      <c r="M2953" t="str">
        <f>IF(OR(I2953="PIZ BUIN",I2953="LISTERINE"),VLOOKUP(E2953,MAPEO!C:D,2,0)&amp;" "&amp;H2953,VLOOKUP(E2953,MAPEO!C:D,2,0))</f>
        <v>Imodium</v>
      </c>
      <c r="N2953">
        <f>VLOOKUP(F2953,MD!A:B,2,0)</f>
        <v>0</v>
      </c>
    </row>
    <row r="2954" spans="1:14">
      <c r="A2954" t="s">
        <v>133</v>
      </c>
      <c r="B2954" t="s">
        <v>0</v>
      </c>
      <c r="C2954" t="s">
        <v>178</v>
      </c>
      <c r="D2954" t="s">
        <v>430</v>
      </c>
      <c r="E2954" t="s">
        <v>672</v>
      </c>
      <c r="F2954" t="s">
        <v>490</v>
      </c>
      <c r="G2954" s="3">
        <v>1154.04</v>
      </c>
      <c r="H2954" s="3" t="str">
        <f>VLOOKUP($A2954&amp;$C2954&amp;$B2954,Mapping!$C:$G,3,0)</f>
        <v>PHARMA</v>
      </c>
      <c r="I2954" t="str">
        <f>VLOOKUP($A2954&amp;$C2954&amp;$B2954,Mapping!$C:$G,4,0)</f>
        <v>Imodium</v>
      </c>
      <c r="J2954" t="str">
        <f t="shared" si="46"/>
        <v>IMODIUM</v>
      </c>
      <c r="K2954" t="str">
        <f>VLOOKUP($A2954&amp;$C2954&amp;$B2954,Mapping!$C:$G,5,0)</f>
        <v>OTC</v>
      </c>
      <c r="L2954" t="str">
        <f>VLOOKUP(J2954&amp;H2954,Mapping!J:K,2,0)</f>
        <v>Imodium</v>
      </c>
      <c r="M2954" t="str">
        <f>IF(OR(I2954="PIZ BUIN",I2954="LISTERINE"),VLOOKUP(E2954,MAPEO!C:D,2,0)&amp;" "&amp;H2954,VLOOKUP(E2954,MAPEO!C:D,2,0))</f>
        <v>Imodium</v>
      </c>
      <c r="N2954">
        <f>VLOOKUP(F2954,MD!A:B,2,0)</f>
        <v>0</v>
      </c>
    </row>
    <row r="2955" spans="1:14">
      <c r="A2955" t="s">
        <v>133</v>
      </c>
      <c r="B2955" t="s">
        <v>0</v>
      </c>
      <c r="C2955" t="s">
        <v>178</v>
      </c>
      <c r="D2955" t="s">
        <v>430</v>
      </c>
      <c r="E2955" t="s">
        <v>672</v>
      </c>
      <c r="F2955" t="s">
        <v>491</v>
      </c>
      <c r="G2955" s="3">
        <v>-16.920000000000002</v>
      </c>
      <c r="H2955" s="3" t="str">
        <f>VLOOKUP($A2955&amp;$C2955&amp;$B2955,Mapping!$C:$G,3,0)</f>
        <v>PHARMA</v>
      </c>
      <c r="I2955" t="str">
        <f>VLOOKUP($A2955&amp;$C2955&amp;$B2955,Mapping!$C:$G,4,0)</f>
        <v>Imodium</v>
      </c>
      <c r="J2955" t="str">
        <f t="shared" si="46"/>
        <v>IMODIUM</v>
      </c>
      <c r="K2955" t="str">
        <f>VLOOKUP($A2955&amp;$C2955&amp;$B2955,Mapping!$C:$G,5,0)</f>
        <v>OTC</v>
      </c>
      <c r="L2955" t="str">
        <f>VLOOKUP(J2955&amp;H2955,Mapping!J:K,2,0)</f>
        <v>Imodium</v>
      </c>
      <c r="M2955" t="str">
        <f>IF(OR(I2955="PIZ BUIN",I2955="LISTERINE"),VLOOKUP(E2955,MAPEO!C:D,2,0)&amp;" "&amp;H2955,VLOOKUP(E2955,MAPEO!C:D,2,0))</f>
        <v>Imodium</v>
      </c>
      <c r="N2955">
        <f>VLOOKUP(F2955,MD!A:B,2,0)</f>
        <v>0</v>
      </c>
    </row>
    <row r="2956" spans="1:14">
      <c r="A2956" t="s">
        <v>133</v>
      </c>
      <c r="B2956" t="s">
        <v>0</v>
      </c>
      <c r="C2956" t="s">
        <v>178</v>
      </c>
      <c r="D2956" t="s">
        <v>430</v>
      </c>
      <c r="E2956" t="s">
        <v>672</v>
      </c>
      <c r="F2956" t="s">
        <v>492</v>
      </c>
      <c r="G2956" s="3">
        <v>-29.87</v>
      </c>
      <c r="H2956" s="3" t="str">
        <f>VLOOKUP($A2956&amp;$C2956&amp;$B2956,Mapping!$C:$G,3,0)</f>
        <v>PHARMA</v>
      </c>
      <c r="I2956" t="str">
        <f>VLOOKUP($A2956&amp;$C2956&amp;$B2956,Mapping!$C:$G,4,0)</f>
        <v>Imodium</v>
      </c>
      <c r="J2956" t="str">
        <f t="shared" si="46"/>
        <v>IMODIUM</v>
      </c>
      <c r="K2956" t="str">
        <f>VLOOKUP($A2956&amp;$C2956&amp;$B2956,Mapping!$C:$G,5,0)</f>
        <v>OTC</v>
      </c>
      <c r="L2956" t="str">
        <f>VLOOKUP(J2956&amp;H2956,Mapping!J:K,2,0)</f>
        <v>Imodium</v>
      </c>
      <c r="M2956" t="str">
        <f>IF(OR(I2956="PIZ BUIN",I2956="LISTERINE"),VLOOKUP(E2956,MAPEO!C:D,2,0)&amp;" "&amp;H2956,VLOOKUP(E2956,MAPEO!C:D,2,0))</f>
        <v>Imodium</v>
      </c>
      <c r="N2956">
        <f>VLOOKUP(F2956,MD!A:B,2,0)</f>
        <v>0</v>
      </c>
    </row>
    <row r="2957" spans="1:14">
      <c r="A2957" t="s">
        <v>133</v>
      </c>
      <c r="B2957" t="s">
        <v>0</v>
      </c>
      <c r="C2957" t="s">
        <v>178</v>
      </c>
      <c r="D2957" t="s">
        <v>430</v>
      </c>
      <c r="E2957" t="s">
        <v>672</v>
      </c>
      <c r="F2957" t="s">
        <v>493</v>
      </c>
      <c r="G2957" s="3">
        <v>-1372.62</v>
      </c>
      <c r="H2957" s="3" t="str">
        <f>VLOOKUP($A2957&amp;$C2957&amp;$B2957,Mapping!$C:$G,3,0)</f>
        <v>PHARMA</v>
      </c>
      <c r="I2957" t="str">
        <f>VLOOKUP($A2957&amp;$C2957&amp;$B2957,Mapping!$C:$G,4,0)</f>
        <v>Imodium</v>
      </c>
      <c r="J2957" t="str">
        <f t="shared" si="46"/>
        <v>IMODIUM</v>
      </c>
      <c r="K2957" t="str">
        <f>VLOOKUP($A2957&amp;$C2957&amp;$B2957,Mapping!$C:$G,5,0)</f>
        <v>OTC</v>
      </c>
      <c r="L2957" t="str">
        <f>VLOOKUP(J2957&amp;H2957,Mapping!J:K,2,0)</f>
        <v>Imodium</v>
      </c>
      <c r="M2957" t="str">
        <f>IF(OR(I2957="PIZ BUIN",I2957="LISTERINE"),VLOOKUP(E2957,MAPEO!C:D,2,0)&amp;" "&amp;H2957,VLOOKUP(E2957,MAPEO!C:D,2,0))</f>
        <v>Imodium</v>
      </c>
      <c r="N2957">
        <f>VLOOKUP(F2957,MD!A:B,2,0)</f>
        <v>0</v>
      </c>
    </row>
    <row r="2958" spans="1:14">
      <c r="A2958" t="s">
        <v>133</v>
      </c>
      <c r="B2958" t="s">
        <v>0</v>
      </c>
      <c r="C2958" t="s">
        <v>178</v>
      </c>
      <c r="D2958" t="s">
        <v>430</v>
      </c>
      <c r="E2958" t="s">
        <v>672</v>
      </c>
      <c r="F2958" t="s">
        <v>95</v>
      </c>
      <c r="G2958" s="3">
        <v>-39.49</v>
      </c>
      <c r="H2958" s="3" t="str">
        <f>VLOOKUP($A2958&amp;$C2958&amp;$B2958,Mapping!$C:$G,3,0)</f>
        <v>PHARMA</v>
      </c>
      <c r="I2958" t="str">
        <f>VLOOKUP($A2958&amp;$C2958&amp;$B2958,Mapping!$C:$G,4,0)</f>
        <v>Imodium</v>
      </c>
      <c r="J2958" t="str">
        <f t="shared" si="46"/>
        <v>IMODIUM</v>
      </c>
      <c r="K2958" t="str">
        <f>VLOOKUP($A2958&amp;$C2958&amp;$B2958,Mapping!$C:$G,5,0)</f>
        <v>OTC</v>
      </c>
      <c r="L2958" t="str">
        <f>VLOOKUP(J2958&amp;H2958,Mapping!J:K,2,0)</f>
        <v>Imodium</v>
      </c>
      <c r="M2958" t="str">
        <f>IF(OR(I2958="PIZ BUIN",I2958="LISTERINE"),VLOOKUP(E2958,MAPEO!C:D,2,0)&amp;" "&amp;H2958,VLOOKUP(E2958,MAPEO!C:D,2,0))</f>
        <v>Imodium</v>
      </c>
      <c r="N2958" t="str">
        <f>VLOOKUP(F2958,MD!A:B,2,0)</f>
        <v>YTD 2015</v>
      </c>
    </row>
    <row r="2959" spans="1:14">
      <c r="A2959" t="s">
        <v>133</v>
      </c>
      <c r="B2959" t="s">
        <v>0</v>
      </c>
      <c r="C2959" t="s">
        <v>178</v>
      </c>
      <c r="D2959" t="s">
        <v>430</v>
      </c>
      <c r="E2959" t="s">
        <v>672</v>
      </c>
      <c r="F2959" t="s">
        <v>96</v>
      </c>
      <c r="G2959" s="3">
        <v>-4.74</v>
      </c>
      <c r="H2959" s="3" t="str">
        <f>VLOOKUP($A2959&amp;$C2959&amp;$B2959,Mapping!$C:$G,3,0)</f>
        <v>PHARMA</v>
      </c>
      <c r="I2959" t="str">
        <f>VLOOKUP($A2959&amp;$C2959&amp;$B2959,Mapping!$C:$G,4,0)</f>
        <v>Imodium</v>
      </c>
      <c r="J2959" t="str">
        <f t="shared" si="46"/>
        <v>IMODIUM</v>
      </c>
      <c r="K2959" t="str">
        <f>VLOOKUP($A2959&amp;$C2959&amp;$B2959,Mapping!$C:$G,5,0)</f>
        <v>OTC</v>
      </c>
      <c r="L2959" t="str">
        <f>VLOOKUP(J2959&amp;H2959,Mapping!J:K,2,0)</f>
        <v>Imodium</v>
      </c>
      <c r="M2959" t="str">
        <f>IF(OR(I2959="PIZ BUIN",I2959="LISTERINE"),VLOOKUP(E2959,MAPEO!C:D,2,0)&amp;" "&amp;H2959,VLOOKUP(E2959,MAPEO!C:D,2,0))</f>
        <v>Imodium</v>
      </c>
      <c r="N2959" t="str">
        <f>VLOOKUP(F2959,MD!A:B,2,0)</f>
        <v>YTD 2015</v>
      </c>
    </row>
    <row r="2960" spans="1:14">
      <c r="A2960" t="s">
        <v>133</v>
      </c>
      <c r="B2960" t="s">
        <v>0</v>
      </c>
      <c r="C2960" t="s">
        <v>178</v>
      </c>
      <c r="D2960" t="s">
        <v>430</v>
      </c>
      <c r="E2960" t="s">
        <v>672</v>
      </c>
      <c r="F2960" t="s">
        <v>97</v>
      </c>
      <c r="G2960" s="3">
        <v>36.85</v>
      </c>
      <c r="H2960" s="3" t="str">
        <f>VLOOKUP($A2960&amp;$C2960&amp;$B2960,Mapping!$C:$G,3,0)</f>
        <v>PHARMA</v>
      </c>
      <c r="I2960" t="str">
        <f>VLOOKUP($A2960&amp;$C2960&amp;$B2960,Mapping!$C:$G,4,0)</f>
        <v>Imodium</v>
      </c>
      <c r="J2960" t="str">
        <f t="shared" si="46"/>
        <v>IMODIUM</v>
      </c>
      <c r="K2960" t="str">
        <f>VLOOKUP($A2960&amp;$C2960&amp;$B2960,Mapping!$C:$G,5,0)</f>
        <v>OTC</v>
      </c>
      <c r="L2960" t="str">
        <f>VLOOKUP(J2960&amp;H2960,Mapping!J:K,2,0)</f>
        <v>Imodium</v>
      </c>
      <c r="M2960" t="str">
        <f>IF(OR(I2960="PIZ BUIN",I2960="LISTERINE"),VLOOKUP(E2960,MAPEO!C:D,2,0)&amp;" "&amp;H2960,VLOOKUP(E2960,MAPEO!C:D,2,0))</f>
        <v>Imodium</v>
      </c>
      <c r="N2960" t="str">
        <f>VLOOKUP(F2960,MD!A:B,2,0)</f>
        <v>YTD 2015</v>
      </c>
    </row>
    <row r="2961" spans="1:14">
      <c r="A2961" t="s">
        <v>133</v>
      </c>
      <c r="B2961" t="s">
        <v>0</v>
      </c>
      <c r="C2961" t="s">
        <v>178</v>
      </c>
      <c r="D2961" t="s">
        <v>430</v>
      </c>
      <c r="E2961" t="s">
        <v>672</v>
      </c>
      <c r="F2961" t="s">
        <v>101</v>
      </c>
      <c r="G2961" s="3">
        <v>-8.4600000000000009</v>
      </c>
      <c r="H2961" s="3" t="str">
        <f>VLOOKUP($A2961&amp;$C2961&amp;$B2961,Mapping!$C:$G,3,0)</f>
        <v>PHARMA</v>
      </c>
      <c r="I2961" t="str">
        <f>VLOOKUP($A2961&amp;$C2961&amp;$B2961,Mapping!$C:$G,4,0)</f>
        <v>Imodium</v>
      </c>
      <c r="J2961" t="str">
        <f t="shared" si="46"/>
        <v>IMODIUM</v>
      </c>
      <c r="K2961" t="str">
        <f>VLOOKUP($A2961&amp;$C2961&amp;$B2961,Mapping!$C:$G,5,0)</f>
        <v>OTC</v>
      </c>
      <c r="L2961" t="str">
        <f>VLOOKUP(J2961&amp;H2961,Mapping!J:K,2,0)</f>
        <v>Imodium</v>
      </c>
      <c r="M2961" t="str">
        <f>IF(OR(I2961="PIZ BUIN",I2961="LISTERINE"),VLOOKUP(E2961,MAPEO!C:D,2,0)&amp;" "&amp;H2961,VLOOKUP(E2961,MAPEO!C:D,2,0))</f>
        <v>Imodium</v>
      </c>
      <c r="N2961" t="str">
        <f>VLOOKUP(F2961,MD!A:B,2,0)</f>
        <v>YTD 2015</v>
      </c>
    </row>
    <row r="2962" spans="1:14">
      <c r="A2962" t="s">
        <v>133</v>
      </c>
      <c r="B2962" t="s">
        <v>0</v>
      </c>
      <c r="C2962" t="s">
        <v>178</v>
      </c>
      <c r="D2962" t="s">
        <v>430</v>
      </c>
      <c r="E2962" t="s">
        <v>672</v>
      </c>
      <c r="F2962" t="s">
        <v>104</v>
      </c>
      <c r="G2962" s="3">
        <v>-48.87</v>
      </c>
      <c r="H2962" s="3" t="str">
        <f>VLOOKUP($A2962&amp;$C2962&amp;$B2962,Mapping!$C:$G,3,0)</f>
        <v>PHARMA</v>
      </c>
      <c r="I2962" t="str">
        <f>VLOOKUP($A2962&amp;$C2962&amp;$B2962,Mapping!$C:$G,4,0)</f>
        <v>Imodium</v>
      </c>
      <c r="J2962" t="str">
        <f t="shared" si="46"/>
        <v>IMODIUM</v>
      </c>
      <c r="K2962" t="str">
        <f>VLOOKUP($A2962&amp;$C2962&amp;$B2962,Mapping!$C:$G,5,0)</f>
        <v>OTC</v>
      </c>
      <c r="L2962" t="str">
        <f>VLOOKUP(J2962&amp;H2962,Mapping!J:K,2,0)</f>
        <v>Imodium</v>
      </c>
      <c r="M2962" t="str">
        <f>IF(OR(I2962="PIZ BUIN",I2962="LISTERINE"),VLOOKUP(E2962,MAPEO!C:D,2,0)&amp;" "&amp;H2962,VLOOKUP(E2962,MAPEO!C:D,2,0))</f>
        <v>Imodium</v>
      </c>
      <c r="N2962" t="str">
        <f>VLOOKUP(F2962,MD!A:B,2,0)</f>
        <v>YTD 2015</v>
      </c>
    </row>
    <row r="2963" spans="1:14">
      <c r="A2963" t="s">
        <v>133</v>
      </c>
      <c r="B2963" t="s">
        <v>0</v>
      </c>
      <c r="C2963" t="s">
        <v>178</v>
      </c>
      <c r="D2963" t="s">
        <v>430</v>
      </c>
      <c r="E2963" t="s">
        <v>672</v>
      </c>
      <c r="F2963" t="s">
        <v>105</v>
      </c>
      <c r="G2963" s="3">
        <v>481.61</v>
      </c>
      <c r="H2963" s="3" t="str">
        <f>VLOOKUP($A2963&amp;$C2963&amp;$B2963,Mapping!$C:$G,3,0)</f>
        <v>PHARMA</v>
      </c>
      <c r="I2963" t="str">
        <f>VLOOKUP($A2963&amp;$C2963&amp;$B2963,Mapping!$C:$G,4,0)</f>
        <v>Imodium</v>
      </c>
      <c r="J2963" t="str">
        <f t="shared" si="46"/>
        <v>IMODIUM</v>
      </c>
      <c r="K2963" t="str">
        <f>VLOOKUP($A2963&amp;$C2963&amp;$B2963,Mapping!$C:$G,5,0)</f>
        <v>OTC</v>
      </c>
      <c r="L2963" t="str">
        <f>VLOOKUP(J2963&amp;H2963,Mapping!J:K,2,0)</f>
        <v>Imodium</v>
      </c>
      <c r="M2963" t="str">
        <f>IF(OR(I2963="PIZ BUIN",I2963="LISTERINE"),VLOOKUP(E2963,MAPEO!C:D,2,0)&amp;" "&amp;H2963,VLOOKUP(E2963,MAPEO!C:D,2,0))</f>
        <v>Imodium</v>
      </c>
      <c r="N2963" t="str">
        <f>VLOOKUP(F2963,MD!A:B,2,0)</f>
        <v>YTD 2015</v>
      </c>
    </row>
    <row r="2964" spans="1:14">
      <c r="A2964" t="s">
        <v>133</v>
      </c>
      <c r="B2964" t="s">
        <v>0</v>
      </c>
      <c r="C2964" t="s">
        <v>178</v>
      </c>
      <c r="D2964" t="s">
        <v>430</v>
      </c>
      <c r="E2964" t="s">
        <v>672</v>
      </c>
      <c r="F2964" t="s">
        <v>106</v>
      </c>
      <c r="G2964" s="3">
        <v>-72.45</v>
      </c>
      <c r="H2964" s="3" t="str">
        <f>VLOOKUP($A2964&amp;$C2964&amp;$B2964,Mapping!$C:$G,3,0)</f>
        <v>PHARMA</v>
      </c>
      <c r="I2964" t="str">
        <f>VLOOKUP($A2964&amp;$C2964&amp;$B2964,Mapping!$C:$G,4,0)</f>
        <v>Imodium</v>
      </c>
      <c r="J2964" t="str">
        <f t="shared" si="46"/>
        <v>IMODIUM</v>
      </c>
      <c r="K2964" t="str">
        <f>VLOOKUP($A2964&amp;$C2964&amp;$B2964,Mapping!$C:$G,5,0)</f>
        <v>OTC</v>
      </c>
      <c r="L2964" t="str">
        <f>VLOOKUP(J2964&amp;H2964,Mapping!J:K,2,0)</f>
        <v>Imodium</v>
      </c>
      <c r="M2964" t="str">
        <f>IF(OR(I2964="PIZ BUIN",I2964="LISTERINE"),VLOOKUP(E2964,MAPEO!C:D,2,0)&amp;" "&amp;H2964,VLOOKUP(E2964,MAPEO!C:D,2,0))</f>
        <v>Imodium</v>
      </c>
      <c r="N2964" t="str">
        <f>VLOOKUP(F2964,MD!A:B,2,0)</f>
        <v>YTD 2015</v>
      </c>
    </row>
    <row r="2965" spans="1:14">
      <c r="A2965" t="s">
        <v>133</v>
      </c>
      <c r="B2965" t="s">
        <v>0</v>
      </c>
      <c r="C2965" t="s">
        <v>178</v>
      </c>
      <c r="D2965" t="s">
        <v>430</v>
      </c>
      <c r="E2965" t="s">
        <v>672</v>
      </c>
      <c r="F2965" t="s">
        <v>108</v>
      </c>
      <c r="G2965" s="3">
        <v>-27.22</v>
      </c>
      <c r="H2965" s="3" t="str">
        <f>VLOOKUP($A2965&amp;$C2965&amp;$B2965,Mapping!$C:$G,3,0)</f>
        <v>PHARMA</v>
      </c>
      <c r="I2965" t="str">
        <f>VLOOKUP($A2965&amp;$C2965&amp;$B2965,Mapping!$C:$G,4,0)</f>
        <v>Imodium</v>
      </c>
      <c r="J2965" t="str">
        <f t="shared" si="46"/>
        <v>IMODIUM</v>
      </c>
      <c r="K2965" t="str">
        <f>VLOOKUP($A2965&amp;$C2965&amp;$B2965,Mapping!$C:$G,5,0)</f>
        <v>OTC</v>
      </c>
      <c r="L2965" t="str">
        <f>VLOOKUP(J2965&amp;H2965,Mapping!J:K,2,0)</f>
        <v>Imodium</v>
      </c>
      <c r="M2965" t="str">
        <f>IF(OR(I2965="PIZ BUIN",I2965="LISTERINE"),VLOOKUP(E2965,MAPEO!C:D,2,0)&amp;" "&amp;H2965,VLOOKUP(E2965,MAPEO!C:D,2,0))</f>
        <v>Imodium</v>
      </c>
      <c r="N2965">
        <f>VLOOKUP(F2965,MD!A:B,2,0)</f>
        <v>0</v>
      </c>
    </row>
    <row r="2966" spans="1:14">
      <c r="A2966" t="s">
        <v>133</v>
      </c>
      <c r="B2966" t="s">
        <v>0</v>
      </c>
      <c r="C2966" t="s">
        <v>178</v>
      </c>
      <c r="D2966" t="s">
        <v>430</v>
      </c>
      <c r="E2966" t="s">
        <v>672</v>
      </c>
      <c r="F2966" t="s">
        <v>109</v>
      </c>
      <c r="G2966" s="3">
        <v>-29.22</v>
      </c>
      <c r="H2966" s="3" t="str">
        <f>VLOOKUP($A2966&amp;$C2966&amp;$B2966,Mapping!$C:$G,3,0)</f>
        <v>PHARMA</v>
      </c>
      <c r="I2966" t="str">
        <f>VLOOKUP($A2966&amp;$C2966&amp;$B2966,Mapping!$C:$G,4,0)</f>
        <v>Imodium</v>
      </c>
      <c r="J2966" t="str">
        <f t="shared" si="46"/>
        <v>IMODIUM</v>
      </c>
      <c r="K2966" t="str">
        <f>VLOOKUP($A2966&amp;$C2966&amp;$B2966,Mapping!$C:$G,5,0)</f>
        <v>OTC</v>
      </c>
      <c r="L2966" t="str">
        <f>VLOOKUP(J2966&amp;H2966,Mapping!J:K,2,0)</f>
        <v>Imodium</v>
      </c>
      <c r="M2966" t="str">
        <f>IF(OR(I2966="PIZ BUIN",I2966="LISTERINE"),VLOOKUP(E2966,MAPEO!C:D,2,0)&amp;" "&amp;H2966,VLOOKUP(E2966,MAPEO!C:D,2,0))</f>
        <v>Imodium</v>
      </c>
      <c r="N2966">
        <f>VLOOKUP(F2966,MD!A:B,2,0)</f>
        <v>0</v>
      </c>
    </row>
    <row r="2967" spans="1:14">
      <c r="A2967" t="s">
        <v>133</v>
      </c>
      <c r="B2967" t="s">
        <v>0</v>
      </c>
      <c r="C2967" t="s">
        <v>178</v>
      </c>
      <c r="D2967" t="s">
        <v>430</v>
      </c>
      <c r="E2967" t="s">
        <v>672</v>
      </c>
      <c r="F2967" t="s">
        <v>111</v>
      </c>
      <c r="G2967" s="3">
        <v>0.01</v>
      </c>
      <c r="H2967" s="3" t="str">
        <f>VLOOKUP($A2967&amp;$C2967&amp;$B2967,Mapping!$C:$G,3,0)</f>
        <v>PHARMA</v>
      </c>
      <c r="I2967" t="str">
        <f>VLOOKUP($A2967&amp;$C2967&amp;$B2967,Mapping!$C:$G,4,0)</f>
        <v>Imodium</v>
      </c>
      <c r="J2967" t="str">
        <f t="shared" si="46"/>
        <v>IMODIUM</v>
      </c>
      <c r="K2967" t="str">
        <f>VLOOKUP($A2967&amp;$C2967&amp;$B2967,Mapping!$C:$G,5,0)</f>
        <v>OTC</v>
      </c>
      <c r="L2967" t="str">
        <f>VLOOKUP(J2967&amp;H2967,Mapping!J:K,2,0)</f>
        <v>Imodium</v>
      </c>
      <c r="M2967" t="str">
        <f>IF(OR(I2967="PIZ BUIN",I2967="LISTERINE"),VLOOKUP(E2967,MAPEO!C:D,2,0)&amp;" "&amp;H2967,VLOOKUP(E2967,MAPEO!C:D,2,0))</f>
        <v>Imodium</v>
      </c>
      <c r="N2967">
        <f>VLOOKUP(F2967,MD!A:B,2,0)</f>
        <v>0</v>
      </c>
    </row>
    <row r="2968" spans="1:14">
      <c r="A2968" t="s">
        <v>133</v>
      </c>
      <c r="B2968" t="s">
        <v>0</v>
      </c>
      <c r="C2968" t="s">
        <v>178</v>
      </c>
      <c r="D2968" t="s">
        <v>430</v>
      </c>
      <c r="E2968" t="s">
        <v>672</v>
      </c>
      <c r="F2968" t="s">
        <v>115</v>
      </c>
      <c r="G2968" s="3">
        <v>-125</v>
      </c>
      <c r="H2968" s="3" t="str">
        <f>VLOOKUP($A2968&amp;$C2968&amp;$B2968,Mapping!$C:$G,3,0)</f>
        <v>PHARMA</v>
      </c>
      <c r="I2968" t="str">
        <f>VLOOKUP($A2968&amp;$C2968&amp;$B2968,Mapping!$C:$G,4,0)</f>
        <v>Imodium</v>
      </c>
      <c r="J2968" t="str">
        <f t="shared" si="46"/>
        <v>IMODIUM</v>
      </c>
      <c r="K2968" t="str">
        <f>VLOOKUP($A2968&amp;$C2968&amp;$B2968,Mapping!$C:$G,5,0)</f>
        <v>OTC</v>
      </c>
      <c r="L2968" t="str">
        <f>VLOOKUP(J2968&amp;H2968,Mapping!J:K,2,0)</f>
        <v>Imodium</v>
      </c>
      <c r="M2968" t="str">
        <f>IF(OR(I2968="PIZ BUIN",I2968="LISTERINE"),VLOOKUP(E2968,MAPEO!C:D,2,0)&amp;" "&amp;H2968,VLOOKUP(E2968,MAPEO!C:D,2,0))</f>
        <v>Imodium</v>
      </c>
      <c r="N2968" t="str">
        <f>VLOOKUP(F2968,MD!A:B,2,0)</f>
        <v>YTD 2016</v>
      </c>
    </row>
    <row r="2969" spans="1:14">
      <c r="A2969" t="s">
        <v>133</v>
      </c>
      <c r="B2969" t="s">
        <v>0</v>
      </c>
      <c r="C2969" t="s">
        <v>178</v>
      </c>
      <c r="D2969" t="s">
        <v>430</v>
      </c>
      <c r="E2969" t="s">
        <v>673</v>
      </c>
      <c r="F2969" t="s">
        <v>488</v>
      </c>
      <c r="G2969" s="3">
        <v>-29.23</v>
      </c>
      <c r="H2969" s="3" t="str">
        <f>VLOOKUP($A2969&amp;$C2969&amp;$B2969,Mapping!$C:$G,3,0)</f>
        <v>PHARMA</v>
      </c>
      <c r="I2969" t="str">
        <f>VLOOKUP($A2969&amp;$C2969&amp;$B2969,Mapping!$C:$G,4,0)</f>
        <v>Imodium</v>
      </c>
      <c r="J2969" t="str">
        <f t="shared" si="46"/>
        <v>IMODIUM</v>
      </c>
      <c r="K2969" t="str">
        <f>VLOOKUP($A2969&amp;$C2969&amp;$B2969,Mapping!$C:$G,5,0)</f>
        <v>OTC</v>
      </c>
      <c r="L2969" t="str">
        <f>VLOOKUP(J2969&amp;H2969,Mapping!J:K,2,0)</f>
        <v>Imodium</v>
      </c>
      <c r="M2969" t="str">
        <f>IF(OR(I2969="PIZ BUIN",I2969="LISTERINE"),VLOOKUP(E2969,MAPEO!C:D,2,0)&amp;" "&amp;H2969,VLOOKUP(E2969,MAPEO!C:D,2,0))</f>
        <v>Imodium</v>
      </c>
      <c r="N2969">
        <f>VLOOKUP(F2969,MD!A:B,2,0)</f>
        <v>0</v>
      </c>
    </row>
    <row r="2970" spans="1:14">
      <c r="A2970" t="s">
        <v>133</v>
      </c>
      <c r="B2970" t="s">
        <v>0</v>
      </c>
      <c r="C2970" t="s">
        <v>178</v>
      </c>
      <c r="D2970" t="s">
        <v>431</v>
      </c>
      <c r="E2970" t="s">
        <v>674</v>
      </c>
      <c r="F2970" t="s">
        <v>488</v>
      </c>
      <c r="G2970" s="3">
        <v>-1174.53</v>
      </c>
      <c r="H2970" s="3" t="str">
        <f>VLOOKUP($A2970&amp;$C2970&amp;$B2970,Mapping!$C:$G,3,0)</f>
        <v>PHARMA</v>
      </c>
      <c r="I2970" t="str">
        <f>VLOOKUP($A2970&amp;$C2970&amp;$B2970,Mapping!$C:$G,4,0)</f>
        <v>Imodium</v>
      </c>
      <c r="J2970" t="str">
        <f t="shared" si="46"/>
        <v>IMONOGAS</v>
      </c>
      <c r="K2970" t="str">
        <f>VLOOKUP($A2970&amp;$C2970&amp;$B2970,Mapping!$C:$G,5,0)</f>
        <v>OTC</v>
      </c>
      <c r="L2970" t="str">
        <f>VLOOKUP(J2970&amp;H2970,Mapping!J:K,2,0)</f>
        <v>Imonogas</v>
      </c>
      <c r="M2970" t="str">
        <f>IF(OR(I2970="PIZ BUIN",I2970="LISTERINE"),VLOOKUP(E2970,MAPEO!C:D,2,0)&amp;" "&amp;H2970,VLOOKUP(E2970,MAPEO!C:D,2,0))</f>
        <v>Imonogas</v>
      </c>
      <c r="N2970">
        <f>VLOOKUP(F2970,MD!A:B,2,0)</f>
        <v>0</v>
      </c>
    </row>
    <row r="2971" spans="1:14">
      <c r="A2971" t="s">
        <v>133</v>
      </c>
      <c r="B2971" t="s">
        <v>0</v>
      </c>
      <c r="C2971" t="s">
        <v>178</v>
      </c>
      <c r="D2971" t="s">
        <v>431</v>
      </c>
      <c r="E2971" t="s">
        <v>674</v>
      </c>
      <c r="F2971" t="s">
        <v>489</v>
      </c>
      <c r="G2971" s="3">
        <v>-207.27</v>
      </c>
      <c r="H2971" s="3" t="str">
        <f>VLOOKUP($A2971&amp;$C2971&amp;$B2971,Mapping!$C:$G,3,0)</f>
        <v>PHARMA</v>
      </c>
      <c r="I2971" t="str">
        <f>VLOOKUP($A2971&amp;$C2971&amp;$B2971,Mapping!$C:$G,4,0)</f>
        <v>Imodium</v>
      </c>
      <c r="J2971" t="str">
        <f t="shared" si="46"/>
        <v>IMONOGAS</v>
      </c>
      <c r="K2971" t="str">
        <f>VLOOKUP($A2971&amp;$C2971&amp;$B2971,Mapping!$C:$G,5,0)</f>
        <v>OTC</v>
      </c>
      <c r="L2971" t="str">
        <f>VLOOKUP(J2971&amp;H2971,Mapping!J:K,2,0)</f>
        <v>Imonogas</v>
      </c>
      <c r="M2971" t="str">
        <f>IF(OR(I2971="PIZ BUIN",I2971="LISTERINE"),VLOOKUP(E2971,MAPEO!C:D,2,0)&amp;" "&amp;H2971,VLOOKUP(E2971,MAPEO!C:D,2,0))</f>
        <v>Imonogas</v>
      </c>
      <c r="N2971">
        <f>VLOOKUP(F2971,MD!A:B,2,0)</f>
        <v>0</v>
      </c>
    </row>
    <row r="2972" spans="1:14">
      <c r="A2972" t="s">
        <v>133</v>
      </c>
      <c r="B2972" t="s">
        <v>0</v>
      </c>
      <c r="C2972" t="s">
        <v>178</v>
      </c>
      <c r="D2972" t="s">
        <v>431</v>
      </c>
      <c r="E2972" t="s">
        <v>674</v>
      </c>
      <c r="F2972" t="s">
        <v>490</v>
      </c>
      <c r="G2972" s="3">
        <v>45.91</v>
      </c>
      <c r="H2972" s="3" t="str">
        <f>VLOOKUP($A2972&amp;$C2972&amp;$B2972,Mapping!$C:$G,3,0)</f>
        <v>PHARMA</v>
      </c>
      <c r="I2972" t="str">
        <f>VLOOKUP($A2972&amp;$C2972&amp;$B2972,Mapping!$C:$G,4,0)</f>
        <v>Imodium</v>
      </c>
      <c r="J2972" t="str">
        <f t="shared" si="46"/>
        <v>IMONOGAS</v>
      </c>
      <c r="K2972" t="str">
        <f>VLOOKUP($A2972&amp;$C2972&amp;$B2972,Mapping!$C:$G,5,0)</f>
        <v>OTC</v>
      </c>
      <c r="L2972" t="str">
        <f>VLOOKUP(J2972&amp;H2972,Mapping!J:K,2,0)</f>
        <v>Imonogas</v>
      </c>
      <c r="M2972" t="str">
        <f>IF(OR(I2972="PIZ BUIN",I2972="LISTERINE"),VLOOKUP(E2972,MAPEO!C:D,2,0)&amp;" "&amp;H2972,VLOOKUP(E2972,MAPEO!C:D,2,0))</f>
        <v>Imonogas</v>
      </c>
      <c r="N2972">
        <f>VLOOKUP(F2972,MD!A:B,2,0)</f>
        <v>0</v>
      </c>
    </row>
    <row r="2973" spans="1:14">
      <c r="A2973" t="s">
        <v>133</v>
      </c>
      <c r="B2973" t="s">
        <v>0</v>
      </c>
      <c r="C2973" t="s">
        <v>178</v>
      </c>
      <c r="D2973" t="s">
        <v>431</v>
      </c>
      <c r="E2973" t="s">
        <v>674</v>
      </c>
      <c r="F2973" t="s">
        <v>493</v>
      </c>
      <c r="G2973" s="3">
        <v>-40.1</v>
      </c>
      <c r="H2973" s="3" t="str">
        <f>VLOOKUP($A2973&amp;$C2973&amp;$B2973,Mapping!$C:$G,3,0)</f>
        <v>PHARMA</v>
      </c>
      <c r="I2973" t="str">
        <f>VLOOKUP($A2973&amp;$C2973&amp;$B2973,Mapping!$C:$G,4,0)</f>
        <v>Imodium</v>
      </c>
      <c r="J2973" t="str">
        <f t="shared" si="46"/>
        <v>IMONOGAS</v>
      </c>
      <c r="K2973" t="str">
        <f>VLOOKUP($A2973&amp;$C2973&amp;$B2973,Mapping!$C:$G,5,0)</f>
        <v>OTC</v>
      </c>
      <c r="L2973" t="str">
        <f>VLOOKUP(J2973&amp;H2973,Mapping!J:K,2,0)</f>
        <v>Imonogas</v>
      </c>
      <c r="M2973" t="str">
        <f>IF(OR(I2973="PIZ BUIN",I2973="LISTERINE"),VLOOKUP(E2973,MAPEO!C:D,2,0)&amp;" "&amp;H2973,VLOOKUP(E2973,MAPEO!C:D,2,0))</f>
        <v>Imonogas</v>
      </c>
      <c r="N2973">
        <f>VLOOKUP(F2973,MD!A:B,2,0)</f>
        <v>0</v>
      </c>
    </row>
    <row r="2974" spans="1:14">
      <c r="A2974" t="s">
        <v>133</v>
      </c>
      <c r="B2974" t="s">
        <v>0</v>
      </c>
      <c r="C2974" t="s">
        <v>178</v>
      </c>
      <c r="D2974" t="s">
        <v>431</v>
      </c>
      <c r="E2974" t="s">
        <v>675</v>
      </c>
      <c r="F2974" t="s">
        <v>490</v>
      </c>
      <c r="G2974" s="3">
        <v>70.61</v>
      </c>
      <c r="H2974" s="3" t="str">
        <f>VLOOKUP($A2974&amp;$C2974&amp;$B2974,Mapping!$C:$G,3,0)</f>
        <v>PHARMA</v>
      </c>
      <c r="I2974" t="str">
        <f>VLOOKUP($A2974&amp;$C2974&amp;$B2974,Mapping!$C:$G,4,0)</f>
        <v>Imodium</v>
      </c>
      <c r="J2974" t="str">
        <f t="shared" si="46"/>
        <v>IMONOGAS</v>
      </c>
      <c r="K2974" t="str">
        <f>VLOOKUP($A2974&amp;$C2974&amp;$B2974,Mapping!$C:$G,5,0)</f>
        <v>OTC</v>
      </c>
      <c r="L2974" t="str">
        <f>VLOOKUP(J2974&amp;H2974,Mapping!J:K,2,0)</f>
        <v>Imonogas</v>
      </c>
      <c r="M2974" t="str">
        <f>IF(OR(I2974="PIZ BUIN",I2974="LISTERINE"),VLOOKUP(E2974,MAPEO!C:D,2,0)&amp;" "&amp;H2974,VLOOKUP(E2974,MAPEO!C:D,2,0))</f>
        <v>Imonogas</v>
      </c>
      <c r="N2974">
        <f>VLOOKUP(F2974,MD!A:B,2,0)</f>
        <v>0</v>
      </c>
    </row>
    <row r="2975" spans="1:14">
      <c r="A2975" t="s">
        <v>133</v>
      </c>
      <c r="B2975" t="s">
        <v>0</v>
      </c>
      <c r="C2975" t="s">
        <v>178</v>
      </c>
      <c r="D2975" t="s">
        <v>431</v>
      </c>
      <c r="E2975" t="s">
        <v>675</v>
      </c>
      <c r="F2975" t="s">
        <v>493</v>
      </c>
      <c r="G2975" s="3">
        <v>-61.67</v>
      </c>
      <c r="H2975" s="3" t="str">
        <f>VLOOKUP($A2975&amp;$C2975&amp;$B2975,Mapping!$C:$G,3,0)</f>
        <v>PHARMA</v>
      </c>
      <c r="I2975" t="str">
        <f>VLOOKUP($A2975&amp;$C2975&amp;$B2975,Mapping!$C:$G,4,0)</f>
        <v>Imodium</v>
      </c>
      <c r="J2975" t="str">
        <f t="shared" si="46"/>
        <v>IMONOGAS</v>
      </c>
      <c r="K2975" t="str">
        <f>VLOOKUP($A2975&amp;$C2975&amp;$B2975,Mapping!$C:$G,5,0)</f>
        <v>OTC</v>
      </c>
      <c r="L2975" t="str">
        <f>VLOOKUP(J2975&amp;H2975,Mapping!J:K,2,0)</f>
        <v>Imonogas</v>
      </c>
      <c r="M2975" t="str">
        <f>IF(OR(I2975="PIZ BUIN",I2975="LISTERINE"),VLOOKUP(E2975,MAPEO!C:D,2,0)&amp;" "&amp;H2975,VLOOKUP(E2975,MAPEO!C:D,2,0))</f>
        <v>Imonogas</v>
      </c>
      <c r="N2975">
        <f>VLOOKUP(F2975,MD!A:B,2,0)</f>
        <v>0</v>
      </c>
    </row>
    <row r="2976" spans="1:14">
      <c r="A2976" t="s">
        <v>133</v>
      </c>
      <c r="B2976" t="s">
        <v>0</v>
      </c>
      <c r="C2976" t="s">
        <v>178</v>
      </c>
      <c r="D2976" t="s">
        <v>431</v>
      </c>
      <c r="E2976" t="s">
        <v>676</v>
      </c>
      <c r="F2976" t="s">
        <v>482</v>
      </c>
      <c r="G2976" s="3">
        <v>9377.2800000000007</v>
      </c>
      <c r="H2976" s="3" t="str">
        <f>VLOOKUP($A2976&amp;$C2976&amp;$B2976,Mapping!$C:$G,3,0)</f>
        <v>PHARMA</v>
      </c>
      <c r="I2976" t="str">
        <f>VLOOKUP($A2976&amp;$C2976&amp;$B2976,Mapping!$C:$G,4,0)</f>
        <v>Imodium</v>
      </c>
      <c r="J2976" t="str">
        <f t="shared" si="46"/>
        <v>IMONOGAS</v>
      </c>
      <c r="K2976" t="str">
        <f>VLOOKUP($A2976&amp;$C2976&amp;$B2976,Mapping!$C:$G,5,0)</f>
        <v>OTC</v>
      </c>
      <c r="L2976" t="str">
        <f>VLOOKUP(J2976&amp;H2976,Mapping!J:K,2,0)</f>
        <v>Imonogas</v>
      </c>
      <c r="M2976" t="str">
        <f>IF(OR(I2976="PIZ BUIN",I2976="LISTERINE"),VLOOKUP(E2976,MAPEO!C:D,2,0)&amp;" "&amp;H2976,VLOOKUP(E2976,MAPEO!C:D,2,0))</f>
        <v>Imonogas</v>
      </c>
      <c r="N2976">
        <f>VLOOKUP(F2976,MD!A:B,2,0)</f>
        <v>0</v>
      </c>
    </row>
    <row r="2977" spans="1:14">
      <c r="A2977" t="s">
        <v>133</v>
      </c>
      <c r="B2977" t="s">
        <v>0</v>
      </c>
      <c r="C2977" t="s">
        <v>178</v>
      </c>
      <c r="D2977" t="s">
        <v>431</v>
      </c>
      <c r="E2977" t="s">
        <v>676</v>
      </c>
      <c r="F2977" t="s">
        <v>483</v>
      </c>
      <c r="G2977" s="3">
        <v>22757.35</v>
      </c>
      <c r="H2977" s="3" t="str">
        <f>VLOOKUP($A2977&amp;$C2977&amp;$B2977,Mapping!$C:$G,3,0)</f>
        <v>PHARMA</v>
      </c>
      <c r="I2977" t="str">
        <f>VLOOKUP($A2977&amp;$C2977&amp;$B2977,Mapping!$C:$G,4,0)</f>
        <v>Imodium</v>
      </c>
      <c r="J2977" t="str">
        <f t="shared" si="46"/>
        <v>IMONOGAS</v>
      </c>
      <c r="K2977" t="str">
        <f>VLOOKUP($A2977&amp;$C2977&amp;$B2977,Mapping!$C:$G,5,0)</f>
        <v>OTC</v>
      </c>
      <c r="L2977" t="str">
        <f>VLOOKUP(J2977&amp;H2977,Mapping!J:K,2,0)</f>
        <v>Imonogas</v>
      </c>
      <c r="M2977" t="str">
        <f>IF(OR(I2977="PIZ BUIN",I2977="LISTERINE"),VLOOKUP(E2977,MAPEO!C:D,2,0)&amp;" "&amp;H2977,VLOOKUP(E2977,MAPEO!C:D,2,0))</f>
        <v>Imonogas</v>
      </c>
      <c r="N2977">
        <f>VLOOKUP(F2977,MD!A:B,2,0)</f>
        <v>0</v>
      </c>
    </row>
    <row r="2978" spans="1:14">
      <c r="A2978" t="s">
        <v>133</v>
      </c>
      <c r="B2978" t="s">
        <v>0</v>
      </c>
      <c r="C2978" t="s">
        <v>178</v>
      </c>
      <c r="D2978" t="s">
        <v>431</v>
      </c>
      <c r="E2978" t="s">
        <v>676</v>
      </c>
      <c r="F2978" t="s">
        <v>484</v>
      </c>
      <c r="G2978" s="3">
        <v>60228.39</v>
      </c>
      <c r="H2978" s="3" t="str">
        <f>VLOOKUP($A2978&amp;$C2978&amp;$B2978,Mapping!$C:$G,3,0)</f>
        <v>PHARMA</v>
      </c>
      <c r="I2978" t="str">
        <f>VLOOKUP($A2978&amp;$C2978&amp;$B2978,Mapping!$C:$G,4,0)</f>
        <v>Imodium</v>
      </c>
      <c r="J2978" t="str">
        <f t="shared" si="46"/>
        <v>IMONOGAS</v>
      </c>
      <c r="K2978" t="str">
        <f>VLOOKUP($A2978&amp;$C2978&amp;$B2978,Mapping!$C:$G,5,0)</f>
        <v>OTC</v>
      </c>
      <c r="L2978" t="str">
        <f>VLOOKUP(J2978&amp;H2978,Mapping!J:K,2,0)</f>
        <v>Imonogas</v>
      </c>
      <c r="M2978" t="str">
        <f>IF(OR(I2978="PIZ BUIN",I2978="LISTERINE"),VLOOKUP(E2978,MAPEO!C:D,2,0)&amp;" "&amp;H2978,VLOOKUP(E2978,MAPEO!C:D,2,0))</f>
        <v>Imonogas</v>
      </c>
      <c r="N2978">
        <f>VLOOKUP(F2978,MD!A:B,2,0)</f>
        <v>0</v>
      </c>
    </row>
    <row r="2979" spans="1:14">
      <c r="A2979" t="s">
        <v>133</v>
      </c>
      <c r="B2979" t="s">
        <v>0</v>
      </c>
      <c r="C2979" t="s">
        <v>178</v>
      </c>
      <c r="D2979" t="s">
        <v>431</v>
      </c>
      <c r="E2979" t="s">
        <v>676</v>
      </c>
      <c r="F2979" t="s">
        <v>485</v>
      </c>
      <c r="G2979" s="3">
        <v>28550.94</v>
      </c>
      <c r="H2979" s="3" t="str">
        <f>VLOOKUP($A2979&amp;$C2979&amp;$B2979,Mapping!$C:$G,3,0)</f>
        <v>PHARMA</v>
      </c>
      <c r="I2979" t="str">
        <f>VLOOKUP($A2979&amp;$C2979&amp;$B2979,Mapping!$C:$G,4,0)</f>
        <v>Imodium</v>
      </c>
      <c r="J2979" t="str">
        <f t="shared" si="46"/>
        <v>IMONOGAS</v>
      </c>
      <c r="K2979" t="str">
        <f>VLOOKUP($A2979&amp;$C2979&amp;$B2979,Mapping!$C:$G,5,0)</f>
        <v>OTC</v>
      </c>
      <c r="L2979" t="str">
        <f>VLOOKUP(J2979&amp;H2979,Mapping!J:K,2,0)</f>
        <v>Imonogas</v>
      </c>
      <c r="M2979" t="str">
        <f>IF(OR(I2979="PIZ BUIN",I2979="LISTERINE"),VLOOKUP(E2979,MAPEO!C:D,2,0)&amp;" "&amp;H2979,VLOOKUP(E2979,MAPEO!C:D,2,0))</f>
        <v>Imonogas</v>
      </c>
      <c r="N2979">
        <f>VLOOKUP(F2979,MD!A:B,2,0)</f>
        <v>0</v>
      </c>
    </row>
    <row r="2980" spans="1:14">
      <c r="A2980" t="s">
        <v>133</v>
      </c>
      <c r="B2980" t="s">
        <v>0</v>
      </c>
      <c r="C2980" t="s">
        <v>178</v>
      </c>
      <c r="D2980" t="s">
        <v>431</v>
      </c>
      <c r="E2980" t="s">
        <v>676</v>
      </c>
      <c r="F2980" t="s">
        <v>486</v>
      </c>
      <c r="G2980" s="3">
        <v>33212.800000000003</v>
      </c>
      <c r="H2980" s="3" t="str">
        <f>VLOOKUP($A2980&amp;$C2980&amp;$B2980,Mapping!$C:$G,3,0)</f>
        <v>PHARMA</v>
      </c>
      <c r="I2980" t="str">
        <f>VLOOKUP($A2980&amp;$C2980&amp;$B2980,Mapping!$C:$G,4,0)</f>
        <v>Imodium</v>
      </c>
      <c r="J2980" t="str">
        <f t="shared" si="46"/>
        <v>IMONOGAS</v>
      </c>
      <c r="K2980" t="str">
        <f>VLOOKUP($A2980&amp;$C2980&amp;$B2980,Mapping!$C:$G,5,0)</f>
        <v>OTC</v>
      </c>
      <c r="L2980" t="str">
        <f>VLOOKUP(J2980&amp;H2980,Mapping!J:K,2,0)</f>
        <v>Imonogas</v>
      </c>
      <c r="M2980" t="str">
        <f>IF(OR(I2980="PIZ BUIN",I2980="LISTERINE"),VLOOKUP(E2980,MAPEO!C:D,2,0)&amp;" "&amp;H2980,VLOOKUP(E2980,MAPEO!C:D,2,0))</f>
        <v>Imonogas</v>
      </c>
      <c r="N2980">
        <f>VLOOKUP(F2980,MD!A:B,2,0)</f>
        <v>0</v>
      </c>
    </row>
    <row r="2981" spans="1:14">
      <c r="A2981" t="s">
        <v>133</v>
      </c>
      <c r="B2981" t="s">
        <v>0</v>
      </c>
      <c r="C2981" t="s">
        <v>178</v>
      </c>
      <c r="D2981" t="s">
        <v>431</v>
      </c>
      <c r="E2981" t="s">
        <v>676</v>
      </c>
      <c r="F2981" t="s">
        <v>487</v>
      </c>
      <c r="G2981" s="3">
        <v>148021.69</v>
      </c>
      <c r="H2981" s="3" t="str">
        <f>VLOOKUP($A2981&amp;$C2981&amp;$B2981,Mapping!$C:$G,3,0)</f>
        <v>PHARMA</v>
      </c>
      <c r="I2981" t="str">
        <f>VLOOKUP($A2981&amp;$C2981&amp;$B2981,Mapping!$C:$G,4,0)</f>
        <v>Imodium</v>
      </c>
      <c r="J2981" t="str">
        <f t="shared" si="46"/>
        <v>IMONOGAS</v>
      </c>
      <c r="K2981" t="str">
        <f>VLOOKUP($A2981&amp;$C2981&amp;$B2981,Mapping!$C:$G,5,0)</f>
        <v>OTC</v>
      </c>
      <c r="L2981" t="str">
        <f>VLOOKUP(J2981&amp;H2981,Mapping!J:K,2,0)</f>
        <v>Imonogas</v>
      </c>
      <c r="M2981" t="str">
        <f>IF(OR(I2981="PIZ BUIN",I2981="LISTERINE"),VLOOKUP(E2981,MAPEO!C:D,2,0)&amp;" "&amp;H2981,VLOOKUP(E2981,MAPEO!C:D,2,0))</f>
        <v>Imonogas</v>
      </c>
      <c r="N2981">
        <f>VLOOKUP(F2981,MD!A:B,2,0)</f>
        <v>0</v>
      </c>
    </row>
    <row r="2982" spans="1:14">
      <c r="A2982" t="s">
        <v>133</v>
      </c>
      <c r="B2982" t="s">
        <v>0</v>
      </c>
      <c r="C2982" t="s">
        <v>178</v>
      </c>
      <c r="D2982" t="s">
        <v>431</v>
      </c>
      <c r="E2982" t="s">
        <v>676</v>
      </c>
      <c r="F2982" t="s">
        <v>488</v>
      </c>
      <c r="G2982" s="3">
        <v>12352.26</v>
      </c>
      <c r="H2982" s="3" t="str">
        <f>VLOOKUP($A2982&amp;$C2982&amp;$B2982,Mapping!$C:$G,3,0)</f>
        <v>PHARMA</v>
      </c>
      <c r="I2982" t="str">
        <f>VLOOKUP($A2982&amp;$C2982&amp;$B2982,Mapping!$C:$G,4,0)</f>
        <v>Imodium</v>
      </c>
      <c r="J2982" t="str">
        <f t="shared" si="46"/>
        <v>IMONOGAS</v>
      </c>
      <c r="K2982" t="str">
        <f>VLOOKUP($A2982&amp;$C2982&amp;$B2982,Mapping!$C:$G,5,0)</f>
        <v>OTC</v>
      </c>
      <c r="L2982" t="str">
        <f>VLOOKUP(J2982&amp;H2982,Mapping!J:K,2,0)</f>
        <v>Imonogas</v>
      </c>
      <c r="M2982" t="str">
        <f>IF(OR(I2982="PIZ BUIN",I2982="LISTERINE"),VLOOKUP(E2982,MAPEO!C:D,2,0)&amp;" "&amp;H2982,VLOOKUP(E2982,MAPEO!C:D,2,0))</f>
        <v>Imonogas</v>
      </c>
      <c r="N2982">
        <f>VLOOKUP(F2982,MD!A:B,2,0)</f>
        <v>0</v>
      </c>
    </row>
    <row r="2983" spans="1:14">
      <c r="A2983" t="s">
        <v>133</v>
      </c>
      <c r="B2983" t="s">
        <v>0</v>
      </c>
      <c r="C2983" t="s">
        <v>178</v>
      </c>
      <c r="D2983" t="s">
        <v>431</v>
      </c>
      <c r="E2983" t="s">
        <v>676</v>
      </c>
      <c r="F2983" t="s">
        <v>489</v>
      </c>
      <c r="G2983" s="3">
        <v>16564.759999999998</v>
      </c>
      <c r="H2983" s="3" t="str">
        <f>VLOOKUP($A2983&amp;$C2983&amp;$B2983,Mapping!$C:$G,3,0)</f>
        <v>PHARMA</v>
      </c>
      <c r="I2983" t="str">
        <f>VLOOKUP($A2983&amp;$C2983&amp;$B2983,Mapping!$C:$G,4,0)</f>
        <v>Imodium</v>
      </c>
      <c r="J2983" t="str">
        <f t="shared" si="46"/>
        <v>IMONOGAS</v>
      </c>
      <c r="K2983" t="str">
        <f>VLOOKUP($A2983&amp;$C2983&amp;$B2983,Mapping!$C:$G,5,0)</f>
        <v>OTC</v>
      </c>
      <c r="L2983" t="str">
        <f>VLOOKUP(J2983&amp;H2983,Mapping!J:K,2,0)</f>
        <v>Imonogas</v>
      </c>
      <c r="M2983" t="str">
        <f>IF(OR(I2983="PIZ BUIN",I2983="LISTERINE"),VLOOKUP(E2983,MAPEO!C:D,2,0)&amp;" "&amp;H2983,VLOOKUP(E2983,MAPEO!C:D,2,0))</f>
        <v>Imonogas</v>
      </c>
      <c r="N2983">
        <f>VLOOKUP(F2983,MD!A:B,2,0)</f>
        <v>0</v>
      </c>
    </row>
    <row r="2984" spans="1:14">
      <c r="A2984" t="s">
        <v>133</v>
      </c>
      <c r="B2984" t="s">
        <v>0</v>
      </c>
      <c r="C2984" t="s">
        <v>178</v>
      </c>
      <c r="D2984" t="s">
        <v>431</v>
      </c>
      <c r="E2984" t="s">
        <v>676</v>
      </c>
      <c r="F2984" t="s">
        <v>490</v>
      </c>
      <c r="G2984" s="3">
        <v>67289.710000000006</v>
      </c>
      <c r="H2984" s="3" t="str">
        <f>VLOOKUP($A2984&amp;$C2984&amp;$B2984,Mapping!$C:$G,3,0)</f>
        <v>PHARMA</v>
      </c>
      <c r="I2984" t="str">
        <f>VLOOKUP($A2984&amp;$C2984&amp;$B2984,Mapping!$C:$G,4,0)</f>
        <v>Imodium</v>
      </c>
      <c r="J2984" t="str">
        <f t="shared" si="46"/>
        <v>IMONOGAS</v>
      </c>
      <c r="K2984" t="str">
        <f>VLOOKUP($A2984&amp;$C2984&amp;$B2984,Mapping!$C:$G,5,0)</f>
        <v>OTC</v>
      </c>
      <c r="L2984" t="str">
        <f>VLOOKUP(J2984&amp;H2984,Mapping!J:K,2,0)</f>
        <v>Imonogas</v>
      </c>
      <c r="M2984" t="str">
        <f>IF(OR(I2984="PIZ BUIN",I2984="LISTERINE"),VLOOKUP(E2984,MAPEO!C:D,2,0)&amp;" "&amp;H2984,VLOOKUP(E2984,MAPEO!C:D,2,0))</f>
        <v>Imonogas</v>
      </c>
      <c r="N2984">
        <f>VLOOKUP(F2984,MD!A:B,2,0)</f>
        <v>0</v>
      </c>
    </row>
    <row r="2985" spans="1:14">
      <c r="A2985" t="s">
        <v>133</v>
      </c>
      <c r="B2985" t="s">
        <v>0</v>
      </c>
      <c r="C2985" t="s">
        <v>178</v>
      </c>
      <c r="D2985" t="s">
        <v>431</v>
      </c>
      <c r="E2985" t="s">
        <v>676</v>
      </c>
      <c r="F2985" t="s">
        <v>491</v>
      </c>
      <c r="G2985" s="3">
        <v>32568</v>
      </c>
      <c r="H2985" s="3" t="str">
        <f>VLOOKUP($A2985&amp;$C2985&amp;$B2985,Mapping!$C:$G,3,0)</f>
        <v>PHARMA</v>
      </c>
      <c r="I2985" t="str">
        <f>VLOOKUP($A2985&amp;$C2985&amp;$B2985,Mapping!$C:$G,4,0)</f>
        <v>Imodium</v>
      </c>
      <c r="J2985" t="str">
        <f t="shared" si="46"/>
        <v>IMONOGAS</v>
      </c>
      <c r="K2985" t="str">
        <f>VLOOKUP($A2985&amp;$C2985&amp;$B2985,Mapping!$C:$G,5,0)</f>
        <v>OTC</v>
      </c>
      <c r="L2985" t="str">
        <f>VLOOKUP(J2985&amp;H2985,Mapping!J:K,2,0)</f>
        <v>Imonogas</v>
      </c>
      <c r="M2985" t="str">
        <f>IF(OR(I2985="PIZ BUIN",I2985="LISTERINE"),VLOOKUP(E2985,MAPEO!C:D,2,0)&amp;" "&amp;H2985,VLOOKUP(E2985,MAPEO!C:D,2,0))</f>
        <v>Imonogas</v>
      </c>
      <c r="N2985">
        <f>VLOOKUP(F2985,MD!A:B,2,0)</f>
        <v>0</v>
      </c>
    </row>
    <row r="2986" spans="1:14">
      <c r="A2986" t="s">
        <v>133</v>
      </c>
      <c r="B2986" t="s">
        <v>0</v>
      </c>
      <c r="C2986" t="s">
        <v>178</v>
      </c>
      <c r="D2986" t="s">
        <v>431</v>
      </c>
      <c r="E2986" t="s">
        <v>676</v>
      </c>
      <c r="F2986" t="s">
        <v>492</v>
      </c>
      <c r="G2986" s="3">
        <v>35033.760000000002</v>
      </c>
      <c r="H2986" s="3" t="str">
        <f>VLOOKUP($A2986&amp;$C2986&amp;$B2986,Mapping!$C:$G,3,0)</f>
        <v>PHARMA</v>
      </c>
      <c r="I2986" t="str">
        <f>VLOOKUP($A2986&amp;$C2986&amp;$B2986,Mapping!$C:$G,4,0)</f>
        <v>Imodium</v>
      </c>
      <c r="J2986" t="str">
        <f t="shared" si="46"/>
        <v>IMONOGAS</v>
      </c>
      <c r="K2986" t="str">
        <f>VLOOKUP($A2986&amp;$C2986&amp;$B2986,Mapping!$C:$G,5,0)</f>
        <v>OTC</v>
      </c>
      <c r="L2986" t="str">
        <f>VLOOKUP(J2986&amp;H2986,Mapping!J:K,2,0)</f>
        <v>Imonogas</v>
      </c>
      <c r="M2986" t="str">
        <f>IF(OR(I2986="PIZ BUIN",I2986="LISTERINE"),VLOOKUP(E2986,MAPEO!C:D,2,0)&amp;" "&amp;H2986,VLOOKUP(E2986,MAPEO!C:D,2,0))</f>
        <v>Imonogas</v>
      </c>
      <c r="N2986">
        <f>VLOOKUP(F2986,MD!A:B,2,0)</f>
        <v>0</v>
      </c>
    </row>
    <row r="2987" spans="1:14">
      <c r="A2987" t="s">
        <v>133</v>
      </c>
      <c r="B2987" t="s">
        <v>0</v>
      </c>
      <c r="C2987" t="s">
        <v>178</v>
      </c>
      <c r="D2987" t="s">
        <v>431</v>
      </c>
      <c r="E2987" t="s">
        <v>676</v>
      </c>
      <c r="F2987" t="s">
        <v>493</v>
      </c>
      <c r="G2987" s="3">
        <v>113780.07</v>
      </c>
      <c r="H2987" s="3" t="str">
        <f>VLOOKUP($A2987&amp;$C2987&amp;$B2987,Mapping!$C:$G,3,0)</f>
        <v>PHARMA</v>
      </c>
      <c r="I2987" t="str">
        <f>VLOOKUP($A2987&amp;$C2987&amp;$B2987,Mapping!$C:$G,4,0)</f>
        <v>Imodium</v>
      </c>
      <c r="J2987" t="str">
        <f t="shared" si="46"/>
        <v>IMONOGAS</v>
      </c>
      <c r="K2987" t="str">
        <f>VLOOKUP($A2987&amp;$C2987&amp;$B2987,Mapping!$C:$G,5,0)</f>
        <v>OTC</v>
      </c>
      <c r="L2987" t="str">
        <f>VLOOKUP(J2987&amp;H2987,Mapping!J:K,2,0)</f>
        <v>Imonogas</v>
      </c>
      <c r="M2987" t="str">
        <f>IF(OR(I2987="PIZ BUIN",I2987="LISTERINE"),VLOOKUP(E2987,MAPEO!C:D,2,0)&amp;" "&amp;H2987,VLOOKUP(E2987,MAPEO!C:D,2,0))</f>
        <v>Imonogas</v>
      </c>
      <c r="N2987">
        <f>VLOOKUP(F2987,MD!A:B,2,0)</f>
        <v>0</v>
      </c>
    </row>
    <row r="2988" spans="1:14">
      <c r="A2988" t="s">
        <v>133</v>
      </c>
      <c r="B2988" t="s">
        <v>0</v>
      </c>
      <c r="C2988" t="s">
        <v>178</v>
      </c>
      <c r="D2988" t="s">
        <v>431</v>
      </c>
      <c r="E2988" t="s">
        <v>676</v>
      </c>
      <c r="F2988" t="s">
        <v>95</v>
      </c>
      <c r="G2988" s="3">
        <v>5487.49</v>
      </c>
      <c r="H2988" s="3" t="str">
        <f>VLOOKUP($A2988&amp;$C2988&amp;$B2988,Mapping!$C:$G,3,0)</f>
        <v>PHARMA</v>
      </c>
      <c r="I2988" t="str">
        <f>VLOOKUP($A2988&amp;$C2988&amp;$B2988,Mapping!$C:$G,4,0)</f>
        <v>Imodium</v>
      </c>
      <c r="J2988" t="str">
        <f t="shared" si="46"/>
        <v>IMONOGAS</v>
      </c>
      <c r="K2988" t="str">
        <f>VLOOKUP($A2988&amp;$C2988&amp;$B2988,Mapping!$C:$G,5,0)</f>
        <v>OTC</v>
      </c>
      <c r="L2988" t="str">
        <f>VLOOKUP(J2988&amp;H2988,Mapping!J:K,2,0)</f>
        <v>Imonogas</v>
      </c>
      <c r="M2988" t="str">
        <f>IF(OR(I2988="PIZ BUIN",I2988="LISTERINE"),VLOOKUP(E2988,MAPEO!C:D,2,0)&amp;" "&amp;H2988,VLOOKUP(E2988,MAPEO!C:D,2,0))</f>
        <v>Imonogas</v>
      </c>
      <c r="N2988" t="str">
        <f>VLOOKUP(F2988,MD!A:B,2,0)</f>
        <v>YTD 2015</v>
      </c>
    </row>
    <row r="2989" spans="1:14">
      <c r="A2989" t="s">
        <v>133</v>
      </c>
      <c r="B2989" t="s">
        <v>0</v>
      </c>
      <c r="C2989" t="s">
        <v>178</v>
      </c>
      <c r="D2989" t="s">
        <v>431</v>
      </c>
      <c r="E2989" t="s">
        <v>676</v>
      </c>
      <c r="F2989" t="s">
        <v>96</v>
      </c>
      <c r="G2989" s="3">
        <v>18255.16</v>
      </c>
      <c r="H2989" s="3" t="str">
        <f>VLOOKUP($A2989&amp;$C2989&amp;$B2989,Mapping!$C:$G,3,0)</f>
        <v>PHARMA</v>
      </c>
      <c r="I2989" t="str">
        <f>VLOOKUP($A2989&amp;$C2989&amp;$B2989,Mapping!$C:$G,4,0)</f>
        <v>Imodium</v>
      </c>
      <c r="J2989" t="str">
        <f t="shared" si="46"/>
        <v>IMONOGAS</v>
      </c>
      <c r="K2989" t="str">
        <f>VLOOKUP($A2989&amp;$C2989&amp;$B2989,Mapping!$C:$G,5,0)</f>
        <v>OTC</v>
      </c>
      <c r="L2989" t="str">
        <f>VLOOKUP(J2989&amp;H2989,Mapping!J:K,2,0)</f>
        <v>Imonogas</v>
      </c>
      <c r="M2989" t="str">
        <f>IF(OR(I2989="PIZ BUIN",I2989="LISTERINE"),VLOOKUP(E2989,MAPEO!C:D,2,0)&amp;" "&amp;H2989,VLOOKUP(E2989,MAPEO!C:D,2,0))</f>
        <v>Imonogas</v>
      </c>
      <c r="N2989" t="str">
        <f>VLOOKUP(F2989,MD!A:B,2,0)</f>
        <v>YTD 2015</v>
      </c>
    </row>
    <row r="2990" spans="1:14">
      <c r="A2990" t="s">
        <v>133</v>
      </c>
      <c r="B2990" t="s">
        <v>0</v>
      </c>
      <c r="C2990" t="s">
        <v>178</v>
      </c>
      <c r="D2990" t="s">
        <v>431</v>
      </c>
      <c r="E2990" t="s">
        <v>676</v>
      </c>
      <c r="F2990" t="s">
        <v>97</v>
      </c>
      <c r="G2990" s="3">
        <v>40030.379999999997</v>
      </c>
      <c r="H2990" s="3" t="str">
        <f>VLOOKUP($A2990&amp;$C2990&amp;$B2990,Mapping!$C:$G,3,0)</f>
        <v>PHARMA</v>
      </c>
      <c r="I2990" t="str">
        <f>VLOOKUP($A2990&amp;$C2990&amp;$B2990,Mapping!$C:$G,4,0)</f>
        <v>Imodium</v>
      </c>
      <c r="J2990" t="str">
        <f t="shared" si="46"/>
        <v>IMONOGAS</v>
      </c>
      <c r="K2990" t="str">
        <f>VLOOKUP($A2990&amp;$C2990&amp;$B2990,Mapping!$C:$G,5,0)</f>
        <v>OTC</v>
      </c>
      <c r="L2990" t="str">
        <f>VLOOKUP(J2990&amp;H2990,Mapping!J:K,2,0)</f>
        <v>Imonogas</v>
      </c>
      <c r="M2990" t="str">
        <f>IF(OR(I2990="PIZ BUIN",I2990="LISTERINE"),VLOOKUP(E2990,MAPEO!C:D,2,0)&amp;" "&amp;H2990,VLOOKUP(E2990,MAPEO!C:D,2,0))</f>
        <v>Imonogas</v>
      </c>
      <c r="N2990" t="str">
        <f>VLOOKUP(F2990,MD!A:B,2,0)</f>
        <v>YTD 2015</v>
      </c>
    </row>
    <row r="2991" spans="1:14">
      <c r="A2991" t="s">
        <v>133</v>
      </c>
      <c r="B2991" t="s">
        <v>0</v>
      </c>
      <c r="C2991" t="s">
        <v>178</v>
      </c>
      <c r="D2991" t="s">
        <v>431</v>
      </c>
      <c r="E2991" t="s">
        <v>676</v>
      </c>
      <c r="F2991" t="s">
        <v>101</v>
      </c>
      <c r="G2991" s="3">
        <v>14531.6</v>
      </c>
      <c r="H2991" s="3" t="str">
        <f>VLOOKUP($A2991&amp;$C2991&amp;$B2991,Mapping!$C:$G,3,0)</f>
        <v>PHARMA</v>
      </c>
      <c r="I2991" t="str">
        <f>VLOOKUP($A2991&amp;$C2991&amp;$B2991,Mapping!$C:$G,4,0)</f>
        <v>Imodium</v>
      </c>
      <c r="J2991" t="str">
        <f t="shared" si="46"/>
        <v>IMONOGAS</v>
      </c>
      <c r="K2991" t="str">
        <f>VLOOKUP($A2991&amp;$C2991&amp;$B2991,Mapping!$C:$G,5,0)</f>
        <v>OTC</v>
      </c>
      <c r="L2991" t="str">
        <f>VLOOKUP(J2991&amp;H2991,Mapping!J:K,2,0)</f>
        <v>Imonogas</v>
      </c>
      <c r="M2991" t="str">
        <f>IF(OR(I2991="PIZ BUIN",I2991="LISTERINE"),VLOOKUP(E2991,MAPEO!C:D,2,0)&amp;" "&amp;H2991,VLOOKUP(E2991,MAPEO!C:D,2,0))</f>
        <v>Imonogas</v>
      </c>
      <c r="N2991" t="str">
        <f>VLOOKUP(F2991,MD!A:B,2,0)</f>
        <v>YTD 2015</v>
      </c>
    </row>
    <row r="2992" spans="1:14">
      <c r="A2992" t="s">
        <v>133</v>
      </c>
      <c r="B2992" t="s">
        <v>0</v>
      </c>
      <c r="C2992" t="s">
        <v>178</v>
      </c>
      <c r="D2992" t="s">
        <v>431</v>
      </c>
      <c r="E2992" t="s">
        <v>676</v>
      </c>
      <c r="F2992" t="s">
        <v>104</v>
      </c>
      <c r="G2992" s="3">
        <v>45772.3</v>
      </c>
      <c r="H2992" s="3" t="str">
        <f>VLOOKUP($A2992&amp;$C2992&amp;$B2992,Mapping!$C:$G,3,0)</f>
        <v>PHARMA</v>
      </c>
      <c r="I2992" t="str">
        <f>VLOOKUP($A2992&amp;$C2992&amp;$B2992,Mapping!$C:$G,4,0)</f>
        <v>Imodium</v>
      </c>
      <c r="J2992" t="str">
        <f t="shared" si="46"/>
        <v>IMONOGAS</v>
      </c>
      <c r="K2992" t="str">
        <f>VLOOKUP($A2992&amp;$C2992&amp;$B2992,Mapping!$C:$G,5,0)</f>
        <v>OTC</v>
      </c>
      <c r="L2992" t="str">
        <f>VLOOKUP(J2992&amp;H2992,Mapping!J:K,2,0)</f>
        <v>Imonogas</v>
      </c>
      <c r="M2992" t="str">
        <f>IF(OR(I2992="PIZ BUIN",I2992="LISTERINE"),VLOOKUP(E2992,MAPEO!C:D,2,0)&amp;" "&amp;H2992,VLOOKUP(E2992,MAPEO!C:D,2,0))</f>
        <v>Imonogas</v>
      </c>
      <c r="N2992" t="str">
        <f>VLOOKUP(F2992,MD!A:B,2,0)</f>
        <v>YTD 2015</v>
      </c>
    </row>
    <row r="2993" spans="1:14">
      <c r="A2993" t="s">
        <v>133</v>
      </c>
      <c r="B2993" t="s">
        <v>0</v>
      </c>
      <c r="C2993" t="s">
        <v>178</v>
      </c>
      <c r="D2993" t="s">
        <v>431</v>
      </c>
      <c r="E2993" t="s">
        <v>676</v>
      </c>
      <c r="F2993" t="s">
        <v>105</v>
      </c>
      <c r="G2993" s="3">
        <v>96870.03</v>
      </c>
      <c r="H2993" s="3" t="str">
        <f>VLOOKUP($A2993&amp;$C2993&amp;$B2993,Mapping!$C:$G,3,0)</f>
        <v>PHARMA</v>
      </c>
      <c r="I2993" t="str">
        <f>VLOOKUP($A2993&amp;$C2993&amp;$B2993,Mapping!$C:$G,4,0)</f>
        <v>Imodium</v>
      </c>
      <c r="J2993" t="str">
        <f t="shared" si="46"/>
        <v>IMONOGAS</v>
      </c>
      <c r="K2993" t="str">
        <f>VLOOKUP($A2993&amp;$C2993&amp;$B2993,Mapping!$C:$G,5,0)</f>
        <v>OTC</v>
      </c>
      <c r="L2993" t="str">
        <f>VLOOKUP(J2993&amp;H2993,Mapping!J:K,2,0)</f>
        <v>Imonogas</v>
      </c>
      <c r="M2993" t="str">
        <f>IF(OR(I2993="PIZ BUIN",I2993="LISTERINE"),VLOOKUP(E2993,MAPEO!C:D,2,0)&amp;" "&amp;H2993,VLOOKUP(E2993,MAPEO!C:D,2,0))</f>
        <v>Imonogas</v>
      </c>
      <c r="N2993" t="str">
        <f>VLOOKUP(F2993,MD!A:B,2,0)</f>
        <v>YTD 2015</v>
      </c>
    </row>
    <row r="2994" spans="1:14">
      <c r="A2994" t="s">
        <v>133</v>
      </c>
      <c r="B2994" t="s">
        <v>0</v>
      </c>
      <c r="C2994" t="s">
        <v>178</v>
      </c>
      <c r="D2994" t="s">
        <v>431</v>
      </c>
      <c r="E2994" t="s">
        <v>676</v>
      </c>
      <c r="F2994" t="s">
        <v>106</v>
      </c>
      <c r="G2994" s="3">
        <v>12321.33</v>
      </c>
      <c r="H2994" s="3" t="str">
        <f>VLOOKUP($A2994&amp;$C2994&amp;$B2994,Mapping!$C:$G,3,0)</f>
        <v>PHARMA</v>
      </c>
      <c r="I2994" t="str">
        <f>VLOOKUP($A2994&amp;$C2994&amp;$B2994,Mapping!$C:$G,4,0)</f>
        <v>Imodium</v>
      </c>
      <c r="J2994" t="str">
        <f t="shared" si="46"/>
        <v>IMONOGAS</v>
      </c>
      <c r="K2994" t="str">
        <f>VLOOKUP($A2994&amp;$C2994&amp;$B2994,Mapping!$C:$G,5,0)</f>
        <v>OTC</v>
      </c>
      <c r="L2994" t="str">
        <f>VLOOKUP(J2994&amp;H2994,Mapping!J:K,2,0)</f>
        <v>Imonogas</v>
      </c>
      <c r="M2994" t="str">
        <f>IF(OR(I2994="PIZ BUIN",I2994="LISTERINE"),VLOOKUP(E2994,MAPEO!C:D,2,0)&amp;" "&amp;H2994,VLOOKUP(E2994,MAPEO!C:D,2,0))</f>
        <v>Imonogas</v>
      </c>
      <c r="N2994" t="str">
        <f>VLOOKUP(F2994,MD!A:B,2,0)</f>
        <v>YTD 2015</v>
      </c>
    </row>
    <row r="2995" spans="1:14">
      <c r="A2995" t="s">
        <v>133</v>
      </c>
      <c r="B2995" t="s">
        <v>0</v>
      </c>
      <c r="C2995" t="s">
        <v>178</v>
      </c>
      <c r="D2995" t="s">
        <v>431</v>
      </c>
      <c r="E2995" t="s">
        <v>676</v>
      </c>
      <c r="F2995" t="s">
        <v>108</v>
      </c>
      <c r="G2995" s="3">
        <v>3795.21</v>
      </c>
      <c r="H2995" s="3" t="str">
        <f>VLOOKUP($A2995&amp;$C2995&amp;$B2995,Mapping!$C:$G,3,0)</f>
        <v>PHARMA</v>
      </c>
      <c r="I2995" t="str">
        <f>VLOOKUP($A2995&amp;$C2995&amp;$B2995,Mapping!$C:$G,4,0)</f>
        <v>Imodium</v>
      </c>
      <c r="J2995" t="str">
        <f t="shared" si="46"/>
        <v>IMONOGAS</v>
      </c>
      <c r="K2995" t="str">
        <f>VLOOKUP($A2995&amp;$C2995&amp;$B2995,Mapping!$C:$G,5,0)</f>
        <v>OTC</v>
      </c>
      <c r="L2995" t="str">
        <f>VLOOKUP(J2995&amp;H2995,Mapping!J:K,2,0)</f>
        <v>Imonogas</v>
      </c>
      <c r="M2995" t="str">
        <f>IF(OR(I2995="PIZ BUIN",I2995="LISTERINE"),VLOOKUP(E2995,MAPEO!C:D,2,0)&amp;" "&amp;H2995,VLOOKUP(E2995,MAPEO!C:D,2,0))</f>
        <v>Imonogas</v>
      </c>
      <c r="N2995">
        <f>VLOOKUP(F2995,MD!A:B,2,0)</f>
        <v>0</v>
      </c>
    </row>
    <row r="2996" spans="1:14">
      <c r="A2996" t="s">
        <v>133</v>
      </c>
      <c r="B2996" t="s">
        <v>0</v>
      </c>
      <c r="C2996" t="s">
        <v>178</v>
      </c>
      <c r="D2996" t="s">
        <v>431</v>
      </c>
      <c r="E2996" t="s">
        <v>676</v>
      </c>
      <c r="F2996" t="s">
        <v>109</v>
      </c>
      <c r="G2996" s="3">
        <v>51914.44</v>
      </c>
      <c r="H2996" s="3" t="str">
        <f>VLOOKUP($A2996&amp;$C2996&amp;$B2996,Mapping!$C:$G,3,0)</f>
        <v>PHARMA</v>
      </c>
      <c r="I2996" t="str">
        <f>VLOOKUP($A2996&amp;$C2996&amp;$B2996,Mapping!$C:$G,4,0)</f>
        <v>Imodium</v>
      </c>
      <c r="J2996" t="str">
        <f t="shared" si="46"/>
        <v>IMONOGAS</v>
      </c>
      <c r="K2996" t="str">
        <f>VLOOKUP($A2996&amp;$C2996&amp;$B2996,Mapping!$C:$G,5,0)</f>
        <v>OTC</v>
      </c>
      <c r="L2996" t="str">
        <f>VLOOKUP(J2996&amp;H2996,Mapping!J:K,2,0)</f>
        <v>Imonogas</v>
      </c>
      <c r="M2996" t="str">
        <f>IF(OR(I2996="PIZ BUIN",I2996="LISTERINE"),VLOOKUP(E2996,MAPEO!C:D,2,0)&amp;" "&amp;H2996,VLOOKUP(E2996,MAPEO!C:D,2,0))</f>
        <v>Imonogas</v>
      </c>
      <c r="N2996">
        <f>VLOOKUP(F2996,MD!A:B,2,0)</f>
        <v>0</v>
      </c>
    </row>
    <row r="2997" spans="1:14">
      <c r="A2997" t="s">
        <v>133</v>
      </c>
      <c r="B2997" t="s">
        <v>0</v>
      </c>
      <c r="C2997" t="s">
        <v>178</v>
      </c>
      <c r="D2997" t="s">
        <v>431</v>
      </c>
      <c r="E2997" t="s">
        <v>676</v>
      </c>
      <c r="F2997" t="s">
        <v>110</v>
      </c>
      <c r="G2997" s="3">
        <v>17677.59</v>
      </c>
      <c r="H2997" s="3" t="str">
        <f>VLOOKUP($A2997&amp;$C2997&amp;$B2997,Mapping!$C:$G,3,0)</f>
        <v>PHARMA</v>
      </c>
      <c r="I2997" t="str">
        <f>VLOOKUP($A2997&amp;$C2997&amp;$B2997,Mapping!$C:$G,4,0)</f>
        <v>Imodium</v>
      </c>
      <c r="J2997" t="str">
        <f t="shared" si="46"/>
        <v>IMONOGAS</v>
      </c>
      <c r="K2997" t="str">
        <f>VLOOKUP($A2997&amp;$C2997&amp;$B2997,Mapping!$C:$G,5,0)</f>
        <v>OTC</v>
      </c>
      <c r="L2997" t="str">
        <f>VLOOKUP(J2997&amp;H2997,Mapping!J:K,2,0)</f>
        <v>Imonogas</v>
      </c>
      <c r="M2997" t="str">
        <f>IF(OR(I2997="PIZ BUIN",I2997="LISTERINE"),VLOOKUP(E2997,MAPEO!C:D,2,0)&amp;" "&amp;H2997,VLOOKUP(E2997,MAPEO!C:D,2,0))</f>
        <v>Imonogas</v>
      </c>
      <c r="N2997">
        <f>VLOOKUP(F2997,MD!A:B,2,0)</f>
        <v>0</v>
      </c>
    </row>
    <row r="2998" spans="1:14">
      <c r="A2998" t="s">
        <v>133</v>
      </c>
      <c r="B2998" t="s">
        <v>0</v>
      </c>
      <c r="C2998" t="s">
        <v>178</v>
      </c>
      <c r="D2998" t="s">
        <v>431</v>
      </c>
      <c r="E2998" t="s">
        <v>676</v>
      </c>
      <c r="F2998" t="s">
        <v>111</v>
      </c>
      <c r="G2998" s="3">
        <v>15421.35</v>
      </c>
      <c r="H2998" s="3" t="str">
        <f>VLOOKUP($A2998&amp;$C2998&amp;$B2998,Mapping!$C:$G,3,0)</f>
        <v>PHARMA</v>
      </c>
      <c r="I2998" t="str">
        <f>VLOOKUP($A2998&amp;$C2998&amp;$B2998,Mapping!$C:$G,4,0)</f>
        <v>Imodium</v>
      </c>
      <c r="J2998" t="str">
        <f t="shared" si="46"/>
        <v>IMONOGAS</v>
      </c>
      <c r="K2998" t="str">
        <f>VLOOKUP($A2998&amp;$C2998&amp;$B2998,Mapping!$C:$G,5,0)</f>
        <v>OTC</v>
      </c>
      <c r="L2998" t="str">
        <f>VLOOKUP(J2998&amp;H2998,Mapping!J:K,2,0)</f>
        <v>Imonogas</v>
      </c>
      <c r="M2998" t="str">
        <f>IF(OR(I2998="PIZ BUIN",I2998="LISTERINE"),VLOOKUP(E2998,MAPEO!C:D,2,0)&amp;" "&amp;H2998,VLOOKUP(E2998,MAPEO!C:D,2,0))</f>
        <v>Imonogas</v>
      </c>
      <c r="N2998">
        <f>VLOOKUP(F2998,MD!A:B,2,0)</f>
        <v>0</v>
      </c>
    </row>
    <row r="2999" spans="1:14">
      <c r="A2999" t="s">
        <v>133</v>
      </c>
      <c r="B2999" t="s">
        <v>0</v>
      </c>
      <c r="C2999" t="s">
        <v>178</v>
      </c>
      <c r="D2999" t="s">
        <v>431</v>
      </c>
      <c r="E2999" t="s">
        <v>676</v>
      </c>
      <c r="F2999" t="s">
        <v>114</v>
      </c>
      <c r="G2999" s="3">
        <v>61852.69</v>
      </c>
      <c r="H2999" s="3" t="str">
        <f>VLOOKUP($A2999&amp;$C2999&amp;$B2999,Mapping!$C:$G,3,0)</f>
        <v>PHARMA</v>
      </c>
      <c r="I2999" t="str">
        <f>VLOOKUP($A2999&amp;$C2999&amp;$B2999,Mapping!$C:$G,4,0)</f>
        <v>Imodium</v>
      </c>
      <c r="J2999" t="str">
        <f t="shared" ref="J2999:J3062" si="47">IF(OR(C2999="ROC",C2999="COMPEED"),E2999,D2999)</f>
        <v>IMONOGAS</v>
      </c>
      <c r="K2999" t="str">
        <f>VLOOKUP($A2999&amp;$C2999&amp;$B2999,Mapping!$C:$G,5,0)</f>
        <v>OTC</v>
      </c>
      <c r="L2999" t="str">
        <f>VLOOKUP(J2999&amp;H2999,Mapping!J:K,2,0)</f>
        <v>Imonogas</v>
      </c>
      <c r="M2999" t="str">
        <f>IF(OR(I2999="PIZ BUIN",I2999="LISTERINE"),VLOOKUP(E2999,MAPEO!C:D,2,0)&amp;" "&amp;H2999,VLOOKUP(E2999,MAPEO!C:D,2,0))</f>
        <v>Imonogas</v>
      </c>
      <c r="N2999">
        <f>VLOOKUP(F2999,MD!A:B,2,0)</f>
        <v>0</v>
      </c>
    </row>
    <row r="3000" spans="1:14">
      <c r="A3000" t="s">
        <v>133</v>
      </c>
      <c r="B3000" t="s">
        <v>0</v>
      </c>
      <c r="C3000" t="s">
        <v>178</v>
      </c>
      <c r="D3000" t="s">
        <v>431</v>
      </c>
      <c r="E3000" t="s">
        <v>676</v>
      </c>
      <c r="F3000" t="s">
        <v>115</v>
      </c>
      <c r="G3000" s="3">
        <v>13031.08</v>
      </c>
      <c r="H3000" s="3" t="str">
        <f>VLOOKUP($A3000&amp;$C3000&amp;$B3000,Mapping!$C:$G,3,0)</f>
        <v>PHARMA</v>
      </c>
      <c r="I3000" t="str">
        <f>VLOOKUP($A3000&amp;$C3000&amp;$B3000,Mapping!$C:$G,4,0)</f>
        <v>Imodium</v>
      </c>
      <c r="J3000" t="str">
        <f t="shared" si="47"/>
        <v>IMONOGAS</v>
      </c>
      <c r="K3000" t="str">
        <f>VLOOKUP($A3000&amp;$C3000&amp;$B3000,Mapping!$C:$G,5,0)</f>
        <v>OTC</v>
      </c>
      <c r="L3000" t="str">
        <f>VLOOKUP(J3000&amp;H3000,Mapping!J:K,2,0)</f>
        <v>Imonogas</v>
      </c>
      <c r="M3000" t="str">
        <f>IF(OR(I3000="PIZ BUIN",I3000="LISTERINE"),VLOOKUP(E3000,MAPEO!C:D,2,0)&amp;" "&amp;H3000,VLOOKUP(E3000,MAPEO!C:D,2,0))</f>
        <v>Imonogas</v>
      </c>
      <c r="N3000" t="str">
        <f>VLOOKUP(F3000,MD!A:B,2,0)</f>
        <v>YTD 2016</v>
      </c>
    </row>
    <row r="3001" spans="1:14">
      <c r="A3001" t="s">
        <v>133</v>
      </c>
      <c r="B3001" t="s">
        <v>0</v>
      </c>
      <c r="C3001" t="s">
        <v>178</v>
      </c>
      <c r="D3001" t="s">
        <v>431</v>
      </c>
      <c r="E3001" t="s">
        <v>676</v>
      </c>
      <c r="F3001" t="s">
        <v>117</v>
      </c>
      <c r="G3001" s="3">
        <v>11188.67</v>
      </c>
      <c r="H3001" s="3" t="str">
        <f>VLOOKUP($A3001&amp;$C3001&amp;$B3001,Mapping!$C:$G,3,0)</f>
        <v>PHARMA</v>
      </c>
      <c r="I3001" t="str">
        <f>VLOOKUP($A3001&amp;$C3001&amp;$B3001,Mapping!$C:$G,4,0)</f>
        <v>Imodium</v>
      </c>
      <c r="J3001" t="str">
        <f t="shared" si="47"/>
        <v>IMONOGAS</v>
      </c>
      <c r="K3001" t="str">
        <f>VLOOKUP($A3001&amp;$C3001&amp;$B3001,Mapping!$C:$G,5,0)</f>
        <v>OTC</v>
      </c>
      <c r="L3001" t="str">
        <f>VLOOKUP(J3001&amp;H3001,Mapping!J:K,2,0)</f>
        <v>Imonogas</v>
      </c>
      <c r="M3001" t="str">
        <f>IF(OR(I3001="PIZ BUIN",I3001="LISTERINE"),VLOOKUP(E3001,MAPEO!C:D,2,0)&amp;" "&amp;H3001,VLOOKUP(E3001,MAPEO!C:D,2,0))</f>
        <v>Imonogas</v>
      </c>
      <c r="N3001" t="str">
        <f>VLOOKUP(F3001,MD!A:B,2,0)</f>
        <v>YTD 2016</v>
      </c>
    </row>
    <row r="3002" spans="1:14">
      <c r="A3002" t="s">
        <v>133</v>
      </c>
      <c r="B3002" t="s">
        <v>0</v>
      </c>
      <c r="C3002" t="s">
        <v>178</v>
      </c>
      <c r="D3002" t="s">
        <v>431</v>
      </c>
      <c r="E3002" t="s">
        <v>676</v>
      </c>
      <c r="F3002" t="s">
        <v>118</v>
      </c>
      <c r="G3002" s="3">
        <v>47037.99</v>
      </c>
      <c r="H3002" s="3" t="str">
        <f>VLOOKUP($A3002&amp;$C3002&amp;$B3002,Mapping!$C:$G,3,0)</f>
        <v>PHARMA</v>
      </c>
      <c r="I3002" t="str">
        <f>VLOOKUP($A3002&amp;$C3002&amp;$B3002,Mapping!$C:$G,4,0)</f>
        <v>Imodium</v>
      </c>
      <c r="J3002" t="str">
        <f t="shared" si="47"/>
        <v>IMONOGAS</v>
      </c>
      <c r="K3002" t="str">
        <f>VLOOKUP($A3002&amp;$C3002&amp;$B3002,Mapping!$C:$G,5,0)</f>
        <v>OTC</v>
      </c>
      <c r="L3002" t="str">
        <f>VLOOKUP(J3002&amp;H3002,Mapping!J:K,2,0)</f>
        <v>Imonogas</v>
      </c>
      <c r="M3002" t="str">
        <f>IF(OR(I3002="PIZ BUIN",I3002="LISTERINE"),VLOOKUP(E3002,MAPEO!C:D,2,0)&amp;" "&amp;H3002,VLOOKUP(E3002,MAPEO!C:D,2,0))</f>
        <v>Imonogas</v>
      </c>
      <c r="N3002" t="str">
        <f>VLOOKUP(F3002,MD!A:B,2,0)</f>
        <v>YTD 2016</v>
      </c>
    </row>
    <row r="3003" spans="1:14">
      <c r="A3003" t="s">
        <v>133</v>
      </c>
      <c r="B3003" t="s">
        <v>0</v>
      </c>
      <c r="C3003" t="s">
        <v>181</v>
      </c>
      <c r="D3003" t="s">
        <v>432</v>
      </c>
      <c r="E3003" t="s">
        <v>677</v>
      </c>
      <c r="F3003" t="s">
        <v>482</v>
      </c>
      <c r="G3003" s="3">
        <v>22213.23</v>
      </c>
      <c r="H3003" s="3" t="str">
        <f>VLOOKUP($A3003&amp;$C3003&amp;$B3003,Mapping!$C:$G,3,0)</f>
        <v>PHARMA</v>
      </c>
      <c r="I3003" t="str">
        <f>VLOOKUP($A3003&amp;$C3003&amp;$B3003,Mapping!$C:$G,4,0)</f>
        <v>INISTON</v>
      </c>
      <c r="J3003" t="str">
        <f t="shared" si="47"/>
        <v>INISTOLIN</v>
      </c>
      <c r="K3003" t="str">
        <f>VLOOKUP($A3003&amp;$C3003&amp;$B3003,Mapping!$C:$G,5,0)</f>
        <v>OTC</v>
      </c>
      <c r="L3003" t="str">
        <f>VLOOKUP(J3003&amp;H3003,Mapping!J:K,2,0)</f>
        <v>Iniston</v>
      </c>
      <c r="M3003" t="str">
        <f>IF(OR(I3003="PIZ BUIN",I3003="LISTERINE"),VLOOKUP(E3003,MAPEO!C:D,2,0)&amp;" "&amp;H3003,VLOOKUP(E3003,MAPEO!C:D,2,0))</f>
        <v xml:space="preserve">Inistón </v>
      </c>
      <c r="N3003">
        <f>VLOOKUP(F3003,MD!A:B,2,0)</f>
        <v>0</v>
      </c>
    </row>
    <row r="3004" spans="1:14">
      <c r="A3004" t="s">
        <v>133</v>
      </c>
      <c r="B3004" t="s">
        <v>0</v>
      </c>
      <c r="C3004" t="s">
        <v>181</v>
      </c>
      <c r="D3004" t="s">
        <v>432</v>
      </c>
      <c r="E3004" t="s">
        <v>677</v>
      </c>
      <c r="F3004" t="s">
        <v>483</v>
      </c>
      <c r="G3004" s="3">
        <v>59306.26</v>
      </c>
      <c r="H3004" s="3" t="str">
        <f>VLOOKUP($A3004&amp;$C3004&amp;$B3004,Mapping!$C:$G,3,0)</f>
        <v>PHARMA</v>
      </c>
      <c r="I3004" t="str">
        <f>VLOOKUP($A3004&amp;$C3004&amp;$B3004,Mapping!$C:$G,4,0)</f>
        <v>INISTON</v>
      </c>
      <c r="J3004" t="str">
        <f t="shared" si="47"/>
        <v>INISTOLIN</v>
      </c>
      <c r="K3004" t="str">
        <f>VLOOKUP($A3004&amp;$C3004&amp;$B3004,Mapping!$C:$G,5,0)</f>
        <v>OTC</v>
      </c>
      <c r="L3004" t="str">
        <f>VLOOKUP(J3004&amp;H3004,Mapping!J:K,2,0)</f>
        <v>Iniston</v>
      </c>
      <c r="M3004" t="str">
        <f>IF(OR(I3004="PIZ BUIN",I3004="LISTERINE"),VLOOKUP(E3004,MAPEO!C:D,2,0)&amp;" "&amp;H3004,VLOOKUP(E3004,MAPEO!C:D,2,0))</f>
        <v xml:space="preserve">Inistón </v>
      </c>
      <c r="N3004">
        <f>VLOOKUP(F3004,MD!A:B,2,0)</f>
        <v>0</v>
      </c>
    </row>
    <row r="3005" spans="1:14">
      <c r="A3005" t="s">
        <v>133</v>
      </c>
      <c r="B3005" t="s">
        <v>0</v>
      </c>
      <c r="C3005" t="s">
        <v>181</v>
      </c>
      <c r="D3005" t="s">
        <v>432</v>
      </c>
      <c r="E3005" t="s">
        <v>677</v>
      </c>
      <c r="F3005" t="s">
        <v>484</v>
      </c>
      <c r="G3005" s="3">
        <v>61423.18</v>
      </c>
      <c r="H3005" s="3" t="str">
        <f>VLOOKUP($A3005&amp;$C3005&amp;$B3005,Mapping!$C:$G,3,0)</f>
        <v>PHARMA</v>
      </c>
      <c r="I3005" t="str">
        <f>VLOOKUP($A3005&amp;$C3005&amp;$B3005,Mapping!$C:$G,4,0)</f>
        <v>INISTON</v>
      </c>
      <c r="J3005" t="str">
        <f t="shared" si="47"/>
        <v>INISTOLIN</v>
      </c>
      <c r="K3005" t="str">
        <f>VLOOKUP($A3005&amp;$C3005&amp;$B3005,Mapping!$C:$G,5,0)</f>
        <v>OTC</v>
      </c>
      <c r="L3005" t="str">
        <f>VLOOKUP(J3005&amp;H3005,Mapping!J:K,2,0)</f>
        <v>Iniston</v>
      </c>
      <c r="M3005" t="str">
        <f>IF(OR(I3005="PIZ BUIN",I3005="LISTERINE"),VLOOKUP(E3005,MAPEO!C:D,2,0)&amp;" "&amp;H3005,VLOOKUP(E3005,MAPEO!C:D,2,0))</f>
        <v xml:space="preserve">Inistón </v>
      </c>
      <c r="N3005">
        <f>VLOOKUP(F3005,MD!A:B,2,0)</f>
        <v>0</v>
      </c>
    </row>
    <row r="3006" spans="1:14">
      <c r="A3006" t="s">
        <v>133</v>
      </c>
      <c r="B3006" t="s">
        <v>0</v>
      </c>
      <c r="C3006" t="s">
        <v>181</v>
      </c>
      <c r="D3006" t="s">
        <v>432</v>
      </c>
      <c r="E3006" t="s">
        <v>677</v>
      </c>
      <c r="F3006" t="s">
        <v>485</v>
      </c>
      <c r="G3006" s="3">
        <v>21767.32</v>
      </c>
      <c r="H3006" s="3" t="str">
        <f>VLOOKUP($A3006&amp;$C3006&amp;$B3006,Mapping!$C:$G,3,0)</f>
        <v>PHARMA</v>
      </c>
      <c r="I3006" t="str">
        <f>VLOOKUP($A3006&amp;$C3006&amp;$B3006,Mapping!$C:$G,4,0)</f>
        <v>INISTON</v>
      </c>
      <c r="J3006" t="str">
        <f t="shared" si="47"/>
        <v>INISTOLIN</v>
      </c>
      <c r="K3006" t="str">
        <f>VLOOKUP($A3006&amp;$C3006&amp;$B3006,Mapping!$C:$G,5,0)</f>
        <v>OTC</v>
      </c>
      <c r="L3006" t="str">
        <f>VLOOKUP(J3006&amp;H3006,Mapping!J:K,2,0)</f>
        <v>Iniston</v>
      </c>
      <c r="M3006" t="str">
        <f>IF(OR(I3006="PIZ BUIN",I3006="LISTERINE"),VLOOKUP(E3006,MAPEO!C:D,2,0)&amp;" "&amp;H3006,VLOOKUP(E3006,MAPEO!C:D,2,0))</f>
        <v xml:space="preserve">Inistón </v>
      </c>
      <c r="N3006">
        <f>VLOOKUP(F3006,MD!A:B,2,0)</f>
        <v>0</v>
      </c>
    </row>
    <row r="3007" spans="1:14">
      <c r="A3007" t="s">
        <v>133</v>
      </c>
      <c r="B3007" t="s">
        <v>0</v>
      </c>
      <c r="C3007" t="s">
        <v>181</v>
      </c>
      <c r="D3007" t="s">
        <v>432</v>
      </c>
      <c r="E3007" t="s">
        <v>677</v>
      </c>
      <c r="F3007" t="s">
        <v>486</v>
      </c>
      <c r="G3007" s="3">
        <v>25216.49</v>
      </c>
      <c r="H3007" s="3" t="str">
        <f>VLOOKUP($A3007&amp;$C3007&amp;$B3007,Mapping!$C:$G,3,0)</f>
        <v>PHARMA</v>
      </c>
      <c r="I3007" t="str">
        <f>VLOOKUP($A3007&amp;$C3007&amp;$B3007,Mapping!$C:$G,4,0)</f>
        <v>INISTON</v>
      </c>
      <c r="J3007" t="str">
        <f t="shared" si="47"/>
        <v>INISTOLIN</v>
      </c>
      <c r="K3007" t="str">
        <f>VLOOKUP($A3007&amp;$C3007&amp;$B3007,Mapping!$C:$G,5,0)</f>
        <v>OTC</v>
      </c>
      <c r="L3007" t="str">
        <f>VLOOKUP(J3007&amp;H3007,Mapping!J:K,2,0)</f>
        <v>Iniston</v>
      </c>
      <c r="M3007" t="str">
        <f>IF(OR(I3007="PIZ BUIN",I3007="LISTERINE"),VLOOKUP(E3007,MAPEO!C:D,2,0)&amp;" "&amp;H3007,VLOOKUP(E3007,MAPEO!C:D,2,0))</f>
        <v xml:space="preserve">Inistón </v>
      </c>
      <c r="N3007">
        <f>VLOOKUP(F3007,MD!A:B,2,0)</f>
        <v>0</v>
      </c>
    </row>
    <row r="3008" spans="1:14">
      <c r="A3008" t="s">
        <v>133</v>
      </c>
      <c r="B3008" t="s">
        <v>0</v>
      </c>
      <c r="C3008" t="s">
        <v>181</v>
      </c>
      <c r="D3008" t="s">
        <v>432</v>
      </c>
      <c r="E3008" t="s">
        <v>677</v>
      </c>
      <c r="F3008" t="s">
        <v>487</v>
      </c>
      <c r="G3008" s="3">
        <v>57508.800000000003</v>
      </c>
      <c r="H3008" s="3" t="str">
        <f>VLOOKUP($A3008&amp;$C3008&amp;$B3008,Mapping!$C:$G,3,0)</f>
        <v>PHARMA</v>
      </c>
      <c r="I3008" t="str">
        <f>VLOOKUP($A3008&amp;$C3008&amp;$B3008,Mapping!$C:$G,4,0)</f>
        <v>INISTON</v>
      </c>
      <c r="J3008" t="str">
        <f t="shared" si="47"/>
        <v>INISTOLIN</v>
      </c>
      <c r="K3008" t="str">
        <f>VLOOKUP($A3008&amp;$C3008&amp;$B3008,Mapping!$C:$G,5,0)</f>
        <v>OTC</v>
      </c>
      <c r="L3008" t="str">
        <f>VLOOKUP(J3008&amp;H3008,Mapping!J:K,2,0)</f>
        <v>Iniston</v>
      </c>
      <c r="M3008" t="str">
        <f>IF(OR(I3008="PIZ BUIN",I3008="LISTERINE"),VLOOKUP(E3008,MAPEO!C:D,2,0)&amp;" "&amp;H3008,VLOOKUP(E3008,MAPEO!C:D,2,0))</f>
        <v xml:space="preserve">Inistón </v>
      </c>
      <c r="N3008">
        <f>VLOOKUP(F3008,MD!A:B,2,0)</f>
        <v>0</v>
      </c>
    </row>
    <row r="3009" spans="1:14">
      <c r="A3009" t="s">
        <v>133</v>
      </c>
      <c r="B3009" t="s">
        <v>0</v>
      </c>
      <c r="C3009" t="s">
        <v>181</v>
      </c>
      <c r="D3009" t="s">
        <v>432</v>
      </c>
      <c r="E3009" t="s">
        <v>677</v>
      </c>
      <c r="F3009" t="s">
        <v>488</v>
      </c>
      <c r="G3009" s="3">
        <v>4526.74</v>
      </c>
      <c r="H3009" s="3" t="str">
        <f>VLOOKUP($A3009&amp;$C3009&amp;$B3009,Mapping!$C:$G,3,0)</f>
        <v>PHARMA</v>
      </c>
      <c r="I3009" t="str">
        <f>VLOOKUP($A3009&amp;$C3009&amp;$B3009,Mapping!$C:$G,4,0)</f>
        <v>INISTON</v>
      </c>
      <c r="J3009" t="str">
        <f t="shared" si="47"/>
        <v>INISTOLIN</v>
      </c>
      <c r="K3009" t="str">
        <f>VLOOKUP($A3009&amp;$C3009&amp;$B3009,Mapping!$C:$G,5,0)</f>
        <v>OTC</v>
      </c>
      <c r="L3009" t="str">
        <f>VLOOKUP(J3009&amp;H3009,Mapping!J:K,2,0)</f>
        <v>Iniston</v>
      </c>
      <c r="M3009" t="str">
        <f>IF(OR(I3009="PIZ BUIN",I3009="LISTERINE"),VLOOKUP(E3009,MAPEO!C:D,2,0)&amp;" "&amp;H3009,VLOOKUP(E3009,MAPEO!C:D,2,0))</f>
        <v xml:space="preserve">Inistón </v>
      </c>
      <c r="N3009">
        <f>VLOOKUP(F3009,MD!A:B,2,0)</f>
        <v>0</v>
      </c>
    </row>
    <row r="3010" spans="1:14">
      <c r="A3010" t="s">
        <v>133</v>
      </c>
      <c r="B3010" t="s">
        <v>0</v>
      </c>
      <c r="C3010" t="s">
        <v>181</v>
      </c>
      <c r="D3010" t="s">
        <v>432</v>
      </c>
      <c r="E3010" t="s">
        <v>677</v>
      </c>
      <c r="F3010" t="s">
        <v>489</v>
      </c>
      <c r="G3010" s="3">
        <v>4598.33</v>
      </c>
      <c r="H3010" s="3" t="str">
        <f>VLOOKUP($A3010&amp;$C3010&amp;$B3010,Mapping!$C:$G,3,0)</f>
        <v>PHARMA</v>
      </c>
      <c r="I3010" t="str">
        <f>VLOOKUP($A3010&amp;$C3010&amp;$B3010,Mapping!$C:$G,4,0)</f>
        <v>INISTON</v>
      </c>
      <c r="J3010" t="str">
        <f t="shared" si="47"/>
        <v>INISTOLIN</v>
      </c>
      <c r="K3010" t="str">
        <f>VLOOKUP($A3010&amp;$C3010&amp;$B3010,Mapping!$C:$G,5,0)</f>
        <v>OTC</v>
      </c>
      <c r="L3010" t="str">
        <f>VLOOKUP(J3010&amp;H3010,Mapping!J:K,2,0)</f>
        <v>Iniston</v>
      </c>
      <c r="M3010" t="str">
        <f>IF(OR(I3010="PIZ BUIN",I3010="LISTERINE"),VLOOKUP(E3010,MAPEO!C:D,2,0)&amp;" "&amp;H3010,VLOOKUP(E3010,MAPEO!C:D,2,0))</f>
        <v xml:space="preserve">Inistón </v>
      </c>
      <c r="N3010">
        <f>VLOOKUP(F3010,MD!A:B,2,0)</f>
        <v>0</v>
      </c>
    </row>
    <row r="3011" spans="1:14">
      <c r="A3011" t="s">
        <v>133</v>
      </c>
      <c r="B3011" t="s">
        <v>0</v>
      </c>
      <c r="C3011" t="s">
        <v>181</v>
      </c>
      <c r="D3011" t="s">
        <v>432</v>
      </c>
      <c r="E3011" t="s">
        <v>677</v>
      </c>
      <c r="F3011" t="s">
        <v>490</v>
      </c>
      <c r="G3011" s="3">
        <v>136639.94</v>
      </c>
      <c r="H3011" s="3" t="str">
        <f>VLOOKUP($A3011&amp;$C3011&amp;$B3011,Mapping!$C:$G,3,0)</f>
        <v>PHARMA</v>
      </c>
      <c r="I3011" t="str">
        <f>VLOOKUP($A3011&amp;$C3011&amp;$B3011,Mapping!$C:$G,4,0)</f>
        <v>INISTON</v>
      </c>
      <c r="J3011" t="str">
        <f t="shared" si="47"/>
        <v>INISTOLIN</v>
      </c>
      <c r="K3011" t="str">
        <f>VLOOKUP($A3011&amp;$C3011&amp;$B3011,Mapping!$C:$G,5,0)</f>
        <v>OTC</v>
      </c>
      <c r="L3011" t="str">
        <f>VLOOKUP(J3011&amp;H3011,Mapping!J:K,2,0)</f>
        <v>Iniston</v>
      </c>
      <c r="M3011" t="str">
        <f>IF(OR(I3011="PIZ BUIN",I3011="LISTERINE"),VLOOKUP(E3011,MAPEO!C:D,2,0)&amp;" "&amp;H3011,VLOOKUP(E3011,MAPEO!C:D,2,0))</f>
        <v xml:space="preserve">Inistón </v>
      </c>
      <c r="N3011">
        <f>VLOOKUP(F3011,MD!A:B,2,0)</f>
        <v>0</v>
      </c>
    </row>
    <row r="3012" spans="1:14">
      <c r="A3012" t="s">
        <v>133</v>
      </c>
      <c r="B3012" t="s">
        <v>0</v>
      </c>
      <c r="C3012" t="s">
        <v>181</v>
      </c>
      <c r="D3012" t="s">
        <v>432</v>
      </c>
      <c r="E3012" t="s">
        <v>677</v>
      </c>
      <c r="F3012" t="s">
        <v>491</v>
      </c>
      <c r="G3012" s="3">
        <v>63121.13</v>
      </c>
      <c r="H3012" s="3" t="str">
        <f>VLOOKUP($A3012&amp;$C3012&amp;$B3012,Mapping!$C:$G,3,0)</f>
        <v>PHARMA</v>
      </c>
      <c r="I3012" t="str">
        <f>VLOOKUP($A3012&amp;$C3012&amp;$B3012,Mapping!$C:$G,4,0)</f>
        <v>INISTON</v>
      </c>
      <c r="J3012" t="str">
        <f t="shared" si="47"/>
        <v>INISTOLIN</v>
      </c>
      <c r="K3012" t="str">
        <f>VLOOKUP($A3012&amp;$C3012&amp;$B3012,Mapping!$C:$G,5,0)</f>
        <v>OTC</v>
      </c>
      <c r="L3012" t="str">
        <f>VLOOKUP(J3012&amp;H3012,Mapping!J:K,2,0)</f>
        <v>Iniston</v>
      </c>
      <c r="M3012" t="str">
        <f>IF(OR(I3012="PIZ BUIN",I3012="LISTERINE"),VLOOKUP(E3012,MAPEO!C:D,2,0)&amp;" "&amp;H3012,VLOOKUP(E3012,MAPEO!C:D,2,0))</f>
        <v xml:space="preserve">Inistón </v>
      </c>
      <c r="N3012">
        <f>VLOOKUP(F3012,MD!A:B,2,0)</f>
        <v>0</v>
      </c>
    </row>
    <row r="3013" spans="1:14">
      <c r="A3013" t="s">
        <v>133</v>
      </c>
      <c r="B3013" t="s">
        <v>0</v>
      </c>
      <c r="C3013" t="s">
        <v>181</v>
      </c>
      <c r="D3013" t="s">
        <v>432</v>
      </c>
      <c r="E3013" t="s">
        <v>677</v>
      </c>
      <c r="F3013" t="s">
        <v>492</v>
      </c>
      <c r="G3013" s="3">
        <v>46524.62</v>
      </c>
      <c r="H3013" s="3" t="str">
        <f>VLOOKUP($A3013&amp;$C3013&amp;$B3013,Mapping!$C:$G,3,0)</f>
        <v>PHARMA</v>
      </c>
      <c r="I3013" t="str">
        <f>VLOOKUP($A3013&amp;$C3013&amp;$B3013,Mapping!$C:$G,4,0)</f>
        <v>INISTON</v>
      </c>
      <c r="J3013" t="str">
        <f t="shared" si="47"/>
        <v>INISTOLIN</v>
      </c>
      <c r="K3013" t="str">
        <f>VLOOKUP($A3013&amp;$C3013&amp;$B3013,Mapping!$C:$G,5,0)</f>
        <v>OTC</v>
      </c>
      <c r="L3013" t="str">
        <f>VLOOKUP(J3013&amp;H3013,Mapping!J:K,2,0)</f>
        <v>Iniston</v>
      </c>
      <c r="M3013" t="str">
        <f>IF(OR(I3013="PIZ BUIN",I3013="LISTERINE"),VLOOKUP(E3013,MAPEO!C:D,2,0)&amp;" "&amp;H3013,VLOOKUP(E3013,MAPEO!C:D,2,0))</f>
        <v xml:space="preserve">Inistón </v>
      </c>
      <c r="N3013">
        <f>VLOOKUP(F3013,MD!A:B,2,0)</f>
        <v>0</v>
      </c>
    </row>
    <row r="3014" spans="1:14">
      <c r="A3014" t="s">
        <v>133</v>
      </c>
      <c r="B3014" t="s">
        <v>0</v>
      </c>
      <c r="C3014" t="s">
        <v>181</v>
      </c>
      <c r="D3014" t="s">
        <v>432</v>
      </c>
      <c r="E3014" t="s">
        <v>677</v>
      </c>
      <c r="F3014" t="s">
        <v>493</v>
      </c>
      <c r="G3014" s="3">
        <v>195590.88</v>
      </c>
      <c r="H3014" s="3" t="str">
        <f>VLOOKUP($A3014&amp;$C3014&amp;$B3014,Mapping!$C:$G,3,0)</f>
        <v>PHARMA</v>
      </c>
      <c r="I3014" t="str">
        <f>VLOOKUP($A3014&amp;$C3014&amp;$B3014,Mapping!$C:$G,4,0)</f>
        <v>INISTON</v>
      </c>
      <c r="J3014" t="str">
        <f t="shared" si="47"/>
        <v>INISTOLIN</v>
      </c>
      <c r="K3014" t="str">
        <f>VLOOKUP($A3014&amp;$C3014&amp;$B3014,Mapping!$C:$G,5,0)</f>
        <v>OTC</v>
      </c>
      <c r="L3014" t="str">
        <f>VLOOKUP(J3014&amp;H3014,Mapping!J:K,2,0)</f>
        <v>Iniston</v>
      </c>
      <c r="M3014" t="str">
        <f>IF(OR(I3014="PIZ BUIN",I3014="LISTERINE"),VLOOKUP(E3014,MAPEO!C:D,2,0)&amp;" "&amp;H3014,VLOOKUP(E3014,MAPEO!C:D,2,0))</f>
        <v xml:space="preserve">Inistón </v>
      </c>
      <c r="N3014">
        <f>VLOOKUP(F3014,MD!A:B,2,0)</f>
        <v>0</v>
      </c>
    </row>
    <row r="3015" spans="1:14">
      <c r="A3015" t="s">
        <v>133</v>
      </c>
      <c r="B3015" t="s">
        <v>0</v>
      </c>
      <c r="C3015" t="s">
        <v>181</v>
      </c>
      <c r="D3015" t="s">
        <v>432</v>
      </c>
      <c r="E3015" t="s">
        <v>677</v>
      </c>
      <c r="F3015" t="s">
        <v>95</v>
      </c>
      <c r="G3015" s="3">
        <v>16865.830000000002</v>
      </c>
      <c r="H3015" s="3" t="str">
        <f>VLOOKUP($A3015&amp;$C3015&amp;$B3015,Mapping!$C:$G,3,0)</f>
        <v>PHARMA</v>
      </c>
      <c r="I3015" t="str">
        <f>VLOOKUP($A3015&amp;$C3015&amp;$B3015,Mapping!$C:$G,4,0)</f>
        <v>INISTON</v>
      </c>
      <c r="J3015" t="str">
        <f t="shared" si="47"/>
        <v>INISTOLIN</v>
      </c>
      <c r="K3015" t="str">
        <f>VLOOKUP($A3015&amp;$C3015&amp;$B3015,Mapping!$C:$G,5,0)</f>
        <v>OTC</v>
      </c>
      <c r="L3015" t="str">
        <f>VLOOKUP(J3015&amp;H3015,Mapping!J:K,2,0)</f>
        <v>Iniston</v>
      </c>
      <c r="M3015" t="str">
        <f>IF(OR(I3015="PIZ BUIN",I3015="LISTERINE"),VLOOKUP(E3015,MAPEO!C:D,2,0)&amp;" "&amp;H3015,VLOOKUP(E3015,MAPEO!C:D,2,0))</f>
        <v xml:space="preserve">Inistón </v>
      </c>
      <c r="N3015" t="str">
        <f>VLOOKUP(F3015,MD!A:B,2,0)</f>
        <v>YTD 2015</v>
      </c>
    </row>
    <row r="3016" spans="1:14">
      <c r="A3016" t="s">
        <v>133</v>
      </c>
      <c r="B3016" t="s">
        <v>0</v>
      </c>
      <c r="C3016" t="s">
        <v>181</v>
      </c>
      <c r="D3016" t="s">
        <v>432</v>
      </c>
      <c r="E3016" t="s">
        <v>677</v>
      </c>
      <c r="F3016" t="s">
        <v>96</v>
      </c>
      <c r="G3016" s="3">
        <v>70500.97</v>
      </c>
      <c r="H3016" s="3" t="str">
        <f>VLOOKUP($A3016&amp;$C3016&amp;$B3016,Mapping!$C:$G,3,0)</f>
        <v>PHARMA</v>
      </c>
      <c r="I3016" t="str">
        <f>VLOOKUP($A3016&amp;$C3016&amp;$B3016,Mapping!$C:$G,4,0)</f>
        <v>INISTON</v>
      </c>
      <c r="J3016" t="str">
        <f t="shared" si="47"/>
        <v>INISTOLIN</v>
      </c>
      <c r="K3016" t="str">
        <f>VLOOKUP($A3016&amp;$C3016&amp;$B3016,Mapping!$C:$G,5,0)</f>
        <v>OTC</v>
      </c>
      <c r="L3016" t="str">
        <f>VLOOKUP(J3016&amp;H3016,Mapping!J:K,2,0)</f>
        <v>Iniston</v>
      </c>
      <c r="M3016" t="str">
        <f>IF(OR(I3016="PIZ BUIN",I3016="LISTERINE"),VLOOKUP(E3016,MAPEO!C:D,2,0)&amp;" "&amp;H3016,VLOOKUP(E3016,MAPEO!C:D,2,0))</f>
        <v xml:space="preserve">Inistón </v>
      </c>
      <c r="N3016" t="str">
        <f>VLOOKUP(F3016,MD!A:B,2,0)</f>
        <v>YTD 2015</v>
      </c>
    </row>
    <row r="3017" spans="1:14">
      <c r="A3017" t="s">
        <v>133</v>
      </c>
      <c r="B3017" t="s">
        <v>0</v>
      </c>
      <c r="C3017" t="s">
        <v>181</v>
      </c>
      <c r="D3017" t="s">
        <v>432</v>
      </c>
      <c r="E3017" t="s">
        <v>677</v>
      </c>
      <c r="F3017" t="s">
        <v>97</v>
      </c>
      <c r="G3017" s="3">
        <v>72152.289999999994</v>
      </c>
      <c r="H3017" s="3" t="str">
        <f>VLOOKUP($A3017&amp;$C3017&amp;$B3017,Mapping!$C:$G,3,0)</f>
        <v>PHARMA</v>
      </c>
      <c r="I3017" t="str">
        <f>VLOOKUP($A3017&amp;$C3017&amp;$B3017,Mapping!$C:$G,4,0)</f>
        <v>INISTON</v>
      </c>
      <c r="J3017" t="str">
        <f t="shared" si="47"/>
        <v>INISTOLIN</v>
      </c>
      <c r="K3017" t="str">
        <f>VLOOKUP($A3017&amp;$C3017&amp;$B3017,Mapping!$C:$G,5,0)</f>
        <v>OTC</v>
      </c>
      <c r="L3017" t="str">
        <f>VLOOKUP(J3017&amp;H3017,Mapping!J:K,2,0)</f>
        <v>Iniston</v>
      </c>
      <c r="M3017" t="str">
        <f>IF(OR(I3017="PIZ BUIN",I3017="LISTERINE"),VLOOKUP(E3017,MAPEO!C:D,2,0)&amp;" "&amp;H3017,VLOOKUP(E3017,MAPEO!C:D,2,0))</f>
        <v xml:space="preserve">Inistón </v>
      </c>
      <c r="N3017" t="str">
        <f>VLOOKUP(F3017,MD!A:B,2,0)</f>
        <v>YTD 2015</v>
      </c>
    </row>
    <row r="3018" spans="1:14">
      <c r="A3018" t="s">
        <v>133</v>
      </c>
      <c r="B3018" t="s">
        <v>0</v>
      </c>
      <c r="C3018" t="s">
        <v>181</v>
      </c>
      <c r="D3018" t="s">
        <v>432</v>
      </c>
      <c r="E3018" t="s">
        <v>677</v>
      </c>
      <c r="F3018" t="s">
        <v>101</v>
      </c>
      <c r="G3018" s="3">
        <v>23543.68</v>
      </c>
      <c r="H3018" s="3" t="str">
        <f>VLOOKUP($A3018&amp;$C3018&amp;$B3018,Mapping!$C:$G,3,0)</f>
        <v>PHARMA</v>
      </c>
      <c r="I3018" t="str">
        <f>VLOOKUP($A3018&amp;$C3018&amp;$B3018,Mapping!$C:$G,4,0)</f>
        <v>INISTON</v>
      </c>
      <c r="J3018" t="str">
        <f t="shared" si="47"/>
        <v>INISTOLIN</v>
      </c>
      <c r="K3018" t="str">
        <f>VLOOKUP($A3018&amp;$C3018&amp;$B3018,Mapping!$C:$G,5,0)</f>
        <v>OTC</v>
      </c>
      <c r="L3018" t="str">
        <f>VLOOKUP(J3018&amp;H3018,Mapping!J:K,2,0)</f>
        <v>Iniston</v>
      </c>
      <c r="M3018" t="str">
        <f>IF(OR(I3018="PIZ BUIN",I3018="LISTERINE"),VLOOKUP(E3018,MAPEO!C:D,2,0)&amp;" "&amp;H3018,VLOOKUP(E3018,MAPEO!C:D,2,0))</f>
        <v xml:space="preserve">Inistón </v>
      </c>
      <c r="N3018" t="str">
        <f>VLOOKUP(F3018,MD!A:B,2,0)</f>
        <v>YTD 2015</v>
      </c>
    </row>
    <row r="3019" spans="1:14">
      <c r="A3019" t="s">
        <v>133</v>
      </c>
      <c r="B3019" t="s">
        <v>0</v>
      </c>
      <c r="C3019" t="s">
        <v>181</v>
      </c>
      <c r="D3019" t="s">
        <v>432</v>
      </c>
      <c r="E3019" t="s">
        <v>677</v>
      </c>
      <c r="F3019" t="s">
        <v>104</v>
      </c>
      <c r="G3019" s="3">
        <v>24660.73</v>
      </c>
      <c r="H3019" s="3" t="str">
        <f>VLOOKUP($A3019&amp;$C3019&amp;$B3019,Mapping!$C:$G,3,0)</f>
        <v>PHARMA</v>
      </c>
      <c r="I3019" t="str">
        <f>VLOOKUP($A3019&amp;$C3019&amp;$B3019,Mapping!$C:$G,4,0)</f>
        <v>INISTON</v>
      </c>
      <c r="J3019" t="str">
        <f t="shared" si="47"/>
        <v>INISTOLIN</v>
      </c>
      <c r="K3019" t="str">
        <f>VLOOKUP($A3019&amp;$C3019&amp;$B3019,Mapping!$C:$G,5,0)</f>
        <v>OTC</v>
      </c>
      <c r="L3019" t="str">
        <f>VLOOKUP(J3019&amp;H3019,Mapping!J:K,2,0)</f>
        <v>Iniston</v>
      </c>
      <c r="M3019" t="str">
        <f>IF(OR(I3019="PIZ BUIN",I3019="LISTERINE"),VLOOKUP(E3019,MAPEO!C:D,2,0)&amp;" "&amp;H3019,VLOOKUP(E3019,MAPEO!C:D,2,0))</f>
        <v xml:space="preserve">Inistón </v>
      </c>
      <c r="N3019" t="str">
        <f>VLOOKUP(F3019,MD!A:B,2,0)</f>
        <v>YTD 2015</v>
      </c>
    </row>
    <row r="3020" spans="1:14">
      <c r="A3020" t="s">
        <v>133</v>
      </c>
      <c r="B3020" t="s">
        <v>0</v>
      </c>
      <c r="C3020" t="s">
        <v>181</v>
      </c>
      <c r="D3020" t="s">
        <v>432</v>
      </c>
      <c r="E3020" t="s">
        <v>677</v>
      </c>
      <c r="F3020" t="s">
        <v>105</v>
      </c>
      <c r="G3020" s="3">
        <v>30157.98</v>
      </c>
      <c r="H3020" s="3" t="str">
        <f>VLOOKUP($A3020&amp;$C3020&amp;$B3020,Mapping!$C:$G,3,0)</f>
        <v>PHARMA</v>
      </c>
      <c r="I3020" t="str">
        <f>VLOOKUP($A3020&amp;$C3020&amp;$B3020,Mapping!$C:$G,4,0)</f>
        <v>INISTON</v>
      </c>
      <c r="J3020" t="str">
        <f t="shared" si="47"/>
        <v>INISTOLIN</v>
      </c>
      <c r="K3020" t="str">
        <f>VLOOKUP($A3020&amp;$C3020&amp;$B3020,Mapping!$C:$G,5,0)</f>
        <v>OTC</v>
      </c>
      <c r="L3020" t="str">
        <f>VLOOKUP(J3020&amp;H3020,Mapping!J:K,2,0)</f>
        <v>Iniston</v>
      </c>
      <c r="M3020" t="str">
        <f>IF(OR(I3020="PIZ BUIN",I3020="LISTERINE"),VLOOKUP(E3020,MAPEO!C:D,2,0)&amp;" "&amp;H3020,VLOOKUP(E3020,MAPEO!C:D,2,0))</f>
        <v xml:space="preserve">Inistón </v>
      </c>
      <c r="N3020" t="str">
        <f>VLOOKUP(F3020,MD!A:B,2,0)</f>
        <v>YTD 2015</v>
      </c>
    </row>
    <row r="3021" spans="1:14">
      <c r="A3021" t="s">
        <v>133</v>
      </c>
      <c r="B3021" t="s">
        <v>0</v>
      </c>
      <c r="C3021" t="s">
        <v>181</v>
      </c>
      <c r="D3021" t="s">
        <v>432</v>
      </c>
      <c r="E3021" t="s">
        <v>677</v>
      </c>
      <c r="F3021" t="s">
        <v>106</v>
      </c>
      <c r="G3021" s="3">
        <v>-604.4</v>
      </c>
      <c r="H3021" s="3" t="str">
        <f>VLOOKUP($A3021&amp;$C3021&amp;$B3021,Mapping!$C:$G,3,0)</f>
        <v>PHARMA</v>
      </c>
      <c r="I3021" t="str">
        <f>VLOOKUP($A3021&amp;$C3021&amp;$B3021,Mapping!$C:$G,4,0)</f>
        <v>INISTON</v>
      </c>
      <c r="J3021" t="str">
        <f t="shared" si="47"/>
        <v>INISTOLIN</v>
      </c>
      <c r="K3021" t="str">
        <f>VLOOKUP($A3021&amp;$C3021&amp;$B3021,Mapping!$C:$G,5,0)</f>
        <v>OTC</v>
      </c>
      <c r="L3021" t="str">
        <f>VLOOKUP(J3021&amp;H3021,Mapping!J:K,2,0)</f>
        <v>Iniston</v>
      </c>
      <c r="M3021" t="str">
        <f>IF(OR(I3021="PIZ BUIN",I3021="LISTERINE"),VLOOKUP(E3021,MAPEO!C:D,2,0)&amp;" "&amp;H3021,VLOOKUP(E3021,MAPEO!C:D,2,0))</f>
        <v xml:space="preserve">Inistón </v>
      </c>
      <c r="N3021" t="str">
        <f>VLOOKUP(F3021,MD!A:B,2,0)</f>
        <v>YTD 2015</v>
      </c>
    </row>
    <row r="3022" spans="1:14">
      <c r="A3022" t="s">
        <v>133</v>
      </c>
      <c r="B3022" t="s">
        <v>0</v>
      </c>
      <c r="C3022" t="s">
        <v>181</v>
      </c>
      <c r="D3022" t="s">
        <v>432</v>
      </c>
      <c r="E3022" t="s">
        <v>677</v>
      </c>
      <c r="F3022" t="s">
        <v>108</v>
      </c>
      <c r="G3022" s="3">
        <v>12221.35</v>
      </c>
      <c r="H3022" s="3" t="str">
        <f>VLOOKUP($A3022&amp;$C3022&amp;$B3022,Mapping!$C:$G,3,0)</f>
        <v>PHARMA</v>
      </c>
      <c r="I3022" t="str">
        <f>VLOOKUP($A3022&amp;$C3022&amp;$B3022,Mapping!$C:$G,4,0)</f>
        <v>INISTON</v>
      </c>
      <c r="J3022" t="str">
        <f t="shared" si="47"/>
        <v>INISTOLIN</v>
      </c>
      <c r="K3022" t="str">
        <f>VLOOKUP($A3022&amp;$C3022&amp;$B3022,Mapping!$C:$G,5,0)</f>
        <v>OTC</v>
      </c>
      <c r="L3022" t="str">
        <f>VLOOKUP(J3022&amp;H3022,Mapping!J:K,2,0)</f>
        <v>Iniston</v>
      </c>
      <c r="M3022" t="str">
        <f>IF(OR(I3022="PIZ BUIN",I3022="LISTERINE"),VLOOKUP(E3022,MAPEO!C:D,2,0)&amp;" "&amp;H3022,VLOOKUP(E3022,MAPEO!C:D,2,0))</f>
        <v xml:space="preserve">Inistón </v>
      </c>
      <c r="N3022">
        <f>VLOOKUP(F3022,MD!A:B,2,0)</f>
        <v>0</v>
      </c>
    </row>
    <row r="3023" spans="1:14">
      <c r="A3023" t="s">
        <v>133</v>
      </c>
      <c r="B3023" t="s">
        <v>0</v>
      </c>
      <c r="C3023" t="s">
        <v>181</v>
      </c>
      <c r="D3023" t="s">
        <v>432</v>
      </c>
      <c r="E3023" t="s">
        <v>677</v>
      </c>
      <c r="F3023" t="s">
        <v>109</v>
      </c>
      <c r="G3023" s="3">
        <v>200895.4</v>
      </c>
      <c r="H3023" s="3" t="str">
        <f>VLOOKUP($A3023&amp;$C3023&amp;$B3023,Mapping!$C:$G,3,0)</f>
        <v>PHARMA</v>
      </c>
      <c r="I3023" t="str">
        <f>VLOOKUP($A3023&amp;$C3023&amp;$B3023,Mapping!$C:$G,4,0)</f>
        <v>INISTON</v>
      </c>
      <c r="J3023" t="str">
        <f t="shared" si="47"/>
        <v>INISTOLIN</v>
      </c>
      <c r="K3023" t="str">
        <f>VLOOKUP($A3023&amp;$C3023&amp;$B3023,Mapping!$C:$G,5,0)</f>
        <v>OTC</v>
      </c>
      <c r="L3023" t="str">
        <f>VLOOKUP(J3023&amp;H3023,Mapping!J:K,2,0)</f>
        <v>Iniston</v>
      </c>
      <c r="M3023" t="str">
        <f>IF(OR(I3023="PIZ BUIN",I3023="LISTERINE"),VLOOKUP(E3023,MAPEO!C:D,2,0)&amp;" "&amp;H3023,VLOOKUP(E3023,MAPEO!C:D,2,0))</f>
        <v xml:space="preserve">Inistón </v>
      </c>
      <c r="N3023">
        <f>VLOOKUP(F3023,MD!A:B,2,0)</f>
        <v>0</v>
      </c>
    </row>
    <row r="3024" spans="1:14">
      <c r="A3024" t="s">
        <v>133</v>
      </c>
      <c r="B3024" t="s">
        <v>0</v>
      </c>
      <c r="C3024" t="s">
        <v>181</v>
      </c>
      <c r="D3024" t="s">
        <v>432</v>
      </c>
      <c r="E3024" t="s">
        <v>677</v>
      </c>
      <c r="F3024" t="s">
        <v>110</v>
      </c>
      <c r="G3024" s="3">
        <v>44267</v>
      </c>
      <c r="H3024" s="3" t="str">
        <f>VLOOKUP($A3024&amp;$C3024&amp;$B3024,Mapping!$C:$G,3,0)</f>
        <v>PHARMA</v>
      </c>
      <c r="I3024" t="str">
        <f>VLOOKUP($A3024&amp;$C3024&amp;$B3024,Mapping!$C:$G,4,0)</f>
        <v>INISTON</v>
      </c>
      <c r="J3024" t="str">
        <f t="shared" si="47"/>
        <v>INISTOLIN</v>
      </c>
      <c r="K3024" t="str">
        <f>VLOOKUP($A3024&amp;$C3024&amp;$B3024,Mapping!$C:$G,5,0)</f>
        <v>OTC</v>
      </c>
      <c r="L3024" t="str">
        <f>VLOOKUP(J3024&amp;H3024,Mapping!J:K,2,0)</f>
        <v>Iniston</v>
      </c>
      <c r="M3024" t="str">
        <f>IF(OR(I3024="PIZ BUIN",I3024="LISTERINE"),VLOOKUP(E3024,MAPEO!C:D,2,0)&amp;" "&amp;H3024,VLOOKUP(E3024,MAPEO!C:D,2,0))</f>
        <v xml:space="preserve">Inistón </v>
      </c>
      <c r="N3024">
        <f>VLOOKUP(F3024,MD!A:B,2,0)</f>
        <v>0</v>
      </c>
    </row>
    <row r="3025" spans="1:14">
      <c r="A3025" t="s">
        <v>133</v>
      </c>
      <c r="B3025" t="s">
        <v>0</v>
      </c>
      <c r="C3025" t="s">
        <v>181</v>
      </c>
      <c r="D3025" t="s">
        <v>432</v>
      </c>
      <c r="E3025" t="s">
        <v>677</v>
      </c>
      <c r="F3025" t="s">
        <v>111</v>
      </c>
      <c r="G3025" s="3">
        <v>64702.33</v>
      </c>
      <c r="H3025" s="3" t="str">
        <f>VLOOKUP($A3025&amp;$C3025&amp;$B3025,Mapping!$C:$G,3,0)</f>
        <v>PHARMA</v>
      </c>
      <c r="I3025" t="str">
        <f>VLOOKUP($A3025&amp;$C3025&amp;$B3025,Mapping!$C:$G,4,0)</f>
        <v>INISTON</v>
      </c>
      <c r="J3025" t="str">
        <f t="shared" si="47"/>
        <v>INISTOLIN</v>
      </c>
      <c r="K3025" t="str">
        <f>VLOOKUP($A3025&amp;$C3025&amp;$B3025,Mapping!$C:$G,5,0)</f>
        <v>OTC</v>
      </c>
      <c r="L3025" t="str">
        <f>VLOOKUP(J3025&amp;H3025,Mapping!J:K,2,0)</f>
        <v>Iniston</v>
      </c>
      <c r="M3025" t="str">
        <f>IF(OR(I3025="PIZ BUIN",I3025="LISTERINE"),VLOOKUP(E3025,MAPEO!C:D,2,0)&amp;" "&amp;H3025,VLOOKUP(E3025,MAPEO!C:D,2,0))</f>
        <v xml:space="preserve">Inistón </v>
      </c>
      <c r="N3025">
        <f>VLOOKUP(F3025,MD!A:B,2,0)</f>
        <v>0</v>
      </c>
    </row>
    <row r="3026" spans="1:14">
      <c r="A3026" t="s">
        <v>133</v>
      </c>
      <c r="B3026" t="s">
        <v>0</v>
      </c>
      <c r="C3026" t="s">
        <v>181</v>
      </c>
      <c r="D3026" t="s">
        <v>432</v>
      </c>
      <c r="E3026" t="s">
        <v>677</v>
      </c>
      <c r="F3026" t="s">
        <v>114</v>
      </c>
      <c r="G3026" s="3">
        <v>95793.41</v>
      </c>
      <c r="H3026" s="3" t="str">
        <f>VLOOKUP($A3026&amp;$C3026&amp;$B3026,Mapping!$C:$G,3,0)</f>
        <v>PHARMA</v>
      </c>
      <c r="I3026" t="str">
        <f>VLOOKUP($A3026&amp;$C3026&amp;$B3026,Mapping!$C:$G,4,0)</f>
        <v>INISTON</v>
      </c>
      <c r="J3026" t="str">
        <f t="shared" si="47"/>
        <v>INISTOLIN</v>
      </c>
      <c r="K3026" t="str">
        <f>VLOOKUP($A3026&amp;$C3026&amp;$B3026,Mapping!$C:$G,5,0)</f>
        <v>OTC</v>
      </c>
      <c r="L3026" t="str">
        <f>VLOOKUP(J3026&amp;H3026,Mapping!J:K,2,0)</f>
        <v>Iniston</v>
      </c>
      <c r="M3026" t="str">
        <f>IF(OR(I3026="PIZ BUIN",I3026="LISTERINE"),VLOOKUP(E3026,MAPEO!C:D,2,0)&amp;" "&amp;H3026,VLOOKUP(E3026,MAPEO!C:D,2,0))</f>
        <v xml:space="preserve">Inistón </v>
      </c>
      <c r="N3026">
        <f>VLOOKUP(F3026,MD!A:B,2,0)</f>
        <v>0</v>
      </c>
    </row>
    <row r="3027" spans="1:14">
      <c r="A3027" t="s">
        <v>133</v>
      </c>
      <c r="B3027" t="s">
        <v>0</v>
      </c>
      <c r="C3027" t="s">
        <v>181</v>
      </c>
      <c r="D3027" t="s">
        <v>432</v>
      </c>
      <c r="E3027" t="s">
        <v>677</v>
      </c>
      <c r="F3027" t="s">
        <v>115</v>
      </c>
      <c r="G3027" s="3">
        <v>124957.1</v>
      </c>
      <c r="H3027" s="3" t="str">
        <f>VLOOKUP($A3027&amp;$C3027&amp;$B3027,Mapping!$C:$G,3,0)</f>
        <v>PHARMA</v>
      </c>
      <c r="I3027" t="str">
        <f>VLOOKUP($A3027&amp;$C3027&amp;$B3027,Mapping!$C:$G,4,0)</f>
        <v>INISTON</v>
      </c>
      <c r="J3027" t="str">
        <f t="shared" si="47"/>
        <v>INISTOLIN</v>
      </c>
      <c r="K3027" t="str">
        <f>VLOOKUP($A3027&amp;$C3027&amp;$B3027,Mapping!$C:$G,5,0)</f>
        <v>OTC</v>
      </c>
      <c r="L3027" t="str">
        <f>VLOOKUP(J3027&amp;H3027,Mapping!J:K,2,0)</f>
        <v>Iniston</v>
      </c>
      <c r="M3027" t="str">
        <f>IF(OR(I3027="PIZ BUIN",I3027="LISTERINE"),VLOOKUP(E3027,MAPEO!C:D,2,0)&amp;" "&amp;H3027,VLOOKUP(E3027,MAPEO!C:D,2,0))</f>
        <v xml:space="preserve">Inistón </v>
      </c>
      <c r="N3027" t="str">
        <f>VLOOKUP(F3027,MD!A:B,2,0)</f>
        <v>YTD 2016</v>
      </c>
    </row>
    <row r="3028" spans="1:14">
      <c r="A3028" t="s">
        <v>133</v>
      </c>
      <c r="B3028" t="s">
        <v>0</v>
      </c>
      <c r="C3028" t="s">
        <v>181</v>
      </c>
      <c r="D3028" t="s">
        <v>432</v>
      </c>
      <c r="E3028" t="s">
        <v>677</v>
      </c>
      <c r="F3028" t="s">
        <v>117</v>
      </c>
      <c r="G3028" s="3">
        <v>28988.04</v>
      </c>
      <c r="H3028" s="3" t="str">
        <f>VLOOKUP($A3028&amp;$C3028&amp;$B3028,Mapping!$C:$G,3,0)</f>
        <v>PHARMA</v>
      </c>
      <c r="I3028" t="str">
        <f>VLOOKUP($A3028&amp;$C3028&amp;$B3028,Mapping!$C:$G,4,0)</f>
        <v>INISTON</v>
      </c>
      <c r="J3028" t="str">
        <f t="shared" si="47"/>
        <v>INISTOLIN</v>
      </c>
      <c r="K3028" t="str">
        <f>VLOOKUP($A3028&amp;$C3028&amp;$B3028,Mapping!$C:$G,5,0)</f>
        <v>OTC</v>
      </c>
      <c r="L3028" t="str">
        <f>VLOOKUP(J3028&amp;H3028,Mapping!J:K,2,0)</f>
        <v>Iniston</v>
      </c>
      <c r="M3028" t="str">
        <f>IF(OR(I3028="PIZ BUIN",I3028="LISTERINE"),VLOOKUP(E3028,MAPEO!C:D,2,0)&amp;" "&amp;H3028,VLOOKUP(E3028,MAPEO!C:D,2,0))</f>
        <v xml:space="preserve">Inistón </v>
      </c>
      <c r="N3028" t="str">
        <f>VLOOKUP(F3028,MD!A:B,2,0)</f>
        <v>YTD 2016</v>
      </c>
    </row>
    <row r="3029" spans="1:14">
      <c r="A3029" t="s">
        <v>133</v>
      </c>
      <c r="B3029" t="s">
        <v>0</v>
      </c>
      <c r="C3029" t="s">
        <v>181</v>
      </c>
      <c r="D3029" t="s">
        <v>432</v>
      </c>
      <c r="E3029" t="s">
        <v>677</v>
      </c>
      <c r="F3029" t="s">
        <v>118</v>
      </c>
      <c r="G3029" s="3">
        <v>86313.76</v>
      </c>
      <c r="H3029" s="3" t="str">
        <f>VLOOKUP($A3029&amp;$C3029&amp;$B3029,Mapping!$C:$G,3,0)</f>
        <v>PHARMA</v>
      </c>
      <c r="I3029" t="str">
        <f>VLOOKUP($A3029&amp;$C3029&amp;$B3029,Mapping!$C:$G,4,0)</f>
        <v>INISTON</v>
      </c>
      <c r="J3029" t="str">
        <f t="shared" si="47"/>
        <v>INISTOLIN</v>
      </c>
      <c r="K3029" t="str">
        <f>VLOOKUP($A3029&amp;$C3029&amp;$B3029,Mapping!$C:$G,5,0)</f>
        <v>OTC</v>
      </c>
      <c r="L3029" t="str">
        <f>VLOOKUP(J3029&amp;H3029,Mapping!J:K,2,0)</f>
        <v>Iniston</v>
      </c>
      <c r="M3029" t="str">
        <f>IF(OR(I3029="PIZ BUIN",I3029="LISTERINE"),VLOOKUP(E3029,MAPEO!C:D,2,0)&amp;" "&amp;H3029,VLOOKUP(E3029,MAPEO!C:D,2,0))</f>
        <v xml:space="preserve">Inistón </v>
      </c>
      <c r="N3029" t="str">
        <f>VLOOKUP(F3029,MD!A:B,2,0)</f>
        <v>YTD 2016</v>
      </c>
    </row>
    <row r="3030" spans="1:14">
      <c r="A3030" t="s">
        <v>133</v>
      </c>
      <c r="B3030" t="s">
        <v>0</v>
      </c>
      <c r="C3030" t="s">
        <v>181</v>
      </c>
      <c r="D3030" t="s">
        <v>432</v>
      </c>
      <c r="E3030" t="s">
        <v>678</v>
      </c>
      <c r="F3030" t="s">
        <v>482</v>
      </c>
      <c r="G3030" s="3">
        <v>26876.77</v>
      </c>
      <c r="H3030" s="3" t="str">
        <f>VLOOKUP($A3030&amp;$C3030&amp;$B3030,Mapping!$C:$G,3,0)</f>
        <v>PHARMA</v>
      </c>
      <c r="I3030" t="str">
        <f>VLOOKUP($A3030&amp;$C3030&amp;$B3030,Mapping!$C:$G,4,0)</f>
        <v>INISTON</v>
      </c>
      <c r="J3030" t="str">
        <f t="shared" si="47"/>
        <v>INISTOLIN</v>
      </c>
      <c r="K3030" t="str">
        <f>VLOOKUP($A3030&amp;$C3030&amp;$B3030,Mapping!$C:$G,5,0)</f>
        <v>OTC</v>
      </c>
      <c r="L3030" t="str">
        <f>VLOOKUP(J3030&amp;H3030,Mapping!J:K,2,0)</f>
        <v>Iniston</v>
      </c>
      <c r="M3030" t="str">
        <f>IF(OR(I3030="PIZ BUIN",I3030="LISTERINE"),VLOOKUP(E3030,MAPEO!C:D,2,0)&amp;" "&amp;H3030,VLOOKUP(E3030,MAPEO!C:D,2,0))</f>
        <v xml:space="preserve">Inistón </v>
      </c>
      <c r="N3030">
        <f>VLOOKUP(F3030,MD!A:B,2,0)</f>
        <v>0</v>
      </c>
    </row>
    <row r="3031" spans="1:14">
      <c r="A3031" t="s">
        <v>133</v>
      </c>
      <c r="B3031" t="s">
        <v>0</v>
      </c>
      <c r="C3031" t="s">
        <v>181</v>
      </c>
      <c r="D3031" t="s">
        <v>432</v>
      </c>
      <c r="E3031" t="s">
        <v>678</v>
      </c>
      <c r="F3031" t="s">
        <v>483</v>
      </c>
      <c r="G3031" s="3">
        <v>72652.759999999995</v>
      </c>
      <c r="H3031" s="3" t="str">
        <f>VLOOKUP($A3031&amp;$C3031&amp;$B3031,Mapping!$C:$G,3,0)</f>
        <v>PHARMA</v>
      </c>
      <c r="I3031" t="str">
        <f>VLOOKUP($A3031&amp;$C3031&amp;$B3031,Mapping!$C:$G,4,0)</f>
        <v>INISTON</v>
      </c>
      <c r="J3031" t="str">
        <f t="shared" si="47"/>
        <v>INISTOLIN</v>
      </c>
      <c r="K3031" t="str">
        <f>VLOOKUP($A3031&amp;$C3031&amp;$B3031,Mapping!$C:$G,5,0)</f>
        <v>OTC</v>
      </c>
      <c r="L3031" t="str">
        <f>VLOOKUP(J3031&amp;H3031,Mapping!J:K,2,0)</f>
        <v>Iniston</v>
      </c>
      <c r="M3031" t="str">
        <f>IF(OR(I3031="PIZ BUIN",I3031="LISTERINE"),VLOOKUP(E3031,MAPEO!C:D,2,0)&amp;" "&amp;H3031,VLOOKUP(E3031,MAPEO!C:D,2,0))</f>
        <v xml:space="preserve">Inistón </v>
      </c>
      <c r="N3031">
        <f>VLOOKUP(F3031,MD!A:B,2,0)</f>
        <v>0</v>
      </c>
    </row>
    <row r="3032" spans="1:14">
      <c r="A3032" t="s">
        <v>133</v>
      </c>
      <c r="B3032" t="s">
        <v>0</v>
      </c>
      <c r="C3032" t="s">
        <v>181</v>
      </c>
      <c r="D3032" t="s">
        <v>432</v>
      </c>
      <c r="E3032" t="s">
        <v>678</v>
      </c>
      <c r="F3032" t="s">
        <v>484</v>
      </c>
      <c r="G3032" s="3">
        <v>77115.210000000006</v>
      </c>
      <c r="H3032" s="3" t="str">
        <f>VLOOKUP($A3032&amp;$C3032&amp;$B3032,Mapping!$C:$G,3,0)</f>
        <v>PHARMA</v>
      </c>
      <c r="I3032" t="str">
        <f>VLOOKUP($A3032&amp;$C3032&amp;$B3032,Mapping!$C:$G,4,0)</f>
        <v>INISTON</v>
      </c>
      <c r="J3032" t="str">
        <f t="shared" si="47"/>
        <v>INISTOLIN</v>
      </c>
      <c r="K3032" t="str">
        <f>VLOOKUP($A3032&amp;$C3032&amp;$B3032,Mapping!$C:$G,5,0)</f>
        <v>OTC</v>
      </c>
      <c r="L3032" t="str">
        <f>VLOOKUP(J3032&amp;H3032,Mapping!J:K,2,0)</f>
        <v>Iniston</v>
      </c>
      <c r="M3032" t="str">
        <f>IF(OR(I3032="PIZ BUIN",I3032="LISTERINE"),VLOOKUP(E3032,MAPEO!C:D,2,0)&amp;" "&amp;H3032,VLOOKUP(E3032,MAPEO!C:D,2,0))</f>
        <v xml:space="preserve">Inistón </v>
      </c>
      <c r="N3032">
        <f>VLOOKUP(F3032,MD!A:B,2,0)</f>
        <v>0</v>
      </c>
    </row>
    <row r="3033" spans="1:14">
      <c r="A3033" t="s">
        <v>133</v>
      </c>
      <c r="B3033" t="s">
        <v>0</v>
      </c>
      <c r="C3033" t="s">
        <v>181</v>
      </c>
      <c r="D3033" t="s">
        <v>432</v>
      </c>
      <c r="E3033" t="s">
        <v>678</v>
      </c>
      <c r="F3033" t="s">
        <v>485</v>
      </c>
      <c r="G3033" s="3">
        <v>27138.82</v>
      </c>
      <c r="H3033" s="3" t="str">
        <f>VLOOKUP($A3033&amp;$C3033&amp;$B3033,Mapping!$C:$G,3,0)</f>
        <v>PHARMA</v>
      </c>
      <c r="I3033" t="str">
        <f>VLOOKUP($A3033&amp;$C3033&amp;$B3033,Mapping!$C:$G,4,0)</f>
        <v>INISTON</v>
      </c>
      <c r="J3033" t="str">
        <f t="shared" si="47"/>
        <v>INISTOLIN</v>
      </c>
      <c r="K3033" t="str">
        <f>VLOOKUP($A3033&amp;$C3033&amp;$B3033,Mapping!$C:$G,5,0)</f>
        <v>OTC</v>
      </c>
      <c r="L3033" t="str">
        <f>VLOOKUP(J3033&amp;H3033,Mapping!J:K,2,0)</f>
        <v>Iniston</v>
      </c>
      <c r="M3033" t="str">
        <f>IF(OR(I3033="PIZ BUIN",I3033="LISTERINE"),VLOOKUP(E3033,MAPEO!C:D,2,0)&amp;" "&amp;H3033,VLOOKUP(E3033,MAPEO!C:D,2,0))</f>
        <v xml:space="preserve">Inistón </v>
      </c>
      <c r="N3033">
        <f>VLOOKUP(F3033,MD!A:B,2,0)</f>
        <v>0</v>
      </c>
    </row>
    <row r="3034" spans="1:14">
      <c r="A3034" t="s">
        <v>133</v>
      </c>
      <c r="B3034" t="s">
        <v>0</v>
      </c>
      <c r="C3034" t="s">
        <v>181</v>
      </c>
      <c r="D3034" t="s">
        <v>432</v>
      </c>
      <c r="E3034" t="s">
        <v>678</v>
      </c>
      <c r="F3034" t="s">
        <v>486</v>
      </c>
      <c r="G3034" s="3">
        <v>27850.36</v>
      </c>
      <c r="H3034" s="3" t="str">
        <f>VLOOKUP($A3034&amp;$C3034&amp;$B3034,Mapping!$C:$G,3,0)</f>
        <v>PHARMA</v>
      </c>
      <c r="I3034" t="str">
        <f>VLOOKUP($A3034&amp;$C3034&amp;$B3034,Mapping!$C:$G,4,0)</f>
        <v>INISTON</v>
      </c>
      <c r="J3034" t="str">
        <f t="shared" si="47"/>
        <v>INISTOLIN</v>
      </c>
      <c r="K3034" t="str">
        <f>VLOOKUP($A3034&amp;$C3034&amp;$B3034,Mapping!$C:$G,5,0)</f>
        <v>OTC</v>
      </c>
      <c r="L3034" t="str">
        <f>VLOOKUP(J3034&amp;H3034,Mapping!J:K,2,0)</f>
        <v>Iniston</v>
      </c>
      <c r="M3034" t="str">
        <f>IF(OR(I3034="PIZ BUIN",I3034="LISTERINE"),VLOOKUP(E3034,MAPEO!C:D,2,0)&amp;" "&amp;H3034,VLOOKUP(E3034,MAPEO!C:D,2,0))</f>
        <v xml:space="preserve">Inistón </v>
      </c>
      <c r="N3034">
        <f>VLOOKUP(F3034,MD!A:B,2,0)</f>
        <v>0</v>
      </c>
    </row>
    <row r="3035" spans="1:14">
      <c r="A3035" t="s">
        <v>133</v>
      </c>
      <c r="B3035" t="s">
        <v>0</v>
      </c>
      <c r="C3035" t="s">
        <v>181</v>
      </c>
      <c r="D3035" t="s">
        <v>432</v>
      </c>
      <c r="E3035" t="s">
        <v>678</v>
      </c>
      <c r="F3035" t="s">
        <v>487</v>
      </c>
      <c r="G3035" s="3">
        <v>66343.649999999994</v>
      </c>
      <c r="H3035" s="3" t="str">
        <f>VLOOKUP($A3035&amp;$C3035&amp;$B3035,Mapping!$C:$G,3,0)</f>
        <v>PHARMA</v>
      </c>
      <c r="I3035" t="str">
        <f>VLOOKUP($A3035&amp;$C3035&amp;$B3035,Mapping!$C:$G,4,0)</f>
        <v>INISTON</v>
      </c>
      <c r="J3035" t="str">
        <f t="shared" si="47"/>
        <v>INISTOLIN</v>
      </c>
      <c r="K3035" t="str">
        <f>VLOOKUP($A3035&amp;$C3035&amp;$B3035,Mapping!$C:$G,5,0)</f>
        <v>OTC</v>
      </c>
      <c r="L3035" t="str">
        <f>VLOOKUP(J3035&amp;H3035,Mapping!J:K,2,0)</f>
        <v>Iniston</v>
      </c>
      <c r="M3035" t="str">
        <f>IF(OR(I3035="PIZ BUIN",I3035="LISTERINE"),VLOOKUP(E3035,MAPEO!C:D,2,0)&amp;" "&amp;H3035,VLOOKUP(E3035,MAPEO!C:D,2,0))</f>
        <v xml:space="preserve">Inistón </v>
      </c>
      <c r="N3035">
        <f>VLOOKUP(F3035,MD!A:B,2,0)</f>
        <v>0</v>
      </c>
    </row>
    <row r="3036" spans="1:14">
      <c r="A3036" t="s">
        <v>133</v>
      </c>
      <c r="B3036" t="s">
        <v>0</v>
      </c>
      <c r="C3036" t="s">
        <v>181</v>
      </c>
      <c r="D3036" t="s">
        <v>432</v>
      </c>
      <c r="E3036" t="s">
        <v>678</v>
      </c>
      <c r="F3036" t="s">
        <v>488</v>
      </c>
      <c r="G3036" s="3">
        <v>5539.16</v>
      </c>
      <c r="H3036" s="3" t="str">
        <f>VLOOKUP($A3036&amp;$C3036&amp;$B3036,Mapping!$C:$G,3,0)</f>
        <v>PHARMA</v>
      </c>
      <c r="I3036" t="str">
        <f>VLOOKUP($A3036&amp;$C3036&amp;$B3036,Mapping!$C:$G,4,0)</f>
        <v>INISTON</v>
      </c>
      <c r="J3036" t="str">
        <f t="shared" si="47"/>
        <v>INISTOLIN</v>
      </c>
      <c r="K3036" t="str">
        <f>VLOOKUP($A3036&amp;$C3036&amp;$B3036,Mapping!$C:$G,5,0)</f>
        <v>OTC</v>
      </c>
      <c r="L3036" t="str">
        <f>VLOOKUP(J3036&amp;H3036,Mapping!J:K,2,0)</f>
        <v>Iniston</v>
      </c>
      <c r="M3036" t="str">
        <f>IF(OR(I3036="PIZ BUIN",I3036="LISTERINE"),VLOOKUP(E3036,MAPEO!C:D,2,0)&amp;" "&amp;H3036,VLOOKUP(E3036,MAPEO!C:D,2,0))</f>
        <v xml:space="preserve">Inistón </v>
      </c>
      <c r="N3036">
        <f>VLOOKUP(F3036,MD!A:B,2,0)</f>
        <v>0</v>
      </c>
    </row>
    <row r="3037" spans="1:14">
      <c r="A3037" t="s">
        <v>133</v>
      </c>
      <c r="B3037" t="s">
        <v>0</v>
      </c>
      <c r="C3037" t="s">
        <v>181</v>
      </c>
      <c r="D3037" t="s">
        <v>432</v>
      </c>
      <c r="E3037" t="s">
        <v>678</v>
      </c>
      <c r="F3037" t="s">
        <v>489</v>
      </c>
      <c r="G3037" s="3">
        <v>5513.12</v>
      </c>
      <c r="H3037" s="3" t="str">
        <f>VLOOKUP($A3037&amp;$C3037&amp;$B3037,Mapping!$C:$G,3,0)</f>
        <v>PHARMA</v>
      </c>
      <c r="I3037" t="str">
        <f>VLOOKUP($A3037&amp;$C3037&amp;$B3037,Mapping!$C:$G,4,0)</f>
        <v>INISTON</v>
      </c>
      <c r="J3037" t="str">
        <f t="shared" si="47"/>
        <v>INISTOLIN</v>
      </c>
      <c r="K3037" t="str">
        <f>VLOOKUP($A3037&amp;$C3037&amp;$B3037,Mapping!$C:$G,5,0)</f>
        <v>OTC</v>
      </c>
      <c r="L3037" t="str">
        <f>VLOOKUP(J3037&amp;H3037,Mapping!J:K,2,0)</f>
        <v>Iniston</v>
      </c>
      <c r="M3037" t="str">
        <f>IF(OR(I3037="PIZ BUIN",I3037="LISTERINE"),VLOOKUP(E3037,MAPEO!C:D,2,0)&amp;" "&amp;H3037,VLOOKUP(E3037,MAPEO!C:D,2,0))</f>
        <v xml:space="preserve">Inistón </v>
      </c>
      <c r="N3037">
        <f>VLOOKUP(F3037,MD!A:B,2,0)</f>
        <v>0</v>
      </c>
    </row>
    <row r="3038" spans="1:14">
      <c r="A3038" t="s">
        <v>133</v>
      </c>
      <c r="B3038" t="s">
        <v>0</v>
      </c>
      <c r="C3038" t="s">
        <v>181</v>
      </c>
      <c r="D3038" t="s">
        <v>432</v>
      </c>
      <c r="E3038" t="s">
        <v>678</v>
      </c>
      <c r="F3038" t="s">
        <v>490</v>
      </c>
      <c r="G3038" s="3">
        <v>158817.79999999999</v>
      </c>
      <c r="H3038" s="3" t="str">
        <f>VLOOKUP($A3038&amp;$C3038&amp;$B3038,Mapping!$C:$G,3,0)</f>
        <v>PHARMA</v>
      </c>
      <c r="I3038" t="str">
        <f>VLOOKUP($A3038&amp;$C3038&amp;$B3038,Mapping!$C:$G,4,0)</f>
        <v>INISTON</v>
      </c>
      <c r="J3038" t="str">
        <f t="shared" si="47"/>
        <v>INISTOLIN</v>
      </c>
      <c r="K3038" t="str">
        <f>VLOOKUP($A3038&amp;$C3038&amp;$B3038,Mapping!$C:$G,5,0)</f>
        <v>OTC</v>
      </c>
      <c r="L3038" t="str">
        <f>VLOOKUP(J3038&amp;H3038,Mapping!J:K,2,0)</f>
        <v>Iniston</v>
      </c>
      <c r="M3038" t="str">
        <f>IF(OR(I3038="PIZ BUIN",I3038="LISTERINE"),VLOOKUP(E3038,MAPEO!C:D,2,0)&amp;" "&amp;H3038,VLOOKUP(E3038,MAPEO!C:D,2,0))</f>
        <v xml:space="preserve">Inistón </v>
      </c>
      <c r="N3038">
        <f>VLOOKUP(F3038,MD!A:B,2,0)</f>
        <v>0</v>
      </c>
    </row>
    <row r="3039" spans="1:14">
      <c r="A3039" t="s">
        <v>133</v>
      </c>
      <c r="B3039" t="s">
        <v>0</v>
      </c>
      <c r="C3039" t="s">
        <v>181</v>
      </c>
      <c r="D3039" t="s">
        <v>432</v>
      </c>
      <c r="E3039" t="s">
        <v>678</v>
      </c>
      <c r="F3039" t="s">
        <v>491</v>
      </c>
      <c r="G3039" s="3">
        <v>72254.86</v>
      </c>
      <c r="H3039" s="3" t="str">
        <f>VLOOKUP($A3039&amp;$C3039&amp;$B3039,Mapping!$C:$G,3,0)</f>
        <v>PHARMA</v>
      </c>
      <c r="I3039" t="str">
        <f>VLOOKUP($A3039&amp;$C3039&amp;$B3039,Mapping!$C:$G,4,0)</f>
        <v>INISTON</v>
      </c>
      <c r="J3039" t="str">
        <f t="shared" si="47"/>
        <v>INISTOLIN</v>
      </c>
      <c r="K3039" t="str">
        <f>VLOOKUP($A3039&amp;$C3039&amp;$B3039,Mapping!$C:$G,5,0)</f>
        <v>OTC</v>
      </c>
      <c r="L3039" t="str">
        <f>VLOOKUP(J3039&amp;H3039,Mapping!J:K,2,0)</f>
        <v>Iniston</v>
      </c>
      <c r="M3039" t="str">
        <f>IF(OR(I3039="PIZ BUIN",I3039="LISTERINE"),VLOOKUP(E3039,MAPEO!C:D,2,0)&amp;" "&amp;H3039,VLOOKUP(E3039,MAPEO!C:D,2,0))</f>
        <v xml:space="preserve">Inistón </v>
      </c>
      <c r="N3039">
        <f>VLOOKUP(F3039,MD!A:B,2,0)</f>
        <v>0</v>
      </c>
    </row>
    <row r="3040" spans="1:14">
      <c r="A3040" t="s">
        <v>133</v>
      </c>
      <c r="B3040" t="s">
        <v>0</v>
      </c>
      <c r="C3040" t="s">
        <v>181</v>
      </c>
      <c r="D3040" t="s">
        <v>432</v>
      </c>
      <c r="E3040" t="s">
        <v>678</v>
      </c>
      <c r="F3040" t="s">
        <v>492</v>
      </c>
      <c r="G3040" s="3">
        <v>61557.63</v>
      </c>
      <c r="H3040" s="3" t="str">
        <f>VLOOKUP($A3040&amp;$C3040&amp;$B3040,Mapping!$C:$G,3,0)</f>
        <v>PHARMA</v>
      </c>
      <c r="I3040" t="str">
        <f>VLOOKUP($A3040&amp;$C3040&amp;$B3040,Mapping!$C:$G,4,0)</f>
        <v>INISTON</v>
      </c>
      <c r="J3040" t="str">
        <f t="shared" si="47"/>
        <v>INISTOLIN</v>
      </c>
      <c r="K3040" t="str">
        <f>VLOOKUP($A3040&amp;$C3040&amp;$B3040,Mapping!$C:$G,5,0)</f>
        <v>OTC</v>
      </c>
      <c r="L3040" t="str">
        <f>VLOOKUP(J3040&amp;H3040,Mapping!J:K,2,0)</f>
        <v>Iniston</v>
      </c>
      <c r="M3040" t="str">
        <f>IF(OR(I3040="PIZ BUIN",I3040="LISTERINE"),VLOOKUP(E3040,MAPEO!C:D,2,0)&amp;" "&amp;H3040,VLOOKUP(E3040,MAPEO!C:D,2,0))</f>
        <v xml:space="preserve">Inistón </v>
      </c>
      <c r="N3040">
        <f>VLOOKUP(F3040,MD!A:B,2,0)</f>
        <v>0</v>
      </c>
    </row>
    <row r="3041" spans="1:14">
      <c r="A3041" t="s">
        <v>133</v>
      </c>
      <c r="B3041" t="s">
        <v>0</v>
      </c>
      <c r="C3041" t="s">
        <v>181</v>
      </c>
      <c r="D3041" t="s">
        <v>432</v>
      </c>
      <c r="E3041" t="s">
        <v>678</v>
      </c>
      <c r="F3041" t="s">
        <v>493</v>
      </c>
      <c r="G3041" s="3">
        <v>193403.96</v>
      </c>
      <c r="H3041" s="3" t="str">
        <f>VLOOKUP($A3041&amp;$C3041&amp;$B3041,Mapping!$C:$G,3,0)</f>
        <v>PHARMA</v>
      </c>
      <c r="I3041" t="str">
        <f>VLOOKUP($A3041&amp;$C3041&amp;$B3041,Mapping!$C:$G,4,0)</f>
        <v>INISTON</v>
      </c>
      <c r="J3041" t="str">
        <f t="shared" si="47"/>
        <v>INISTOLIN</v>
      </c>
      <c r="K3041" t="str">
        <f>VLOOKUP($A3041&amp;$C3041&amp;$B3041,Mapping!$C:$G,5,0)</f>
        <v>OTC</v>
      </c>
      <c r="L3041" t="str">
        <f>VLOOKUP(J3041&amp;H3041,Mapping!J:K,2,0)</f>
        <v>Iniston</v>
      </c>
      <c r="M3041" t="str">
        <f>IF(OR(I3041="PIZ BUIN",I3041="LISTERINE"),VLOOKUP(E3041,MAPEO!C:D,2,0)&amp;" "&amp;H3041,VLOOKUP(E3041,MAPEO!C:D,2,0))</f>
        <v xml:space="preserve">Inistón </v>
      </c>
      <c r="N3041">
        <f>VLOOKUP(F3041,MD!A:B,2,0)</f>
        <v>0</v>
      </c>
    </row>
    <row r="3042" spans="1:14">
      <c r="A3042" t="s">
        <v>133</v>
      </c>
      <c r="B3042" t="s">
        <v>0</v>
      </c>
      <c r="C3042" t="s">
        <v>181</v>
      </c>
      <c r="D3042" t="s">
        <v>432</v>
      </c>
      <c r="E3042" t="s">
        <v>678</v>
      </c>
      <c r="F3042" t="s">
        <v>95</v>
      </c>
      <c r="G3042" s="3">
        <v>43133.67</v>
      </c>
      <c r="H3042" s="3" t="str">
        <f>VLOOKUP($A3042&amp;$C3042&amp;$B3042,Mapping!$C:$G,3,0)</f>
        <v>PHARMA</v>
      </c>
      <c r="I3042" t="str">
        <f>VLOOKUP($A3042&amp;$C3042&amp;$B3042,Mapping!$C:$G,4,0)</f>
        <v>INISTON</v>
      </c>
      <c r="J3042" t="str">
        <f t="shared" si="47"/>
        <v>INISTOLIN</v>
      </c>
      <c r="K3042" t="str">
        <f>VLOOKUP($A3042&amp;$C3042&amp;$B3042,Mapping!$C:$G,5,0)</f>
        <v>OTC</v>
      </c>
      <c r="L3042" t="str">
        <f>VLOOKUP(J3042&amp;H3042,Mapping!J:K,2,0)</f>
        <v>Iniston</v>
      </c>
      <c r="M3042" t="str">
        <f>IF(OR(I3042="PIZ BUIN",I3042="LISTERINE"),VLOOKUP(E3042,MAPEO!C:D,2,0)&amp;" "&amp;H3042,VLOOKUP(E3042,MAPEO!C:D,2,0))</f>
        <v xml:space="preserve">Inistón </v>
      </c>
      <c r="N3042" t="str">
        <f>VLOOKUP(F3042,MD!A:B,2,0)</f>
        <v>YTD 2015</v>
      </c>
    </row>
    <row r="3043" spans="1:14">
      <c r="A3043" t="s">
        <v>133</v>
      </c>
      <c r="B3043" t="s">
        <v>0</v>
      </c>
      <c r="C3043" t="s">
        <v>181</v>
      </c>
      <c r="D3043" t="s">
        <v>432</v>
      </c>
      <c r="E3043" t="s">
        <v>678</v>
      </c>
      <c r="F3043" t="s">
        <v>96</v>
      </c>
      <c r="G3043" s="3">
        <v>114533.24</v>
      </c>
      <c r="H3043" s="3" t="str">
        <f>VLOOKUP($A3043&amp;$C3043&amp;$B3043,Mapping!$C:$G,3,0)</f>
        <v>PHARMA</v>
      </c>
      <c r="I3043" t="str">
        <f>VLOOKUP($A3043&amp;$C3043&amp;$B3043,Mapping!$C:$G,4,0)</f>
        <v>INISTON</v>
      </c>
      <c r="J3043" t="str">
        <f t="shared" si="47"/>
        <v>INISTOLIN</v>
      </c>
      <c r="K3043" t="str">
        <f>VLOOKUP($A3043&amp;$C3043&amp;$B3043,Mapping!$C:$G,5,0)</f>
        <v>OTC</v>
      </c>
      <c r="L3043" t="str">
        <f>VLOOKUP(J3043&amp;H3043,Mapping!J:K,2,0)</f>
        <v>Iniston</v>
      </c>
      <c r="M3043" t="str">
        <f>IF(OR(I3043="PIZ BUIN",I3043="LISTERINE"),VLOOKUP(E3043,MAPEO!C:D,2,0)&amp;" "&amp;H3043,VLOOKUP(E3043,MAPEO!C:D,2,0))</f>
        <v xml:space="preserve">Inistón </v>
      </c>
      <c r="N3043" t="str">
        <f>VLOOKUP(F3043,MD!A:B,2,0)</f>
        <v>YTD 2015</v>
      </c>
    </row>
    <row r="3044" spans="1:14">
      <c r="A3044" t="s">
        <v>133</v>
      </c>
      <c r="B3044" t="s">
        <v>0</v>
      </c>
      <c r="C3044" t="s">
        <v>181</v>
      </c>
      <c r="D3044" t="s">
        <v>432</v>
      </c>
      <c r="E3044" t="s">
        <v>678</v>
      </c>
      <c r="F3044" t="s">
        <v>97</v>
      </c>
      <c r="G3044" s="3">
        <v>85449.33</v>
      </c>
      <c r="H3044" s="3" t="str">
        <f>VLOOKUP($A3044&amp;$C3044&amp;$B3044,Mapping!$C:$G,3,0)</f>
        <v>PHARMA</v>
      </c>
      <c r="I3044" t="str">
        <f>VLOOKUP($A3044&amp;$C3044&amp;$B3044,Mapping!$C:$G,4,0)</f>
        <v>INISTON</v>
      </c>
      <c r="J3044" t="str">
        <f t="shared" si="47"/>
        <v>INISTOLIN</v>
      </c>
      <c r="K3044" t="str">
        <f>VLOOKUP($A3044&amp;$C3044&amp;$B3044,Mapping!$C:$G,5,0)</f>
        <v>OTC</v>
      </c>
      <c r="L3044" t="str">
        <f>VLOOKUP(J3044&amp;H3044,Mapping!J:K,2,0)</f>
        <v>Iniston</v>
      </c>
      <c r="M3044" t="str">
        <f>IF(OR(I3044="PIZ BUIN",I3044="LISTERINE"),VLOOKUP(E3044,MAPEO!C:D,2,0)&amp;" "&amp;H3044,VLOOKUP(E3044,MAPEO!C:D,2,0))</f>
        <v xml:space="preserve">Inistón </v>
      </c>
      <c r="N3044" t="str">
        <f>VLOOKUP(F3044,MD!A:B,2,0)</f>
        <v>YTD 2015</v>
      </c>
    </row>
    <row r="3045" spans="1:14">
      <c r="A3045" t="s">
        <v>133</v>
      </c>
      <c r="B3045" t="s">
        <v>0</v>
      </c>
      <c r="C3045" t="s">
        <v>181</v>
      </c>
      <c r="D3045" t="s">
        <v>432</v>
      </c>
      <c r="E3045" t="s">
        <v>678</v>
      </c>
      <c r="F3045" t="s">
        <v>101</v>
      </c>
      <c r="G3045" s="3">
        <v>20965.259999999998</v>
      </c>
      <c r="H3045" s="3" t="str">
        <f>VLOOKUP($A3045&amp;$C3045&amp;$B3045,Mapping!$C:$G,3,0)</f>
        <v>PHARMA</v>
      </c>
      <c r="I3045" t="str">
        <f>VLOOKUP($A3045&amp;$C3045&amp;$B3045,Mapping!$C:$G,4,0)</f>
        <v>INISTON</v>
      </c>
      <c r="J3045" t="str">
        <f t="shared" si="47"/>
        <v>INISTOLIN</v>
      </c>
      <c r="K3045" t="str">
        <f>VLOOKUP($A3045&amp;$C3045&amp;$B3045,Mapping!$C:$G,5,0)</f>
        <v>OTC</v>
      </c>
      <c r="L3045" t="str">
        <f>VLOOKUP(J3045&amp;H3045,Mapping!J:K,2,0)</f>
        <v>Iniston</v>
      </c>
      <c r="M3045" t="str">
        <f>IF(OR(I3045="PIZ BUIN",I3045="LISTERINE"),VLOOKUP(E3045,MAPEO!C:D,2,0)&amp;" "&amp;H3045,VLOOKUP(E3045,MAPEO!C:D,2,0))</f>
        <v xml:space="preserve">Inistón </v>
      </c>
      <c r="N3045" t="str">
        <f>VLOOKUP(F3045,MD!A:B,2,0)</f>
        <v>YTD 2015</v>
      </c>
    </row>
    <row r="3046" spans="1:14">
      <c r="A3046" t="s">
        <v>133</v>
      </c>
      <c r="B3046" t="s">
        <v>0</v>
      </c>
      <c r="C3046" t="s">
        <v>181</v>
      </c>
      <c r="D3046" t="s">
        <v>432</v>
      </c>
      <c r="E3046" t="s">
        <v>678</v>
      </c>
      <c r="F3046" t="s">
        <v>104</v>
      </c>
      <c r="G3046" s="3">
        <v>22970.89</v>
      </c>
      <c r="H3046" s="3" t="str">
        <f>VLOOKUP($A3046&amp;$C3046&amp;$B3046,Mapping!$C:$G,3,0)</f>
        <v>PHARMA</v>
      </c>
      <c r="I3046" t="str">
        <f>VLOOKUP($A3046&amp;$C3046&amp;$B3046,Mapping!$C:$G,4,0)</f>
        <v>INISTON</v>
      </c>
      <c r="J3046" t="str">
        <f t="shared" si="47"/>
        <v>INISTOLIN</v>
      </c>
      <c r="K3046" t="str">
        <f>VLOOKUP($A3046&amp;$C3046&amp;$B3046,Mapping!$C:$G,5,0)</f>
        <v>OTC</v>
      </c>
      <c r="L3046" t="str">
        <f>VLOOKUP(J3046&amp;H3046,Mapping!J:K,2,0)</f>
        <v>Iniston</v>
      </c>
      <c r="M3046" t="str">
        <f>IF(OR(I3046="PIZ BUIN",I3046="LISTERINE"),VLOOKUP(E3046,MAPEO!C:D,2,0)&amp;" "&amp;H3046,VLOOKUP(E3046,MAPEO!C:D,2,0))</f>
        <v xml:space="preserve">Inistón </v>
      </c>
      <c r="N3046" t="str">
        <f>VLOOKUP(F3046,MD!A:B,2,0)</f>
        <v>YTD 2015</v>
      </c>
    </row>
    <row r="3047" spans="1:14">
      <c r="A3047" t="s">
        <v>133</v>
      </c>
      <c r="B3047" t="s">
        <v>0</v>
      </c>
      <c r="C3047" t="s">
        <v>181</v>
      </c>
      <c r="D3047" t="s">
        <v>432</v>
      </c>
      <c r="E3047" t="s">
        <v>678</v>
      </c>
      <c r="F3047" t="s">
        <v>105</v>
      </c>
      <c r="G3047" s="3">
        <v>36295.410000000003</v>
      </c>
      <c r="H3047" s="3" t="str">
        <f>VLOOKUP($A3047&amp;$C3047&amp;$B3047,Mapping!$C:$G,3,0)</f>
        <v>PHARMA</v>
      </c>
      <c r="I3047" t="str">
        <f>VLOOKUP($A3047&amp;$C3047&amp;$B3047,Mapping!$C:$G,4,0)</f>
        <v>INISTON</v>
      </c>
      <c r="J3047" t="str">
        <f t="shared" si="47"/>
        <v>INISTOLIN</v>
      </c>
      <c r="K3047" t="str">
        <f>VLOOKUP($A3047&amp;$C3047&amp;$B3047,Mapping!$C:$G,5,0)</f>
        <v>OTC</v>
      </c>
      <c r="L3047" t="str">
        <f>VLOOKUP(J3047&amp;H3047,Mapping!J:K,2,0)</f>
        <v>Iniston</v>
      </c>
      <c r="M3047" t="str">
        <f>IF(OR(I3047="PIZ BUIN",I3047="LISTERINE"),VLOOKUP(E3047,MAPEO!C:D,2,0)&amp;" "&amp;H3047,VLOOKUP(E3047,MAPEO!C:D,2,0))</f>
        <v xml:space="preserve">Inistón </v>
      </c>
      <c r="N3047" t="str">
        <f>VLOOKUP(F3047,MD!A:B,2,0)</f>
        <v>YTD 2015</v>
      </c>
    </row>
    <row r="3048" spans="1:14">
      <c r="A3048" t="s">
        <v>133</v>
      </c>
      <c r="B3048" t="s">
        <v>0</v>
      </c>
      <c r="C3048" t="s">
        <v>181</v>
      </c>
      <c r="D3048" t="s">
        <v>432</v>
      </c>
      <c r="E3048" t="s">
        <v>678</v>
      </c>
      <c r="F3048" t="s">
        <v>106</v>
      </c>
      <c r="G3048" s="3">
        <v>-665.98</v>
      </c>
      <c r="H3048" s="3" t="str">
        <f>VLOOKUP($A3048&amp;$C3048&amp;$B3048,Mapping!$C:$G,3,0)</f>
        <v>PHARMA</v>
      </c>
      <c r="I3048" t="str">
        <f>VLOOKUP($A3048&amp;$C3048&amp;$B3048,Mapping!$C:$G,4,0)</f>
        <v>INISTON</v>
      </c>
      <c r="J3048" t="str">
        <f t="shared" si="47"/>
        <v>INISTOLIN</v>
      </c>
      <c r="K3048" t="str">
        <f>VLOOKUP($A3048&amp;$C3048&amp;$B3048,Mapping!$C:$G,5,0)</f>
        <v>OTC</v>
      </c>
      <c r="L3048" t="str">
        <f>VLOOKUP(J3048&amp;H3048,Mapping!J:K,2,0)</f>
        <v>Iniston</v>
      </c>
      <c r="M3048" t="str">
        <f>IF(OR(I3048="PIZ BUIN",I3048="LISTERINE"),VLOOKUP(E3048,MAPEO!C:D,2,0)&amp;" "&amp;H3048,VLOOKUP(E3048,MAPEO!C:D,2,0))</f>
        <v xml:space="preserve">Inistón </v>
      </c>
      <c r="N3048" t="str">
        <f>VLOOKUP(F3048,MD!A:B,2,0)</f>
        <v>YTD 2015</v>
      </c>
    </row>
    <row r="3049" spans="1:14">
      <c r="A3049" t="s">
        <v>133</v>
      </c>
      <c r="B3049" t="s">
        <v>0</v>
      </c>
      <c r="C3049" t="s">
        <v>181</v>
      </c>
      <c r="D3049" t="s">
        <v>432</v>
      </c>
      <c r="E3049" t="s">
        <v>678</v>
      </c>
      <c r="F3049" t="s">
        <v>108</v>
      </c>
      <c r="G3049" s="3">
        <v>13634.46</v>
      </c>
      <c r="H3049" s="3" t="str">
        <f>VLOOKUP($A3049&amp;$C3049&amp;$B3049,Mapping!$C:$G,3,0)</f>
        <v>PHARMA</v>
      </c>
      <c r="I3049" t="str">
        <f>VLOOKUP($A3049&amp;$C3049&amp;$B3049,Mapping!$C:$G,4,0)</f>
        <v>INISTON</v>
      </c>
      <c r="J3049" t="str">
        <f t="shared" si="47"/>
        <v>INISTOLIN</v>
      </c>
      <c r="K3049" t="str">
        <f>VLOOKUP($A3049&amp;$C3049&amp;$B3049,Mapping!$C:$G,5,0)</f>
        <v>OTC</v>
      </c>
      <c r="L3049" t="str">
        <f>VLOOKUP(J3049&amp;H3049,Mapping!J:K,2,0)</f>
        <v>Iniston</v>
      </c>
      <c r="M3049" t="str">
        <f>IF(OR(I3049="PIZ BUIN",I3049="LISTERINE"),VLOOKUP(E3049,MAPEO!C:D,2,0)&amp;" "&amp;H3049,VLOOKUP(E3049,MAPEO!C:D,2,0))</f>
        <v xml:space="preserve">Inistón </v>
      </c>
      <c r="N3049">
        <f>VLOOKUP(F3049,MD!A:B,2,0)</f>
        <v>0</v>
      </c>
    </row>
    <row r="3050" spans="1:14">
      <c r="A3050" t="s">
        <v>133</v>
      </c>
      <c r="B3050" t="s">
        <v>0</v>
      </c>
      <c r="C3050" t="s">
        <v>181</v>
      </c>
      <c r="D3050" t="s">
        <v>432</v>
      </c>
      <c r="E3050" t="s">
        <v>678</v>
      </c>
      <c r="F3050" t="s">
        <v>109</v>
      </c>
      <c r="G3050" s="3">
        <v>101733.07</v>
      </c>
      <c r="H3050" s="3" t="str">
        <f>VLOOKUP($A3050&amp;$C3050&amp;$B3050,Mapping!$C:$G,3,0)</f>
        <v>PHARMA</v>
      </c>
      <c r="I3050" t="str">
        <f>VLOOKUP($A3050&amp;$C3050&amp;$B3050,Mapping!$C:$G,4,0)</f>
        <v>INISTON</v>
      </c>
      <c r="J3050" t="str">
        <f t="shared" si="47"/>
        <v>INISTOLIN</v>
      </c>
      <c r="K3050" t="str">
        <f>VLOOKUP($A3050&amp;$C3050&amp;$B3050,Mapping!$C:$G,5,0)</f>
        <v>OTC</v>
      </c>
      <c r="L3050" t="str">
        <f>VLOOKUP(J3050&amp;H3050,Mapping!J:K,2,0)</f>
        <v>Iniston</v>
      </c>
      <c r="M3050" t="str">
        <f>IF(OR(I3050="PIZ BUIN",I3050="LISTERINE"),VLOOKUP(E3050,MAPEO!C:D,2,0)&amp;" "&amp;H3050,VLOOKUP(E3050,MAPEO!C:D,2,0))</f>
        <v xml:space="preserve">Inistón </v>
      </c>
      <c r="N3050">
        <f>VLOOKUP(F3050,MD!A:B,2,0)</f>
        <v>0</v>
      </c>
    </row>
    <row r="3051" spans="1:14">
      <c r="A3051" t="s">
        <v>133</v>
      </c>
      <c r="B3051" t="s">
        <v>0</v>
      </c>
      <c r="C3051" t="s">
        <v>181</v>
      </c>
      <c r="D3051" t="s">
        <v>432</v>
      </c>
      <c r="E3051" t="s">
        <v>678</v>
      </c>
      <c r="F3051" t="s">
        <v>110</v>
      </c>
      <c r="G3051" s="3">
        <v>139672.87</v>
      </c>
      <c r="H3051" s="3" t="str">
        <f>VLOOKUP($A3051&amp;$C3051&amp;$B3051,Mapping!$C:$G,3,0)</f>
        <v>PHARMA</v>
      </c>
      <c r="I3051" t="str">
        <f>VLOOKUP($A3051&amp;$C3051&amp;$B3051,Mapping!$C:$G,4,0)</f>
        <v>INISTON</v>
      </c>
      <c r="J3051" t="str">
        <f t="shared" si="47"/>
        <v>INISTOLIN</v>
      </c>
      <c r="K3051" t="str">
        <f>VLOOKUP($A3051&amp;$C3051&amp;$B3051,Mapping!$C:$G,5,0)</f>
        <v>OTC</v>
      </c>
      <c r="L3051" t="str">
        <f>VLOOKUP(J3051&amp;H3051,Mapping!J:K,2,0)</f>
        <v>Iniston</v>
      </c>
      <c r="M3051" t="str">
        <f>IF(OR(I3051="PIZ BUIN",I3051="LISTERINE"),VLOOKUP(E3051,MAPEO!C:D,2,0)&amp;" "&amp;H3051,VLOOKUP(E3051,MAPEO!C:D,2,0))</f>
        <v xml:space="preserve">Inistón </v>
      </c>
      <c r="N3051">
        <f>VLOOKUP(F3051,MD!A:B,2,0)</f>
        <v>0</v>
      </c>
    </row>
    <row r="3052" spans="1:14">
      <c r="A3052" t="s">
        <v>133</v>
      </c>
      <c r="B3052" t="s">
        <v>0</v>
      </c>
      <c r="C3052" t="s">
        <v>181</v>
      </c>
      <c r="D3052" t="s">
        <v>432</v>
      </c>
      <c r="E3052" t="s">
        <v>678</v>
      </c>
      <c r="F3052" t="s">
        <v>111</v>
      </c>
      <c r="G3052" s="3">
        <v>52594.46</v>
      </c>
      <c r="H3052" s="3" t="str">
        <f>VLOOKUP($A3052&amp;$C3052&amp;$B3052,Mapping!$C:$G,3,0)</f>
        <v>PHARMA</v>
      </c>
      <c r="I3052" t="str">
        <f>VLOOKUP($A3052&amp;$C3052&amp;$B3052,Mapping!$C:$G,4,0)</f>
        <v>INISTON</v>
      </c>
      <c r="J3052" t="str">
        <f t="shared" si="47"/>
        <v>INISTOLIN</v>
      </c>
      <c r="K3052" t="str">
        <f>VLOOKUP($A3052&amp;$C3052&amp;$B3052,Mapping!$C:$G,5,0)</f>
        <v>OTC</v>
      </c>
      <c r="L3052" t="str">
        <f>VLOOKUP(J3052&amp;H3052,Mapping!J:K,2,0)</f>
        <v>Iniston</v>
      </c>
      <c r="M3052" t="str">
        <f>IF(OR(I3052="PIZ BUIN",I3052="LISTERINE"),VLOOKUP(E3052,MAPEO!C:D,2,0)&amp;" "&amp;H3052,VLOOKUP(E3052,MAPEO!C:D,2,0))</f>
        <v xml:space="preserve">Inistón </v>
      </c>
      <c r="N3052">
        <f>VLOOKUP(F3052,MD!A:B,2,0)</f>
        <v>0</v>
      </c>
    </row>
    <row r="3053" spans="1:14">
      <c r="A3053" t="s">
        <v>133</v>
      </c>
      <c r="B3053" t="s">
        <v>0</v>
      </c>
      <c r="C3053" t="s">
        <v>181</v>
      </c>
      <c r="D3053" t="s">
        <v>432</v>
      </c>
      <c r="E3053" t="s">
        <v>678</v>
      </c>
      <c r="F3053" t="s">
        <v>114</v>
      </c>
      <c r="G3053" s="3">
        <v>111469.69</v>
      </c>
      <c r="H3053" s="3" t="str">
        <f>VLOOKUP($A3053&amp;$C3053&amp;$B3053,Mapping!$C:$G,3,0)</f>
        <v>PHARMA</v>
      </c>
      <c r="I3053" t="str">
        <f>VLOOKUP($A3053&amp;$C3053&amp;$B3053,Mapping!$C:$G,4,0)</f>
        <v>INISTON</v>
      </c>
      <c r="J3053" t="str">
        <f t="shared" si="47"/>
        <v>INISTOLIN</v>
      </c>
      <c r="K3053" t="str">
        <f>VLOOKUP($A3053&amp;$C3053&amp;$B3053,Mapping!$C:$G,5,0)</f>
        <v>OTC</v>
      </c>
      <c r="L3053" t="str">
        <f>VLOOKUP(J3053&amp;H3053,Mapping!J:K,2,0)</f>
        <v>Iniston</v>
      </c>
      <c r="M3053" t="str">
        <f>IF(OR(I3053="PIZ BUIN",I3053="LISTERINE"),VLOOKUP(E3053,MAPEO!C:D,2,0)&amp;" "&amp;H3053,VLOOKUP(E3053,MAPEO!C:D,2,0))</f>
        <v xml:space="preserve">Inistón </v>
      </c>
      <c r="N3053">
        <f>VLOOKUP(F3053,MD!A:B,2,0)</f>
        <v>0</v>
      </c>
    </row>
    <row r="3054" spans="1:14">
      <c r="A3054" t="s">
        <v>133</v>
      </c>
      <c r="B3054" t="s">
        <v>0</v>
      </c>
      <c r="C3054" t="s">
        <v>181</v>
      </c>
      <c r="D3054" t="s">
        <v>432</v>
      </c>
      <c r="E3054" t="s">
        <v>678</v>
      </c>
      <c r="F3054" t="s">
        <v>115</v>
      </c>
      <c r="G3054" s="3">
        <v>82384.77</v>
      </c>
      <c r="H3054" s="3" t="str">
        <f>VLOOKUP($A3054&amp;$C3054&amp;$B3054,Mapping!$C:$G,3,0)</f>
        <v>PHARMA</v>
      </c>
      <c r="I3054" t="str">
        <f>VLOOKUP($A3054&amp;$C3054&amp;$B3054,Mapping!$C:$G,4,0)</f>
        <v>INISTON</v>
      </c>
      <c r="J3054" t="str">
        <f t="shared" si="47"/>
        <v>INISTOLIN</v>
      </c>
      <c r="K3054" t="str">
        <f>VLOOKUP($A3054&amp;$C3054&amp;$B3054,Mapping!$C:$G,5,0)</f>
        <v>OTC</v>
      </c>
      <c r="L3054" t="str">
        <f>VLOOKUP(J3054&amp;H3054,Mapping!J:K,2,0)</f>
        <v>Iniston</v>
      </c>
      <c r="M3054" t="str">
        <f>IF(OR(I3054="PIZ BUIN",I3054="LISTERINE"),VLOOKUP(E3054,MAPEO!C:D,2,0)&amp;" "&amp;H3054,VLOOKUP(E3054,MAPEO!C:D,2,0))</f>
        <v xml:space="preserve">Inistón </v>
      </c>
      <c r="N3054" t="str">
        <f>VLOOKUP(F3054,MD!A:B,2,0)</f>
        <v>YTD 2016</v>
      </c>
    </row>
    <row r="3055" spans="1:14">
      <c r="A3055" t="s">
        <v>133</v>
      </c>
      <c r="B3055" t="s">
        <v>0</v>
      </c>
      <c r="C3055" t="s">
        <v>181</v>
      </c>
      <c r="D3055" t="s">
        <v>432</v>
      </c>
      <c r="E3055" t="s">
        <v>678</v>
      </c>
      <c r="F3055" t="s">
        <v>117</v>
      </c>
      <c r="G3055" s="3">
        <v>60119.93</v>
      </c>
      <c r="H3055" s="3" t="str">
        <f>VLOOKUP($A3055&amp;$C3055&amp;$B3055,Mapping!$C:$G,3,0)</f>
        <v>PHARMA</v>
      </c>
      <c r="I3055" t="str">
        <f>VLOOKUP($A3055&amp;$C3055&amp;$B3055,Mapping!$C:$G,4,0)</f>
        <v>INISTON</v>
      </c>
      <c r="J3055" t="str">
        <f t="shared" si="47"/>
        <v>INISTOLIN</v>
      </c>
      <c r="K3055" t="str">
        <f>VLOOKUP($A3055&amp;$C3055&amp;$B3055,Mapping!$C:$G,5,0)</f>
        <v>OTC</v>
      </c>
      <c r="L3055" t="str">
        <f>VLOOKUP(J3055&amp;H3055,Mapping!J:K,2,0)</f>
        <v>Iniston</v>
      </c>
      <c r="M3055" t="str">
        <f>IF(OR(I3055="PIZ BUIN",I3055="LISTERINE"),VLOOKUP(E3055,MAPEO!C:D,2,0)&amp;" "&amp;H3055,VLOOKUP(E3055,MAPEO!C:D,2,0))</f>
        <v xml:space="preserve">Inistón </v>
      </c>
      <c r="N3055" t="str">
        <f>VLOOKUP(F3055,MD!A:B,2,0)</f>
        <v>YTD 2016</v>
      </c>
    </row>
    <row r="3056" spans="1:14">
      <c r="A3056" t="s">
        <v>133</v>
      </c>
      <c r="B3056" t="s">
        <v>0</v>
      </c>
      <c r="C3056" t="s">
        <v>181</v>
      </c>
      <c r="D3056" t="s">
        <v>432</v>
      </c>
      <c r="E3056" t="s">
        <v>678</v>
      </c>
      <c r="F3056" t="s">
        <v>118</v>
      </c>
      <c r="G3056" s="3">
        <v>67978.84</v>
      </c>
      <c r="H3056" s="3" t="str">
        <f>VLOOKUP($A3056&amp;$C3056&amp;$B3056,Mapping!$C:$G,3,0)</f>
        <v>PHARMA</v>
      </c>
      <c r="I3056" t="str">
        <f>VLOOKUP($A3056&amp;$C3056&amp;$B3056,Mapping!$C:$G,4,0)</f>
        <v>INISTON</v>
      </c>
      <c r="J3056" t="str">
        <f t="shared" si="47"/>
        <v>INISTOLIN</v>
      </c>
      <c r="K3056" t="str">
        <f>VLOOKUP($A3056&amp;$C3056&amp;$B3056,Mapping!$C:$G,5,0)</f>
        <v>OTC</v>
      </c>
      <c r="L3056" t="str">
        <f>VLOOKUP(J3056&amp;H3056,Mapping!J:K,2,0)</f>
        <v>Iniston</v>
      </c>
      <c r="M3056" t="str">
        <f>IF(OR(I3056="PIZ BUIN",I3056="LISTERINE"),VLOOKUP(E3056,MAPEO!C:D,2,0)&amp;" "&amp;H3056,VLOOKUP(E3056,MAPEO!C:D,2,0))</f>
        <v xml:space="preserve">Inistón </v>
      </c>
      <c r="N3056" t="str">
        <f>VLOOKUP(F3056,MD!A:B,2,0)</f>
        <v>YTD 2016</v>
      </c>
    </row>
    <row r="3057" spans="1:14">
      <c r="A3057" t="s">
        <v>133</v>
      </c>
      <c r="B3057" t="s">
        <v>0</v>
      </c>
      <c r="C3057" t="s">
        <v>181</v>
      </c>
      <c r="D3057" t="s">
        <v>181</v>
      </c>
      <c r="E3057" t="s">
        <v>679</v>
      </c>
      <c r="F3057" t="s">
        <v>482</v>
      </c>
      <c r="G3057" s="3">
        <v>35485.360000000001</v>
      </c>
      <c r="H3057" s="3" t="str">
        <f>VLOOKUP($A3057&amp;$C3057&amp;$B3057,Mapping!$C:$G,3,0)</f>
        <v>PHARMA</v>
      </c>
      <c r="I3057" t="str">
        <f>VLOOKUP($A3057&amp;$C3057&amp;$B3057,Mapping!$C:$G,4,0)</f>
        <v>INISTON</v>
      </c>
      <c r="J3057" t="str">
        <f t="shared" si="47"/>
        <v>INISTON</v>
      </c>
      <c r="K3057" t="str">
        <f>VLOOKUP($A3057&amp;$C3057&amp;$B3057,Mapping!$C:$G,5,0)</f>
        <v>OTC</v>
      </c>
      <c r="L3057" t="str">
        <f>VLOOKUP(J3057&amp;H3057,Mapping!J:K,2,0)</f>
        <v>Iniston</v>
      </c>
      <c r="M3057" t="str">
        <f>IF(OR(I3057="PIZ BUIN",I3057="LISTERINE"),VLOOKUP(E3057,MAPEO!C:D,2,0)&amp;" "&amp;H3057,VLOOKUP(E3057,MAPEO!C:D,2,0))</f>
        <v xml:space="preserve">Inistón </v>
      </c>
      <c r="N3057">
        <f>VLOOKUP(F3057,MD!A:B,2,0)</f>
        <v>0</v>
      </c>
    </row>
    <row r="3058" spans="1:14">
      <c r="A3058" t="s">
        <v>133</v>
      </c>
      <c r="B3058" t="s">
        <v>0</v>
      </c>
      <c r="C3058" t="s">
        <v>181</v>
      </c>
      <c r="D3058" t="s">
        <v>181</v>
      </c>
      <c r="E3058" t="s">
        <v>679</v>
      </c>
      <c r="F3058" t="s">
        <v>483</v>
      </c>
      <c r="G3058" s="3">
        <v>81947.289999999994</v>
      </c>
      <c r="H3058" s="3" t="str">
        <f>VLOOKUP($A3058&amp;$C3058&amp;$B3058,Mapping!$C:$G,3,0)</f>
        <v>PHARMA</v>
      </c>
      <c r="I3058" t="str">
        <f>VLOOKUP($A3058&amp;$C3058&amp;$B3058,Mapping!$C:$G,4,0)</f>
        <v>INISTON</v>
      </c>
      <c r="J3058" t="str">
        <f t="shared" si="47"/>
        <v>INISTON</v>
      </c>
      <c r="K3058" t="str">
        <f>VLOOKUP($A3058&amp;$C3058&amp;$B3058,Mapping!$C:$G,5,0)</f>
        <v>OTC</v>
      </c>
      <c r="L3058" t="str">
        <f>VLOOKUP(J3058&amp;H3058,Mapping!J:K,2,0)</f>
        <v>Iniston</v>
      </c>
      <c r="M3058" t="str">
        <f>IF(OR(I3058="PIZ BUIN",I3058="LISTERINE"),VLOOKUP(E3058,MAPEO!C:D,2,0)&amp;" "&amp;H3058,VLOOKUP(E3058,MAPEO!C:D,2,0))</f>
        <v xml:space="preserve">Inistón </v>
      </c>
      <c r="N3058">
        <f>VLOOKUP(F3058,MD!A:B,2,0)</f>
        <v>0</v>
      </c>
    </row>
    <row r="3059" spans="1:14">
      <c r="A3059" t="s">
        <v>133</v>
      </c>
      <c r="B3059" t="s">
        <v>0</v>
      </c>
      <c r="C3059" t="s">
        <v>181</v>
      </c>
      <c r="D3059" t="s">
        <v>181</v>
      </c>
      <c r="E3059" t="s">
        <v>679</v>
      </c>
      <c r="F3059" t="s">
        <v>484</v>
      </c>
      <c r="G3059" s="3">
        <v>59489.55</v>
      </c>
      <c r="H3059" s="3" t="str">
        <f>VLOOKUP($A3059&amp;$C3059&amp;$B3059,Mapping!$C:$G,3,0)</f>
        <v>PHARMA</v>
      </c>
      <c r="I3059" t="str">
        <f>VLOOKUP($A3059&amp;$C3059&amp;$B3059,Mapping!$C:$G,4,0)</f>
        <v>INISTON</v>
      </c>
      <c r="J3059" t="str">
        <f t="shared" si="47"/>
        <v>INISTON</v>
      </c>
      <c r="K3059" t="str">
        <f>VLOOKUP($A3059&amp;$C3059&amp;$B3059,Mapping!$C:$G,5,0)</f>
        <v>OTC</v>
      </c>
      <c r="L3059" t="str">
        <f>VLOOKUP(J3059&amp;H3059,Mapping!J:K,2,0)</f>
        <v>Iniston</v>
      </c>
      <c r="M3059" t="str">
        <f>IF(OR(I3059="PIZ BUIN",I3059="LISTERINE"),VLOOKUP(E3059,MAPEO!C:D,2,0)&amp;" "&amp;H3059,VLOOKUP(E3059,MAPEO!C:D,2,0))</f>
        <v xml:space="preserve">Inistón </v>
      </c>
      <c r="N3059">
        <f>VLOOKUP(F3059,MD!A:B,2,0)</f>
        <v>0</v>
      </c>
    </row>
    <row r="3060" spans="1:14">
      <c r="A3060" t="s">
        <v>133</v>
      </c>
      <c r="B3060" t="s">
        <v>0</v>
      </c>
      <c r="C3060" t="s">
        <v>181</v>
      </c>
      <c r="D3060" t="s">
        <v>181</v>
      </c>
      <c r="E3060" t="s">
        <v>679</v>
      </c>
      <c r="F3060" t="s">
        <v>485</v>
      </c>
      <c r="G3060" s="3">
        <v>16779.759999999998</v>
      </c>
      <c r="H3060" s="3" t="str">
        <f>VLOOKUP($A3060&amp;$C3060&amp;$B3060,Mapping!$C:$G,3,0)</f>
        <v>PHARMA</v>
      </c>
      <c r="I3060" t="str">
        <f>VLOOKUP($A3060&amp;$C3060&amp;$B3060,Mapping!$C:$G,4,0)</f>
        <v>INISTON</v>
      </c>
      <c r="J3060" t="str">
        <f t="shared" si="47"/>
        <v>INISTON</v>
      </c>
      <c r="K3060" t="str">
        <f>VLOOKUP($A3060&amp;$C3060&amp;$B3060,Mapping!$C:$G,5,0)</f>
        <v>OTC</v>
      </c>
      <c r="L3060" t="str">
        <f>VLOOKUP(J3060&amp;H3060,Mapping!J:K,2,0)</f>
        <v>Iniston</v>
      </c>
      <c r="M3060" t="str">
        <f>IF(OR(I3060="PIZ BUIN",I3060="LISTERINE"),VLOOKUP(E3060,MAPEO!C:D,2,0)&amp;" "&amp;H3060,VLOOKUP(E3060,MAPEO!C:D,2,0))</f>
        <v xml:space="preserve">Inistón </v>
      </c>
      <c r="N3060">
        <f>VLOOKUP(F3060,MD!A:B,2,0)</f>
        <v>0</v>
      </c>
    </row>
    <row r="3061" spans="1:14">
      <c r="A3061" t="s">
        <v>133</v>
      </c>
      <c r="B3061" t="s">
        <v>0</v>
      </c>
      <c r="C3061" t="s">
        <v>181</v>
      </c>
      <c r="D3061" t="s">
        <v>181</v>
      </c>
      <c r="E3061" t="s">
        <v>679</v>
      </c>
      <c r="F3061" t="s">
        <v>486</v>
      </c>
      <c r="G3061" s="3">
        <v>20561.400000000001</v>
      </c>
      <c r="H3061" s="3" t="str">
        <f>VLOOKUP($A3061&amp;$C3061&amp;$B3061,Mapping!$C:$G,3,0)</f>
        <v>PHARMA</v>
      </c>
      <c r="I3061" t="str">
        <f>VLOOKUP($A3061&amp;$C3061&amp;$B3061,Mapping!$C:$G,4,0)</f>
        <v>INISTON</v>
      </c>
      <c r="J3061" t="str">
        <f t="shared" si="47"/>
        <v>INISTON</v>
      </c>
      <c r="K3061" t="str">
        <f>VLOOKUP($A3061&amp;$C3061&amp;$B3061,Mapping!$C:$G,5,0)</f>
        <v>OTC</v>
      </c>
      <c r="L3061" t="str">
        <f>VLOOKUP(J3061&amp;H3061,Mapping!J:K,2,0)</f>
        <v>Iniston</v>
      </c>
      <c r="M3061" t="str">
        <f>IF(OR(I3061="PIZ BUIN",I3061="LISTERINE"),VLOOKUP(E3061,MAPEO!C:D,2,0)&amp;" "&amp;H3061,VLOOKUP(E3061,MAPEO!C:D,2,0))</f>
        <v xml:space="preserve">Inistón </v>
      </c>
      <c r="N3061">
        <f>VLOOKUP(F3061,MD!A:B,2,0)</f>
        <v>0</v>
      </c>
    </row>
    <row r="3062" spans="1:14">
      <c r="A3062" t="s">
        <v>133</v>
      </c>
      <c r="B3062" t="s">
        <v>0</v>
      </c>
      <c r="C3062" t="s">
        <v>181</v>
      </c>
      <c r="D3062" t="s">
        <v>181</v>
      </c>
      <c r="E3062" t="s">
        <v>679</v>
      </c>
      <c r="F3062" t="s">
        <v>487</v>
      </c>
      <c r="G3062" s="3">
        <v>46327.49</v>
      </c>
      <c r="H3062" s="3" t="str">
        <f>VLOOKUP($A3062&amp;$C3062&amp;$B3062,Mapping!$C:$G,3,0)</f>
        <v>PHARMA</v>
      </c>
      <c r="I3062" t="str">
        <f>VLOOKUP($A3062&amp;$C3062&amp;$B3062,Mapping!$C:$G,4,0)</f>
        <v>INISTON</v>
      </c>
      <c r="J3062" t="str">
        <f t="shared" si="47"/>
        <v>INISTON</v>
      </c>
      <c r="K3062" t="str">
        <f>VLOOKUP($A3062&amp;$C3062&amp;$B3062,Mapping!$C:$G,5,0)</f>
        <v>OTC</v>
      </c>
      <c r="L3062" t="str">
        <f>VLOOKUP(J3062&amp;H3062,Mapping!J:K,2,0)</f>
        <v>Iniston</v>
      </c>
      <c r="M3062" t="str">
        <f>IF(OR(I3062="PIZ BUIN",I3062="LISTERINE"),VLOOKUP(E3062,MAPEO!C:D,2,0)&amp;" "&amp;H3062,VLOOKUP(E3062,MAPEO!C:D,2,0))</f>
        <v xml:space="preserve">Inistón </v>
      </c>
      <c r="N3062">
        <f>VLOOKUP(F3062,MD!A:B,2,0)</f>
        <v>0</v>
      </c>
    </row>
    <row r="3063" spans="1:14">
      <c r="A3063" t="s">
        <v>133</v>
      </c>
      <c r="B3063" t="s">
        <v>0</v>
      </c>
      <c r="C3063" t="s">
        <v>181</v>
      </c>
      <c r="D3063" t="s">
        <v>181</v>
      </c>
      <c r="E3063" t="s">
        <v>679</v>
      </c>
      <c r="F3063" t="s">
        <v>488</v>
      </c>
      <c r="G3063" s="3">
        <v>4751.74</v>
      </c>
      <c r="H3063" s="3" t="str">
        <f>VLOOKUP($A3063&amp;$C3063&amp;$B3063,Mapping!$C:$G,3,0)</f>
        <v>PHARMA</v>
      </c>
      <c r="I3063" t="str">
        <f>VLOOKUP($A3063&amp;$C3063&amp;$B3063,Mapping!$C:$G,4,0)</f>
        <v>INISTON</v>
      </c>
      <c r="J3063" t="str">
        <f t="shared" ref="J3063:J3126" si="48">IF(OR(C3063="ROC",C3063="COMPEED"),E3063,D3063)</f>
        <v>INISTON</v>
      </c>
      <c r="K3063" t="str">
        <f>VLOOKUP($A3063&amp;$C3063&amp;$B3063,Mapping!$C:$G,5,0)</f>
        <v>OTC</v>
      </c>
      <c r="L3063" t="str">
        <f>VLOOKUP(J3063&amp;H3063,Mapping!J:K,2,0)</f>
        <v>Iniston</v>
      </c>
      <c r="M3063" t="str">
        <f>IF(OR(I3063="PIZ BUIN",I3063="LISTERINE"),VLOOKUP(E3063,MAPEO!C:D,2,0)&amp;" "&amp;H3063,VLOOKUP(E3063,MAPEO!C:D,2,0))</f>
        <v xml:space="preserve">Inistón </v>
      </c>
      <c r="N3063">
        <f>VLOOKUP(F3063,MD!A:B,2,0)</f>
        <v>0</v>
      </c>
    </row>
    <row r="3064" spans="1:14">
      <c r="A3064" t="s">
        <v>133</v>
      </c>
      <c r="B3064" t="s">
        <v>0</v>
      </c>
      <c r="C3064" t="s">
        <v>181</v>
      </c>
      <c r="D3064" t="s">
        <v>181</v>
      </c>
      <c r="E3064" t="s">
        <v>679</v>
      </c>
      <c r="F3064" t="s">
        <v>489</v>
      </c>
      <c r="G3064" s="3">
        <v>3741.2</v>
      </c>
      <c r="H3064" s="3" t="str">
        <f>VLOOKUP($A3064&amp;$C3064&amp;$B3064,Mapping!$C:$G,3,0)</f>
        <v>PHARMA</v>
      </c>
      <c r="I3064" t="str">
        <f>VLOOKUP($A3064&amp;$C3064&amp;$B3064,Mapping!$C:$G,4,0)</f>
        <v>INISTON</v>
      </c>
      <c r="J3064" t="str">
        <f t="shared" si="48"/>
        <v>INISTON</v>
      </c>
      <c r="K3064" t="str">
        <f>VLOOKUP($A3064&amp;$C3064&amp;$B3064,Mapping!$C:$G,5,0)</f>
        <v>OTC</v>
      </c>
      <c r="L3064" t="str">
        <f>VLOOKUP(J3064&amp;H3064,Mapping!J:K,2,0)</f>
        <v>Iniston</v>
      </c>
      <c r="M3064" t="str">
        <f>IF(OR(I3064="PIZ BUIN",I3064="LISTERINE"),VLOOKUP(E3064,MAPEO!C:D,2,0)&amp;" "&amp;H3064,VLOOKUP(E3064,MAPEO!C:D,2,0))</f>
        <v xml:space="preserve">Inistón </v>
      </c>
      <c r="N3064">
        <f>VLOOKUP(F3064,MD!A:B,2,0)</f>
        <v>0</v>
      </c>
    </row>
    <row r="3065" spans="1:14">
      <c r="A3065" t="s">
        <v>133</v>
      </c>
      <c r="B3065" t="s">
        <v>0</v>
      </c>
      <c r="C3065" t="s">
        <v>181</v>
      </c>
      <c r="D3065" t="s">
        <v>181</v>
      </c>
      <c r="E3065" t="s">
        <v>679</v>
      </c>
      <c r="F3065" t="s">
        <v>490</v>
      </c>
      <c r="G3065" s="3">
        <v>137320.09</v>
      </c>
      <c r="H3065" s="3" t="str">
        <f>VLOOKUP($A3065&amp;$C3065&amp;$B3065,Mapping!$C:$G,3,0)</f>
        <v>PHARMA</v>
      </c>
      <c r="I3065" t="str">
        <f>VLOOKUP($A3065&amp;$C3065&amp;$B3065,Mapping!$C:$G,4,0)</f>
        <v>INISTON</v>
      </c>
      <c r="J3065" t="str">
        <f t="shared" si="48"/>
        <v>INISTON</v>
      </c>
      <c r="K3065" t="str">
        <f>VLOOKUP($A3065&amp;$C3065&amp;$B3065,Mapping!$C:$G,5,0)</f>
        <v>OTC</v>
      </c>
      <c r="L3065" t="str">
        <f>VLOOKUP(J3065&amp;H3065,Mapping!J:K,2,0)</f>
        <v>Iniston</v>
      </c>
      <c r="M3065" t="str">
        <f>IF(OR(I3065="PIZ BUIN",I3065="LISTERINE"),VLOOKUP(E3065,MAPEO!C:D,2,0)&amp;" "&amp;H3065,VLOOKUP(E3065,MAPEO!C:D,2,0))</f>
        <v xml:space="preserve">Inistón </v>
      </c>
      <c r="N3065">
        <f>VLOOKUP(F3065,MD!A:B,2,0)</f>
        <v>0</v>
      </c>
    </row>
    <row r="3066" spans="1:14">
      <c r="A3066" t="s">
        <v>133</v>
      </c>
      <c r="B3066" t="s">
        <v>0</v>
      </c>
      <c r="C3066" t="s">
        <v>181</v>
      </c>
      <c r="D3066" t="s">
        <v>181</v>
      </c>
      <c r="E3066" t="s">
        <v>679</v>
      </c>
      <c r="F3066" t="s">
        <v>491</v>
      </c>
      <c r="G3066" s="3">
        <v>42833.55</v>
      </c>
      <c r="H3066" s="3" t="str">
        <f>VLOOKUP($A3066&amp;$C3066&amp;$B3066,Mapping!$C:$G,3,0)</f>
        <v>PHARMA</v>
      </c>
      <c r="I3066" t="str">
        <f>VLOOKUP($A3066&amp;$C3066&amp;$B3066,Mapping!$C:$G,4,0)</f>
        <v>INISTON</v>
      </c>
      <c r="J3066" t="str">
        <f t="shared" si="48"/>
        <v>INISTON</v>
      </c>
      <c r="K3066" t="str">
        <f>VLOOKUP($A3066&amp;$C3066&amp;$B3066,Mapping!$C:$G,5,0)</f>
        <v>OTC</v>
      </c>
      <c r="L3066" t="str">
        <f>VLOOKUP(J3066&amp;H3066,Mapping!J:K,2,0)</f>
        <v>Iniston</v>
      </c>
      <c r="M3066" t="str">
        <f>IF(OR(I3066="PIZ BUIN",I3066="LISTERINE"),VLOOKUP(E3066,MAPEO!C:D,2,0)&amp;" "&amp;H3066,VLOOKUP(E3066,MAPEO!C:D,2,0))</f>
        <v xml:space="preserve">Inistón </v>
      </c>
      <c r="N3066">
        <f>VLOOKUP(F3066,MD!A:B,2,0)</f>
        <v>0</v>
      </c>
    </row>
    <row r="3067" spans="1:14">
      <c r="A3067" t="s">
        <v>133</v>
      </c>
      <c r="B3067" t="s">
        <v>0</v>
      </c>
      <c r="C3067" t="s">
        <v>181</v>
      </c>
      <c r="D3067" t="s">
        <v>181</v>
      </c>
      <c r="E3067" t="s">
        <v>679</v>
      </c>
      <c r="F3067" t="s">
        <v>492</v>
      </c>
      <c r="G3067" s="3">
        <v>60624.03</v>
      </c>
      <c r="H3067" s="3" t="str">
        <f>VLOOKUP($A3067&amp;$C3067&amp;$B3067,Mapping!$C:$G,3,0)</f>
        <v>PHARMA</v>
      </c>
      <c r="I3067" t="str">
        <f>VLOOKUP($A3067&amp;$C3067&amp;$B3067,Mapping!$C:$G,4,0)</f>
        <v>INISTON</v>
      </c>
      <c r="J3067" t="str">
        <f t="shared" si="48"/>
        <v>INISTON</v>
      </c>
      <c r="K3067" t="str">
        <f>VLOOKUP($A3067&amp;$C3067&amp;$B3067,Mapping!$C:$G,5,0)</f>
        <v>OTC</v>
      </c>
      <c r="L3067" t="str">
        <f>VLOOKUP(J3067&amp;H3067,Mapping!J:K,2,0)</f>
        <v>Iniston</v>
      </c>
      <c r="M3067" t="str">
        <f>IF(OR(I3067="PIZ BUIN",I3067="LISTERINE"),VLOOKUP(E3067,MAPEO!C:D,2,0)&amp;" "&amp;H3067,VLOOKUP(E3067,MAPEO!C:D,2,0))</f>
        <v xml:space="preserve">Inistón </v>
      </c>
      <c r="N3067">
        <f>VLOOKUP(F3067,MD!A:B,2,0)</f>
        <v>0</v>
      </c>
    </row>
    <row r="3068" spans="1:14">
      <c r="A3068" t="s">
        <v>133</v>
      </c>
      <c r="B3068" t="s">
        <v>0</v>
      </c>
      <c r="C3068" t="s">
        <v>181</v>
      </c>
      <c r="D3068" t="s">
        <v>181</v>
      </c>
      <c r="E3068" t="s">
        <v>679</v>
      </c>
      <c r="F3068" t="s">
        <v>493</v>
      </c>
      <c r="G3068" s="3">
        <v>68017.710000000006</v>
      </c>
      <c r="H3068" s="3" t="str">
        <f>VLOOKUP($A3068&amp;$C3068&amp;$B3068,Mapping!$C:$G,3,0)</f>
        <v>PHARMA</v>
      </c>
      <c r="I3068" t="str">
        <f>VLOOKUP($A3068&amp;$C3068&amp;$B3068,Mapping!$C:$G,4,0)</f>
        <v>INISTON</v>
      </c>
      <c r="J3068" t="str">
        <f t="shared" si="48"/>
        <v>INISTON</v>
      </c>
      <c r="K3068" t="str">
        <f>VLOOKUP($A3068&amp;$C3068&amp;$B3068,Mapping!$C:$G,5,0)</f>
        <v>OTC</v>
      </c>
      <c r="L3068" t="str">
        <f>VLOOKUP(J3068&amp;H3068,Mapping!J:K,2,0)</f>
        <v>Iniston</v>
      </c>
      <c r="M3068" t="str">
        <f>IF(OR(I3068="PIZ BUIN",I3068="LISTERINE"),VLOOKUP(E3068,MAPEO!C:D,2,0)&amp;" "&amp;H3068,VLOOKUP(E3068,MAPEO!C:D,2,0))</f>
        <v xml:space="preserve">Inistón </v>
      </c>
      <c r="N3068">
        <f>VLOOKUP(F3068,MD!A:B,2,0)</f>
        <v>0</v>
      </c>
    </row>
    <row r="3069" spans="1:14">
      <c r="A3069" t="s">
        <v>133</v>
      </c>
      <c r="B3069" t="s">
        <v>0</v>
      </c>
      <c r="C3069" t="s">
        <v>181</v>
      </c>
      <c r="D3069" t="s">
        <v>181</v>
      </c>
      <c r="E3069" t="s">
        <v>679</v>
      </c>
      <c r="F3069" t="s">
        <v>95</v>
      </c>
      <c r="G3069" s="3">
        <v>-522.53</v>
      </c>
      <c r="H3069" s="3" t="str">
        <f>VLOOKUP($A3069&amp;$C3069&amp;$B3069,Mapping!$C:$G,3,0)</f>
        <v>PHARMA</v>
      </c>
      <c r="I3069" t="str">
        <f>VLOOKUP($A3069&amp;$C3069&amp;$B3069,Mapping!$C:$G,4,0)</f>
        <v>INISTON</v>
      </c>
      <c r="J3069" t="str">
        <f t="shared" si="48"/>
        <v>INISTON</v>
      </c>
      <c r="K3069" t="str">
        <f>VLOOKUP($A3069&amp;$C3069&amp;$B3069,Mapping!$C:$G,5,0)</f>
        <v>OTC</v>
      </c>
      <c r="L3069" t="str">
        <f>VLOOKUP(J3069&amp;H3069,Mapping!J:K,2,0)</f>
        <v>Iniston</v>
      </c>
      <c r="M3069" t="str">
        <f>IF(OR(I3069="PIZ BUIN",I3069="LISTERINE"),VLOOKUP(E3069,MAPEO!C:D,2,0)&amp;" "&amp;H3069,VLOOKUP(E3069,MAPEO!C:D,2,0))</f>
        <v xml:space="preserve">Inistón </v>
      </c>
      <c r="N3069" t="str">
        <f>VLOOKUP(F3069,MD!A:B,2,0)</f>
        <v>YTD 2015</v>
      </c>
    </row>
    <row r="3070" spans="1:14">
      <c r="A3070" t="s">
        <v>133</v>
      </c>
      <c r="B3070" t="s">
        <v>0</v>
      </c>
      <c r="C3070" t="s">
        <v>181</v>
      </c>
      <c r="D3070" t="s">
        <v>181</v>
      </c>
      <c r="E3070" t="s">
        <v>679</v>
      </c>
      <c r="F3070" t="s">
        <v>96</v>
      </c>
      <c r="G3070" s="3">
        <v>147544.75</v>
      </c>
      <c r="H3070" s="3" t="str">
        <f>VLOOKUP($A3070&amp;$C3070&amp;$B3070,Mapping!$C:$G,3,0)</f>
        <v>PHARMA</v>
      </c>
      <c r="I3070" t="str">
        <f>VLOOKUP($A3070&amp;$C3070&amp;$B3070,Mapping!$C:$G,4,0)</f>
        <v>INISTON</v>
      </c>
      <c r="J3070" t="str">
        <f t="shared" si="48"/>
        <v>INISTON</v>
      </c>
      <c r="K3070" t="str">
        <f>VLOOKUP($A3070&amp;$C3070&amp;$B3070,Mapping!$C:$G,5,0)</f>
        <v>OTC</v>
      </c>
      <c r="L3070" t="str">
        <f>VLOOKUP(J3070&amp;H3070,Mapping!J:K,2,0)</f>
        <v>Iniston</v>
      </c>
      <c r="M3070" t="str">
        <f>IF(OR(I3070="PIZ BUIN",I3070="LISTERINE"),VLOOKUP(E3070,MAPEO!C:D,2,0)&amp;" "&amp;H3070,VLOOKUP(E3070,MAPEO!C:D,2,0))</f>
        <v xml:space="preserve">Inistón </v>
      </c>
      <c r="N3070" t="str">
        <f>VLOOKUP(F3070,MD!A:B,2,0)</f>
        <v>YTD 2015</v>
      </c>
    </row>
    <row r="3071" spans="1:14">
      <c r="A3071" t="s">
        <v>133</v>
      </c>
      <c r="B3071" t="s">
        <v>0</v>
      </c>
      <c r="C3071" t="s">
        <v>181</v>
      </c>
      <c r="D3071" t="s">
        <v>181</v>
      </c>
      <c r="E3071" t="s">
        <v>679</v>
      </c>
      <c r="F3071" t="s">
        <v>97</v>
      </c>
      <c r="G3071" s="3">
        <v>87999.43</v>
      </c>
      <c r="H3071" s="3" t="str">
        <f>VLOOKUP($A3071&amp;$C3071&amp;$B3071,Mapping!$C:$G,3,0)</f>
        <v>PHARMA</v>
      </c>
      <c r="I3071" t="str">
        <f>VLOOKUP($A3071&amp;$C3071&amp;$B3071,Mapping!$C:$G,4,0)</f>
        <v>INISTON</v>
      </c>
      <c r="J3071" t="str">
        <f t="shared" si="48"/>
        <v>INISTON</v>
      </c>
      <c r="K3071" t="str">
        <f>VLOOKUP($A3071&amp;$C3071&amp;$B3071,Mapping!$C:$G,5,0)</f>
        <v>OTC</v>
      </c>
      <c r="L3071" t="str">
        <f>VLOOKUP(J3071&amp;H3071,Mapping!J:K,2,0)</f>
        <v>Iniston</v>
      </c>
      <c r="M3071" t="str">
        <f>IF(OR(I3071="PIZ BUIN",I3071="LISTERINE"),VLOOKUP(E3071,MAPEO!C:D,2,0)&amp;" "&amp;H3071,VLOOKUP(E3071,MAPEO!C:D,2,0))</f>
        <v xml:space="preserve">Inistón </v>
      </c>
      <c r="N3071" t="str">
        <f>VLOOKUP(F3071,MD!A:B,2,0)</f>
        <v>YTD 2015</v>
      </c>
    </row>
    <row r="3072" spans="1:14">
      <c r="A3072" t="s">
        <v>133</v>
      </c>
      <c r="B3072" t="s">
        <v>0</v>
      </c>
      <c r="C3072" t="s">
        <v>181</v>
      </c>
      <c r="D3072" t="s">
        <v>181</v>
      </c>
      <c r="E3072" t="s">
        <v>679</v>
      </c>
      <c r="F3072" t="s">
        <v>101</v>
      </c>
      <c r="G3072" s="3">
        <v>19459.240000000002</v>
      </c>
      <c r="H3072" s="3" t="str">
        <f>VLOOKUP($A3072&amp;$C3072&amp;$B3072,Mapping!$C:$G,3,0)</f>
        <v>PHARMA</v>
      </c>
      <c r="I3072" t="str">
        <f>VLOOKUP($A3072&amp;$C3072&amp;$B3072,Mapping!$C:$G,4,0)</f>
        <v>INISTON</v>
      </c>
      <c r="J3072" t="str">
        <f t="shared" si="48"/>
        <v>INISTON</v>
      </c>
      <c r="K3072" t="str">
        <f>VLOOKUP($A3072&amp;$C3072&amp;$B3072,Mapping!$C:$G,5,0)</f>
        <v>OTC</v>
      </c>
      <c r="L3072" t="str">
        <f>VLOOKUP(J3072&amp;H3072,Mapping!J:K,2,0)</f>
        <v>Iniston</v>
      </c>
      <c r="M3072" t="str">
        <f>IF(OR(I3072="PIZ BUIN",I3072="LISTERINE"),VLOOKUP(E3072,MAPEO!C:D,2,0)&amp;" "&amp;H3072,VLOOKUP(E3072,MAPEO!C:D,2,0))</f>
        <v xml:space="preserve">Inistón </v>
      </c>
      <c r="N3072" t="str">
        <f>VLOOKUP(F3072,MD!A:B,2,0)</f>
        <v>YTD 2015</v>
      </c>
    </row>
    <row r="3073" spans="1:14">
      <c r="A3073" t="s">
        <v>133</v>
      </c>
      <c r="B3073" t="s">
        <v>0</v>
      </c>
      <c r="C3073" t="s">
        <v>181</v>
      </c>
      <c r="D3073" t="s">
        <v>181</v>
      </c>
      <c r="E3073" t="s">
        <v>679</v>
      </c>
      <c r="F3073" t="s">
        <v>104</v>
      </c>
      <c r="G3073" s="3">
        <v>14256.84</v>
      </c>
      <c r="H3073" s="3" t="str">
        <f>VLOOKUP($A3073&amp;$C3073&amp;$B3073,Mapping!$C:$G,3,0)</f>
        <v>PHARMA</v>
      </c>
      <c r="I3073" t="str">
        <f>VLOOKUP($A3073&amp;$C3073&amp;$B3073,Mapping!$C:$G,4,0)</f>
        <v>INISTON</v>
      </c>
      <c r="J3073" t="str">
        <f t="shared" si="48"/>
        <v>INISTON</v>
      </c>
      <c r="K3073" t="str">
        <f>VLOOKUP($A3073&amp;$C3073&amp;$B3073,Mapping!$C:$G,5,0)</f>
        <v>OTC</v>
      </c>
      <c r="L3073" t="str">
        <f>VLOOKUP(J3073&amp;H3073,Mapping!J:K,2,0)</f>
        <v>Iniston</v>
      </c>
      <c r="M3073" t="str">
        <f>IF(OR(I3073="PIZ BUIN",I3073="LISTERINE"),VLOOKUP(E3073,MAPEO!C:D,2,0)&amp;" "&amp;H3073,VLOOKUP(E3073,MAPEO!C:D,2,0))</f>
        <v xml:space="preserve">Inistón </v>
      </c>
      <c r="N3073" t="str">
        <f>VLOOKUP(F3073,MD!A:B,2,0)</f>
        <v>YTD 2015</v>
      </c>
    </row>
    <row r="3074" spans="1:14">
      <c r="A3074" t="s">
        <v>133</v>
      </c>
      <c r="B3074" t="s">
        <v>0</v>
      </c>
      <c r="C3074" t="s">
        <v>181</v>
      </c>
      <c r="D3074" t="s">
        <v>181</v>
      </c>
      <c r="E3074" t="s">
        <v>679</v>
      </c>
      <c r="F3074" t="s">
        <v>105</v>
      </c>
      <c r="G3074" s="3">
        <v>41342.730000000003</v>
      </c>
      <c r="H3074" s="3" t="str">
        <f>VLOOKUP($A3074&amp;$C3074&amp;$B3074,Mapping!$C:$G,3,0)</f>
        <v>PHARMA</v>
      </c>
      <c r="I3074" t="str">
        <f>VLOOKUP($A3074&amp;$C3074&amp;$B3074,Mapping!$C:$G,4,0)</f>
        <v>INISTON</v>
      </c>
      <c r="J3074" t="str">
        <f t="shared" si="48"/>
        <v>INISTON</v>
      </c>
      <c r="K3074" t="str">
        <f>VLOOKUP($A3074&amp;$C3074&amp;$B3074,Mapping!$C:$G,5,0)</f>
        <v>OTC</v>
      </c>
      <c r="L3074" t="str">
        <f>VLOOKUP(J3074&amp;H3074,Mapping!J:K,2,0)</f>
        <v>Iniston</v>
      </c>
      <c r="M3074" t="str">
        <f>IF(OR(I3074="PIZ BUIN",I3074="LISTERINE"),VLOOKUP(E3074,MAPEO!C:D,2,0)&amp;" "&amp;H3074,VLOOKUP(E3074,MAPEO!C:D,2,0))</f>
        <v xml:space="preserve">Inistón </v>
      </c>
      <c r="N3074" t="str">
        <f>VLOOKUP(F3074,MD!A:B,2,0)</f>
        <v>YTD 2015</v>
      </c>
    </row>
    <row r="3075" spans="1:14">
      <c r="A3075" t="s">
        <v>133</v>
      </c>
      <c r="B3075" t="s">
        <v>0</v>
      </c>
      <c r="C3075" t="s">
        <v>181</v>
      </c>
      <c r="D3075" t="s">
        <v>181</v>
      </c>
      <c r="E3075" t="s">
        <v>679</v>
      </c>
      <c r="F3075" t="s">
        <v>106</v>
      </c>
      <c r="G3075" s="3">
        <v>6689.39</v>
      </c>
      <c r="H3075" s="3" t="str">
        <f>VLOOKUP($A3075&amp;$C3075&amp;$B3075,Mapping!$C:$G,3,0)</f>
        <v>PHARMA</v>
      </c>
      <c r="I3075" t="str">
        <f>VLOOKUP($A3075&amp;$C3075&amp;$B3075,Mapping!$C:$G,4,0)</f>
        <v>INISTON</v>
      </c>
      <c r="J3075" t="str">
        <f t="shared" si="48"/>
        <v>INISTON</v>
      </c>
      <c r="K3075" t="str">
        <f>VLOOKUP($A3075&amp;$C3075&amp;$B3075,Mapping!$C:$G,5,0)</f>
        <v>OTC</v>
      </c>
      <c r="L3075" t="str">
        <f>VLOOKUP(J3075&amp;H3075,Mapping!J:K,2,0)</f>
        <v>Iniston</v>
      </c>
      <c r="M3075" t="str">
        <f>IF(OR(I3075="PIZ BUIN",I3075="LISTERINE"),VLOOKUP(E3075,MAPEO!C:D,2,0)&amp;" "&amp;H3075,VLOOKUP(E3075,MAPEO!C:D,2,0))</f>
        <v xml:space="preserve">Inistón </v>
      </c>
      <c r="N3075" t="str">
        <f>VLOOKUP(F3075,MD!A:B,2,0)</f>
        <v>YTD 2015</v>
      </c>
    </row>
    <row r="3076" spans="1:14">
      <c r="A3076" t="s">
        <v>133</v>
      </c>
      <c r="B3076" t="s">
        <v>0</v>
      </c>
      <c r="C3076" t="s">
        <v>181</v>
      </c>
      <c r="D3076" t="s">
        <v>181</v>
      </c>
      <c r="E3076" t="s">
        <v>679</v>
      </c>
      <c r="F3076" t="s">
        <v>108</v>
      </c>
      <c r="G3076" s="3">
        <v>2509.04</v>
      </c>
      <c r="H3076" s="3" t="str">
        <f>VLOOKUP($A3076&amp;$C3076&amp;$B3076,Mapping!$C:$G,3,0)</f>
        <v>PHARMA</v>
      </c>
      <c r="I3076" t="str">
        <f>VLOOKUP($A3076&amp;$C3076&amp;$B3076,Mapping!$C:$G,4,0)</f>
        <v>INISTON</v>
      </c>
      <c r="J3076" t="str">
        <f t="shared" si="48"/>
        <v>INISTON</v>
      </c>
      <c r="K3076" t="str">
        <f>VLOOKUP($A3076&amp;$C3076&amp;$B3076,Mapping!$C:$G,5,0)</f>
        <v>OTC</v>
      </c>
      <c r="L3076" t="str">
        <f>VLOOKUP(J3076&amp;H3076,Mapping!J:K,2,0)</f>
        <v>Iniston</v>
      </c>
      <c r="M3076" t="str">
        <f>IF(OR(I3076="PIZ BUIN",I3076="LISTERINE"),VLOOKUP(E3076,MAPEO!C:D,2,0)&amp;" "&amp;H3076,VLOOKUP(E3076,MAPEO!C:D,2,0))</f>
        <v xml:space="preserve">Inistón </v>
      </c>
      <c r="N3076">
        <f>VLOOKUP(F3076,MD!A:B,2,0)</f>
        <v>0</v>
      </c>
    </row>
    <row r="3077" spans="1:14">
      <c r="A3077" t="s">
        <v>133</v>
      </c>
      <c r="B3077" t="s">
        <v>0</v>
      </c>
      <c r="C3077" t="s">
        <v>181</v>
      </c>
      <c r="D3077" t="s">
        <v>181</v>
      </c>
      <c r="E3077" t="s">
        <v>679</v>
      </c>
      <c r="F3077" t="s">
        <v>109</v>
      </c>
      <c r="G3077" s="3">
        <v>155734.81</v>
      </c>
      <c r="H3077" s="3" t="str">
        <f>VLOOKUP($A3077&amp;$C3077&amp;$B3077,Mapping!$C:$G,3,0)</f>
        <v>PHARMA</v>
      </c>
      <c r="I3077" t="str">
        <f>VLOOKUP($A3077&amp;$C3077&amp;$B3077,Mapping!$C:$G,4,0)</f>
        <v>INISTON</v>
      </c>
      <c r="J3077" t="str">
        <f t="shared" si="48"/>
        <v>INISTON</v>
      </c>
      <c r="K3077" t="str">
        <f>VLOOKUP($A3077&amp;$C3077&amp;$B3077,Mapping!$C:$G,5,0)</f>
        <v>OTC</v>
      </c>
      <c r="L3077" t="str">
        <f>VLOOKUP(J3077&amp;H3077,Mapping!J:K,2,0)</f>
        <v>Iniston</v>
      </c>
      <c r="M3077" t="str">
        <f>IF(OR(I3077="PIZ BUIN",I3077="LISTERINE"),VLOOKUP(E3077,MAPEO!C:D,2,0)&amp;" "&amp;H3077,VLOOKUP(E3077,MAPEO!C:D,2,0))</f>
        <v xml:space="preserve">Inistón </v>
      </c>
      <c r="N3077">
        <f>VLOOKUP(F3077,MD!A:B,2,0)</f>
        <v>0</v>
      </c>
    </row>
    <row r="3078" spans="1:14">
      <c r="A3078" t="s">
        <v>133</v>
      </c>
      <c r="B3078" t="s">
        <v>0</v>
      </c>
      <c r="C3078" t="s">
        <v>181</v>
      </c>
      <c r="D3078" t="s">
        <v>181</v>
      </c>
      <c r="E3078" t="s">
        <v>679</v>
      </c>
      <c r="F3078" t="s">
        <v>110</v>
      </c>
      <c r="G3078" s="3">
        <v>35194.18</v>
      </c>
      <c r="H3078" s="3" t="str">
        <f>VLOOKUP($A3078&amp;$C3078&amp;$B3078,Mapping!$C:$G,3,0)</f>
        <v>PHARMA</v>
      </c>
      <c r="I3078" t="str">
        <f>VLOOKUP($A3078&amp;$C3078&amp;$B3078,Mapping!$C:$G,4,0)</f>
        <v>INISTON</v>
      </c>
      <c r="J3078" t="str">
        <f t="shared" si="48"/>
        <v>INISTON</v>
      </c>
      <c r="K3078" t="str">
        <f>VLOOKUP($A3078&amp;$C3078&amp;$B3078,Mapping!$C:$G,5,0)</f>
        <v>OTC</v>
      </c>
      <c r="L3078" t="str">
        <f>VLOOKUP(J3078&amp;H3078,Mapping!J:K,2,0)</f>
        <v>Iniston</v>
      </c>
      <c r="M3078" t="str">
        <f>IF(OR(I3078="PIZ BUIN",I3078="LISTERINE"),VLOOKUP(E3078,MAPEO!C:D,2,0)&amp;" "&amp;H3078,VLOOKUP(E3078,MAPEO!C:D,2,0))</f>
        <v xml:space="preserve">Inistón </v>
      </c>
      <c r="N3078">
        <f>VLOOKUP(F3078,MD!A:B,2,0)</f>
        <v>0</v>
      </c>
    </row>
    <row r="3079" spans="1:14">
      <c r="A3079" t="s">
        <v>133</v>
      </c>
      <c r="B3079" t="s">
        <v>0</v>
      </c>
      <c r="C3079" t="s">
        <v>181</v>
      </c>
      <c r="D3079" t="s">
        <v>181</v>
      </c>
      <c r="E3079" t="s">
        <v>679</v>
      </c>
      <c r="F3079" t="s">
        <v>111</v>
      </c>
      <c r="G3079" s="3">
        <v>57783.32</v>
      </c>
      <c r="H3079" s="3" t="str">
        <f>VLOOKUP($A3079&amp;$C3079&amp;$B3079,Mapping!$C:$G,3,0)</f>
        <v>PHARMA</v>
      </c>
      <c r="I3079" t="str">
        <f>VLOOKUP($A3079&amp;$C3079&amp;$B3079,Mapping!$C:$G,4,0)</f>
        <v>INISTON</v>
      </c>
      <c r="J3079" t="str">
        <f t="shared" si="48"/>
        <v>INISTON</v>
      </c>
      <c r="K3079" t="str">
        <f>VLOOKUP($A3079&amp;$C3079&amp;$B3079,Mapping!$C:$G,5,0)</f>
        <v>OTC</v>
      </c>
      <c r="L3079" t="str">
        <f>VLOOKUP(J3079&amp;H3079,Mapping!J:K,2,0)</f>
        <v>Iniston</v>
      </c>
      <c r="M3079" t="str">
        <f>IF(OR(I3079="PIZ BUIN",I3079="LISTERINE"),VLOOKUP(E3079,MAPEO!C:D,2,0)&amp;" "&amp;H3079,VLOOKUP(E3079,MAPEO!C:D,2,0))</f>
        <v xml:space="preserve">Inistón </v>
      </c>
      <c r="N3079">
        <f>VLOOKUP(F3079,MD!A:B,2,0)</f>
        <v>0</v>
      </c>
    </row>
    <row r="3080" spans="1:14">
      <c r="A3080" t="s">
        <v>133</v>
      </c>
      <c r="B3080" t="s">
        <v>0</v>
      </c>
      <c r="C3080" t="s">
        <v>181</v>
      </c>
      <c r="D3080" t="s">
        <v>181</v>
      </c>
      <c r="E3080" t="s">
        <v>679</v>
      </c>
      <c r="F3080" t="s">
        <v>114</v>
      </c>
      <c r="G3080" s="3">
        <v>226436.55</v>
      </c>
      <c r="H3080" s="3" t="str">
        <f>VLOOKUP($A3080&amp;$C3080&amp;$B3080,Mapping!$C:$G,3,0)</f>
        <v>PHARMA</v>
      </c>
      <c r="I3080" t="str">
        <f>VLOOKUP($A3080&amp;$C3080&amp;$B3080,Mapping!$C:$G,4,0)</f>
        <v>INISTON</v>
      </c>
      <c r="J3080" t="str">
        <f t="shared" si="48"/>
        <v>INISTON</v>
      </c>
      <c r="K3080" t="str">
        <f>VLOOKUP($A3080&amp;$C3080&amp;$B3080,Mapping!$C:$G,5,0)</f>
        <v>OTC</v>
      </c>
      <c r="L3080" t="str">
        <f>VLOOKUP(J3080&amp;H3080,Mapping!J:K,2,0)</f>
        <v>Iniston</v>
      </c>
      <c r="M3080" t="str">
        <f>IF(OR(I3080="PIZ BUIN",I3080="LISTERINE"),VLOOKUP(E3080,MAPEO!C:D,2,0)&amp;" "&amp;H3080,VLOOKUP(E3080,MAPEO!C:D,2,0))</f>
        <v xml:space="preserve">Inistón </v>
      </c>
      <c r="N3080">
        <f>VLOOKUP(F3080,MD!A:B,2,0)</f>
        <v>0</v>
      </c>
    </row>
    <row r="3081" spans="1:14">
      <c r="A3081" t="s">
        <v>133</v>
      </c>
      <c r="B3081" t="s">
        <v>0</v>
      </c>
      <c r="C3081" t="s">
        <v>181</v>
      </c>
      <c r="D3081" t="s">
        <v>181</v>
      </c>
      <c r="E3081" t="s">
        <v>679</v>
      </c>
      <c r="F3081" t="s">
        <v>115</v>
      </c>
      <c r="G3081" s="3">
        <v>-1122.31</v>
      </c>
      <c r="H3081" s="3" t="str">
        <f>VLOOKUP($A3081&amp;$C3081&amp;$B3081,Mapping!$C:$G,3,0)</f>
        <v>PHARMA</v>
      </c>
      <c r="I3081" t="str">
        <f>VLOOKUP($A3081&amp;$C3081&amp;$B3081,Mapping!$C:$G,4,0)</f>
        <v>INISTON</v>
      </c>
      <c r="J3081" t="str">
        <f t="shared" si="48"/>
        <v>INISTON</v>
      </c>
      <c r="K3081" t="str">
        <f>VLOOKUP($A3081&amp;$C3081&amp;$B3081,Mapping!$C:$G,5,0)</f>
        <v>OTC</v>
      </c>
      <c r="L3081" t="str">
        <f>VLOOKUP(J3081&amp;H3081,Mapping!J:K,2,0)</f>
        <v>Iniston</v>
      </c>
      <c r="M3081" t="str">
        <f>IF(OR(I3081="PIZ BUIN",I3081="LISTERINE"),VLOOKUP(E3081,MAPEO!C:D,2,0)&amp;" "&amp;H3081,VLOOKUP(E3081,MAPEO!C:D,2,0))</f>
        <v xml:space="preserve">Inistón </v>
      </c>
      <c r="N3081" t="str">
        <f>VLOOKUP(F3081,MD!A:B,2,0)</f>
        <v>YTD 2016</v>
      </c>
    </row>
    <row r="3082" spans="1:14">
      <c r="A3082" t="s">
        <v>133</v>
      </c>
      <c r="B3082" t="s">
        <v>0</v>
      </c>
      <c r="C3082" t="s">
        <v>181</v>
      </c>
      <c r="D3082" t="s">
        <v>181</v>
      </c>
      <c r="E3082" t="s">
        <v>679</v>
      </c>
      <c r="F3082" t="s">
        <v>117</v>
      </c>
      <c r="G3082" s="3">
        <v>54262.11</v>
      </c>
      <c r="H3082" s="3" t="str">
        <f>VLOOKUP($A3082&amp;$C3082&amp;$B3082,Mapping!$C:$G,3,0)</f>
        <v>PHARMA</v>
      </c>
      <c r="I3082" t="str">
        <f>VLOOKUP($A3082&amp;$C3082&amp;$B3082,Mapping!$C:$G,4,0)</f>
        <v>INISTON</v>
      </c>
      <c r="J3082" t="str">
        <f t="shared" si="48"/>
        <v>INISTON</v>
      </c>
      <c r="K3082" t="str">
        <f>VLOOKUP($A3082&amp;$C3082&amp;$B3082,Mapping!$C:$G,5,0)</f>
        <v>OTC</v>
      </c>
      <c r="L3082" t="str">
        <f>VLOOKUP(J3082&amp;H3082,Mapping!J:K,2,0)</f>
        <v>Iniston</v>
      </c>
      <c r="M3082" t="str">
        <f>IF(OR(I3082="PIZ BUIN",I3082="LISTERINE"),VLOOKUP(E3082,MAPEO!C:D,2,0)&amp;" "&amp;H3082,VLOOKUP(E3082,MAPEO!C:D,2,0))</f>
        <v xml:space="preserve">Inistón </v>
      </c>
      <c r="N3082" t="str">
        <f>VLOOKUP(F3082,MD!A:B,2,0)</f>
        <v>YTD 2016</v>
      </c>
    </row>
    <row r="3083" spans="1:14">
      <c r="A3083" t="s">
        <v>133</v>
      </c>
      <c r="B3083" t="s">
        <v>0</v>
      </c>
      <c r="C3083" t="s">
        <v>181</v>
      </c>
      <c r="D3083" t="s">
        <v>181</v>
      </c>
      <c r="E3083" t="s">
        <v>679</v>
      </c>
      <c r="F3083" t="s">
        <v>118</v>
      </c>
      <c r="G3083" s="3">
        <v>31053.82</v>
      </c>
      <c r="H3083" s="3" t="str">
        <f>VLOOKUP($A3083&amp;$C3083&amp;$B3083,Mapping!$C:$G,3,0)</f>
        <v>PHARMA</v>
      </c>
      <c r="I3083" t="str">
        <f>VLOOKUP($A3083&amp;$C3083&amp;$B3083,Mapping!$C:$G,4,0)</f>
        <v>INISTON</v>
      </c>
      <c r="J3083" t="str">
        <f t="shared" si="48"/>
        <v>INISTON</v>
      </c>
      <c r="K3083" t="str">
        <f>VLOOKUP($A3083&amp;$C3083&amp;$B3083,Mapping!$C:$G,5,0)</f>
        <v>OTC</v>
      </c>
      <c r="L3083" t="str">
        <f>VLOOKUP(J3083&amp;H3083,Mapping!J:K,2,0)</f>
        <v>Iniston</v>
      </c>
      <c r="M3083" t="str">
        <f>IF(OR(I3083="PIZ BUIN",I3083="LISTERINE"),VLOOKUP(E3083,MAPEO!C:D,2,0)&amp;" "&amp;H3083,VLOOKUP(E3083,MAPEO!C:D,2,0))</f>
        <v xml:space="preserve">Inistón </v>
      </c>
      <c r="N3083" t="str">
        <f>VLOOKUP(F3083,MD!A:B,2,0)</f>
        <v>YTD 2016</v>
      </c>
    </row>
    <row r="3084" spans="1:14">
      <c r="A3084" t="s">
        <v>133</v>
      </c>
      <c r="B3084" t="s">
        <v>0</v>
      </c>
      <c r="C3084" t="s">
        <v>181</v>
      </c>
      <c r="D3084" t="s">
        <v>181</v>
      </c>
      <c r="E3084" t="s">
        <v>680</v>
      </c>
      <c r="F3084" t="s">
        <v>482</v>
      </c>
      <c r="G3084" s="3">
        <v>34538.160000000003</v>
      </c>
      <c r="H3084" s="3" t="str">
        <f>VLOOKUP($A3084&amp;$C3084&amp;$B3084,Mapping!$C:$G,3,0)</f>
        <v>PHARMA</v>
      </c>
      <c r="I3084" t="str">
        <f>VLOOKUP($A3084&amp;$C3084&amp;$B3084,Mapping!$C:$G,4,0)</f>
        <v>INISTON</v>
      </c>
      <c r="J3084" t="str">
        <f t="shared" si="48"/>
        <v>INISTON</v>
      </c>
      <c r="K3084" t="str">
        <f>VLOOKUP($A3084&amp;$C3084&amp;$B3084,Mapping!$C:$G,5,0)</f>
        <v>OTC</v>
      </c>
      <c r="L3084" t="str">
        <f>VLOOKUP(J3084&amp;H3084,Mapping!J:K,2,0)</f>
        <v>Iniston</v>
      </c>
      <c r="M3084" t="str">
        <f>IF(OR(I3084="PIZ BUIN",I3084="LISTERINE"),VLOOKUP(E3084,MAPEO!C:D,2,0)&amp;" "&amp;H3084,VLOOKUP(E3084,MAPEO!C:D,2,0))</f>
        <v xml:space="preserve">Inistón </v>
      </c>
      <c r="N3084">
        <f>VLOOKUP(F3084,MD!A:B,2,0)</f>
        <v>0</v>
      </c>
    </row>
    <row r="3085" spans="1:14">
      <c r="A3085" t="s">
        <v>133</v>
      </c>
      <c r="B3085" t="s">
        <v>0</v>
      </c>
      <c r="C3085" t="s">
        <v>181</v>
      </c>
      <c r="D3085" t="s">
        <v>181</v>
      </c>
      <c r="E3085" t="s">
        <v>680</v>
      </c>
      <c r="F3085" t="s">
        <v>483</v>
      </c>
      <c r="G3085" s="3">
        <v>96123.08</v>
      </c>
      <c r="H3085" s="3" t="str">
        <f>VLOOKUP($A3085&amp;$C3085&amp;$B3085,Mapping!$C:$G,3,0)</f>
        <v>PHARMA</v>
      </c>
      <c r="I3085" t="str">
        <f>VLOOKUP($A3085&amp;$C3085&amp;$B3085,Mapping!$C:$G,4,0)</f>
        <v>INISTON</v>
      </c>
      <c r="J3085" t="str">
        <f t="shared" si="48"/>
        <v>INISTON</v>
      </c>
      <c r="K3085" t="str">
        <f>VLOOKUP($A3085&amp;$C3085&amp;$B3085,Mapping!$C:$G,5,0)</f>
        <v>OTC</v>
      </c>
      <c r="L3085" t="str">
        <f>VLOOKUP(J3085&amp;H3085,Mapping!J:K,2,0)</f>
        <v>Iniston</v>
      </c>
      <c r="M3085" t="str">
        <f>IF(OR(I3085="PIZ BUIN",I3085="LISTERINE"),VLOOKUP(E3085,MAPEO!C:D,2,0)&amp;" "&amp;H3085,VLOOKUP(E3085,MAPEO!C:D,2,0))</f>
        <v xml:space="preserve">Inistón </v>
      </c>
      <c r="N3085">
        <f>VLOOKUP(F3085,MD!A:B,2,0)</f>
        <v>0</v>
      </c>
    </row>
    <row r="3086" spans="1:14">
      <c r="A3086" t="s">
        <v>133</v>
      </c>
      <c r="B3086" t="s">
        <v>0</v>
      </c>
      <c r="C3086" t="s">
        <v>181</v>
      </c>
      <c r="D3086" t="s">
        <v>181</v>
      </c>
      <c r="E3086" t="s">
        <v>680</v>
      </c>
      <c r="F3086" t="s">
        <v>484</v>
      </c>
      <c r="G3086" s="3">
        <v>76227.78</v>
      </c>
      <c r="H3086" s="3" t="str">
        <f>VLOOKUP($A3086&amp;$C3086&amp;$B3086,Mapping!$C:$G,3,0)</f>
        <v>PHARMA</v>
      </c>
      <c r="I3086" t="str">
        <f>VLOOKUP($A3086&amp;$C3086&amp;$B3086,Mapping!$C:$G,4,0)</f>
        <v>INISTON</v>
      </c>
      <c r="J3086" t="str">
        <f t="shared" si="48"/>
        <v>INISTON</v>
      </c>
      <c r="K3086" t="str">
        <f>VLOOKUP($A3086&amp;$C3086&amp;$B3086,Mapping!$C:$G,5,0)</f>
        <v>OTC</v>
      </c>
      <c r="L3086" t="str">
        <f>VLOOKUP(J3086&amp;H3086,Mapping!J:K,2,0)</f>
        <v>Iniston</v>
      </c>
      <c r="M3086" t="str">
        <f>IF(OR(I3086="PIZ BUIN",I3086="LISTERINE"),VLOOKUP(E3086,MAPEO!C:D,2,0)&amp;" "&amp;H3086,VLOOKUP(E3086,MAPEO!C:D,2,0))</f>
        <v xml:space="preserve">Inistón </v>
      </c>
      <c r="N3086">
        <f>VLOOKUP(F3086,MD!A:B,2,0)</f>
        <v>0</v>
      </c>
    </row>
    <row r="3087" spans="1:14">
      <c r="A3087" t="s">
        <v>133</v>
      </c>
      <c r="B3087" t="s">
        <v>0</v>
      </c>
      <c r="C3087" t="s">
        <v>181</v>
      </c>
      <c r="D3087" t="s">
        <v>181</v>
      </c>
      <c r="E3087" t="s">
        <v>680</v>
      </c>
      <c r="F3087" t="s">
        <v>485</v>
      </c>
      <c r="G3087" s="3">
        <v>21090.48</v>
      </c>
      <c r="H3087" s="3" t="str">
        <f>VLOOKUP($A3087&amp;$C3087&amp;$B3087,Mapping!$C:$G,3,0)</f>
        <v>PHARMA</v>
      </c>
      <c r="I3087" t="str">
        <f>VLOOKUP($A3087&amp;$C3087&amp;$B3087,Mapping!$C:$G,4,0)</f>
        <v>INISTON</v>
      </c>
      <c r="J3087" t="str">
        <f t="shared" si="48"/>
        <v>INISTON</v>
      </c>
      <c r="K3087" t="str">
        <f>VLOOKUP($A3087&amp;$C3087&amp;$B3087,Mapping!$C:$G,5,0)</f>
        <v>OTC</v>
      </c>
      <c r="L3087" t="str">
        <f>VLOOKUP(J3087&amp;H3087,Mapping!J:K,2,0)</f>
        <v>Iniston</v>
      </c>
      <c r="M3087" t="str">
        <f>IF(OR(I3087="PIZ BUIN",I3087="LISTERINE"),VLOOKUP(E3087,MAPEO!C:D,2,0)&amp;" "&amp;H3087,VLOOKUP(E3087,MAPEO!C:D,2,0))</f>
        <v xml:space="preserve">Inistón </v>
      </c>
      <c r="N3087">
        <f>VLOOKUP(F3087,MD!A:B,2,0)</f>
        <v>0</v>
      </c>
    </row>
    <row r="3088" spans="1:14">
      <c r="A3088" t="s">
        <v>133</v>
      </c>
      <c r="B3088" t="s">
        <v>0</v>
      </c>
      <c r="C3088" t="s">
        <v>181</v>
      </c>
      <c r="D3088" t="s">
        <v>181</v>
      </c>
      <c r="E3088" t="s">
        <v>680</v>
      </c>
      <c r="F3088" t="s">
        <v>486</v>
      </c>
      <c r="G3088" s="3">
        <v>20080.86</v>
      </c>
      <c r="H3088" s="3" t="str">
        <f>VLOOKUP($A3088&amp;$C3088&amp;$B3088,Mapping!$C:$G,3,0)</f>
        <v>PHARMA</v>
      </c>
      <c r="I3088" t="str">
        <f>VLOOKUP($A3088&amp;$C3088&amp;$B3088,Mapping!$C:$G,4,0)</f>
        <v>INISTON</v>
      </c>
      <c r="J3088" t="str">
        <f t="shared" si="48"/>
        <v>INISTON</v>
      </c>
      <c r="K3088" t="str">
        <f>VLOOKUP($A3088&amp;$C3088&amp;$B3088,Mapping!$C:$G,5,0)</f>
        <v>OTC</v>
      </c>
      <c r="L3088" t="str">
        <f>VLOOKUP(J3088&amp;H3088,Mapping!J:K,2,0)</f>
        <v>Iniston</v>
      </c>
      <c r="M3088" t="str">
        <f>IF(OR(I3088="PIZ BUIN",I3088="LISTERINE"),VLOOKUP(E3088,MAPEO!C:D,2,0)&amp;" "&amp;H3088,VLOOKUP(E3088,MAPEO!C:D,2,0))</f>
        <v xml:space="preserve">Inistón </v>
      </c>
      <c r="N3088">
        <f>VLOOKUP(F3088,MD!A:B,2,0)</f>
        <v>0</v>
      </c>
    </row>
    <row r="3089" spans="1:14">
      <c r="A3089" t="s">
        <v>133</v>
      </c>
      <c r="B3089" t="s">
        <v>0</v>
      </c>
      <c r="C3089" t="s">
        <v>181</v>
      </c>
      <c r="D3089" t="s">
        <v>181</v>
      </c>
      <c r="E3089" t="s">
        <v>680</v>
      </c>
      <c r="F3089" t="s">
        <v>487</v>
      </c>
      <c r="G3089" s="3">
        <v>54442.78</v>
      </c>
      <c r="H3089" s="3" t="str">
        <f>VLOOKUP($A3089&amp;$C3089&amp;$B3089,Mapping!$C:$G,3,0)</f>
        <v>PHARMA</v>
      </c>
      <c r="I3089" t="str">
        <f>VLOOKUP($A3089&amp;$C3089&amp;$B3089,Mapping!$C:$G,4,0)</f>
        <v>INISTON</v>
      </c>
      <c r="J3089" t="str">
        <f t="shared" si="48"/>
        <v>INISTON</v>
      </c>
      <c r="K3089" t="str">
        <f>VLOOKUP($A3089&amp;$C3089&amp;$B3089,Mapping!$C:$G,5,0)</f>
        <v>OTC</v>
      </c>
      <c r="L3089" t="str">
        <f>VLOOKUP(J3089&amp;H3089,Mapping!J:K,2,0)</f>
        <v>Iniston</v>
      </c>
      <c r="M3089" t="str">
        <f>IF(OR(I3089="PIZ BUIN",I3089="LISTERINE"),VLOOKUP(E3089,MAPEO!C:D,2,0)&amp;" "&amp;H3089,VLOOKUP(E3089,MAPEO!C:D,2,0))</f>
        <v xml:space="preserve">Inistón </v>
      </c>
      <c r="N3089">
        <f>VLOOKUP(F3089,MD!A:B,2,0)</f>
        <v>0</v>
      </c>
    </row>
    <row r="3090" spans="1:14">
      <c r="A3090" t="s">
        <v>133</v>
      </c>
      <c r="B3090" t="s">
        <v>0</v>
      </c>
      <c r="C3090" t="s">
        <v>181</v>
      </c>
      <c r="D3090" t="s">
        <v>181</v>
      </c>
      <c r="E3090" t="s">
        <v>680</v>
      </c>
      <c r="F3090" t="s">
        <v>488</v>
      </c>
      <c r="G3090" s="3">
        <v>3866.47</v>
      </c>
      <c r="H3090" s="3" t="str">
        <f>VLOOKUP($A3090&amp;$C3090&amp;$B3090,Mapping!$C:$G,3,0)</f>
        <v>PHARMA</v>
      </c>
      <c r="I3090" t="str">
        <f>VLOOKUP($A3090&amp;$C3090&amp;$B3090,Mapping!$C:$G,4,0)</f>
        <v>INISTON</v>
      </c>
      <c r="J3090" t="str">
        <f t="shared" si="48"/>
        <v>INISTON</v>
      </c>
      <c r="K3090" t="str">
        <f>VLOOKUP($A3090&amp;$C3090&amp;$B3090,Mapping!$C:$G,5,0)</f>
        <v>OTC</v>
      </c>
      <c r="L3090" t="str">
        <f>VLOOKUP(J3090&amp;H3090,Mapping!J:K,2,0)</f>
        <v>Iniston</v>
      </c>
      <c r="M3090" t="str">
        <f>IF(OR(I3090="PIZ BUIN",I3090="LISTERINE"),VLOOKUP(E3090,MAPEO!C:D,2,0)&amp;" "&amp;H3090,VLOOKUP(E3090,MAPEO!C:D,2,0))</f>
        <v xml:space="preserve">Inistón </v>
      </c>
      <c r="N3090">
        <f>VLOOKUP(F3090,MD!A:B,2,0)</f>
        <v>0</v>
      </c>
    </row>
    <row r="3091" spans="1:14">
      <c r="A3091" t="s">
        <v>133</v>
      </c>
      <c r="B3091" t="s">
        <v>0</v>
      </c>
      <c r="C3091" t="s">
        <v>181</v>
      </c>
      <c r="D3091" t="s">
        <v>181</v>
      </c>
      <c r="E3091" t="s">
        <v>680</v>
      </c>
      <c r="F3091" t="s">
        <v>489</v>
      </c>
      <c r="G3091" s="3">
        <v>3107.09</v>
      </c>
      <c r="H3091" s="3" t="str">
        <f>VLOOKUP($A3091&amp;$C3091&amp;$B3091,Mapping!$C:$G,3,0)</f>
        <v>PHARMA</v>
      </c>
      <c r="I3091" t="str">
        <f>VLOOKUP($A3091&amp;$C3091&amp;$B3091,Mapping!$C:$G,4,0)</f>
        <v>INISTON</v>
      </c>
      <c r="J3091" t="str">
        <f t="shared" si="48"/>
        <v>INISTON</v>
      </c>
      <c r="K3091" t="str">
        <f>VLOOKUP($A3091&amp;$C3091&amp;$B3091,Mapping!$C:$G,5,0)</f>
        <v>OTC</v>
      </c>
      <c r="L3091" t="str">
        <f>VLOOKUP(J3091&amp;H3091,Mapping!J:K,2,0)</f>
        <v>Iniston</v>
      </c>
      <c r="M3091" t="str">
        <f>IF(OR(I3091="PIZ BUIN",I3091="LISTERINE"),VLOOKUP(E3091,MAPEO!C:D,2,0)&amp;" "&amp;H3091,VLOOKUP(E3091,MAPEO!C:D,2,0))</f>
        <v xml:space="preserve">Inistón </v>
      </c>
      <c r="N3091">
        <f>VLOOKUP(F3091,MD!A:B,2,0)</f>
        <v>0</v>
      </c>
    </row>
    <row r="3092" spans="1:14">
      <c r="A3092" t="s">
        <v>133</v>
      </c>
      <c r="B3092" t="s">
        <v>0</v>
      </c>
      <c r="C3092" t="s">
        <v>181</v>
      </c>
      <c r="D3092" t="s">
        <v>181</v>
      </c>
      <c r="E3092" t="s">
        <v>680</v>
      </c>
      <c r="F3092" t="s">
        <v>490</v>
      </c>
      <c r="G3092" s="3">
        <v>84547.38</v>
      </c>
      <c r="H3092" s="3" t="str">
        <f>VLOOKUP($A3092&amp;$C3092&amp;$B3092,Mapping!$C:$G,3,0)</f>
        <v>PHARMA</v>
      </c>
      <c r="I3092" t="str">
        <f>VLOOKUP($A3092&amp;$C3092&amp;$B3092,Mapping!$C:$G,4,0)</f>
        <v>INISTON</v>
      </c>
      <c r="J3092" t="str">
        <f t="shared" si="48"/>
        <v>INISTON</v>
      </c>
      <c r="K3092" t="str">
        <f>VLOOKUP($A3092&amp;$C3092&amp;$B3092,Mapping!$C:$G,5,0)</f>
        <v>OTC</v>
      </c>
      <c r="L3092" t="str">
        <f>VLOOKUP(J3092&amp;H3092,Mapping!J:K,2,0)</f>
        <v>Iniston</v>
      </c>
      <c r="M3092" t="str">
        <f>IF(OR(I3092="PIZ BUIN",I3092="LISTERINE"),VLOOKUP(E3092,MAPEO!C:D,2,0)&amp;" "&amp;H3092,VLOOKUP(E3092,MAPEO!C:D,2,0))</f>
        <v xml:space="preserve">Inistón </v>
      </c>
      <c r="N3092">
        <f>VLOOKUP(F3092,MD!A:B,2,0)</f>
        <v>0</v>
      </c>
    </row>
    <row r="3093" spans="1:14">
      <c r="A3093" t="s">
        <v>133</v>
      </c>
      <c r="B3093" t="s">
        <v>0</v>
      </c>
      <c r="C3093" t="s">
        <v>181</v>
      </c>
      <c r="D3093" t="s">
        <v>181</v>
      </c>
      <c r="E3093" t="s">
        <v>680</v>
      </c>
      <c r="F3093" t="s">
        <v>491</v>
      </c>
      <c r="G3093" s="3">
        <v>-821.97</v>
      </c>
      <c r="H3093" s="3" t="str">
        <f>VLOOKUP($A3093&amp;$C3093&amp;$B3093,Mapping!$C:$G,3,0)</f>
        <v>PHARMA</v>
      </c>
      <c r="I3093" t="str">
        <f>VLOOKUP($A3093&amp;$C3093&amp;$B3093,Mapping!$C:$G,4,0)</f>
        <v>INISTON</v>
      </c>
      <c r="J3093" t="str">
        <f t="shared" si="48"/>
        <v>INISTON</v>
      </c>
      <c r="K3093" t="str">
        <f>VLOOKUP($A3093&amp;$C3093&amp;$B3093,Mapping!$C:$G,5,0)</f>
        <v>OTC</v>
      </c>
      <c r="L3093" t="str">
        <f>VLOOKUP(J3093&amp;H3093,Mapping!J:K,2,0)</f>
        <v>Iniston</v>
      </c>
      <c r="M3093" t="str">
        <f>IF(OR(I3093="PIZ BUIN",I3093="LISTERINE"),VLOOKUP(E3093,MAPEO!C:D,2,0)&amp;" "&amp;H3093,VLOOKUP(E3093,MAPEO!C:D,2,0))</f>
        <v xml:space="preserve">Inistón </v>
      </c>
      <c r="N3093">
        <f>VLOOKUP(F3093,MD!A:B,2,0)</f>
        <v>0</v>
      </c>
    </row>
    <row r="3094" spans="1:14">
      <c r="A3094" t="s">
        <v>133</v>
      </c>
      <c r="B3094" t="s">
        <v>0</v>
      </c>
      <c r="C3094" t="s">
        <v>181</v>
      </c>
      <c r="D3094" t="s">
        <v>181</v>
      </c>
      <c r="E3094" t="s">
        <v>680</v>
      </c>
      <c r="F3094" t="s">
        <v>492</v>
      </c>
      <c r="G3094" s="3">
        <v>2481.3200000000002</v>
      </c>
      <c r="H3094" s="3" t="str">
        <f>VLOOKUP($A3094&amp;$C3094&amp;$B3094,Mapping!$C:$G,3,0)</f>
        <v>PHARMA</v>
      </c>
      <c r="I3094" t="str">
        <f>VLOOKUP($A3094&amp;$C3094&amp;$B3094,Mapping!$C:$G,4,0)</f>
        <v>INISTON</v>
      </c>
      <c r="J3094" t="str">
        <f t="shared" si="48"/>
        <v>INISTON</v>
      </c>
      <c r="K3094" t="str">
        <f>VLOOKUP($A3094&amp;$C3094&amp;$B3094,Mapping!$C:$G,5,0)</f>
        <v>OTC</v>
      </c>
      <c r="L3094" t="str">
        <f>VLOOKUP(J3094&amp;H3094,Mapping!J:K,2,0)</f>
        <v>Iniston</v>
      </c>
      <c r="M3094" t="str">
        <f>IF(OR(I3094="PIZ BUIN",I3094="LISTERINE"),VLOOKUP(E3094,MAPEO!C:D,2,0)&amp;" "&amp;H3094,VLOOKUP(E3094,MAPEO!C:D,2,0))</f>
        <v xml:space="preserve">Inistón </v>
      </c>
      <c r="N3094">
        <f>VLOOKUP(F3094,MD!A:B,2,0)</f>
        <v>0</v>
      </c>
    </row>
    <row r="3095" spans="1:14">
      <c r="A3095" t="s">
        <v>133</v>
      </c>
      <c r="B3095" t="s">
        <v>0</v>
      </c>
      <c r="C3095" t="s">
        <v>181</v>
      </c>
      <c r="D3095" t="s">
        <v>181</v>
      </c>
      <c r="E3095" t="s">
        <v>680</v>
      </c>
      <c r="F3095" t="s">
        <v>493</v>
      </c>
      <c r="G3095" s="3">
        <v>-12864.36</v>
      </c>
      <c r="H3095" s="3" t="str">
        <f>VLOOKUP($A3095&amp;$C3095&amp;$B3095,Mapping!$C:$G,3,0)</f>
        <v>PHARMA</v>
      </c>
      <c r="I3095" t="str">
        <f>VLOOKUP($A3095&amp;$C3095&amp;$B3095,Mapping!$C:$G,4,0)</f>
        <v>INISTON</v>
      </c>
      <c r="J3095" t="str">
        <f t="shared" si="48"/>
        <v>INISTON</v>
      </c>
      <c r="K3095" t="str">
        <f>VLOOKUP($A3095&amp;$C3095&amp;$B3095,Mapping!$C:$G,5,0)</f>
        <v>OTC</v>
      </c>
      <c r="L3095" t="str">
        <f>VLOOKUP(J3095&amp;H3095,Mapping!J:K,2,0)</f>
        <v>Iniston</v>
      </c>
      <c r="M3095" t="str">
        <f>IF(OR(I3095="PIZ BUIN",I3095="LISTERINE"),VLOOKUP(E3095,MAPEO!C:D,2,0)&amp;" "&amp;H3095,VLOOKUP(E3095,MAPEO!C:D,2,0))</f>
        <v xml:space="preserve">Inistón </v>
      </c>
      <c r="N3095">
        <f>VLOOKUP(F3095,MD!A:B,2,0)</f>
        <v>0</v>
      </c>
    </row>
    <row r="3096" spans="1:14">
      <c r="A3096" t="s">
        <v>133</v>
      </c>
      <c r="B3096" t="s">
        <v>0</v>
      </c>
      <c r="C3096" t="s">
        <v>181</v>
      </c>
      <c r="D3096" t="s">
        <v>181</v>
      </c>
      <c r="E3096" t="s">
        <v>680</v>
      </c>
      <c r="F3096" t="s">
        <v>95</v>
      </c>
      <c r="G3096" s="3">
        <v>-55</v>
      </c>
      <c r="H3096" s="3" t="str">
        <f>VLOOKUP($A3096&amp;$C3096&amp;$B3096,Mapping!$C:$G,3,0)</f>
        <v>PHARMA</v>
      </c>
      <c r="I3096" t="str">
        <f>VLOOKUP($A3096&amp;$C3096&amp;$B3096,Mapping!$C:$G,4,0)</f>
        <v>INISTON</v>
      </c>
      <c r="J3096" t="str">
        <f t="shared" si="48"/>
        <v>INISTON</v>
      </c>
      <c r="K3096" t="str">
        <f>VLOOKUP($A3096&amp;$C3096&amp;$B3096,Mapping!$C:$G,5,0)</f>
        <v>OTC</v>
      </c>
      <c r="L3096" t="str">
        <f>VLOOKUP(J3096&amp;H3096,Mapping!J:K,2,0)</f>
        <v>Iniston</v>
      </c>
      <c r="M3096" t="str">
        <f>IF(OR(I3096="PIZ BUIN",I3096="LISTERINE"),VLOOKUP(E3096,MAPEO!C:D,2,0)&amp;" "&amp;H3096,VLOOKUP(E3096,MAPEO!C:D,2,0))</f>
        <v xml:space="preserve">Inistón </v>
      </c>
      <c r="N3096" t="str">
        <f>VLOOKUP(F3096,MD!A:B,2,0)</f>
        <v>YTD 2015</v>
      </c>
    </row>
    <row r="3097" spans="1:14">
      <c r="A3097" t="s">
        <v>133</v>
      </c>
      <c r="B3097" t="s">
        <v>0</v>
      </c>
      <c r="C3097" t="s">
        <v>181</v>
      </c>
      <c r="D3097" t="s">
        <v>181</v>
      </c>
      <c r="E3097" t="s">
        <v>680</v>
      </c>
      <c r="F3097" t="s">
        <v>96</v>
      </c>
      <c r="G3097" s="3">
        <v>165450.96</v>
      </c>
      <c r="H3097" s="3" t="str">
        <f>VLOOKUP($A3097&amp;$C3097&amp;$B3097,Mapping!$C:$G,3,0)</f>
        <v>PHARMA</v>
      </c>
      <c r="I3097" t="str">
        <f>VLOOKUP($A3097&amp;$C3097&amp;$B3097,Mapping!$C:$G,4,0)</f>
        <v>INISTON</v>
      </c>
      <c r="J3097" t="str">
        <f t="shared" si="48"/>
        <v>INISTON</v>
      </c>
      <c r="K3097" t="str">
        <f>VLOOKUP($A3097&amp;$C3097&amp;$B3097,Mapping!$C:$G,5,0)</f>
        <v>OTC</v>
      </c>
      <c r="L3097" t="str">
        <f>VLOOKUP(J3097&amp;H3097,Mapping!J:K,2,0)</f>
        <v>Iniston</v>
      </c>
      <c r="M3097" t="str">
        <f>IF(OR(I3097="PIZ BUIN",I3097="LISTERINE"),VLOOKUP(E3097,MAPEO!C:D,2,0)&amp;" "&amp;H3097,VLOOKUP(E3097,MAPEO!C:D,2,0))</f>
        <v xml:space="preserve">Inistón </v>
      </c>
      <c r="N3097" t="str">
        <f>VLOOKUP(F3097,MD!A:B,2,0)</f>
        <v>YTD 2015</v>
      </c>
    </row>
    <row r="3098" spans="1:14">
      <c r="A3098" t="s">
        <v>133</v>
      </c>
      <c r="B3098" t="s">
        <v>0</v>
      </c>
      <c r="C3098" t="s">
        <v>181</v>
      </c>
      <c r="D3098" t="s">
        <v>181</v>
      </c>
      <c r="E3098" t="s">
        <v>680</v>
      </c>
      <c r="F3098" t="s">
        <v>97</v>
      </c>
      <c r="G3098" s="3">
        <v>107653.13</v>
      </c>
      <c r="H3098" s="3" t="str">
        <f>VLOOKUP($A3098&amp;$C3098&amp;$B3098,Mapping!$C:$G,3,0)</f>
        <v>PHARMA</v>
      </c>
      <c r="I3098" t="str">
        <f>VLOOKUP($A3098&amp;$C3098&amp;$B3098,Mapping!$C:$G,4,0)</f>
        <v>INISTON</v>
      </c>
      <c r="J3098" t="str">
        <f t="shared" si="48"/>
        <v>INISTON</v>
      </c>
      <c r="K3098" t="str">
        <f>VLOOKUP($A3098&amp;$C3098&amp;$B3098,Mapping!$C:$G,5,0)</f>
        <v>OTC</v>
      </c>
      <c r="L3098" t="str">
        <f>VLOOKUP(J3098&amp;H3098,Mapping!J:K,2,0)</f>
        <v>Iniston</v>
      </c>
      <c r="M3098" t="str">
        <f>IF(OR(I3098="PIZ BUIN",I3098="LISTERINE"),VLOOKUP(E3098,MAPEO!C:D,2,0)&amp;" "&amp;H3098,VLOOKUP(E3098,MAPEO!C:D,2,0))</f>
        <v xml:space="preserve">Inistón </v>
      </c>
      <c r="N3098" t="str">
        <f>VLOOKUP(F3098,MD!A:B,2,0)</f>
        <v>YTD 2015</v>
      </c>
    </row>
    <row r="3099" spans="1:14">
      <c r="A3099" t="s">
        <v>133</v>
      </c>
      <c r="B3099" t="s">
        <v>0</v>
      </c>
      <c r="C3099" t="s">
        <v>181</v>
      </c>
      <c r="D3099" t="s">
        <v>181</v>
      </c>
      <c r="E3099" t="s">
        <v>680</v>
      </c>
      <c r="F3099" t="s">
        <v>101</v>
      </c>
      <c r="G3099" s="3">
        <v>21061.9</v>
      </c>
      <c r="H3099" s="3" t="str">
        <f>VLOOKUP($A3099&amp;$C3099&amp;$B3099,Mapping!$C:$G,3,0)</f>
        <v>PHARMA</v>
      </c>
      <c r="I3099" t="str">
        <f>VLOOKUP($A3099&amp;$C3099&amp;$B3099,Mapping!$C:$G,4,0)</f>
        <v>INISTON</v>
      </c>
      <c r="J3099" t="str">
        <f t="shared" si="48"/>
        <v>INISTON</v>
      </c>
      <c r="K3099" t="str">
        <f>VLOOKUP($A3099&amp;$C3099&amp;$B3099,Mapping!$C:$G,5,0)</f>
        <v>OTC</v>
      </c>
      <c r="L3099" t="str">
        <f>VLOOKUP(J3099&amp;H3099,Mapping!J:K,2,0)</f>
        <v>Iniston</v>
      </c>
      <c r="M3099" t="str">
        <f>IF(OR(I3099="PIZ BUIN",I3099="LISTERINE"),VLOOKUP(E3099,MAPEO!C:D,2,0)&amp;" "&amp;H3099,VLOOKUP(E3099,MAPEO!C:D,2,0))</f>
        <v xml:space="preserve">Inistón </v>
      </c>
      <c r="N3099" t="str">
        <f>VLOOKUP(F3099,MD!A:B,2,0)</f>
        <v>YTD 2015</v>
      </c>
    </row>
    <row r="3100" spans="1:14">
      <c r="A3100" t="s">
        <v>133</v>
      </c>
      <c r="B3100" t="s">
        <v>0</v>
      </c>
      <c r="C3100" t="s">
        <v>181</v>
      </c>
      <c r="D3100" t="s">
        <v>181</v>
      </c>
      <c r="E3100" t="s">
        <v>680</v>
      </c>
      <c r="F3100" t="s">
        <v>104</v>
      </c>
      <c r="G3100" s="3">
        <v>11298.69</v>
      </c>
      <c r="H3100" s="3" t="str">
        <f>VLOOKUP($A3100&amp;$C3100&amp;$B3100,Mapping!$C:$G,3,0)</f>
        <v>PHARMA</v>
      </c>
      <c r="I3100" t="str">
        <f>VLOOKUP($A3100&amp;$C3100&amp;$B3100,Mapping!$C:$G,4,0)</f>
        <v>INISTON</v>
      </c>
      <c r="J3100" t="str">
        <f t="shared" si="48"/>
        <v>INISTON</v>
      </c>
      <c r="K3100" t="str">
        <f>VLOOKUP($A3100&amp;$C3100&amp;$B3100,Mapping!$C:$G,5,0)</f>
        <v>OTC</v>
      </c>
      <c r="L3100" t="str">
        <f>VLOOKUP(J3100&amp;H3100,Mapping!J:K,2,0)</f>
        <v>Iniston</v>
      </c>
      <c r="M3100" t="str">
        <f>IF(OR(I3100="PIZ BUIN",I3100="LISTERINE"),VLOOKUP(E3100,MAPEO!C:D,2,0)&amp;" "&amp;H3100,VLOOKUP(E3100,MAPEO!C:D,2,0))</f>
        <v xml:space="preserve">Inistón </v>
      </c>
      <c r="N3100" t="str">
        <f>VLOOKUP(F3100,MD!A:B,2,0)</f>
        <v>YTD 2015</v>
      </c>
    </row>
    <row r="3101" spans="1:14">
      <c r="A3101" t="s">
        <v>133</v>
      </c>
      <c r="B3101" t="s">
        <v>0</v>
      </c>
      <c r="C3101" t="s">
        <v>181</v>
      </c>
      <c r="D3101" t="s">
        <v>181</v>
      </c>
      <c r="E3101" t="s">
        <v>680</v>
      </c>
      <c r="F3101" t="s">
        <v>105</v>
      </c>
      <c r="G3101" s="3">
        <v>54996.02</v>
      </c>
      <c r="H3101" s="3" t="str">
        <f>VLOOKUP($A3101&amp;$C3101&amp;$B3101,Mapping!$C:$G,3,0)</f>
        <v>PHARMA</v>
      </c>
      <c r="I3101" t="str">
        <f>VLOOKUP($A3101&amp;$C3101&amp;$B3101,Mapping!$C:$G,4,0)</f>
        <v>INISTON</v>
      </c>
      <c r="J3101" t="str">
        <f t="shared" si="48"/>
        <v>INISTON</v>
      </c>
      <c r="K3101" t="str">
        <f>VLOOKUP($A3101&amp;$C3101&amp;$B3101,Mapping!$C:$G,5,0)</f>
        <v>OTC</v>
      </c>
      <c r="L3101" t="str">
        <f>VLOOKUP(J3101&amp;H3101,Mapping!J:K,2,0)</f>
        <v>Iniston</v>
      </c>
      <c r="M3101" t="str">
        <f>IF(OR(I3101="PIZ BUIN",I3101="LISTERINE"),VLOOKUP(E3101,MAPEO!C:D,2,0)&amp;" "&amp;H3101,VLOOKUP(E3101,MAPEO!C:D,2,0))</f>
        <v xml:space="preserve">Inistón </v>
      </c>
      <c r="N3101" t="str">
        <f>VLOOKUP(F3101,MD!A:B,2,0)</f>
        <v>YTD 2015</v>
      </c>
    </row>
    <row r="3102" spans="1:14">
      <c r="A3102" t="s">
        <v>133</v>
      </c>
      <c r="B3102" t="s">
        <v>0</v>
      </c>
      <c r="C3102" t="s">
        <v>181</v>
      </c>
      <c r="D3102" t="s">
        <v>181</v>
      </c>
      <c r="E3102" t="s">
        <v>680</v>
      </c>
      <c r="F3102" t="s">
        <v>106</v>
      </c>
      <c r="G3102" s="3">
        <v>7298.85</v>
      </c>
      <c r="H3102" s="3" t="str">
        <f>VLOOKUP($A3102&amp;$C3102&amp;$B3102,Mapping!$C:$G,3,0)</f>
        <v>PHARMA</v>
      </c>
      <c r="I3102" t="str">
        <f>VLOOKUP($A3102&amp;$C3102&amp;$B3102,Mapping!$C:$G,4,0)</f>
        <v>INISTON</v>
      </c>
      <c r="J3102" t="str">
        <f t="shared" si="48"/>
        <v>INISTON</v>
      </c>
      <c r="K3102" t="str">
        <f>VLOOKUP($A3102&amp;$C3102&amp;$B3102,Mapping!$C:$G,5,0)</f>
        <v>OTC</v>
      </c>
      <c r="L3102" t="str">
        <f>VLOOKUP(J3102&amp;H3102,Mapping!J:K,2,0)</f>
        <v>Iniston</v>
      </c>
      <c r="M3102" t="str">
        <f>IF(OR(I3102="PIZ BUIN",I3102="LISTERINE"),VLOOKUP(E3102,MAPEO!C:D,2,0)&amp;" "&amp;H3102,VLOOKUP(E3102,MAPEO!C:D,2,0))</f>
        <v xml:space="preserve">Inistón </v>
      </c>
      <c r="N3102" t="str">
        <f>VLOOKUP(F3102,MD!A:B,2,0)</f>
        <v>YTD 2015</v>
      </c>
    </row>
    <row r="3103" spans="1:14">
      <c r="A3103" t="s">
        <v>133</v>
      </c>
      <c r="B3103" t="s">
        <v>0</v>
      </c>
      <c r="C3103" t="s">
        <v>181</v>
      </c>
      <c r="D3103" t="s">
        <v>181</v>
      </c>
      <c r="E3103" t="s">
        <v>680</v>
      </c>
      <c r="F3103" t="s">
        <v>108</v>
      </c>
      <c r="G3103" s="3">
        <v>1433.53</v>
      </c>
      <c r="H3103" s="3" t="str">
        <f>VLOOKUP($A3103&amp;$C3103&amp;$B3103,Mapping!$C:$G,3,0)</f>
        <v>PHARMA</v>
      </c>
      <c r="I3103" t="str">
        <f>VLOOKUP($A3103&amp;$C3103&amp;$B3103,Mapping!$C:$G,4,0)</f>
        <v>INISTON</v>
      </c>
      <c r="J3103" t="str">
        <f t="shared" si="48"/>
        <v>INISTON</v>
      </c>
      <c r="K3103" t="str">
        <f>VLOOKUP($A3103&amp;$C3103&amp;$B3103,Mapping!$C:$G,5,0)</f>
        <v>OTC</v>
      </c>
      <c r="L3103" t="str">
        <f>VLOOKUP(J3103&amp;H3103,Mapping!J:K,2,0)</f>
        <v>Iniston</v>
      </c>
      <c r="M3103" t="str">
        <f>IF(OR(I3103="PIZ BUIN",I3103="LISTERINE"),VLOOKUP(E3103,MAPEO!C:D,2,0)&amp;" "&amp;H3103,VLOOKUP(E3103,MAPEO!C:D,2,0))</f>
        <v xml:space="preserve">Inistón </v>
      </c>
      <c r="N3103">
        <f>VLOOKUP(F3103,MD!A:B,2,0)</f>
        <v>0</v>
      </c>
    </row>
    <row r="3104" spans="1:14">
      <c r="A3104" t="s">
        <v>133</v>
      </c>
      <c r="B3104" t="s">
        <v>0</v>
      </c>
      <c r="C3104" t="s">
        <v>181</v>
      </c>
      <c r="D3104" t="s">
        <v>181</v>
      </c>
      <c r="E3104" t="s">
        <v>680</v>
      </c>
      <c r="F3104" t="s">
        <v>109</v>
      </c>
      <c r="G3104" s="3">
        <v>164899.1</v>
      </c>
      <c r="H3104" s="3" t="str">
        <f>VLOOKUP($A3104&amp;$C3104&amp;$B3104,Mapping!$C:$G,3,0)</f>
        <v>PHARMA</v>
      </c>
      <c r="I3104" t="str">
        <f>VLOOKUP($A3104&amp;$C3104&amp;$B3104,Mapping!$C:$G,4,0)</f>
        <v>INISTON</v>
      </c>
      <c r="J3104" t="str">
        <f t="shared" si="48"/>
        <v>INISTON</v>
      </c>
      <c r="K3104" t="str">
        <f>VLOOKUP($A3104&amp;$C3104&amp;$B3104,Mapping!$C:$G,5,0)</f>
        <v>OTC</v>
      </c>
      <c r="L3104" t="str">
        <f>VLOOKUP(J3104&amp;H3104,Mapping!J:K,2,0)</f>
        <v>Iniston</v>
      </c>
      <c r="M3104" t="str">
        <f>IF(OR(I3104="PIZ BUIN",I3104="LISTERINE"),VLOOKUP(E3104,MAPEO!C:D,2,0)&amp;" "&amp;H3104,VLOOKUP(E3104,MAPEO!C:D,2,0))</f>
        <v xml:space="preserve">Inistón </v>
      </c>
      <c r="N3104">
        <f>VLOOKUP(F3104,MD!A:B,2,0)</f>
        <v>0</v>
      </c>
    </row>
    <row r="3105" spans="1:14">
      <c r="A3105" t="s">
        <v>133</v>
      </c>
      <c r="B3105" t="s">
        <v>0</v>
      </c>
      <c r="C3105" t="s">
        <v>181</v>
      </c>
      <c r="D3105" t="s">
        <v>181</v>
      </c>
      <c r="E3105" t="s">
        <v>680</v>
      </c>
      <c r="F3105" t="s">
        <v>110</v>
      </c>
      <c r="G3105" s="3">
        <v>37037.42</v>
      </c>
      <c r="H3105" s="3" t="str">
        <f>VLOOKUP($A3105&amp;$C3105&amp;$B3105,Mapping!$C:$G,3,0)</f>
        <v>PHARMA</v>
      </c>
      <c r="I3105" t="str">
        <f>VLOOKUP($A3105&amp;$C3105&amp;$B3105,Mapping!$C:$G,4,0)</f>
        <v>INISTON</v>
      </c>
      <c r="J3105" t="str">
        <f t="shared" si="48"/>
        <v>INISTON</v>
      </c>
      <c r="K3105" t="str">
        <f>VLOOKUP($A3105&amp;$C3105&amp;$B3105,Mapping!$C:$G,5,0)</f>
        <v>OTC</v>
      </c>
      <c r="L3105" t="str">
        <f>VLOOKUP(J3105&amp;H3105,Mapping!J:K,2,0)</f>
        <v>Iniston</v>
      </c>
      <c r="M3105" t="str">
        <f>IF(OR(I3105="PIZ BUIN",I3105="LISTERINE"),VLOOKUP(E3105,MAPEO!C:D,2,0)&amp;" "&amp;H3105,VLOOKUP(E3105,MAPEO!C:D,2,0))</f>
        <v xml:space="preserve">Inistón </v>
      </c>
      <c r="N3105">
        <f>VLOOKUP(F3105,MD!A:B,2,0)</f>
        <v>0</v>
      </c>
    </row>
    <row r="3106" spans="1:14">
      <c r="A3106" t="s">
        <v>133</v>
      </c>
      <c r="B3106" t="s">
        <v>0</v>
      </c>
      <c r="C3106" t="s">
        <v>181</v>
      </c>
      <c r="D3106" t="s">
        <v>181</v>
      </c>
      <c r="E3106" t="s">
        <v>680</v>
      </c>
      <c r="F3106" t="s">
        <v>111</v>
      </c>
      <c r="G3106" s="3">
        <v>71721.070000000007</v>
      </c>
      <c r="H3106" s="3" t="str">
        <f>VLOOKUP($A3106&amp;$C3106&amp;$B3106,Mapping!$C:$G,3,0)</f>
        <v>PHARMA</v>
      </c>
      <c r="I3106" t="str">
        <f>VLOOKUP($A3106&amp;$C3106&amp;$B3106,Mapping!$C:$G,4,0)</f>
        <v>INISTON</v>
      </c>
      <c r="J3106" t="str">
        <f t="shared" si="48"/>
        <v>INISTON</v>
      </c>
      <c r="K3106" t="str">
        <f>VLOOKUP($A3106&amp;$C3106&amp;$B3106,Mapping!$C:$G,5,0)</f>
        <v>OTC</v>
      </c>
      <c r="L3106" t="str">
        <f>VLOOKUP(J3106&amp;H3106,Mapping!J:K,2,0)</f>
        <v>Iniston</v>
      </c>
      <c r="M3106" t="str">
        <f>IF(OR(I3106="PIZ BUIN",I3106="LISTERINE"),VLOOKUP(E3106,MAPEO!C:D,2,0)&amp;" "&amp;H3106,VLOOKUP(E3106,MAPEO!C:D,2,0))</f>
        <v xml:space="preserve">Inistón </v>
      </c>
      <c r="N3106">
        <f>VLOOKUP(F3106,MD!A:B,2,0)</f>
        <v>0</v>
      </c>
    </row>
    <row r="3107" spans="1:14">
      <c r="A3107" t="s">
        <v>133</v>
      </c>
      <c r="B3107" t="s">
        <v>0</v>
      </c>
      <c r="C3107" t="s">
        <v>181</v>
      </c>
      <c r="D3107" t="s">
        <v>181</v>
      </c>
      <c r="E3107" t="s">
        <v>680</v>
      </c>
      <c r="F3107" t="s">
        <v>114</v>
      </c>
      <c r="G3107" s="3">
        <v>182706.97</v>
      </c>
      <c r="H3107" s="3" t="str">
        <f>VLOOKUP($A3107&amp;$C3107&amp;$B3107,Mapping!$C:$G,3,0)</f>
        <v>PHARMA</v>
      </c>
      <c r="I3107" t="str">
        <f>VLOOKUP($A3107&amp;$C3107&amp;$B3107,Mapping!$C:$G,4,0)</f>
        <v>INISTON</v>
      </c>
      <c r="J3107" t="str">
        <f t="shared" si="48"/>
        <v>INISTON</v>
      </c>
      <c r="K3107" t="str">
        <f>VLOOKUP($A3107&amp;$C3107&amp;$B3107,Mapping!$C:$G,5,0)</f>
        <v>OTC</v>
      </c>
      <c r="L3107" t="str">
        <f>VLOOKUP(J3107&amp;H3107,Mapping!J:K,2,0)</f>
        <v>Iniston</v>
      </c>
      <c r="M3107" t="str">
        <f>IF(OR(I3107="PIZ BUIN",I3107="LISTERINE"),VLOOKUP(E3107,MAPEO!C:D,2,0)&amp;" "&amp;H3107,VLOOKUP(E3107,MAPEO!C:D,2,0))</f>
        <v xml:space="preserve">Inistón </v>
      </c>
      <c r="N3107">
        <f>VLOOKUP(F3107,MD!A:B,2,0)</f>
        <v>0</v>
      </c>
    </row>
    <row r="3108" spans="1:14">
      <c r="A3108" t="s">
        <v>133</v>
      </c>
      <c r="B3108" t="s">
        <v>0</v>
      </c>
      <c r="C3108" t="s">
        <v>181</v>
      </c>
      <c r="D3108" t="s">
        <v>181</v>
      </c>
      <c r="E3108" t="s">
        <v>680</v>
      </c>
      <c r="F3108" t="s">
        <v>115</v>
      </c>
      <c r="G3108" s="3">
        <v>11236.07</v>
      </c>
      <c r="H3108" s="3" t="str">
        <f>VLOOKUP($A3108&amp;$C3108&amp;$B3108,Mapping!$C:$G,3,0)</f>
        <v>PHARMA</v>
      </c>
      <c r="I3108" t="str">
        <f>VLOOKUP($A3108&amp;$C3108&amp;$B3108,Mapping!$C:$G,4,0)</f>
        <v>INISTON</v>
      </c>
      <c r="J3108" t="str">
        <f t="shared" si="48"/>
        <v>INISTON</v>
      </c>
      <c r="K3108" t="str">
        <f>VLOOKUP($A3108&amp;$C3108&amp;$B3108,Mapping!$C:$G,5,0)</f>
        <v>OTC</v>
      </c>
      <c r="L3108" t="str">
        <f>VLOOKUP(J3108&amp;H3108,Mapping!J:K,2,0)</f>
        <v>Iniston</v>
      </c>
      <c r="M3108" t="str">
        <f>IF(OR(I3108="PIZ BUIN",I3108="LISTERINE"),VLOOKUP(E3108,MAPEO!C:D,2,0)&amp;" "&amp;H3108,VLOOKUP(E3108,MAPEO!C:D,2,0))</f>
        <v xml:space="preserve">Inistón </v>
      </c>
      <c r="N3108" t="str">
        <f>VLOOKUP(F3108,MD!A:B,2,0)</f>
        <v>YTD 2016</v>
      </c>
    </row>
    <row r="3109" spans="1:14">
      <c r="A3109" t="s">
        <v>133</v>
      </c>
      <c r="B3109" t="s">
        <v>0</v>
      </c>
      <c r="C3109" t="s">
        <v>181</v>
      </c>
      <c r="D3109" t="s">
        <v>181</v>
      </c>
      <c r="E3109" t="s">
        <v>680</v>
      </c>
      <c r="F3109" t="s">
        <v>117</v>
      </c>
      <c r="G3109" s="3">
        <v>56064.28</v>
      </c>
      <c r="H3109" s="3" t="str">
        <f>VLOOKUP($A3109&amp;$C3109&amp;$B3109,Mapping!$C:$G,3,0)</f>
        <v>PHARMA</v>
      </c>
      <c r="I3109" t="str">
        <f>VLOOKUP($A3109&amp;$C3109&amp;$B3109,Mapping!$C:$G,4,0)</f>
        <v>INISTON</v>
      </c>
      <c r="J3109" t="str">
        <f t="shared" si="48"/>
        <v>INISTON</v>
      </c>
      <c r="K3109" t="str">
        <f>VLOOKUP($A3109&amp;$C3109&amp;$B3109,Mapping!$C:$G,5,0)</f>
        <v>OTC</v>
      </c>
      <c r="L3109" t="str">
        <f>VLOOKUP(J3109&amp;H3109,Mapping!J:K,2,0)</f>
        <v>Iniston</v>
      </c>
      <c r="M3109" t="str">
        <f>IF(OR(I3109="PIZ BUIN",I3109="LISTERINE"),VLOOKUP(E3109,MAPEO!C:D,2,0)&amp;" "&amp;H3109,VLOOKUP(E3109,MAPEO!C:D,2,0))</f>
        <v xml:space="preserve">Inistón </v>
      </c>
      <c r="N3109" t="str">
        <f>VLOOKUP(F3109,MD!A:B,2,0)</f>
        <v>YTD 2016</v>
      </c>
    </row>
    <row r="3110" spans="1:14">
      <c r="A3110" t="s">
        <v>133</v>
      </c>
      <c r="B3110" t="s">
        <v>0</v>
      </c>
      <c r="C3110" t="s">
        <v>181</v>
      </c>
      <c r="D3110" t="s">
        <v>181</v>
      </c>
      <c r="E3110" t="s">
        <v>680</v>
      </c>
      <c r="F3110" t="s">
        <v>118</v>
      </c>
      <c r="G3110" s="3">
        <v>21315.14</v>
      </c>
      <c r="H3110" s="3" t="str">
        <f>VLOOKUP($A3110&amp;$C3110&amp;$B3110,Mapping!$C:$G,3,0)</f>
        <v>PHARMA</v>
      </c>
      <c r="I3110" t="str">
        <f>VLOOKUP($A3110&amp;$C3110&amp;$B3110,Mapping!$C:$G,4,0)</f>
        <v>INISTON</v>
      </c>
      <c r="J3110" t="str">
        <f t="shared" si="48"/>
        <v>INISTON</v>
      </c>
      <c r="K3110" t="str">
        <f>VLOOKUP($A3110&amp;$C3110&amp;$B3110,Mapping!$C:$G,5,0)</f>
        <v>OTC</v>
      </c>
      <c r="L3110" t="str">
        <f>VLOOKUP(J3110&amp;H3110,Mapping!J:K,2,0)</f>
        <v>Iniston</v>
      </c>
      <c r="M3110" t="str">
        <f>IF(OR(I3110="PIZ BUIN",I3110="LISTERINE"),VLOOKUP(E3110,MAPEO!C:D,2,0)&amp;" "&amp;H3110,VLOOKUP(E3110,MAPEO!C:D,2,0))</f>
        <v xml:space="preserve">Inistón </v>
      </c>
      <c r="N3110" t="str">
        <f>VLOOKUP(F3110,MD!A:B,2,0)</f>
        <v>YTD 2016</v>
      </c>
    </row>
    <row r="3111" spans="1:14">
      <c r="A3111" t="s">
        <v>133</v>
      </c>
      <c r="B3111" t="s">
        <v>0</v>
      </c>
      <c r="C3111" t="s">
        <v>181</v>
      </c>
      <c r="D3111" t="s">
        <v>181</v>
      </c>
      <c r="E3111" t="s">
        <v>681</v>
      </c>
      <c r="F3111" t="s">
        <v>482</v>
      </c>
      <c r="G3111" s="3">
        <v>72636.41</v>
      </c>
      <c r="H3111" s="3" t="str">
        <f>VLOOKUP($A3111&amp;$C3111&amp;$B3111,Mapping!$C:$G,3,0)</f>
        <v>PHARMA</v>
      </c>
      <c r="I3111" t="str">
        <f>VLOOKUP($A3111&amp;$C3111&amp;$B3111,Mapping!$C:$G,4,0)</f>
        <v>INISTON</v>
      </c>
      <c r="J3111" t="str">
        <f t="shared" si="48"/>
        <v>INISTON</v>
      </c>
      <c r="K3111" t="str">
        <f>VLOOKUP($A3111&amp;$C3111&amp;$B3111,Mapping!$C:$G,5,0)</f>
        <v>OTC</v>
      </c>
      <c r="L3111" t="str">
        <f>VLOOKUP(J3111&amp;H3111,Mapping!J:K,2,0)</f>
        <v>Iniston</v>
      </c>
      <c r="M3111" t="str">
        <f>IF(OR(I3111="PIZ BUIN",I3111="LISTERINE"),VLOOKUP(E3111,MAPEO!C:D,2,0)&amp;" "&amp;H3111,VLOOKUP(E3111,MAPEO!C:D,2,0))</f>
        <v xml:space="preserve">Inistón </v>
      </c>
      <c r="N3111">
        <f>VLOOKUP(F3111,MD!A:B,2,0)</f>
        <v>0</v>
      </c>
    </row>
    <row r="3112" spans="1:14">
      <c r="A3112" t="s">
        <v>133</v>
      </c>
      <c r="B3112" t="s">
        <v>0</v>
      </c>
      <c r="C3112" t="s">
        <v>181</v>
      </c>
      <c r="D3112" t="s">
        <v>181</v>
      </c>
      <c r="E3112" t="s">
        <v>681</v>
      </c>
      <c r="F3112" t="s">
        <v>483</v>
      </c>
      <c r="G3112" s="3">
        <v>170847.24</v>
      </c>
      <c r="H3112" s="3" t="str">
        <f>VLOOKUP($A3112&amp;$C3112&amp;$B3112,Mapping!$C:$G,3,0)</f>
        <v>PHARMA</v>
      </c>
      <c r="I3112" t="str">
        <f>VLOOKUP($A3112&amp;$C3112&amp;$B3112,Mapping!$C:$G,4,0)</f>
        <v>INISTON</v>
      </c>
      <c r="J3112" t="str">
        <f t="shared" si="48"/>
        <v>INISTON</v>
      </c>
      <c r="K3112" t="str">
        <f>VLOOKUP($A3112&amp;$C3112&amp;$B3112,Mapping!$C:$G,5,0)</f>
        <v>OTC</v>
      </c>
      <c r="L3112" t="str">
        <f>VLOOKUP(J3112&amp;H3112,Mapping!J:K,2,0)</f>
        <v>Iniston</v>
      </c>
      <c r="M3112" t="str">
        <f>IF(OR(I3112="PIZ BUIN",I3112="LISTERINE"),VLOOKUP(E3112,MAPEO!C:D,2,0)&amp;" "&amp;H3112,VLOOKUP(E3112,MAPEO!C:D,2,0))</f>
        <v xml:space="preserve">Inistón </v>
      </c>
      <c r="N3112">
        <f>VLOOKUP(F3112,MD!A:B,2,0)</f>
        <v>0</v>
      </c>
    </row>
    <row r="3113" spans="1:14">
      <c r="A3113" t="s">
        <v>133</v>
      </c>
      <c r="B3113" t="s">
        <v>0</v>
      </c>
      <c r="C3113" t="s">
        <v>181</v>
      </c>
      <c r="D3113" t="s">
        <v>181</v>
      </c>
      <c r="E3113" t="s">
        <v>681</v>
      </c>
      <c r="F3113" t="s">
        <v>484</v>
      </c>
      <c r="G3113" s="3">
        <v>78753.149999999994</v>
      </c>
      <c r="H3113" s="3" t="str">
        <f>VLOOKUP($A3113&amp;$C3113&amp;$B3113,Mapping!$C:$G,3,0)</f>
        <v>PHARMA</v>
      </c>
      <c r="I3113" t="str">
        <f>VLOOKUP($A3113&amp;$C3113&amp;$B3113,Mapping!$C:$G,4,0)</f>
        <v>INISTON</v>
      </c>
      <c r="J3113" t="str">
        <f t="shared" si="48"/>
        <v>INISTON</v>
      </c>
      <c r="K3113" t="str">
        <f>VLOOKUP($A3113&amp;$C3113&amp;$B3113,Mapping!$C:$G,5,0)</f>
        <v>OTC</v>
      </c>
      <c r="L3113" t="str">
        <f>VLOOKUP(J3113&amp;H3113,Mapping!J:K,2,0)</f>
        <v>Iniston</v>
      </c>
      <c r="M3113" t="str">
        <f>IF(OR(I3113="PIZ BUIN",I3113="LISTERINE"),VLOOKUP(E3113,MAPEO!C:D,2,0)&amp;" "&amp;H3113,VLOOKUP(E3113,MAPEO!C:D,2,0))</f>
        <v xml:space="preserve">Inistón </v>
      </c>
      <c r="N3113">
        <f>VLOOKUP(F3113,MD!A:B,2,0)</f>
        <v>0</v>
      </c>
    </row>
    <row r="3114" spans="1:14">
      <c r="A3114" t="s">
        <v>133</v>
      </c>
      <c r="B3114" t="s">
        <v>0</v>
      </c>
      <c r="C3114" t="s">
        <v>181</v>
      </c>
      <c r="D3114" t="s">
        <v>181</v>
      </c>
      <c r="E3114" t="s">
        <v>681</v>
      </c>
      <c r="F3114" t="s">
        <v>485</v>
      </c>
      <c r="G3114" s="3">
        <v>35828.839999999997</v>
      </c>
      <c r="H3114" s="3" t="str">
        <f>VLOOKUP($A3114&amp;$C3114&amp;$B3114,Mapping!$C:$G,3,0)</f>
        <v>PHARMA</v>
      </c>
      <c r="I3114" t="str">
        <f>VLOOKUP($A3114&amp;$C3114&amp;$B3114,Mapping!$C:$G,4,0)</f>
        <v>INISTON</v>
      </c>
      <c r="J3114" t="str">
        <f t="shared" si="48"/>
        <v>INISTON</v>
      </c>
      <c r="K3114" t="str">
        <f>VLOOKUP($A3114&amp;$C3114&amp;$B3114,Mapping!$C:$G,5,0)</f>
        <v>OTC</v>
      </c>
      <c r="L3114" t="str">
        <f>VLOOKUP(J3114&amp;H3114,Mapping!J:K,2,0)</f>
        <v>Iniston</v>
      </c>
      <c r="M3114" t="str">
        <f>IF(OR(I3114="PIZ BUIN",I3114="LISTERINE"),VLOOKUP(E3114,MAPEO!C:D,2,0)&amp;" "&amp;H3114,VLOOKUP(E3114,MAPEO!C:D,2,0))</f>
        <v xml:space="preserve">Inistón </v>
      </c>
      <c r="N3114">
        <f>VLOOKUP(F3114,MD!A:B,2,0)</f>
        <v>0</v>
      </c>
    </row>
    <row r="3115" spans="1:14">
      <c r="A3115" t="s">
        <v>133</v>
      </c>
      <c r="B3115" t="s">
        <v>0</v>
      </c>
      <c r="C3115" t="s">
        <v>181</v>
      </c>
      <c r="D3115" t="s">
        <v>181</v>
      </c>
      <c r="E3115" t="s">
        <v>681</v>
      </c>
      <c r="F3115" t="s">
        <v>486</v>
      </c>
      <c r="G3115" s="3">
        <v>35354.949999999997</v>
      </c>
      <c r="H3115" s="3" t="str">
        <f>VLOOKUP($A3115&amp;$C3115&amp;$B3115,Mapping!$C:$G,3,0)</f>
        <v>PHARMA</v>
      </c>
      <c r="I3115" t="str">
        <f>VLOOKUP($A3115&amp;$C3115&amp;$B3115,Mapping!$C:$G,4,0)</f>
        <v>INISTON</v>
      </c>
      <c r="J3115" t="str">
        <f t="shared" si="48"/>
        <v>INISTON</v>
      </c>
      <c r="K3115" t="str">
        <f>VLOOKUP($A3115&amp;$C3115&amp;$B3115,Mapping!$C:$G,5,0)</f>
        <v>OTC</v>
      </c>
      <c r="L3115" t="str">
        <f>VLOOKUP(J3115&amp;H3115,Mapping!J:K,2,0)</f>
        <v>Iniston</v>
      </c>
      <c r="M3115" t="str">
        <f>IF(OR(I3115="PIZ BUIN",I3115="LISTERINE"),VLOOKUP(E3115,MAPEO!C:D,2,0)&amp;" "&amp;H3115,VLOOKUP(E3115,MAPEO!C:D,2,0))</f>
        <v xml:space="preserve">Inistón </v>
      </c>
      <c r="N3115">
        <f>VLOOKUP(F3115,MD!A:B,2,0)</f>
        <v>0</v>
      </c>
    </row>
    <row r="3116" spans="1:14">
      <c r="A3116" t="s">
        <v>133</v>
      </c>
      <c r="B3116" t="s">
        <v>0</v>
      </c>
      <c r="C3116" t="s">
        <v>181</v>
      </c>
      <c r="D3116" t="s">
        <v>181</v>
      </c>
      <c r="E3116" t="s">
        <v>681</v>
      </c>
      <c r="F3116" t="s">
        <v>487</v>
      </c>
      <c r="G3116" s="3">
        <v>85724.78</v>
      </c>
      <c r="H3116" s="3" t="str">
        <f>VLOOKUP($A3116&amp;$C3116&amp;$B3116,Mapping!$C:$G,3,0)</f>
        <v>PHARMA</v>
      </c>
      <c r="I3116" t="str">
        <f>VLOOKUP($A3116&amp;$C3116&amp;$B3116,Mapping!$C:$G,4,0)</f>
        <v>INISTON</v>
      </c>
      <c r="J3116" t="str">
        <f t="shared" si="48"/>
        <v>INISTON</v>
      </c>
      <c r="K3116" t="str">
        <f>VLOOKUP($A3116&amp;$C3116&amp;$B3116,Mapping!$C:$G,5,0)</f>
        <v>OTC</v>
      </c>
      <c r="L3116" t="str">
        <f>VLOOKUP(J3116&amp;H3116,Mapping!J:K,2,0)</f>
        <v>Iniston</v>
      </c>
      <c r="M3116" t="str">
        <f>IF(OR(I3116="PIZ BUIN",I3116="LISTERINE"),VLOOKUP(E3116,MAPEO!C:D,2,0)&amp;" "&amp;H3116,VLOOKUP(E3116,MAPEO!C:D,2,0))</f>
        <v xml:space="preserve">Inistón </v>
      </c>
      <c r="N3116">
        <f>VLOOKUP(F3116,MD!A:B,2,0)</f>
        <v>0</v>
      </c>
    </row>
    <row r="3117" spans="1:14">
      <c r="A3117" t="s">
        <v>133</v>
      </c>
      <c r="B3117" t="s">
        <v>0</v>
      </c>
      <c r="C3117" t="s">
        <v>181</v>
      </c>
      <c r="D3117" t="s">
        <v>181</v>
      </c>
      <c r="E3117" t="s">
        <v>681</v>
      </c>
      <c r="F3117" t="s">
        <v>488</v>
      </c>
      <c r="G3117" s="3">
        <v>7396.96</v>
      </c>
      <c r="H3117" s="3" t="str">
        <f>VLOOKUP($A3117&amp;$C3117&amp;$B3117,Mapping!$C:$G,3,0)</f>
        <v>PHARMA</v>
      </c>
      <c r="I3117" t="str">
        <f>VLOOKUP($A3117&amp;$C3117&amp;$B3117,Mapping!$C:$G,4,0)</f>
        <v>INISTON</v>
      </c>
      <c r="J3117" t="str">
        <f t="shared" si="48"/>
        <v>INISTON</v>
      </c>
      <c r="K3117" t="str">
        <f>VLOOKUP($A3117&amp;$C3117&amp;$B3117,Mapping!$C:$G,5,0)</f>
        <v>OTC</v>
      </c>
      <c r="L3117" t="str">
        <f>VLOOKUP(J3117&amp;H3117,Mapping!J:K,2,0)</f>
        <v>Iniston</v>
      </c>
      <c r="M3117" t="str">
        <f>IF(OR(I3117="PIZ BUIN",I3117="LISTERINE"),VLOOKUP(E3117,MAPEO!C:D,2,0)&amp;" "&amp;H3117,VLOOKUP(E3117,MAPEO!C:D,2,0))</f>
        <v xml:space="preserve">Inistón </v>
      </c>
      <c r="N3117">
        <f>VLOOKUP(F3117,MD!A:B,2,0)</f>
        <v>0</v>
      </c>
    </row>
    <row r="3118" spans="1:14">
      <c r="A3118" t="s">
        <v>133</v>
      </c>
      <c r="B3118" t="s">
        <v>0</v>
      </c>
      <c r="C3118" t="s">
        <v>181</v>
      </c>
      <c r="D3118" t="s">
        <v>181</v>
      </c>
      <c r="E3118" t="s">
        <v>681</v>
      </c>
      <c r="F3118" t="s">
        <v>489</v>
      </c>
      <c r="G3118" s="3">
        <v>6823.07</v>
      </c>
      <c r="H3118" s="3" t="str">
        <f>VLOOKUP($A3118&amp;$C3118&amp;$B3118,Mapping!$C:$G,3,0)</f>
        <v>PHARMA</v>
      </c>
      <c r="I3118" t="str">
        <f>VLOOKUP($A3118&amp;$C3118&amp;$B3118,Mapping!$C:$G,4,0)</f>
        <v>INISTON</v>
      </c>
      <c r="J3118" t="str">
        <f t="shared" si="48"/>
        <v>INISTON</v>
      </c>
      <c r="K3118" t="str">
        <f>VLOOKUP($A3118&amp;$C3118&amp;$B3118,Mapping!$C:$G,5,0)</f>
        <v>OTC</v>
      </c>
      <c r="L3118" t="str">
        <f>VLOOKUP(J3118&amp;H3118,Mapping!J:K,2,0)</f>
        <v>Iniston</v>
      </c>
      <c r="M3118" t="str">
        <f>IF(OR(I3118="PIZ BUIN",I3118="LISTERINE"),VLOOKUP(E3118,MAPEO!C:D,2,0)&amp;" "&amp;H3118,VLOOKUP(E3118,MAPEO!C:D,2,0))</f>
        <v xml:space="preserve">Inistón </v>
      </c>
      <c r="N3118">
        <f>VLOOKUP(F3118,MD!A:B,2,0)</f>
        <v>0</v>
      </c>
    </row>
    <row r="3119" spans="1:14">
      <c r="A3119" t="s">
        <v>133</v>
      </c>
      <c r="B3119" t="s">
        <v>0</v>
      </c>
      <c r="C3119" t="s">
        <v>181</v>
      </c>
      <c r="D3119" t="s">
        <v>181</v>
      </c>
      <c r="E3119" t="s">
        <v>681</v>
      </c>
      <c r="F3119" t="s">
        <v>490</v>
      </c>
      <c r="G3119" s="3">
        <v>251674.53</v>
      </c>
      <c r="H3119" s="3" t="str">
        <f>VLOOKUP($A3119&amp;$C3119&amp;$B3119,Mapping!$C:$G,3,0)</f>
        <v>PHARMA</v>
      </c>
      <c r="I3119" t="str">
        <f>VLOOKUP($A3119&amp;$C3119&amp;$B3119,Mapping!$C:$G,4,0)</f>
        <v>INISTON</v>
      </c>
      <c r="J3119" t="str">
        <f t="shared" si="48"/>
        <v>INISTON</v>
      </c>
      <c r="K3119" t="str">
        <f>VLOOKUP($A3119&amp;$C3119&amp;$B3119,Mapping!$C:$G,5,0)</f>
        <v>OTC</v>
      </c>
      <c r="L3119" t="str">
        <f>VLOOKUP(J3119&amp;H3119,Mapping!J:K,2,0)</f>
        <v>Iniston</v>
      </c>
      <c r="M3119" t="str">
        <f>IF(OR(I3119="PIZ BUIN",I3119="LISTERINE"),VLOOKUP(E3119,MAPEO!C:D,2,0)&amp;" "&amp;H3119,VLOOKUP(E3119,MAPEO!C:D,2,0))</f>
        <v xml:space="preserve">Inistón </v>
      </c>
      <c r="N3119">
        <f>VLOOKUP(F3119,MD!A:B,2,0)</f>
        <v>0</v>
      </c>
    </row>
    <row r="3120" spans="1:14">
      <c r="A3120" t="s">
        <v>133</v>
      </c>
      <c r="B3120" t="s">
        <v>0</v>
      </c>
      <c r="C3120" t="s">
        <v>181</v>
      </c>
      <c r="D3120" t="s">
        <v>181</v>
      </c>
      <c r="E3120" t="s">
        <v>681</v>
      </c>
      <c r="F3120" t="s">
        <v>491</v>
      </c>
      <c r="G3120" s="3">
        <v>106646.13</v>
      </c>
      <c r="H3120" s="3" t="str">
        <f>VLOOKUP($A3120&amp;$C3120&amp;$B3120,Mapping!$C:$G,3,0)</f>
        <v>PHARMA</v>
      </c>
      <c r="I3120" t="str">
        <f>VLOOKUP($A3120&amp;$C3120&amp;$B3120,Mapping!$C:$G,4,0)</f>
        <v>INISTON</v>
      </c>
      <c r="J3120" t="str">
        <f t="shared" si="48"/>
        <v>INISTON</v>
      </c>
      <c r="K3120" t="str">
        <f>VLOOKUP($A3120&amp;$C3120&amp;$B3120,Mapping!$C:$G,5,0)</f>
        <v>OTC</v>
      </c>
      <c r="L3120" t="str">
        <f>VLOOKUP(J3120&amp;H3120,Mapping!J:K,2,0)</f>
        <v>Iniston</v>
      </c>
      <c r="M3120" t="str">
        <f>IF(OR(I3120="PIZ BUIN",I3120="LISTERINE"),VLOOKUP(E3120,MAPEO!C:D,2,0)&amp;" "&amp;H3120,VLOOKUP(E3120,MAPEO!C:D,2,0))</f>
        <v xml:space="preserve">Inistón </v>
      </c>
      <c r="N3120">
        <f>VLOOKUP(F3120,MD!A:B,2,0)</f>
        <v>0</v>
      </c>
    </row>
    <row r="3121" spans="1:14">
      <c r="A3121" t="s">
        <v>133</v>
      </c>
      <c r="B3121" t="s">
        <v>0</v>
      </c>
      <c r="C3121" t="s">
        <v>181</v>
      </c>
      <c r="D3121" t="s">
        <v>181</v>
      </c>
      <c r="E3121" t="s">
        <v>681</v>
      </c>
      <c r="F3121" t="s">
        <v>492</v>
      </c>
      <c r="G3121" s="3">
        <v>80871.39</v>
      </c>
      <c r="H3121" s="3" t="str">
        <f>VLOOKUP($A3121&amp;$C3121&amp;$B3121,Mapping!$C:$G,3,0)</f>
        <v>PHARMA</v>
      </c>
      <c r="I3121" t="str">
        <f>VLOOKUP($A3121&amp;$C3121&amp;$B3121,Mapping!$C:$G,4,0)</f>
        <v>INISTON</v>
      </c>
      <c r="J3121" t="str">
        <f t="shared" si="48"/>
        <v>INISTON</v>
      </c>
      <c r="K3121" t="str">
        <f>VLOOKUP($A3121&amp;$C3121&amp;$B3121,Mapping!$C:$G,5,0)</f>
        <v>OTC</v>
      </c>
      <c r="L3121" t="str">
        <f>VLOOKUP(J3121&amp;H3121,Mapping!J:K,2,0)</f>
        <v>Iniston</v>
      </c>
      <c r="M3121" t="str">
        <f>IF(OR(I3121="PIZ BUIN",I3121="LISTERINE"),VLOOKUP(E3121,MAPEO!C:D,2,0)&amp;" "&amp;H3121,VLOOKUP(E3121,MAPEO!C:D,2,0))</f>
        <v xml:space="preserve">Inistón </v>
      </c>
      <c r="N3121">
        <f>VLOOKUP(F3121,MD!A:B,2,0)</f>
        <v>0</v>
      </c>
    </row>
    <row r="3122" spans="1:14">
      <c r="A3122" t="s">
        <v>133</v>
      </c>
      <c r="B3122" t="s">
        <v>0</v>
      </c>
      <c r="C3122" t="s">
        <v>181</v>
      </c>
      <c r="D3122" t="s">
        <v>181</v>
      </c>
      <c r="E3122" t="s">
        <v>681</v>
      </c>
      <c r="F3122" t="s">
        <v>493</v>
      </c>
      <c r="G3122" s="3">
        <v>238208.46</v>
      </c>
      <c r="H3122" s="3" t="str">
        <f>VLOOKUP($A3122&amp;$C3122&amp;$B3122,Mapping!$C:$G,3,0)</f>
        <v>PHARMA</v>
      </c>
      <c r="I3122" t="str">
        <f>VLOOKUP($A3122&amp;$C3122&amp;$B3122,Mapping!$C:$G,4,0)</f>
        <v>INISTON</v>
      </c>
      <c r="J3122" t="str">
        <f t="shared" si="48"/>
        <v>INISTON</v>
      </c>
      <c r="K3122" t="str">
        <f>VLOOKUP($A3122&amp;$C3122&amp;$B3122,Mapping!$C:$G,5,0)</f>
        <v>OTC</v>
      </c>
      <c r="L3122" t="str">
        <f>VLOOKUP(J3122&amp;H3122,Mapping!J:K,2,0)</f>
        <v>Iniston</v>
      </c>
      <c r="M3122" t="str">
        <f>IF(OR(I3122="PIZ BUIN",I3122="LISTERINE"),VLOOKUP(E3122,MAPEO!C:D,2,0)&amp;" "&amp;H3122,VLOOKUP(E3122,MAPEO!C:D,2,0))</f>
        <v xml:space="preserve">Inistón </v>
      </c>
      <c r="N3122">
        <f>VLOOKUP(F3122,MD!A:B,2,0)</f>
        <v>0</v>
      </c>
    </row>
    <row r="3123" spans="1:14">
      <c r="A3123" t="s">
        <v>133</v>
      </c>
      <c r="B3123" t="s">
        <v>0</v>
      </c>
      <c r="C3123" t="s">
        <v>181</v>
      </c>
      <c r="D3123" t="s">
        <v>181</v>
      </c>
      <c r="E3123" t="s">
        <v>681</v>
      </c>
      <c r="F3123" t="s">
        <v>95</v>
      </c>
      <c r="G3123" s="3">
        <v>125596.83</v>
      </c>
      <c r="H3123" s="3" t="str">
        <f>VLOOKUP($A3123&amp;$C3123&amp;$B3123,Mapping!$C:$G,3,0)</f>
        <v>PHARMA</v>
      </c>
      <c r="I3123" t="str">
        <f>VLOOKUP($A3123&amp;$C3123&amp;$B3123,Mapping!$C:$G,4,0)</f>
        <v>INISTON</v>
      </c>
      <c r="J3123" t="str">
        <f t="shared" si="48"/>
        <v>INISTON</v>
      </c>
      <c r="K3123" t="str">
        <f>VLOOKUP($A3123&amp;$C3123&amp;$B3123,Mapping!$C:$G,5,0)</f>
        <v>OTC</v>
      </c>
      <c r="L3123" t="str">
        <f>VLOOKUP(J3123&amp;H3123,Mapping!J:K,2,0)</f>
        <v>Iniston</v>
      </c>
      <c r="M3123" t="str">
        <f>IF(OR(I3123="PIZ BUIN",I3123="LISTERINE"),VLOOKUP(E3123,MAPEO!C:D,2,0)&amp;" "&amp;H3123,VLOOKUP(E3123,MAPEO!C:D,2,0))</f>
        <v xml:space="preserve">Inistón </v>
      </c>
      <c r="N3123" t="str">
        <f>VLOOKUP(F3123,MD!A:B,2,0)</f>
        <v>YTD 2015</v>
      </c>
    </row>
    <row r="3124" spans="1:14">
      <c r="A3124" t="s">
        <v>133</v>
      </c>
      <c r="B3124" t="s">
        <v>0</v>
      </c>
      <c r="C3124" t="s">
        <v>181</v>
      </c>
      <c r="D3124" t="s">
        <v>181</v>
      </c>
      <c r="E3124" t="s">
        <v>681</v>
      </c>
      <c r="F3124" t="s">
        <v>96</v>
      </c>
      <c r="G3124" s="3">
        <v>229268.62</v>
      </c>
      <c r="H3124" s="3" t="str">
        <f>VLOOKUP($A3124&amp;$C3124&amp;$B3124,Mapping!$C:$G,3,0)</f>
        <v>PHARMA</v>
      </c>
      <c r="I3124" t="str">
        <f>VLOOKUP($A3124&amp;$C3124&amp;$B3124,Mapping!$C:$G,4,0)</f>
        <v>INISTON</v>
      </c>
      <c r="J3124" t="str">
        <f t="shared" si="48"/>
        <v>INISTON</v>
      </c>
      <c r="K3124" t="str">
        <f>VLOOKUP($A3124&amp;$C3124&amp;$B3124,Mapping!$C:$G,5,0)</f>
        <v>OTC</v>
      </c>
      <c r="L3124" t="str">
        <f>VLOOKUP(J3124&amp;H3124,Mapping!J:K,2,0)</f>
        <v>Iniston</v>
      </c>
      <c r="M3124" t="str">
        <f>IF(OR(I3124="PIZ BUIN",I3124="LISTERINE"),VLOOKUP(E3124,MAPEO!C:D,2,0)&amp;" "&amp;H3124,VLOOKUP(E3124,MAPEO!C:D,2,0))</f>
        <v xml:space="preserve">Inistón </v>
      </c>
      <c r="N3124" t="str">
        <f>VLOOKUP(F3124,MD!A:B,2,0)</f>
        <v>YTD 2015</v>
      </c>
    </row>
    <row r="3125" spans="1:14">
      <c r="A3125" t="s">
        <v>133</v>
      </c>
      <c r="B3125" t="s">
        <v>0</v>
      </c>
      <c r="C3125" t="s">
        <v>181</v>
      </c>
      <c r="D3125" t="s">
        <v>181</v>
      </c>
      <c r="E3125" t="s">
        <v>681</v>
      </c>
      <c r="F3125" t="s">
        <v>97</v>
      </c>
      <c r="G3125" s="3">
        <v>115709.62</v>
      </c>
      <c r="H3125" s="3" t="str">
        <f>VLOOKUP($A3125&amp;$C3125&amp;$B3125,Mapping!$C:$G,3,0)</f>
        <v>PHARMA</v>
      </c>
      <c r="I3125" t="str">
        <f>VLOOKUP($A3125&amp;$C3125&amp;$B3125,Mapping!$C:$G,4,0)</f>
        <v>INISTON</v>
      </c>
      <c r="J3125" t="str">
        <f t="shared" si="48"/>
        <v>INISTON</v>
      </c>
      <c r="K3125" t="str">
        <f>VLOOKUP($A3125&amp;$C3125&amp;$B3125,Mapping!$C:$G,5,0)</f>
        <v>OTC</v>
      </c>
      <c r="L3125" t="str">
        <f>VLOOKUP(J3125&amp;H3125,Mapping!J:K,2,0)</f>
        <v>Iniston</v>
      </c>
      <c r="M3125" t="str">
        <f>IF(OR(I3125="PIZ BUIN",I3125="LISTERINE"),VLOOKUP(E3125,MAPEO!C:D,2,0)&amp;" "&amp;H3125,VLOOKUP(E3125,MAPEO!C:D,2,0))</f>
        <v xml:space="preserve">Inistón </v>
      </c>
      <c r="N3125" t="str">
        <f>VLOOKUP(F3125,MD!A:B,2,0)</f>
        <v>YTD 2015</v>
      </c>
    </row>
    <row r="3126" spans="1:14">
      <c r="A3126" t="s">
        <v>133</v>
      </c>
      <c r="B3126" t="s">
        <v>0</v>
      </c>
      <c r="C3126" t="s">
        <v>181</v>
      </c>
      <c r="D3126" t="s">
        <v>181</v>
      </c>
      <c r="E3126" t="s">
        <v>681</v>
      </c>
      <c r="F3126" t="s">
        <v>101</v>
      </c>
      <c r="G3126" s="3">
        <v>23121.4</v>
      </c>
      <c r="H3126" s="3" t="str">
        <f>VLOOKUP($A3126&amp;$C3126&amp;$B3126,Mapping!$C:$G,3,0)</f>
        <v>PHARMA</v>
      </c>
      <c r="I3126" t="str">
        <f>VLOOKUP($A3126&amp;$C3126&amp;$B3126,Mapping!$C:$G,4,0)</f>
        <v>INISTON</v>
      </c>
      <c r="J3126" t="str">
        <f t="shared" si="48"/>
        <v>INISTON</v>
      </c>
      <c r="K3126" t="str">
        <f>VLOOKUP($A3126&amp;$C3126&amp;$B3126,Mapping!$C:$G,5,0)</f>
        <v>OTC</v>
      </c>
      <c r="L3126" t="str">
        <f>VLOOKUP(J3126&amp;H3126,Mapping!J:K,2,0)</f>
        <v>Iniston</v>
      </c>
      <c r="M3126" t="str">
        <f>IF(OR(I3126="PIZ BUIN",I3126="LISTERINE"),VLOOKUP(E3126,MAPEO!C:D,2,0)&amp;" "&amp;H3126,VLOOKUP(E3126,MAPEO!C:D,2,0))</f>
        <v xml:space="preserve">Inistón </v>
      </c>
      <c r="N3126" t="str">
        <f>VLOOKUP(F3126,MD!A:B,2,0)</f>
        <v>YTD 2015</v>
      </c>
    </row>
    <row r="3127" spans="1:14">
      <c r="A3127" t="s">
        <v>133</v>
      </c>
      <c r="B3127" t="s">
        <v>0</v>
      </c>
      <c r="C3127" t="s">
        <v>181</v>
      </c>
      <c r="D3127" t="s">
        <v>181</v>
      </c>
      <c r="E3127" t="s">
        <v>681</v>
      </c>
      <c r="F3127" t="s">
        <v>104</v>
      </c>
      <c r="G3127" s="3">
        <v>46667.81</v>
      </c>
      <c r="H3127" s="3" t="str">
        <f>VLOOKUP($A3127&amp;$C3127&amp;$B3127,Mapping!$C:$G,3,0)</f>
        <v>PHARMA</v>
      </c>
      <c r="I3127" t="str">
        <f>VLOOKUP($A3127&amp;$C3127&amp;$B3127,Mapping!$C:$G,4,0)</f>
        <v>INISTON</v>
      </c>
      <c r="J3127" t="str">
        <f t="shared" ref="J3127:J3190" si="49">IF(OR(C3127="ROC",C3127="COMPEED"),E3127,D3127)</f>
        <v>INISTON</v>
      </c>
      <c r="K3127" t="str">
        <f>VLOOKUP($A3127&amp;$C3127&amp;$B3127,Mapping!$C:$G,5,0)</f>
        <v>OTC</v>
      </c>
      <c r="L3127" t="str">
        <f>VLOOKUP(J3127&amp;H3127,Mapping!J:K,2,0)</f>
        <v>Iniston</v>
      </c>
      <c r="M3127" t="str">
        <f>IF(OR(I3127="PIZ BUIN",I3127="LISTERINE"),VLOOKUP(E3127,MAPEO!C:D,2,0)&amp;" "&amp;H3127,VLOOKUP(E3127,MAPEO!C:D,2,0))</f>
        <v xml:space="preserve">Inistón </v>
      </c>
      <c r="N3127" t="str">
        <f>VLOOKUP(F3127,MD!A:B,2,0)</f>
        <v>YTD 2015</v>
      </c>
    </row>
    <row r="3128" spans="1:14">
      <c r="A3128" t="s">
        <v>133</v>
      </c>
      <c r="B3128" t="s">
        <v>0</v>
      </c>
      <c r="C3128" t="s">
        <v>181</v>
      </c>
      <c r="D3128" t="s">
        <v>181</v>
      </c>
      <c r="E3128" t="s">
        <v>681</v>
      </c>
      <c r="F3128" t="s">
        <v>105</v>
      </c>
      <c r="G3128" s="3">
        <v>110086.48</v>
      </c>
      <c r="H3128" s="3" t="str">
        <f>VLOOKUP($A3128&amp;$C3128&amp;$B3128,Mapping!$C:$G,3,0)</f>
        <v>PHARMA</v>
      </c>
      <c r="I3128" t="str">
        <f>VLOOKUP($A3128&amp;$C3128&amp;$B3128,Mapping!$C:$G,4,0)</f>
        <v>INISTON</v>
      </c>
      <c r="J3128" t="str">
        <f t="shared" si="49"/>
        <v>INISTON</v>
      </c>
      <c r="K3128" t="str">
        <f>VLOOKUP($A3128&amp;$C3128&amp;$B3128,Mapping!$C:$G,5,0)</f>
        <v>OTC</v>
      </c>
      <c r="L3128" t="str">
        <f>VLOOKUP(J3128&amp;H3128,Mapping!J:K,2,0)</f>
        <v>Iniston</v>
      </c>
      <c r="M3128" t="str">
        <f>IF(OR(I3128="PIZ BUIN",I3128="LISTERINE"),VLOOKUP(E3128,MAPEO!C:D,2,0)&amp;" "&amp;H3128,VLOOKUP(E3128,MAPEO!C:D,2,0))</f>
        <v xml:space="preserve">Inistón </v>
      </c>
      <c r="N3128" t="str">
        <f>VLOOKUP(F3128,MD!A:B,2,0)</f>
        <v>YTD 2015</v>
      </c>
    </row>
    <row r="3129" spans="1:14">
      <c r="A3129" t="s">
        <v>133</v>
      </c>
      <c r="B3129" t="s">
        <v>0</v>
      </c>
      <c r="C3129" t="s">
        <v>181</v>
      </c>
      <c r="D3129" t="s">
        <v>181</v>
      </c>
      <c r="E3129" t="s">
        <v>681</v>
      </c>
      <c r="F3129" t="s">
        <v>106</v>
      </c>
      <c r="G3129" s="3">
        <v>14092.46</v>
      </c>
      <c r="H3129" s="3" t="str">
        <f>VLOOKUP($A3129&amp;$C3129&amp;$B3129,Mapping!$C:$G,3,0)</f>
        <v>PHARMA</v>
      </c>
      <c r="I3129" t="str">
        <f>VLOOKUP($A3129&amp;$C3129&amp;$B3129,Mapping!$C:$G,4,0)</f>
        <v>INISTON</v>
      </c>
      <c r="J3129" t="str">
        <f t="shared" si="49"/>
        <v>INISTON</v>
      </c>
      <c r="K3129" t="str">
        <f>VLOOKUP($A3129&amp;$C3129&amp;$B3129,Mapping!$C:$G,5,0)</f>
        <v>OTC</v>
      </c>
      <c r="L3129" t="str">
        <f>VLOOKUP(J3129&amp;H3129,Mapping!J:K,2,0)</f>
        <v>Iniston</v>
      </c>
      <c r="M3129" t="str">
        <f>IF(OR(I3129="PIZ BUIN",I3129="LISTERINE"),VLOOKUP(E3129,MAPEO!C:D,2,0)&amp;" "&amp;H3129,VLOOKUP(E3129,MAPEO!C:D,2,0))</f>
        <v xml:space="preserve">Inistón </v>
      </c>
      <c r="N3129" t="str">
        <f>VLOOKUP(F3129,MD!A:B,2,0)</f>
        <v>YTD 2015</v>
      </c>
    </row>
    <row r="3130" spans="1:14">
      <c r="A3130" t="s">
        <v>133</v>
      </c>
      <c r="B3130" t="s">
        <v>0</v>
      </c>
      <c r="C3130" t="s">
        <v>181</v>
      </c>
      <c r="D3130" t="s">
        <v>181</v>
      </c>
      <c r="E3130" t="s">
        <v>681</v>
      </c>
      <c r="F3130" t="s">
        <v>108</v>
      </c>
      <c r="G3130" s="3">
        <v>4953.38</v>
      </c>
      <c r="H3130" s="3" t="str">
        <f>VLOOKUP($A3130&amp;$C3130&amp;$B3130,Mapping!$C:$G,3,0)</f>
        <v>PHARMA</v>
      </c>
      <c r="I3130" t="str">
        <f>VLOOKUP($A3130&amp;$C3130&amp;$B3130,Mapping!$C:$G,4,0)</f>
        <v>INISTON</v>
      </c>
      <c r="J3130" t="str">
        <f t="shared" si="49"/>
        <v>INISTON</v>
      </c>
      <c r="K3130" t="str">
        <f>VLOOKUP($A3130&amp;$C3130&amp;$B3130,Mapping!$C:$G,5,0)</f>
        <v>OTC</v>
      </c>
      <c r="L3130" t="str">
        <f>VLOOKUP(J3130&amp;H3130,Mapping!J:K,2,0)</f>
        <v>Iniston</v>
      </c>
      <c r="M3130" t="str">
        <f>IF(OR(I3130="PIZ BUIN",I3130="LISTERINE"),VLOOKUP(E3130,MAPEO!C:D,2,0)&amp;" "&amp;H3130,VLOOKUP(E3130,MAPEO!C:D,2,0))</f>
        <v xml:space="preserve">Inistón </v>
      </c>
      <c r="N3130">
        <f>VLOOKUP(F3130,MD!A:B,2,0)</f>
        <v>0</v>
      </c>
    </row>
    <row r="3131" spans="1:14">
      <c r="A3131" t="s">
        <v>133</v>
      </c>
      <c r="B3131" t="s">
        <v>0</v>
      </c>
      <c r="C3131" t="s">
        <v>181</v>
      </c>
      <c r="D3131" t="s">
        <v>181</v>
      </c>
      <c r="E3131" t="s">
        <v>681</v>
      </c>
      <c r="F3131" t="s">
        <v>109</v>
      </c>
      <c r="G3131" s="3">
        <v>325278.15000000002</v>
      </c>
      <c r="H3131" s="3" t="str">
        <f>VLOOKUP($A3131&amp;$C3131&amp;$B3131,Mapping!$C:$G,3,0)</f>
        <v>PHARMA</v>
      </c>
      <c r="I3131" t="str">
        <f>VLOOKUP($A3131&amp;$C3131&amp;$B3131,Mapping!$C:$G,4,0)</f>
        <v>INISTON</v>
      </c>
      <c r="J3131" t="str">
        <f t="shared" si="49"/>
        <v>INISTON</v>
      </c>
      <c r="K3131" t="str">
        <f>VLOOKUP($A3131&amp;$C3131&amp;$B3131,Mapping!$C:$G,5,0)</f>
        <v>OTC</v>
      </c>
      <c r="L3131" t="str">
        <f>VLOOKUP(J3131&amp;H3131,Mapping!J:K,2,0)</f>
        <v>Iniston</v>
      </c>
      <c r="M3131" t="str">
        <f>IF(OR(I3131="PIZ BUIN",I3131="LISTERINE"),VLOOKUP(E3131,MAPEO!C:D,2,0)&amp;" "&amp;H3131,VLOOKUP(E3131,MAPEO!C:D,2,0))</f>
        <v xml:space="preserve">Inistón </v>
      </c>
      <c r="N3131">
        <f>VLOOKUP(F3131,MD!A:B,2,0)</f>
        <v>0</v>
      </c>
    </row>
    <row r="3132" spans="1:14">
      <c r="A3132" t="s">
        <v>133</v>
      </c>
      <c r="B3132" t="s">
        <v>0</v>
      </c>
      <c r="C3132" t="s">
        <v>181</v>
      </c>
      <c r="D3132" t="s">
        <v>181</v>
      </c>
      <c r="E3132" t="s">
        <v>681</v>
      </c>
      <c r="F3132" t="s">
        <v>110</v>
      </c>
      <c r="G3132" s="3">
        <v>71098.53</v>
      </c>
      <c r="H3132" s="3" t="str">
        <f>VLOOKUP($A3132&amp;$C3132&amp;$B3132,Mapping!$C:$G,3,0)</f>
        <v>PHARMA</v>
      </c>
      <c r="I3132" t="str">
        <f>VLOOKUP($A3132&amp;$C3132&amp;$B3132,Mapping!$C:$G,4,0)</f>
        <v>INISTON</v>
      </c>
      <c r="J3132" t="str">
        <f t="shared" si="49"/>
        <v>INISTON</v>
      </c>
      <c r="K3132" t="str">
        <f>VLOOKUP($A3132&amp;$C3132&amp;$B3132,Mapping!$C:$G,5,0)</f>
        <v>OTC</v>
      </c>
      <c r="L3132" t="str">
        <f>VLOOKUP(J3132&amp;H3132,Mapping!J:K,2,0)</f>
        <v>Iniston</v>
      </c>
      <c r="M3132" t="str">
        <f>IF(OR(I3132="PIZ BUIN",I3132="LISTERINE"),VLOOKUP(E3132,MAPEO!C:D,2,0)&amp;" "&amp;H3132,VLOOKUP(E3132,MAPEO!C:D,2,0))</f>
        <v xml:space="preserve">Inistón </v>
      </c>
      <c r="N3132">
        <f>VLOOKUP(F3132,MD!A:B,2,0)</f>
        <v>0</v>
      </c>
    </row>
    <row r="3133" spans="1:14">
      <c r="A3133" t="s">
        <v>133</v>
      </c>
      <c r="B3133" t="s">
        <v>0</v>
      </c>
      <c r="C3133" t="s">
        <v>181</v>
      </c>
      <c r="D3133" t="s">
        <v>181</v>
      </c>
      <c r="E3133" t="s">
        <v>681</v>
      </c>
      <c r="F3133" t="s">
        <v>111</v>
      </c>
      <c r="G3133" s="3">
        <v>127458.7</v>
      </c>
      <c r="H3133" s="3" t="str">
        <f>VLOOKUP($A3133&amp;$C3133&amp;$B3133,Mapping!$C:$G,3,0)</f>
        <v>PHARMA</v>
      </c>
      <c r="I3133" t="str">
        <f>VLOOKUP($A3133&amp;$C3133&amp;$B3133,Mapping!$C:$G,4,0)</f>
        <v>INISTON</v>
      </c>
      <c r="J3133" t="str">
        <f t="shared" si="49"/>
        <v>INISTON</v>
      </c>
      <c r="K3133" t="str">
        <f>VLOOKUP($A3133&amp;$C3133&amp;$B3133,Mapping!$C:$G,5,0)</f>
        <v>OTC</v>
      </c>
      <c r="L3133" t="str">
        <f>VLOOKUP(J3133&amp;H3133,Mapping!J:K,2,0)</f>
        <v>Iniston</v>
      </c>
      <c r="M3133" t="str">
        <f>IF(OR(I3133="PIZ BUIN",I3133="LISTERINE"),VLOOKUP(E3133,MAPEO!C:D,2,0)&amp;" "&amp;H3133,VLOOKUP(E3133,MAPEO!C:D,2,0))</f>
        <v xml:space="preserve">Inistón </v>
      </c>
      <c r="N3133">
        <f>VLOOKUP(F3133,MD!A:B,2,0)</f>
        <v>0</v>
      </c>
    </row>
    <row r="3134" spans="1:14">
      <c r="A3134" t="s">
        <v>133</v>
      </c>
      <c r="B3134" t="s">
        <v>0</v>
      </c>
      <c r="C3134" t="s">
        <v>181</v>
      </c>
      <c r="D3134" t="s">
        <v>181</v>
      </c>
      <c r="E3134" t="s">
        <v>681</v>
      </c>
      <c r="F3134" t="s">
        <v>114</v>
      </c>
      <c r="G3134" s="3">
        <v>249964.26</v>
      </c>
      <c r="H3134" s="3" t="str">
        <f>VLOOKUP($A3134&amp;$C3134&amp;$B3134,Mapping!$C:$G,3,0)</f>
        <v>PHARMA</v>
      </c>
      <c r="I3134" t="str">
        <f>VLOOKUP($A3134&amp;$C3134&amp;$B3134,Mapping!$C:$G,4,0)</f>
        <v>INISTON</v>
      </c>
      <c r="J3134" t="str">
        <f t="shared" si="49"/>
        <v>INISTON</v>
      </c>
      <c r="K3134" t="str">
        <f>VLOOKUP($A3134&amp;$C3134&amp;$B3134,Mapping!$C:$G,5,0)</f>
        <v>OTC</v>
      </c>
      <c r="L3134" t="str">
        <f>VLOOKUP(J3134&amp;H3134,Mapping!J:K,2,0)</f>
        <v>Iniston</v>
      </c>
      <c r="M3134" t="str">
        <f>IF(OR(I3134="PIZ BUIN",I3134="LISTERINE"),VLOOKUP(E3134,MAPEO!C:D,2,0)&amp;" "&amp;H3134,VLOOKUP(E3134,MAPEO!C:D,2,0))</f>
        <v xml:space="preserve">Inistón </v>
      </c>
      <c r="N3134">
        <f>VLOOKUP(F3134,MD!A:B,2,0)</f>
        <v>0</v>
      </c>
    </row>
    <row r="3135" spans="1:14">
      <c r="A3135" t="s">
        <v>133</v>
      </c>
      <c r="B3135" t="s">
        <v>0</v>
      </c>
      <c r="C3135" t="s">
        <v>181</v>
      </c>
      <c r="D3135" t="s">
        <v>181</v>
      </c>
      <c r="E3135" t="s">
        <v>681</v>
      </c>
      <c r="F3135" t="s">
        <v>115</v>
      </c>
      <c r="G3135" s="3">
        <v>18054.27</v>
      </c>
      <c r="H3135" s="3" t="str">
        <f>VLOOKUP($A3135&amp;$C3135&amp;$B3135,Mapping!$C:$G,3,0)</f>
        <v>PHARMA</v>
      </c>
      <c r="I3135" t="str">
        <f>VLOOKUP($A3135&amp;$C3135&amp;$B3135,Mapping!$C:$G,4,0)</f>
        <v>INISTON</v>
      </c>
      <c r="J3135" t="str">
        <f t="shared" si="49"/>
        <v>INISTON</v>
      </c>
      <c r="K3135" t="str">
        <f>VLOOKUP($A3135&amp;$C3135&amp;$B3135,Mapping!$C:$G,5,0)</f>
        <v>OTC</v>
      </c>
      <c r="L3135" t="str">
        <f>VLOOKUP(J3135&amp;H3135,Mapping!J:K,2,0)</f>
        <v>Iniston</v>
      </c>
      <c r="M3135" t="str">
        <f>IF(OR(I3135="PIZ BUIN",I3135="LISTERINE"),VLOOKUP(E3135,MAPEO!C:D,2,0)&amp;" "&amp;H3135,VLOOKUP(E3135,MAPEO!C:D,2,0))</f>
        <v xml:space="preserve">Inistón </v>
      </c>
      <c r="N3135" t="str">
        <f>VLOOKUP(F3135,MD!A:B,2,0)</f>
        <v>YTD 2016</v>
      </c>
    </row>
    <row r="3136" spans="1:14">
      <c r="A3136" t="s">
        <v>133</v>
      </c>
      <c r="B3136" t="s">
        <v>0</v>
      </c>
      <c r="C3136" t="s">
        <v>181</v>
      </c>
      <c r="D3136" t="s">
        <v>181</v>
      </c>
      <c r="E3136" t="s">
        <v>681</v>
      </c>
      <c r="F3136" t="s">
        <v>117</v>
      </c>
      <c r="G3136" s="3">
        <v>142533.88</v>
      </c>
      <c r="H3136" s="3" t="str">
        <f>VLOOKUP($A3136&amp;$C3136&amp;$B3136,Mapping!$C:$G,3,0)</f>
        <v>PHARMA</v>
      </c>
      <c r="I3136" t="str">
        <f>VLOOKUP($A3136&amp;$C3136&amp;$B3136,Mapping!$C:$G,4,0)</f>
        <v>INISTON</v>
      </c>
      <c r="J3136" t="str">
        <f t="shared" si="49"/>
        <v>INISTON</v>
      </c>
      <c r="K3136" t="str">
        <f>VLOOKUP($A3136&amp;$C3136&amp;$B3136,Mapping!$C:$G,5,0)</f>
        <v>OTC</v>
      </c>
      <c r="L3136" t="str">
        <f>VLOOKUP(J3136&amp;H3136,Mapping!J:K,2,0)</f>
        <v>Iniston</v>
      </c>
      <c r="M3136" t="str">
        <f>IF(OR(I3136="PIZ BUIN",I3136="LISTERINE"),VLOOKUP(E3136,MAPEO!C:D,2,0)&amp;" "&amp;H3136,VLOOKUP(E3136,MAPEO!C:D,2,0))</f>
        <v xml:space="preserve">Inistón </v>
      </c>
      <c r="N3136" t="str">
        <f>VLOOKUP(F3136,MD!A:B,2,0)</f>
        <v>YTD 2016</v>
      </c>
    </row>
    <row r="3137" spans="1:14">
      <c r="A3137" t="s">
        <v>133</v>
      </c>
      <c r="B3137" t="s">
        <v>0</v>
      </c>
      <c r="C3137" t="s">
        <v>181</v>
      </c>
      <c r="D3137" t="s">
        <v>181</v>
      </c>
      <c r="E3137" t="s">
        <v>681</v>
      </c>
      <c r="F3137" t="s">
        <v>118</v>
      </c>
      <c r="G3137" s="3">
        <v>97049.87</v>
      </c>
      <c r="H3137" s="3" t="str">
        <f>VLOOKUP($A3137&amp;$C3137&amp;$B3137,Mapping!$C:$G,3,0)</f>
        <v>PHARMA</v>
      </c>
      <c r="I3137" t="str">
        <f>VLOOKUP($A3137&amp;$C3137&amp;$B3137,Mapping!$C:$G,4,0)</f>
        <v>INISTON</v>
      </c>
      <c r="J3137" t="str">
        <f t="shared" si="49"/>
        <v>INISTON</v>
      </c>
      <c r="K3137" t="str">
        <f>VLOOKUP($A3137&amp;$C3137&amp;$B3137,Mapping!$C:$G,5,0)</f>
        <v>OTC</v>
      </c>
      <c r="L3137" t="str">
        <f>VLOOKUP(J3137&amp;H3137,Mapping!J:K,2,0)</f>
        <v>Iniston</v>
      </c>
      <c r="M3137" t="str">
        <f>IF(OR(I3137="PIZ BUIN",I3137="LISTERINE"),VLOOKUP(E3137,MAPEO!C:D,2,0)&amp;" "&amp;H3137,VLOOKUP(E3137,MAPEO!C:D,2,0))</f>
        <v xml:space="preserve">Inistón </v>
      </c>
      <c r="N3137" t="str">
        <f>VLOOKUP(F3137,MD!A:B,2,0)</f>
        <v>YTD 2016</v>
      </c>
    </row>
    <row r="3138" spans="1:14">
      <c r="A3138" t="s">
        <v>133</v>
      </c>
      <c r="B3138" t="s">
        <v>0</v>
      </c>
      <c r="C3138" t="s">
        <v>181</v>
      </c>
      <c r="D3138" t="s">
        <v>181</v>
      </c>
      <c r="E3138" t="s">
        <v>682</v>
      </c>
      <c r="F3138" t="s">
        <v>482</v>
      </c>
      <c r="G3138" s="3">
        <v>7740.3</v>
      </c>
      <c r="H3138" s="3" t="str">
        <f>VLOOKUP($A3138&amp;$C3138&amp;$B3138,Mapping!$C:$G,3,0)</f>
        <v>PHARMA</v>
      </c>
      <c r="I3138" t="str">
        <f>VLOOKUP($A3138&amp;$C3138&amp;$B3138,Mapping!$C:$G,4,0)</f>
        <v>INISTON</v>
      </c>
      <c r="J3138" t="str">
        <f t="shared" si="49"/>
        <v>INISTON</v>
      </c>
      <c r="K3138" t="str">
        <f>VLOOKUP($A3138&amp;$C3138&amp;$B3138,Mapping!$C:$G,5,0)</f>
        <v>OTC</v>
      </c>
      <c r="L3138" t="str">
        <f>VLOOKUP(J3138&amp;H3138,Mapping!J:K,2,0)</f>
        <v>Iniston</v>
      </c>
      <c r="M3138" t="str">
        <f>IF(OR(I3138="PIZ BUIN",I3138="LISTERINE"),VLOOKUP(E3138,MAPEO!C:D,2,0)&amp;" "&amp;H3138,VLOOKUP(E3138,MAPEO!C:D,2,0))</f>
        <v xml:space="preserve">Inistón </v>
      </c>
      <c r="N3138">
        <f>VLOOKUP(F3138,MD!A:B,2,0)</f>
        <v>0</v>
      </c>
    </row>
    <row r="3139" spans="1:14">
      <c r="A3139" t="s">
        <v>133</v>
      </c>
      <c r="B3139" t="s">
        <v>0</v>
      </c>
      <c r="C3139" t="s">
        <v>181</v>
      </c>
      <c r="D3139" t="s">
        <v>181</v>
      </c>
      <c r="E3139" t="s">
        <v>682</v>
      </c>
      <c r="F3139" t="s">
        <v>483</v>
      </c>
      <c r="G3139" s="3">
        <v>24122.63</v>
      </c>
      <c r="H3139" s="3" t="str">
        <f>VLOOKUP($A3139&amp;$C3139&amp;$B3139,Mapping!$C:$G,3,0)</f>
        <v>PHARMA</v>
      </c>
      <c r="I3139" t="str">
        <f>VLOOKUP($A3139&amp;$C3139&amp;$B3139,Mapping!$C:$G,4,0)</f>
        <v>INISTON</v>
      </c>
      <c r="J3139" t="str">
        <f t="shared" si="49"/>
        <v>INISTON</v>
      </c>
      <c r="K3139" t="str">
        <f>VLOOKUP($A3139&amp;$C3139&amp;$B3139,Mapping!$C:$G,5,0)</f>
        <v>OTC</v>
      </c>
      <c r="L3139" t="str">
        <f>VLOOKUP(J3139&amp;H3139,Mapping!J:K,2,0)</f>
        <v>Iniston</v>
      </c>
      <c r="M3139" t="str">
        <f>IF(OR(I3139="PIZ BUIN",I3139="LISTERINE"),VLOOKUP(E3139,MAPEO!C:D,2,0)&amp;" "&amp;H3139,VLOOKUP(E3139,MAPEO!C:D,2,0))</f>
        <v xml:space="preserve">Inistón </v>
      </c>
      <c r="N3139">
        <f>VLOOKUP(F3139,MD!A:B,2,0)</f>
        <v>0</v>
      </c>
    </row>
    <row r="3140" spans="1:14">
      <c r="A3140" t="s">
        <v>133</v>
      </c>
      <c r="B3140" t="s">
        <v>0</v>
      </c>
      <c r="C3140" t="s">
        <v>181</v>
      </c>
      <c r="D3140" t="s">
        <v>181</v>
      </c>
      <c r="E3140" t="s">
        <v>682</v>
      </c>
      <c r="F3140" t="s">
        <v>484</v>
      </c>
      <c r="G3140" s="3">
        <v>14233.92</v>
      </c>
      <c r="H3140" s="3" t="str">
        <f>VLOOKUP($A3140&amp;$C3140&amp;$B3140,Mapping!$C:$G,3,0)</f>
        <v>PHARMA</v>
      </c>
      <c r="I3140" t="str">
        <f>VLOOKUP($A3140&amp;$C3140&amp;$B3140,Mapping!$C:$G,4,0)</f>
        <v>INISTON</v>
      </c>
      <c r="J3140" t="str">
        <f t="shared" si="49"/>
        <v>INISTON</v>
      </c>
      <c r="K3140" t="str">
        <f>VLOOKUP($A3140&amp;$C3140&amp;$B3140,Mapping!$C:$G,5,0)</f>
        <v>OTC</v>
      </c>
      <c r="L3140" t="str">
        <f>VLOOKUP(J3140&amp;H3140,Mapping!J:K,2,0)</f>
        <v>Iniston</v>
      </c>
      <c r="M3140" t="str">
        <f>IF(OR(I3140="PIZ BUIN",I3140="LISTERINE"),VLOOKUP(E3140,MAPEO!C:D,2,0)&amp;" "&amp;H3140,VLOOKUP(E3140,MAPEO!C:D,2,0))</f>
        <v xml:space="preserve">Inistón </v>
      </c>
      <c r="N3140">
        <f>VLOOKUP(F3140,MD!A:B,2,0)</f>
        <v>0</v>
      </c>
    </row>
    <row r="3141" spans="1:14">
      <c r="A3141" t="s">
        <v>133</v>
      </c>
      <c r="B3141" t="s">
        <v>0</v>
      </c>
      <c r="C3141" t="s">
        <v>181</v>
      </c>
      <c r="D3141" t="s">
        <v>181</v>
      </c>
      <c r="E3141" t="s">
        <v>682</v>
      </c>
      <c r="F3141" t="s">
        <v>485</v>
      </c>
      <c r="G3141" s="3">
        <v>5075.33</v>
      </c>
      <c r="H3141" s="3" t="str">
        <f>VLOOKUP($A3141&amp;$C3141&amp;$B3141,Mapping!$C:$G,3,0)</f>
        <v>PHARMA</v>
      </c>
      <c r="I3141" t="str">
        <f>VLOOKUP($A3141&amp;$C3141&amp;$B3141,Mapping!$C:$G,4,0)</f>
        <v>INISTON</v>
      </c>
      <c r="J3141" t="str">
        <f t="shared" si="49"/>
        <v>INISTON</v>
      </c>
      <c r="K3141" t="str">
        <f>VLOOKUP($A3141&amp;$C3141&amp;$B3141,Mapping!$C:$G,5,0)</f>
        <v>OTC</v>
      </c>
      <c r="L3141" t="str">
        <f>VLOOKUP(J3141&amp;H3141,Mapping!J:K,2,0)</f>
        <v>Iniston</v>
      </c>
      <c r="M3141" t="str">
        <f>IF(OR(I3141="PIZ BUIN",I3141="LISTERINE"),VLOOKUP(E3141,MAPEO!C:D,2,0)&amp;" "&amp;H3141,VLOOKUP(E3141,MAPEO!C:D,2,0))</f>
        <v xml:space="preserve">Inistón </v>
      </c>
      <c r="N3141">
        <f>VLOOKUP(F3141,MD!A:B,2,0)</f>
        <v>0</v>
      </c>
    </row>
    <row r="3142" spans="1:14">
      <c r="A3142" t="s">
        <v>133</v>
      </c>
      <c r="B3142" t="s">
        <v>0</v>
      </c>
      <c r="C3142" t="s">
        <v>181</v>
      </c>
      <c r="D3142" t="s">
        <v>181</v>
      </c>
      <c r="E3142" t="s">
        <v>682</v>
      </c>
      <c r="F3142" t="s">
        <v>486</v>
      </c>
      <c r="G3142" s="3">
        <v>4829.59</v>
      </c>
      <c r="H3142" s="3" t="str">
        <f>VLOOKUP($A3142&amp;$C3142&amp;$B3142,Mapping!$C:$G,3,0)</f>
        <v>PHARMA</v>
      </c>
      <c r="I3142" t="str">
        <f>VLOOKUP($A3142&amp;$C3142&amp;$B3142,Mapping!$C:$G,4,0)</f>
        <v>INISTON</v>
      </c>
      <c r="J3142" t="str">
        <f t="shared" si="49"/>
        <v>INISTON</v>
      </c>
      <c r="K3142" t="str">
        <f>VLOOKUP($A3142&amp;$C3142&amp;$B3142,Mapping!$C:$G,5,0)</f>
        <v>OTC</v>
      </c>
      <c r="L3142" t="str">
        <f>VLOOKUP(J3142&amp;H3142,Mapping!J:K,2,0)</f>
        <v>Iniston</v>
      </c>
      <c r="M3142" t="str">
        <f>IF(OR(I3142="PIZ BUIN",I3142="LISTERINE"),VLOOKUP(E3142,MAPEO!C:D,2,0)&amp;" "&amp;H3142,VLOOKUP(E3142,MAPEO!C:D,2,0))</f>
        <v xml:space="preserve">Inistón </v>
      </c>
      <c r="N3142">
        <f>VLOOKUP(F3142,MD!A:B,2,0)</f>
        <v>0</v>
      </c>
    </row>
    <row r="3143" spans="1:14">
      <c r="A3143" t="s">
        <v>133</v>
      </c>
      <c r="B3143" t="s">
        <v>0</v>
      </c>
      <c r="C3143" t="s">
        <v>181</v>
      </c>
      <c r="D3143" t="s">
        <v>181</v>
      </c>
      <c r="E3143" t="s">
        <v>682</v>
      </c>
      <c r="F3143" t="s">
        <v>487</v>
      </c>
      <c r="G3143" s="3">
        <v>7696.04</v>
      </c>
      <c r="H3143" s="3" t="str">
        <f>VLOOKUP($A3143&amp;$C3143&amp;$B3143,Mapping!$C:$G,3,0)</f>
        <v>PHARMA</v>
      </c>
      <c r="I3143" t="str">
        <f>VLOOKUP($A3143&amp;$C3143&amp;$B3143,Mapping!$C:$G,4,0)</f>
        <v>INISTON</v>
      </c>
      <c r="J3143" t="str">
        <f t="shared" si="49"/>
        <v>INISTON</v>
      </c>
      <c r="K3143" t="str">
        <f>VLOOKUP($A3143&amp;$C3143&amp;$B3143,Mapping!$C:$G,5,0)</f>
        <v>OTC</v>
      </c>
      <c r="L3143" t="str">
        <f>VLOOKUP(J3143&amp;H3143,Mapping!J:K,2,0)</f>
        <v>Iniston</v>
      </c>
      <c r="M3143" t="str">
        <f>IF(OR(I3143="PIZ BUIN",I3143="LISTERINE"),VLOOKUP(E3143,MAPEO!C:D,2,0)&amp;" "&amp;H3143,VLOOKUP(E3143,MAPEO!C:D,2,0))</f>
        <v xml:space="preserve">Inistón </v>
      </c>
      <c r="N3143">
        <f>VLOOKUP(F3143,MD!A:B,2,0)</f>
        <v>0</v>
      </c>
    </row>
    <row r="3144" spans="1:14">
      <c r="A3144" t="s">
        <v>133</v>
      </c>
      <c r="B3144" t="s">
        <v>0</v>
      </c>
      <c r="C3144" t="s">
        <v>181</v>
      </c>
      <c r="D3144" t="s">
        <v>181</v>
      </c>
      <c r="E3144" t="s">
        <v>682</v>
      </c>
      <c r="F3144" t="s">
        <v>488</v>
      </c>
      <c r="G3144" s="3">
        <v>846.5</v>
      </c>
      <c r="H3144" s="3" t="str">
        <f>VLOOKUP($A3144&amp;$C3144&amp;$B3144,Mapping!$C:$G,3,0)</f>
        <v>PHARMA</v>
      </c>
      <c r="I3144" t="str">
        <f>VLOOKUP($A3144&amp;$C3144&amp;$B3144,Mapping!$C:$G,4,0)</f>
        <v>INISTON</v>
      </c>
      <c r="J3144" t="str">
        <f t="shared" si="49"/>
        <v>INISTON</v>
      </c>
      <c r="K3144" t="str">
        <f>VLOOKUP($A3144&amp;$C3144&amp;$B3144,Mapping!$C:$G,5,0)</f>
        <v>OTC</v>
      </c>
      <c r="L3144" t="str">
        <f>VLOOKUP(J3144&amp;H3144,Mapping!J:K,2,0)</f>
        <v>Iniston</v>
      </c>
      <c r="M3144" t="str">
        <f>IF(OR(I3144="PIZ BUIN",I3144="LISTERINE"),VLOOKUP(E3144,MAPEO!C:D,2,0)&amp;" "&amp;H3144,VLOOKUP(E3144,MAPEO!C:D,2,0))</f>
        <v xml:space="preserve">Inistón </v>
      </c>
      <c r="N3144">
        <f>VLOOKUP(F3144,MD!A:B,2,0)</f>
        <v>0</v>
      </c>
    </row>
    <row r="3145" spans="1:14">
      <c r="A3145" t="s">
        <v>133</v>
      </c>
      <c r="B3145" t="s">
        <v>0</v>
      </c>
      <c r="C3145" t="s">
        <v>181</v>
      </c>
      <c r="D3145" t="s">
        <v>181</v>
      </c>
      <c r="E3145" t="s">
        <v>682</v>
      </c>
      <c r="F3145" t="s">
        <v>489</v>
      </c>
      <c r="G3145" s="3">
        <v>863.57</v>
      </c>
      <c r="H3145" s="3" t="str">
        <f>VLOOKUP($A3145&amp;$C3145&amp;$B3145,Mapping!$C:$G,3,0)</f>
        <v>PHARMA</v>
      </c>
      <c r="I3145" t="str">
        <f>VLOOKUP($A3145&amp;$C3145&amp;$B3145,Mapping!$C:$G,4,0)</f>
        <v>INISTON</v>
      </c>
      <c r="J3145" t="str">
        <f t="shared" si="49"/>
        <v>INISTON</v>
      </c>
      <c r="K3145" t="str">
        <f>VLOOKUP($A3145&amp;$C3145&amp;$B3145,Mapping!$C:$G,5,0)</f>
        <v>OTC</v>
      </c>
      <c r="L3145" t="str">
        <f>VLOOKUP(J3145&amp;H3145,Mapping!J:K,2,0)</f>
        <v>Iniston</v>
      </c>
      <c r="M3145" t="str">
        <f>IF(OR(I3145="PIZ BUIN",I3145="LISTERINE"),VLOOKUP(E3145,MAPEO!C:D,2,0)&amp;" "&amp;H3145,VLOOKUP(E3145,MAPEO!C:D,2,0))</f>
        <v xml:space="preserve">Inistón </v>
      </c>
      <c r="N3145">
        <f>VLOOKUP(F3145,MD!A:B,2,0)</f>
        <v>0</v>
      </c>
    </row>
    <row r="3146" spans="1:14">
      <c r="A3146" t="s">
        <v>133</v>
      </c>
      <c r="B3146" t="s">
        <v>0</v>
      </c>
      <c r="C3146" t="s">
        <v>181</v>
      </c>
      <c r="D3146" t="s">
        <v>181</v>
      </c>
      <c r="E3146" t="s">
        <v>682</v>
      </c>
      <c r="F3146" t="s">
        <v>490</v>
      </c>
      <c r="G3146" s="3">
        <v>37619.19</v>
      </c>
      <c r="H3146" s="3" t="str">
        <f>VLOOKUP($A3146&amp;$C3146&amp;$B3146,Mapping!$C:$G,3,0)</f>
        <v>PHARMA</v>
      </c>
      <c r="I3146" t="str">
        <f>VLOOKUP($A3146&amp;$C3146&amp;$B3146,Mapping!$C:$G,4,0)</f>
        <v>INISTON</v>
      </c>
      <c r="J3146" t="str">
        <f t="shared" si="49"/>
        <v>INISTON</v>
      </c>
      <c r="K3146" t="str">
        <f>VLOOKUP($A3146&amp;$C3146&amp;$B3146,Mapping!$C:$G,5,0)</f>
        <v>OTC</v>
      </c>
      <c r="L3146" t="str">
        <f>VLOOKUP(J3146&amp;H3146,Mapping!J:K,2,0)</f>
        <v>Iniston</v>
      </c>
      <c r="M3146" t="str">
        <f>IF(OR(I3146="PIZ BUIN",I3146="LISTERINE"),VLOOKUP(E3146,MAPEO!C:D,2,0)&amp;" "&amp;H3146,VLOOKUP(E3146,MAPEO!C:D,2,0))</f>
        <v xml:space="preserve">Inistón </v>
      </c>
      <c r="N3146">
        <f>VLOOKUP(F3146,MD!A:B,2,0)</f>
        <v>0</v>
      </c>
    </row>
    <row r="3147" spans="1:14">
      <c r="A3147" t="s">
        <v>133</v>
      </c>
      <c r="B3147" t="s">
        <v>0</v>
      </c>
      <c r="C3147" t="s">
        <v>181</v>
      </c>
      <c r="D3147" t="s">
        <v>181</v>
      </c>
      <c r="E3147" t="s">
        <v>682</v>
      </c>
      <c r="F3147" t="s">
        <v>491</v>
      </c>
      <c r="G3147" s="3">
        <v>8380.99</v>
      </c>
      <c r="H3147" s="3" t="str">
        <f>VLOOKUP($A3147&amp;$C3147&amp;$B3147,Mapping!$C:$G,3,0)</f>
        <v>PHARMA</v>
      </c>
      <c r="I3147" t="str">
        <f>VLOOKUP($A3147&amp;$C3147&amp;$B3147,Mapping!$C:$G,4,0)</f>
        <v>INISTON</v>
      </c>
      <c r="J3147" t="str">
        <f t="shared" si="49"/>
        <v>INISTON</v>
      </c>
      <c r="K3147" t="str">
        <f>VLOOKUP($A3147&amp;$C3147&amp;$B3147,Mapping!$C:$G,5,0)</f>
        <v>OTC</v>
      </c>
      <c r="L3147" t="str">
        <f>VLOOKUP(J3147&amp;H3147,Mapping!J:K,2,0)</f>
        <v>Iniston</v>
      </c>
      <c r="M3147" t="str">
        <f>IF(OR(I3147="PIZ BUIN",I3147="LISTERINE"),VLOOKUP(E3147,MAPEO!C:D,2,0)&amp;" "&amp;H3147,VLOOKUP(E3147,MAPEO!C:D,2,0))</f>
        <v xml:space="preserve">Inistón </v>
      </c>
      <c r="N3147">
        <f>VLOOKUP(F3147,MD!A:B,2,0)</f>
        <v>0</v>
      </c>
    </row>
    <row r="3148" spans="1:14">
      <c r="A3148" t="s">
        <v>133</v>
      </c>
      <c r="B3148" t="s">
        <v>0</v>
      </c>
      <c r="C3148" t="s">
        <v>181</v>
      </c>
      <c r="D3148" t="s">
        <v>181</v>
      </c>
      <c r="E3148" t="s">
        <v>682</v>
      </c>
      <c r="F3148" t="s">
        <v>492</v>
      </c>
      <c r="G3148" s="3">
        <v>8995.26</v>
      </c>
      <c r="H3148" s="3" t="str">
        <f>VLOOKUP($A3148&amp;$C3148&amp;$B3148,Mapping!$C:$G,3,0)</f>
        <v>PHARMA</v>
      </c>
      <c r="I3148" t="str">
        <f>VLOOKUP($A3148&amp;$C3148&amp;$B3148,Mapping!$C:$G,4,0)</f>
        <v>INISTON</v>
      </c>
      <c r="J3148" t="str">
        <f t="shared" si="49"/>
        <v>INISTON</v>
      </c>
      <c r="K3148" t="str">
        <f>VLOOKUP($A3148&amp;$C3148&amp;$B3148,Mapping!$C:$G,5,0)</f>
        <v>OTC</v>
      </c>
      <c r="L3148" t="str">
        <f>VLOOKUP(J3148&amp;H3148,Mapping!J:K,2,0)</f>
        <v>Iniston</v>
      </c>
      <c r="M3148" t="str">
        <f>IF(OR(I3148="PIZ BUIN",I3148="LISTERINE"),VLOOKUP(E3148,MAPEO!C:D,2,0)&amp;" "&amp;H3148,VLOOKUP(E3148,MAPEO!C:D,2,0))</f>
        <v xml:space="preserve">Inistón </v>
      </c>
      <c r="N3148">
        <f>VLOOKUP(F3148,MD!A:B,2,0)</f>
        <v>0</v>
      </c>
    </row>
    <row r="3149" spans="1:14">
      <c r="A3149" t="s">
        <v>133</v>
      </c>
      <c r="B3149" t="s">
        <v>0</v>
      </c>
      <c r="C3149" t="s">
        <v>181</v>
      </c>
      <c r="D3149" t="s">
        <v>181</v>
      </c>
      <c r="E3149" t="s">
        <v>682</v>
      </c>
      <c r="F3149" t="s">
        <v>493</v>
      </c>
      <c r="G3149" s="3">
        <v>21235.83</v>
      </c>
      <c r="H3149" s="3" t="str">
        <f>VLOOKUP($A3149&amp;$C3149&amp;$B3149,Mapping!$C:$G,3,0)</f>
        <v>PHARMA</v>
      </c>
      <c r="I3149" t="str">
        <f>VLOOKUP($A3149&amp;$C3149&amp;$B3149,Mapping!$C:$G,4,0)</f>
        <v>INISTON</v>
      </c>
      <c r="J3149" t="str">
        <f t="shared" si="49"/>
        <v>INISTON</v>
      </c>
      <c r="K3149" t="str">
        <f>VLOOKUP($A3149&amp;$C3149&amp;$B3149,Mapping!$C:$G,5,0)</f>
        <v>OTC</v>
      </c>
      <c r="L3149" t="str">
        <f>VLOOKUP(J3149&amp;H3149,Mapping!J:K,2,0)</f>
        <v>Iniston</v>
      </c>
      <c r="M3149" t="str">
        <f>IF(OR(I3149="PIZ BUIN",I3149="LISTERINE"),VLOOKUP(E3149,MAPEO!C:D,2,0)&amp;" "&amp;H3149,VLOOKUP(E3149,MAPEO!C:D,2,0))</f>
        <v xml:space="preserve">Inistón </v>
      </c>
      <c r="N3149">
        <f>VLOOKUP(F3149,MD!A:B,2,0)</f>
        <v>0</v>
      </c>
    </row>
    <row r="3150" spans="1:14">
      <c r="A3150" t="s">
        <v>133</v>
      </c>
      <c r="B3150" t="s">
        <v>0</v>
      </c>
      <c r="C3150" t="s">
        <v>181</v>
      </c>
      <c r="D3150" t="s">
        <v>181</v>
      </c>
      <c r="E3150" t="s">
        <v>682</v>
      </c>
      <c r="F3150" t="s">
        <v>95</v>
      </c>
      <c r="G3150" s="3">
        <v>9284.14</v>
      </c>
      <c r="H3150" s="3" t="str">
        <f>VLOOKUP($A3150&amp;$C3150&amp;$B3150,Mapping!$C:$G,3,0)</f>
        <v>PHARMA</v>
      </c>
      <c r="I3150" t="str">
        <f>VLOOKUP($A3150&amp;$C3150&amp;$B3150,Mapping!$C:$G,4,0)</f>
        <v>INISTON</v>
      </c>
      <c r="J3150" t="str">
        <f t="shared" si="49"/>
        <v>INISTON</v>
      </c>
      <c r="K3150" t="str">
        <f>VLOOKUP($A3150&amp;$C3150&amp;$B3150,Mapping!$C:$G,5,0)</f>
        <v>OTC</v>
      </c>
      <c r="L3150" t="str">
        <f>VLOOKUP(J3150&amp;H3150,Mapping!J:K,2,0)</f>
        <v>Iniston</v>
      </c>
      <c r="M3150" t="str">
        <f>IF(OR(I3150="PIZ BUIN",I3150="LISTERINE"),VLOOKUP(E3150,MAPEO!C:D,2,0)&amp;" "&amp;H3150,VLOOKUP(E3150,MAPEO!C:D,2,0))</f>
        <v xml:space="preserve">Inistón </v>
      </c>
      <c r="N3150" t="str">
        <f>VLOOKUP(F3150,MD!A:B,2,0)</f>
        <v>YTD 2015</v>
      </c>
    </row>
    <row r="3151" spans="1:14">
      <c r="A3151" t="s">
        <v>133</v>
      </c>
      <c r="B3151" t="s">
        <v>0</v>
      </c>
      <c r="C3151" t="s">
        <v>181</v>
      </c>
      <c r="D3151" t="s">
        <v>181</v>
      </c>
      <c r="E3151" t="s">
        <v>682</v>
      </c>
      <c r="F3151" t="s">
        <v>96</v>
      </c>
      <c r="G3151" s="3">
        <v>35491.800000000003</v>
      </c>
      <c r="H3151" s="3" t="str">
        <f>VLOOKUP($A3151&amp;$C3151&amp;$B3151,Mapping!$C:$G,3,0)</f>
        <v>PHARMA</v>
      </c>
      <c r="I3151" t="str">
        <f>VLOOKUP($A3151&amp;$C3151&amp;$B3151,Mapping!$C:$G,4,0)</f>
        <v>INISTON</v>
      </c>
      <c r="J3151" t="str">
        <f t="shared" si="49"/>
        <v>INISTON</v>
      </c>
      <c r="K3151" t="str">
        <f>VLOOKUP($A3151&amp;$C3151&amp;$B3151,Mapping!$C:$G,5,0)</f>
        <v>OTC</v>
      </c>
      <c r="L3151" t="str">
        <f>VLOOKUP(J3151&amp;H3151,Mapping!J:K,2,0)</f>
        <v>Iniston</v>
      </c>
      <c r="M3151" t="str">
        <f>IF(OR(I3151="PIZ BUIN",I3151="LISTERINE"),VLOOKUP(E3151,MAPEO!C:D,2,0)&amp;" "&amp;H3151,VLOOKUP(E3151,MAPEO!C:D,2,0))</f>
        <v xml:space="preserve">Inistón </v>
      </c>
      <c r="N3151" t="str">
        <f>VLOOKUP(F3151,MD!A:B,2,0)</f>
        <v>YTD 2015</v>
      </c>
    </row>
    <row r="3152" spans="1:14">
      <c r="A3152" t="s">
        <v>133</v>
      </c>
      <c r="B3152" t="s">
        <v>0</v>
      </c>
      <c r="C3152" t="s">
        <v>181</v>
      </c>
      <c r="D3152" t="s">
        <v>181</v>
      </c>
      <c r="E3152" t="s">
        <v>682</v>
      </c>
      <c r="F3152" t="s">
        <v>97</v>
      </c>
      <c r="G3152" s="3">
        <v>22395.51</v>
      </c>
      <c r="H3152" s="3" t="str">
        <f>VLOOKUP($A3152&amp;$C3152&amp;$B3152,Mapping!$C:$G,3,0)</f>
        <v>PHARMA</v>
      </c>
      <c r="I3152" t="str">
        <f>VLOOKUP($A3152&amp;$C3152&amp;$B3152,Mapping!$C:$G,4,0)</f>
        <v>INISTON</v>
      </c>
      <c r="J3152" t="str">
        <f t="shared" si="49"/>
        <v>INISTON</v>
      </c>
      <c r="K3152" t="str">
        <f>VLOOKUP($A3152&amp;$C3152&amp;$B3152,Mapping!$C:$G,5,0)</f>
        <v>OTC</v>
      </c>
      <c r="L3152" t="str">
        <f>VLOOKUP(J3152&amp;H3152,Mapping!J:K,2,0)</f>
        <v>Iniston</v>
      </c>
      <c r="M3152" t="str">
        <f>IF(OR(I3152="PIZ BUIN",I3152="LISTERINE"),VLOOKUP(E3152,MAPEO!C:D,2,0)&amp;" "&amp;H3152,VLOOKUP(E3152,MAPEO!C:D,2,0))</f>
        <v xml:space="preserve">Inistón </v>
      </c>
      <c r="N3152" t="str">
        <f>VLOOKUP(F3152,MD!A:B,2,0)</f>
        <v>YTD 2015</v>
      </c>
    </row>
    <row r="3153" spans="1:14">
      <c r="A3153" t="s">
        <v>133</v>
      </c>
      <c r="B3153" t="s">
        <v>0</v>
      </c>
      <c r="C3153" t="s">
        <v>181</v>
      </c>
      <c r="D3153" t="s">
        <v>181</v>
      </c>
      <c r="E3153" t="s">
        <v>682</v>
      </c>
      <c r="F3153" t="s">
        <v>101</v>
      </c>
      <c r="G3153" s="3">
        <v>5175</v>
      </c>
      <c r="H3153" s="3" t="str">
        <f>VLOOKUP($A3153&amp;$C3153&amp;$B3153,Mapping!$C:$G,3,0)</f>
        <v>PHARMA</v>
      </c>
      <c r="I3153" t="str">
        <f>VLOOKUP($A3153&amp;$C3153&amp;$B3153,Mapping!$C:$G,4,0)</f>
        <v>INISTON</v>
      </c>
      <c r="J3153" t="str">
        <f t="shared" si="49"/>
        <v>INISTON</v>
      </c>
      <c r="K3153" t="str">
        <f>VLOOKUP($A3153&amp;$C3153&amp;$B3153,Mapping!$C:$G,5,0)</f>
        <v>OTC</v>
      </c>
      <c r="L3153" t="str">
        <f>VLOOKUP(J3153&amp;H3153,Mapping!J:K,2,0)</f>
        <v>Iniston</v>
      </c>
      <c r="M3153" t="str">
        <f>IF(OR(I3153="PIZ BUIN",I3153="LISTERINE"),VLOOKUP(E3153,MAPEO!C:D,2,0)&amp;" "&amp;H3153,VLOOKUP(E3153,MAPEO!C:D,2,0))</f>
        <v xml:space="preserve">Inistón </v>
      </c>
      <c r="N3153" t="str">
        <f>VLOOKUP(F3153,MD!A:B,2,0)</f>
        <v>YTD 2015</v>
      </c>
    </row>
    <row r="3154" spans="1:14">
      <c r="A3154" t="s">
        <v>133</v>
      </c>
      <c r="B3154" t="s">
        <v>0</v>
      </c>
      <c r="C3154" t="s">
        <v>181</v>
      </c>
      <c r="D3154" t="s">
        <v>181</v>
      </c>
      <c r="E3154" t="s">
        <v>682</v>
      </c>
      <c r="F3154" t="s">
        <v>104</v>
      </c>
      <c r="G3154" s="3">
        <v>5564.39</v>
      </c>
      <c r="H3154" s="3" t="str">
        <f>VLOOKUP($A3154&amp;$C3154&amp;$B3154,Mapping!$C:$G,3,0)</f>
        <v>PHARMA</v>
      </c>
      <c r="I3154" t="str">
        <f>VLOOKUP($A3154&amp;$C3154&amp;$B3154,Mapping!$C:$G,4,0)</f>
        <v>INISTON</v>
      </c>
      <c r="J3154" t="str">
        <f t="shared" si="49"/>
        <v>INISTON</v>
      </c>
      <c r="K3154" t="str">
        <f>VLOOKUP($A3154&amp;$C3154&amp;$B3154,Mapping!$C:$G,5,0)</f>
        <v>OTC</v>
      </c>
      <c r="L3154" t="str">
        <f>VLOOKUP(J3154&amp;H3154,Mapping!J:K,2,0)</f>
        <v>Iniston</v>
      </c>
      <c r="M3154" t="str">
        <f>IF(OR(I3154="PIZ BUIN",I3154="LISTERINE"),VLOOKUP(E3154,MAPEO!C:D,2,0)&amp;" "&amp;H3154,VLOOKUP(E3154,MAPEO!C:D,2,0))</f>
        <v xml:space="preserve">Inistón </v>
      </c>
      <c r="N3154" t="str">
        <f>VLOOKUP(F3154,MD!A:B,2,0)</f>
        <v>YTD 2015</v>
      </c>
    </row>
    <row r="3155" spans="1:14">
      <c r="A3155" t="s">
        <v>133</v>
      </c>
      <c r="B3155" t="s">
        <v>0</v>
      </c>
      <c r="C3155" t="s">
        <v>181</v>
      </c>
      <c r="D3155" t="s">
        <v>181</v>
      </c>
      <c r="E3155" t="s">
        <v>682</v>
      </c>
      <c r="F3155" t="s">
        <v>105</v>
      </c>
      <c r="G3155" s="3">
        <v>8988.44</v>
      </c>
      <c r="H3155" s="3" t="str">
        <f>VLOOKUP($A3155&amp;$C3155&amp;$B3155,Mapping!$C:$G,3,0)</f>
        <v>PHARMA</v>
      </c>
      <c r="I3155" t="str">
        <f>VLOOKUP($A3155&amp;$C3155&amp;$B3155,Mapping!$C:$G,4,0)</f>
        <v>INISTON</v>
      </c>
      <c r="J3155" t="str">
        <f t="shared" si="49"/>
        <v>INISTON</v>
      </c>
      <c r="K3155" t="str">
        <f>VLOOKUP($A3155&amp;$C3155&amp;$B3155,Mapping!$C:$G,5,0)</f>
        <v>OTC</v>
      </c>
      <c r="L3155" t="str">
        <f>VLOOKUP(J3155&amp;H3155,Mapping!J:K,2,0)</f>
        <v>Iniston</v>
      </c>
      <c r="M3155" t="str">
        <f>IF(OR(I3155="PIZ BUIN",I3155="LISTERINE"),VLOOKUP(E3155,MAPEO!C:D,2,0)&amp;" "&amp;H3155,VLOOKUP(E3155,MAPEO!C:D,2,0))</f>
        <v xml:space="preserve">Inistón </v>
      </c>
      <c r="N3155" t="str">
        <f>VLOOKUP(F3155,MD!A:B,2,0)</f>
        <v>YTD 2015</v>
      </c>
    </row>
    <row r="3156" spans="1:14">
      <c r="A3156" t="s">
        <v>133</v>
      </c>
      <c r="B3156" t="s">
        <v>0</v>
      </c>
      <c r="C3156" t="s">
        <v>181</v>
      </c>
      <c r="D3156" t="s">
        <v>181</v>
      </c>
      <c r="E3156" t="s">
        <v>682</v>
      </c>
      <c r="F3156" t="s">
        <v>106</v>
      </c>
      <c r="G3156" s="3">
        <v>2594.21</v>
      </c>
      <c r="H3156" s="3" t="str">
        <f>VLOOKUP($A3156&amp;$C3156&amp;$B3156,Mapping!$C:$G,3,0)</f>
        <v>PHARMA</v>
      </c>
      <c r="I3156" t="str">
        <f>VLOOKUP($A3156&amp;$C3156&amp;$B3156,Mapping!$C:$G,4,0)</f>
        <v>INISTON</v>
      </c>
      <c r="J3156" t="str">
        <f t="shared" si="49"/>
        <v>INISTON</v>
      </c>
      <c r="K3156" t="str">
        <f>VLOOKUP($A3156&amp;$C3156&amp;$B3156,Mapping!$C:$G,5,0)</f>
        <v>OTC</v>
      </c>
      <c r="L3156" t="str">
        <f>VLOOKUP(J3156&amp;H3156,Mapping!J:K,2,0)</f>
        <v>Iniston</v>
      </c>
      <c r="M3156" t="str">
        <f>IF(OR(I3156="PIZ BUIN",I3156="LISTERINE"),VLOOKUP(E3156,MAPEO!C:D,2,0)&amp;" "&amp;H3156,VLOOKUP(E3156,MAPEO!C:D,2,0))</f>
        <v xml:space="preserve">Inistón </v>
      </c>
      <c r="N3156" t="str">
        <f>VLOOKUP(F3156,MD!A:B,2,0)</f>
        <v>YTD 2015</v>
      </c>
    </row>
    <row r="3157" spans="1:14">
      <c r="A3157" t="s">
        <v>133</v>
      </c>
      <c r="B3157" t="s">
        <v>0</v>
      </c>
      <c r="C3157" t="s">
        <v>181</v>
      </c>
      <c r="D3157" t="s">
        <v>181</v>
      </c>
      <c r="E3157" t="s">
        <v>682</v>
      </c>
      <c r="F3157" t="s">
        <v>108</v>
      </c>
      <c r="G3157" s="3">
        <v>661.39</v>
      </c>
      <c r="H3157" s="3" t="str">
        <f>VLOOKUP($A3157&amp;$C3157&amp;$B3157,Mapping!$C:$G,3,0)</f>
        <v>PHARMA</v>
      </c>
      <c r="I3157" t="str">
        <f>VLOOKUP($A3157&amp;$C3157&amp;$B3157,Mapping!$C:$G,4,0)</f>
        <v>INISTON</v>
      </c>
      <c r="J3157" t="str">
        <f t="shared" si="49"/>
        <v>INISTON</v>
      </c>
      <c r="K3157" t="str">
        <f>VLOOKUP($A3157&amp;$C3157&amp;$B3157,Mapping!$C:$G,5,0)</f>
        <v>OTC</v>
      </c>
      <c r="L3157" t="str">
        <f>VLOOKUP(J3157&amp;H3157,Mapping!J:K,2,0)</f>
        <v>Iniston</v>
      </c>
      <c r="M3157" t="str">
        <f>IF(OR(I3157="PIZ BUIN",I3157="LISTERINE"),VLOOKUP(E3157,MAPEO!C:D,2,0)&amp;" "&amp;H3157,VLOOKUP(E3157,MAPEO!C:D,2,0))</f>
        <v xml:space="preserve">Inistón </v>
      </c>
      <c r="N3157">
        <f>VLOOKUP(F3157,MD!A:B,2,0)</f>
        <v>0</v>
      </c>
    </row>
    <row r="3158" spans="1:14">
      <c r="A3158" t="s">
        <v>133</v>
      </c>
      <c r="B3158" t="s">
        <v>0</v>
      </c>
      <c r="C3158" t="s">
        <v>181</v>
      </c>
      <c r="D3158" t="s">
        <v>181</v>
      </c>
      <c r="E3158" t="s">
        <v>682</v>
      </c>
      <c r="F3158" t="s">
        <v>109</v>
      </c>
      <c r="G3158" s="3">
        <v>37949.089999999997</v>
      </c>
      <c r="H3158" s="3" t="str">
        <f>VLOOKUP($A3158&amp;$C3158&amp;$B3158,Mapping!$C:$G,3,0)</f>
        <v>PHARMA</v>
      </c>
      <c r="I3158" t="str">
        <f>VLOOKUP($A3158&amp;$C3158&amp;$B3158,Mapping!$C:$G,4,0)</f>
        <v>INISTON</v>
      </c>
      <c r="J3158" t="str">
        <f t="shared" si="49"/>
        <v>INISTON</v>
      </c>
      <c r="K3158" t="str">
        <f>VLOOKUP($A3158&amp;$C3158&amp;$B3158,Mapping!$C:$G,5,0)</f>
        <v>OTC</v>
      </c>
      <c r="L3158" t="str">
        <f>VLOOKUP(J3158&amp;H3158,Mapping!J:K,2,0)</f>
        <v>Iniston</v>
      </c>
      <c r="M3158" t="str">
        <f>IF(OR(I3158="PIZ BUIN",I3158="LISTERINE"),VLOOKUP(E3158,MAPEO!C:D,2,0)&amp;" "&amp;H3158,VLOOKUP(E3158,MAPEO!C:D,2,0))</f>
        <v xml:space="preserve">Inistón </v>
      </c>
      <c r="N3158">
        <f>VLOOKUP(F3158,MD!A:B,2,0)</f>
        <v>0</v>
      </c>
    </row>
    <row r="3159" spans="1:14">
      <c r="A3159" t="s">
        <v>133</v>
      </c>
      <c r="B3159" t="s">
        <v>0</v>
      </c>
      <c r="C3159" t="s">
        <v>181</v>
      </c>
      <c r="D3159" t="s">
        <v>181</v>
      </c>
      <c r="E3159" t="s">
        <v>682</v>
      </c>
      <c r="F3159" t="s">
        <v>110</v>
      </c>
      <c r="G3159" s="3">
        <v>13766.35</v>
      </c>
      <c r="H3159" s="3" t="str">
        <f>VLOOKUP($A3159&amp;$C3159&amp;$B3159,Mapping!$C:$G,3,0)</f>
        <v>PHARMA</v>
      </c>
      <c r="I3159" t="str">
        <f>VLOOKUP($A3159&amp;$C3159&amp;$B3159,Mapping!$C:$G,4,0)</f>
        <v>INISTON</v>
      </c>
      <c r="J3159" t="str">
        <f t="shared" si="49"/>
        <v>INISTON</v>
      </c>
      <c r="K3159" t="str">
        <f>VLOOKUP($A3159&amp;$C3159&amp;$B3159,Mapping!$C:$G,5,0)</f>
        <v>OTC</v>
      </c>
      <c r="L3159" t="str">
        <f>VLOOKUP(J3159&amp;H3159,Mapping!J:K,2,0)</f>
        <v>Iniston</v>
      </c>
      <c r="M3159" t="str">
        <f>IF(OR(I3159="PIZ BUIN",I3159="LISTERINE"),VLOOKUP(E3159,MAPEO!C:D,2,0)&amp;" "&amp;H3159,VLOOKUP(E3159,MAPEO!C:D,2,0))</f>
        <v xml:space="preserve">Inistón </v>
      </c>
      <c r="N3159">
        <f>VLOOKUP(F3159,MD!A:B,2,0)</f>
        <v>0</v>
      </c>
    </row>
    <row r="3160" spans="1:14">
      <c r="A3160" t="s">
        <v>133</v>
      </c>
      <c r="B3160" t="s">
        <v>0</v>
      </c>
      <c r="C3160" t="s">
        <v>181</v>
      </c>
      <c r="D3160" t="s">
        <v>181</v>
      </c>
      <c r="E3160" t="s">
        <v>682</v>
      </c>
      <c r="F3160" t="s">
        <v>111</v>
      </c>
      <c r="G3160" s="3">
        <v>21930.43</v>
      </c>
      <c r="H3160" s="3" t="str">
        <f>VLOOKUP($A3160&amp;$C3160&amp;$B3160,Mapping!$C:$G,3,0)</f>
        <v>PHARMA</v>
      </c>
      <c r="I3160" t="str">
        <f>VLOOKUP($A3160&amp;$C3160&amp;$B3160,Mapping!$C:$G,4,0)</f>
        <v>INISTON</v>
      </c>
      <c r="J3160" t="str">
        <f t="shared" si="49"/>
        <v>INISTON</v>
      </c>
      <c r="K3160" t="str">
        <f>VLOOKUP($A3160&amp;$C3160&amp;$B3160,Mapping!$C:$G,5,0)</f>
        <v>OTC</v>
      </c>
      <c r="L3160" t="str">
        <f>VLOOKUP(J3160&amp;H3160,Mapping!J:K,2,0)</f>
        <v>Iniston</v>
      </c>
      <c r="M3160" t="str">
        <f>IF(OR(I3160="PIZ BUIN",I3160="LISTERINE"),VLOOKUP(E3160,MAPEO!C:D,2,0)&amp;" "&amp;H3160,VLOOKUP(E3160,MAPEO!C:D,2,0))</f>
        <v xml:space="preserve">Inistón </v>
      </c>
      <c r="N3160">
        <f>VLOOKUP(F3160,MD!A:B,2,0)</f>
        <v>0</v>
      </c>
    </row>
    <row r="3161" spans="1:14">
      <c r="A3161" t="s">
        <v>133</v>
      </c>
      <c r="B3161" t="s">
        <v>0</v>
      </c>
      <c r="C3161" t="s">
        <v>181</v>
      </c>
      <c r="D3161" t="s">
        <v>181</v>
      </c>
      <c r="E3161" t="s">
        <v>682</v>
      </c>
      <c r="F3161" t="s">
        <v>114</v>
      </c>
      <c r="G3161" s="3">
        <v>79400.5</v>
      </c>
      <c r="H3161" s="3" t="str">
        <f>VLOOKUP($A3161&amp;$C3161&amp;$B3161,Mapping!$C:$G,3,0)</f>
        <v>PHARMA</v>
      </c>
      <c r="I3161" t="str">
        <f>VLOOKUP($A3161&amp;$C3161&amp;$B3161,Mapping!$C:$G,4,0)</f>
        <v>INISTON</v>
      </c>
      <c r="J3161" t="str">
        <f t="shared" si="49"/>
        <v>INISTON</v>
      </c>
      <c r="K3161" t="str">
        <f>VLOOKUP($A3161&amp;$C3161&amp;$B3161,Mapping!$C:$G,5,0)</f>
        <v>OTC</v>
      </c>
      <c r="L3161" t="str">
        <f>VLOOKUP(J3161&amp;H3161,Mapping!J:K,2,0)</f>
        <v>Iniston</v>
      </c>
      <c r="M3161" t="str">
        <f>IF(OR(I3161="PIZ BUIN",I3161="LISTERINE"),VLOOKUP(E3161,MAPEO!C:D,2,0)&amp;" "&amp;H3161,VLOOKUP(E3161,MAPEO!C:D,2,0))</f>
        <v xml:space="preserve">Inistón </v>
      </c>
      <c r="N3161">
        <f>VLOOKUP(F3161,MD!A:B,2,0)</f>
        <v>0</v>
      </c>
    </row>
    <row r="3162" spans="1:14">
      <c r="A3162" t="s">
        <v>133</v>
      </c>
      <c r="B3162" t="s">
        <v>0</v>
      </c>
      <c r="C3162" t="s">
        <v>181</v>
      </c>
      <c r="D3162" t="s">
        <v>181</v>
      </c>
      <c r="E3162" t="s">
        <v>682</v>
      </c>
      <c r="F3162" t="s">
        <v>115</v>
      </c>
      <c r="G3162" s="3">
        <v>5956.66</v>
      </c>
      <c r="H3162" s="3" t="str">
        <f>VLOOKUP($A3162&amp;$C3162&amp;$B3162,Mapping!$C:$G,3,0)</f>
        <v>PHARMA</v>
      </c>
      <c r="I3162" t="str">
        <f>VLOOKUP($A3162&amp;$C3162&amp;$B3162,Mapping!$C:$G,4,0)</f>
        <v>INISTON</v>
      </c>
      <c r="J3162" t="str">
        <f t="shared" si="49"/>
        <v>INISTON</v>
      </c>
      <c r="K3162" t="str">
        <f>VLOOKUP($A3162&amp;$C3162&amp;$B3162,Mapping!$C:$G,5,0)</f>
        <v>OTC</v>
      </c>
      <c r="L3162" t="str">
        <f>VLOOKUP(J3162&amp;H3162,Mapping!J:K,2,0)</f>
        <v>Iniston</v>
      </c>
      <c r="M3162" t="str">
        <f>IF(OR(I3162="PIZ BUIN",I3162="LISTERINE"),VLOOKUP(E3162,MAPEO!C:D,2,0)&amp;" "&amp;H3162,VLOOKUP(E3162,MAPEO!C:D,2,0))</f>
        <v xml:space="preserve">Inistón </v>
      </c>
      <c r="N3162" t="str">
        <f>VLOOKUP(F3162,MD!A:B,2,0)</f>
        <v>YTD 2016</v>
      </c>
    </row>
    <row r="3163" spans="1:14">
      <c r="A3163" t="s">
        <v>133</v>
      </c>
      <c r="B3163" t="s">
        <v>0</v>
      </c>
      <c r="C3163" t="s">
        <v>181</v>
      </c>
      <c r="D3163" t="s">
        <v>181</v>
      </c>
      <c r="E3163" t="s">
        <v>682</v>
      </c>
      <c r="F3163" t="s">
        <v>117</v>
      </c>
      <c r="G3163" s="3">
        <v>8986.59</v>
      </c>
      <c r="H3163" s="3" t="str">
        <f>VLOOKUP($A3163&amp;$C3163&amp;$B3163,Mapping!$C:$G,3,0)</f>
        <v>PHARMA</v>
      </c>
      <c r="I3163" t="str">
        <f>VLOOKUP($A3163&amp;$C3163&amp;$B3163,Mapping!$C:$G,4,0)</f>
        <v>INISTON</v>
      </c>
      <c r="J3163" t="str">
        <f t="shared" si="49"/>
        <v>INISTON</v>
      </c>
      <c r="K3163" t="str">
        <f>VLOOKUP($A3163&amp;$C3163&amp;$B3163,Mapping!$C:$G,5,0)</f>
        <v>OTC</v>
      </c>
      <c r="L3163" t="str">
        <f>VLOOKUP(J3163&amp;H3163,Mapping!J:K,2,0)</f>
        <v>Iniston</v>
      </c>
      <c r="M3163" t="str">
        <f>IF(OR(I3163="PIZ BUIN",I3163="LISTERINE"),VLOOKUP(E3163,MAPEO!C:D,2,0)&amp;" "&amp;H3163,VLOOKUP(E3163,MAPEO!C:D,2,0))</f>
        <v xml:space="preserve">Inistón </v>
      </c>
      <c r="N3163" t="str">
        <f>VLOOKUP(F3163,MD!A:B,2,0)</f>
        <v>YTD 2016</v>
      </c>
    </row>
    <row r="3164" spans="1:14">
      <c r="A3164" t="s">
        <v>133</v>
      </c>
      <c r="B3164" t="s">
        <v>0</v>
      </c>
      <c r="C3164" t="s">
        <v>181</v>
      </c>
      <c r="D3164" t="s">
        <v>181</v>
      </c>
      <c r="E3164" t="s">
        <v>682</v>
      </c>
      <c r="F3164" t="s">
        <v>118</v>
      </c>
      <c r="G3164" s="3">
        <v>15460.98</v>
      </c>
      <c r="H3164" s="3" t="str">
        <f>VLOOKUP($A3164&amp;$C3164&amp;$B3164,Mapping!$C:$G,3,0)</f>
        <v>PHARMA</v>
      </c>
      <c r="I3164" t="str">
        <f>VLOOKUP($A3164&amp;$C3164&amp;$B3164,Mapping!$C:$G,4,0)</f>
        <v>INISTON</v>
      </c>
      <c r="J3164" t="str">
        <f t="shared" si="49"/>
        <v>INISTON</v>
      </c>
      <c r="K3164" t="str">
        <f>VLOOKUP($A3164&amp;$C3164&amp;$B3164,Mapping!$C:$G,5,0)</f>
        <v>OTC</v>
      </c>
      <c r="L3164" t="str">
        <f>VLOOKUP(J3164&amp;H3164,Mapping!J:K,2,0)</f>
        <v>Iniston</v>
      </c>
      <c r="M3164" t="str">
        <f>IF(OR(I3164="PIZ BUIN",I3164="LISTERINE"),VLOOKUP(E3164,MAPEO!C:D,2,0)&amp;" "&amp;H3164,VLOOKUP(E3164,MAPEO!C:D,2,0))</f>
        <v xml:space="preserve">Inistón </v>
      </c>
      <c r="N3164" t="str">
        <f>VLOOKUP(F3164,MD!A:B,2,0)</f>
        <v>YTD 2016</v>
      </c>
    </row>
    <row r="3165" spans="1:14">
      <c r="A3165" t="s">
        <v>133</v>
      </c>
      <c r="B3165" t="s">
        <v>0</v>
      </c>
      <c r="C3165" t="s">
        <v>181</v>
      </c>
      <c r="D3165" t="s">
        <v>181</v>
      </c>
      <c r="E3165" t="s">
        <v>683</v>
      </c>
      <c r="F3165" t="s">
        <v>482</v>
      </c>
      <c r="G3165" s="3">
        <v>22036.49</v>
      </c>
      <c r="H3165" s="3" t="str">
        <f>VLOOKUP($A3165&amp;$C3165&amp;$B3165,Mapping!$C:$G,3,0)</f>
        <v>PHARMA</v>
      </c>
      <c r="I3165" t="str">
        <f>VLOOKUP($A3165&amp;$C3165&amp;$B3165,Mapping!$C:$G,4,0)</f>
        <v>INISTON</v>
      </c>
      <c r="J3165" t="str">
        <f t="shared" si="49"/>
        <v>INISTON</v>
      </c>
      <c r="K3165" t="str">
        <f>VLOOKUP($A3165&amp;$C3165&amp;$B3165,Mapping!$C:$G,5,0)</f>
        <v>OTC</v>
      </c>
      <c r="L3165" t="str">
        <f>VLOOKUP(J3165&amp;H3165,Mapping!J:K,2,0)</f>
        <v>Iniston</v>
      </c>
      <c r="M3165" t="str">
        <f>IF(OR(I3165="PIZ BUIN",I3165="LISTERINE"),VLOOKUP(E3165,MAPEO!C:D,2,0)&amp;" "&amp;H3165,VLOOKUP(E3165,MAPEO!C:D,2,0))</f>
        <v xml:space="preserve">Inistón </v>
      </c>
      <c r="N3165">
        <f>VLOOKUP(F3165,MD!A:B,2,0)</f>
        <v>0</v>
      </c>
    </row>
    <row r="3166" spans="1:14">
      <c r="A3166" t="s">
        <v>133</v>
      </c>
      <c r="B3166" t="s">
        <v>0</v>
      </c>
      <c r="C3166" t="s">
        <v>181</v>
      </c>
      <c r="D3166" t="s">
        <v>181</v>
      </c>
      <c r="E3166" t="s">
        <v>683</v>
      </c>
      <c r="F3166" t="s">
        <v>483</v>
      </c>
      <c r="G3166" s="3">
        <v>56069.74</v>
      </c>
      <c r="H3166" s="3" t="str">
        <f>VLOOKUP($A3166&amp;$C3166&amp;$B3166,Mapping!$C:$G,3,0)</f>
        <v>PHARMA</v>
      </c>
      <c r="I3166" t="str">
        <f>VLOOKUP($A3166&amp;$C3166&amp;$B3166,Mapping!$C:$G,4,0)</f>
        <v>INISTON</v>
      </c>
      <c r="J3166" t="str">
        <f t="shared" si="49"/>
        <v>INISTON</v>
      </c>
      <c r="K3166" t="str">
        <f>VLOOKUP($A3166&amp;$C3166&amp;$B3166,Mapping!$C:$G,5,0)</f>
        <v>OTC</v>
      </c>
      <c r="L3166" t="str">
        <f>VLOOKUP(J3166&amp;H3166,Mapping!J:K,2,0)</f>
        <v>Iniston</v>
      </c>
      <c r="M3166" t="str">
        <f>IF(OR(I3166="PIZ BUIN",I3166="LISTERINE"),VLOOKUP(E3166,MAPEO!C:D,2,0)&amp;" "&amp;H3166,VLOOKUP(E3166,MAPEO!C:D,2,0))</f>
        <v xml:space="preserve">Inistón </v>
      </c>
      <c r="N3166">
        <f>VLOOKUP(F3166,MD!A:B,2,0)</f>
        <v>0</v>
      </c>
    </row>
    <row r="3167" spans="1:14">
      <c r="A3167" t="s">
        <v>133</v>
      </c>
      <c r="B3167" t="s">
        <v>0</v>
      </c>
      <c r="C3167" t="s">
        <v>181</v>
      </c>
      <c r="D3167" t="s">
        <v>181</v>
      </c>
      <c r="E3167" t="s">
        <v>683</v>
      </c>
      <c r="F3167" t="s">
        <v>484</v>
      </c>
      <c r="G3167" s="3">
        <v>39125.879999999997</v>
      </c>
      <c r="H3167" s="3" t="str">
        <f>VLOOKUP($A3167&amp;$C3167&amp;$B3167,Mapping!$C:$G,3,0)</f>
        <v>PHARMA</v>
      </c>
      <c r="I3167" t="str">
        <f>VLOOKUP($A3167&amp;$C3167&amp;$B3167,Mapping!$C:$G,4,0)</f>
        <v>INISTON</v>
      </c>
      <c r="J3167" t="str">
        <f t="shared" si="49"/>
        <v>INISTON</v>
      </c>
      <c r="K3167" t="str">
        <f>VLOOKUP($A3167&amp;$C3167&amp;$B3167,Mapping!$C:$G,5,0)</f>
        <v>OTC</v>
      </c>
      <c r="L3167" t="str">
        <f>VLOOKUP(J3167&amp;H3167,Mapping!J:K,2,0)</f>
        <v>Iniston</v>
      </c>
      <c r="M3167" t="str">
        <f>IF(OR(I3167="PIZ BUIN",I3167="LISTERINE"),VLOOKUP(E3167,MAPEO!C:D,2,0)&amp;" "&amp;H3167,VLOOKUP(E3167,MAPEO!C:D,2,0))</f>
        <v xml:space="preserve">Inistón </v>
      </c>
      <c r="N3167">
        <f>VLOOKUP(F3167,MD!A:B,2,0)</f>
        <v>0</v>
      </c>
    </row>
    <row r="3168" spans="1:14">
      <c r="A3168" t="s">
        <v>133</v>
      </c>
      <c r="B3168" t="s">
        <v>0</v>
      </c>
      <c r="C3168" t="s">
        <v>181</v>
      </c>
      <c r="D3168" t="s">
        <v>181</v>
      </c>
      <c r="E3168" t="s">
        <v>683</v>
      </c>
      <c r="F3168" t="s">
        <v>485</v>
      </c>
      <c r="G3168" s="3">
        <v>11801.72</v>
      </c>
      <c r="H3168" s="3" t="str">
        <f>VLOOKUP($A3168&amp;$C3168&amp;$B3168,Mapping!$C:$G,3,0)</f>
        <v>PHARMA</v>
      </c>
      <c r="I3168" t="str">
        <f>VLOOKUP($A3168&amp;$C3168&amp;$B3168,Mapping!$C:$G,4,0)</f>
        <v>INISTON</v>
      </c>
      <c r="J3168" t="str">
        <f t="shared" si="49"/>
        <v>INISTON</v>
      </c>
      <c r="K3168" t="str">
        <f>VLOOKUP($A3168&amp;$C3168&amp;$B3168,Mapping!$C:$G,5,0)</f>
        <v>OTC</v>
      </c>
      <c r="L3168" t="str">
        <f>VLOOKUP(J3168&amp;H3168,Mapping!J:K,2,0)</f>
        <v>Iniston</v>
      </c>
      <c r="M3168" t="str">
        <f>IF(OR(I3168="PIZ BUIN",I3168="LISTERINE"),VLOOKUP(E3168,MAPEO!C:D,2,0)&amp;" "&amp;H3168,VLOOKUP(E3168,MAPEO!C:D,2,0))</f>
        <v xml:space="preserve">Inistón </v>
      </c>
      <c r="N3168">
        <f>VLOOKUP(F3168,MD!A:B,2,0)</f>
        <v>0</v>
      </c>
    </row>
    <row r="3169" spans="1:14">
      <c r="A3169" t="s">
        <v>133</v>
      </c>
      <c r="B3169" t="s">
        <v>0</v>
      </c>
      <c r="C3169" t="s">
        <v>181</v>
      </c>
      <c r="D3169" t="s">
        <v>181</v>
      </c>
      <c r="E3169" t="s">
        <v>683</v>
      </c>
      <c r="F3169" t="s">
        <v>486</v>
      </c>
      <c r="G3169" s="3">
        <v>13166.93</v>
      </c>
      <c r="H3169" s="3" t="str">
        <f>VLOOKUP($A3169&amp;$C3169&amp;$B3169,Mapping!$C:$G,3,0)</f>
        <v>PHARMA</v>
      </c>
      <c r="I3169" t="str">
        <f>VLOOKUP($A3169&amp;$C3169&amp;$B3169,Mapping!$C:$G,4,0)</f>
        <v>INISTON</v>
      </c>
      <c r="J3169" t="str">
        <f t="shared" si="49"/>
        <v>INISTON</v>
      </c>
      <c r="K3169" t="str">
        <f>VLOOKUP($A3169&amp;$C3169&amp;$B3169,Mapping!$C:$G,5,0)</f>
        <v>OTC</v>
      </c>
      <c r="L3169" t="str">
        <f>VLOOKUP(J3169&amp;H3169,Mapping!J:K,2,0)</f>
        <v>Iniston</v>
      </c>
      <c r="M3169" t="str">
        <f>IF(OR(I3169="PIZ BUIN",I3169="LISTERINE"),VLOOKUP(E3169,MAPEO!C:D,2,0)&amp;" "&amp;H3169,VLOOKUP(E3169,MAPEO!C:D,2,0))</f>
        <v xml:space="preserve">Inistón </v>
      </c>
      <c r="N3169">
        <f>VLOOKUP(F3169,MD!A:B,2,0)</f>
        <v>0</v>
      </c>
    </row>
    <row r="3170" spans="1:14">
      <c r="A3170" t="s">
        <v>133</v>
      </c>
      <c r="B3170" t="s">
        <v>0</v>
      </c>
      <c r="C3170" t="s">
        <v>181</v>
      </c>
      <c r="D3170" t="s">
        <v>181</v>
      </c>
      <c r="E3170" t="s">
        <v>683</v>
      </c>
      <c r="F3170" t="s">
        <v>487</v>
      </c>
      <c r="G3170" s="3">
        <v>30181.38</v>
      </c>
      <c r="H3170" s="3" t="str">
        <f>VLOOKUP($A3170&amp;$C3170&amp;$B3170,Mapping!$C:$G,3,0)</f>
        <v>PHARMA</v>
      </c>
      <c r="I3170" t="str">
        <f>VLOOKUP($A3170&amp;$C3170&amp;$B3170,Mapping!$C:$G,4,0)</f>
        <v>INISTON</v>
      </c>
      <c r="J3170" t="str">
        <f t="shared" si="49"/>
        <v>INISTON</v>
      </c>
      <c r="K3170" t="str">
        <f>VLOOKUP($A3170&amp;$C3170&amp;$B3170,Mapping!$C:$G,5,0)</f>
        <v>OTC</v>
      </c>
      <c r="L3170" t="str">
        <f>VLOOKUP(J3170&amp;H3170,Mapping!J:K,2,0)</f>
        <v>Iniston</v>
      </c>
      <c r="M3170" t="str">
        <f>IF(OR(I3170="PIZ BUIN",I3170="LISTERINE"),VLOOKUP(E3170,MAPEO!C:D,2,0)&amp;" "&amp;H3170,VLOOKUP(E3170,MAPEO!C:D,2,0))</f>
        <v xml:space="preserve">Inistón </v>
      </c>
      <c r="N3170">
        <f>VLOOKUP(F3170,MD!A:B,2,0)</f>
        <v>0</v>
      </c>
    </row>
    <row r="3171" spans="1:14">
      <c r="A3171" t="s">
        <v>133</v>
      </c>
      <c r="B3171" t="s">
        <v>0</v>
      </c>
      <c r="C3171" t="s">
        <v>181</v>
      </c>
      <c r="D3171" t="s">
        <v>181</v>
      </c>
      <c r="E3171" t="s">
        <v>683</v>
      </c>
      <c r="F3171" t="s">
        <v>488</v>
      </c>
      <c r="G3171" s="3">
        <v>2924</v>
      </c>
      <c r="H3171" s="3" t="str">
        <f>VLOOKUP($A3171&amp;$C3171&amp;$B3171,Mapping!$C:$G,3,0)</f>
        <v>PHARMA</v>
      </c>
      <c r="I3171" t="str">
        <f>VLOOKUP($A3171&amp;$C3171&amp;$B3171,Mapping!$C:$G,4,0)</f>
        <v>INISTON</v>
      </c>
      <c r="J3171" t="str">
        <f t="shared" si="49"/>
        <v>INISTON</v>
      </c>
      <c r="K3171" t="str">
        <f>VLOOKUP($A3171&amp;$C3171&amp;$B3171,Mapping!$C:$G,5,0)</f>
        <v>OTC</v>
      </c>
      <c r="L3171" t="str">
        <f>VLOOKUP(J3171&amp;H3171,Mapping!J:K,2,0)</f>
        <v>Iniston</v>
      </c>
      <c r="M3171" t="str">
        <f>IF(OR(I3171="PIZ BUIN",I3171="LISTERINE"),VLOOKUP(E3171,MAPEO!C:D,2,0)&amp;" "&amp;H3171,VLOOKUP(E3171,MAPEO!C:D,2,0))</f>
        <v xml:space="preserve">Inistón </v>
      </c>
      <c r="N3171">
        <f>VLOOKUP(F3171,MD!A:B,2,0)</f>
        <v>0</v>
      </c>
    </row>
    <row r="3172" spans="1:14">
      <c r="A3172" t="s">
        <v>133</v>
      </c>
      <c r="B3172" t="s">
        <v>0</v>
      </c>
      <c r="C3172" t="s">
        <v>181</v>
      </c>
      <c r="D3172" t="s">
        <v>181</v>
      </c>
      <c r="E3172" t="s">
        <v>683</v>
      </c>
      <c r="F3172" t="s">
        <v>489</v>
      </c>
      <c r="G3172" s="3">
        <v>2727.06</v>
      </c>
      <c r="H3172" s="3" t="str">
        <f>VLOOKUP($A3172&amp;$C3172&amp;$B3172,Mapping!$C:$G,3,0)</f>
        <v>PHARMA</v>
      </c>
      <c r="I3172" t="str">
        <f>VLOOKUP($A3172&amp;$C3172&amp;$B3172,Mapping!$C:$G,4,0)</f>
        <v>INISTON</v>
      </c>
      <c r="J3172" t="str">
        <f t="shared" si="49"/>
        <v>INISTON</v>
      </c>
      <c r="K3172" t="str">
        <f>VLOOKUP($A3172&amp;$C3172&amp;$B3172,Mapping!$C:$G,5,0)</f>
        <v>OTC</v>
      </c>
      <c r="L3172" t="str">
        <f>VLOOKUP(J3172&amp;H3172,Mapping!J:K,2,0)</f>
        <v>Iniston</v>
      </c>
      <c r="M3172" t="str">
        <f>IF(OR(I3172="PIZ BUIN",I3172="LISTERINE"),VLOOKUP(E3172,MAPEO!C:D,2,0)&amp;" "&amp;H3172,VLOOKUP(E3172,MAPEO!C:D,2,0))</f>
        <v xml:space="preserve">Inistón </v>
      </c>
      <c r="N3172">
        <f>VLOOKUP(F3172,MD!A:B,2,0)</f>
        <v>0</v>
      </c>
    </row>
    <row r="3173" spans="1:14">
      <c r="A3173" t="s">
        <v>133</v>
      </c>
      <c r="B3173" t="s">
        <v>0</v>
      </c>
      <c r="C3173" t="s">
        <v>181</v>
      </c>
      <c r="D3173" t="s">
        <v>181</v>
      </c>
      <c r="E3173" t="s">
        <v>683</v>
      </c>
      <c r="F3173" t="s">
        <v>490</v>
      </c>
      <c r="G3173" s="3">
        <v>96784.17</v>
      </c>
      <c r="H3173" s="3" t="str">
        <f>VLOOKUP($A3173&amp;$C3173&amp;$B3173,Mapping!$C:$G,3,0)</f>
        <v>PHARMA</v>
      </c>
      <c r="I3173" t="str">
        <f>VLOOKUP($A3173&amp;$C3173&amp;$B3173,Mapping!$C:$G,4,0)</f>
        <v>INISTON</v>
      </c>
      <c r="J3173" t="str">
        <f t="shared" si="49"/>
        <v>INISTON</v>
      </c>
      <c r="K3173" t="str">
        <f>VLOOKUP($A3173&amp;$C3173&amp;$B3173,Mapping!$C:$G,5,0)</f>
        <v>OTC</v>
      </c>
      <c r="L3173" t="str">
        <f>VLOOKUP(J3173&amp;H3173,Mapping!J:K,2,0)</f>
        <v>Iniston</v>
      </c>
      <c r="M3173" t="str">
        <f>IF(OR(I3173="PIZ BUIN",I3173="LISTERINE"),VLOOKUP(E3173,MAPEO!C:D,2,0)&amp;" "&amp;H3173,VLOOKUP(E3173,MAPEO!C:D,2,0))</f>
        <v xml:space="preserve">Inistón </v>
      </c>
      <c r="N3173">
        <f>VLOOKUP(F3173,MD!A:B,2,0)</f>
        <v>0</v>
      </c>
    </row>
    <row r="3174" spans="1:14">
      <c r="A3174" t="s">
        <v>133</v>
      </c>
      <c r="B3174" t="s">
        <v>0</v>
      </c>
      <c r="C3174" t="s">
        <v>181</v>
      </c>
      <c r="D3174" t="s">
        <v>181</v>
      </c>
      <c r="E3174" t="s">
        <v>683</v>
      </c>
      <c r="F3174" t="s">
        <v>491</v>
      </c>
      <c r="G3174" s="3">
        <v>28181.57</v>
      </c>
      <c r="H3174" s="3" t="str">
        <f>VLOOKUP($A3174&amp;$C3174&amp;$B3174,Mapping!$C:$G,3,0)</f>
        <v>PHARMA</v>
      </c>
      <c r="I3174" t="str">
        <f>VLOOKUP($A3174&amp;$C3174&amp;$B3174,Mapping!$C:$G,4,0)</f>
        <v>INISTON</v>
      </c>
      <c r="J3174" t="str">
        <f t="shared" si="49"/>
        <v>INISTON</v>
      </c>
      <c r="K3174" t="str">
        <f>VLOOKUP($A3174&amp;$C3174&amp;$B3174,Mapping!$C:$G,5,0)</f>
        <v>OTC</v>
      </c>
      <c r="L3174" t="str">
        <f>VLOOKUP(J3174&amp;H3174,Mapping!J:K,2,0)</f>
        <v>Iniston</v>
      </c>
      <c r="M3174" t="str">
        <f>IF(OR(I3174="PIZ BUIN",I3174="LISTERINE"),VLOOKUP(E3174,MAPEO!C:D,2,0)&amp;" "&amp;H3174,VLOOKUP(E3174,MAPEO!C:D,2,0))</f>
        <v xml:space="preserve">Inistón </v>
      </c>
      <c r="N3174">
        <f>VLOOKUP(F3174,MD!A:B,2,0)</f>
        <v>0</v>
      </c>
    </row>
    <row r="3175" spans="1:14">
      <c r="A3175" t="s">
        <v>133</v>
      </c>
      <c r="B3175" t="s">
        <v>0</v>
      </c>
      <c r="C3175" t="s">
        <v>181</v>
      </c>
      <c r="D3175" t="s">
        <v>181</v>
      </c>
      <c r="E3175" t="s">
        <v>683</v>
      </c>
      <c r="F3175" t="s">
        <v>492</v>
      </c>
      <c r="G3175" s="3">
        <v>30816.94</v>
      </c>
      <c r="H3175" s="3" t="str">
        <f>VLOOKUP($A3175&amp;$C3175&amp;$B3175,Mapping!$C:$G,3,0)</f>
        <v>PHARMA</v>
      </c>
      <c r="I3175" t="str">
        <f>VLOOKUP($A3175&amp;$C3175&amp;$B3175,Mapping!$C:$G,4,0)</f>
        <v>INISTON</v>
      </c>
      <c r="J3175" t="str">
        <f t="shared" si="49"/>
        <v>INISTON</v>
      </c>
      <c r="K3175" t="str">
        <f>VLOOKUP($A3175&amp;$C3175&amp;$B3175,Mapping!$C:$G,5,0)</f>
        <v>OTC</v>
      </c>
      <c r="L3175" t="str">
        <f>VLOOKUP(J3175&amp;H3175,Mapping!J:K,2,0)</f>
        <v>Iniston</v>
      </c>
      <c r="M3175" t="str">
        <f>IF(OR(I3175="PIZ BUIN",I3175="LISTERINE"),VLOOKUP(E3175,MAPEO!C:D,2,0)&amp;" "&amp;H3175,VLOOKUP(E3175,MAPEO!C:D,2,0))</f>
        <v xml:space="preserve">Inistón </v>
      </c>
      <c r="N3175">
        <f>VLOOKUP(F3175,MD!A:B,2,0)</f>
        <v>0</v>
      </c>
    </row>
    <row r="3176" spans="1:14">
      <c r="A3176" t="s">
        <v>133</v>
      </c>
      <c r="B3176" t="s">
        <v>0</v>
      </c>
      <c r="C3176" t="s">
        <v>181</v>
      </c>
      <c r="D3176" t="s">
        <v>181</v>
      </c>
      <c r="E3176" t="s">
        <v>683</v>
      </c>
      <c r="F3176" t="s">
        <v>493</v>
      </c>
      <c r="G3176" s="3">
        <v>93354.51</v>
      </c>
      <c r="H3176" s="3" t="str">
        <f>VLOOKUP($A3176&amp;$C3176&amp;$B3176,Mapping!$C:$G,3,0)</f>
        <v>PHARMA</v>
      </c>
      <c r="I3176" t="str">
        <f>VLOOKUP($A3176&amp;$C3176&amp;$B3176,Mapping!$C:$G,4,0)</f>
        <v>INISTON</v>
      </c>
      <c r="J3176" t="str">
        <f t="shared" si="49"/>
        <v>INISTON</v>
      </c>
      <c r="K3176" t="str">
        <f>VLOOKUP($A3176&amp;$C3176&amp;$B3176,Mapping!$C:$G,5,0)</f>
        <v>OTC</v>
      </c>
      <c r="L3176" t="str">
        <f>VLOOKUP(J3176&amp;H3176,Mapping!J:K,2,0)</f>
        <v>Iniston</v>
      </c>
      <c r="M3176" t="str">
        <f>IF(OR(I3176="PIZ BUIN",I3176="LISTERINE"),VLOOKUP(E3176,MAPEO!C:D,2,0)&amp;" "&amp;H3176,VLOOKUP(E3176,MAPEO!C:D,2,0))</f>
        <v xml:space="preserve">Inistón </v>
      </c>
      <c r="N3176">
        <f>VLOOKUP(F3176,MD!A:B,2,0)</f>
        <v>0</v>
      </c>
    </row>
    <row r="3177" spans="1:14">
      <c r="A3177" t="s">
        <v>133</v>
      </c>
      <c r="B3177" t="s">
        <v>0</v>
      </c>
      <c r="C3177" t="s">
        <v>181</v>
      </c>
      <c r="D3177" t="s">
        <v>181</v>
      </c>
      <c r="E3177" t="s">
        <v>683</v>
      </c>
      <c r="F3177" t="s">
        <v>95</v>
      </c>
      <c r="G3177" s="3">
        <v>21957.26</v>
      </c>
      <c r="H3177" s="3" t="str">
        <f>VLOOKUP($A3177&amp;$C3177&amp;$B3177,Mapping!$C:$G,3,0)</f>
        <v>PHARMA</v>
      </c>
      <c r="I3177" t="str">
        <f>VLOOKUP($A3177&amp;$C3177&amp;$B3177,Mapping!$C:$G,4,0)</f>
        <v>INISTON</v>
      </c>
      <c r="J3177" t="str">
        <f t="shared" si="49"/>
        <v>INISTON</v>
      </c>
      <c r="K3177" t="str">
        <f>VLOOKUP($A3177&amp;$C3177&amp;$B3177,Mapping!$C:$G,5,0)</f>
        <v>OTC</v>
      </c>
      <c r="L3177" t="str">
        <f>VLOOKUP(J3177&amp;H3177,Mapping!J:K,2,0)</f>
        <v>Iniston</v>
      </c>
      <c r="M3177" t="str">
        <f>IF(OR(I3177="PIZ BUIN",I3177="LISTERINE"),VLOOKUP(E3177,MAPEO!C:D,2,0)&amp;" "&amp;H3177,VLOOKUP(E3177,MAPEO!C:D,2,0))</f>
        <v xml:space="preserve">Inistón </v>
      </c>
      <c r="N3177" t="str">
        <f>VLOOKUP(F3177,MD!A:B,2,0)</f>
        <v>YTD 2015</v>
      </c>
    </row>
    <row r="3178" spans="1:14">
      <c r="A3178" t="s">
        <v>133</v>
      </c>
      <c r="B3178" t="s">
        <v>0</v>
      </c>
      <c r="C3178" t="s">
        <v>181</v>
      </c>
      <c r="D3178" t="s">
        <v>181</v>
      </c>
      <c r="E3178" t="s">
        <v>683</v>
      </c>
      <c r="F3178" t="s">
        <v>96</v>
      </c>
      <c r="G3178" s="3">
        <v>74211.320000000007</v>
      </c>
      <c r="H3178" s="3" t="str">
        <f>VLOOKUP($A3178&amp;$C3178&amp;$B3178,Mapping!$C:$G,3,0)</f>
        <v>PHARMA</v>
      </c>
      <c r="I3178" t="str">
        <f>VLOOKUP($A3178&amp;$C3178&amp;$B3178,Mapping!$C:$G,4,0)</f>
        <v>INISTON</v>
      </c>
      <c r="J3178" t="str">
        <f t="shared" si="49"/>
        <v>INISTON</v>
      </c>
      <c r="K3178" t="str">
        <f>VLOOKUP($A3178&amp;$C3178&amp;$B3178,Mapping!$C:$G,5,0)</f>
        <v>OTC</v>
      </c>
      <c r="L3178" t="str">
        <f>VLOOKUP(J3178&amp;H3178,Mapping!J:K,2,0)</f>
        <v>Iniston</v>
      </c>
      <c r="M3178" t="str">
        <f>IF(OR(I3178="PIZ BUIN",I3178="LISTERINE"),VLOOKUP(E3178,MAPEO!C:D,2,0)&amp;" "&amp;H3178,VLOOKUP(E3178,MAPEO!C:D,2,0))</f>
        <v xml:space="preserve">Inistón </v>
      </c>
      <c r="N3178" t="str">
        <f>VLOOKUP(F3178,MD!A:B,2,0)</f>
        <v>YTD 2015</v>
      </c>
    </row>
    <row r="3179" spans="1:14">
      <c r="A3179" t="s">
        <v>133</v>
      </c>
      <c r="B3179" t="s">
        <v>0</v>
      </c>
      <c r="C3179" t="s">
        <v>181</v>
      </c>
      <c r="D3179" t="s">
        <v>181</v>
      </c>
      <c r="E3179" t="s">
        <v>683</v>
      </c>
      <c r="F3179" t="s">
        <v>97</v>
      </c>
      <c r="G3179" s="3">
        <v>43597.24</v>
      </c>
      <c r="H3179" s="3" t="str">
        <f>VLOOKUP($A3179&amp;$C3179&amp;$B3179,Mapping!$C:$G,3,0)</f>
        <v>PHARMA</v>
      </c>
      <c r="I3179" t="str">
        <f>VLOOKUP($A3179&amp;$C3179&amp;$B3179,Mapping!$C:$G,4,0)</f>
        <v>INISTON</v>
      </c>
      <c r="J3179" t="str">
        <f t="shared" si="49"/>
        <v>INISTON</v>
      </c>
      <c r="K3179" t="str">
        <f>VLOOKUP($A3179&amp;$C3179&amp;$B3179,Mapping!$C:$G,5,0)</f>
        <v>OTC</v>
      </c>
      <c r="L3179" t="str">
        <f>VLOOKUP(J3179&amp;H3179,Mapping!J:K,2,0)</f>
        <v>Iniston</v>
      </c>
      <c r="M3179" t="str">
        <f>IF(OR(I3179="PIZ BUIN",I3179="LISTERINE"),VLOOKUP(E3179,MAPEO!C:D,2,0)&amp;" "&amp;H3179,VLOOKUP(E3179,MAPEO!C:D,2,0))</f>
        <v xml:space="preserve">Inistón </v>
      </c>
      <c r="N3179" t="str">
        <f>VLOOKUP(F3179,MD!A:B,2,0)</f>
        <v>YTD 2015</v>
      </c>
    </row>
    <row r="3180" spans="1:14">
      <c r="A3180" t="s">
        <v>133</v>
      </c>
      <c r="B3180" t="s">
        <v>0</v>
      </c>
      <c r="C3180" t="s">
        <v>181</v>
      </c>
      <c r="D3180" t="s">
        <v>181</v>
      </c>
      <c r="E3180" t="s">
        <v>683</v>
      </c>
      <c r="F3180" t="s">
        <v>101</v>
      </c>
      <c r="G3180" s="3">
        <v>11014.07</v>
      </c>
      <c r="H3180" s="3" t="str">
        <f>VLOOKUP($A3180&amp;$C3180&amp;$B3180,Mapping!$C:$G,3,0)</f>
        <v>PHARMA</v>
      </c>
      <c r="I3180" t="str">
        <f>VLOOKUP($A3180&amp;$C3180&amp;$B3180,Mapping!$C:$G,4,0)</f>
        <v>INISTON</v>
      </c>
      <c r="J3180" t="str">
        <f t="shared" si="49"/>
        <v>INISTON</v>
      </c>
      <c r="K3180" t="str">
        <f>VLOOKUP($A3180&amp;$C3180&amp;$B3180,Mapping!$C:$G,5,0)</f>
        <v>OTC</v>
      </c>
      <c r="L3180" t="str">
        <f>VLOOKUP(J3180&amp;H3180,Mapping!J:K,2,0)</f>
        <v>Iniston</v>
      </c>
      <c r="M3180" t="str">
        <f>IF(OR(I3180="PIZ BUIN",I3180="LISTERINE"),VLOOKUP(E3180,MAPEO!C:D,2,0)&amp;" "&amp;H3180,VLOOKUP(E3180,MAPEO!C:D,2,0))</f>
        <v xml:space="preserve">Inistón </v>
      </c>
      <c r="N3180" t="str">
        <f>VLOOKUP(F3180,MD!A:B,2,0)</f>
        <v>YTD 2015</v>
      </c>
    </row>
    <row r="3181" spans="1:14">
      <c r="A3181" t="s">
        <v>133</v>
      </c>
      <c r="B3181" t="s">
        <v>0</v>
      </c>
      <c r="C3181" t="s">
        <v>181</v>
      </c>
      <c r="D3181" t="s">
        <v>181</v>
      </c>
      <c r="E3181" t="s">
        <v>683</v>
      </c>
      <c r="F3181" t="s">
        <v>104</v>
      </c>
      <c r="G3181" s="3">
        <v>9164.57</v>
      </c>
      <c r="H3181" s="3" t="str">
        <f>VLOOKUP($A3181&amp;$C3181&amp;$B3181,Mapping!$C:$G,3,0)</f>
        <v>PHARMA</v>
      </c>
      <c r="I3181" t="str">
        <f>VLOOKUP($A3181&amp;$C3181&amp;$B3181,Mapping!$C:$G,4,0)</f>
        <v>INISTON</v>
      </c>
      <c r="J3181" t="str">
        <f t="shared" si="49"/>
        <v>INISTON</v>
      </c>
      <c r="K3181" t="str">
        <f>VLOOKUP($A3181&amp;$C3181&amp;$B3181,Mapping!$C:$G,5,0)</f>
        <v>OTC</v>
      </c>
      <c r="L3181" t="str">
        <f>VLOOKUP(J3181&amp;H3181,Mapping!J:K,2,0)</f>
        <v>Iniston</v>
      </c>
      <c r="M3181" t="str">
        <f>IF(OR(I3181="PIZ BUIN",I3181="LISTERINE"),VLOOKUP(E3181,MAPEO!C:D,2,0)&amp;" "&amp;H3181,VLOOKUP(E3181,MAPEO!C:D,2,0))</f>
        <v xml:space="preserve">Inistón </v>
      </c>
      <c r="N3181" t="str">
        <f>VLOOKUP(F3181,MD!A:B,2,0)</f>
        <v>YTD 2015</v>
      </c>
    </row>
    <row r="3182" spans="1:14">
      <c r="A3182" t="s">
        <v>133</v>
      </c>
      <c r="B3182" t="s">
        <v>0</v>
      </c>
      <c r="C3182" t="s">
        <v>181</v>
      </c>
      <c r="D3182" t="s">
        <v>181</v>
      </c>
      <c r="E3182" t="s">
        <v>683</v>
      </c>
      <c r="F3182" t="s">
        <v>105</v>
      </c>
      <c r="G3182" s="3">
        <v>25110.61</v>
      </c>
      <c r="H3182" s="3" t="str">
        <f>VLOOKUP($A3182&amp;$C3182&amp;$B3182,Mapping!$C:$G,3,0)</f>
        <v>PHARMA</v>
      </c>
      <c r="I3182" t="str">
        <f>VLOOKUP($A3182&amp;$C3182&amp;$B3182,Mapping!$C:$G,4,0)</f>
        <v>INISTON</v>
      </c>
      <c r="J3182" t="str">
        <f t="shared" si="49"/>
        <v>INISTON</v>
      </c>
      <c r="K3182" t="str">
        <f>VLOOKUP($A3182&amp;$C3182&amp;$B3182,Mapping!$C:$G,5,0)</f>
        <v>OTC</v>
      </c>
      <c r="L3182" t="str">
        <f>VLOOKUP(J3182&amp;H3182,Mapping!J:K,2,0)</f>
        <v>Iniston</v>
      </c>
      <c r="M3182" t="str">
        <f>IF(OR(I3182="PIZ BUIN",I3182="LISTERINE"),VLOOKUP(E3182,MAPEO!C:D,2,0)&amp;" "&amp;H3182,VLOOKUP(E3182,MAPEO!C:D,2,0))</f>
        <v xml:space="preserve">Inistón </v>
      </c>
      <c r="N3182" t="str">
        <f>VLOOKUP(F3182,MD!A:B,2,0)</f>
        <v>YTD 2015</v>
      </c>
    </row>
    <row r="3183" spans="1:14">
      <c r="A3183" t="s">
        <v>133</v>
      </c>
      <c r="B3183" t="s">
        <v>0</v>
      </c>
      <c r="C3183" t="s">
        <v>181</v>
      </c>
      <c r="D3183" t="s">
        <v>181</v>
      </c>
      <c r="E3183" t="s">
        <v>683</v>
      </c>
      <c r="F3183" t="s">
        <v>106</v>
      </c>
      <c r="G3183" s="3">
        <v>3811.72</v>
      </c>
      <c r="H3183" s="3" t="str">
        <f>VLOOKUP($A3183&amp;$C3183&amp;$B3183,Mapping!$C:$G,3,0)</f>
        <v>PHARMA</v>
      </c>
      <c r="I3183" t="str">
        <f>VLOOKUP($A3183&amp;$C3183&amp;$B3183,Mapping!$C:$G,4,0)</f>
        <v>INISTON</v>
      </c>
      <c r="J3183" t="str">
        <f t="shared" si="49"/>
        <v>INISTON</v>
      </c>
      <c r="K3183" t="str">
        <f>VLOOKUP($A3183&amp;$C3183&amp;$B3183,Mapping!$C:$G,5,0)</f>
        <v>OTC</v>
      </c>
      <c r="L3183" t="str">
        <f>VLOOKUP(J3183&amp;H3183,Mapping!J:K,2,0)</f>
        <v>Iniston</v>
      </c>
      <c r="M3183" t="str">
        <f>IF(OR(I3183="PIZ BUIN",I3183="LISTERINE"),VLOOKUP(E3183,MAPEO!C:D,2,0)&amp;" "&amp;H3183,VLOOKUP(E3183,MAPEO!C:D,2,0))</f>
        <v xml:space="preserve">Inistón </v>
      </c>
      <c r="N3183" t="str">
        <f>VLOOKUP(F3183,MD!A:B,2,0)</f>
        <v>YTD 2015</v>
      </c>
    </row>
    <row r="3184" spans="1:14">
      <c r="A3184" t="s">
        <v>133</v>
      </c>
      <c r="B3184" t="s">
        <v>0</v>
      </c>
      <c r="C3184" t="s">
        <v>181</v>
      </c>
      <c r="D3184" t="s">
        <v>181</v>
      </c>
      <c r="E3184" t="s">
        <v>683</v>
      </c>
      <c r="F3184" t="s">
        <v>108</v>
      </c>
      <c r="G3184" s="3">
        <v>48.17</v>
      </c>
      <c r="H3184" s="3" t="str">
        <f>VLOOKUP($A3184&amp;$C3184&amp;$B3184,Mapping!$C:$G,3,0)</f>
        <v>PHARMA</v>
      </c>
      <c r="I3184" t="str">
        <f>VLOOKUP($A3184&amp;$C3184&amp;$B3184,Mapping!$C:$G,4,0)</f>
        <v>INISTON</v>
      </c>
      <c r="J3184" t="str">
        <f t="shared" si="49"/>
        <v>INISTON</v>
      </c>
      <c r="K3184" t="str">
        <f>VLOOKUP($A3184&amp;$C3184&amp;$B3184,Mapping!$C:$G,5,0)</f>
        <v>OTC</v>
      </c>
      <c r="L3184" t="str">
        <f>VLOOKUP(J3184&amp;H3184,Mapping!J:K,2,0)</f>
        <v>Iniston</v>
      </c>
      <c r="M3184" t="str">
        <f>IF(OR(I3184="PIZ BUIN",I3184="LISTERINE"),VLOOKUP(E3184,MAPEO!C:D,2,0)&amp;" "&amp;H3184,VLOOKUP(E3184,MAPEO!C:D,2,0))</f>
        <v xml:space="preserve">Inistón </v>
      </c>
      <c r="N3184">
        <f>VLOOKUP(F3184,MD!A:B,2,0)</f>
        <v>0</v>
      </c>
    </row>
    <row r="3185" spans="1:14">
      <c r="A3185" t="s">
        <v>133</v>
      </c>
      <c r="B3185" t="s">
        <v>0</v>
      </c>
      <c r="C3185" t="s">
        <v>181</v>
      </c>
      <c r="D3185" t="s">
        <v>181</v>
      </c>
      <c r="E3185" t="s">
        <v>683</v>
      </c>
      <c r="F3185" t="s">
        <v>109</v>
      </c>
      <c r="G3185" s="3">
        <v>112394.48</v>
      </c>
      <c r="H3185" s="3" t="str">
        <f>VLOOKUP($A3185&amp;$C3185&amp;$B3185,Mapping!$C:$G,3,0)</f>
        <v>PHARMA</v>
      </c>
      <c r="I3185" t="str">
        <f>VLOOKUP($A3185&amp;$C3185&amp;$B3185,Mapping!$C:$G,4,0)</f>
        <v>INISTON</v>
      </c>
      <c r="J3185" t="str">
        <f t="shared" si="49"/>
        <v>INISTON</v>
      </c>
      <c r="K3185" t="str">
        <f>VLOOKUP($A3185&amp;$C3185&amp;$B3185,Mapping!$C:$G,5,0)</f>
        <v>OTC</v>
      </c>
      <c r="L3185" t="str">
        <f>VLOOKUP(J3185&amp;H3185,Mapping!J:K,2,0)</f>
        <v>Iniston</v>
      </c>
      <c r="M3185" t="str">
        <f>IF(OR(I3185="PIZ BUIN",I3185="LISTERINE"),VLOOKUP(E3185,MAPEO!C:D,2,0)&amp;" "&amp;H3185,VLOOKUP(E3185,MAPEO!C:D,2,0))</f>
        <v xml:space="preserve">Inistón </v>
      </c>
      <c r="N3185">
        <f>VLOOKUP(F3185,MD!A:B,2,0)</f>
        <v>0</v>
      </c>
    </row>
    <row r="3186" spans="1:14">
      <c r="A3186" t="s">
        <v>133</v>
      </c>
      <c r="B3186" t="s">
        <v>0</v>
      </c>
      <c r="C3186" t="s">
        <v>181</v>
      </c>
      <c r="D3186" t="s">
        <v>181</v>
      </c>
      <c r="E3186" t="s">
        <v>683</v>
      </c>
      <c r="F3186" t="s">
        <v>110</v>
      </c>
      <c r="G3186" s="3">
        <v>24848.240000000002</v>
      </c>
      <c r="H3186" s="3" t="str">
        <f>VLOOKUP($A3186&amp;$C3186&amp;$B3186,Mapping!$C:$G,3,0)</f>
        <v>PHARMA</v>
      </c>
      <c r="I3186" t="str">
        <f>VLOOKUP($A3186&amp;$C3186&amp;$B3186,Mapping!$C:$G,4,0)</f>
        <v>INISTON</v>
      </c>
      <c r="J3186" t="str">
        <f t="shared" si="49"/>
        <v>INISTON</v>
      </c>
      <c r="K3186" t="str">
        <f>VLOOKUP($A3186&amp;$C3186&amp;$B3186,Mapping!$C:$G,5,0)</f>
        <v>OTC</v>
      </c>
      <c r="L3186" t="str">
        <f>VLOOKUP(J3186&amp;H3186,Mapping!J:K,2,0)</f>
        <v>Iniston</v>
      </c>
      <c r="M3186" t="str">
        <f>IF(OR(I3186="PIZ BUIN",I3186="LISTERINE"),VLOOKUP(E3186,MAPEO!C:D,2,0)&amp;" "&amp;H3186,VLOOKUP(E3186,MAPEO!C:D,2,0))</f>
        <v xml:space="preserve">Inistón </v>
      </c>
      <c r="N3186">
        <f>VLOOKUP(F3186,MD!A:B,2,0)</f>
        <v>0</v>
      </c>
    </row>
    <row r="3187" spans="1:14">
      <c r="A3187" t="s">
        <v>133</v>
      </c>
      <c r="B3187" t="s">
        <v>0</v>
      </c>
      <c r="C3187" t="s">
        <v>181</v>
      </c>
      <c r="D3187" t="s">
        <v>181</v>
      </c>
      <c r="E3187" t="s">
        <v>683</v>
      </c>
      <c r="F3187" t="s">
        <v>111</v>
      </c>
      <c r="G3187" s="3">
        <v>36429.35</v>
      </c>
      <c r="H3187" s="3" t="str">
        <f>VLOOKUP($A3187&amp;$C3187&amp;$B3187,Mapping!$C:$G,3,0)</f>
        <v>PHARMA</v>
      </c>
      <c r="I3187" t="str">
        <f>VLOOKUP($A3187&amp;$C3187&amp;$B3187,Mapping!$C:$G,4,0)</f>
        <v>INISTON</v>
      </c>
      <c r="J3187" t="str">
        <f t="shared" si="49"/>
        <v>INISTON</v>
      </c>
      <c r="K3187" t="str">
        <f>VLOOKUP($A3187&amp;$C3187&amp;$B3187,Mapping!$C:$G,5,0)</f>
        <v>OTC</v>
      </c>
      <c r="L3187" t="str">
        <f>VLOOKUP(J3187&amp;H3187,Mapping!J:K,2,0)</f>
        <v>Iniston</v>
      </c>
      <c r="M3187" t="str">
        <f>IF(OR(I3187="PIZ BUIN",I3187="LISTERINE"),VLOOKUP(E3187,MAPEO!C:D,2,0)&amp;" "&amp;H3187,VLOOKUP(E3187,MAPEO!C:D,2,0))</f>
        <v xml:space="preserve">Inistón </v>
      </c>
      <c r="N3187">
        <f>VLOOKUP(F3187,MD!A:B,2,0)</f>
        <v>0</v>
      </c>
    </row>
    <row r="3188" spans="1:14">
      <c r="A3188" t="s">
        <v>133</v>
      </c>
      <c r="B3188" t="s">
        <v>0</v>
      </c>
      <c r="C3188" t="s">
        <v>181</v>
      </c>
      <c r="D3188" t="s">
        <v>181</v>
      </c>
      <c r="E3188" t="s">
        <v>683</v>
      </c>
      <c r="F3188" t="s">
        <v>114</v>
      </c>
      <c r="G3188" s="3">
        <v>128321.23</v>
      </c>
      <c r="H3188" s="3" t="str">
        <f>VLOOKUP($A3188&amp;$C3188&amp;$B3188,Mapping!$C:$G,3,0)</f>
        <v>PHARMA</v>
      </c>
      <c r="I3188" t="str">
        <f>VLOOKUP($A3188&amp;$C3188&amp;$B3188,Mapping!$C:$G,4,0)</f>
        <v>INISTON</v>
      </c>
      <c r="J3188" t="str">
        <f t="shared" si="49"/>
        <v>INISTON</v>
      </c>
      <c r="K3188" t="str">
        <f>VLOOKUP($A3188&amp;$C3188&amp;$B3188,Mapping!$C:$G,5,0)</f>
        <v>OTC</v>
      </c>
      <c r="L3188" t="str">
        <f>VLOOKUP(J3188&amp;H3188,Mapping!J:K,2,0)</f>
        <v>Iniston</v>
      </c>
      <c r="M3188" t="str">
        <f>IF(OR(I3188="PIZ BUIN",I3188="LISTERINE"),VLOOKUP(E3188,MAPEO!C:D,2,0)&amp;" "&amp;H3188,VLOOKUP(E3188,MAPEO!C:D,2,0))</f>
        <v xml:space="preserve">Inistón </v>
      </c>
      <c r="N3188">
        <f>VLOOKUP(F3188,MD!A:B,2,0)</f>
        <v>0</v>
      </c>
    </row>
    <row r="3189" spans="1:14">
      <c r="A3189" t="s">
        <v>133</v>
      </c>
      <c r="B3189" t="s">
        <v>0</v>
      </c>
      <c r="C3189" t="s">
        <v>181</v>
      </c>
      <c r="D3189" t="s">
        <v>181</v>
      </c>
      <c r="E3189" t="s">
        <v>683</v>
      </c>
      <c r="F3189" t="s">
        <v>115</v>
      </c>
      <c r="G3189" s="3">
        <v>10367.4</v>
      </c>
      <c r="H3189" s="3" t="str">
        <f>VLOOKUP($A3189&amp;$C3189&amp;$B3189,Mapping!$C:$G,3,0)</f>
        <v>PHARMA</v>
      </c>
      <c r="I3189" t="str">
        <f>VLOOKUP($A3189&amp;$C3189&amp;$B3189,Mapping!$C:$G,4,0)</f>
        <v>INISTON</v>
      </c>
      <c r="J3189" t="str">
        <f t="shared" si="49"/>
        <v>INISTON</v>
      </c>
      <c r="K3189" t="str">
        <f>VLOOKUP($A3189&amp;$C3189&amp;$B3189,Mapping!$C:$G,5,0)</f>
        <v>OTC</v>
      </c>
      <c r="L3189" t="str">
        <f>VLOOKUP(J3189&amp;H3189,Mapping!J:K,2,0)</f>
        <v>Iniston</v>
      </c>
      <c r="M3189" t="str">
        <f>IF(OR(I3189="PIZ BUIN",I3189="LISTERINE"),VLOOKUP(E3189,MAPEO!C:D,2,0)&amp;" "&amp;H3189,VLOOKUP(E3189,MAPEO!C:D,2,0))</f>
        <v xml:space="preserve">Inistón </v>
      </c>
      <c r="N3189" t="str">
        <f>VLOOKUP(F3189,MD!A:B,2,0)</f>
        <v>YTD 2016</v>
      </c>
    </row>
    <row r="3190" spans="1:14">
      <c r="A3190" t="s">
        <v>133</v>
      </c>
      <c r="B3190" t="s">
        <v>0</v>
      </c>
      <c r="C3190" t="s">
        <v>181</v>
      </c>
      <c r="D3190" t="s">
        <v>181</v>
      </c>
      <c r="E3190" t="s">
        <v>683</v>
      </c>
      <c r="F3190" t="s">
        <v>117</v>
      </c>
      <c r="G3190" s="3">
        <v>32924.46</v>
      </c>
      <c r="H3190" s="3" t="str">
        <f>VLOOKUP($A3190&amp;$C3190&amp;$B3190,Mapping!$C:$G,3,0)</f>
        <v>PHARMA</v>
      </c>
      <c r="I3190" t="str">
        <f>VLOOKUP($A3190&amp;$C3190&amp;$B3190,Mapping!$C:$G,4,0)</f>
        <v>INISTON</v>
      </c>
      <c r="J3190" t="str">
        <f t="shared" si="49"/>
        <v>INISTON</v>
      </c>
      <c r="K3190" t="str">
        <f>VLOOKUP($A3190&amp;$C3190&amp;$B3190,Mapping!$C:$G,5,0)</f>
        <v>OTC</v>
      </c>
      <c r="L3190" t="str">
        <f>VLOOKUP(J3190&amp;H3190,Mapping!J:K,2,0)</f>
        <v>Iniston</v>
      </c>
      <c r="M3190" t="str">
        <f>IF(OR(I3190="PIZ BUIN",I3190="LISTERINE"),VLOOKUP(E3190,MAPEO!C:D,2,0)&amp;" "&amp;H3190,VLOOKUP(E3190,MAPEO!C:D,2,0))</f>
        <v xml:space="preserve">Inistón </v>
      </c>
      <c r="N3190" t="str">
        <f>VLOOKUP(F3190,MD!A:B,2,0)</f>
        <v>YTD 2016</v>
      </c>
    </row>
    <row r="3191" spans="1:14">
      <c r="A3191" t="s">
        <v>133</v>
      </c>
      <c r="B3191" t="s">
        <v>0</v>
      </c>
      <c r="C3191" t="s">
        <v>181</v>
      </c>
      <c r="D3191" t="s">
        <v>181</v>
      </c>
      <c r="E3191" t="s">
        <v>683</v>
      </c>
      <c r="F3191" t="s">
        <v>118</v>
      </c>
      <c r="G3191" s="3">
        <v>24490.43</v>
      </c>
      <c r="H3191" s="3" t="str">
        <f>VLOOKUP($A3191&amp;$C3191&amp;$B3191,Mapping!$C:$G,3,0)</f>
        <v>PHARMA</v>
      </c>
      <c r="I3191" t="str">
        <f>VLOOKUP($A3191&amp;$C3191&amp;$B3191,Mapping!$C:$G,4,0)</f>
        <v>INISTON</v>
      </c>
      <c r="J3191" t="str">
        <f t="shared" ref="J3191:J3254" si="50">IF(OR(C3191="ROC",C3191="COMPEED"),E3191,D3191)</f>
        <v>INISTON</v>
      </c>
      <c r="K3191" t="str">
        <f>VLOOKUP($A3191&amp;$C3191&amp;$B3191,Mapping!$C:$G,5,0)</f>
        <v>OTC</v>
      </c>
      <c r="L3191" t="str">
        <f>VLOOKUP(J3191&amp;H3191,Mapping!J:K,2,0)</f>
        <v>Iniston</v>
      </c>
      <c r="M3191" t="str">
        <f>IF(OR(I3191="PIZ BUIN",I3191="LISTERINE"),VLOOKUP(E3191,MAPEO!C:D,2,0)&amp;" "&amp;H3191,VLOOKUP(E3191,MAPEO!C:D,2,0))</f>
        <v xml:space="preserve">Inistón </v>
      </c>
      <c r="N3191" t="str">
        <f>VLOOKUP(F3191,MD!A:B,2,0)</f>
        <v>YTD 2016</v>
      </c>
    </row>
    <row r="3192" spans="1:14">
      <c r="A3192" t="s">
        <v>133</v>
      </c>
      <c r="B3192" t="s">
        <v>0</v>
      </c>
      <c r="C3192" t="s">
        <v>181</v>
      </c>
      <c r="D3192" t="s">
        <v>181</v>
      </c>
      <c r="E3192" t="s">
        <v>684</v>
      </c>
      <c r="F3192" t="s">
        <v>482</v>
      </c>
      <c r="G3192" s="3">
        <v>4210.78</v>
      </c>
      <c r="H3192" s="3" t="str">
        <f>VLOOKUP($A3192&amp;$C3192&amp;$B3192,Mapping!$C:$G,3,0)</f>
        <v>PHARMA</v>
      </c>
      <c r="I3192" t="str">
        <f>VLOOKUP($A3192&amp;$C3192&amp;$B3192,Mapping!$C:$G,4,0)</f>
        <v>INISTON</v>
      </c>
      <c r="J3192" t="str">
        <f t="shared" si="50"/>
        <v>INISTON</v>
      </c>
      <c r="K3192" t="str">
        <f>VLOOKUP($A3192&amp;$C3192&amp;$B3192,Mapping!$C:$G,5,0)</f>
        <v>OTC</v>
      </c>
      <c r="L3192" t="str">
        <f>VLOOKUP(J3192&amp;H3192,Mapping!J:K,2,0)</f>
        <v>Iniston</v>
      </c>
      <c r="M3192" t="str">
        <f>IF(OR(I3192="PIZ BUIN",I3192="LISTERINE"),VLOOKUP(E3192,MAPEO!C:D,2,0)&amp;" "&amp;H3192,VLOOKUP(E3192,MAPEO!C:D,2,0))</f>
        <v xml:space="preserve">Inistón </v>
      </c>
      <c r="N3192">
        <f>VLOOKUP(F3192,MD!A:B,2,0)</f>
        <v>0</v>
      </c>
    </row>
    <row r="3193" spans="1:14">
      <c r="A3193" t="s">
        <v>133</v>
      </c>
      <c r="B3193" t="s">
        <v>0</v>
      </c>
      <c r="C3193" t="s">
        <v>181</v>
      </c>
      <c r="D3193" t="s">
        <v>181</v>
      </c>
      <c r="E3193" t="s">
        <v>684</v>
      </c>
      <c r="F3193" t="s">
        <v>483</v>
      </c>
      <c r="G3193" s="3">
        <v>8742.31</v>
      </c>
      <c r="H3193" s="3" t="str">
        <f>VLOOKUP($A3193&amp;$C3193&amp;$B3193,Mapping!$C:$G,3,0)</f>
        <v>PHARMA</v>
      </c>
      <c r="I3193" t="str">
        <f>VLOOKUP($A3193&amp;$C3193&amp;$B3193,Mapping!$C:$G,4,0)</f>
        <v>INISTON</v>
      </c>
      <c r="J3193" t="str">
        <f t="shared" si="50"/>
        <v>INISTON</v>
      </c>
      <c r="K3193" t="str">
        <f>VLOOKUP($A3193&amp;$C3193&amp;$B3193,Mapping!$C:$G,5,0)</f>
        <v>OTC</v>
      </c>
      <c r="L3193" t="str">
        <f>VLOOKUP(J3193&amp;H3193,Mapping!J:K,2,0)</f>
        <v>Iniston</v>
      </c>
      <c r="M3193" t="str">
        <f>IF(OR(I3193="PIZ BUIN",I3193="LISTERINE"),VLOOKUP(E3193,MAPEO!C:D,2,0)&amp;" "&amp;H3193,VLOOKUP(E3193,MAPEO!C:D,2,0))</f>
        <v xml:space="preserve">Inistón </v>
      </c>
      <c r="N3193">
        <f>VLOOKUP(F3193,MD!A:B,2,0)</f>
        <v>0</v>
      </c>
    </row>
    <row r="3194" spans="1:14">
      <c r="A3194" t="s">
        <v>133</v>
      </c>
      <c r="B3194" t="s">
        <v>0</v>
      </c>
      <c r="C3194" t="s">
        <v>181</v>
      </c>
      <c r="D3194" t="s">
        <v>181</v>
      </c>
      <c r="E3194" t="s">
        <v>684</v>
      </c>
      <c r="F3194" t="s">
        <v>484</v>
      </c>
      <c r="G3194" s="3">
        <v>7017.8</v>
      </c>
      <c r="H3194" s="3" t="str">
        <f>VLOOKUP($A3194&amp;$C3194&amp;$B3194,Mapping!$C:$G,3,0)</f>
        <v>PHARMA</v>
      </c>
      <c r="I3194" t="str">
        <f>VLOOKUP($A3194&amp;$C3194&amp;$B3194,Mapping!$C:$G,4,0)</f>
        <v>INISTON</v>
      </c>
      <c r="J3194" t="str">
        <f t="shared" si="50"/>
        <v>INISTON</v>
      </c>
      <c r="K3194" t="str">
        <f>VLOOKUP($A3194&amp;$C3194&amp;$B3194,Mapping!$C:$G,5,0)</f>
        <v>OTC</v>
      </c>
      <c r="L3194" t="str">
        <f>VLOOKUP(J3194&amp;H3194,Mapping!J:K,2,0)</f>
        <v>Iniston</v>
      </c>
      <c r="M3194" t="str">
        <f>IF(OR(I3194="PIZ BUIN",I3194="LISTERINE"),VLOOKUP(E3194,MAPEO!C:D,2,0)&amp;" "&amp;H3194,VLOOKUP(E3194,MAPEO!C:D,2,0))</f>
        <v xml:space="preserve">Inistón </v>
      </c>
      <c r="N3194">
        <f>VLOOKUP(F3194,MD!A:B,2,0)</f>
        <v>0</v>
      </c>
    </row>
    <row r="3195" spans="1:14">
      <c r="A3195" t="s">
        <v>133</v>
      </c>
      <c r="B3195" t="s">
        <v>0</v>
      </c>
      <c r="C3195" t="s">
        <v>181</v>
      </c>
      <c r="D3195" t="s">
        <v>181</v>
      </c>
      <c r="E3195" t="s">
        <v>684</v>
      </c>
      <c r="F3195" t="s">
        <v>485</v>
      </c>
      <c r="G3195" s="3">
        <v>1768.37</v>
      </c>
      <c r="H3195" s="3" t="str">
        <f>VLOOKUP($A3195&amp;$C3195&amp;$B3195,Mapping!$C:$G,3,0)</f>
        <v>PHARMA</v>
      </c>
      <c r="I3195" t="str">
        <f>VLOOKUP($A3195&amp;$C3195&amp;$B3195,Mapping!$C:$G,4,0)</f>
        <v>INISTON</v>
      </c>
      <c r="J3195" t="str">
        <f t="shared" si="50"/>
        <v>INISTON</v>
      </c>
      <c r="K3195" t="str">
        <f>VLOOKUP($A3195&amp;$C3195&amp;$B3195,Mapping!$C:$G,5,0)</f>
        <v>OTC</v>
      </c>
      <c r="L3195" t="str">
        <f>VLOOKUP(J3195&amp;H3195,Mapping!J:K,2,0)</f>
        <v>Iniston</v>
      </c>
      <c r="M3195" t="str">
        <f>IF(OR(I3195="PIZ BUIN",I3195="LISTERINE"),VLOOKUP(E3195,MAPEO!C:D,2,0)&amp;" "&amp;H3195,VLOOKUP(E3195,MAPEO!C:D,2,0))</f>
        <v xml:space="preserve">Inistón </v>
      </c>
      <c r="N3195">
        <f>VLOOKUP(F3195,MD!A:B,2,0)</f>
        <v>0</v>
      </c>
    </row>
    <row r="3196" spans="1:14">
      <c r="A3196" t="s">
        <v>133</v>
      </c>
      <c r="B3196" t="s">
        <v>0</v>
      </c>
      <c r="C3196" t="s">
        <v>181</v>
      </c>
      <c r="D3196" t="s">
        <v>181</v>
      </c>
      <c r="E3196" t="s">
        <v>684</v>
      </c>
      <c r="F3196" t="s">
        <v>486</v>
      </c>
      <c r="G3196" s="3">
        <v>1756.41</v>
      </c>
      <c r="H3196" s="3" t="str">
        <f>VLOOKUP($A3196&amp;$C3196&amp;$B3196,Mapping!$C:$G,3,0)</f>
        <v>PHARMA</v>
      </c>
      <c r="I3196" t="str">
        <f>VLOOKUP($A3196&amp;$C3196&amp;$B3196,Mapping!$C:$G,4,0)</f>
        <v>INISTON</v>
      </c>
      <c r="J3196" t="str">
        <f t="shared" si="50"/>
        <v>INISTON</v>
      </c>
      <c r="K3196" t="str">
        <f>VLOOKUP($A3196&amp;$C3196&amp;$B3196,Mapping!$C:$G,5,0)</f>
        <v>OTC</v>
      </c>
      <c r="L3196" t="str">
        <f>VLOOKUP(J3196&amp;H3196,Mapping!J:K,2,0)</f>
        <v>Iniston</v>
      </c>
      <c r="M3196" t="str">
        <f>IF(OR(I3196="PIZ BUIN",I3196="LISTERINE"),VLOOKUP(E3196,MAPEO!C:D,2,0)&amp;" "&amp;H3196,VLOOKUP(E3196,MAPEO!C:D,2,0))</f>
        <v xml:space="preserve">Inistón </v>
      </c>
      <c r="N3196">
        <f>VLOOKUP(F3196,MD!A:B,2,0)</f>
        <v>0</v>
      </c>
    </row>
    <row r="3197" spans="1:14">
      <c r="A3197" t="s">
        <v>133</v>
      </c>
      <c r="B3197" t="s">
        <v>0</v>
      </c>
      <c r="C3197" t="s">
        <v>181</v>
      </c>
      <c r="D3197" t="s">
        <v>181</v>
      </c>
      <c r="E3197" t="s">
        <v>684</v>
      </c>
      <c r="F3197" t="s">
        <v>487</v>
      </c>
      <c r="G3197" s="3">
        <v>-2014.99</v>
      </c>
      <c r="H3197" s="3" t="str">
        <f>VLOOKUP($A3197&amp;$C3197&amp;$B3197,Mapping!$C:$G,3,0)</f>
        <v>PHARMA</v>
      </c>
      <c r="I3197" t="str">
        <f>VLOOKUP($A3197&amp;$C3197&amp;$B3197,Mapping!$C:$G,4,0)</f>
        <v>INISTON</v>
      </c>
      <c r="J3197" t="str">
        <f t="shared" si="50"/>
        <v>INISTON</v>
      </c>
      <c r="K3197" t="str">
        <f>VLOOKUP($A3197&amp;$C3197&amp;$B3197,Mapping!$C:$G,5,0)</f>
        <v>OTC</v>
      </c>
      <c r="L3197" t="str">
        <f>VLOOKUP(J3197&amp;H3197,Mapping!J:K,2,0)</f>
        <v>Iniston</v>
      </c>
      <c r="M3197" t="str">
        <f>IF(OR(I3197="PIZ BUIN",I3197="LISTERINE"),VLOOKUP(E3197,MAPEO!C:D,2,0)&amp;" "&amp;H3197,VLOOKUP(E3197,MAPEO!C:D,2,0))</f>
        <v xml:space="preserve">Inistón </v>
      </c>
      <c r="N3197">
        <f>VLOOKUP(F3197,MD!A:B,2,0)</f>
        <v>0</v>
      </c>
    </row>
    <row r="3198" spans="1:14">
      <c r="A3198" t="s">
        <v>133</v>
      </c>
      <c r="B3198" t="s">
        <v>0</v>
      </c>
      <c r="C3198" t="s">
        <v>181</v>
      </c>
      <c r="D3198" t="s">
        <v>181</v>
      </c>
      <c r="E3198" t="s">
        <v>684</v>
      </c>
      <c r="F3198" t="s">
        <v>488</v>
      </c>
      <c r="G3198" s="3">
        <v>-256.52999999999997</v>
      </c>
      <c r="H3198" s="3" t="str">
        <f>VLOOKUP($A3198&amp;$C3198&amp;$B3198,Mapping!$C:$G,3,0)</f>
        <v>PHARMA</v>
      </c>
      <c r="I3198" t="str">
        <f>VLOOKUP($A3198&amp;$C3198&amp;$B3198,Mapping!$C:$G,4,0)</f>
        <v>INISTON</v>
      </c>
      <c r="J3198" t="str">
        <f t="shared" si="50"/>
        <v>INISTON</v>
      </c>
      <c r="K3198" t="str">
        <f>VLOOKUP($A3198&amp;$C3198&amp;$B3198,Mapping!$C:$G,5,0)</f>
        <v>OTC</v>
      </c>
      <c r="L3198" t="str">
        <f>VLOOKUP(J3198&amp;H3198,Mapping!J:K,2,0)</f>
        <v>Iniston</v>
      </c>
      <c r="M3198" t="str">
        <f>IF(OR(I3198="PIZ BUIN",I3198="LISTERINE"),VLOOKUP(E3198,MAPEO!C:D,2,0)&amp;" "&amp;H3198,VLOOKUP(E3198,MAPEO!C:D,2,0))</f>
        <v xml:space="preserve">Inistón </v>
      </c>
      <c r="N3198">
        <f>VLOOKUP(F3198,MD!A:B,2,0)</f>
        <v>0</v>
      </c>
    </row>
    <row r="3199" spans="1:14">
      <c r="A3199" t="s">
        <v>133</v>
      </c>
      <c r="B3199" t="s">
        <v>0</v>
      </c>
      <c r="C3199" t="s">
        <v>181</v>
      </c>
      <c r="D3199" t="s">
        <v>181</v>
      </c>
      <c r="E3199" t="s">
        <v>684</v>
      </c>
      <c r="F3199" t="s">
        <v>489</v>
      </c>
      <c r="G3199" s="3">
        <v>224.77</v>
      </c>
      <c r="H3199" s="3" t="str">
        <f>VLOOKUP($A3199&amp;$C3199&amp;$B3199,Mapping!$C:$G,3,0)</f>
        <v>PHARMA</v>
      </c>
      <c r="I3199" t="str">
        <f>VLOOKUP($A3199&amp;$C3199&amp;$B3199,Mapping!$C:$G,4,0)</f>
        <v>INISTON</v>
      </c>
      <c r="J3199" t="str">
        <f t="shared" si="50"/>
        <v>INISTON</v>
      </c>
      <c r="K3199" t="str">
        <f>VLOOKUP($A3199&amp;$C3199&amp;$B3199,Mapping!$C:$G,5,0)</f>
        <v>OTC</v>
      </c>
      <c r="L3199" t="str">
        <f>VLOOKUP(J3199&amp;H3199,Mapping!J:K,2,0)</f>
        <v>Iniston</v>
      </c>
      <c r="M3199" t="str">
        <f>IF(OR(I3199="PIZ BUIN",I3199="LISTERINE"),VLOOKUP(E3199,MAPEO!C:D,2,0)&amp;" "&amp;H3199,VLOOKUP(E3199,MAPEO!C:D,2,0))</f>
        <v xml:space="preserve">Inistón </v>
      </c>
      <c r="N3199">
        <f>VLOOKUP(F3199,MD!A:B,2,0)</f>
        <v>0</v>
      </c>
    </row>
    <row r="3200" spans="1:14">
      <c r="A3200" t="s">
        <v>133</v>
      </c>
      <c r="B3200" t="s">
        <v>0</v>
      </c>
      <c r="C3200" t="s">
        <v>181</v>
      </c>
      <c r="D3200" t="s">
        <v>181</v>
      </c>
      <c r="E3200" t="s">
        <v>684</v>
      </c>
      <c r="F3200" t="s">
        <v>490</v>
      </c>
      <c r="G3200" s="3">
        <v>26419.360000000001</v>
      </c>
      <c r="H3200" s="3" t="str">
        <f>VLOOKUP($A3200&amp;$C3200&amp;$B3200,Mapping!$C:$G,3,0)</f>
        <v>PHARMA</v>
      </c>
      <c r="I3200" t="str">
        <f>VLOOKUP($A3200&amp;$C3200&amp;$B3200,Mapping!$C:$G,4,0)</f>
        <v>INISTON</v>
      </c>
      <c r="J3200" t="str">
        <f t="shared" si="50"/>
        <v>INISTON</v>
      </c>
      <c r="K3200" t="str">
        <f>VLOOKUP($A3200&amp;$C3200&amp;$B3200,Mapping!$C:$G,5,0)</f>
        <v>OTC</v>
      </c>
      <c r="L3200" t="str">
        <f>VLOOKUP(J3200&amp;H3200,Mapping!J:K,2,0)</f>
        <v>Iniston</v>
      </c>
      <c r="M3200" t="str">
        <f>IF(OR(I3200="PIZ BUIN",I3200="LISTERINE"),VLOOKUP(E3200,MAPEO!C:D,2,0)&amp;" "&amp;H3200,VLOOKUP(E3200,MAPEO!C:D,2,0))</f>
        <v xml:space="preserve">Inistón </v>
      </c>
      <c r="N3200">
        <f>VLOOKUP(F3200,MD!A:B,2,0)</f>
        <v>0</v>
      </c>
    </row>
    <row r="3201" spans="1:14">
      <c r="A3201" t="s">
        <v>133</v>
      </c>
      <c r="B3201" t="s">
        <v>0</v>
      </c>
      <c r="C3201" t="s">
        <v>181</v>
      </c>
      <c r="D3201" t="s">
        <v>181</v>
      </c>
      <c r="E3201" t="s">
        <v>684</v>
      </c>
      <c r="F3201" t="s">
        <v>491</v>
      </c>
      <c r="G3201" s="3">
        <v>-312.99</v>
      </c>
      <c r="H3201" s="3" t="str">
        <f>VLOOKUP($A3201&amp;$C3201&amp;$B3201,Mapping!$C:$G,3,0)</f>
        <v>PHARMA</v>
      </c>
      <c r="I3201" t="str">
        <f>VLOOKUP($A3201&amp;$C3201&amp;$B3201,Mapping!$C:$G,4,0)</f>
        <v>INISTON</v>
      </c>
      <c r="J3201" t="str">
        <f t="shared" si="50"/>
        <v>INISTON</v>
      </c>
      <c r="K3201" t="str">
        <f>VLOOKUP($A3201&amp;$C3201&amp;$B3201,Mapping!$C:$G,5,0)</f>
        <v>OTC</v>
      </c>
      <c r="L3201" t="str">
        <f>VLOOKUP(J3201&amp;H3201,Mapping!J:K,2,0)</f>
        <v>Iniston</v>
      </c>
      <c r="M3201" t="str">
        <f>IF(OR(I3201="PIZ BUIN",I3201="LISTERINE"),VLOOKUP(E3201,MAPEO!C:D,2,0)&amp;" "&amp;H3201,VLOOKUP(E3201,MAPEO!C:D,2,0))</f>
        <v xml:space="preserve">Inistón </v>
      </c>
      <c r="N3201">
        <f>VLOOKUP(F3201,MD!A:B,2,0)</f>
        <v>0</v>
      </c>
    </row>
    <row r="3202" spans="1:14">
      <c r="A3202" t="s">
        <v>133</v>
      </c>
      <c r="B3202" t="s">
        <v>0</v>
      </c>
      <c r="C3202" t="s">
        <v>181</v>
      </c>
      <c r="D3202" t="s">
        <v>181</v>
      </c>
      <c r="E3202" t="s">
        <v>684</v>
      </c>
      <c r="F3202" t="s">
        <v>492</v>
      </c>
      <c r="G3202" s="3">
        <v>-1491.37</v>
      </c>
      <c r="H3202" s="3" t="str">
        <f>VLOOKUP($A3202&amp;$C3202&amp;$B3202,Mapping!$C:$G,3,0)</f>
        <v>PHARMA</v>
      </c>
      <c r="I3202" t="str">
        <f>VLOOKUP($A3202&amp;$C3202&amp;$B3202,Mapping!$C:$G,4,0)</f>
        <v>INISTON</v>
      </c>
      <c r="J3202" t="str">
        <f t="shared" si="50"/>
        <v>INISTON</v>
      </c>
      <c r="K3202" t="str">
        <f>VLOOKUP($A3202&amp;$C3202&amp;$B3202,Mapping!$C:$G,5,0)</f>
        <v>OTC</v>
      </c>
      <c r="L3202" t="str">
        <f>VLOOKUP(J3202&amp;H3202,Mapping!J:K,2,0)</f>
        <v>Iniston</v>
      </c>
      <c r="M3202" t="str">
        <f>IF(OR(I3202="PIZ BUIN",I3202="LISTERINE"),VLOOKUP(E3202,MAPEO!C:D,2,0)&amp;" "&amp;H3202,VLOOKUP(E3202,MAPEO!C:D,2,0))</f>
        <v xml:space="preserve">Inistón </v>
      </c>
      <c r="N3202">
        <f>VLOOKUP(F3202,MD!A:B,2,0)</f>
        <v>0</v>
      </c>
    </row>
    <row r="3203" spans="1:14">
      <c r="A3203" t="s">
        <v>133</v>
      </c>
      <c r="B3203" t="s">
        <v>0</v>
      </c>
      <c r="C3203" t="s">
        <v>181</v>
      </c>
      <c r="D3203" t="s">
        <v>181</v>
      </c>
      <c r="E3203" t="s">
        <v>684</v>
      </c>
      <c r="F3203" t="s">
        <v>493</v>
      </c>
      <c r="G3203" s="3">
        <v>-15000.6</v>
      </c>
      <c r="H3203" s="3" t="str">
        <f>VLOOKUP($A3203&amp;$C3203&amp;$B3203,Mapping!$C:$G,3,0)</f>
        <v>PHARMA</v>
      </c>
      <c r="I3203" t="str">
        <f>VLOOKUP($A3203&amp;$C3203&amp;$B3203,Mapping!$C:$G,4,0)</f>
        <v>INISTON</v>
      </c>
      <c r="J3203" t="str">
        <f t="shared" si="50"/>
        <v>INISTON</v>
      </c>
      <c r="K3203" t="str">
        <f>VLOOKUP($A3203&amp;$C3203&amp;$B3203,Mapping!$C:$G,5,0)</f>
        <v>OTC</v>
      </c>
      <c r="L3203" t="str">
        <f>VLOOKUP(J3203&amp;H3203,Mapping!J:K,2,0)</f>
        <v>Iniston</v>
      </c>
      <c r="M3203" t="str">
        <f>IF(OR(I3203="PIZ BUIN",I3203="LISTERINE"),VLOOKUP(E3203,MAPEO!C:D,2,0)&amp;" "&amp;H3203,VLOOKUP(E3203,MAPEO!C:D,2,0))</f>
        <v xml:space="preserve">Inistón </v>
      </c>
      <c r="N3203">
        <f>VLOOKUP(F3203,MD!A:B,2,0)</f>
        <v>0</v>
      </c>
    </row>
    <row r="3204" spans="1:14">
      <c r="A3204" t="s">
        <v>133</v>
      </c>
      <c r="B3204" t="s">
        <v>0</v>
      </c>
      <c r="C3204" t="s">
        <v>181</v>
      </c>
      <c r="D3204" t="s">
        <v>181</v>
      </c>
      <c r="E3204" t="s">
        <v>684</v>
      </c>
      <c r="F3204" t="s">
        <v>95</v>
      </c>
      <c r="G3204" s="3">
        <v>-3.78</v>
      </c>
      <c r="H3204" s="3" t="str">
        <f>VLOOKUP($A3204&amp;$C3204&amp;$B3204,Mapping!$C:$G,3,0)</f>
        <v>PHARMA</v>
      </c>
      <c r="I3204" t="str">
        <f>VLOOKUP($A3204&amp;$C3204&amp;$B3204,Mapping!$C:$G,4,0)</f>
        <v>INISTON</v>
      </c>
      <c r="J3204" t="str">
        <f t="shared" si="50"/>
        <v>INISTON</v>
      </c>
      <c r="K3204" t="str">
        <f>VLOOKUP($A3204&amp;$C3204&amp;$B3204,Mapping!$C:$G,5,0)</f>
        <v>OTC</v>
      </c>
      <c r="L3204" t="str">
        <f>VLOOKUP(J3204&amp;H3204,Mapping!J:K,2,0)</f>
        <v>Iniston</v>
      </c>
      <c r="M3204" t="str">
        <f>IF(OR(I3204="PIZ BUIN",I3204="LISTERINE"),VLOOKUP(E3204,MAPEO!C:D,2,0)&amp;" "&amp;H3204,VLOOKUP(E3204,MAPEO!C:D,2,0))</f>
        <v xml:space="preserve">Inistón </v>
      </c>
      <c r="N3204" t="str">
        <f>VLOOKUP(F3204,MD!A:B,2,0)</f>
        <v>YTD 2015</v>
      </c>
    </row>
    <row r="3205" spans="1:14">
      <c r="A3205" t="s">
        <v>133</v>
      </c>
      <c r="B3205" t="s">
        <v>0</v>
      </c>
      <c r="C3205" t="s">
        <v>181</v>
      </c>
      <c r="D3205" t="s">
        <v>181</v>
      </c>
      <c r="E3205" t="s">
        <v>684</v>
      </c>
      <c r="F3205" t="s">
        <v>96</v>
      </c>
      <c r="G3205" s="3">
        <v>-50.08</v>
      </c>
      <c r="H3205" s="3" t="str">
        <f>VLOOKUP($A3205&amp;$C3205&amp;$B3205,Mapping!$C:$G,3,0)</f>
        <v>PHARMA</v>
      </c>
      <c r="I3205" t="str">
        <f>VLOOKUP($A3205&amp;$C3205&amp;$B3205,Mapping!$C:$G,4,0)</f>
        <v>INISTON</v>
      </c>
      <c r="J3205" t="str">
        <f t="shared" si="50"/>
        <v>INISTON</v>
      </c>
      <c r="K3205" t="str">
        <f>VLOOKUP($A3205&amp;$C3205&amp;$B3205,Mapping!$C:$G,5,0)</f>
        <v>OTC</v>
      </c>
      <c r="L3205" t="str">
        <f>VLOOKUP(J3205&amp;H3205,Mapping!J:K,2,0)</f>
        <v>Iniston</v>
      </c>
      <c r="M3205" t="str">
        <f>IF(OR(I3205="PIZ BUIN",I3205="LISTERINE"),VLOOKUP(E3205,MAPEO!C:D,2,0)&amp;" "&amp;H3205,VLOOKUP(E3205,MAPEO!C:D,2,0))</f>
        <v xml:space="preserve">Inistón </v>
      </c>
      <c r="N3205" t="str">
        <f>VLOOKUP(F3205,MD!A:B,2,0)</f>
        <v>YTD 2015</v>
      </c>
    </row>
    <row r="3206" spans="1:14">
      <c r="A3206" t="s">
        <v>133</v>
      </c>
      <c r="B3206" t="s">
        <v>0</v>
      </c>
      <c r="C3206" t="s">
        <v>181</v>
      </c>
      <c r="D3206" t="s">
        <v>181</v>
      </c>
      <c r="E3206" t="s">
        <v>684</v>
      </c>
      <c r="F3206" t="s">
        <v>97</v>
      </c>
      <c r="G3206" s="3">
        <v>383.83</v>
      </c>
      <c r="H3206" s="3" t="str">
        <f>VLOOKUP($A3206&amp;$C3206&amp;$B3206,Mapping!$C:$G,3,0)</f>
        <v>PHARMA</v>
      </c>
      <c r="I3206" t="str">
        <f>VLOOKUP($A3206&amp;$C3206&amp;$B3206,Mapping!$C:$G,4,0)</f>
        <v>INISTON</v>
      </c>
      <c r="J3206" t="str">
        <f t="shared" si="50"/>
        <v>INISTON</v>
      </c>
      <c r="K3206" t="str">
        <f>VLOOKUP($A3206&amp;$C3206&amp;$B3206,Mapping!$C:$G,5,0)</f>
        <v>OTC</v>
      </c>
      <c r="L3206" t="str">
        <f>VLOOKUP(J3206&amp;H3206,Mapping!J:K,2,0)</f>
        <v>Iniston</v>
      </c>
      <c r="M3206" t="str">
        <f>IF(OR(I3206="PIZ BUIN",I3206="LISTERINE"),VLOOKUP(E3206,MAPEO!C:D,2,0)&amp;" "&amp;H3206,VLOOKUP(E3206,MAPEO!C:D,2,0))</f>
        <v xml:space="preserve">Inistón </v>
      </c>
      <c r="N3206" t="str">
        <f>VLOOKUP(F3206,MD!A:B,2,0)</f>
        <v>YTD 2015</v>
      </c>
    </row>
    <row r="3207" spans="1:14">
      <c r="A3207" t="s">
        <v>133</v>
      </c>
      <c r="B3207" t="s">
        <v>0</v>
      </c>
      <c r="C3207" t="s">
        <v>181</v>
      </c>
      <c r="D3207" t="s">
        <v>181</v>
      </c>
      <c r="E3207" t="s">
        <v>684</v>
      </c>
      <c r="F3207" t="s">
        <v>101</v>
      </c>
      <c r="G3207" s="3">
        <v>-13.34</v>
      </c>
      <c r="H3207" s="3" t="str">
        <f>VLOOKUP($A3207&amp;$C3207&amp;$B3207,Mapping!$C:$G,3,0)</f>
        <v>PHARMA</v>
      </c>
      <c r="I3207" t="str">
        <f>VLOOKUP($A3207&amp;$C3207&amp;$B3207,Mapping!$C:$G,4,0)</f>
        <v>INISTON</v>
      </c>
      <c r="J3207" t="str">
        <f t="shared" si="50"/>
        <v>INISTON</v>
      </c>
      <c r="K3207" t="str">
        <f>VLOOKUP($A3207&amp;$C3207&amp;$B3207,Mapping!$C:$G,5,0)</f>
        <v>OTC</v>
      </c>
      <c r="L3207" t="str">
        <f>VLOOKUP(J3207&amp;H3207,Mapping!J:K,2,0)</f>
        <v>Iniston</v>
      </c>
      <c r="M3207" t="str">
        <f>IF(OR(I3207="PIZ BUIN",I3207="LISTERINE"),VLOOKUP(E3207,MAPEO!C:D,2,0)&amp;" "&amp;H3207,VLOOKUP(E3207,MAPEO!C:D,2,0))</f>
        <v xml:space="preserve">Inistón </v>
      </c>
      <c r="N3207" t="str">
        <f>VLOOKUP(F3207,MD!A:B,2,0)</f>
        <v>YTD 2015</v>
      </c>
    </row>
    <row r="3208" spans="1:14">
      <c r="A3208" t="s">
        <v>133</v>
      </c>
      <c r="B3208" t="s">
        <v>0</v>
      </c>
      <c r="C3208" t="s">
        <v>181</v>
      </c>
      <c r="D3208" t="s">
        <v>181</v>
      </c>
      <c r="E3208" t="s">
        <v>684</v>
      </c>
      <c r="F3208" t="s">
        <v>104</v>
      </c>
      <c r="G3208" s="3">
        <v>-46.41</v>
      </c>
      <c r="H3208" s="3" t="str">
        <f>VLOOKUP($A3208&amp;$C3208&amp;$B3208,Mapping!$C:$G,3,0)</f>
        <v>PHARMA</v>
      </c>
      <c r="I3208" t="str">
        <f>VLOOKUP($A3208&amp;$C3208&amp;$B3208,Mapping!$C:$G,4,0)</f>
        <v>INISTON</v>
      </c>
      <c r="J3208" t="str">
        <f t="shared" si="50"/>
        <v>INISTON</v>
      </c>
      <c r="K3208" t="str">
        <f>VLOOKUP($A3208&amp;$C3208&amp;$B3208,Mapping!$C:$G,5,0)</f>
        <v>OTC</v>
      </c>
      <c r="L3208" t="str">
        <f>VLOOKUP(J3208&amp;H3208,Mapping!J:K,2,0)</f>
        <v>Iniston</v>
      </c>
      <c r="M3208" t="str">
        <f>IF(OR(I3208="PIZ BUIN",I3208="LISTERINE"),VLOOKUP(E3208,MAPEO!C:D,2,0)&amp;" "&amp;H3208,VLOOKUP(E3208,MAPEO!C:D,2,0))</f>
        <v xml:space="preserve">Inistón </v>
      </c>
      <c r="N3208" t="str">
        <f>VLOOKUP(F3208,MD!A:B,2,0)</f>
        <v>YTD 2015</v>
      </c>
    </row>
    <row r="3209" spans="1:14">
      <c r="A3209" t="s">
        <v>133</v>
      </c>
      <c r="B3209" t="s">
        <v>0</v>
      </c>
      <c r="C3209" t="s">
        <v>181</v>
      </c>
      <c r="D3209" t="s">
        <v>181</v>
      </c>
      <c r="E3209" t="s">
        <v>684</v>
      </c>
      <c r="F3209" t="s">
        <v>105</v>
      </c>
      <c r="G3209" s="3">
        <v>5290.52</v>
      </c>
      <c r="H3209" s="3" t="str">
        <f>VLOOKUP($A3209&amp;$C3209&amp;$B3209,Mapping!$C:$G,3,0)</f>
        <v>PHARMA</v>
      </c>
      <c r="I3209" t="str">
        <f>VLOOKUP($A3209&amp;$C3209&amp;$B3209,Mapping!$C:$G,4,0)</f>
        <v>INISTON</v>
      </c>
      <c r="J3209" t="str">
        <f t="shared" si="50"/>
        <v>INISTON</v>
      </c>
      <c r="K3209" t="str">
        <f>VLOOKUP($A3209&amp;$C3209&amp;$B3209,Mapping!$C:$G,5,0)</f>
        <v>OTC</v>
      </c>
      <c r="L3209" t="str">
        <f>VLOOKUP(J3209&amp;H3209,Mapping!J:K,2,0)</f>
        <v>Iniston</v>
      </c>
      <c r="M3209" t="str">
        <f>IF(OR(I3209="PIZ BUIN",I3209="LISTERINE"),VLOOKUP(E3209,MAPEO!C:D,2,0)&amp;" "&amp;H3209,VLOOKUP(E3209,MAPEO!C:D,2,0))</f>
        <v xml:space="preserve">Inistón </v>
      </c>
      <c r="N3209" t="str">
        <f>VLOOKUP(F3209,MD!A:B,2,0)</f>
        <v>YTD 2015</v>
      </c>
    </row>
    <row r="3210" spans="1:14">
      <c r="A3210" t="s">
        <v>133</v>
      </c>
      <c r="B3210" t="s">
        <v>0</v>
      </c>
      <c r="C3210" t="s">
        <v>181</v>
      </c>
      <c r="D3210" t="s">
        <v>181</v>
      </c>
      <c r="E3210" t="s">
        <v>684</v>
      </c>
      <c r="F3210" t="s">
        <v>106</v>
      </c>
      <c r="G3210" s="3">
        <v>-5.86</v>
      </c>
      <c r="H3210" s="3" t="str">
        <f>VLOOKUP($A3210&amp;$C3210&amp;$B3210,Mapping!$C:$G,3,0)</f>
        <v>PHARMA</v>
      </c>
      <c r="I3210" t="str">
        <f>VLOOKUP($A3210&amp;$C3210&amp;$B3210,Mapping!$C:$G,4,0)</f>
        <v>INISTON</v>
      </c>
      <c r="J3210" t="str">
        <f t="shared" si="50"/>
        <v>INISTON</v>
      </c>
      <c r="K3210" t="str">
        <f>VLOOKUP($A3210&amp;$C3210&amp;$B3210,Mapping!$C:$G,5,0)</f>
        <v>OTC</v>
      </c>
      <c r="L3210" t="str">
        <f>VLOOKUP(J3210&amp;H3210,Mapping!J:K,2,0)</f>
        <v>Iniston</v>
      </c>
      <c r="M3210" t="str">
        <f>IF(OR(I3210="PIZ BUIN",I3210="LISTERINE"),VLOOKUP(E3210,MAPEO!C:D,2,0)&amp;" "&amp;H3210,VLOOKUP(E3210,MAPEO!C:D,2,0))</f>
        <v xml:space="preserve">Inistón </v>
      </c>
      <c r="N3210" t="str">
        <f>VLOOKUP(F3210,MD!A:B,2,0)</f>
        <v>YTD 2015</v>
      </c>
    </row>
    <row r="3211" spans="1:14">
      <c r="A3211" t="s">
        <v>133</v>
      </c>
      <c r="B3211" t="s">
        <v>0</v>
      </c>
      <c r="C3211" t="s">
        <v>181</v>
      </c>
      <c r="D3211" t="s">
        <v>181</v>
      </c>
      <c r="E3211" t="s">
        <v>684</v>
      </c>
      <c r="F3211" t="s">
        <v>108</v>
      </c>
      <c r="G3211" s="3">
        <v>-139.19</v>
      </c>
      <c r="H3211" s="3" t="str">
        <f>VLOOKUP($A3211&amp;$C3211&amp;$B3211,Mapping!$C:$G,3,0)</f>
        <v>PHARMA</v>
      </c>
      <c r="I3211" t="str">
        <f>VLOOKUP($A3211&amp;$C3211&amp;$B3211,Mapping!$C:$G,4,0)</f>
        <v>INISTON</v>
      </c>
      <c r="J3211" t="str">
        <f t="shared" si="50"/>
        <v>INISTON</v>
      </c>
      <c r="K3211" t="str">
        <f>VLOOKUP($A3211&amp;$C3211&amp;$B3211,Mapping!$C:$G,5,0)</f>
        <v>OTC</v>
      </c>
      <c r="L3211" t="str">
        <f>VLOOKUP(J3211&amp;H3211,Mapping!J:K,2,0)</f>
        <v>Iniston</v>
      </c>
      <c r="M3211" t="str">
        <f>IF(OR(I3211="PIZ BUIN",I3211="LISTERINE"),VLOOKUP(E3211,MAPEO!C:D,2,0)&amp;" "&amp;H3211,VLOOKUP(E3211,MAPEO!C:D,2,0))</f>
        <v xml:space="preserve">Inistón </v>
      </c>
      <c r="N3211">
        <f>VLOOKUP(F3211,MD!A:B,2,0)</f>
        <v>0</v>
      </c>
    </row>
    <row r="3212" spans="1:14">
      <c r="A3212" t="s">
        <v>133</v>
      </c>
      <c r="B3212" t="s">
        <v>0</v>
      </c>
      <c r="C3212" t="s">
        <v>181</v>
      </c>
      <c r="D3212" t="s">
        <v>181</v>
      </c>
      <c r="E3212" t="s">
        <v>684</v>
      </c>
      <c r="F3212" t="s">
        <v>109</v>
      </c>
      <c r="G3212" s="3">
        <v>-240.69</v>
      </c>
      <c r="H3212" s="3" t="str">
        <f>VLOOKUP($A3212&amp;$C3212&amp;$B3212,Mapping!$C:$G,3,0)</f>
        <v>PHARMA</v>
      </c>
      <c r="I3212" t="str">
        <f>VLOOKUP($A3212&amp;$C3212&amp;$B3212,Mapping!$C:$G,4,0)</f>
        <v>INISTON</v>
      </c>
      <c r="J3212" t="str">
        <f t="shared" si="50"/>
        <v>INISTON</v>
      </c>
      <c r="K3212" t="str">
        <f>VLOOKUP($A3212&amp;$C3212&amp;$B3212,Mapping!$C:$G,5,0)</f>
        <v>OTC</v>
      </c>
      <c r="L3212" t="str">
        <f>VLOOKUP(J3212&amp;H3212,Mapping!J:K,2,0)</f>
        <v>Iniston</v>
      </c>
      <c r="M3212" t="str">
        <f>IF(OR(I3212="PIZ BUIN",I3212="LISTERINE"),VLOOKUP(E3212,MAPEO!C:D,2,0)&amp;" "&amp;H3212,VLOOKUP(E3212,MAPEO!C:D,2,0))</f>
        <v xml:space="preserve">Inistón </v>
      </c>
      <c r="N3212">
        <f>VLOOKUP(F3212,MD!A:B,2,0)</f>
        <v>0</v>
      </c>
    </row>
    <row r="3213" spans="1:14">
      <c r="A3213" t="s">
        <v>133</v>
      </c>
      <c r="B3213" t="s">
        <v>0</v>
      </c>
      <c r="C3213" t="s">
        <v>181</v>
      </c>
      <c r="D3213" t="s">
        <v>181</v>
      </c>
      <c r="E3213" t="s">
        <v>684</v>
      </c>
      <c r="F3213" t="s">
        <v>110</v>
      </c>
      <c r="G3213" s="3">
        <v>-254.48</v>
      </c>
      <c r="H3213" s="3" t="str">
        <f>VLOOKUP($A3213&amp;$C3213&amp;$B3213,Mapping!$C:$G,3,0)</f>
        <v>PHARMA</v>
      </c>
      <c r="I3213" t="str">
        <f>VLOOKUP($A3213&amp;$C3213&amp;$B3213,Mapping!$C:$G,4,0)</f>
        <v>INISTON</v>
      </c>
      <c r="J3213" t="str">
        <f t="shared" si="50"/>
        <v>INISTON</v>
      </c>
      <c r="K3213" t="str">
        <f>VLOOKUP($A3213&amp;$C3213&amp;$B3213,Mapping!$C:$G,5,0)</f>
        <v>OTC</v>
      </c>
      <c r="L3213" t="str">
        <f>VLOOKUP(J3213&amp;H3213,Mapping!J:K,2,0)</f>
        <v>Iniston</v>
      </c>
      <c r="M3213" t="str">
        <f>IF(OR(I3213="PIZ BUIN",I3213="LISTERINE"),VLOOKUP(E3213,MAPEO!C:D,2,0)&amp;" "&amp;H3213,VLOOKUP(E3213,MAPEO!C:D,2,0))</f>
        <v xml:space="preserve">Inistón </v>
      </c>
      <c r="N3213">
        <f>VLOOKUP(F3213,MD!A:B,2,0)</f>
        <v>0</v>
      </c>
    </row>
    <row r="3214" spans="1:14">
      <c r="A3214" t="s">
        <v>133</v>
      </c>
      <c r="B3214" t="s">
        <v>0</v>
      </c>
      <c r="C3214" t="s">
        <v>181</v>
      </c>
      <c r="D3214" t="s">
        <v>181</v>
      </c>
      <c r="E3214" t="s">
        <v>684</v>
      </c>
      <c r="F3214" t="s">
        <v>111</v>
      </c>
      <c r="G3214" s="3">
        <v>-34.549999999999997</v>
      </c>
      <c r="H3214" s="3" t="str">
        <f>VLOOKUP($A3214&amp;$C3214&amp;$B3214,Mapping!$C:$G,3,0)</f>
        <v>PHARMA</v>
      </c>
      <c r="I3214" t="str">
        <f>VLOOKUP($A3214&amp;$C3214&amp;$B3214,Mapping!$C:$G,4,0)</f>
        <v>INISTON</v>
      </c>
      <c r="J3214" t="str">
        <f t="shared" si="50"/>
        <v>INISTON</v>
      </c>
      <c r="K3214" t="str">
        <f>VLOOKUP($A3214&amp;$C3214&amp;$B3214,Mapping!$C:$G,5,0)</f>
        <v>OTC</v>
      </c>
      <c r="L3214" t="str">
        <f>VLOOKUP(J3214&amp;H3214,Mapping!J:K,2,0)</f>
        <v>Iniston</v>
      </c>
      <c r="M3214" t="str">
        <f>IF(OR(I3214="PIZ BUIN",I3214="LISTERINE"),VLOOKUP(E3214,MAPEO!C:D,2,0)&amp;" "&amp;H3214,VLOOKUP(E3214,MAPEO!C:D,2,0))</f>
        <v xml:space="preserve">Inistón </v>
      </c>
      <c r="N3214">
        <f>VLOOKUP(F3214,MD!A:B,2,0)</f>
        <v>0</v>
      </c>
    </row>
    <row r="3215" spans="1:14">
      <c r="A3215" t="s">
        <v>133</v>
      </c>
      <c r="B3215" t="s">
        <v>0</v>
      </c>
      <c r="C3215" t="s">
        <v>181</v>
      </c>
      <c r="D3215" t="s">
        <v>181</v>
      </c>
      <c r="E3215" t="s">
        <v>684</v>
      </c>
      <c r="F3215" t="s">
        <v>114</v>
      </c>
      <c r="G3215" s="3">
        <v>-136.05000000000001</v>
      </c>
      <c r="H3215" s="3" t="str">
        <f>VLOOKUP($A3215&amp;$C3215&amp;$B3215,Mapping!$C:$G,3,0)</f>
        <v>PHARMA</v>
      </c>
      <c r="I3215" t="str">
        <f>VLOOKUP($A3215&amp;$C3215&amp;$B3215,Mapping!$C:$G,4,0)</f>
        <v>INISTON</v>
      </c>
      <c r="J3215" t="str">
        <f t="shared" si="50"/>
        <v>INISTON</v>
      </c>
      <c r="K3215" t="str">
        <f>VLOOKUP($A3215&amp;$C3215&amp;$B3215,Mapping!$C:$G,5,0)</f>
        <v>OTC</v>
      </c>
      <c r="L3215" t="str">
        <f>VLOOKUP(J3215&amp;H3215,Mapping!J:K,2,0)</f>
        <v>Iniston</v>
      </c>
      <c r="M3215" t="str">
        <f>IF(OR(I3215="PIZ BUIN",I3215="LISTERINE"),VLOOKUP(E3215,MAPEO!C:D,2,0)&amp;" "&amp;H3215,VLOOKUP(E3215,MAPEO!C:D,2,0))</f>
        <v xml:space="preserve">Inistón </v>
      </c>
      <c r="N3215">
        <f>VLOOKUP(F3215,MD!A:B,2,0)</f>
        <v>0</v>
      </c>
    </row>
    <row r="3216" spans="1:14">
      <c r="A3216" t="s">
        <v>133</v>
      </c>
      <c r="B3216" t="s">
        <v>0</v>
      </c>
      <c r="C3216" t="s">
        <v>181</v>
      </c>
      <c r="D3216" t="s">
        <v>181</v>
      </c>
      <c r="E3216" t="s">
        <v>684</v>
      </c>
      <c r="F3216" t="s">
        <v>115</v>
      </c>
      <c r="G3216" s="3">
        <v>-2.67</v>
      </c>
      <c r="H3216" s="3" t="str">
        <f>VLOOKUP($A3216&amp;$C3216&amp;$B3216,Mapping!$C:$G,3,0)</f>
        <v>PHARMA</v>
      </c>
      <c r="I3216" t="str">
        <f>VLOOKUP($A3216&amp;$C3216&amp;$B3216,Mapping!$C:$G,4,0)</f>
        <v>INISTON</v>
      </c>
      <c r="J3216" t="str">
        <f t="shared" si="50"/>
        <v>INISTON</v>
      </c>
      <c r="K3216" t="str">
        <f>VLOOKUP($A3216&amp;$C3216&amp;$B3216,Mapping!$C:$G,5,0)</f>
        <v>OTC</v>
      </c>
      <c r="L3216" t="str">
        <f>VLOOKUP(J3216&amp;H3216,Mapping!J:K,2,0)</f>
        <v>Iniston</v>
      </c>
      <c r="M3216" t="str">
        <f>IF(OR(I3216="PIZ BUIN",I3216="LISTERINE"),VLOOKUP(E3216,MAPEO!C:D,2,0)&amp;" "&amp;H3216,VLOOKUP(E3216,MAPEO!C:D,2,0))</f>
        <v xml:space="preserve">Inistón </v>
      </c>
      <c r="N3216" t="str">
        <f>VLOOKUP(F3216,MD!A:B,2,0)</f>
        <v>YTD 2016</v>
      </c>
    </row>
    <row r="3217" spans="1:14">
      <c r="A3217" t="s">
        <v>133</v>
      </c>
      <c r="B3217" t="s">
        <v>0</v>
      </c>
      <c r="C3217" t="s">
        <v>181</v>
      </c>
      <c r="D3217" t="s">
        <v>181</v>
      </c>
      <c r="E3217" t="s">
        <v>684</v>
      </c>
      <c r="F3217" t="s">
        <v>117</v>
      </c>
      <c r="G3217" s="3">
        <v>-18.670000000000002</v>
      </c>
      <c r="H3217" s="3" t="str">
        <f>VLOOKUP($A3217&amp;$C3217&amp;$B3217,Mapping!$C:$G,3,0)</f>
        <v>PHARMA</v>
      </c>
      <c r="I3217" t="str">
        <f>VLOOKUP($A3217&amp;$C3217&amp;$B3217,Mapping!$C:$G,4,0)</f>
        <v>INISTON</v>
      </c>
      <c r="J3217" t="str">
        <f t="shared" si="50"/>
        <v>INISTON</v>
      </c>
      <c r="K3217" t="str">
        <f>VLOOKUP($A3217&amp;$C3217&amp;$B3217,Mapping!$C:$G,5,0)</f>
        <v>OTC</v>
      </c>
      <c r="L3217" t="str">
        <f>VLOOKUP(J3217&amp;H3217,Mapping!J:K,2,0)</f>
        <v>Iniston</v>
      </c>
      <c r="M3217" t="str">
        <f>IF(OR(I3217="PIZ BUIN",I3217="LISTERINE"),VLOOKUP(E3217,MAPEO!C:D,2,0)&amp;" "&amp;H3217,VLOOKUP(E3217,MAPEO!C:D,2,0))</f>
        <v xml:space="preserve">Inistón </v>
      </c>
      <c r="N3217" t="str">
        <f>VLOOKUP(F3217,MD!A:B,2,0)</f>
        <v>YTD 2016</v>
      </c>
    </row>
    <row r="3218" spans="1:14">
      <c r="A3218" t="s">
        <v>133</v>
      </c>
      <c r="B3218" t="s">
        <v>0</v>
      </c>
      <c r="C3218" t="s">
        <v>181</v>
      </c>
      <c r="D3218" t="s">
        <v>181</v>
      </c>
      <c r="E3218" t="s">
        <v>684</v>
      </c>
      <c r="F3218" t="s">
        <v>118</v>
      </c>
      <c r="G3218" s="3">
        <v>-14.87</v>
      </c>
      <c r="H3218" s="3" t="str">
        <f>VLOOKUP($A3218&amp;$C3218&amp;$B3218,Mapping!$C:$G,3,0)</f>
        <v>PHARMA</v>
      </c>
      <c r="I3218" t="str">
        <f>VLOOKUP($A3218&amp;$C3218&amp;$B3218,Mapping!$C:$G,4,0)</f>
        <v>INISTON</v>
      </c>
      <c r="J3218" t="str">
        <f t="shared" si="50"/>
        <v>INISTON</v>
      </c>
      <c r="K3218" t="str">
        <f>VLOOKUP($A3218&amp;$C3218&amp;$B3218,Mapping!$C:$G,5,0)</f>
        <v>OTC</v>
      </c>
      <c r="L3218" t="str">
        <f>VLOOKUP(J3218&amp;H3218,Mapping!J:K,2,0)</f>
        <v>Iniston</v>
      </c>
      <c r="M3218" t="str">
        <f>IF(OR(I3218="PIZ BUIN",I3218="LISTERINE"),VLOOKUP(E3218,MAPEO!C:D,2,0)&amp;" "&amp;H3218,VLOOKUP(E3218,MAPEO!C:D,2,0))</f>
        <v xml:space="preserve">Inistón </v>
      </c>
      <c r="N3218" t="str">
        <f>VLOOKUP(F3218,MD!A:B,2,0)</f>
        <v>YTD 2016</v>
      </c>
    </row>
    <row r="3219" spans="1:14">
      <c r="A3219" t="s">
        <v>133</v>
      </c>
      <c r="B3219" t="s">
        <v>0</v>
      </c>
      <c r="C3219" t="s">
        <v>181</v>
      </c>
      <c r="D3219" t="s">
        <v>181</v>
      </c>
      <c r="E3219" t="s">
        <v>685</v>
      </c>
      <c r="F3219" t="s">
        <v>487</v>
      </c>
      <c r="G3219" s="3">
        <v>-542.79999999999995</v>
      </c>
      <c r="H3219" s="3" t="str">
        <f>VLOOKUP($A3219&amp;$C3219&amp;$B3219,Mapping!$C:$G,3,0)</f>
        <v>PHARMA</v>
      </c>
      <c r="I3219" t="str">
        <f>VLOOKUP($A3219&amp;$C3219&amp;$B3219,Mapping!$C:$G,4,0)</f>
        <v>INISTON</v>
      </c>
      <c r="J3219" t="str">
        <f t="shared" si="50"/>
        <v>INISTON</v>
      </c>
      <c r="K3219" t="str">
        <f>VLOOKUP($A3219&amp;$C3219&amp;$B3219,Mapping!$C:$G,5,0)</f>
        <v>OTC</v>
      </c>
      <c r="L3219" t="str">
        <f>VLOOKUP(J3219&amp;H3219,Mapping!J:K,2,0)</f>
        <v>Iniston</v>
      </c>
      <c r="M3219" t="str">
        <f>IF(OR(I3219="PIZ BUIN",I3219="LISTERINE"),VLOOKUP(E3219,MAPEO!C:D,2,0)&amp;" "&amp;H3219,VLOOKUP(E3219,MAPEO!C:D,2,0))</f>
        <v xml:space="preserve">Inistón </v>
      </c>
      <c r="N3219">
        <f>VLOOKUP(F3219,MD!A:B,2,0)</f>
        <v>0</v>
      </c>
    </row>
    <row r="3220" spans="1:14">
      <c r="A3220" t="s">
        <v>133</v>
      </c>
      <c r="B3220" t="s">
        <v>0</v>
      </c>
      <c r="C3220" t="s">
        <v>181</v>
      </c>
      <c r="D3220" t="s">
        <v>181</v>
      </c>
      <c r="E3220" t="s">
        <v>685</v>
      </c>
      <c r="F3220" t="s">
        <v>488</v>
      </c>
      <c r="G3220" s="3">
        <v>-1206.24</v>
      </c>
      <c r="H3220" s="3" t="str">
        <f>VLOOKUP($A3220&amp;$C3220&amp;$B3220,Mapping!$C:$G,3,0)</f>
        <v>PHARMA</v>
      </c>
      <c r="I3220" t="str">
        <f>VLOOKUP($A3220&amp;$C3220&amp;$B3220,Mapping!$C:$G,4,0)</f>
        <v>INISTON</v>
      </c>
      <c r="J3220" t="str">
        <f t="shared" si="50"/>
        <v>INISTON</v>
      </c>
      <c r="K3220" t="str">
        <f>VLOOKUP($A3220&amp;$C3220&amp;$B3220,Mapping!$C:$G,5,0)</f>
        <v>OTC</v>
      </c>
      <c r="L3220" t="str">
        <f>VLOOKUP(J3220&amp;H3220,Mapping!J:K,2,0)</f>
        <v>Iniston</v>
      </c>
      <c r="M3220" t="str">
        <f>IF(OR(I3220="PIZ BUIN",I3220="LISTERINE"),VLOOKUP(E3220,MAPEO!C:D,2,0)&amp;" "&amp;H3220,VLOOKUP(E3220,MAPEO!C:D,2,0))</f>
        <v xml:space="preserve">Inistón </v>
      </c>
      <c r="N3220">
        <f>VLOOKUP(F3220,MD!A:B,2,0)</f>
        <v>0</v>
      </c>
    </row>
    <row r="3221" spans="1:14">
      <c r="A3221" t="s">
        <v>133</v>
      </c>
      <c r="B3221" t="s">
        <v>0</v>
      </c>
      <c r="C3221" t="s">
        <v>181</v>
      </c>
      <c r="D3221" t="s">
        <v>181</v>
      </c>
      <c r="E3221" t="s">
        <v>685</v>
      </c>
      <c r="F3221" t="s">
        <v>490</v>
      </c>
      <c r="G3221" s="3">
        <v>280.55</v>
      </c>
      <c r="H3221" s="3" t="str">
        <f>VLOOKUP($A3221&amp;$C3221&amp;$B3221,Mapping!$C:$G,3,0)</f>
        <v>PHARMA</v>
      </c>
      <c r="I3221" t="str">
        <f>VLOOKUP($A3221&amp;$C3221&amp;$B3221,Mapping!$C:$G,4,0)</f>
        <v>INISTON</v>
      </c>
      <c r="J3221" t="str">
        <f t="shared" si="50"/>
        <v>INISTON</v>
      </c>
      <c r="K3221" t="str">
        <f>VLOOKUP($A3221&amp;$C3221&amp;$B3221,Mapping!$C:$G,5,0)</f>
        <v>OTC</v>
      </c>
      <c r="L3221" t="str">
        <f>VLOOKUP(J3221&amp;H3221,Mapping!J:K,2,0)</f>
        <v>Iniston</v>
      </c>
      <c r="M3221" t="str">
        <f>IF(OR(I3221="PIZ BUIN",I3221="LISTERINE"),VLOOKUP(E3221,MAPEO!C:D,2,0)&amp;" "&amp;H3221,VLOOKUP(E3221,MAPEO!C:D,2,0))</f>
        <v xml:space="preserve">Inistón </v>
      </c>
      <c r="N3221">
        <f>VLOOKUP(F3221,MD!A:B,2,0)</f>
        <v>0</v>
      </c>
    </row>
    <row r="3222" spans="1:14">
      <c r="A3222" t="s">
        <v>133</v>
      </c>
      <c r="B3222" t="s">
        <v>0</v>
      </c>
      <c r="C3222" t="s">
        <v>181</v>
      </c>
      <c r="D3222" t="s">
        <v>181</v>
      </c>
      <c r="E3222" t="s">
        <v>685</v>
      </c>
      <c r="F3222" t="s">
        <v>493</v>
      </c>
      <c r="G3222" s="3">
        <v>-245.02</v>
      </c>
      <c r="H3222" s="3" t="str">
        <f>VLOOKUP($A3222&amp;$C3222&amp;$B3222,Mapping!$C:$G,3,0)</f>
        <v>PHARMA</v>
      </c>
      <c r="I3222" t="str">
        <f>VLOOKUP($A3222&amp;$C3222&amp;$B3222,Mapping!$C:$G,4,0)</f>
        <v>INISTON</v>
      </c>
      <c r="J3222" t="str">
        <f t="shared" si="50"/>
        <v>INISTON</v>
      </c>
      <c r="K3222" t="str">
        <f>VLOOKUP($A3222&amp;$C3222&amp;$B3222,Mapping!$C:$G,5,0)</f>
        <v>OTC</v>
      </c>
      <c r="L3222" t="str">
        <f>VLOOKUP(J3222&amp;H3222,Mapping!J:K,2,0)</f>
        <v>Iniston</v>
      </c>
      <c r="M3222" t="str">
        <f>IF(OR(I3222="PIZ BUIN",I3222="LISTERINE"),VLOOKUP(E3222,MAPEO!C:D,2,0)&amp;" "&amp;H3222,VLOOKUP(E3222,MAPEO!C:D,2,0))</f>
        <v xml:space="preserve">Inistón </v>
      </c>
      <c r="N3222">
        <f>VLOOKUP(F3222,MD!A:B,2,0)</f>
        <v>0</v>
      </c>
    </row>
    <row r="3223" spans="1:14">
      <c r="A3223" t="s">
        <v>133</v>
      </c>
      <c r="B3223" t="s">
        <v>0</v>
      </c>
      <c r="C3223" t="s">
        <v>181</v>
      </c>
      <c r="D3223" t="s">
        <v>181</v>
      </c>
      <c r="E3223" t="s">
        <v>686</v>
      </c>
      <c r="F3223" t="s">
        <v>487</v>
      </c>
      <c r="G3223" s="3">
        <v>24.81</v>
      </c>
      <c r="H3223" s="3" t="str">
        <f>VLOOKUP($A3223&amp;$C3223&amp;$B3223,Mapping!$C:$G,3,0)</f>
        <v>PHARMA</v>
      </c>
      <c r="I3223" t="str">
        <f>VLOOKUP($A3223&amp;$C3223&amp;$B3223,Mapping!$C:$G,4,0)</f>
        <v>INISTON</v>
      </c>
      <c r="J3223" t="str">
        <f t="shared" si="50"/>
        <v>INISTON</v>
      </c>
      <c r="K3223" t="str">
        <f>VLOOKUP($A3223&amp;$C3223&amp;$B3223,Mapping!$C:$G,5,0)</f>
        <v>OTC</v>
      </c>
      <c r="L3223" t="str">
        <f>VLOOKUP(J3223&amp;H3223,Mapping!J:K,2,0)</f>
        <v>Iniston</v>
      </c>
      <c r="M3223" t="str">
        <f>IF(OR(I3223="PIZ BUIN",I3223="LISTERINE"),VLOOKUP(E3223,MAPEO!C:D,2,0)&amp;" "&amp;H3223,VLOOKUP(E3223,MAPEO!C:D,2,0))</f>
        <v xml:space="preserve">Inistón </v>
      </c>
      <c r="N3223">
        <f>VLOOKUP(F3223,MD!A:B,2,0)</f>
        <v>0</v>
      </c>
    </row>
    <row r="3224" spans="1:14">
      <c r="A3224" t="s">
        <v>133</v>
      </c>
      <c r="B3224" t="s">
        <v>0</v>
      </c>
      <c r="C3224" t="s">
        <v>181</v>
      </c>
      <c r="D3224" t="s">
        <v>181</v>
      </c>
      <c r="E3224" t="s">
        <v>687</v>
      </c>
      <c r="F3224" t="s">
        <v>484</v>
      </c>
      <c r="G3224" s="3">
        <v>33.26</v>
      </c>
      <c r="H3224" s="3" t="str">
        <f>VLOOKUP($A3224&amp;$C3224&amp;$B3224,Mapping!$C:$G,3,0)</f>
        <v>PHARMA</v>
      </c>
      <c r="I3224" t="str">
        <f>VLOOKUP($A3224&amp;$C3224&amp;$B3224,Mapping!$C:$G,4,0)</f>
        <v>INISTON</v>
      </c>
      <c r="J3224" t="str">
        <f t="shared" si="50"/>
        <v>INISTON</v>
      </c>
      <c r="K3224" t="str">
        <f>VLOOKUP($A3224&amp;$C3224&amp;$B3224,Mapping!$C:$G,5,0)</f>
        <v>OTC</v>
      </c>
      <c r="L3224" t="str">
        <f>VLOOKUP(J3224&amp;H3224,Mapping!J:K,2,0)</f>
        <v>Iniston</v>
      </c>
      <c r="M3224" t="str">
        <f>IF(OR(I3224="PIZ BUIN",I3224="LISTERINE"),VLOOKUP(E3224,MAPEO!C:D,2,0)&amp;" "&amp;H3224,VLOOKUP(E3224,MAPEO!C:D,2,0))</f>
        <v xml:space="preserve">Inistón </v>
      </c>
      <c r="N3224">
        <f>VLOOKUP(F3224,MD!A:B,2,0)</f>
        <v>0</v>
      </c>
    </row>
    <row r="3225" spans="1:14">
      <c r="A3225" t="s">
        <v>133</v>
      </c>
      <c r="B3225" t="s">
        <v>0</v>
      </c>
      <c r="C3225" t="s">
        <v>181</v>
      </c>
      <c r="D3225" t="s">
        <v>181</v>
      </c>
      <c r="E3225" t="s">
        <v>687</v>
      </c>
      <c r="F3225" t="s">
        <v>486</v>
      </c>
      <c r="G3225" s="3">
        <v>-1.27</v>
      </c>
      <c r="H3225" s="3" t="str">
        <f>VLOOKUP($A3225&amp;$C3225&amp;$B3225,Mapping!$C:$G,3,0)</f>
        <v>PHARMA</v>
      </c>
      <c r="I3225" t="str">
        <f>VLOOKUP($A3225&amp;$C3225&amp;$B3225,Mapping!$C:$G,4,0)</f>
        <v>INISTON</v>
      </c>
      <c r="J3225" t="str">
        <f t="shared" si="50"/>
        <v>INISTON</v>
      </c>
      <c r="K3225" t="str">
        <f>VLOOKUP($A3225&amp;$C3225&amp;$B3225,Mapping!$C:$G,5,0)</f>
        <v>OTC</v>
      </c>
      <c r="L3225" t="str">
        <f>VLOOKUP(J3225&amp;H3225,Mapping!J:K,2,0)</f>
        <v>Iniston</v>
      </c>
      <c r="M3225" t="str">
        <f>IF(OR(I3225="PIZ BUIN",I3225="LISTERINE"),VLOOKUP(E3225,MAPEO!C:D,2,0)&amp;" "&amp;H3225,VLOOKUP(E3225,MAPEO!C:D,2,0))</f>
        <v xml:space="preserve">Inistón </v>
      </c>
      <c r="N3225">
        <f>VLOOKUP(F3225,MD!A:B,2,0)</f>
        <v>0</v>
      </c>
    </row>
    <row r="3226" spans="1:14">
      <c r="A3226" t="s">
        <v>133</v>
      </c>
      <c r="B3226" t="s">
        <v>0</v>
      </c>
      <c r="C3226" t="s">
        <v>181</v>
      </c>
      <c r="D3226" t="s">
        <v>181</v>
      </c>
      <c r="E3226" t="s">
        <v>687</v>
      </c>
      <c r="F3226" t="s">
        <v>487</v>
      </c>
      <c r="G3226" s="3">
        <v>3.62</v>
      </c>
      <c r="H3226" s="3" t="str">
        <f>VLOOKUP($A3226&amp;$C3226&amp;$B3226,Mapping!$C:$G,3,0)</f>
        <v>PHARMA</v>
      </c>
      <c r="I3226" t="str">
        <f>VLOOKUP($A3226&amp;$C3226&amp;$B3226,Mapping!$C:$G,4,0)</f>
        <v>INISTON</v>
      </c>
      <c r="J3226" t="str">
        <f t="shared" si="50"/>
        <v>INISTON</v>
      </c>
      <c r="K3226" t="str">
        <f>VLOOKUP($A3226&amp;$C3226&amp;$B3226,Mapping!$C:$G,5,0)</f>
        <v>OTC</v>
      </c>
      <c r="L3226" t="str">
        <f>VLOOKUP(J3226&amp;H3226,Mapping!J:K,2,0)</f>
        <v>Iniston</v>
      </c>
      <c r="M3226" t="str">
        <f>IF(OR(I3226="PIZ BUIN",I3226="LISTERINE"),VLOOKUP(E3226,MAPEO!C:D,2,0)&amp;" "&amp;H3226,VLOOKUP(E3226,MAPEO!C:D,2,0))</f>
        <v xml:space="preserve">Inistón </v>
      </c>
      <c r="N3226">
        <f>VLOOKUP(F3226,MD!A:B,2,0)</f>
        <v>0</v>
      </c>
    </row>
    <row r="3227" spans="1:14">
      <c r="A3227" t="s">
        <v>133</v>
      </c>
      <c r="B3227" t="s">
        <v>0</v>
      </c>
      <c r="C3227" t="s">
        <v>181</v>
      </c>
      <c r="D3227" t="s">
        <v>181</v>
      </c>
      <c r="E3227" t="s">
        <v>687</v>
      </c>
      <c r="F3227" t="s">
        <v>490</v>
      </c>
      <c r="G3227" s="3">
        <v>0.71</v>
      </c>
      <c r="H3227" s="3" t="str">
        <f>VLOOKUP($A3227&amp;$C3227&amp;$B3227,Mapping!$C:$G,3,0)</f>
        <v>PHARMA</v>
      </c>
      <c r="I3227" t="str">
        <f>VLOOKUP($A3227&amp;$C3227&amp;$B3227,Mapping!$C:$G,4,0)</f>
        <v>INISTON</v>
      </c>
      <c r="J3227" t="str">
        <f t="shared" si="50"/>
        <v>INISTON</v>
      </c>
      <c r="K3227" t="str">
        <f>VLOOKUP($A3227&amp;$C3227&amp;$B3227,Mapping!$C:$G,5,0)</f>
        <v>OTC</v>
      </c>
      <c r="L3227" t="str">
        <f>VLOOKUP(J3227&amp;H3227,Mapping!J:K,2,0)</f>
        <v>Iniston</v>
      </c>
      <c r="M3227" t="str">
        <f>IF(OR(I3227="PIZ BUIN",I3227="LISTERINE"),VLOOKUP(E3227,MAPEO!C:D,2,0)&amp;" "&amp;H3227,VLOOKUP(E3227,MAPEO!C:D,2,0))</f>
        <v xml:space="preserve">Inistón </v>
      </c>
      <c r="N3227">
        <f>VLOOKUP(F3227,MD!A:B,2,0)</f>
        <v>0</v>
      </c>
    </row>
    <row r="3228" spans="1:14">
      <c r="A3228" t="s">
        <v>133</v>
      </c>
      <c r="B3228" t="s">
        <v>0</v>
      </c>
      <c r="C3228" t="s">
        <v>181</v>
      </c>
      <c r="D3228" t="s">
        <v>181</v>
      </c>
      <c r="E3228" t="s">
        <v>687</v>
      </c>
      <c r="F3228" t="s">
        <v>493</v>
      </c>
      <c r="G3228" s="3">
        <v>-4.4000000000000004</v>
      </c>
      <c r="H3228" s="3" t="str">
        <f>VLOOKUP($A3228&amp;$C3228&amp;$B3228,Mapping!$C:$G,3,0)</f>
        <v>PHARMA</v>
      </c>
      <c r="I3228" t="str">
        <f>VLOOKUP($A3228&amp;$C3228&amp;$B3228,Mapping!$C:$G,4,0)</f>
        <v>INISTON</v>
      </c>
      <c r="J3228" t="str">
        <f t="shared" si="50"/>
        <v>INISTON</v>
      </c>
      <c r="K3228" t="str">
        <f>VLOOKUP($A3228&amp;$C3228&amp;$B3228,Mapping!$C:$G,5,0)</f>
        <v>OTC</v>
      </c>
      <c r="L3228" t="str">
        <f>VLOOKUP(J3228&amp;H3228,Mapping!J:K,2,0)</f>
        <v>Iniston</v>
      </c>
      <c r="M3228" t="str">
        <f>IF(OR(I3228="PIZ BUIN",I3228="LISTERINE"),VLOOKUP(E3228,MAPEO!C:D,2,0)&amp;" "&amp;H3228,VLOOKUP(E3228,MAPEO!C:D,2,0))</f>
        <v xml:space="preserve">Inistón </v>
      </c>
      <c r="N3228">
        <f>VLOOKUP(F3228,MD!A:B,2,0)</f>
        <v>0</v>
      </c>
    </row>
    <row r="3229" spans="1:14">
      <c r="A3229" t="s">
        <v>133</v>
      </c>
      <c r="B3229" t="s">
        <v>0</v>
      </c>
      <c r="C3229" t="s">
        <v>181</v>
      </c>
      <c r="D3229" t="s">
        <v>181</v>
      </c>
      <c r="E3229" t="s">
        <v>687</v>
      </c>
      <c r="F3229" t="s">
        <v>96</v>
      </c>
      <c r="G3229" s="3">
        <v>-1.81</v>
      </c>
      <c r="H3229" s="3" t="str">
        <f>VLOOKUP($A3229&amp;$C3229&amp;$B3229,Mapping!$C:$G,3,0)</f>
        <v>PHARMA</v>
      </c>
      <c r="I3229" t="str">
        <f>VLOOKUP($A3229&amp;$C3229&amp;$B3229,Mapping!$C:$G,4,0)</f>
        <v>INISTON</v>
      </c>
      <c r="J3229" t="str">
        <f t="shared" si="50"/>
        <v>INISTON</v>
      </c>
      <c r="K3229" t="str">
        <f>VLOOKUP($A3229&amp;$C3229&amp;$B3229,Mapping!$C:$G,5,0)</f>
        <v>OTC</v>
      </c>
      <c r="L3229" t="str">
        <f>VLOOKUP(J3229&amp;H3229,Mapping!J:K,2,0)</f>
        <v>Iniston</v>
      </c>
      <c r="M3229" t="str">
        <f>IF(OR(I3229="PIZ BUIN",I3229="LISTERINE"),VLOOKUP(E3229,MAPEO!C:D,2,0)&amp;" "&amp;H3229,VLOOKUP(E3229,MAPEO!C:D,2,0))</f>
        <v xml:space="preserve">Inistón </v>
      </c>
      <c r="N3229" t="str">
        <f>VLOOKUP(F3229,MD!A:B,2,0)</f>
        <v>YTD 2015</v>
      </c>
    </row>
    <row r="3230" spans="1:14">
      <c r="A3230" t="s">
        <v>133</v>
      </c>
      <c r="B3230" t="s">
        <v>0</v>
      </c>
      <c r="C3230" t="s">
        <v>181</v>
      </c>
      <c r="D3230" t="s">
        <v>181</v>
      </c>
      <c r="E3230" t="s">
        <v>687</v>
      </c>
      <c r="F3230" t="s">
        <v>97</v>
      </c>
      <c r="G3230" s="3">
        <v>0.13</v>
      </c>
      <c r="H3230" s="3" t="str">
        <f>VLOOKUP($A3230&amp;$C3230&amp;$B3230,Mapping!$C:$G,3,0)</f>
        <v>PHARMA</v>
      </c>
      <c r="I3230" t="str">
        <f>VLOOKUP($A3230&amp;$C3230&amp;$B3230,Mapping!$C:$G,4,0)</f>
        <v>INISTON</v>
      </c>
      <c r="J3230" t="str">
        <f t="shared" si="50"/>
        <v>INISTON</v>
      </c>
      <c r="K3230" t="str">
        <f>VLOOKUP($A3230&amp;$C3230&amp;$B3230,Mapping!$C:$G,5,0)</f>
        <v>OTC</v>
      </c>
      <c r="L3230" t="str">
        <f>VLOOKUP(J3230&amp;H3230,Mapping!J:K,2,0)</f>
        <v>Iniston</v>
      </c>
      <c r="M3230" t="str">
        <f>IF(OR(I3230="PIZ BUIN",I3230="LISTERINE"),VLOOKUP(E3230,MAPEO!C:D,2,0)&amp;" "&amp;H3230,VLOOKUP(E3230,MAPEO!C:D,2,0))</f>
        <v xml:space="preserve">Inistón </v>
      </c>
      <c r="N3230" t="str">
        <f>VLOOKUP(F3230,MD!A:B,2,0)</f>
        <v>YTD 2015</v>
      </c>
    </row>
    <row r="3231" spans="1:14">
      <c r="A3231" t="s">
        <v>133</v>
      </c>
      <c r="B3231" t="s">
        <v>0</v>
      </c>
      <c r="C3231" t="s">
        <v>181</v>
      </c>
      <c r="D3231" t="s">
        <v>181</v>
      </c>
      <c r="E3231" t="s">
        <v>687</v>
      </c>
      <c r="F3231" t="s">
        <v>105</v>
      </c>
      <c r="G3231" s="3">
        <v>1.48</v>
      </c>
      <c r="H3231" s="3" t="str">
        <f>VLOOKUP($A3231&amp;$C3231&amp;$B3231,Mapping!$C:$G,3,0)</f>
        <v>PHARMA</v>
      </c>
      <c r="I3231" t="str">
        <f>VLOOKUP($A3231&amp;$C3231&amp;$B3231,Mapping!$C:$G,4,0)</f>
        <v>INISTON</v>
      </c>
      <c r="J3231" t="str">
        <f t="shared" si="50"/>
        <v>INISTON</v>
      </c>
      <c r="K3231" t="str">
        <f>VLOOKUP($A3231&amp;$C3231&amp;$B3231,Mapping!$C:$G,5,0)</f>
        <v>OTC</v>
      </c>
      <c r="L3231" t="str">
        <f>VLOOKUP(J3231&amp;H3231,Mapping!J:K,2,0)</f>
        <v>Iniston</v>
      </c>
      <c r="M3231" t="str">
        <f>IF(OR(I3231="PIZ BUIN",I3231="LISTERINE"),VLOOKUP(E3231,MAPEO!C:D,2,0)&amp;" "&amp;H3231,VLOOKUP(E3231,MAPEO!C:D,2,0))</f>
        <v xml:space="preserve">Inistón </v>
      </c>
      <c r="N3231" t="str">
        <f>VLOOKUP(F3231,MD!A:B,2,0)</f>
        <v>YTD 2015</v>
      </c>
    </row>
    <row r="3232" spans="1:14">
      <c r="A3232" t="s">
        <v>133</v>
      </c>
      <c r="B3232" t="s">
        <v>0</v>
      </c>
      <c r="C3232" t="s">
        <v>181</v>
      </c>
      <c r="D3232" t="s">
        <v>181</v>
      </c>
      <c r="E3232" t="s">
        <v>687</v>
      </c>
      <c r="F3232" t="s">
        <v>109</v>
      </c>
      <c r="G3232" s="3">
        <v>-0.05</v>
      </c>
      <c r="H3232" s="3" t="str">
        <f>VLOOKUP($A3232&amp;$C3232&amp;$B3232,Mapping!$C:$G,3,0)</f>
        <v>PHARMA</v>
      </c>
      <c r="I3232" t="str">
        <f>VLOOKUP($A3232&amp;$C3232&amp;$B3232,Mapping!$C:$G,4,0)</f>
        <v>INISTON</v>
      </c>
      <c r="J3232" t="str">
        <f t="shared" si="50"/>
        <v>INISTON</v>
      </c>
      <c r="K3232" t="str">
        <f>VLOOKUP($A3232&amp;$C3232&amp;$B3232,Mapping!$C:$G,5,0)</f>
        <v>OTC</v>
      </c>
      <c r="L3232" t="str">
        <f>VLOOKUP(J3232&amp;H3232,Mapping!J:K,2,0)</f>
        <v>Iniston</v>
      </c>
      <c r="M3232" t="str">
        <f>IF(OR(I3232="PIZ BUIN",I3232="LISTERINE"),VLOOKUP(E3232,MAPEO!C:D,2,0)&amp;" "&amp;H3232,VLOOKUP(E3232,MAPEO!C:D,2,0))</f>
        <v xml:space="preserve">Inistón </v>
      </c>
      <c r="N3232">
        <f>VLOOKUP(F3232,MD!A:B,2,0)</f>
        <v>0</v>
      </c>
    </row>
    <row r="3233" spans="1:14">
      <c r="A3233" t="s">
        <v>133</v>
      </c>
      <c r="B3233" t="s">
        <v>0</v>
      </c>
      <c r="C3233" t="s">
        <v>181</v>
      </c>
      <c r="D3233" t="s">
        <v>433</v>
      </c>
      <c r="E3233" t="s">
        <v>433</v>
      </c>
      <c r="F3233" t="s">
        <v>482</v>
      </c>
      <c r="G3233" s="3">
        <v>1611.63</v>
      </c>
      <c r="H3233" s="3" t="str">
        <f>VLOOKUP($A3233&amp;$C3233&amp;$B3233,Mapping!$C:$G,3,0)</f>
        <v>PHARMA</v>
      </c>
      <c r="I3233" t="str">
        <f>VLOOKUP($A3233&amp;$C3233&amp;$B3233,Mapping!$C:$G,4,0)</f>
        <v>INISTON</v>
      </c>
      <c r="J3233" t="str">
        <f t="shared" si="50"/>
        <v>MIXTO INISTON INISTOLIN</v>
      </c>
      <c r="K3233" t="str">
        <f>VLOOKUP($A3233&amp;$C3233&amp;$B3233,Mapping!$C:$G,5,0)</f>
        <v>OTC</v>
      </c>
      <c r="L3233" t="str">
        <f>VLOOKUP(J3233&amp;H3233,Mapping!J:K,2,0)</f>
        <v>Iniston</v>
      </c>
      <c r="M3233" t="str">
        <f>IF(OR(I3233="PIZ BUIN",I3233="LISTERINE"),VLOOKUP(E3233,MAPEO!C:D,2,0)&amp;" "&amp;H3233,VLOOKUP(E3233,MAPEO!C:D,2,0))</f>
        <v xml:space="preserve">Inistón </v>
      </c>
      <c r="N3233">
        <f>VLOOKUP(F3233,MD!A:B,2,0)</f>
        <v>0</v>
      </c>
    </row>
    <row r="3234" spans="1:14">
      <c r="A3234" t="s">
        <v>133</v>
      </c>
      <c r="B3234" t="s">
        <v>0</v>
      </c>
      <c r="C3234" t="s">
        <v>181</v>
      </c>
      <c r="D3234" t="s">
        <v>433</v>
      </c>
      <c r="E3234" t="s">
        <v>433</v>
      </c>
      <c r="F3234" t="s">
        <v>483</v>
      </c>
      <c r="G3234" s="3">
        <v>8459.9699999999993</v>
      </c>
      <c r="H3234" s="3" t="str">
        <f>VLOOKUP($A3234&amp;$C3234&amp;$B3234,Mapping!$C:$G,3,0)</f>
        <v>PHARMA</v>
      </c>
      <c r="I3234" t="str">
        <f>VLOOKUP($A3234&amp;$C3234&amp;$B3234,Mapping!$C:$G,4,0)</f>
        <v>INISTON</v>
      </c>
      <c r="J3234" t="str">
        <f t="shared" si="50"/>
        <v>MIXTO INISTON INISTOLIN</v>
      </c>
      <c r="K3234" t="str">
        <f>VLOOKUP($A3234&amp;$C3234&amp;$B3234,Mapping!$C:$G,5,0)</f>
        <v>OTC</v>
      </c>
      <c r="L3234" t="str">
        <f>VLOOKUP(J3234&amp;H3234,Mapping!J:K,2,0)</f>
        <v>Iniston</v>
      </c>
      <c r="M3234" t="str">
        <f>IF(OR(I3234="PIZ BUIN",I3234="LISTERINE"),VLOOKUP(E3234,MAPEO!C:D,2,0)&amp;" "&amp;H3234,VLOOKUP(E3234,MAPEO!C:D,2,0))</f>
        <v xml:space="preserve">Inistón </v>
      </c>
      <c r="N3234">
        <f>VLOOKUP(F3234,MD!A:B,2,0)</f>
        <v>0</v>
      </c>
    </row>
    <row r="3235" spans="1:14">
      <c r="A3235" t="s">
        <v>133</v>
      </c>
      <c r="B3235" t="s">
        <v>0</v>
      </c>
      <c r="C3235" t="s">
        <v>181</v>
      </c>
      <c r="D3235" t="s">
        <v>433</v>
      </c>
      <c r="E3235" t="s">
        <v>433</v>
      </c>
      <c r="F3235" t="s">
        <v>484</v>
      </c>
      <c r="G3235" s="3">
        <v>12075.49</v>
      </c>
      <c r="H3235" s="3" t="str">
        <f>VLOOKUP($A3235&amp;$C3235&amp;$B3235,Mapping!$C:$G,3,0)</f>
        <v>PHARMA</v>
      </c>
      <c r="I3235" t="str">
        <f>VLOOKUP($A3235&amp;$C3235&amp;$B3235,Mapping!$C:$G,4,0)</f>
        <v>INISTON</v>
      </c>
      <c r="J3235" t="str">
        <f t="shared" si="50"/>
        <v>MIXTO INISTON INISTOLIN</v>
      </c>
      <c r="K3235" t="str">
        <f>VLOOKUP($A3235&amp;$C3235&amp;$B3235,Mapping!$C:$G,5,0)</f>
        <v>OTC</v>
      </c>
      <c r="L3235" t="str">
        <f>VLOOKUP(J3235&amp;H3235,Mapping!J:K,2,0)</f>
        <v>Iniston</v>
      </c>
      <c r="M3235" t="str">
        <f>IF(OR(I3235="PIZ BUIN",I3235="LISTERINE"),VLOOKUP(E3235,MAPEO!C:D,2,0)&amp;" "&amp;H3235,VLOOKUP(E3235,MAPEO!C:D,2,0))</f>
        <v xml:space="preserve">Inistón </v>
      </c>
      <c r="N3235">
        <f>VLOOKUP(F3235,MD!A:B,2,0)</f>
        <v>0</v>
      </c>
    </row>
    <row r="3236" spans="1:14">
      <c r="A3236" t="s">
        <v>133</v>
      </c>
      <c r="B3236" t="s">
        <v>0</v>
      </c>
      <c r="C3236" t="s">
        <v>181</v>
      </c>
      <c r="D3236" t="s">
        <v>433</v>
      </c>
      <c r="E3236" t="s">
        <v>433</v>
      </c>
      <c r="F3236" t="s">
        <v>485</v>
      </c>
      <c r="G3236" s="3">
        <v>-532.33000000000004</v>
      </c>
      <c r="H3236" s="3" t="str">
        <f>VLOOKUP($A3236&amp;$C3236&amp;$B3236,Mapping!$C:$G,3,0)</f>
        <v>PHARMA</v>
      </c>
      <c r="I3236" t="str">
        <f>VLOOKUP($A3236&amp;$C3236&amp;$B3236,Mapping!$C:$G,4,0)</f>
        <v>INISTON</v>
      </c>
      <c r="J3236" t="str">
        <f t="shared" si="50"/>
        <v>MIXTO INISTON INISTOLIN</v>
      </c>
      <c r="K3236" t="str">
        <f>VLOOKUP($A3236&amp;$C3236&amp;$B3236,Mapping!$C:$G,5,0)</f>
        <v>OTC</v>
      </c>
      <c r="L3236" t="str">
        <f>VLOOKUP(J3236&amp;H3236,Mapping!J:K,2,0)</f>
        <v>Iniston</v>
      </c>
      <c r="M3236" t="str">
        <f>IF(OR(I3236="PIZ BUIN",I3236="LISTERINE"),VLOOKUP(E3236,MAPEO!C:D,2,0)&amp;" "&amp;H3236,VLOOKUP(E3236,MAPEO!C:D,2,0))</f>
        <v xml:space="preserve">Inistón </v>
      </c>
      <c r="N3236">
        <f>VLOOKUP(F3236,MD!A:B,2,0)</f>
        <v>0</v>
      </c>
    </row>
    <row r="3237" spans="1:14">
      <c r="A3237" t="s">
        <v>133</v>
      </c>
      <c r="B3237" t="s">
        <v>0</v>
      </c>
      <c r="C3237" t="s">
        <v>181</v>
      </c>
      <c r="D3237" t="s">
        <v>433</v>
      </c>
      <c r="E3237" t="s">
        <v>433</v>
      </c>
      <c r="F3237" t="s">
        <v>486</v>
      </c>
      <c r="G3237" s="3">
        <v>229.46</v>
      </c>
      <c r="H3237" s="3" t="str">
        <f>VLOOKUP($A3237&amp;$C3237&amp;$B3237,Mapping!$C:$G,3,0)</f>
        <v>PHARMA</v>
      </c>
      <c r="I3237" t="str">
        <f>VLOOKUP($A3237&amp;$C3237&amp;$B3237,Mapping!$C:$G,4,0)</f>
        <v>INISTON</v>
      </c>
      <c r="J3237" t="str">
        <f t="shared" si="50"/>
        <v>MIXTO INISTON INISTOLIN</v>
      </c>
      <c r="K3237" t="str">
        <f>VLOOKUP($A3237&amp;$C3237&amp;$B3237,Mapping!$C:$G,5,0)</f>
        <v>OTC</v>
      </c>
      <c r="L3237" t="str">
        <f>VLOOKUP(J3237&amp;H3237,Mapping!J:K,2,0)</f>
        <v>Iniston</v>
      </c>
      <c r="M3237" t="str">
        <f>IF(OR(I3237="PIZ BUIN",I3237="LISTERINE"),VLOOKUP(E3237,MAPEO!C:D,2,0)&amp;" "&amp;H3237,VLOOKUP(E3237,MAPEO!C:D,2,0))</f>
        <v xml:space="preserve">Inistón </v>
      </c>
      <c r="N3237">
        <f>VLOOKUP(F3237,MD!A:B,2,0)</f>
        <v>0</v>
      </c>
    </row>
    <row r="3238" spans="1:14">
      <c r="A3238" t="s">
        <v>133</v>
      </c>
      <c r="B3238" t="s">
        <v>0</v>
      </c>
      <c r="C3238" t="s">
        <v>181</v>
      </c>
      <c r="D3238" t="s">
        <v>433</v>
      </c>
      <c r="E3238" t="s">
        <v>433</v>
      </c>
      <c r="F3238" t="s">
        <v>487</v>
      </c>
      <c r="G3238" s="3">
        <v>244.94</v>
      </c>
      <c r="H3238" s="3" t="str">
        <f>VLOOKUP($A3238&amp;$C3238&amp;$B3238,Mapping!$C:$G,3,0)</f>
        <v>PHARMA</v>
      </c>
      <c r="I3238" t="str">
        <f>VLOOKUP($A3238&amp;$C3238&amp;$B3238,Mapping!$C:$G,4,0)</f>
        <v>INISTON</v>
      </c>
      <c r="J3238" t="str">
        <f t="shared" si="50"/>
        <v>MIXTO INISTON INISTOLIN</v>
      </c>
      <c r="K3238" t="str">
        <f>VLOOKUP($A3238&amp;$C3238&amp;$B3238,Mapping!$C:$G,5,0)</f>
        <v>OTC</v>
      </c>
      <c r="L3238" t="str">
        <f>VLOOKUP(J3238&amp;H3238,Mapping!J:K,2,0)</f>
        <v>Iniston</v>
      </c>
      <c r="M3238" t="str">
        <f>IF(OR(I3238="PIZ BUIN",I3238="LISTERINE"),VLOOKUP(E3238,MAPEO!C:D,2,0)&amp;" "&amp;H3238,VLOOKUP(E3238,MAPEO!C:D,2,0))</f>
        <v xml:space="preserve">Inistón </v>
      </c>
      <c r="N3238">
        <f>VLOOKUP(F3238,MD!A:B,2,0)</f>
        <v>0</v>
      </c>
    </row>
    <row r="3239" spans="1:14">
      <c r="A3239" t="s">
        <v>133</v>
      </c>
      <c r="B3239" t="s">
        <v>0</v>
      </c>
      <c r="C3239" t="s">
        <v>181</v>
      </c>
      <c r="D3239" t="s">
        <v>433</v>
      </c>
      <c r="E3239" t="s">
        <v>433</v>
      </c>
      <c r="F3239" t="s">
        <v>488</v>
      </c>
      <c r="G3239" s="3">
        <v>-66.3</v>
      </c>
      <c r="H3239" s="3" t="str">
        <f>VLOOKUP($A3239&amp;$C3239&amp;$B3239,Mapping!$C:$G,3,0)</f>
        <v>PHARMA</v>
      </c>
      <c r="I3239" t="str">
        <f>VLOOKUP($A3239&amp;$C3239&amp;$B3239,Mapping!$C:$G,4,0)</f>
        <v>INISTON</v>
      </c>
      <c r="J3239" t="str">
        <f t="shared" si="50"/>
        <v>MIXTO INISTON INISTOLIN</v>
      </c>
      <c r="K3239" t="str">
        <f>VLOOKUP($A3239&amp;$C3239&amp;$B3239,Mapping!$C:$G,5,0)</f>
        <v>OTC</v>
      </c>
      <c r="L3239" t="str">
        <f>VLOOKUP(J3239&amp;H3239,Mapping!J:K,2,0)</f>
        <v>Iniston</v>
      </c>
      <c r="M3239" t="str">
        <f>IF(OR(I3239="PIZ BUIN",I3239="LISTERINE"),VLOOKUP(E3239,MAPEO!C:D,2,0)&amp;" "&amp;H3239,VLOOKUP(E3239,MAPEO!C:D,2,0))</f>
        <v xml:space="preserve">Inistón </v>
      </c>
      <c r="N3239">
        <f>VLOOKUP(F3239,MD!A:B,2,0)</f>
        <v>0</v>
      </c>
    </row>
    <row r="3240" spans="1:14">
      <c r="A3240" t="s">
        <v>133</v>
      </c>
      <c r="B3240" t="s">
        <v>0</v>
      </c>
      <c r="C3240" t="s">
        <v>181</v>
      </c>
      <c r="D3240" t="s">
        <v>433</v>
      </c>
      <c r="E3240" t="s">
        <v>433</v>
      </c>
      <c r="F3240" t="s">
        <v>489</v>
      </c>
      <c r="G3240" s="3">
        <v>-24.54</v>
      </c>
      <c r="H3240" s="3" t="str">
        <f>VLOOKUP($A3240&amp;$C3240&amp;$B3240,Mapping!$C:$G,3,0)</f>
        <v>PHARMA</v>
      </c>
      <c r="I3240" t="str">
        <f>VLOOKUP($A3240&amp;$C3240&amp;$B3240,Mapping!$C:$G,4,0)</f>
        <v>INISTON</v>
      </c>
      <c r="J3240" t="str">
        <f t="shared" si="50"/>
        <v>MIXTO INISTON INISTOLIN</v>
      </c>
      <c r="K3240" t="str">
        <f>VLOOKUP($A3240&amp;$C3240&amp;$B3240,Mapping!$C:$G,5,0)</f>
        <v>OTC</v>
      </c>
      <c r="L3240" t="str">
        <f>VLOOKUP(J3240&amp;H3240,Mapping!J:K,2,0)</f>
        <v>Iniston</v>
      </c>
      <c r="M3240" t="str">
        <f>IF(OR(I3240="PIZ BUIN",I3240="LISTERINE"),VLOOKUP(E3240,MAPEO!C:D,2,0)&amp;" "&amp;H3240,VLOOKUP(E3240,MAPEO!C:D,2,0))</f>
        <v xml:space="preserve">Inistón </v>
      </c>
      <c r="N3240">
        <f>VLOOKUP(F3240,MD!A:B,2,0)</f>
        <v>0</v>
      </c>
    </row>
    <row r="3241" spans="1:14">
      <c r="A3241" t="s">
        <v>133</v>
      </c>
      <c r="B3241" t="s">
        <v>0</v>
      </c>
      <c r="C3241" t="s">
        <v>181</v>
      </c>
      <c r="D3241" t="s">
        <v>433</v>
      </c>
      <c r="E3241" t="s">
        <v>433</v>
      </c>
      <c r="F3241" t="s">
        <v>490</v>
      </c>
      <c r="G3241" s="3">
        <v>5325.42</v>
      </c>
      <c r="H3241" s="3" t="str">
        <f>VLOOKUP($A3241&amp;$C3241&amp;$B3241,Mapping!$C:$G,3,0)</f>
        <v>PHARMA</v>
      </c>
      <c r="I3241" t="str">
        <f>VLOOKUP($A3241&amp;$C3241&amp;$B3241,Mapping!$C:$G,4,0)</f>
        <v>INISTON</v>
      </c>
      <c r="J3241" t="str">
        <f t="shared" si="50"/>
        <v>MIXTO INISTON INISTOLIN</v>
      </c>
      <c r="K3241" t="str">
        <f>VLOOKUP($A3241&amp;$C3241&amp;$B3241,Mapping!$C:$G,5,0)</f>
        <v>OTC</v>
      </c>
      <c r="L3241" t="str">
        <f>VLOOKUP(J3241&amp;H3241,Mapping!J:K,2,0)</f>
        <v>Iniston</v>
      </c>
      <c r="M3241" t="str">
        <f>IF(OR(I3241="PIZ BUIN",I3241="LISTERINE"),VLOOKUP(E3241,MAPEO!C:D,2,0)&amp;" "&amp;H3241,VLOOKUP(E3241,MAPEO!C:D,2,0))</f>
        <v xml:space="preserve">Inistón </v>
      </c>
      <c r="N3241">
        <f>VLOOKUP(F3241,MD!A:B,2,0)</f>
        <v>0</v>
      </c>
    </row>
    <row r="3242" spans="1:14">
      <c r="A3242" t="s">
        <v>133</v>
      </c>
      <c r="B3242" t="s">
        <v>0</v>
      </c>
      <c r="C3242" t="s">
        <v>181</v>
      </c>
      <c r="D3242" t="s">
        <v>433</v>
      </c>
      <c r="E3242" t="s">
        <v>433</v>
      </c>
      <c r="F3242" t="s">
        <v>491</v>
      </c>
      <c r="G3242" s="3">
        <v>3874.95</v>
      </c>
      <c r="H3242" s="3" t="str">
        <f>VLOOKUP($A3242&amp;$C3242&amp;$B3242,Mapping!$C:$G,3,0)</f>
        <v>PHARMA</v>
      </c>
      <c r="I3242" t="str">
        <f>VLOOKUP($A3242&amp;$C3242&amp;$B3242,Mapping!$C:$G,4,0)</f>
        <v>INISTON</v>
      </c>
      <c r="J3242" t="str">
        <f t="shared" si="50"/>
        <v>MIXTO INISTON INISTOLIN</v>
      </c>
      <c r="K3242" t="str">
        <f>VLOOKUP($A3242&amp;$C3242&amp;$B3242,Mapping!$C:$G,5,0)</f>
        <v>OTC</v>
      </c>
      <c r="L3242" t="str">
        <f>VLOOKUP(J3242&amp;H3242,Mapping!J:K,2,0)</f>
        <v>Iniston</v>
      </c>
      <c r="M3242" t="str">
        <f>IF(OR(I3242="PIZ BUIN",I3242="LISTERINE"),VLOOKUP(E3242,MAPEO!C:D,2,0)&amp;" "&amp;H3242,VLOOKUP(E3242,MAPEO!C:D,2,0))</f>
        <v xml:space="preserve">Inistón </v>
      </c>
      <c r="N3242">
        <f>VLOOKUP(F3242,MD!A:B,2,0)</f>
        <v>0</v>
      </c>
    </row>
    <row r="3243" spans="1:14">
      <c r="A3243" t="s">
        <v>133</v>
      </c>
      <c r="B3243" t="s">
        <v>0</v>
      </c>
      <c r="C3243" t="s">
        <v>181</v>
      </c>
      <c r="D3243" t="s">
        <v>433</v>
      </c>
      <c r="E3243" t="s">
        <v>433</v>
      </c>
      <c r="F3243" t="s">
        <v>492</v>
      </c>
      <c r="G3243" s="3">
        <v>12861.24</v>
      </c>
      <c r="H3243" s="3" t="str">
        <f>VLOOKUP($A3243&amp;$C3243&amp;$B3243,Mapping!$C:$G,3,0)</f>
        <v>PHARMA</v>
      </c>
      <c r="I3243" t="str">
        <f>VLOOKUP($A3243&amp;$C3243&amp;$B3243,Mapping!$C:$G,4,0)</f>
        <v>INISTON</v>
      </c>
      <c r="J3243" t="str">
        <f t="shared" si="50"/>
        <v>MIXTO INISTON INISTOLIN</v>
      </c>
      <c r="K3243" t="str">
        <f>VLOOKUP($A3243&amp;$C3243&amp;$B3243,Mapping!$C:$G,5,0)</f>
        <v>OTC</v>
      </c>
      <c r="L3243" t="str">
        <f>VLOOKUP(J3243&amp;H3243,Mapping!J:K,2,0)</f>
        <v>Iniston</v>
      </c>
      <c r="M3243" t="str">
        <f>IF(OR(I3243="PIZ BUIN",I3243="LISTERINE"),VLOOKUP(E3243,MAPEO!C:D,2,0)&amp;" "&amp;H3243,VLOOKUP(E3243,MAPEO!C:D,2,0))</f>
        <v xml:space="preserve">Inistón </v>
      </c>
      <c r="N3243">
        <f>VLOOKUP(F3243,MD!A:B,2,0)</f>
        <v>0</v>
      </c>
    </row>
    <row r="3244" spans="1:14">
      <c r="A3244" t="s">
        <v>133</v>
      </c>
      <c r="B3244" t="s">
        <v>0</v>
      </c>
      <c r="C3244" t="s">
        <v>181</v>
      </c>
      <c r="D3244" t="s">
        <v>433</v>
      </c>
      <c r="E3244" t="s">
        <v>433</v>
      </c>
      <c r="F3244" t="s">
        <v>493</v>
      </c>
      <c r="G3244" s="3">
        <v>15869.96</v>
      </c>
      <c r="H3244" s="3" t="str">
        <f>VLOOKUP($A3244&amp;$C3244&amp;$B3244,Mapping!$C:$G,3,0)</f>
        <v>PHARMA</v>
      </c>
      <c r="I3244" t="str">
        <f>VLOOKUP($A3244&amp;$C3244&amp;$B3244,Mapping!$C:$G,4,0)</f>
        <v>INISTON</v>
      </c>
      <c r="J3244" t="str">
        <f t="shared" si="50"/>
        <v>MIXTO INISTON INISTOLIN</v>
      </c>
      <c r="K3244" t="str">
        <f>VLOOKUP($A3244&amp;$C3244&amp;$B3244,Mapping!$C:$G,5,0)</f>
        <v>OTC</v>
      </c>
      <c r="L3244" t="str">
        <f>VLOOKUP(J3244&amp;H3244,Mapping!J:K,2,0)</f>
        <v>Iniston</v>
      </c>
      <c r="M3244" t="str">
        <f>IF(OR(I3244="PIZ BUIN",I3244="LISTERINE"),VLOOKUP(E3244,MAPEO!C:D,2,0)&amp;" "&amp;H3244,VLOOKUP(E3244,MAPEO!C:D,2,0))</f>
        <v xml:space="preserve">Inistón </v>
      </c>
      <c r="N3244">
        <f>VLOOKUP(F3244,MD!A:B,2,0)</f>
        <v>0</v>
      </c>
    </row>
    <row r="3245" spans="1:14">
      <c r="A3245" t="s">
        <v>133</v>
      </c>
      <c r="B3245" t="s">
        <v>0</v>
      </c>
      <c r="C3245" t="s">
        <v>189</v>
      </c>
      <c r="D3245" t="s">
        <v>385</v>
      </c>
      <c r="E3245" t="s">
        <v>567</v>
      </c>
      <c r="F3245" t="s">
        <v>486</v>
      </c>
      <c r="G3245" s="3">
        <v>1168.2</v>
      </c>
      <c r="H3245" s="3" t="str">
        <f>VLOOKUP($A3245&amp;$C3245&amp;$B3245,Mapping!$C:$G,3,0)</f>
        <v>PHARMA</v>
      </c>
      <c r="I3245" t="str">
        <f>VLOOKUP($A3245&amp;$C3245&amp;$B3245,Mapping!$C:$G,4,0)</f>
        <v>JOHNSON'S BABY</v>
      </c>
      <c r="J3245" t="str">
        <f t="shared" si="50"/>
        <v>BABY CLEANSERS EX SOFT</v>
      </c>
      <c r="K3245" t="str">
        <f>VLOOKUP($A3245&amp;$C3245&amp;$B3245,Mapping!$C:$G,5,0)</f>
        <v>Baby Care</v>
      </c>
      <c r="L3245" t="str">
        <f>VLOOKUP(J3245&amp;H3245,Mapping!J:K,2,0)</f>
        <v>J's Baby OTC</v>
      </c>
      <c r="M3245" t="str">
        <f>IF(OR(I3245="PIZ BUIN",I3245="LISTERINE"),VLOOKUP(E3245,MAPEO!C:D,2,0)&amp;" "&amp;H3245,VLOOKUP(E3245,MAPEO!C:D,2,0))</f>
        <v>J´s Baby Bath</v>
      </c>
      <c r="N3245">
        <f>VLOOKUP(F3245,MD!A:B,2,0)</f>
        <v>0</v>
      </c>
    </row>
    <row r="3246" spans="1:14">
      <c r="A3246" t="s">
        <v>133</v>
      </c>
      <c r="B3246" t="s">
        <v>0</v>
      </c>
      <c r="C3246" t="s">
        <v>189</v>
      </c>
      <c r="D3246" t="s">
        <v>385</v>
      </c>
      <c r="E3246" t="s">
        <v>567</v>
      </c>
      <c r="F3246" t="s">
        <v>487</v>
      </c>
      <c r="G3246" s="3">
        <v>-290.27999999999997</v>
      </c>
      <c r="H3246" s="3" t="str">
        <f>VLOOKUP($A3246&amp;$C3246&amp;$B3246,Mapping!$C:$G,3,0)</f>
        <v>PHARMA</v>
      </c>
      <c r="I3246" t="str">
        <f>VLOOKUP($A3246&amp;$C3246&amp;$B3246,Mapping!$C:$G,4,0)</f>
        <v>JOHNSON'S BABY</v>
      </c>
      <c r="J3246" t="str">
        <f t="shared" si="50"/>
        <v>BABY CLEANSERS EX SOFT</v>
      </c>
      <c r="K3246" t="str">
        <f>VLOOKUP($A3246&amp;$C3246&amp;$B3246,Mapping!$C:$G,5,0)</f>
        <v>Baby Care</v>
      </c>
      <c r="L3246" t="str">
        <f>VLOOKUP(J3246&amp;H3246,Mapping!J:K,2,0)</f>
        <v>J's Baby OTC</v>
      </c>
      <c r="M3246" t="str">
        <f>IF(OR(I3246="PIZ BUIN",I3246="LISTERINE"),VLOOKUP(E3246,MAPEO!C:D,2,0)&amp;" "&amp;H3246,VLOOKUP(E3246,MAPEO!C:D,2,0))</f>
        <v>J´s Baby Bath</v>
      </c>
      <c r="N3246">
        <f>VLOOKUP(F3246,MD!A:B,2,0)</f>
        <v>0</v>
      </c>
    </row>
    <row r="3247" spans="1:14">
      <c r="A3247" t="s">
        <v>133</v>
      </c>
      <c r="B3247" t="s">
        <v>0</v>
      </c>
      <c r="C3247" t="s">
        <v>189</v>
      </c>
      <c r="D3247" t="s">
        <v>385</v>
      </c>
      <c r="E3247" t="s">
        <v>567</v>
      </c>
      <c r="F3247" t="s">
        <v>489</v>
      </c>
      <c r="G3247" s="3">
        <v>237.6</v>
      </c>
      <c r="H3247" s="3" t="str">
        <f>VLOOKUP($A3247&amp;$C3247&amp;$B3247,Mapping!$C:$G,3,0)</f>
        <v>PHARMA</v>
      </c>
      <c r="I3247" t="str">
        <f>VLOOKUP($A3247&amp;$C3247&amp;$B3247,Mapping!$C:$G,4,0)</f>
        <v>JOHNSON'S BABY</v>
      </c>
      <c r="J3247" t="str">
        <f t="shared" si="50"/>
        <v>BABY CLEANSERS EX SOFT</v>
      </c>
      <c r="K3247" t="str">
        <f>VLOOKUP($A3247&amp;$C3247&amp;$B3247,Mapping!$C:$G,5,0)</f>
        <v>Baby Care</v>
      </c>
      <c r="L3247" t="str">
        <f>VLOOKUP(J3247&amp;H3247,Mapping!J:K,2,0)</f>
        <v>J's Baby OTC</v>
      </c>
      <c r="M3247" t="str">
        <f>IF(OR(I3247="PIZ BUIN",I3247="LISTERINE"),VLOOKUP(E3247,MAPEO!C:D,2,0)&amp;" "&amp;H3247,VLOOKUP(E3247,MAPEO!C:D,2,0))</f>
        <v>J´s Baby Bath</v>
      </c>
      <c r="N3247">
        <f>VLOOKUP(F3247,MD!A:B,2,0)</f>
        <v>0</v>
      </c>
    </row>
    <row r="3248" spans="1:14">
      <c r="A3248" t="s">
        <v>133</v>
      </c>
      <c r="B3248" t="s">
        <v>0</v>
      </c>
      <c r="C3248" t="s">
        <v>189</v>
      </c>
      <c r="D3248" t="s">
        <v>386</v>
      </c>
      <c r="E3248" t="s">
        <v>571</v>
      </c>
      <c r="F3248" t="s">
        <v>483</v>
      </c>
      <c r="G3248" s="3">
        <v>47.16</v>
      </c>
      <c r="H3248" s="3" t="str">
        <f>VLOOKUP($A3248&amp;$C3248&amp;$B3248,Mapping!$C:$G,3,0)</f>
        <v>PHARMA</v>
      </c>
      <c r="I3248" t="str">
        <f>VLOOKUP($A3248&amp;$C3248&amp;$B3248,Mapping!$C:$G,4,0)</f>
        <v>JOHNSON'S BABY</v>
      </c>
      <c r="J3248" t="str">
        <f t="shared" si="50"/>
        <v>BABY COLOGNE</v>
      </c>
      <c r="K3248" t="str">
        <f>VLOOKUP($A3248&amp;$C3248&amp;$B3248,Mapping!$C:$G,5,0)</f>
        <v>Baby Care</v>
      </c>
      <c r="L3248" t="str">
        <f>VLOOKUP(J3248&amp;H3248,Mapping!J:K,2,0)</f>
        <v>J's Baby OTC</v>
      </c>
      <c r="M3248" t="str">
        <f>IF(OR(I3248="PIZ BUIN",I3248="LISTERINE"),VLOOKUP(E3248,MAPEO!C:D,2,0)&amp;" "&amp;H3248,VLOOKUP(E3248,MAPEO!C:D,2,0))</f>
        <v>J´s Baby Cologne</v>
      </c>
      <c r="N3248">
        <f>VLOOKUP(F3248,MD!A:B,2,0)</f>
        <v>0</v>
      </c>
    </row>
    <row r="3249" spans="1:14">
      <c r="A3249" t="s">
        <v>133</v>
      </c>
      <c r="B3249" t="s">
        <v>0</v>
      </c>
      <c r="C3249" t="s">
        <v>189</v>
      </c>
      <c r="D3249" t="s">
        <v>386</v>
      </c>
      <c r="E3249" t="s">
        <v>571</v>
      </c>
      <c r="F3249" t="s">
        <v>487</v>
      </c>
      <c r="G3249" s="3">
        <v>141.47999999999999</v>
      </c>
      <c r="H3249" s="3" t="str">
        <f>VLOOKUP($A3249&amp;$C3249&amp;$B3249,Mapping!$C:$G,3,0)</f>
        <v>PHARMA</v>
      </c>
      <c r="I3249" t="str">
        <f>VLOOKUP($A3249&amp;$C3249&amp;$B3249,Mapping!$C:$G,4,0)</f>
        <v>JOHNSON'S BABY</v>
      </c>
      <c r="J3249" t="str">
        <f t="shared" si="50"/>
        <v>BABY COLOGNE</v>
      </c>
      <c r="K3249" t="str">
        <f>VLOOKUP($A3249&amp;$C3249&amp;$B3249,Mapping!$C:$G,5,0)</f>
        <v>Baby Care</v>
      </c>
      <c r="L3249" t="str">
        <f>VLOOKUP(J3249&amp;H3249,Mapping!J:K,2,0)</f>
        <v>J's Baby OTC</v>
      </c>
      <c r="M3249" t="str">
        <f>IF(OR(I3249="PIZ BUIN",I3249="LISTERINE"),VLOOKUP(E3249,MAPEO!C:D,2,0)&amp;" "&amp;H3249,VLOOKUP(E3249,MAPEO!C:D,2,0))</f>
        <v>J´s Baby Cologne</v>
      </c>
      <c r="N3249">
        <f>VLOOKUP(F3249,MD!A:B,2,0)</f>
        <v>0</v>
      </c>
    </row>
    <row r="3250" spans="1:14">
      <c r="A3250" t="s">
        <v>133</v>
      </c>
      <c r="B3250" t="s">
        <v>0</v>
      </c>
      <c r="C3250" t="s">
        <v>189</v>
      </c>
      <c r="D3250" t="s">
        <v>386</v>
      </c>
      <c r="E3250" t="s">
        <v>571</v>
      </c>
      <c r="F3250" t="s">
        <v>492</v>
      </c>
      <c r="G3250" s="3">
        <v>1.8</v>
      </c>
      <c r="H3250" s="3" t="str">
        <f>VLOOKUP($A3250&amp;$C3250&amp;$B3250,Mapping!$C:$G,3,0)</f>
        <v>PHARMA</v>
      </c>
      <c r="I3250" t="str">
        <f>VLOOKUP($A3250&amp;$C3250&amp;$B3250,Mapping!$C:$G,4,0)</f>
        <v>JOHNSON'S BABY</v>
      </c>
      <c r="J3250" t="str">
        <f t="shared" si="50"/>
        <v>BABY COLOGNE</v>
      </c>
      <c r="K3250" t="str">
        <f>VLOOKUP($A3250&amp;$C3250&amp;$B3250,Mapping!$C:$G,5,0)</f>
        <v>Baby Care</v>
      </c>
      <c r="L3250" t="str">
        <f>VLOOKUP(J3250&amp;H3250,Mapping!J:K,2,0)</f>
        <v>J's Baby OTC</v>
      </c>
      <c r="M3250" t="str">
        <f>IF(OR(I3250="PIZ BUIN",I3250="LISTERINE"),VLOOKUP(E3250,MAPEO!C:D,2,0)&amp;" "&amp;H3250,VLOOKUP(E3250,MAPEO!C:D,2,0))</f>
        <v>J´s Baby Cologne</v>
      </c>
      <c r="N3250">
        <f>VLOOKUP(F3250,MD!A:B,2,0)</f>
        <v>0</v>
      </c>
    </row>
    <row r="3251" spans="1:14">
      <c r="A3251" t="s">
        <v>133</v>
      </c>
      <c r="B3251" t="s">
        <v>0</v>
      </c>
      <c r="C3251" t="s">
        <v>189</v>
      </c>
      <c r="D3251" t="s">
        <v>389</v>
      </c>
      <c r="E3251" t="s">
        <v>573</v>
      </c>
      <c r="F3251" t="s">
        <v>492</v>
      </c>
      <c r="G3251" s="3">
        <v>0.93</v>
      </c>
      <c r="H3251" s="3" t="str">
        <f>VLOOKUP($A3251&amp;$C3251&amp;$B3251,Mapping!$C:$G,3,0)</f>
        <v>PHARMA</v>
      </c>
      <c r="I3251" t="str">
        <f>VLOOKUP($A3251&amp;$C3251&amp;$B3251,Mapping!$C:$G,4,0)</f>
        <v>JOHNSON'S BABY</v>
      </c>
      <c r="J3251" t="str">
        <f t="shared" si="50"/>
        <v>BABY HAIR CARE</v>
      </c>
      <c r="K3251" t="str">
        <f>VLOOKUP($A3251&amp;$C3251&amp;$B3251,Mapping!$C:$G,5,0)</f>
        <v>Baby Care</v>
      </c>
      <c r="L3251" t="str">
        <f>VLOOKUP(J3251&amp;H3251,Mapping!J:K,2,0)</f>
        <v>J's Baby OTC</v>
      </c>
      <c r="M3251" t="str">
        <f>IF(OR(I3251="PIZ BUIN",I3251="LISTERINE"),VLOOKUP(E3251,MAPEO!C:D,2,0)&amp;" "&amp;H3251,VLOOKUP(E3251,MAPEO!C:D,2,0))</f>
        <v>J´s Baby Shampoo</v>
      </c>
      <c r="N3251">
        <f>VLOOKUP(F3251,MD!A:B,2,0)</f>
        <v>0</v>
      </c>
    </row>
    <row r="3252" spans="1:14">
      <c r="A3252" t="s">
        <v>133</v>
      </c>
      <c r="B3252" t="s">
        <v>0</v>
      </c>
      <c r="C3252" t="s">
        <v>189</v>
      </c>
      <c r="D3252" t="s">
        <v>389</v>
      </c>
      <c r="E3252" t="s">
        <v>580</v>
      </c>
      <c r="F3252" t="s">
        <v>483</v>
      </c>
      <c r="G3252" s="3">
        <v>197.4</v>
      </c>
      <c r="H3252" s="3" t="str">
        <f>VLOOKUP($A3252&amp;$C3252&amp;$B3252,Mapping!$C:$G,3,0)</f>
        <v>PHARMA</v>
      </c>
      <c r="I3252" t="str">
        <f>VLOOKUP($A3252&amp;$C3252&amp;$B3252,Mapping!$C:$G,4,0)</f>
        <v>JOHNSON'S BABY</v>
      </c>
      <c r="J3252" t="str">
        <f t="shared" si="50"/>
        <v>BABY HAIR CARE</v>
      </c>
      <c r="K3252" t="str">
        <f>VLOOKUP($A3252&amp;$C3252&amp;$B3252,Mapping!$C:$G,5,0)</f>
        <v>Baby Care</v>
      </c>
      <c r="L3252" t="str">
        <f>VLOOKUP(J3252&amp;H3252,Mapping!J:K,2,0)</f>
        <v>J's Baby OTC</v>
      </c>
      <c r="M3252" t="str">
        <f>IF(OR(I3252="PIZ BUIN",I3252="LISTERINE"),VLOOKUP(E3252,MAPEO!C:D,2,0)&amp;" "&amp;H3252,VLOOKUP(E3252,MAPEO!C:D,2,0))</f>
        <v>J´s Baby Shampoo</v>
      </c>
      <c r="N3252">
        <f>VLOOKUP(F3252,MD!A:B,2,0)</f>
        <v>0</v>
      </c>
    </row>
    <row r="3253" spans="1:14">
      <c r="A3253" t="s">
        <v>133</v>
      </c>
      <c r="B3253" t="s">
        <v>0</v>
      </c>
      <c r="C3253" t="s">
        <v>189</v>
      </c>
      <c r="D3253" t="s">
        <v>389</v>
      </c>
      <c r="E3253" t="s">
        <v>580</v>
      </c>
      <c r="F3253" t="s">
        <v>484</v>
      </c>
      <c r="G3253" s="3">
        <v>78.959999999999994</v>
      </c>
      <c r="H3253" s="3" t="str">
        <f>VLOOKUP($A3253&amp;$C3253&amp;$B3253,Mapping!$C:$G,3,0)</f>
        <v>PHARMA</v>
      </c>
      <c r="I3253" t="str">
        <f>VLOOKUP($A3253&amp;$C3253&amp;$B3253,Mapping!$C:$G,4,0)</f>
        <v>JOHNSON'S BABY</v>
      </c>
      <c r="J3253" t="str">
        <f t="shared" si="50"/>
        <v>BABY HAIR CARE</v>
      </c>
      <c r="K3253" t="str">
        <f>VLOOKUP($A3253&amp;$C3253&amp;$B3253,Mapping!$C:$G,5,0)</f>
        <v>Baby Care</v>
      </c>
      <c r="L3253" t="str">
        <f>VLOOKUP(J3253&amp;H3253,Mapping!J:K,2,0)</f>
        <v>J's Baby OTC</v>
      </c>
      <c r="M3253" t="str">
        <f>IF(OR(I3253="PIZ BUIN",I3253="LISTERINE"),VLOOKUP(E3253,MAPEO!C:D,2,0)&amp;" "&amp;H3253,VLOOKUP(E3253,MAPEO!C:D,2,0))</f>
        <v>J´s Baby Shampoo</v>
      </c>
      <c r="N3253">
        <f>VLOOKUP(F3253,MD!A:B,2,0)</f>
        <v>0</v>
      </c>
    </row>
    <row r="3254" spans="1:14">
      <c r="A3254" t="s">
        <v>133</v>
      </c>
      <c r="B3254" t="s">
        <v>0</v>
      </c>
      <c r="C3254" t="s">
        <v>189</v>
      </c>
      <c r="D3254" t="s">
        <v>389</v>
      </c>
      <c r="E3254" t="s">
        <v>580</v>
      </c>
      <c r="F3254" t="s">
        <v>486</v>
      </c>
      <c r="G3254" s="3">
        <v>78.17</v>
      </c>
      <c r="H3254" s="3" t="str">
        <f>VLOOKUP($A3254&amp;$C3254&amp;$B3254,Mapping!$C:$G,3,0)</f>
        <v>PHARMA</v>
      </c>
      <c r="I3254" t="str">
        <f>VLOOKUP($A3254&amp;$C3254&amp;$B3254,Mapping!$C:$G,4,0)</f>
        <v>JOHNSON'S BABY</v>
      </c>
      <c r="J3254" t="str">
        <f t="shared" si="50"/>
        <v>BABY HAIR CARE</v>
      </c>
      <c r="K3254" t="str">
        <f>VLOOKUP($A3254&amp;$C3254&amp;$B3254,Mapping!$C:$G,5,0)</f>
        <v>Baby Care</v>
      </c>
      <c r="L3254" t="str">
        <f>VLOOKUP(J3254&amp;H3254,Mapping!J:K,2,0)</f>
        <v>J's Baby OTC</v>
      </c>
      <c r="M3254" t="str">
        <f>IF(OR(I3254="PIZ BUIN",I3254="LISTERINE"),VLOOKUP(E3254,MAPEO!C:D,2,0)&amp;" "&amp;H3254,VLOOKUP(E3254,MAPEO!C:D,2,0))</f>
        <v>J´s Baby Shampoo</v>
      </c>
      <c r="N3254">
        <f>VLOOKUP(F3254,MD!A:B,2,0)</f>
        <v>0</v>
      </c>
    </row>
    <row r="3255" spans="1:14">
      <c r="A3255" t="s">
        <v>133</v>
      </c>
      <c r="B3255" t="s">
        <v>0</v>
      </c>
      <c r="C3255" t="s">
        <v>189</v>
      </c>
      <c r="D3255" t="s">
        <v>389</v>
      </c>
      <c r="E3255" t="s">
        <v>580</v>
      </c>
      <c r="F3255" t="s">
        <v>487</v>
      </c>
      <c r="G3255" s="3">
        <v>231.39</v>
      </c>
      <c r="H3255" s="3" t="str">
        <f>VLOOKUP($A3255&amp;$C3255&amp;$B3255,Mapping!$C:$G,3,0)</f>
        <v>PHARMA</v>
      </c>
      <c r="I3255" t="str">
        <f>VLOOKUP($A3255&amp;$C3255&amp;$B3255,Mapping!$C:$G,4,0)</f>
        <v>JOHNSON'S BABY</v>
      </c>
      <c r="J3255" t="str">
        <f t="shared" ref="J3255:J3318" si="51">IF(OR(C3255="ROC",C3255="COMPEED"),E3255,D3255)</f>
        <v>BABY HAIR CARE</v>
      </c>
      <c r="K3255" t="str">
        <f>VLOOKUP($A3255&amp;$C3255&amp;$B3255,Mapping!$C:$G,5,0)</f>
        <v>Baby Care</v>
      </c>
      <c r="L3255" t="str">
        <f>VLOOKUP(J3255&amp;H3255,Mapping!J:K,2,0)</f>
        <v>J's Baby OTC</v>
      </c>
      <c r="M3255" t="str">
        <f>IF(OR(I3255="PIZ BUIN",I3255="LISTERINE"),VLOOKUP(E3255,MAPEO!C:D,2,0)&amp;" "&amp;H3255,VLOOKUP(E3255,MAPEO!C:D,2,0))</f>
        <v>J´s Baby Shampoo</v>
      </c>
      <c r="N3255">
        <f>VLOOKUP(F3255,MD!A:B,2,0)</f>
        <v>0</v>
      </c>
    </row>
    <row r="3256" spans="1:14">
      <c r="A3256" t="s">
        <v>133</v>
      </c>
      <c r="B3256" t="s">
        <v>0</v>
      </c>
      <c r="C3256" t="s">
        <v>189</v>
      </c>
      <c r="D3256" t="s">
        <v>389</v>
      </c>
      <c r="E3256" t="s">
        <v>580</v>
      </c>
      <c r="F3256" t="s">
        <v>488</v>
      </c>
      <c r="G3256" s="3">
        <v>78.959999999999994</v>
      </c>
      <c r="H3256" s="3" t="str">
        <f>VLOOKUP($A3256&amp;$C3256&amp;$B3256,Mapping!$C:$G,3,0)</f>
        <v>PHARMA</v>
      </c>
      <c r="I3256" t="str">
        <f>VLOOKUP($A3256&amp;$C3256&amp;$B3256,Mapping!$C:$G,4,0)</f>
        <v>JOHNSON'S BABY</v>
      </c>
      <c r="J3256" t="str">
        <f t="shared" si="51"/>
        <v>BABY HAIR CARE</v>
      </c>
      <c r="K3256" t="str">
        <f>VLOOKUP($A3256&amp;$C3256&amp;$B3256,Mapping!$C:$G,5,0)</f>
        <v>Baby Care</v>
      </c>
      <c r="L3256" t="str">
        <f>VLOOKUP(J3256&amp;H3256,Mapping!J:K,2,0)</f>
        <v>J's Baby OTC</v>
      </c>
      <c r="M3256" t="str">
        <f>IF(OR(I3256="PIZ BUIN",I3256="LISTERINE"),VLOOKUP(E3256,MAPEO!C:D,2,0)&amp;" "&amp;H3256,VLOOKUP(E3256,MAPEO!C:D,2,0))</f>
        <v>J´s Baby Shampoo</v>
      </c>
      <c r="N3256">
        <f>VLOOKUP(F3256,MD!A:B,2,0)</f>
        <v>0</v>
      </c>
    </row>
    <row r="3257" spans="1:14">
      <c r="A3257" t="s">
        <v>133</v>
      </c>
      <c r="B3257" t="s">
        <v>0</v>
      </c>
      <c r="C3257" t="s">
        <v>189</v>
      </c>
      <c r="D3257" t="s">
        <v>389</v>
      </c>
      <c r="E3257" t="s">
        <v>580</v>
      </c>
      <c r="F3257" t="s">
        <v>489</v>
      </c>
      <c r="G3257" s="3">
        <v>275.67</v>
      </c>
      <c r="H3257" s="3" t="str">
        <f>VLOOKUP($A3257&amp;$C3257&amp;$B3257,Mapping!$C:$G,3,0)</f>
        <v>PHARMA</v>
      </c>
      <c r="I3257" t="str">
        <f>VLOOKUP($A3257&amp;$C3257&amp;$B3257,Mapping!$C:$G,4,0)</f>
        <v>JOHNSON'S BABY</v>
      </c>
      <c r="J3257" t="str">
        <f t="shared" si="51"/>
        <v>BABY HAIR CARE</v>
      </c>
      <c r="K3257" t="str">
        <f>VLOOKUP($A3257&amp;$C3257&amp;$B3257,Mapping!$C:$G,5,0)</f>
        <v>Baby Care</v>
      </c>
      <c r="L3257" t="str">
        <f>VLOOKUP(J3257&amp;H3257,Mapping!J:K,2,0)</f>
        <v>J's Baby OTC</v>
      </c>
      <c r="M3257" t="str">
        <f>IF(OR(I3257="PIZ BUIN",I3257="LISTERINE"),VLOOKUP(E3257,MAPEO!C:D,2,0)&amp;" "&amp;H3257,VLOOKUP(E3257,MAPEO!C:D,2,0))</f>
        <v>J´s Baby Shampoo</v>
      </c>
      <c r="N3257">
        <f>VLOOKUP(F3257,MD!A:B,2,0)</f>
        <v>0</v>
      </c>
    </row>
    <row r="3258" spans="1:14">
      <c r="A3258" t="s">
        <v>133</v>
      </c>
      <c r="B3258" t="s">
        <v>0</v>
      </c>
      <c r="C3258" t="s">
        <v>189</v>
      </c>
      <c r="D3258" t="s">
        <v>389</v>
      </c>
      <c r="E3258" t="s">
        <v>580</v>
      </c>
      <c r="F3258" t="s">
        <v>490</v>
      </c>
      <c r="G3258" s="3">
        <v>0.69</v>
      </c>
      <c r="H3258" s="3" t="str">
        <f>VLOOKUP($A3258&amp;$C3258&amp;$B3258,Mapping!$C:$G,3,0)</f>
        <v>PHARMA</v>
      </c>
      <c r="I3258" t="str">
        <f>VLOOKUP($A3258&amp;$C3258&amp;$B3258,Mapping!$C:$G,4,0)</f>
        <v>JOHNSON'S BABY</v>
      </c>
      <c r="J3258" t="str">
        <f t="shared" si="51"/>
        <v>BABY HAIR CARE</v>
      </c>
      <c r="K3258" t="str">
        <f>VLOOKUP($A3258&amp;$C3258&amp;$B3258,Mapping!$C:$G,5,0)</f>
        <v>Baby Care</v>
      </c>
      <c r="L3258" t="str">
        <f>VLOOKUP(J3258&amp;H3258,Mapping!J:K,2,0)</f>
        <v>J's Baby OTC</v>
      </c>
      <c r="M3258" t="str">
        <f>IF(OR(I3258="PIZ BUIN",I3258="LISTERINE"),VLOOKUP(E3258,MAPEO!C:D,2,0)&amp;" "&amp;H3258,VLOOKUP(E3258,MAPEO!C:D,2,0))</f>
        <v>J´s Baby Shampoo</v>
      </c>
      <c r="N3258">
        <f>VLOOKUP(F3258,MD!A:B,2,0)</f>
        <v>0</v>
      </c>
    </row>
    <row r="3259" spans="1:14">
      <c r="A3259" t="s">
        <v>133</v>
      </c>
      <c r="B3259" t="s">
        <v>0</v>
      </c>
      <c r="C3259" t="s">
        <v>189</v>
      </c>
      <c r="D3259" t="s">
        <v>389</v>
      </c>
      <c r="E3259" t="s">
        <v>580</v>
      </c>
      <c r="F3259" t="s">
        <v>492</v>
      </c>
      <c r="G3259" s="3">
        <v>201.38</v>
      </c>
      <c r="H3259" s="3" t="str">
        <f>VLOOKUP($A3259&amp;$C3259&amp;$B3259,Mapping!$C:$G,3,0)</f>
        <v>PHARMA</v>
      </c>
      <c r="I3259" t="str">
        <f>VLOOKUP($A3259&amp;$C3259&amp;$B3259,Mapping!$C:$G,4,0)</f>
        <v>JOHNSON'S BABY</v>
      </c>
      <c r="J3259" t="str">
        <f t="shared" si="51"/>
        <v>BABY HAIR CARE</v>
      </c>
      <c r="K3259" t="str">
        <f>VLOOKUP($A3259&amp;$C3259&amp;$B3259,Mapping!$C:$G,5,0)</f>
        <v>Baby Care</v>
      </c>
      <c r="L3259" t="str">
        <f>VLOOKUP(J3259&amp;H3259,Mapping!J:K,2,0)</f>
        <v>J's Baby OTC</v>
      </c>
      <c r="M3259" t="str">
        <f>IF(OR(I3259="PIZ BUIN",I3259="LISTERINE"),VLOOKUP(E3259,MAPEO!C:D,2,0)&amp;" "&amp;H3259,VLOOKUP(E3259,MAPEO!C:D,2,0))</f>
        <v>J´s Baby Shampoo</v>
      </c>
      <c r="N3259">
        <f>VLOOKUP(F3259,MD!A:B,2,0)</f>
        <v>0</v>
      </c>
    </row>
    <row r="3260" spans="1:14">
      <c r="A3260" t="s">
        <v>133</v>
      </c>
      <c r="B3260" t="s">
        <v>0</v>
      </c>
      <c r="C3260" t="s">
        <v>189</v>
      </c>
      <c r="D3260" t="s">
        <v>389</v>
      </c>
      <c r="E3260" t="s">
        <v>580</v>
      </c>
      <c r="F3260" t="s">
        <v>493</v>
      </c>
      <c r="G3260" s="3">
        <v>39.479999999999997</v>
      </c>
      <c r="H3260" s="3" t="str">
        <f>VLOOKUP($A3260&amp;$C3260&amp;$B3260,Mapping!$C:$G,3,0)</f>
        <v>PHARMA</v>
      </c>
      <c r="I3260" t="str">
        <f>VLOOKUP($A3260&amp;$C3260&amp;$B3260,Mapping!$C:$G,4,0)</f>
        <v>JOHNSON'S BABY</v>
      </c>
      <c r="J3260" t="str">
        <f t="shared" si="51"/>
        <v>BABY HAIR CARE</v>
      </c>
      <c r="K3260" t="str">
        <f>VLOOKUP($A3260&amp;$C3260&amp;$B3260,Mapping!$C:$G,5,0)</f>
        <v>Baby Care</v>
      </c>
      <c r="L3260" t="str">
        <f>VLOOKUP(J3260&amp;H3260,Mapping!J:K,2,0)</f>
        <v>J's Baby OTC</v>
      </c>
      <c r="M3260" t="str">
        <f>IF(OR(I3260="PIZ BUIN",I3260="LISTERINE"),VLOOKUP(E3260,MAPEO!C:D,2,0)&amp;" "&amp;H3260,VLOOKUP(E3260,MAPEO!C:D,2,0))</f>
        <v>J´s Baby Shampoo</v>
      </c>
      <c r="N3260">
        <f>VLOOKUP(F3260,MD!A:B,2,0)</f>
        <v>0</v>
      </c>
    </row>
    <row r="3261" spans="1:14">
      <c r="A3261" t="s">
        <v>133</v>
      </c>
      <c r="B3261" t="s">
        <v>0</v>
      </c>
      <c r="C3261" t="s">
        <v>189</v>
      </c>
      <c r="D3261" t="s">
        <v>389</v>
      </c>
      <c r="E3261" t="s">
        <v>580</v>
      </c>
      <c r="F3261" t="s">
        <v>96</v>
      </c>
      <c r="G3261" s="3">
        <v>78.959999999999994</v>
      </c>
      <c r="H3261" s="3" t="str">
        <f>VLOOKUP($A3261&amp;$C3261&amp;$B3261,Mapping!$C:$G,3,0)</f>
        <v>PHARMA</v>
      </c>
      <c r="I3261" t="str">
        <f>VLOOKUP($A3261&amp;$C3261&amp;$B3261,Mapping!$C:$G,4,0)</f>
        <v>JOHNSON'S BABY</v>
      </c>
      <c r="J3261" t="str">
        <f t="shared" si="51"/>
        <v>BABY HAIR CARE</v>
      </c>
      <c r="K3261" t="str">
        <f>VLOOKUP($A3261&amp;$C3261&amp;$B3261,Mapping!$C:$G,5,0)</f>
        <v>Baby Care</v>
      </c>
      <c r="L3261" t="str">
        <f>VLOOKUP(J3261&amp;H3261,Mapping!J:K,2,0)</f>
        <v>J's Baby OTC</v>
      </c>
      <c r="M3261" t="str">
        <f>IF(OR(I3261="PIZ BUIN",I3261="LISTERINE"),VLOOKUP(E3261,MAPEO!C:D,2,0)&amp;" "&amp;H3261,VLOOKUP(E3261,MAPEO!C:D,2,0))</f>
        <v>J´s Baby Shampoo</v>
      </c>
      <c r="N3261" t="str">
        <f>VLOOKUP(F3261,MD!A:B,2,0)</f>
        <v>YTD 2015</v>
      </c>
    </row>
    <row r="3262" spans="1:14">
      <c r="A3262" t="s">
        <v>133</v>
      </c>
      <c r="B3262" t="s">
        <v>0</v>
      </c>
      <c r="C3262" t="s">
        <v>189</v>
      </c>
      <c r="D3262" t="s">
        <v>389</v>
      </c>
      <c r="E3262" t="s">
        <v>580</v>
      </c>
      <c r="F3262" t="s">
        <v>97</v>
      </c>
      <c r="G3262" s="3">
        <v>117.65</v>
      </c>
      <c r="H3262" s="3" t="str">
        <f>VLOOKUP($A3262&amp;$C3262&amp;$B3262,Mapping!$C:$G,3,0)</f>
        <v>PHARMA</v>
      </c>
      <c r="I3262" t="str">
        <f>VLOOKUP($A3262&amp;$C3262&amp;$B3262,Mapping!$C:$G,4,0)</f>
        <v>JOHNSON'S BABY</v>
      </c>
      <c r="J3262" t="str">
        <f t="shared" si="51"/>
        <v>BABY HAIR CARE</v>
      </c>
      <c r="K3262" t="str">
        <f>VLOOKUP($A3262&amp;$C3262&amp;$B3262,Mapping!$C:$G,5,0)</f>
        <v>Baby Care</v>
      </c>
      <c r="L3262" t="str">
        <f>VLOOKUP(J3262&amp;H3262,Mapping!J:K,2,0)</f>
        <v>J's Baby OTC</v>
      </c>
      <c r="M3262" t="str">
        <f>IF(OR(I3262="PIZ BUIN",I3262="LISTERINE"),VLOOKUP(E3262,MAPEO!C:D,2,0)&amp;" "&amp;H3262,VLOOKUP(E3262,MAPEO!C:D,2,0))</f>
        <v>J´s Baby Shampoo</v>
      </c>
      <c r="N3262" t="str">
        <f>VLOOKUP(F3262,MD!A:B,2,0)</f>
        <v>YTD 2015</v>
      </c>
    </row>
    <row r="3263" spans="1:14">
      <c r="A3263" t="s">
        <v>133</v>
      </c>
      <c r="B3263" t="s">
        <v>0</v>
      </c>
      <c r="C3263" t="s">
        <v>189</v>
      </c>
      <c r="D3263" t="s">
        <v>389</v>
      </c>
      <c r="E3263" t="s">
        <v>580</v>
      </c>
      <c r="F3263" t="s">
        <v>101</v>
      </c>
      <c r="G3263" s="3">
        <v>78.17</v>
      </c>
      <c r="H3263" s="3" t="str">
        <f>VLOOKUP($A3263&amp;$C3263&amp;$B3263,Mapping!$C:$G,3,0)</f>
        <v>PHARMA</v>
      </c>
      <c r="I3263" t="str">
        <f>VLOOKUP($A3263&amp;$C3263&amp;$B3263,Mapping!$C:$G,4,0)</f>
        <v>JOHNSON'S BABY</v>
      </c>
      <c r="J3263" t="str">
        <f t="shared" si="51"/>
        <v>BABY HAIR CARE</v>
      </c>
      <c r="K3263" t="str">
        <f>VLOOKUP($A3263&amp;$C3263&amp;$B3263,Mapping!$C:$G,5,0)</f>
        <v>Baby Care</v>
      </c>
      <c r="L3263" t="str">
        <f>VLOOKUP(J3263&amp;H3263,Mapping!J:K,2,0)</f>
        <v>J's Baby OTC</v>
      </c>
      <c r="M3263" t="str">
        <f>IF(OR(I3263="PIZ BUIN",I3263="LISTERINE"),VLOOKUP(E3263,MAPEO!C:D,2,0)&amp;" "&amp;H3263,VLOOKUP(E3263,MAPEO!C:D,2,0))</f>
        <v>J´s Baby Shampoo</v>
      </c>
      <c r="N3263" t="str">
        <f>VLOOKUP(F3263,MD!A:B,2,0)</f>
        <v>YTD 2015</v>
      </c>
    </row>
    <row r="3264" spans="1:14">
      <c r="A3264" t="s">
        <v>133</v>
      </c>
      <c r="B3264" t="s">
        <v>0</v>
      </c>
      <c r="C3264" t="s">
        <v>189</v>
      </c>
      <c r="D3264" t="s">
        <v>389</v>
      </c>
      <c r="E3264" t="s">
        <v>580</v>
      </c>
      <c r="F3264" t="s">
        <v>104</v>
      </c>
      <c r="G3264" s="3">
        <v>157.13</v>
      </c>
      <c r="H3264" s="3" t="str">
        <f>VLOOKUP($A3264&amp;$C3264&amp;$B3264,Mapping!$C:$G,3,0)</f>
        <v>PHARMA</v>
      </c>
      <c r="I3264" t="str">
        <f>VLOOKUP($A3264&amp;$C3264&amp;$B3264,Mapping!$C:$G,4,0)</f>
        <v>JOHNSON'S BABY</v>
      </c>
      <c r="J3264" t="str">
        <f t="shared" si="51"/>
        <v>BABY HAIR CARE</v>
      </c>
      <c r="K3264" t="str">
        <f>VLOOKUP($A3264&amp;$C3264&amp;$B3264,Mapping!$C:$G,5,0)</f>
        <v>Baby Care</v>
      </c>
      <c r="L3264" t="str">
        <f>VLOOKUP(J3264&amp;H3264,Mapping!J:K,2,0)</f>
        <v>J's Baby OTC</v>
      </c>
      <c r="M3264" t="str">
        <f>IF(OR(I3264="PIZ BUIN",I3264="LISTERINE"),VLOOKUP(E3264,MAPEO!C:D,2,0)&amp;" "&amp;H3264,VLOOKUP(E3264,MAPEO!C:D,2,0))</f>
        <v>J´s Baby Shampoo</v>
      </c>
      <c r="N3264" t="str">
        <f>VLOOKUP(F3264,MD!A:B,2,0)</f>
        <v>YTD 2015</v>
      </c>
    </row>
    <row r="3265" spans="1:14">
      <c r="A3265" t="s">
        <v>133</v>
      </c>
      <c r="B3265" t="s">
        <v>0</v>
      </c>
      <c r="C3265" t="s">
        <v>189</v>
      </c>
      <c r="D3265" t="s">
        <v>389</v>
      </c>
      <c r="E3265" t="s">
        <v>580</v>
      </c>
      <c r="F3265" t="s">
        <v>105</v>
      </c>
      <c r="G3265" s="3">
        <v>39.479999999999997</v>
      </c>
      <c r="H3265" s="3" t="str">
        <f>VLOOKUP($A3265&amp;$C3265&amp;$B3265,Mapping!$C:$G,3,0)</f>
        <v>PHARMA</v>
      </c>
      <c r="I3265" t="str">
        <f>VLOOKUP($A3265&amp;$C3265&amp;$B3265,Mapping!$C:$G,4,0)</f>
        <v>JOHNSON'S BABY</v>
      </c>
      <c r="J3265" t="str">
        <f t="shared" si="51"/>
        <v>BABY HAIR CARE</v>
      </c>
      <c r="K3265" t="str">
        <f>VLOOKUP($A3265&amp;$C3265&amp;$B3265,Mapping!$C:$G,5,0)</f>
        <v>Baby Care</v>
      </c>
      <c r="L3265" t="str">
        <f>VLOOKUP(J3265&amp;H3265,Mapping!J:K,2,0)</f>
        <v>J's Baby OTC</v>
      </c>
      <c r="M3265" t="str">
        <f>IF(OR(I3265="PIZ BUIN",I3265="LISTERINE"),VLOOKUP(E3265,MAPEO!C:D,2,0)&amp;" "&amp;H3265,VLOOKUP(E3265,MAPEO!C:D,2,0))</f>
        <v>J´s Baby Shampoo</v>
      </c>
      <c r="N3265" t="str">
        <f>VLOOKUP(F3265,MD!A:B,2,0)</f>
        <v>YTD 2015</v>
      </c>
    </row>
    <row r="3266" spans="1:14">
      <c r="A3266" t="s">
        <v>133</v>
      </c>
      <c r="B3266" t="s">
        <v>0</v>
      </c>
      <c r="C3266" t="s">
        <v>189</v>
      </c>
      <c r="D3266" t="s">
        <v>389</v>
      </c>
      <c r="E3266" t="s">
        <v>580</v>
      </c>
      <c r="F3266" t="s">
        <v>106</v>
      </c>
      <c r="G3266" s="3">
        <v>157.13</v>
      </c>
      <c r="H3266" s="3" t="str">
        <f>VLOOKUP($A3266&amp;$C3266&amp;$B3266,Mapping!$C:$G,3,0)</f>
        <v>PHARMA</v>
      </c>
      <c r="I3266" t="str">
        <f>VLOOKUP($A3266&amp;$C3266&amp;$B3266,Mapping!$C:$G,4,0)</f>
        <v>JOHNSON'S BABY</v>
      </c>
      <c r="J3266" t="str">
        <f t="shared" si="51"/>
        <v>BABY HAIR CARE</v>
      </c>
      <c r="K3266" t="str">
        <f>VLOOKUP($A3266&amp;$C3266&amp;$B3266,Mapping!$C:$G,5,0)</f>
        <v>Baby Care</v>
      </c>
      <c r="L3266" t="str">
        <f>VLOOKUP(J3266&amp;H3266,Mapping!J:K,2,0)</f>
        <v>J's Baby OTC</v>
      </c>
      <c r="M3266" t="str">
        <f>IF(OR(I3266="PIZ BUIN",I3266="LISTERINE"),VLOOKUP(E3266,MAPEO!C:D,2,0)&amp;" "&amp;H3266,VLOOKUP(E3266,MAPEO!C:D,2,0))</f>
        <v>J´s Baby Shampoo</v>
      </c>
      <c r="N3266" t="str">
        <f>VLOOKUP(F3266,MD!A:B,2,0)</f>
        <v>YTD 2015</v>
      </c>
    </row>
    <row r="3267" spans="1:14">
      <c r="A3267" t="s">
        <v>133</v>
      </c>
      <c r="B3267" t="s">
        <v>0</v>
      </c>
      <c r="C3267" t="s">
        <v>189</v>
      </c>
      <c r="D3267" t="s">
        <v>389</v>
      </c>
      <c r="E3267" t="s">
        <v>580</v>
      </c>
      <c r="F3267" t="s">
        <v>108</v>
      </c>
      <c r="G3267" s="3">
        <v>39.479999999999997</v>
      </c>
      <c r="H3267" s="3" t="str">
        <f>VLOOKUP($A3267&amp;$C3267&amp;$B3267,Mapping!$C:$G,3,0)</f>
        <v>PHARMA</v>
      </c>
      <c r="I3267" t="str">
        <f>VLOOKUP($A3267&amp;$C3267&amp;$B3267,Mapping!$C:$G,4,0)</f>
        <v>JOHNSON'S BABY</v>
      </c>
      <c r="J3267" t="str">
        <f t="shared" si="51"/>
        <v>BABY HAIR CARE</v>
      </c>
      <c r="K3267" t="str">
        <f>VLOOKUP($A3267&amp;$C3267&amp;$B3267,Mapping!$C:$G,5,0)</f>
        <v>Baby Care</v>
      </c>
      <c r="L3267" t="str">
        <f>VLOOKUP(J3267&amp;H3267,Mapping!J:K,2,0)</f>
        <v>J's Baby OTC</v>
      </c>
      <c r="M3267" t="str">
        <f>IF(OR(I3267="PIZ BUIN",I3267="LISTERINE"),VLOOKUP(E3267,MAPEO!C:D,2,0)&amp;" "&amp;H3267,VLOOKUP(E3267,MAPEO!C:D,2,0))</f>
        <v>J´s Baby Shampoo</v>
      </c>
      <c r="N3267">
        <f>VLOOKUP(F3267,MD!A:B,2,0)</f>
        <v>0</v>
      </c>
    </row>
    <row r="3268" spans="1:14">
      <c r="A3268" t="s">
        <v>133</v>
      </c>
      <c r="B3268" t="s">
        <v>0</v>
      </c>
      <c r="C3268" t="s">
        <v>189</v>
      </c>
      <c r="D3268" t="s">
        <v>389</v>
      </c>
      <c r="E3268" t="s">
        <v>580</v>
      </c>
      <c r="F3268" t="s">
        <v>109</v>
      </c>
      <c r="G3268" s="3">
        <v>78.959999999999994</v>
      </c>
      <c r="H3268" s="3" t="str">
        <f>VLOOKUP($A3268&amp;$C3268&amp;$B3268,Mapping!$C:$G,3,0)</f>
        <v>PHARMA</v>
      </c>
      <c r="I3268" t="str">
        <f>VLOOKUP($A3268&amp;$C3268&amp;$B3268,Mapping!$C:$G,4,0)</f>
        <v>JOHNSON'S BABY</v>
      </c>
      <c r="J3268" t="str">
        <f t="shared" si="51"/>
        <v>BABY HAIR CARE</v>
      </c>
      <c r="K3268" t="str">
        <f>VLOOKUP($A3268&amp;$C3268&amp;$B3268,Mapping!$C:$G,5,0)</f>
        <v>Baby Care</v>
      </c>
      <c r="L3268" t="str">
        <f>VLOOKUP(J3268&amp;H3268,Mapping!J:K,2,0)</f>
        <v>J's Baby OTC</v>
      </c>
      <c r="M3268" t="str">
        <f>IF(OR(I3268="PIZ BUIN",I3268="LISTERINE"),VLOOKUP(E3268,MAPEO!C:D,2,0)&amp;" "&amp;H3268,VLOOKUP(E3268,MAPEO!C:D,2,0))</f>
        <v>J´s Baby Shampoo</v>
      </c>
      <c r="N3268">
        <f>VLOOKUP(F3268,MD!A:B,2,0)</f>
        <v>0</v>
      </c>
    </row>
    <row r="3269" spans="1:14">
      <c r="A3269" t="s">
        <v>133</v>
      </c>
      <c r="B3269" t="s">
        <v>0</v>
      </c>
      <c r="C3269" t="s">
        <v>189</v>
      </c>
      <c r="D3269" t="s">
        <v>389</v>
      </c>
      <c r="E3269" t="s">
        <v>580</v>
      </c>
      <c r="F3269" t="s">
        <v>111</v>
      </c>
      <c r="G3269" s="3">
        <v>157.13</v>
      </c>
      <c r="H3269" s="3" t="str">
        <f>VLOOKUP($A3269&amp;$C3269&amp;$B3269,Mapping!$C:$G,3,0)</f>
        <v>PHARMA</v>
      </c>
      <c r="I3269" t="str">
        <f>VLOOKUP($A3269&amp;$C3269&amp;$B3269,Mapping!$C:$G,4,0)</f>
        <v>JOHNSON'S BABY</v>
      </c>
      <c r="J3269" t="str">
        <f t="shared" si="51"/>
        <v>BABY HAIR CARE</v>
      </c>
      <c r="K3269" t="str">
        <f>VLOOKUP($A3269&amp;$C3269&amp;$B3269,Mapping!$C:$G,5,0)</f>
        <v>Baby Care</v>
      </c>
      <c r="L3269" t="str">
        <f>VLOOKUP(J3269&amp;H3269,Mapping!J:K,2,0)</f>
        <v>J's Baby OTC</v>
      </c>
      <c r="M3269" t="str">
        <f>IF(OR(I3269="PIZ BUIN",I3269="LISTERINE"),VLOOKUP(E3269,MAPEO!C:D,2,0)&amp;" "&amp;H3269,VLOOKUP(E3269,MAPEO!C:D,2,0))</f>
        <v>J´s Baby Shampoo</v>
      </c>
      <c r="N3269">
        <f>VLOOKUP(F3269,MD!A:B,2,0)</f>
        <v>0</v>
      </c>
    </row>
    <row r="3270" spans="1:14">
      <c r="A3270" t="s">
        <v>133</v>
      </c>
      <c r="B3270" t="s">
        <v>0</v>
      </c>
      <c r="C3270" t="s">
        <v>189</v>
      </c>
      <c r="D3270" t="s">
        <v>389</v>
      </c>
      <c r="E3270" t="s">
        <v>580</v>
      </c>
      <c r="F3270" t="s">
        <v>114</v>
      </c>
      <c r="G3270" s="3">
        <v>157.91999999999999</v>
      </c>
      <c r="H3270" s="3" t="str">
        <f>VLOOKUP($A3270&amp;$C3270&amp;$B3270,Mapping!$C:$G,3,0)</f>
        <v>PHARMA</v>
      </c>
      <c r="I3270" t="str">
        <f>VLOOKUP($A3270&amp;$C3270&amp;$B3270,Mapping!$C:$G,4,0)</f>
        <v>JOHNSON'S BABY</v>
      </c>
      <c r="J3270" t="str">
        <f t="shared" si="51"/>
        <v>BABY HAIR CARE</v>
      </c>
      <c r="K3270" t="str">
        <f>VLOOKUP($A3270&amp;$C3270&amp;$B3270,Mapping!$C:$G,5,0)</f>
        <v>Baby Care</v>
      </c>
      <c r="L3270" t="str">
        <f>VLOOKUP(J3270&amp;H3270,Mapping!J:K,2,0)</f>
        <v>J's Baby OTC</v>
      </c>
      <c r="M3270" t="str">
        <f>IF(OR(I3270="PIZ BUIN",I3270="LISTERINE"),VLOOKUP(E3270,MAPEO!C:D,2,0)&amp;" "&amp;H3270,VLOOKUP(E3270,MAPEO!C:D,2,0))</f>
        <v>J´s Baby Shampoo</v>
      </c>
      <c r="N3270">
        <f>VLOOKUP(F3270,MD!A:B,2,0)</f>
        <v>0</v>
      </c>
    </row>
    <row r="3271" spans="1:14">
      <c r="A3271" t="s">
        <v>133</v>
      </c>
      <c r="B3271" t="s">
        <v>0</v>
      </c>
      <c r="C3271" t="s">
        <v>189</v>
      </c>
      <c r="D3271" t="s">
        <v>389</v>
      </c>
      <c r="E3271" t="s">
        <v>580</v>
      </c>
      <c r="F3271" t="s">
        <v>115</v>
      </c>
      <c r="G3271" s="3">
        <v>-6.24</v>
      </c>
      <c r="H3271" s="3" t="str">
        <f>VLOOKUP($A3271&amp;$C3271&amp;$B3271,Mapping!$C:$G,3,0)</f>
        <v>PHARMA</v>
      </c>
      <c r="I3271" t="str">
        <f>VLOOKUP($A3271&amp;$C3271&amp;$B3271,Mapping!$C:$G,4,0)</f>
        <v>JOHNSON'S BABY</v>
      </c>
      <c r="J3271" t="str">
        <f t="shared" si="51"/>
        <v>BABY HAIR CARE</v>
      </c>
      <c r="K3271" t="str">
        <f>VLOOKUP($A3271&amp;$C3271&amp;$B3271,Mapping!$C:$G,5,0)</f>
        <v>Baby Care</v>
      </c>
      <c r="L3271" t="str">
        <f>VLOOKUP(J3271&amp;H3271,Mapping!J:K,2,0)</f>
        <v>J's Baby OTC</v>
      </c>
      <c r="M3271" t="str">
        <f>IF(OR(I3271="PIZ BUIN",I3271="LISTERINE"),VLOOKUP(E3271,MAPEO!C:D,2,0)&amp;" "&amp;H3271,VLOOKUP(E3271,MAPEO!C:D,2,0))</f>
        <v>J´s Baby Shampoo</v>
      </c>
      <c r="N3271" t="str">
        <f>VLOOKUP(F3271,MD!A:B,2,0)</f>
        <v>YTD 2016</v>
      </c>
    </row>
    <row r="3272" spans="1:14">
      <c r="A3272" t="s">
        <v>133</v>
      </c>
      <c r="B3272" t="s">
        <v>0</v>
      </c>
      <c r="C3272" t="s">
        <v>189</v>
      </c>
      <c r="D3272" t="s">
        <v>389</v>
      </c>
      <c r="E3272" t="s">
        <v>580</v>
      </c>
      <c r="F3272" t="s">
        <v>118</v>
      </c>
      <c r="G3272" s="3">
        <v>39.479999999999997</v>
      </c>
      <c r="H3272" s="3" t="str">
        <f>VLOOKUP($A3272&amp;$C3272&amp;$B3272,Mapping!$C:$G,3,0)</f>
        <v>PHARMA</v>
      </c>
      <c r="I3272" t="str">
        <f>VLOOKUP($A3272&amp;$C3272&amp;$B3272,Mapping!$C:$G,4,0)</f>
        <v>JOHNSON'S BABY</v>
      </c>
      <c r="J3272" t="str">
        <f t="shared" si="51"/>
        <v>BABY HAIR CARE</v>
      </c>
      <c r="K3272" t="str">
        <f>VLOOKUP($A3272&amp;$C3272&amp;$B3272,Mapping!$C:$G,5,0)</f>
        <v>Baby Care</v>
      </c>
      <c r="L3272" t="str">
        <f>VLOOKUP(J3272&amp;H3272,Mapping!J:K,2,0)</f>
        <v>J's Baby OTC</v>
      </c>
      <c r="M3272" t="str">
        <f>IF(OR(I3272="PIZ BUIN",I3272="LISTERINE"),VLOOKUP(E3272,MAPEO!C:D,2,0)&amp;" "&amp;H3272,VLOOKUP(E3272,MAPEO!C:D,2,0))</f>
        <v>J´s Baby Shampoo</v>
      </c>
      <c r="N3272" t="str">
        <f>VLOOKUP(F3272,MD!A:B,2,0)</f>
        <v>YTD 2016</v>
      </c>
    </row>
    <row r="3273" spans="1:14">
      <c r="A3273" t="s">
        <v>133</v>
      </c>
      <c r="B3273" t="s">
        <v>0</v>
      </c>
      <c r="C3273" t="s">
        <v>189</v>
      </c>
      <c r="D3273" t="s">
        <v>390</v>
      </c>
      <c r="E3273" t="s">
        <v>390</v>
      </c>
      <c r="F3273" t="s">
        <v>483</v>
      </c>
      <c r="G3273" s="3">
        <v>35.28</v>
      </c>
      <c r="H3273" s="3" t="str">
        <f>VLOOKUP($A3273&amp;$C3273&amp;$B3273,Mapping!$C:$G,3,0)</f>
        <v>PHARMA</v>
      </c>
      <c r="I3273" t="str">
        <f>VLOOKUP($A3273&amp;$C3273&amp;$B3273,Mapping!$C:$G,4,0)</f>
        <v>JOHNSON'S BABY</v>
      </c>
      <c r="J3273" t="str">
        <f t="shared" si="51"/>
        <v>BABY POWDER</v>
      </c>
      <c r="K3273" t="str">
        <f>VLOOKUP($A3273&amp;$C3273&amp;$B3273,Mapping!$C:$G,5,0)</f>
        <v>Baby Care</v>
      </c>
      <c r="L3273" t="str">
        <f>VLOOKUP(J3273&amp;H3273,Mapping!J:K,2,0)</f>
        <v>J's Baby OTC</v>
      </c>
      <c r="M3273" t="str">
        <f>IF(OR(I3273="PIZ BUIN",I3273="LISTERINE"),VLOOKUP(E3273,MAPEO!C:D,2,0)&amp;" "&amp;H3273,VLOOKUP(E3273,MAPEO!C:D,2,0))</f>
        <v>J´s Baby Powder</v>
      </c>
      <c r="N3273">
        <f>VLOOKUP(F3273,MD!A:B,2,0)</f>
        <v>0</v>
      </c>
    </row>
    <row r="3274" spans="1:14">
      <c r="A3274" t="s">
        <v>133</v>
      </c>
      <c r="B3274" t="s">
        <v>0</v>
      </c>
      <c r="C3274" t="s">
        <v>189</v>
      </c>
      <c r="D3274" t="s">
        <v>390</v>
      </c>
      <c r="E3274" t="s">
        <v>390</v>
      </c>
      <c r="F3274" t="s">
        <v>484</v>
      </c>
      <c r="G3274" s="3">
        <v>352.8</v>
      </c>
      <c r="H3274" s="3" t="str">
        <f>VLOOKUP($A3274&amp;$C3274&amp;$B3274,Mapping!$C:$G,3,0)</f>
        <v>PHARMA</v>
      </c>
      <c r="I3274" t="str">
        <f>VLOOKUP($A3274&amp;$C3274&amp;$B3274,Mapping!$C:$G,4,0)</f>
        <v>JOHNSON'S BABY</v>
      </c>
      <c r="J3274" t="str">
        <f t="shared" si="51"/>
        <v>BABY POWDER</v>
      </c>
      <c r="K3274" t="str">
        <f>VLOOKUP($A3274&amp;$C3274&amp;$B3274,Mapping!$C:$G,5,0)</f>
        <v>Baby Care</v>
      </c>
      <c r="L3274" t="str">
        <f>VLOOKUP(J3274&amp;H3274,Mapping!J:K,2,0)</f>
        <v>J's Baby OTC</v>
      </c>
      <c r="M3274" t="str">
        <f>IF(OR(I3274="PIZ BUIN",I3274="LISTERINE"),VLOOKUP(E3274,MAPEO!C:D,2,0)&amp;" "&amp;H3274,VLOOKUP(E3274,MAPEO!C:D,2,0))</f>
        <v>J´s Baby Powder</v>
      </c>
      <c r="N3274">
        <f>VLOOKUP(F3274,MD!A:B,2,0)</f>
        <v>0</v>
      </c>
    </row>
    <row r="3275" spans="1:14">
      <c r="A3275" t="s">
        <v>133</v>
      </c>
      <c r="B3275" t="s">
        <v>0</v>
      </c>
      <c r="C3275" t="s">
        <v>189</v>
      </c>
      <c r="D3275" t="s">
        <v>390</v>
      </c>
      <c r="E3275" t="s">
        <v>390</v>
      </c>
      <c r="F3275" t="s">
        <v>486</v>
      </c>
      <c r="G3275" s="3">
        <v>529.20000000000005</v>
      </c>
      <c r="H3275" s="3" t="str">
        <f>VLOOKUP($A3275&amp;$C3275&amp;$B3275,Mapping!$C:$G,3,0)</f>
        <v>PHARMA</v>
      </c>
      <c r="I3275" t="str">
        <f>VLOOKUP($A3275&amp;$C3275&amp;$B3275,Mapping!$C:$G,4,0)</f>
        <v>JOHNSON'S BABY</v>
      </c>
      <c r="J3275" t="str">
        <f t="shared" si="51"/>
        <v>BABY POWDER</v>
      </c>
      <c r="K3275" t="str">
        <f>VLOOKUP($A3275&amp;$C3275&amp;$B3275,Mapping!$C:$G,5,0)</f>
        <v>Baby Care</v>
      </c>
      <c r="L3275" t="str">
        <f>VLOOKUP(J3275&amp;H3275,Mapping!J:K,2,0)</f>
        <v>J's Baby OTC</v>
      </c>
      <c r="M3275" t="str">
        <f>IF(OR(I3275="PIZ BUIN",I3275="LISTERINE"),VLOOKUP(E3275,MAPEO!C:D,2,0)&amp;" "&amp;H3275,VLOOKUP(E3275,MAPEO!C:D,2,0))</f>
        <v>J´s Baby Powder</v>
      </c>
      <c r="N3275">
        <f>VLOOKUP(F3275,MD!A:B,2,0)</f>
        <v>0</v>
      </c>
    </row>
    <row r="3276" spans="1:14">
      <c r="A3276" t="s">
        <v>133</v>
      </c>
      <c r="B3276" t="s">
        <v>0</v>
      </c>
      <c r="C3276" t="s">
        <v>189</v>
      </c>
      <c r="D3276" t="s">
        <v>390</v>
      </c>
      <c r="E3276" t="s">
        <v>390</v>
      </c>
      <c r="F3276" t="s">
        <v>487</v>
      </c>
      <c r="G3276" s="3">
        <v>946.8</v>
      </c>
      <c r="H3276" s="3" t="str">
        <f>VLOOKUP($A3276&amp;$C3276&amp;$B3276,Mapping!$C:$G,3,0)</f>
        <v>PHARMA</v>
      </c>
      <c r="I3276" t="str">
        <f>VLOOKUP($A3276&amp;$C3276&amp;$B3276,Mapping!$C:$G,4,0)</f>
        <v>JOHNSON'S BABY</v>
      </c>
      <c r="J3276" t="str">
        <f t="shared" si="51"/>
        <v>BABY POWDER</v>
      </c>
      <c r="K3276" t="str">
        <f>VLOOKUP($A3276&amp;$C3276&amp;$B3276,Mapping!$C:$G,5,0)</f>
        <v>Baby Care</v>
      </c>
      <c r="L3276" t="str">
        <f>VLOOKUP(J3276&amp;H3276,Mapping!J:K,2,0)</f>
        <v>J's Baby OTC</v>
      </c>
      <c r="M3276" t="str">
        <f>IF(OR(I3276="PIZ BUIN",I3276="LISTERINE"),VLOOKUP(E3276,MAPEO!C:D,2,0)&amp;" "&amp;H3276,VLOOKUP(E3276,MAPEO!C:D,2,0))</f>
        <v>J´s Baby Powder</v>
      </c>
      <c r="N3276">
        <f>VLOOKUP(F3276,MD!A:B,2,0)</f>
        <v>0</v>
      </c>
    </row>
    <row r="3277" spans="1:14">
      <c r="A3277" t="s">
        <v>133</v>
      </c>
      <c r="B3277" t="s">
        <v>0</v>
      </c>
      <c r="C3277" t="s">
        <v>189</v>
      </c>
      <c r="D3277" t="s">
        <v>390</v>
      </c>
      <c r="E3277" t="s">
        <v>390</v>
      </c>
      <c r="F3277" t="s">
        <v>488</v>
      </c>
      <c r="G3277" s="3">
        <v>564.48</v>
      </c>
      <c r="H3277" s="3" t="str">
        <f>VLOOKUP($A3277&amp;$C3277&amp;$B3277,Mapping!$C:$G,3,0)</f>
        <v>PHARMA</v>
      </c>
      <c r="I3277" t="str">
        <f>VLOOKUP($A3277&amp;$C3277&amp;$B3277,Mapping!$C:$G,4,0)</f>
        <v>JOHNSON'S BABY</v>
      </c>
      <c r="J3277" t="str">
        <f t="shared" si="51"/>
        <v>BABY POWDER</v>
      </c>
      <c r="K3277" t="str">
        <f>VLOOKUP($A3277&amp;$C3277&amp;$B3277,Mapping!$C:$G,5,0)</f>
        <v>Baby Care</v>
      </c>
      <c r="L3277" t="str">
        <f>VLOOKUP(J3277&amp;H3277,Mapping!J:K,2,0)</f>
        <v>J's Baby OTC</v>
      </c>
      <c r="M3277" t="str">
        <f>IF(OR(I3277="PIZ BUIN",I3277="LISTERINE"),VLOOKUP(E3277,MAPEO!C:D,2,0)&amp;" "&amp;H3277,VLOOKUP(E3277,MAPEO!C:D,2,0))</f>
        <v>J´s Baby Powder</v>
      </c>
      <c r="N3277">
        <f>VLOOKUP(F3277,MD!A:B,2,0)</f>
        <v>0</v>
      </c>
    </row>
    <row r="3278" spans="1:14">
      <c r="A3278" t="s">
        <v>133</v>
      </c>
      <c r="B3278" t="s">
        <v>0</v>
      </c>
      <c r="C3278" t="s">
        <v>189</v>
      </c>
      <c r="D3278" t="s">
        <v>390</v>
      </c>
      <c r="E3278" t="s">
        <v>390</v>
      </c>
      <c r="F3278" t="s">
        <v>489</v>
      </c>
      <c r="G3278" s="3">
        <v>811.44</v>
      </c>
      <c r="H3278" s="3" t="str">
        <f>VLOOKUP($A3278&amp;$C3278&amp;$B3278,Mapping!$C:$G,3,0)</f>
        <v>PHARMA</v>
      </c>
      <c r="I3278" t="str">
        <f>VLOOKUP($A3278&amp;$C3278&amp;$B3278,Mapping!$C:$G,4,0)</f>
        <v>JOHNSON'S BABY</v>
      </c>
      <c r="J3278" t="str">
        <f t="shared" si="51"/>
        <v>BABY POWDER</v>
      </c>
      <c r="K3278" t="str">
        <f>VLOOKUP($A3278&amp;$C3278&amp;$B3278,Mapping!$C:$G,5,0)</f>
        <v>Baby Care</v>
      </c>
      <c r="L3278" t="str">
        <f>VLOOKUP(J3278&amp;H3278,Mapping!J:K,2,0)</f>
        <v>J's Baby OTC</v>
      </c>
      <c r="M3278" t="str">
        <f>IF(OR(I3278="PIZ BUIN",I3278="LISTERINE"),VLOOKUP(E3278,MAPEO!C:D,2,0)&amp;" "&amp;H3278,VLOOKUP(E3278,MAPEO!C:D,2,0))</f>
        <v>J´s Baby Powder</v>
      </c>
      <c r="N3278">
        <f>VLOOKUP(F3278,MD!A:B,2,0)</f>
        <v>0</v>
      </c>
    </row>
    <row r="3279" spans="1:14">
      <c r="A3279" t="s">
        <v>133</v>
      </c>
      <c r="B3279" t="s">
        <v>0</v>
      </c>
      <c r="C3279" t="s">
        <v>189</v>
      </c>
      <c r="D3279" t="s">
        <v>390</v>
      </c>
      <c r="E3279" t="s">
        <v>390</v>
      </c>
      <c r="F3279" t="s">
        <v>490</v>
      </c>
      <c r="G3279" s="3">
        <v>599.76</v>
      </c>
      <c r="H3279" s="3" t="str">
        <f>VLOOKUP($A3279&amp;$C3279&amp;$B3279,Mapping!$C:$G,3,0)</f>
        <v>PHARMA</v>
      </c>
      <c r="I3279" t="str">
        <f>VLOOKUP($A3279&amp;$C3279&amp;$B3279,Mapping!$C:$G,4,0)</f>
        <v>JOHNSON'S BABY</v>
      </c>
      <c r="J3279" t="str">
        <f t="shared" si="51"/>
        <v>BABY POWDER</v>
      </c>
      <c r="K3279" t="str">
        <f>VLOOKUP($A3279&amp;$C3279&amp;$B3279,Mapping!$C:$G,5,0)</f>
        <v>Baby Care</v>
      </c>
      <c r="L3279" t="str">
        <f>VLOOKUP(J3279&amp;H3279,Mapping!J:K,2,0)</f>
        <v>J's Baby OTC</v>
      </c>
      <c r="M3279" t="str">
        <f>IF(OR(I3279="PIZ BUIN",I3279="LISTERINE"),VLOOKUP(E3279,MAPEO!C:D,2,0)&amp;" "&amp;H3279,VLOOKUP(E3279,MAPEO!C:D,2,0))</f>
        <v>J´s Baby Powder</v>
      </c>
      <c r="N3279">
        <f>VLOOKUP(F3279,MD!A:B,2,0)</f>
        <v>0</v>
      </c>
    </row>
    <row r="3280" spans="1:14">
      <c r="A3280" t="s">
        <v>133</v>
      </c>
      <c r="B3280" t="s">
        <v>0</v>
      </c>
      <c r="C3280" t="s">
        <v>189</v>
      </c>
      <c r="D3280" t="s">
        <v>390</v>
      </c>
      <c r="E3280" t="s">
        <v>390</v>
      </c>
      <c r="F3280" t="s">
        <v>491</v>
      </c>
      <c r="G3280" s="3">
        <v>317.52</v>
      </c>
      <c r="H3280" s="3" t="str">
        <f>VLOOKUP($A3280&amp;$C3280&amp;$B3280,Mapping!$C:$G,3,0)</f>
        <v>PHARMA</v>
      </c>
      <c r="I3280" t="str">
        <f>VLOOKUP($A3280&amp;$C3280&amp;$B3280,Mapping!$C:$G,4,0)</f>
        <v>JOHNSON'S BABY</v>
      </c>
      <c r="J3280" t="str">
        <f t="shared" si="51"/>
        <v>BABY POWDER</v>
      </c>
      <c r="K3280" t="str">
        <f>VLOOKUP($A3280&amp;$C3280&amp;$B3280,Mapping!$C:$G,5,0)</f>
        <v>Baby Care</v>
      </c>
      <c r="L3280" t="str">
        <f>VLOOKUP(J3280&amp;H3280,Mapping!J:K,2,0)</f>
        <v>J's Baby OTC</v>
      </c>
      <c r="M3280" t="str">
        <f>IF(OR(I3280="PIZ BUIN",I3280="LISTERINE"),VLOOKUP(E3280,MAPEO!C:D,2,0)&amp;" "&amp;H3280,VLOOKUP(E3280,MAPEO!C:D,2,0))</f>
        <v>J´s Baby Powder</v>
      </c>
      <c r="N3280">
        <f>VLOOKUP(F3280,MD!A:B,2,0)</f>
        <v>0</v>
      </c>
    </row>
    <row r="3281" spans="1:14">
      <c r="A3281" t="s">
        <v>133</v>
      </c>
      <c r="B3281" t="s">
        <v>0</v>
      </c>
      <c r="C3281" t="s">
        <v>189</v>
      </c>
      <c r="D3281" t="s">
        <v>390</v>
      </c>
      <c r="E3281" t="s">
        <v>390</v>
      </c>
      <c r="F3281" t="s">
        <v>492</v>
      </c>
      <c r="G3281" s="3">
        <v>66.67</v>
      </c>
      <c r="H3281" s="3" t="str">
        <f>VLOOKUP($A3281&amp;$C3281&amp;$B3281,Mapping!$C:$G,3,0)</f>
        <v>PHARMA</v>
      </c>
      <c r="I3281" t="str">
        <f>VLOOKUP($A3281&amp;$C3281&amp;$B3281,Mapping!$C:$G,4,0)</f>
        <v>JOHNSON'S BABY</v>
      </c>
      <c r="J3281" t="str">
        <f t="shared" si="51"/>
        <v>BABY POWDER</v>
      </c>
      <c r="K3281" t="str">
        <f>VLOOKUP($A3281&amp;$C3281&amp;$B3281,Mapping!$C:$G,5,0)</f>
        <v>Baby Care</v>
      </c>
      <c r="L3281" t="str">
        <f>VLOOKUP(J3281&amp;H3281,Mapping!J:K,2,0)</f>
        <v>J's Baby OTC</v>
      </c>
      <c r="M3281" t="str">
        <f>IF(OR(I3281="PIZ BUIN",I3281="LISTERINE"),VLOOKUP(E3281,MAPEO!C:D,2,0)&amp;" "&amp;H3281,VLOOKUP(E3281,MAPEO!C:D,2,0))</f>
        <v>J´s Baby Powder</v>
      </c>
      <c r="N3281">
        <f>VLOOKUP(F3281,MD!A:B,2,0)</f>
        <v>0</v>
      </c>
    </row>
    <row r="3282" spans="1:14">
      <c r="A3282" t="s">
        <v>133</v>
      </c>
      <c r="B3282" t="s">
        <v>0</v>
      </c>
      <c r="C3282" t="s">
        <v>189</v>
      </c>
      <c r="D3282" t="s">
        <v>390</v>
      </c>
      <c r="E3282" t="s">
        <v>390</v>
      </c>
      <c r="F3282" t="s">
        <v>493</v>
      </c>
      <c r="G3282" s="3">
        <v>478.89</v>
      </c>
      <c r="H3282" s="3" t="str">
        <f>VLOOKUP($A3282&amp;$C3282&amp;$B3282,Mapping!$C:$G,3,0)</f>
        <v>PHARMA</v>
      </c>
      <c r="I3282" t="str">
        <f>VLOOKUP($A3282&amp;$C3282&amp;$B3282,Mapping!$C:$G,4,0)</f>
        <v>JOHNSON'S BABY</v>
      </c>
      <c r="J3282" t="str">
        <f t="shared" si="51"/>
        <v>BABY POWDER</v>
      </c>
      <c r="K3282" t="str">
        <f>VLOOKUP($A3282&amp;$C3282&amp;$B3282,Mapping!$C:$G,5,0)</f>
        <v>Baby Care</v>
      </c>
      <c r="L3282" t="str">
        <f>VLOOKUP(J3282&amp;H3282,Mapping!J:K,2,0)</f>
        <v>J's Baby OTC</v>
      </c>
      <c r="M3282" t="str">
        <f>IF(OR(I3282="PIZ BUIN",I3282="LISTERINE"),VLOOKUP(E3282,MAPEO!C:D,2,0)&amp;" "&amp;H3282,VLOOKUP(E3282,MAPEO!C:D,2,0))</f>
        <v>J´s Baby Powder</v>
      </c>
      <c r="N3282">
        <f>VLOOKUP(F3282,MD!A:B,2,0)</f>
        <v>0</v>
      </c>
    </row>
    <row r="3283" spans="1:14">
      <c r="A3283" t="s">
        <v>133</v>
      </c>
      <c r="B3283" t="s">
        <v>0</v>
      </c>
      <c r="C3283" t="s">
        <v>189</v>
      </c>
      <c r="D3283" t="s">
        <v>390</v>
      </c>
      <c r="E3283" t="s">
        <v>390</v>
      </c>
      <c r="F3283" t="s">
        <v>96</v>
      </c>
      <c r="G3283" s="3">
        <v>70.56</v>
      </c>
      <c r="H3283" s="3" t="str">
        <f>VLOOKUP($A3283&amp;$C3283&amp;$B3283,Mapping!$C:$G,3,0)</f>
        <v>PHARMA</v>
      </c>
      <c r="I3283" t="str">
        <f>VLOOKUP($A3283&amp;$C3283&amp;$B3283,Mapping!$C:$G,4,0)</f>
        <v>JOHNSON'S BABY</v>
      </c>
      <c r="J3283" t="str">
        <f t="shared" si="51"/>
        <v>BABY POWDER</v>
      </c>
      <c r="K3283" t="str">
        <f>VLOOKUP($A3283&amp;$C3283&amp;$B3283,Mapping!$C:$G,5,0)</f>
        <v>Baby Care</v>
      </c>
      <c r="L3283" t="str">
        <f>VLOOKUP(J3283&amp;H3283,Mapping!J:K,2,0)</f>
        <v>J's Baby OTC</v>
      </c>
      <c r="M3283" t="str">
        <f>IF(OR(I3283="PIZ BUIN",I3283="LISTERINE"),VLOOKUP(E3283,MAPEO!C:D,2,0)&amp;" "&amp;H3283,VLOOKUP(E3283,MAPEO!C:D,2,0))</f>
        <v>J´s Baby Powder</v>
      </c>
      <c r="N3283" t="str">
        <f>VLOOKUP(F3283,MD!A:B,2,0)</f>
        <v>YTD 2015</v>
      </c>
    </row>
    <row r="3284" spans="1:14">
      <c r="A3284" t="s">
        <v>133</v>
      </c>
      <c r="B3284" t="s">
        <v>0</v>
      </c>
      <c r="C3284" t="s">
        <v>189</v>
      </c>
      <c r="D3284" t="s">
        <v>390</v>
      </c>
      <c r="E3284" t="s">
        <v>390</v>
      </c>
      <c r="F3284" t="s">
        <v>97</v>
      </c>
      <c r="G3284" s="3">
        <v>242.89</v>
      </c>
      <c r="H3284" s="3" t="str">
        <f>VLOOKUP($A3284&amp;$C3284&amp;$B3284,Mapping!$C:$G,3,0)</f>
        <v>PHARMA</v>
      </c>
      <c r="I3284" t="str">
        <f>VLOOKUP($A3284&amp;$C3284&amp;$B3284,Mapping!$C:$G,4,0)</f>
        <v>JOHNSON'S BABY</v>
      </c>
      <c r="J3284" t="str">
        <f t="shared" si="51"/>
        <v>BABY POWDER</v>
      </c>
      <c r="K3284" t="str">
        <f>VLOOKUP($A3284&amp;$C3284&amp;$B3284,Mapping!$C:$G,5,0)</f>
        <v>Baby Care</v>
      </c>
      <c r="L3284" t="str">
        <f>VLOOKUP(J3284&amp;H3284,Mapping!J:K,2,0)</f>
        <v>J's Baby OTC</v>
      </c>
      <c r="M3284" t="str">
        <f>IF(OR(I3284="PIZ BUIN",I3284="LISTERINE"),VLOOKUP(E3284,MAPEO!C:D,2,0)&amp;" "&amp;H3284,VLOOKUP(E3284,MAPEO!C:D,2,0))</f>
        <v>J´s Baby Powder</v>
      </c>
      <c r="N3284" t="str">
        <f>VLOOKUP(F3284,MD!A:B,2,0)</f>
        <v>YTD 2015</v>
      </c>
    </row>
    <row r="3285" spans="1:14">
      <c r="A3285" t="s">
        <v>133</v>
      </c>
      <c r="B3285" t="s">
        <v>0</v>
      </c>
      <c r="C3285" t="s">
        <v>189</v>
      </c>
      <c r="D3285" t="s">
        <v>390</v>
      </c>
      <c r="E3285" t="s">
        <v>390</v>
      </c>
      <c r="F3285" t="s">
        <v>101</v>
      </c>
      <c r="G3285" s="3">
        <v>246.96</v>
      </c>
      <c r="H3285" s="3" t="str">
        <f>VLOOKUP($A3285&amp;$C3285&amp;$B3285,Mapping!$C:$G,3,0)</f>
        <v>PHARMA</v>
      </c>
      <c r="I3285" t="str">
        <f>VLOOKUP($A3285&amp;$C3285&amp;$B3285,Mapping!$C:$G,4,0)</f>
        <v>JOHNSON'S BABY</v>
      </c>
      <c r="J3285" t="str">
        <f t="shared" si="51"/>
        <v>BABY POWDER</v>
      </c>
      <c r="K3285" t="str">
        <f>VLOOKUP($A3285&amp;$C3285&amp;$B3285,Mapping!$C:$G,5,0)</f>
        <v>Baby Care</v>
      </c>
      <c r="L3285" t="str">
        <f>VLOOKUP(J3285&amp;H3285,Mapping!J:K,2,0)</f>
        <v>J's Baby OTC</v>
      </c>
      <c r="M3285" t="str">
        <f>IF(OR(I3285="PIZ BUIN",I3285="LISTERINE"),VLOOKUP(E3285,MAPEO!C:D,2,0)&amp;" "&amp;H3285,VLOOKUP(E3285,MAPEO!C:D,2,0))</f>
        <v>J´s Baby Powder</v>
      </c>
      <c r="N3285" t="str">
        <f>VLOOKUP(F3285,MD!A:B,2,0)</f>
        <v>YTD 2015</v>
      </c>
    </row>
    <row r="3286" spans="1:14">
      <c r="A3286" t="s">
        <v>133</v>
      </c>
      <c r="B3286" t="s">
        <v>0</v>
      </c>
      <c r="C3286" t="s">
        <v>189</v>
      </c>
      <c r="D3286" t="s">
        <v>390</v>
      </c>
      <c r="E3286" t="s">
        <v>390</v>
      </c>
      <c r="F3286" t="s">
        <v>104</v>
      </c>
      <c r="G3286" s="3">
        <v>352.8</v>
      </c>
      <c r="H3286" s="3" t="str">
        <f>VLOOKUP($A3286&amp;$C3286&amp;$B3286,Mapping!$C:$G,3,0)</f>
        <v>PHARMA</v>
      </c>
      <c r="I3286" t="str">
        <f>VLOOKUP($A3286&amp;$C3286&amp;$B3286,Mapping!$C:$G,4,0)</f>
        <v>JOHNSON'S BABY</v>
      </c>
      <c r="J3286" t="str">
        <f t="shared" si="51"/>
        <v>BABY POWDER</v>
      </c>
      <c r="K3286" t="str">
        <f>VLOOKUP($A3286&amp;$C3286&amp;$B3286,Mapping!$C:$G,5,0)</f>
        <v>Baby Care</v>
      </c>
      <c r="L3286" t="str">
        <f>VLOOKUP(J3286&amp;H3286,Mapping!J:K,2,0)</f>
        <v>J's Baby OTC</v>
      </c>
      <c r="M3286" t="str">
        <f>IF(OR(I3286="PIZ BUIN",I3286="LISTERINE"),VLOOKUP(E3286,MAPEO!C:D,2,0)&amp;" "&amp;H3286,VLOOKUP(E3286,MAPEO!C:D,2,0))</f>
        <v>J´s Baby Powder</v>
      </c>
      <c r="N3286" t="str">
        <f>VLOOKUP(F3286,MD!A:B,2,0)</f>
        <v>YTD 2015</v>
      </c>
    </row>
    <row r="3287" spans="1:14">
      <c r="A3287" t="s">
        <v>133</v>
      </c>
      <c r="B3287" t="s">
        <v>0</v>
      </c>
      <c r="C3287" t="s">
        <v>189</v>
      </c>
      <c r="D3287" t="s">
        <v>390</v>
      </c>
      <c r="E3287" t="s">
        <v>390</v>
      </c>
      <c r="F3287" t="s">
        <v>105</v>
      </c>
      <c r="G3287" s="3">
        <v>1164.24</v>
      </c>
      <c r="H3287" s="3" t="str">
        <f>VLOOKUP($A3287&amp;$C3287&amp;$B3287,Mapping!$C:$G,3,0)</f>
        <v>PHARMA</v>
      </c>
      <c r="I3287" t="str">
        <f>VLOOKUP($A3287&amp;$C3287&amp;$B3287,Mapping!$C:$G,4,0)</f>
        <v>JOHNSON'S BABY</v>
      </c>
      <c r="J3287" t="str">
        <f t="shared" si="51"/>
        <v>BABY POWDER</v>
      </c>
      <c r="K3287" t="str">
        <f>VLOOKUP($A3287&amp;$C3287&amp;$B3287,Mapping!$C:$G,5,0)</f>
        <v>Baby Care</v>
      </c>
      <c r="L3287" t="str">
        <f>VLOOKUP(J3287&amp;H3287,Mapping!J:K,2,0)</f>
        <v>J's Baby OTC</v>
      </c>
      <c r="M3287" t="str">
        <f>IF(OR(I3287="PIZ BUIN",I3287="LISTERINE"),VLOOKUP(E3287,MAPEO!C:D,2,0)&amp;" "&amp;H3287,VLOOKUP(E3287,MAPEO!C:D,2,0))</f>
        <v>J´s Baby Powder</v>
      </c>
      <c r="N3287" t="str">
        <f>VLOOKUP(F3287,MD!A:B,2,0)</f>
        <v>YTD 2015</v>
      </c>
    </row>
    <row r="3288" spans="1:14">
      <c r="A3288" t="s">
        <v>133</v>
      </c>
      <c r="B3288" t="s">
        <v>0</v>
      </c>
      <c r="C3288" t="s">
        <v>189</v>
      </c>
      <c r="D3288" t="s">
        <v>390</v>
      </c>
      <c r="E3288" t="s">
        <v>390</v>
      </c>
      <c r="F3288" t="s">
        <v>106</v>
      </c>
      <c r="G3288" s="3">
        <v>1164.24</v>
      </c>
      <c r="H3288" s="3" t="str">
        <f>VLOOKUP($A3288&amp;$C3288&amp;$B3288,Mapping!$C:$G,3,0)</f>
        <v>PHARMA</v>
      </c>
      <c r="I3288" t="str">
        <f>VLOOKUP($A3288&amp;$C3288&amp;$B3288,Mapping!$C:$G,4,0)</f>
        <v>JOHNSON'S BABY</v>
      </c>
      <c r="J3288" t="str">
        <f t="shared" si="51"/>
        <v>BABY POWDER</v>
      </c>
      <c r="K3288" t="str">
        <f>VLOOKUP($A3288&amp;$C3288&amp;$B3288,Mapping!$C:$G,5,0)</f>
        <v>Baby Care</v>
      </c>
      <c r="L3288" t="str">
        <f>VLOOKUP(J3288&amp;H3288,Mapping!J:K,2,0)</f>
        <v>J's Baby OTC</v>
      </c>
      <c r="M3288" t="str">
        <f>IF(OR(I3288="PIZ BUIN",I3288="LISTERINE"),VLOOKUP(E3288,MAPEO!C:D,2,0)&amp;" "&amp;H3288,VLOOKUP(E3288,MAPEO!C:D,2,0))</f>
        <v>J´s Baby Powder</v>
      </c>
      <c r="N3288" t="str">
        <f>VLOOKUP(F3288,MD!A:B,2,0)</f>
        <v>YTD 2015</v>
      </c>
    </row>
    <row r="3289" spans="1:14">
      <c r="A3289" t="s">
        <v>133</v>
      </c>
      <c r="B3289" t="s">
        <v>0</v>
      </c>
      <c r="C3289" t="s">
        <v>189</v>
      </c>
      <c r="D3289" t="s">
        <v>390</v>
      </c>
      <c r="E3289" t="s">
        <v>390</v>
      </c>
      <c r="F3289" t="s">
        <v>108</v>
      </c>
      <c r="G3289" s="3">
        <v>388.08</v>
      </c>
      <c r="H3289" s="3" t="str">
        <f>VLOOKUP($A3289&amp;$C3289&amp;$B3289,Mapping!$C:$G,3,0)</f>
        <v>PHARMA</v>
      </c>
      <c r="I3289" t="str">
        <f>VLOOKUP($A3289&amp;$C3289&amp;$B3289,Mapping!$C:$G,4,0)</f>
        <v>JOHNSON'S BABY</v>
      </c>
      <c r="J3289" t="str">
        <f t="shared" si="51"/>
        <v>BABY POWDER</v>
      </c>
      <c r="K3289" t="str">
        <f>VLOOKUP($A3289&amp;$C3289&amp;$B3289,Mapping!$C:$G,5,0)</f>
        <v>Baby Care</v>
      </c>
      <c r="L3289" t="str">
        <f>VLOOKUP(J3289&amp;H3289,Mapping!J:K,2,0)</f>
        <v>J's Baby OTC</v>
      </c>
      <c r="M3289" t="str">
        <f>IF(OR(I3289="PIZ BUIN",I3289="LISTERINE"),VLOOKUP(E3289,MAPEO!C:D,2,0)&amp;" "&amp;H3289,VLOOKUP(E3289,MAPEO!C:D,2,0))</f>
        <v>J´s Baby Powder</v>
      </c>
      <c r="N3289">
        <f>VLOOKUP(F3289,MD!A:B,2,0)</f>
        <v>0</v>
      </c>
    </row>
    <row r="3290" spans="1:14">
      <c r="A3290" t="s">
        <v>133</v>
      </c>
      <c r="B3290" t="s">
        <v>0</v>
      </c>
      <c r="C3290" t="s">
        <v>189</v>
      </c>
      <c r="D3290" t="s">
        <v>390</v>
      </c>
      <c r="E3290" t="s">
        <v>390</v>
      </c>
      <c r="F3290" t="s">
        <v>109</v>
      </c>
      <c r="G3290" s="3">
        <v>670.32</v>
      </c>
      <c r="H3290" s="3" t="str">
        <f>VLOOKUP($A3290&amp;$C3290&amp;$B3290,Mapping!$C:$G,3,0)</f>
        <v>PHARMA</v>
      </c>
      <c r="I3290" t="str">
        <f>VLOOKUP($A3290&amp;$C3290&amp;$B3290,Mapping!$C:$G,4,0)</f>
        <v>JOHNSON'S BABY</v>
      </c>
      <c r="J3290" t="str">
        <f t="shared" si="51"/>
        <v>BABY POWDER</v>
      </c>
      <c r="K3290" t="str">
        <f>VLOOKUP($A3290&amp;$C3290&amp;$B3290,Mapping!$C:$G,5,0)</f>
        <v>Baby Care</v>
      </c>
      <c r="L3290" t="str">
        <f>VLOOKUP(J3290&amp;H3290,Mapping!J:K,2,0)</f>
        <v>J's Baby OTC</v>
      </c>
      <c r="M3290" t="str">
        <f>IF(OR(I3290="PIZ BUIN",I3290="LISTERINE"),VLOOKUP(E3290,MAPEO!C:D,2,0)&amp;" "&amp;H3290,VLOOKUP(E3290,MAPEO!C:D,2,0))</f>
        <v>J´s Baby Powder</v>
      </c>
      <c r="N3290">
        <f>VLOOKUP(F3290,MD!A:B,2,0)</f>
        <v>0</v>
      </c>
    </row>
    <row r="3291" spans="1:14">
      <c r="A3291" t="s">
        <v>133</v>
      </c>
      <c r="B3291" t="s">
        <v>0</v>
      </c>
      <c r="C3291" t="s">
        <v>189</v>
      </c>
      <c r="D3291" t="s">
        <v>390</v>
      </c>
      <c r="E3291" t="s">
        <v>390</v>
      </c>
      <c r="F3291" t="s">
        <v>110</v>
      </c>
      <c r="G3291" s="3">
        <v>176.4</v>
      </c>
      <c r="H3291" s="3" t="str">
        <f>VLOOKUP($A3291&amp;$C3291&amp;$B3291,Mapping!$C:$G,3,0)</f>
        <v>PHARMA</v>
      </c>
      <c r="I3291" t="str">
        <f>VLOOKUP($A3291&amp;$C3291&amp;$B3291,Mapping!$C:$G,4,0)</f>
        <v>JOHNSON'S BABY</v>
      </c>
      <c r="J3291" t="str">
        <f t="shared" si="51"/>
        <v>BABY POWDER</v>
      </c>
      <c r="K3291" t="str">
        <f>VLOOKUP($A3291&amp;$C3291&amp;$B3291,Mapping!$C:$G,5,0)</f>
        <v>Baby Care</v>
      </c>
      <c r="L3291" t="str">
        <f>VLOOKUP(J3291&amp;H3291,Mapping!J:K,2,0)</f>
        <v>J's Baby OTC</v>
      </c>
      <c r="M3291" t="str">
        <f>IF(OR(I3291="PIZ BUIN",I3291="LISTERINE"),VLOOKUP(E3291,MAPEO!C:D,2,0)&amp;" "&amp;H3291,VLOOKUP(E3291,MAPEO!C:D,2,0))</f>
        <v>J´s Baby Powder</v>
      </c>
      <c r="N3291">
        <f>VLOOKUP(F3291,MD!A:B,2,0)</f>
        <v>0</v>
      </c>
    </row>
    <row r="3292" spans="1:14">
      <c r="A3292" t="s">
        <v>133</v>
      </c>
      <c r="B3292" t="s">
        <v>0</v>
      </c>
      <c r="C3292" t="s">
        <v>189</v>
      </c>
      <c r="D3292" t="s">
        <v>390</v>
      </c>
      <c r="E3292" t="s">
        <v>390</v>
      </c>
      <c r="F3292" t="s">
        <v>114</v>
      </c>
      <c r="G3292" s="3">
        <v>352.8</v>
      </c>
      <c r="H3292" s="3" t="str">
        <f>VLOOKUP($A3292&amp;$C3292&amp;$B3292,Mapping!$C:$G,3,0)</f>
        <v>PHARMA</v>
      </c>
      <c r="I3292" t="str">
        <f>VLOOKUP($A3292&amp;$C3292&amp;$B3292,Mapping!$C:$G,4,0)</f>
        <v>JOHNSON'S BABY</v>
      </c>
      <c r="J3292" t="str">
        <f t="shared" si="51"/>
        <v>BABY POWDER</v>
      </c>
      <c r="K3292" t="str">
        <f>VLOOKUP($A3292&amp;$C3292&amp;$B3292,Mapping!$C:$G,5,0)</f>
        <v>Baby Care</v>
      </c>
      <c r="L3292" t="str">
        <f>VLOOKUP(J3292&amp;H3292,Mapping!J:K,2,0)</f>
        <v>J's Baby OTC</v>
      </c>
      <c r="M3292" t="str">
        <f>IF(OR(I3292="PIZ BUIN",I3292="LISTERINE"),VLOOKUP(E3292,MAPEO!C:D,2,0)&amp;" "&amp;H3292,VLOOKUP(E3292,MAPEO!C:D,2,0))</f>
        <v>J´s Baby Powder</v>
      </c>
      <c r="N3292">
        <f>VLOOKUP(F3292,MD!A:B,2,0)</f>
        <v>0</v>
      </c>
    </row>
    <row r="3293" spans="1:14">
      <c r="A3293" t="s">
        <v>133</v>
      </c>
      <c r="B3293" t="s">
        <v>0</v>
      </c>
      <c r="C3293" t="s">
        <v>189</v>
      </c>
      <c r="D3293" t="s">
        <v>390</v>
      </c>
      <c r="E3293" t="s">
        <v>390</v>
      </c>
      <c r="F3293" t="s">
        <v>115</v>
      </c>
      <c r="G3293" s="3">
        <v>20.88</v>
      </c>
      <c r="H3293" s="3" t="str">
        <f>VLOOKUP($A3293&amp;$C3293&amp;$B3293,Mapping!$C:$G,3,0)</f>
        <v>PHARMA</v>
      </c>
      <c r="I3293" t="str">
        <f>VLOOKUP($A3293&amp;$C3293&amp;$B3293,Mapping!$C:$G,4,0)</f>
        <v>JOHNSON'S BABY</v>
      </c>
      <c r="J3293" t="str">
        <f t="shared" si="51"/>
        <v>BABY POWDER</v>
      </c>
      <c r="K3293" t="str">
        <f>VLOOKUP($A3293&amp;$C3293&amp;$B3293,Mapping!$C:$G,5,0)</f>
        <v>Baby Care</v>
      </c>
      <c r="L3293" t="str">
        <f>VLOOKUP(J3293&amp;H3293,Mapping!J:K,2,0)</f>
        <v>J's Baby OTC</v>
      </c>
      <c r="M3293" t="str">
        <f>IF(OR(I3293="PIZ BUIN",I3293="LISTERINE"),VLOOKUP(E3293,MAPEO!C:D,2,0)&amp;" "&amp;H3293,VLOOKUP(E3293,MAPEO!C:D,2,0))</f>
        <v>J´s Baby Powder</v>
      </c>
      <c r="N3293" t="str">
        <f>VLOOKUP(F3293,MD!A:B,2,0)</f>
        <v>YTD 2016</v>
      </c>
    </row>
    <row r="3294" spans="1:14">
      <c r="A3294" t="s">
        <v>133</v>
      </c>
      <c r="B3294" t="s">
        <v>0</v>
      </c>
      <c r="C3294" t="s">
        <v>189</v>
      </c>
      <c r="D3294" t="s">
        <v>390</v>
      </c>
      <c r="E3294" t="s">
        <v>390</v>
      </c>
      <c r="F3294" t="s">
        <v>118</v>
      </c>
      <c r="G3294" s="3">
        <v>141.12</v>
      </c>
      <c r="H3294" s="3" t="str">
        <f>VLOOKUP($A3294&amp;$C3294&amp;$B3294,Mapping!$C:$G,3,0)</f>
        <v>PHARMA</v>
      </c>
      <c r="I3294" t="str">
        <f>VLOOKUP($A3294&amp;$C3294&amp;$B3294,Mapping!$C:$G,4,0)</f>
        <v>JOHNSON'S BABY</v>
      </c>
      <c r="J3294" t="str">
        <f t="shared" si="51"/>
        <v>BABY POWDER</v>
      </c>
      <c r="K3294" t="str">
        <f>VLOOKUP($A3294&amp;$C3294&amp;$B3294,Mapping!$C:$G,5,0)</f>
        <v>Baby Care</v>
      </c>
      <c r="L3294" t="str">
        <f>VLOOKUP(J3294&amp;H3294,Mapping!J:K,2,0)</f>
        <v>J's Baby OTC</v>
      </c>
      <c r="M3294" t="str">
        <f>IF(OR(I3294="PIZ BUIN",I3294="LISTERINE"),VLOOKUP(E3294,MAPEO!C:D,2,0)&amp;" "&amp;H3294,VLOOKUP(E3294,MAPEO!C:D,2,0))</f>
        <v>J´s Baby Powder</v>
      </c>
      <c r="N3294" t="str">
        <f>VLOOKUP(F3294,MD!A:B,2,0)</f>
        <v>YTD 2016</v>
      </c>
    </row>
    <row r="3295" spans="1:14">
      <c r="A3295" t="s">
        <v>133</v>
      </c>
      <c r="B3295" t="s">
        <v>0</v>
      </c>
      <c r="C3295" t="s">
        <v>189</v>
      </c>
      <c r="D3295" t="s">
        <v>391</v>
      </c>
      <c r="E3295" t="s">
        <v>391</v>
      </c>
      <c r="F3295" t="s">
        <v>483</v>
      </c>
      <c r="G3295" s="3">
        <v>143.52000000000001</v>
      </c>
      <c r="H3295" s="3" t="str">
        <f>VLOOKUP($A3295&amp;$C3295&amp;$B3295,Mapping!$C:$G,3,0)</f>
        <v>PHARMA</v>
      </c>
      <c r="I3295" t="str">
        <f>VLOOKUP($A3295&amp;$C3295&amp;$B3295,Mapping!$C:$G,4,0)</f>
        <v>JOHNSON'S BABY</v>
      </c>
      <c r="J3295" t="str">
        <f t="shared" si="51"/>
        <v>COTTON BUDS/SWABS</v>
      </c>
      <c r="K3295" t="str">
        <f>VLOOKUP($A3295&amp;$C3295&amp;$B3295,Mapping!$C:$G,5,0)</f>
        <v>Baby Care</v>
      </c>
      <c r="L3295" t="str">
        <f>VLOOKUP(J3295&amp;H3295,Mapping!J:K,2,0)</f>
        <v>J's Baby OTC</v>
      </c>
      <c r="M3295" t="str">
        <f>IF(OR(I3295="PIZ BUIN",I3295="LISTERINE"),VLOOKUP(E3295,MAPEO!C:D,2,0)&amp;" "&amp;H3295,VLOOKUP(E3295,MAPEO!C:D,2,0))</f>
        <v>Cotton Buds/Swabs</v>
      </c>
      <c r="N3295">
        <f>VLOOKUP(F3295,MD!A:B,2,0)</f>
        <v>0</v>
      </c>
    </row>
    <row r="3296" spans="1:14">
      <c r="A3296" t="s">
        <v>133</v>
      </c>
      <c r="B3296" t="s">
        <v>0</v>
      </c>
      <c r="C3296" t="s">
        <v>189</v>
      </c>
      <c r="D3296" t="s">
        <v>391</v>
      </c>
      <c r="E3296" t="s">
        <v>391</v>
      </c>
      <c r="F3296" t="s">
        <v>484</v>
      </c>
      <c r="G3296" s="3">
        <v>-143.52000000000001</v>
      </c>
      <c r="H3296" s="3" t="str">
        <f>VLOOKUP($A3296&amp;$C3296&amp;$B3296,Mapping!$C:$G,3,0)</f>
        <v>PHARMA</v>
      </c>
      <c r="I3296" t="str">
        <f>VLOOKUP($A3296&amp;$C3296&amp;$B3296,Mapping!$C:$G,4,0)</f>
        <v>JOHNSON'S BABY</v>
      </c>
      <c r="J3296" t="str">
        <f t="shared" si="51"/>
        <v>COTTON BUDS/SWABS</v>
      </c>
      <c r="K3296" t="str">
        <f>VLOOKUP($A3296&amp;$C3296&amp;$B3296,Mapping!$C:$G,5,0)</f>
        <v>Baby Care</v>
      </c>
      <c r="L3296" t="str">
        <f>VLOOKUP(J3296&amp;H3296,Mapping!J:K,2,0)</f>
        <v>J's Baby OTC</v>
      </c>
      <c r="M3296" t="str">
        <f>IF(OR(I3296="PIZ BUIN",I3296="LISTERINE"),VLOOKUP(E3296,MAPEO!C:D,2,0)&amp;" "&amp;H3296,VLOOKUP(E3296,MAPEO!C:D,2,0))</f>
        <v>Cotton Buds/Swabs</v>
      </c>
      <c r="N3296">
        <f>VLOOKUP(F3296,MD!A:B,2,0)</f>
        <v>0</v>
      </c>
    </row>
    <row r="3297" spans="1:14">
      <c r="A3297" t="s">
        <v>133</v>
      </c>
      <c r="B3297" t="s">
        <v>0</v>
      </c>
      <c r="C3297" t="s">
        <v>189</v>
      </c>
      <c r="D3297" t="s">
        <v>391</v>
      </c>
      <c r="E3297" t="s">
        <v>391</v>
      </c>
      <c r="F3297" t="s">
        <v>492</v>
      </c>
      <c r="G3297" s="3">
        <v>55.5</v>
      </c>
      <c r="H3297" s="3" t="str">
        <f>VLOOKUP($A3297&amp;$C3297&amp;$B3297,Mapping!$C:$G,3,0)</f>
        <v>PHARMA</v>
      </c>
      <c r="I3297" t="str">
        <f>VLOOKUP($A3297&amp;$C3297&amp;$B3297,Mapping!$C:$G,4,0)</f>
        <v>JOHNSON'S BABY</v>
      </c>
      <c r="J3297" t="str">
        <f t="shared" si="51"/>
        <v>COTTON BUDS/SWABS</v>
      </c>
      <c r="K3297" t="str">
        <f>VLOOKUP($A3297&amp;$C3297&amp;$B3297,Mapping!$C:$G,5,0)</f>
        <v>Baby Care</v>
      </c>
      <c r="L3297" t="str">
        <f>VLOOKUP(J3297&amp;H3297,Mapping!J:K,2,0)</f>
        <v>J's Baby OTC</v>
      </c>
      <c r="M3297" t="str">
        <f>IF(OR(I3297="PIZ BUIN",I3297="LISTERINE"),VLOOKUP(E3297,MAPEO!C:D,2,0)&amp;" "&amp;H3297,VLOOKUP(E3297,MAPEO!C:D,2,0))</f>
        <v>Cotton Buds/Swabs</v>
      </c>
      <c r="N3297">
        <f>VLOOKUP(F3297,MD!A:B,2,0)</f>
        <v>0</v>
      </c>
    </row>
    <row r="3298" spans="1:14">
      <c r="A3298" t="s">
        <v>133</v>
      </c>
      <c r="B3298" t="s">
        <v>0</v>
      </c>
      <c r="C3298" t="s">
        <v>189</v>
      </c>
      <c r="D3298" t="s">
        <v>391</v>
      </c>
      <c r="E3298" t="s">
        <v>391</v>
      </c>
      <c r="F3298" t="s">
        <v>101</v>
      </c>
      <c r="G3298" s="3">
        <v>11.1</v>
      </c>
      <c r="H3298" s="3" t="str">
        <f>VLOOKUP($A3298&amp;$C3298&amp;$B3298,Mapping!$C:$G,3,0)</f>
        <v>PHARMA</v>
      </c>
      <c r="I3298" t="str">
        <f>VLOOKUP($A3298&amp;$C3298&amp;$B3298,Mapping!$C:$G,4,0)</f>
        <v>JOHNSON'S BABY</v>
      </c>
      <c r="J3298" t="str">
        <f t="shared" si="51"/>
        <v>COTTON BUDS/SWABS</v>
      </c>
      <c r="K3298" t="str">
        <f>VLOOKUP($A3298&amp;$C3298&amp;$B3298,Mapping!$C:$G,5,0)</f>
        <v>Baby Care</v>
      </c>
      <c r="L3298" t="str">
        <f>VLOOKUP(J3298&amp;H3298,Mapping!J:K,2,0)</f>
        <v>J's Baby OTC</v>
      </c>
      <c r="M3298" t="str">
        <f>IF(OR(I3298="PIZ BUIN",I3298="LISTERINE"),VLOOKUP(E3298,MAPEO!C:D,2,0)&amp;" "&amp;H3298,VLOOKUP(E3298,MAPEO!C:D,2,0))</f>
        <v>Cotton Buds/Swabs</v>
      </c>
      <c r="N3298" t="str">
        <f>VLOOKUP(F3298,MD!A:B,2,0)</f>
        <v>YTD 2015</v>
      </c>
    </row>
    <row r="3299" spans="1:14">
      <c r="A3299" t="s">
        <v>133</v>
      </c>
      <c r="B3299" t="s">
        <v>0</v>
      </c>
      <c r="C3299" t="s">
        <v>189</v>
      </c>
      <c r="D3299" t="s">
        <v>391</v>
      </c>
      <c r="E3299" t="s">
        <v>391</v>
      </c>
      <c r="F3299" t="s">
        <v>114</v>
      </c>
      <c r="G3299" s="3">
        <v>111</v>
      </c>
      <c r="H3299" s="3" t="str">
        <f>VLOOKUP($A3299&amp;$C3299&amp;$B3299,Mapping!$C:$G,3,0)</f>
        <v>PHARMA</v>
      </c>
      <c r="I3299" t="str">
        <f>VLOOKUP($A3299&amp;$C3299&amp;$B3299,Mapping!$C:$G,4,0)</f>
        <v>JOHNSON'S BABY</v>
      </c>
      <c r="J3299" t="str">
        <f t="shared" si="51"/>
        <v>COTTON BUDS/SWABS</v>
      </c>
      <c r="K3299" t="str">
        <f>VLOOKUP($A3299&amp;$C3299&amp;$B3299,Mapping!$C:$G,5,0)</f>
        <v>Baby Care</v>
      </c>
      <c r="L3299" t="str">
        <f>VLOOKUP(J3299&amp;H3299,Mapping!J:K,2,0)</f>
        <v>J's Baby OTC</v>
      </c>
      <c r="M3299" t="str">
        <f>IF(OR(I3299="PIZ BUIN",I3299="LISTERINE"),VLOOKUP(E3299,MAPEO!C:D,2,0)&amp;" "&amp;H3299,VLOOKUP(E3299,MAPEO!C:D,2,0))</f>
        <v>Cotton Buds/Swabs</v>
      </c>
      <c r="N3299">
        <f>VLOOKUP(F3299,MD!A:B,2,0)</f>
        <v>0</v>
      </c>
    </row>
    <row r="3300" spans="1:14">
      <c r="A3300" t="s">
        <v>133</v>
      </c>
      <c r="B3300" t="s">
        <v>0</v>
      </c>
      <c r="C3300" t="s">
        <v>189</v>
      </c>
      <c r="D3300" t="s">
        <v>391</v>
      </c>
      <c r="E3300" t="s">
        <v>391</v>
      </c>
      <c r="F3300" t="s">
        <v>115</v>
      </c>
      <c r="G3300" s="3">
        <v>-7.2</v>
      </c>
      <c r="H3300" s="3" t="str">
        <f>VLOOKUP($A3300&amp;$C3300&amp;$B3300,Mapping!$C:$G,3,0)</f>
        <v>PHARMA</v>
      </c>
      <c r="I3300" t="str">
        <f>VLOOKUP($A3300&amp;$C3300&amp;$B3300,Mapping!$C:$G,4,0)</f>
        <v>JOHNSON'S BABY</v>
      </c>
      <c r="J3300" t="str">
        <f t="shared" si="51"/>
        <v>COTTON BUDS/SWABS</v>
      </c>
      <c r="K3300" t="str">
        <f>VLOOKUP($A3300&amp;$C3300&amp;$B3300,Mapping!$C:$G,5,0)</f>
        <v>Baby Care</v>
      </c>
      <c r="L3300" t="str">
        <f>VLOOKUP(J3300&amp;H3300,Mapping!J:K,2,0)</f>
        <v>J's Baby OTC</v>
      </c>
      <c r="M3300" t="str">
        <f>IF(OR(I3300="PIZ BUIN",I3300="LISTERINE"),VLOOKUP(E3300,MAPEO!C:D,2,0)&amp;" "&amp;H3300,VLOOKUP(E3300,MAPEO!C:D,2,0))</f>
        <v>Cotton Buds/Swabs</v>
      </c>
      <c r="N3300" t="str">
        <f>VLOOKUP(F3300,MD!A:B,2,0)</f>
        <v>YTD 2016</v>
      </c>
    </row>
    <row r="3301" spans="1:14">
      <c r="A3301" t="s">
        <v>133</v>
      </c>
      <c r="B3301" t="s">
        <v>0</v>
      </c>
      <c r="C3301" t="s">
        <v>189</v>
      </c>
      <c r="D3301" t="s">
        <v>392</v>
      </c>
      <c r="E3301" t="s">
        <v>392</v>
      </c>
      <c r="F3301" t="s">
        <v>486</v>
      </c>
      <c r="G3301" s="3">
        <v>22.8</v>
      </c>
      <c r="H3301" s="3" t="str">
        <f>VLOOKUP($A3301&amp;$C3301&amp;$B3301,Mapping!$C:$G,3,0)</f>
        <v>PHARMA</v>
      </c>
      <c r="I3301" t="str">
        <f>VLOOKUP($A3301&amp;$C3301&amp;$B3301,Mapping!$C:$G,4,0)</f>
        <v>JOHNSON'S BABY</v>
      </c>
      <c r="J3301" t="str">
        <f t="shared" si="51"/>
        <v>DIAPER RASH</v>
      </c>
      <c r="K3301" t="str">
        <f>VLOOKUP($A3301&amp;$C3301&amp;$B3301,Mapping!$C:$G,5,0)</f>
        <v>Baby Care</v>
      </c>
      <c r="L3301" t="str">
        <f>VLOOKUP(J3301&amp;H3301,Mapping!J:K,2,0)</f>
        <v>J's Baby OTC</v>
      </c>
      <c r="M3301" t="str">
        <f>IF(OR(I3301="PIZ BUIN",I3301="LISTERINE"),VLOOKUP(E3301,MAPEO!C:D,2,0)&amp;" "&amp;H3301,VLOOKUP(E3301,MAPEO!C:D,2,0))</f>
        <v>J´s Baby Nappy Creams</v>
      </c>
      <c r="N3301">
        <f>VLOOKUP(F3301,MD!A:B,2,0)</f>
        <v>0</v>
      </c>
    </row>
    <row r="3302" spans="1:14">
      <c r="A3302" t="s">
        <v>133</v>
      </c>
      <c r="B3302" t="s">
        <v>0</v>
      </c>
      <c r="C3302" t="s">
        <v>189</v>
      </c>
      <c r="D3302" t="s">
        <v>392</v>
      </c>
      <c r="E3302" t="s">
        <v>392</v>
      </c>
      <c r="F3302" t="s">
        <v>487</v>
      </c>
      <c r="G3302" s="3">
        <v>22.8</v>
      </c>
      <c r="H3302" s="3" t="str">
        <f>VLOOKUP($A3302&amp;$C3302&amp;$B3302,Mapping!$C:$G,3,0)</f>
        <v>PHARMA</v>
      </c>
      <c r="I3302" t="str">
        <f>VLOOKUP($A3302&amp;$C3302&amp;$B3302,Mapping!$C:$G,4,0)</f>
        <v>JOHNSON'S BABY</v>
      </c>
      <c r="J3302" t="str">
        <f t="shared" si="51"/>
        <v>DIAPER RASH</v>
      </c>
      <c r="K3302" t="str">
        <f>VLOOKUP($A3302&amp;$C3302&amp;$B3302,Mapping!$C:$G,5,0)</f>
        <v>Baby Care</v>
      </c>
      <c r="L3302" t="str">
        <f>VLOOKUP(J3302&amp;H3302,Mapping!J:K,2,0)</f>
        <v>J's Baby OTC</v>
      </c>
      <c r="M3302" t="str">
        <f>IF(OR(I3302="PIZ BUIN",I3302="LISTERINE"),VLOOKUP(E3302,MAPEO!C:D,2,0)&amp;" "&amp;H3302,VLOOKUP(E3302,MAPEO!C:D,2,0))</f>
        <v>J´s Baby Nappy Creams</v>
      </c>
      <c r="N3302">
        <f>VLOOKUP(F3302,MD!A:B,2,0)</f>
        <v>0</v>
      </c>
    </row>
    <row r="3303" spans="1:14">
      <c r="A3303" t="s">
        <v>133</v>
      </c>
      <c r="B3303" t="s">
        <v>0</v>
      </c>
      <c r="C3303" t="s">
        <v>189</v>
      </c>
      <c r="D3303" t="s">
        <v>392</v>
      </c>
      <c r="E3303" t="s">
        <v>392</v>
      </c>
      <c r="F3303" t="s">
        <v>493</v>
      </c>
      <c r="G3303" s="3">
        <v>21.8</v>
      </c>
      <c r="H3303" s="3" t="str">
        <f>VLOOKUP($A3303&amp;$C3303&amp;$B3303,Mapping!$C:$G,3,0)</f>
        <v>PHARMA</v>
      </c>
      <c r="I3303" t="str">
        <f>VLOOKUP($A3303&amp;$C3303&amp;$B3303,Mapping!$C:$G,4,0)</f>
        <v>JOHNSON'S BABY</v>
      </c>
      <c r="J3303" t="str">
        <f t="shared" si="51"/>
        <v>DIAPER RASH</v>
      </c>
      <c r="K3303" t="str">
        <f>VLOOKUP($A3303&amp;$C3303&amp;$B3303,Mapping!$C:$G,5,0)</f>
        <v>Baby Care</v>
      </c>
      <c r="L3303" t="str">
        <f>VLOOKUP(J3303&amp;H3303,Mapping!J:K,2,0)</f>
        <v>J's Baby OTC</v>
      </c>
      <c r="M3303" t="str">
        <f>IF(OR(I3303="PIZ BUIN",I3303="LISTERINE"),VLOOKUP(E3303,MAPEO!C:D,2,0)&amp;" "&amp;H3303,VLOOKUP(E3303,MAPEO!C:D,2,0))</f>
        <v>J´s Baby Nappy Creams</v>
      </c>
      <c r="N3303">
        <f>VLOOKUP(F3303,MD!A:B,2,0)</f>
        <v>0</v>
      </c>
    </row>
    <row r="3304" spans="1:14">
      <c r="A3304" t="s">
        <v>133</v>
      </c>
      <c r="B3304" t="s">
        <v>0</v>
      </c>
      <c r="C3304" t="s">
        <v>189</v>
      </c>
      <c r="D3304" t="s">
        <v>392</v>
      </c>
      <c r="E3304" t="s">
        <v>392</v>
      </c>
      <c r="F3304" t="s">
        <v>96</v>
      </c>
      <c r="G3304" s="3">
        <v>45.6</v>
      </c>
      <c r="H3304" s="3" t="str">
        <f>VLOOKUP($A3304&amp;$C3304&amp;$B3304,Mapping!$C:$G,3,0)</f>
        <v>PHARMA</v>
      </c>
      <c r="I3304" t="str">
        <f>VLOOKUP($A3304&amp;$C3304&amp;$B3304,Mapping!$C:$G,4,0)</f>
        <v>JOHNSON'S BABY</v>
      </c>
      <c r="J3304" t="str">
        <f t="shared" si="51"/>
        <v>DIAPER RASH</v>
      </c>
      <c r="K3304" t="str">
        <f>VLOOKUP($A3304&amp;$C3304&amp;$B3304,Mapping!$C:$G,5,0)</f>
        <v>Baby Care</v>
      </c>
      <c r="L3304" t="str">
        <f>VLOOKUP(J3304&amp;H3304,Mapping!J:K,2,0)</f>
        <v>J's Baby OTC</v>
      </c>
      <c r="M3304" t="str">
        <f>IF(OR(I3304="PIZ BUIN",I3304="LISTERINE"),VLOOKUP(E3304,MAPEO!C:D,2,0)&amp;" "&amp;H3304,VLOOKUP(E3304,MAPEO!C:D,2,0))</f>
        <v>J´s Baby Nappy Creams</v>
      </c>
      <c r="N3304" t="str">
        <f>VLOOKUP(F3304,MD!A:B,2,0)</f>
        <v>YTD 2015</v>
      </c>
    </row>
    <row r="3305" spans="1:14">
      <c r="A3305" t="s">
        <v>133</v>
      </c>
      <c r="B3305" t="s">
        <v>0</v>
      </c>
      <c r="C3305" t="s">
        <v>189</v>
      </c>
      <c r="D3305" t="s">
        <v>392</v>
      </c>
      <c r="E3305" t="s">
        <v>392</v>
      </c>
      <c r="F3305" t="s">
        <v>105</v>
      </c>
      <c r="G3305" s="3">
        <v>22.57</v>
      </c>
      <c r="H3305" s="3" t="str">
        <f>VLOOKUP($A3305&amp;$C3305&amp;$B3305,Mapping!$C:$G,3,0)</f>
        <v>PHARMA</v>
      </c>
      <c r="I3305" t="str">
        <f>VLOOKUP($A3305&amp;$C3305&amp;$B3305,Mapping!$C:$G,4,0)</f>
        <v>JOHNSON'S BABY</v>
      </c>
      <c r="J3305" t="str">
        <f t="shared" si="51"/>
        <v>DIAPER RASH</v>
      </c>
      <c r="K3305" t="str">
        <f>VLOOKUP($A3305&amp;$C3305&amp;$B3305,Mapping!$C:$G,5,0)</f>
        <v>Baby Care</v>
      </c>
      <c r="L3305" t="str">
        <f>VLOOKUP(J3305&amp;H3305,Mapping!J:K,2,0)</f>
        <v>J's Baby OTC</v>
      </c>
      <c r="M3305" t="str">
        <f>IF(OR(I3305="PIZ BUIN",I3305="LISTERINE"),VLOOKUP(E3305,MAPEO!C:D,2,0)&amp;" "&amp;H3305,VLOOKUP(E3305,MAPEO!C:D,2,0))</f>
        <v>J´s Baby Nappy Creams</v>
      </c>
      <c r="N3305" t="str">
        <f>VLOOKUP(F3305,MD!A:B,2,0)</f>
        <v>YTD 2015</v>
      </c>
    </row>
    <row r="3306" spans="1:14">
      <c r="A3306" t="s">
        <v>133</v>
      </c>
      <c r="B3306" t="s">
        <v>0</v>
      </c>
      <c r="C3306" t="s">
        <v>189</v>
      </c>
      <c r="D3306" t="s">
        <v>392</v>
      </c>
      <c r="E3306" t="s">
        <v>392</v>
      </c>
      <c r="F3306" t="s">
        <v>106</v>
      </c>
      <c r="G3306" s="3">
        <v>22.57</v>
      </c>
      <c r="H3306" s="3" t="str">
        <f>VLOOKUP($A3306&amp;$C3306&amp;$B3306,Mapping!$C:$G,3,0)</f>
        <v>PHARMA</v>
      </c>
      <c r="I3306" t="str">
        <f>VLOOKUP($A3306&amp;$C3306&amp;$B3306,Mapping!$C:$G,4,0)</f>
        <v>JOHNSON'S BABY</v>
      </c>
      <c r="J3306" t="str">
        <f t="shared" si="51"/>
        <v>DIAPER RASH</v>
      </c>
      <c r="K3306" t="str">
        <f>VLOOKUP($A3306&amp;$C3306&amp;$B3306,Mapping!$C:$G,5,0)</f>
        <v>Baby Care</v>
      </c>
      <c r="L3306" t="str">
        <f>VLOOKUP(J3306&amp;H3306,Mapping!J:K,2,0)</f>
        <v>J's Baby OTC</v>
      </c>
      <c r="M3306" t="str">
        <f>IF(OR(I3306="PIZ BUIN",I3306="LISTERINE"),VLOOKUP(E3306,MAPEO!C:D,2,0)&amp;" "&amp;H3306,VLOOKUP(E3306,MAPEO!C:D,2,0))</f>
        <v>J´s Baby Nappy Creams</v>
      </c>
      <c r="N3306" t="str">
        <f>VLOOKUP(F3306,MD!A:B,2,0)</f>
        <v>YTD 2015</v>
      </c>
    </row>
    <row r="3307" spans="1:14">
      <c r="A3307" t="s">
        <v>133</v>
      </c>
      <c r="B3307" t="s">
        <v>0</v>
      </c>
      <c r="C3307" t="s">
        <v>189</v>
      </c>
      <c r="D3307" t="s">
        <v>392</v>
      </c>
      <c r="E3307" t="s">
        <v>392</v>
      </c>
      <c r="F3307" t="s">
        <v>109</v>
      </c>
      <c r="G3307" s="3">
        <v>45.14</v>
      </c>
      <c r="H3307" s="3" t="str">
        <f>VLOOKUP($A3307&amp;$C3307&amp;$B3307,Mapping!$C:$G,3,0)</f>
        <v>PHARMA</v>
      </c>
      <c r="I3307" t="str">
        <f>VLOOKUP($A3307&amp;$C3307&amp;$B3307,Mapping!$C:$G,4,0)</f>
        <v>JOHNSON'S BABY</v>
      </c>
      <c r="J3307" t="str">
        <f t="shared" si="51"/>
        <v>DIAPER RASH</v>
      </c>
      <c r="K3307" t="str">
        <f>VLOOKUP($A3307&amp;$C3307&amp;$B3307,Mapping!$C:$G,5,0)</f>
        <v>Baby Care</v>
      </c>
      <c r="L3307" t="str">
        <f>VLOOKUP(J3307&amp;H3307,Mapping!J:K,2,0)</f>
        <v>J's Baby OTC</v>
      </c>
      <c r="M3307" t="str">
        <f>IF(OR(I3307="PIZ BUIN",I3307="LISTERINE"),VLOOKUP(E3307,MAPEO!C:D,2,0)&amp;" "&amp;H3307,VLOOKUP(E3307,MAPEO!C:D,2,0))</f>
        <v>J´s Baby Nappy Creams</v>
      </c>
      <c r="N3307">
        <f>VLOOKUP(F3307,MD!A:B,2,0)</f>
        <v>0</v>
      </c>
    </row>
    <row r="3308" spans="1:14">
      <c r="A3308" t="s">
        <v>133</v>
      </c>
      <c r="B3308" t="s">
        <v>0</v>
      </c>
      <c r="C3308" t="s">
        <v>189</v>
      </c>
      <c r="D3308" t="s">
        <v>392</v>
      </c>
      <c r="E3308" t="s">
        <v>392</v>
      </c>
      <c r="F3308" t="s">
        <v>114</v>
      </c>
      <c r="G3308" s="3">
        <v>45.6</v>
      </c>
      <c r="H3308" s="3" t="str">
        <f>VLOOKUP($A3308&amp;$C3308&amp;$B3308,Mapping!$C:$G,3,0)</f>
        <v>PHARMA</v>
      </c>
      <c r="I3308" t="str">
        <f>VLOOKUP($A3308&amp;$C3308&amp;$B3308,Mapping!$C:$G,4,0)</f>
        <v>JOHNSON'S BABY</v>
      </c>
      <c r="J3308" t="str">
        <f t="shared" si="51"/>
        <v>DIAPER RASH</v>
      </c>
      <c r="K3308" t="str">
        <f>VLOOKUP($A3308&amp;$C3308&amp;$B3308,Mapping!$C:$G,5,0)</f>
        <v>Baby Care</v>
      </c>
      <c r="L3308" t="str">
        <f>VLOOKUP(J3308&amp;H3308,Mapping!J:K,2,0)</f>
        <v>J's Baby OTC</v>
      </c>
      <c r="M3308" t="str">
        <f>IF(OR(I3308="PIZ BUIN",I3308="LISTERINE"),VLOOKUP(E3308,MAPEO!C:D,2,0)&amp;" "&amp;H3308,VLOOKUP(E3308,MAPEO!C:D,2,0))</f>
        <v>J´s Baby Nappy Creams</v>
      </c>
      <c r="N3308">
        <f>VLOOKUP(F3308,MD!A:B,2,0)</f>
        <v>0</v>
      </c>
    </row>
    <row r="3309" spans="1:14">
      <c r="A3309" t="s">
        <v>133</v>
      </c>
      <c r="B3309" t="s">
        <v>0</v>
      </c>
      <c r="C3309" t="s">
        <v>189</v>
      </c>
      <c r="D3309" t="s">
        <v>392</v>
      </c>
      <c r="E3309" t="s">
        <v>392</v>
      </c>
      <c r="F3309" t="s">
        <v>118</v>
      </c>
      <c r="G3309" s="3">
        <v>22.8</v>
      </c>
      <c r="H3309" s="3" t="str">
        <f>VLOOKUP($A3309&amp;$C3309&amp;$B3309,Mapping!$C:$G,3,0)</f>
        <v>PHARMA</v>
      </c>
      <c r="I3309" t="str">
        <f>VLOOKUP($A3309&amp;$C3309&amp;$B3309,Mapping!$C:$G,4,0)</f>
        <v>JOHNSON'S BABY</v>
      </c>
      <c r="J3309" t="str">
        <f t="shared" si="51"/>
        <v>DIAPER RASH</v>
      </c>
      <c r="K3309" t="str">
        <f>VLOOKUP($A3309&amp;$C3309&amp;$B3309,Mapping!$C:$G,5,0)</f>
        <v>Baby Care</v>
      </c>
      <c r="L3309" t="str">
        <f>VLOOKUP(J3309&amp;H3309,Mapping!J:K,2,0)</f>
        <v>J's Baby OTC</v>
      </c>
      <c r="M3309" t="str">
        <f>IF(OR(I3309="PIZ BUIN",I3309="LISTERINE"),VLOOKUP(E3309,MAPEO!C:D,2,0)&amp;" "&amp;H3309,VLOOKUP(E3309,MAPEO!C:D,2,0))</f>
        <v>J´s Baby Nappy Creams</v>
      </c>
      <c r="N3309" t="str">
        <f>VLOOKUP(F3309,MD!A:B,2,0)</f>
        <v>YTD 2016</v>
      </c>
    </row>
    <row r="3310" spans="1:14">
      <c r="A3310" t="s">
        <v>133</v>
      </c>
      <c r="B3310" t="s">
        <v>0</v>
      </c>
      <c r="C3310" t="s">
        <v>189</v>
      </c>
      <c r="D3310" t="s">
        <v>393</v>
      </c>
      <c r="E3310" t="s">
        <v>584</v>
      </c>
      <c r="F3310" t="s">
        <v>486</v>
      </c>
      <c r="G3310" s="3">
        <v>235.49</v>
      </c>
      <c r="H3310" s="3" t="str">
        <f>VLOOKUP($A3310&amp;$C3310&amp;$B3310,Mapping!$C:$G,3,0)</f>
        <v>PHARMA</v>
      </c>
      <c r="I3310" t="str">
        <f>VLOOKUP($A3310&amp;$C3310&amp;$B3310,Mapping!$C:$G,4,0)</f>
        <v>JOHNSON'S BABY</v>
      </c>
      <c r="J3310" t="str">
        <f t="shared" si="51"/>
        <v>NASAL SPRAY BABY</v>
      </c>
      <c r="K3310" t="str">
        <f>VLOOKUP($A3310&amp;$C3310&amp;$B3310,Mapping!$C:$G,5,0)</f>
        <v>Baby Care</v>
      </c>
      <c r="L3310" t="str">
        <f>VLOOKUP(J3310&amp;H3310,Mapping!J:K,2,0)</f>
        <v>J's Baby OTC</v>
      </c>
      <c r="M3310" t="str">
        <f>IF(OR(I3310="PIZ BUIN",I3310="LISTERINE"),VLOOKUP(E3310,MAPEO!C:D,2,0)&amp;" "&amp;H3310,VLOOKUP(E3310,MAPEO!C:D,2,0))</f>
        <v>Suero Fisiologico</v>
      </c>
      <c r="N3310">
        <f>VLOOKUP(F3310,MD!A:B,2,0)</f>
        <v>0</v>
      </c>
    </row>
    <row r="3311" spans="1:14">
      <c r="A3311" t="s">
        <v>133</v>
      </c>
      <c r="B3311" t="s">
        <v>0</v>
      </c>
      <c r="C3311" t="s">
        <v>189</v>
      </c>
      <c r="D3311" t="s">
        <v>393</v>
      </c>
      <c r="E3311" t="s">
        <v>584</v>
      </c>
      <c r="F3311" t="s">
        <v>487</v>
      </c>
      <c r="G3311" s="3">
        <v>126.24</v>
      </c>
      <c r="H3311" s="3" t="str">
        <f>VLOOKUP($A3311&amp;$C3311&amp;$B3311,Mapping!$C:$G,3,0)</f>
        <v>PHARMA</v>
      </c>
      <c r="I3311" t="str">
        <f>VLOOKUP($A3311&amp;$C3311&amp;$B3311,Mapping!$C:$G,4,0)</f>
        <v>JOHNSON'S BABY</v>
      </c>
      <c r="J3311" t="str">
        <f t="shared" si="51"/>
        <v>NASAL SPRAY BABY</v>
      </c>
      <c r="K3311" t="str">
        <f>VLOOKUP($A3311&amp;$C3311&amp;$B3311,Mapping!$C:$G,5,0)</f>
        <v>Baby Care</v>
      </c>
      <c r="L3311" t="str">
        <f>VLOOKUP(J3311&amp;H3311,Mapping!J:K,2,0)</f>
        <v>J's Baby OTC</v>
      </c>
      <c r="M3311" t="str">
        <f>IF(OR(I3311="PIZ BUIN",I3311="LISTERINE"),VLOOKUP(E3311,MAPEO!C:D,2,0)&amp;" "&amp;H3311,VLOOKUP(E3311,MAPEO!C:D,2,0))</f>
        <v>Suero Fisiologico</v>
      </c>
      <c r="N3311">
        <f>VLOOKUP(F3311,MD!A:B,2,0)</f>
        <v>0</v>
      </c>
    </row>
    <row r="3312" spans="1:14">
      <c r="A3312" t="s">
        <v>133</v>
      </c>
      <c r="B3312" t="s">
        <v>0</v>
      </c>
      <c r="C3312" t="s">
        <v>189</v>
      </c>
      <c r="D3312" t="s">
        <v>393</v>
      </c>
      <c r="E3312" t="s">
        <v>584</v>
      </c>
      <c r="F3312" t="s">
        <v>488</v>
      </c>
      <c r="G3312" s="3">
        <v>-1.61</v>
      </c>
      <c r="H3312" s="3" t="str">
        <f>VLOOKUP($A3312&amp;$C3312&amp;$B3312,Mapping!$C:$G,3,0)</f>
        <v>PHARMA</v>
      </c>
      <c r="I3312" t="str">
        <f>VLOOKUP($A3312&amp;$C3312&amp;$B3312,Mapping!$C:$G,4,0)</f>
        <v>JOHNSON'S BABY</v>
      </c>
      <c r="J3312" t="str">
        <f t="shared" si="51"/>
        <v>NASAL SPRAY BABY</v>
      </c>
      <c r="K3312" t="str">
        <f>VLOOKUP($A3312&amp;$C3312&amp;$B3312,Mapping!$C:$G,5,0)</f>
        <v>Baby Care</v>
      </c>
      <c r="L3312" t="str">
        <f>VLOOKUP(J3312&amp;H3312,Mapping!J:K,2,0)</f>
        <v>J's Baby OTC</v>
      </c>
      <c r="M3312" t="str">
        <f>IF(OR(I3312="PIZ BUIN",I3312="LISTERINE"),VLOOKUP(E3312,MAPEO!C:D,2,0)&amp;" "&amp;H3312,VLOOKUP(E3312,MAPEO!C:D,2,0))</f>
        <v>Suero Fisiologico</v>
      </c>
      <c r="N3312">
        <f>VLOOKUP(F3312,MD!A:B,2,0)</f>
        <v>0</v>
      </c>
    </row>
    <row r="3313" spans="1:14">
      <c r="A3313" t="s">
        <v>133</v>
      </c>
      <c r="B3313" t="s">
        <v>0</v>
      </c>
      <c r="C3313" t="s">
        <v>189</v>
      </c>
      <c r="D3313" t="s">
        <v>393</v>
      </c>
      <c r="E3313" t="s">
        <v>584</v>
      </c>
      <c r="F3313" t="s">
        <v>489</v>
      </c>
      <c r="G3313" s="3">
        <v>-1.65</v>
      </c>
      <c r="H3313" s="3" t="str">
        <f>VLOOKUP($A3313&amp;$C3313&amp;$B3313,Mapping!$C:$G,3,0)</f>
        <v>PHARMA</v>
      </c>
      <c r="I3313" t="str">
        <f>VLOOKUP($A3313&amp;$C3313&amp;$B3313,Mapping!$C:$G,4,0)</f>
        <v>JOHNSON'S BABY</v>
      </c>
      <c r="J3313" t="str">
        <f t="shared" si="51"/>
        <v>NASAL SPRAY BABY</v>
      </c>
      <c r="K3313" t="str">
        <f>VLOOKUP($A3313&amp;$C3313&amp;$B3313,Mapping!$C:$G,5,0)</f>
        <v>Baby Care</v>
      </c>
      <c r="L3313" t="str">
        <f>VLOOKUP(J3313&amp;H3313,Mapping!J:K,2,0)</f>
        <v>J's Baby OTC</v>
      </c>
      <c r="M3313" t="str">
        <f>IF(OR(I3313="PIZ BUIN",I3313="LISTERINE"),VLOOKUP(E3313,MAPEO!C:D,2,0)&amp;" "&amp;H3313,VLOOKUP(E3313,MAPEO!C:D,2,0))</f>
        <v>Suero Fisiologico</v>
      </c>
      <c r="N3313">
        <f>VLOOKUP(F3313,MD!A:B,2,0)</f>
        <v>0</v>
      </c>
    </row>
    <row r="3314" spans="1:14">
      <c r="A3314" t="s">
        <v>133</v>
      </c>
      <c r="B3314" t="s">
        <v>0</v>
      </c>
      <c r="C3314" t="s">
        <v>189</v>
      </c>
      <c r="D3314" t="s">
        <v>393</v>
      </c>
      <c r="E3314" t="s">
        <v>584</v>
      </c>
      <c r="F3314" t="s">
        <v>490</v>
      </c>
      <c r="G3314" s="3">
        <v>4.3499999999999996</v>
      </c>
      <c r="H3314" s="3" t="str">
        <f>VLOOKUP($A3314&amp;$C3314&amp;$B3314,Mapping!$C:$G,3,0)</f>
        <v>PHARMA</v>
      </c>
      <c r="I3314" t="str">
        <f>VLOOKUP($A3314&amp;$C3314&amp;$B3314,Mapping!$C:$G,4,0)</f>
        <v>JOHNSON'S BABY</v>
      </c>
      <c r="J3314" t="str">
        <f t="shared" si="51"/>
        <v>NASAL SPRAY BABY</v>
      </c>
      <c r="K3314" t="str">
        <f>VLOOKUP($A3314&amp;$C3314&amp;$B3314,Mapping!$C:$G,5,0)</f>
        <v>Baby Care</v>
      </c>
      <c r="L3314" t="str">
        <f>VLOOKUP(J3314&amp;H3314,Mapping!J:K,2,0)</f>
        <v>J's Baby OTC</v>
      </c>
      <c r="M3314" t="str">
        <f>IF(OR(I3314="PIZ BUIN",I3314="LISTERINE"),VLOOKUP(E3314,MAPEO!C:D,2,0)&amp;" "&amp;H3314,VLOOKUP(E3314,MAPEO!C:D,2,0))</f>
        <v>Suero Fisiologico</v>
      </c>
      <c r="N3314">
        <f>VLOOKUP(F3314,MD!A:B,2,0)</f>
        <v>0</v>
      </c>
    </row>
    <row r="3315" spans="1:14">
      <c r="A3315" t="s">
        <v>133</v>
      </c>
      <c r="B3315" t="s">
        <v>0</v>
      </c>
      <c r="C3315" t="s">
        <v>189</v>
      </c>
      <c r="D3315" t="s">
        <v>393</v>
      </c>
      <c r="E3315" t="s">
        <v>584</v>
      </c>
      <c r="F3315" t="s">
        <v>491</v>
      </c>
      <c r="G3315" s="3">
        <v>-0.69</v>
      </c>
      <c r="H3315" s="3" t="str">
        <f>VLOOKUP($A3315&amp;$C3315&amp;$B3315,Mapping!$C:$G,3,0)</f>
        <v>PHARMA</v>
      </c>
      <c r="I3315" t="str">
        <f>VLOOKUP($A3315&amp;$C3315&amp;$B3315,Mapping!$C:$G,4,0)</f>
        <v>JOHNSON'S BABY</v>
      </c>
      <c r="J3315" t="str">
        <f t="shared" si="51"/>
        <v>NASAL SPRAY BABY</v>
      </c>
      <c r="K3315" t="str">
        <f>VLOOKUP($A3315&amp;$C3315&amp;$B3315,Mapping!$C:$G,5,0)</f>
        <v>Baby Care</v>
      </c>
      <c r="L3315" t="str">
        <f>VLOOKUP(J3315&amp;H3315,Mapping!J:K,2,0)</f>
        <v>J's Baby OTC</v>
      </c>
      <c r="M3315" t="str">
        <f>IF(OR(I3315="PIZ BUIN",I3315="LISTERINE"),VLOOKUP(E3315,MAPEO!C:D,2,0)&amp;" "&amp;H3315,VLOOKUP(E3315,MAPEO!C:D,2,0))</f>
        <v>Suero Fisiologico</v>
      </c>
      <c r="N3315">
        <f>VLOOKUP(F3315,MD!A:B,2,0)</f>
        <v>0</v>
      </c>
    </row>
    <row r="3316" spans="1:14">
      <c r="A3316" t="s">
        <v>133</v>
      </c>
      <c r="B3316" t="s">
        <v>0</v>
      </c>
      <c r="C3316" t="s">
        <v>189</v>
      </c>
      <c r="D3316" t="s">
        <v>393</v>
      </c>
      <c r="E3316" t="s">
        <v>584</v>
      </c>
      <c r="F3316" t="s">
        <v>492</v>
      </c>
      <c r="G3316" s="3">
        <v>1.23</v>
      </c>
      <c r="H3316" s="3" t="str">
        <f>VLOOKUP($A3316&amp;$C3316&amp;$B3316,Mapping!$C:$G,3,0)</f>
        <v>PHARMA</v>
      </c>
      <c r="I3316" t="str">
        <f>VLOOKUP($A3316&amp;$C3316&amp;$B3316,Mapping!$C:$G,4,0)</f>
        <v>JOHNSON'S BABY</v>
      </c>
      <c r="J3316" t="str">
        <f t="shared" si="51"/>
        <v>NASAL SPRAY BABY</v>
      </c>
      <c r="K3316" t="str">
        <f>VLOOKUP($A3316&amp;$C3316&amp;$B3316,Mapping!$C:$G,5,0)</f>
        <v>Baby Care</v>
      </c>
      <c r="L3316" t="str">
        <f>VLOOKUP(J3316&amp;H3316,Mapping!J:K,2,0)</f>
        <v>J's Baby OTC</v>
      </c>
      <c r="M3316" t="str">
        <f>IF(OR(I3316="PIZ BUIN",I3316="LISTERINE"),VLOOKUP(E3316,MAPEO!C:D,2,0)&amp;" "&amp;H3316,VLOOKUP(E3316,MAPEO!C:D,2,0))</f>
        <v>Suero Fisiologico</v>
      </c>
      <c r="N3316">
        <f>VLOOKUP(F3316,MD!A:B,2,0)</f>
        <v>0</v>
      </c>
    </row>
    <row r="3317" spans="1:14">
      <c r="A3317" t="s">
        <v>133</v>
      </c>
      <c r="B3317" t="s">
        <v>0</v>
      </c>
      <c r="C3317" t="s">
        <v>189</v>
      </c>
      <c r="D3317" t="s">
        <v>393</v>
      </c>
      <c r="E3317" t="s">
        <v>584</v>
      </c>
      <c r="F3317" t="s">
        <v>493</v>
      </c>
      <c r="G3317" s="3">
        <v>7.93</v>
      </c>
      <c r="H3317" s="3" t="str">
        <f>VLOOKUP($A3317&amp;$C3317&amp;$B3317,Mapping!$C:$G,3,0)</f>
        <v>PHARMA</v>
      </c>
      <c r="I3317" t="str">
        <f>VLOOKUP($A3317&amp;$C3317&amp;$B3317,Mapping!$C:$G,4,0)</f>
        <v>JOHNSON'S BABY</v>
      </c>
      <c r="J3317" t="str">
        <f t="shared" si="51"/>
        <v>NASAL SPRAY BABY</v>
      </c>
      <c r="K3317" t="str">
        <f>VLOOKUP($A3317&amp;$C3317&amp;$B3317,Mapping!$C:$G,5,0)</f>
        <v>Baby Care</v>
      </c>
      <c r="L3317" t="str">
        <f>VLOOKUP(J3317&amp;H3317,Mapping!J:K,2,0)</f>
        <v>J's Baby OTC</v>
      </c>
      <c r="M3317" t="str">
        <f>IF(OR(I3317="PIZ BUIN",I3317="LISTERINE"),VLOOKUP(E3317,MAPEO!C:D,2,0)&amp;" "&amp;H3317,VLOOKUP(E3317,MAPEO!C:D,2,0))</f>
        <v>Suero Fisiologico</v>
      </c>
      <c r="N3317">
        <f>VLOOKUP(F3317,MD!A:B,2,0)</f>
        <v>0</v>
      </c>
    </row>
    <row r="3318" spans="1:14">
      <c r="A3318" t="s">
        <v>133</v>
      </c>
      <c r="B3318" t="s">
        <v>0</v>
      </c>
      <c r="C3318" t="s">
        <v>189</v>
      </c>
      <c r="D3318" t="s">
        <v>394</v>
      </c>
      <c r="E3318" t="s">
        <v>585</v>
      </c>
      <c r="F3318" t="s">
        <v>486</v>
      </c>
      <c r="G3318" s="3">
        <v>32.4</v>
      </c>
      <c r="H3318" s="3" t="str">
        <f>VLOOKUP($A3318&amp;$C3318&amp;$B3318,Mapping!$C:$G,3,0)</f>
        <v>PHARMA</v>
      </c>
      <c r="I3318" t="str">
        <f>VLOOKUP($A3318&amp;$C3318&amp;$B3318,Mapping!$C:$G,4,0)</f>
        <v>JOHNSON'S BABY</v>
      </c>
      <c r="J3318" t="str">
        <f t="shared" si="51"/>
        <v>NURSING PADS</v>
      </c>
      <c r="K3318" t="str">
        <f>VLOOKUP($A3318&amp;$C3318&amp;$B3318,Mapping!$C:$G,5,0)</f>
        <v>Baby Care</v>
      </c>
      <c r="L3318" t="str">
        <f>VLOOKUP(J3318&amp;H3318,Mapping!J:K,2,0)</f>
        <v>J's Baby OTC</v>
      </c>
      <c r="M3318" t="str">
        <f>IF(OR(I3318="PIZ BUIN",I3318="LISTERINE"),VLOOKUP(E3318,MAPEO!C:D,2,0)&amp;" "&amp;H3318,VLOOKUP(E3318,MAPEO!C:D,2,0))</f>
        <v>Nursing Pads</v>
      </c>
      <c r="N3318">
        <f>VLOOKUP(F3318,MD!A:B,2,0)</f>
        <v>0</v>
      </c>
    </row>
    <row r="3319" spans="1:14">
      <c r="A3319" t="s">
        <v>133</v>
      </c>
      <c r="B3319" t="s">
        <v>0</v>
      </c>
      <c r="C3319" t="s">
        <v>189</v>
      </c>
      <c r="D3319" t="s">
        <v>394</v>
      </c>
      <c r="E3319" t="s">
        <v>585</v>
      </c>
      <c r="F3319" t="s">
        <v>489</v>
      </c>
      <c r="G3319" s="3">
        <v>15.92</v>
      </c>
      <c r="H3319" s="3" t="str">
        <f>VLOOKUP($A3319&amp;$C3319&amp;$B3319,Mapping!$C:$G,3,0)</f>
        <v>PHARMA</v>
      </c>
      <c r="I3319" t="str">
        <f>VLOOKUP($A3319&amp;$C3319&amp;$B3319,Mapping!$C:$G,4,0)</f>
        <v>JOHNSON'S BABY</v>
      </c>
      <c r="J3319" t="str">
        <f t="shared" ref="J3319:J3382" si="52">IF(OR(C3319="ROC",C3319="COMPEED"),E3319,D3319)</f>
        <v>NURSING PADS</v>
      </c>
      <c r="K3319" t="str">
        <f>VLOOKUP($A3319&amp;$C3319&amp;$B3319,Mapping!$C:$G,5,0)</f>
        <v>Baby Care</v>
      </c>
      <c r="L3319" t="str">
        <f>VLOOKUP(J3319&amp;H3319,Mapping!J:K,2,0)</f>
        <v>J's Baby OTC</v>
      </c>
      <c r="M3319" t="str">
        <f>IF(OR(I3319="PIZ BUIN",I3319="LISTERINE"),VLOOKUP(E3319,MAPEO!C:D,2,0)&amp;" "&amp;H3319,VLOOKUP(E3319,MAPEO!C:D,2,0))</f>
        <v>Nursing Pads</v>
      </c>
      <c r="N3319">
        <f>VLOOKUP(F3319,MD!A:B,2,0)</f>
        <v>0</v>
      </c>
    </row>
    <row r="3320" spans="1:14">
      <c r="A3320" t="s">
        <v>133</v>
      </c>
      <c r="B3320" t="s">
        <v>0</v>
      </c>
      <c r="C3320" t="s">
        <v>189</v>
      </c>
      <c r="D3320" t="s">
        <v>394</v>
      </c>
      <c r="E3320" t="s">
        <v>585</v>
      </c>
      <c r="F3320" t="s">
        <v>490</v>
      </c>
      <c r="G3320" s="3">
        <v>0.28000000000000003</v>
      </c>
      <c r="H3320" s="3" t="str">
        <f>VLOOKUP($A3320&amp;$C3320&amp;$B3320,Mapping!$C:$G,3,0)</f>
        <v>PHARMA</v>
      </c>
      <c r="I3320" t="str">
        <f>VLOOKUP($A3320&amp;$C3320&amp;$B3320,Mapping!$C:$G,4,0)</f>
        <v>JOHNSON'S BABY</v>
      </c>
      <c r="J3320" t="str">
        <f t="shared" si="52"/>
        <v>NURSING PADS</v>
      </c>
      <c r="K3320" t="str">
        <f>VLOOKUP($A3320&amp;$C3320&amp;$B3320,Mapping!$C:$G,5,0)</f>
        <v>Baby Care</v>
      </c>
      <c r="L3320" t="str">
        <f>VLOOKUP(J3320&amp;H3320,Mapping!J:K,2,0)</f>
        <v>J's Baby OTC</v>
      </c>
      <c r="M3320" t="str">
        <f>IF(OR(I3320="PIZ BUIN",I3320="LISTERINE"),VLOOKUP(E3320,MAPEO!C:D,2,0)&amp;" "&amp;H3320,VLOOKUP(E3320,MAPEO!C:D,2,0))</f>
        <v>Nursing Pads</v>
      </c>
      <c r="N3320">
        <f>VLOOKUP(F3320,MD!A:B,2,0)</f>
        <v>0</v>
      </c>
    </row>
    <row r="3321" spans="1:14">
      <c r="A3321" t="s">
        <v>133</v>
      </c>
      <c r="B3321" t="s">
        <v>0</v>
      </c>
      <c r="C3321" t="s">
        <v>189</v>
      </c>
      <c r="D3321" t="s">
        <v>394</v>
      </c>
      <c r="E3321" t="s">
        <v>585</v>
      </c>
      <c r="F3321" t="s">
        <v>492</v>
      </c>
      <c r="G3321" s="3">
        <v>32.4</v>
      </c>
      <c r="H3321" s="3" t="str">
        <f>VLOOKUP($A3321&amp;$C3321&amp;$B3321,Mapping!$C:$G,3,0)</f>
        <v>PHARMA</v>
      </c>
      <c r="I3321" t="str">
        <f>VLOOKUP($A3321&amp;$C3321&amp;$B3321,Mapping!$C:$G,4,0)</f>
        <v>JOHNSON'S BABY</v>
      </c>
      <c r="J3321" t="str">
        <f t="shared" si="52"/>
        <v>NURSING PADS</v>
      </c>
      <c r="K3321" t="str">
        <f>VLOOKUP($A3321&amp;$C3321&amp;$B3321,Mapping!$C:$G,5,0)</f>
        <v>Baby Care</v>
      </c>
      <c r="L3321" t="str">
        <f>VLOOKUP(J3321&amp;H3321,Mapping!J:K,2,0)</f>
        <v>J's Baby OTC</v>
      </c>
      <c r="M3321" t="str">
        <f>IF(OR(I3321="PIZ BUIN",I3321="LISTERINE"),VLOOKUP(E3321,MAPEO!C:D,2,0)&amp;" "&amp;H3321,VLOOKUP(E3321,MAPEO!C:D,2,0))</f>
        <v>Nursing Pads</v>
      </c>
      <c r="N3321">
        <f>VLOOKUP(F3321,MD!A:B,2,0)</f>
        <v>0</v>
      </c>
    </row>
    <row r="3322" spans="1:14">
      <c r="A3322" t="s">
        <v>133</v>
      </c>
      <c r="B3322" t="s">
        <v>0</v>
      </c>
      <c r="C3322" t="s">
        <v>189</v>
      </c>
      <c r="D3322" t="s">
        <v>395</v>
      </c>
      <c r="E3322" t="s">
        <v>586</v>
      </c>
      <c r="F3322" t="s">
        <v>486</v>
      </c>
      <c r="G3322" s="3">
        <v>191.4</v>
      </c>
      <c r="H3322" s="3" t="str">
        <f>VLOOKUP($A3322&amp;$C3322&amp;$B3322,Mapping!$C:$G,3,0)</f>
        <v>PHARMA</v>
      </c>
      <c r="I3322" t="str">
        <f>VLOOKUP($A3322&amp;$C3322&amp;$B3322,Mapping!$C:$G,4,0)</f>
        <v>JOHNSON'S BABY</v>
      </c>
      <c r="J3322" t="str">
        <f t="shared" si="52"/>
        <v>OIL</v>
      </c>
      <c r="K3322" t="str">
        <f>VLOOKUP($A3322&amp;$C3322&amp;$B3322,Mapping!$C:$G,5,0)</f>
        <v>Baby Care</v>
      </c>
      <c r="L3322" t="str">
        <f>VLOOKUP(J3322&amp;H3322,Mapping!J:K,2,0)</f>
        <v>J's Baby OTC</v>
      </c>
      <c r="M3322" t="str">
        <f>IF(OR(I3322="PIZ BUIN",I3322="LISTERINE"),VLOOKUP(E3322,MAPEO!C:D,2,0)&amp;" "&amp;H3322,VLOOKUP(E3322,MAPEO!C:D,2,0))</f>
        <v>J´s Baby Oil</v>
      </c>
      <c r="N3322">
        <f>VLOOKUP(F3322,MD!A:B,2,0)</f>
        <v>0</v>
      </c>
    </row>
    <row r="3323" spans="1:14">
      <c r="A3323" t="s">
        <v>133</v>
      </c>
      <c r="B3323" t="s">
        <v>0</v>
      </c>
      <c r="C3323" t="s">
        <v>189</v>
      </c>
      <c r="D3323" t="s">
        <v>395</v>
      </c>
      <c r="E3323" t="s">
        <v>586</v>
      </c>
      <c r="F3323" t="s">
        <v>487</v>
      </c>
      <c r="G3323" s="3">
        <v>229.68</v>
      </c>
      <c r="H3323" s="3" t="str">
        <f>VLOOKUP($A3323&amp;$C3323&amp;$B3323,Mapping!$C:$G,3,0)</f>
        <v>PHARMA</v>
      </c>
      <c r="I3323" t="str">
        <f>VLOOKUP($A3323&amp;$C3323&amp;$B3323,Mapping!$C:$G,4,0)</f>
        <v>JOHNSON'S BABY</v>
      </c>
      <c r="J3323" t="str">
        <f t="shared" si="52"/>
        <v>OIL</v>
      </c>
      <c r="K3323" t="str">
        <f>VLOOKUP($A3323&amp;$C3323&amp;$B3323,Mapping!$C:$G,5,0)</f>
        <v>Baby Care</v>
      </c>
      <c r="L3323" t="str">
        <f>VLOOKUP(J3323&amp;H3323,Mapping!J:K,2,0)</f>
        <v>J's Baby OTC</v>
      </c>
      <c r="M3323" t="str">
        <f>IF(OR(I3323="PIZ BUIN",I3323="LISTERINE"),VLOOKUP(E3323,MAPEO!C:D,2,0)&amp;" "&amp;H3323,VLOOKUP(E3323,MAPEO!C:D,2,0))</f>
        <v>J´s Baby Oil</v>
      </c>
      <c r="N3323">
        <f>VLOOKUP(F3323,MD!A:B,2,0)</f>
        <v>0</v>
      </c>
    </row>
    <row r="3324" spans="1:14">
      <c r="A3324" t="s">
        <v>133</v>
      </c>
      <c r="B3324" t="s">
        <v>0</v>
      </c>
      <c r="C3324" t="s">
        <v>189</v>
      </c>
      <c r="D3324" t="s">
        <v>395</v>
      </c>
      <c r="E3324" t="s">
        <v>586</v>
      </c>
      <c r="F3324" t="s">
        <v>488</v>
      </c>
      <c r="G3324" s="3">
        <v>38.28</v>
      </c>
      <c r="H3324" s="3" t="str">
        <f>VLOOKUP($A3324&amp;$C3324&amp;$B3324,Mapping!$C:$G,3,0)</f>
        <v>PHARMA</v>
      </c>
      <c r="I3324" t="str">
        <f>VLOOKUP($A3324&amp;$C3324&amp;$B3324,Mapping!$C:$G,4,0)</f>
        <v>JOHNSON'S BABY</v>
      </c>
      <c r="J3324" t="str">
        <f t="shared" si="52"/>
        <v>OIL</v>
      </c>
      <c r="K3324" t="str">
        <f>VLOOKUP($A3324&amp;$C3324&amp;$B3324,Mapping!$C:$G,5,0)</f>
        <v>Baby Care</v>
      </c>
      <c r="L3324" t="str">
        <f>VLOOKUP(J3324&amp;H3324,Mapping!J:K,2,0)</f>
        <v>J's Baby OTC</v>
      </c>
      <c r="M3324" t="str">
        <f>IF(OR(I3324="PIZ BUIN",I3324="LISTERINE"),VLOOKUP(E3324,MAPEO!C:D,2,0)&amp;" "&amp;H3324,VLOOKUP(E3324,MAPEO!C:D,2,0))</f>
        <v>J´s Baby Oil</v>
      </c>
      <c r="N3324">
        <f>VLOOKUP(F3324,MD!A:B,2,0)</f>
        <v>0</v>
      </c>
    </row>
    <row r="3325" spans="1:14">
      <c r="A3325" t="s">
        <v>133</v>
      </c>
      <c r="B3325" t="s">
        <v>0</v>
      </c>
      <c r="C3325" t="s">
        <v>189</v>
      </c>
      <c r="D3325" t="s">
        <v>395</v>
      </c>
      <c r="E3325" t="s">
        <v>586</v>
      </c>
      <c r="F3325" t="s">
        <v>490</v>
      </c>
      <c r="G3325" s="3">
        <v>38.28</v>
      </c>
      <c r="H3325" s="3" t="str">
        <f>VLOOKUP($A3325&amp;$C3325&amp;$B3325,Mapping!$C:$G,3,0)</f>
        <v>PHARMA</v>
      </c>
      <c r="I3325" t="str">
        <f>VLOOKUP($A3325&amp;$C3325&amp;$B3325,Mapping!$C:$G,4,0)</f>
        <v>JOHNSON'S BABY</v>
      </c>
      <c r="J3325" t="str">
        <f t="shared" si="52"/>
        <v>OIL</v>
      </c>
      <c r="K3325" t="str">
        <f>VLOOKUP($A3325&amp;$C3325&amp;$B3325,Mapping!$C:$G,5,0)</f>
        <v>Baby Care</v>
      </c>
      <c r="L3325" t="str">
        <f>VLOOKUP(J3325&amp;H3325,Mapping!J:K,2,0)</f>
        <v>J's Baby OTC</v>
      </c>
      <c r="M3325" t="str">
        <f>IF(OR(I3325="PIZ BUIN",I3325="LISTERINE"),VLOOKUP(E3325,MAPEO!C:D,2,0)&amp;" "&amp;H3325,VLOOKUP(E3325,MAPEO!C:D,2,0))</f>
        <v>J´s Baby Oil</v>
      </c>
      <c r="N3325">
        <f>VLOOKUP(F3325,MD!A:B,2,0)</f>
        <v>0</v>
      </c>
    </row>
    <row r="3326" spans="1:14">
      <c r="A3326" t="s">
        <v>133</v>
      </c>
      <c r="B3326" t="s">
        <v>0</v>
      </c>
      <c r="C3326" t="s">
        <v>189</v>
      </c>
      <c r="D3326" t="s">
        <v>395</v>
      </c>
      <c r="E3326" t="s">
        <v>586</v>
      </c>
      <c r="F3326" t="s">
        <v>492</v>
      </c>
      <c r="G3326" s="3">
        <v>4.49</v>
      </c>
      <c r="H3326" s="3" t="str">
        <f>VLOOKUP($A3326&amp;$C3326&amp;$B3326,Mapping!$C:$G,3,0)</f>
        <v>PHARMA</v>
      </c>
      <c r="I3326" t="str">
        <f>VLOOKUP($A3326&amp;$C3326&amp;$B3326,Mapping!$C:$G,4,0)</f>
        <v>JOHNSON'S BABY</v>
      </c>
      <c r="J3326" t="str">
        <f t="shared" si="52"/>
        <v>OIL</v>
      </c>
      <c r="K3326" t="str">
        <f>VLOOKUP($A3326&amp;$C3326&amp;$B3326,Mapping!$C:$G,5,0)</f>
        <v>Baby Care</v>
      </c>
      <c r="L3326" t="str">
        <f>VLOOKUP(J3326&amp;H3326,Mapping!J:K,2,0)</f>
        <v>J's Baby OTC</v>
      </c>
      <c r="M3326" t="str">
        <f>IF(OR(I3326="PIZ BUIN",I3326="LISTERINE"),VLOOKUP(E3326,MAPEO!C:D,2,0)&amp;" "&amp;H3326,VLOOKUP(E3326,MAPEO!C:D,2,0))</f>
        <v>J´s Baby Oil</v>
      </c>
      <c r="N3326">
        <f>VLOOKUP(F3326,MD!A:B,2,0)</f>
        <v>0</v>
      </c>
    </row>
    <row r="3327" spans="1:14">
      <c r="A3327" t="s">
        <v>133</v>
      </c>
      <c r="B3327" t="s">
        <v>0</v>
      </c>
      <c r="C3327" t="s">
        <v>189</v>
      </c>
      <c r="D3327" t="s">
        <v>395</v>
      </c>
      <c r="E3327" t="s">
        <v>586</v>
      </c>
      <c r="F3327" t="s">
        <v>96</v>
      </c>
      <c r="G3327" s="3">
        <v>76.56</v>
      </c>
      <c r="H3327" s="3" t="str">
        <f>VLOOKUP($A3327&amp;$C3327&amp;$B3327,Mapping!$C:$G,3,0)</f>
        <v>PHARMA</v>
      </c>
      <c r="I3327" t="str">
        <f>VLOOKUP($A3327&amp;$C3327&amp;$B3327,Mapping!$C:$G,4,0)</f>
        <v>JOHNSON'S BABY</v>
      </c>
      <c r="J3327" t="str">
        <f t="shared" si="52"/>
        <v>OIL</v>
      </c>
      <c r="K3327" t="str">
        <f>VLOOKUP($A3327&amp;$C3327&amp;$B3327,Mapping!$C:$G,5,0)</f>
        <v>Baby Care</v>
      </c>
      <c r="L3327" t="str">
        <f>VLOOKUP(J3327&amp;H3327,Mapping!J:K,2,0)</f>
        <v>J's Baby OTC</v>
      </c>
      <c r="M3327" t="str">
        <f>IF(OR(I3327="PIZ BUIN",I3327="LISTERINE"),VLOOKUP(E3327,MAPEO!C:D,2,0)&amp;" "&amp;H3327,VLOOKUP(E3327,MAPEO!C:D,2,0))</f>
        <v>J´s Baby Oil</v>
      </c>
      <c r="N3327" t="str">
        <f>VLOOKUP(F3327,MD!A:B,2,0)</f>
        <v>YTD 2015</v>
      </c>
    </row>
    <row r="3328" spans="1:14">
      <c r="A3328" t="s">
        <v>133</v>
      </c>
      <c r="B3328" t="s">
        <v>0</v>
      </c>
      <c r="C3328" t="s">
        <v>189</v>
      </c>
      <c r="D3328" t="s">
        <v>395</v>
      </c>
      <c r="E3328" t="s">
        <v>586</v>
      </c>
      <c r="F3328" t="s">
        <v>97</v>
      </c>
      <c r="G3328" s="3">
        <v>76.56</v>
      </c>
      <c r="H3328" s="3" t="str">
        <f>VLOOKUP($A3328&amp;$C3328&amp;$B3328,Mapping!$C:$G,3,0)</f>
        <v>PHARMA</v>
      </c>
      <c r="I3328" t="str">
        <f>VLOOKUP($A3328&amp;$C3328&amp;$B3328,Mapping!$C:$G,4,0)</f>
        <v>JOHNSON'S BABY</v>
      </c>
      <c r="J3328" t="str">
        <f t="shared" si="52"/>
        <v>OIL</v>
      </c>
      <c r="K3328" t="str">
        <f>VLOOKUP($A3328&amp;$C3328&amp;$B3328,Mapping!$C:$G,5,0)</f>
        <v>Baby Care</v>
      </c>
      <c r="L3328" t="str">
        <f>VLOOKUP(J3328&amp;H3328,Mapping!J:K,2,0)</f>
        <v>J's Baby OTC</v>
      </c>
      <c r="M3328" t="str">
        <f>IF(OR(I3328="PIZ BUIN",I3328="LISTERINE"),VLOOKUP(E3328,MAPEO!C:D,2,0)&amp;" "&amp;H3328,VLOOKUP(E3328,MAPEO!C:D,2,0))</f>
        <v>J´s Baby Oil</v>
      </c>
      <c r="N3328" t="str">
        <f>VLOOKUP(F3328,MD!A:B,2,0)</f>
        <v>YTD 2015</v>
      </c>
    </row>
    <row r="3329" spans="1:14">
      <c r="A3329" t="s">
        <v>133</v>
      </c>
      <c r="B3329" t="s">
        <v>0</v>
      </c>
      <c r="C3329" t="s">
        <v>189</v>
      </c>
      <c r="D3329" t="s">
        <v>395</v>
      </c>
      <c r="E3329" t="s">
        <v>586</v>
      </c>
      <c r="F3329" t="s">
        <v>101</v>
      </c>
      <c r="G3329" s="3">
        <v>38.28</v>
      </c>
      <c r="H3329" s="3" t="str">
        <f>VLOOKUP($A3329&amp;$C3329&amp;$B3329,Mapping!$C:$G,3,0)</f>
        <v>PHARMA</v>
      </c>
      <c r="I3329" t="str">
        <f>VLOOKUP($A3329&amp;$C3329&amp;$B3329,Mapping!$C:$G,4,0)</f>
        <v>JOHNSON'S BABY</v>
      </c>
      <c r="J3329" t="str">
        <f t="shared" si="52"/>
        <v>OIL</v>
      </c>
      <c r="K3329" t="str">
        <f>VLOOKUP($A3329&amp;$C3329&amp;$B3329,Mapping!$C:$G,5,0)</f>
        <v>Baby Care</v>
      </c>
      <c r="L3329" t="str">
        <f>VLOOKUP(J3329&amp;H3329,Mapping!J:K,2,0)</f>
        <v>J's Baby OTC</v>
      </c>
      <c r="M3329" t="str">
        <f>IF(OR(I3329="PIZ BUIN",I3329="LISTERINE"),VLOOKUP(E3329,MAPEO!C:D,2,0)&amp;" "&amp;H3329,VLOOKUP(E3329,MAPEO!C:D,2,0))</f>
        <v>J´s Baby Oil</v>
      </c>
      <c r="N3329" t="str">
        <f>VLOOKUP(F3329,MD!A:B,2,0)</f>
        <v>YTD 2015</v>
      </c>
    </row>
    <row r="3330" spans="1:14">
      <c r="A3330" t="s">
        <v>133</v>
      </c>
      <c r="B3330" t="s">
        <v>0</v>
      </c>
      <c r="C3330" t="s">
        <v>189</v>
      </c>
      <c r="D3330" t="s">
        <v>395</v>
      </c>
      <c r="E3330" t="s">
        <v>586</v>
      </c>
      <c r="F3330" t="s">
        <v>105</v>
      </c>
      <c r="G3330" s="3">
        <v>229.68</v>
      </c>
      <c r="H3330" s="3" t="str">
        <f>VLOOKUP($A3330&amp;$C3330&amp;$B3330,Mapping!$C:$G,3,0)</f>
        <v>PHARMA</v>
      </c>
      <c r="I3330" t="str">
        <f>VLOOKUP($A3330&amp;$C3330&amp;$B3330,Mapping!$C:$G,4,0)</f>
        <v>JOHNSON'S BABY</v>
      </c>
      <c r="J3330" t="str">
        <f t="shared" si="52"/>
        <v>OIL</v>
      </c>
      <c r="K3330" t="str">
        <f>VLOOKUP($A3330&amp;$C3330&amp;$B3330,Mapping!$C:$G,5,0)</f>
        <v>Baby Care</v>
      </c>
      <c r="L3330" t="str">
        <f>VLOOKUP(J3330&amp;H3330,Mapping!J:K,2,0)</f>
        <v>J's Baby OTC</v>
      </c>
      <c r="M3330" t="str">
        <f>IF(OR(I3330="PIZ BUIN",I3330="LISTERINE"),VLOOKUP(E3330,MAPEO!C:D,2,0)&amp;" "&amp;H3330,VLOOKUP(E3330,MAPEO!C:D,2,0))</f>
        <v>J´s Baby Oil</v>
      </c>
      <c r="N3330" t="str">
        <f>VLOOKUP(F3330,MD!A:B,2,0)</f>
        <v>YTD 2015</v>
      </c>
    </row>
    <row r="3331" spans="1:14">
      <c r="A3331" t="s">
        <v>133</v>
      </c>
      <c r="B3331" t="s">
        <v>0</v>
      </c>
      <c r="C3331" t="s">
        <v>189</v>
      </c>
      <c r="D3331" t="s">
        <v>395</v>
      </c>
      <c r="E3331" t="s">
        <v>586</v>
      </c>
      <c r="F3331" t="s">
        <v>108</v>
      </c>
      <c r="G3331" s="3">
        <v>38.28</v>
      </c>
      <c r="H3331" s="3" t="str">
        <f>VLOOKUP($A3331&amp;$C3331&amp;$B3331,Mapping!$C:$G,3,0)</f>
        <v>PHARMA</v>
      </c>
      <c r="I3331" t="str">
        <f>VLOOKUP($A3331&amp;$C3331&amp;$B3331,Mapping!$C:$G,4,0)</f>
        <v>JOHNSON'S BABY</v>
      </c>
      <c r="J3331" t="str">
        <f t="shared" si="52"/>
        <v>OIL</v>
      </c>
      <c r="K3331" t="str">
        <f>VLOOKUP($A3331&amp;$C3331&amp;$B3331,Mapping!$C:$G,5,0)</f>
        <v>Baby Care</v>
      </c>
      <c r="L3331" t="str">
        <f>VLOOKUP(J3331&amp;H3331,Mapping!J:K,2,0)</f>
        <v>J's Baby OTC</v>
      </c>
      <c r="M3331" t="str">
        <f>IF(OR(I3331="PIZ BUIN",I3331="LISTERINE"),VLOOKUP(E3331,MAPEO!C:D,2,0)&amp;" "&amp;H3331,VLOOKUP(E3331,MAPEO!C:D,2,0))</f>
        <v>J´s Baby Oil</v>
      </c>
      <c r="N3331">
        <f>VLOOKUP(F3331,MD!A:B,2,0)</f>
        <v>0</v>
      </c>
    </row>
    <row r="3332" spans="1:14">
      <c r="A3332" t="s">
        <v>133</v>
      </c>
      <c r="B3332" t="s">
        <v>0</v>
      </c>
      <c r="C3332" t="s">
        <v>189</v>
      </c>
      <c r="D3332" t="s">
        <v>395</v>
      </c>
      <c r="E3332" t="s">
        <v>586</v>
      </c>
      <c r="F3332" t="s">
        <v>118</v>
      </c>
      <c r="G3332" s="3">
        <v>76.56</v>
      </c>
      <c r="H3332" s="3" t="str">
        <f>VLOOKUP($A3332&amp;$C3332&amp;$B3332,Mapping!$C:$G,3,0)</f>
        <v>PHARMA</v>
      </c>
      <c r="I3332" t="str">
        <f>VLOOKUP($A3332&amp;$C3332&amp;$B3332,Mapping!$C:$G,4,0)</f>
        <v>JOHNSON'S BABY</v>
      </c>
      <c r="J3332" t="str">
        <f t="shared" si="52"/>
        <v>OIL</v>
      </c>
      <c r="K3332" t="str">
        <f>VLOOKUP($A3332&amp;$C3332&amp;$B3332,Mapping!$C:$G,5,0)</f>
        <v>Baby Care</v>
      </c>
      <c r="L3332" t="str">
        <f>VLOOKUP(J3332&amp;H3332,Mapping!J:K,2,0)</f>
        <v>J's Baby OTC</v>
      </c>
      <c r="M3332" t="str">
        <f>IF(OR(I3332="PIZ BUIN",I3332="LISTERINE"),VLOOKUP(E3332,MAPEO!C:D,2,0)&amp;" "&amp;H3332,VLOOKUP(E3332,MAPEO!C:D,2,0))</f>
        <v>J´s Baby Oil</v>
      </c>
      <c r="N3332" t="str">
        <f>VLOOKUP(F3332,MD!A:B,2,0)</f>
        <v>YTD 2016</v>
      </c>
    </row>
    <row r="3333" spans="1:14">
      <c r="A3333" t="s">
        <v>133</v>
      </c>
      <c r="B3333" t="s">
        <v>0</v>
      </c>
      <c r="C3333" t="s">
        <v>189</v>
      </c>
      <c r="D3333" t="s">
        <v>395</v>
      </c>
      <c r="E3333" t="s">
        <v>589</v>
      </c>
      <c r="F3333" t="s">
        <v>482</v>
      </c>
      <c r="G3333" s="3">
        <v>38.28</v>
      </c>
      <c r="H3333" s="3" t="str">
        <f>VLOOKUP($A3333&amp;$C3333&amp;$B3333,Mapping!$C:$G,3,0)</f>
        <v>PHARMA</v>
      </c>
      <c r="I3333" t="str">
        <f>VLOOKUP($A3333&amp;$C3333&amp;$B3333,Mapping!$C:$G,4,0)</f>
        <v>JOHNSON'S BABY</v>
      </c>
      <c r="J3333" t="str">
        <f t="shared" si="52"/>
        <v>OIL</v>
      </c>
      <c r="K3333" t="str">
        <f>VLOOKUP($A3333&amp;$C3333&amp;$B3333,Mapping!$C:$G,5,0)</f>
        <v>Baby Care</v>
      </c>
      <c r="L3333" t="str">
        <f>VLOOKUP(J3333&amp;H3333,Mapping!J:K,2,0)</f>
        <v>J's Baby OTC</v>
      </c>
      <c r="M3333" t="str">
        <f>IF(OR(I3333="PIZ BUIN",I3333="LISTERINE"),VLOOKUP(E3333,MAPEO!C:D,2,0)&amp;" "&amp;H3333,VLOOKUP(E3333,MAPEO!C:D,2,0))</f>
        <v>J´s Baby Oil</v>
      </c>
      <c r="N3333">
        <f>VLOOKUP(F3333,MD!A:B,2,0)</f>
        <v>0</v>
      </c>
    </row>
    <row r="3334" spans="1:14">
      <c r="A3334" t="s">
        <v>133</v>
      </c>
      <c r="B3334" t="s">
        <v>0</v>
      </c>
      <c r="C3334" t="s">
        <v>189</v>
      </c>
      <c r="D3334" t="s">
        <v>395</v>
      </c>
      <c r="E3334" t="s">
        <v>589</v>
      </c>
      <c r="F3334" t="s">
        <v>483</v>
      </c>
      <c r="G3334" s="3">
        <v>425.76</v>
      </c>
      <c r="H3334" s="3" t="str">
        <f>VLOOKUP($A3334&amp;$C3334&amp;$B3334,Mapping!$C:$G,3,0)</f>
        <v>PHARMA</v>
      </c>
      <c r="I3334" t="str">
        <f>VLOOKUP($A3334&amp;$C3334&amp;$B3334,Mapping!$C:$G,4,0)</f>
        <v>JOHNSON'S BABY</v>
      </c>
      <c r="J3334" t="str">
        <f t="shared" si="52"/>
        <v>OIL</v>
      </c>
      <c r="K3334" t="str">
        <f>VLOOKUP($A3334&amp;$C3334&amp;$B3334,Mapping!$C:$G,5,0)</f>
        <v>Baby Care</v>
      </c>
      <c r="L3334" t="str">
        <f>VLOOKUP(J3334&amp;H3334,Mapping!J:K,2,0)</f>
        <v>J's Baby OTC</v>
      </c>
      <c r="M3334" t="str">
        <f>IF(OR(I3334="PIZ BUIN",I3334="LISTERINE"),VLOOKUP(E3334,MAPEO!C:D,2,0)&amp;" "&amp;H3334,VLOOKUP(E3334,MAPEO!C:D,2,0))</f>
        <v>J´s Baby Oil</v>
      </c>
      <c r="N3334">
        <f>VLOOKUP(F3334,MD!A:B,2,0)</f>
        <v>0</v>
      </c>
    </row>
    <row r="3335" spans="1:14">
      <c r="A3335" t="s">
        <v>133</v>
      </c>
      <c r="B3335" t="s">
        <v>0</v>
      </c>
      <c r="C3335" t="s">
        <v>189</v>
      </c>
      <c r="D3335" t="s">
        <v>395</v>
      </c>
      <c r="E3335" t="s">
        <v>589</v>
      </c>
      <c r="F3335" t="s">
        <v>484</v>
      </c>
      <c r="G3335" s="3">
        <v>840.99</v>
      </c>
      <c r="H3335" s="3" t="str">
        <f>VLOOKUP($A3335&amp;$C3335&amp;$B3335,Mapping!$C:$G,3,0)</f>
        <v>PHARMA</v>
      </c>
      <c r="I3335" t="str">
        <f>VLOOKUP($A3335&amp;$C3335&amp;$B3335,Mapping!$C:$G,4,0)</f>
        <v>JOHNSON'S BABY</v>
      </c>
      <c r="J3335" t="str">
        <f t="shared" si="52"/>
        <v>OIL</v>
      </c>
      <c r="K3335" t="str">
        <f>VLOOKUP($A3335&amp;$C3335&amp;$B3335,Mapping!$C:$G,5,0)</f>
        <v>Baby Care</v>
      </c>
      <c r="L3335" t="str">
        <f>VLOOKUP(J3335&amp;H3335,Mapping!J:K,2,0)</f>
        <v>J's Baby OTC</v>
      </c>
      <c r="M3335" t="str">
        <f>IF(OR(I3335="PIZ BUIN",I3335="LISTERINE"),VLOOKUP(E3335,MAPEO!C:D,2,0)&amp;" "&amp;H3335,VLOOKUP(E3335,MAPEO!C:D,2,0))</f>
        <v>J´s Baby Oil</v>
      </c>
      <c r="N3335">
        <f>VLOOKUP(F3335,MD!A:B,2,0)</f>
        <v>0</v>
      </c>
    </row>
    <row r="3336" spans="1:14">
      <c r="A3336" t="s">
        <v>133</v>
      </c>
      <c r="B3336" t="s">
        <v>0</v>
      </c>
      <c r="C3336" t="s">
        <v>189</v>
      </c>
      <c r="D3336" t="s">
        <v>395</v>
      </c>
      <c r="E3336" t="s">
        <v>589</v>
      </c>
      <c r="F3336" t="s">
        <v>485</v>
      </c>
      <c r="G3336" s="3">
        <v>113.69</v>
      </c>
      <c r="H3336" s="3" t="str">
        <f>VLOOKUP($A3336&amp;$C3336&amp;$B3336,Mapping!$C:$G,3,0)</f>
        <v>PHARMA</v>
      </c>
      <c r="I3336" t="str">
        <f>VLOOKUP($A3336&amp;$C3336&amp;$B3336,Mapping!$C:$G,4,0)</f>
        <v>JOHNSON'S BABY</v>
      </c>
      <c r="J3336" t="str">
        <f t="shared" si="52"/>
        <v>OIL</v>
      </c>
      <c r="K3336" t="str">
        <f>VLOOKUP($A3336&amp;$C3336&amp;$B3336,Mapping!$C:$G,5,0)</f>
        <v>Baby Care</v>
      </c>
      <c r="L3336" t="str">
        <f>VLOOKUP(J3336&amp;H3336,Mapping!J:K,2,0)</f>
        <v>J's Baby OTC</v>
      </c>
      <c r="M3336" t="str">
        <f>IF(OR(I3336="PIZ BUIN",I3336="LISTERINE"),VLOOKUP(E3336,MAPEO!C:D,2,0)&amp;" "&amp;H3336,VLOOKUP(E3336,MAPEO!C:D,2,0))</f>
        <v>J´s Baby Oil</v>
      </c>
      <c r="N3336">
        <f>VLOOKUP(F3336,MD!A:B,2,0)</f>
        <v>0</v>
      </c>
    </row>
    <row r="3337" spans="1:14">
      <c r="A3337" t="s">
        <v>133</v>
      </c>
      <c r="B3337" t="s">
        <v>0</v>
      </c>
      <c r="C3337" t="s">
        <v>189</v>
      </c>
      <c r="D3337" t="s">
        <v>395</v>
      </c>
      <c r="E3337" t="s">
        <v>589</v>
      </c>
      <c r="F3337" t="s">
        <v>486</v>
      </c>
      <c r="G3337" s="3">
        <v>937.66</v>
      </c>
      <c r="H3337" s="3" t="str">
        <f>VLOOKUP($A3337&amp;$C3337&amp;$B3337,Mapping!$C:$G,3,0)</f>
        <v>PHARMA</v>
      </c>
      <c r="I3337" t="str">
        <f>VLOOKUP($A3337&amp;$C3337&amp;$B3337,Mapping!$C:$G,4,0)</f>
        <v>JOHNSON'S BABY</v>
      </c>
      <c r="J3337" t="str">
        <f t="shared" si="52"/>
        <v>OIL</v>
      </c>
      <c r="K3337" t="str">
        <f>VLOOKUP($A3337&amp;$C3337&amp;$B3337,Mapping!$C:$G,5,0)</f>
        <v>Baby Care</v>
      </c>
      <c r="L3337" t="str">
        <f>VLOOKUP(J3337&amp;H3337,Mapping!J:K,2,0)</f>
        <v>J's Baby OTC</v>
      </c>
      <c r="M3337" t="str">
        <f>IF(OR(I3337="PIZ BUIN",I3337="LISTERINE"),VLOOKUP(E3337,MAPEO!C:D,2,0)&amp;" "&amp;H3337,VLOOKUP(E3337,MAPEO!C:D,2,0))</f>
        <v>J´s Baby Oil</v>
      </c>
      <c r="N3337">
        <f>VLOOKUP(F3337,MD!A:B,2,0)</f>
        <v>0</v>
      </c>
    </row>
    <row r="3338" spans="1:14">
      <c r="A3338" t="s">
        <v>133</v>
      </c>
      <c r="B3338" t="s">
        <v>0</v>
      </c>
      <c r="C3338" t="s">
        <v>189</v>
      </c>
      <c r="D3338" t="s">
        <v>395</v>
      </c>
      <c r="E3338" t="s">
        <v>589</v>
      </c>
      <c r="F3338" t="s">
        <v>487</v>
      </c>
      <c r="G3338" s="3">
        <v>2044.03</v>
      </c>
      <c r="H3338" s="3" t="str">
        <f>VLOOKUP($A3338&amp;$C3338&amp;$B3338,Mapping!$C:$G,3,0)</f>
        <v>PHARMA</v>
      </c>
      <c r="I3338" t="str">
        <f>VLOOKUP($A3338&amp;$C3338&amp;$B3338,Mapping!$C:$G,4,0)</f>
        <v>JOHNSON'S BABY</v>
      </c>
      <c r="J3338" t="str">
        <f t="shared" si="52"/>
        <v>OIL</v>
      </c>
      <c r="K3338" t="str">
        <f>VLOOKUP($A3338&amp;$C3338&amp;$B3338,Mapping!$C:$G,5,0)</f>
        <v>Baby Care</v>
      </c>
      <c r="L3338" t="str">
        <f>VLOOKUP(J3338&amp;H3338,Mapping!J:K,2,0)</f>
        <v>J's Baby OTC</v>
      </c>
      <c r="M3338" t="str">
        <f>IF(OR(I3338="PIZ BUIN",I3338="LISTERINE"),VLOOKUP(E3338,MAPEO!C:D,2,0)&amp;" "&amp;H3338,VLOOKUP(E3338,MAPEO!C:D,2,0))</f>
        <v>J´s Baby Oil</v>
      </c>
      <c r="N3338">
        <f>VLOOKUP(F3338,MD!A:B,2,0)</f>
        <v>0</v>
      </c>
    </row>
    <row r="3339" spans="1:14">
      <c r="A3339" t="s">
        <v>133</v>
      </c>
      <c r="B3339" t="s">
        <v>0</v>
      </c>
      <c r="C3339" t="s">
        <v>189</v>
      </c>
      <c r="D3339" t="s">
        <v>395</v>
      </c>
      <c r="E3339" t="s">
        <v>589</v>
      </c>
      <c r="F3339" t="s">
        <v>488</v>
      </c>
      <c r="G3339" s="3">
        <v>349.2</v>
      </c>
      <c r="H3339" s="3" t="str">
        <f>VLOOKUP($A3339&amp;$C3339&amp;$B3339,Mapping!$C:$G,3,0)</f>
        <v>PHARMA</v>
      </c>
      <c r="I3339" t="str">
        <f>VLOOKUP($A3339&amp;$C3339&amp;$B3339,Mapping!$C:$G,4,0)</f>
        <v>JOHNSON'S BABY</v>
      </c>
      <c r="J3339" t="str">
        <f t="shared" si="52"/>
        <v>OIL</v>
      </c>
      <c r="K3339" t="str">
        <f>VLOOKUP($A3339&amp;$C3339&amp;$B3339,Mapping!$C:$G,5,0)</f>
        <v>Baby Care</v>
      </c>
      <c r="L3339" t="str">
        <f>VLOOKUP(J3339&amp;H3339,Mapping!J:K,2,0)</f>
        <v>J's Baby OTC</v>
      </c>
      <c r="M3339" t="str">
        <f>IF(OR(I3339="PIZ BUIN",I3339="LISTERINE"),VLOOKUP(E3339,MAPEO!C:D,2,0)&amp;" "&amp;H3339,VLOOKUP(E3339,MAPEO!C:D,2,0))</f>
        <v>J´s Baby Oil</v>
      </c>
      <c r="N3339">
        <f>VLOOKUP(F3339,MD!A:B,2,0)</f>
        <v>0</v>
      </c>
    </row>
    <row r="3340" spans="1:14">
      <c r="A3340" t="s">
        <v>133</v>
      </c>
      <c r="B3340" t="s">
        <v>0</v>
      </c>
      <c r="C3340" t="s">
        <v>189</v>
      </c>
      <c r="D3340" t="s">
        <v>395</v>
      </c>
      <c r="E3340" t="s">
        <v>589</v>
      </c>
      <c r="F3340" t="s">
        <v>489</v>
      </c>
      <c r="G3340" s="3">
        <v>1179.57</v>
      </c>
      <c r="H3340" s="3" t="str">
        <f>VLOOKUP($A3340&amp;$C3340&amp;$B3340,Mapping!$C:$G,3,0)</f>
        <v>PHARMA</v>
      </c>
      <c r="I3340" t="str">
        <f>VLOOKUP($A3340&amp;$C3340&amp;$B3340,Mapping!$C:$G,4,0)</f>
        <v>JOHNSON'S BABY</v>
      </c>
      <c r="J3340" t="str">
        <f t="shared" si="52"/>
        <v>OIL</v>
      </c>
      <c r="K3340" t="str">
        <f>VLOOKUP($A3340&amp;$C3340&amp;$B3340,Mapping!$C:$G,5,0)</f>
        <v>Baby Care</v>
      </c>
      <c r="L3340" t="str">
        <f>VLOOKUP(J3340&amp;H3340,Mapping!J:K,2,0)</f>
        <v>J's Baby OTC</v>
      </c>
      <c r="M3340" t="str">
        <f>IF(OR(I3340="PIZ BUIN",I3340="LISTERINE"),VLOOKUP(E3340,MAPEO!C:D,2,0)&amp;" "&amp;H3340,VLOOKUP(E3340,MAPEO!C:D,2,0))</f>
        <v>J´s Baby Oil</v>
      </c>
      <c r="N3340">
        <f>VLOOKUP(F3340,MD!A:B,2,0)</f>
        <v>0</v>
      </c>
    </row>
    <row r="3341" spans="1:14">
      <c r="A3341" t="s">
        <v>133</v>
      </c>
      <c r="B3341" t="s">
        <v>0</v>
      </c>
      <c r="C3341" t="s">
        <v>189</v>
      </c>
      <c r="D3341" t="s">
        <v>395</v>
      </c>
      <c r="E3341" t="s">
        <v>589</v>
      </c>
      <c r="F3341" t="s">
        <v>490</v>
      </c>
      <c r="G3341" s="3">
        <v>405.92</v>
      </c>
      <c r="H3341" s="3" t="str">
        <f>VLOOKUP($A3341&amp;$C3341&amp;$B3341,Mapping!$C:$G,3,0)</f>
        <v>PHARMA</v>
      </c>
      <c r="I3341" t="str">
        <f>VLOOKUP($A3341&amp;$C3341&amp;$B3341,Mapping!$C:$G,4,0)</f>
        <v>JOHNSON'S BABY</v>
      </c>
      <c r="J3341" t="str">
        <f t="shared" si="52"/>
        <v>OIL</v>
      </c>
      <c r="K3341" t="str">
        <f>VLOOKUP($A3341&amp;$C3341&amp;$B3341,Mapping!$C:$G,5,0)</f>
        <v>Baby Care</v>
      </c>
      <c r="L3341" t="str">
        <f>VLOOKUP(J3341&amp;H3341,Mapping!J:K,2,0)</f>
        <v>J's Baby OTC</v>
      </c>
      <c r="M3341" t="str">
        <f>IF(OR(I3341="PIZ BUIN",I3341="LISTERINE"),VLOOKUP(E3341,MAPEO!C:D,2,0)&amp;" "&amp;H3341,VLOOKUP(E3341,MAPEO!C:D,2,0))</f>
        <v>J´s Baby Oil</v>
      </c>
      <c r="N3341">
        <f>VLOOKUP(F3341,MD!A:B,2,0)</f>
        <v>0</v>
      </c>
    </row>
    <row r="3342" spans="1:14">
      <c r="A3342" t="s">
        <v>133</v>
      </c>
      <c r="B3342" t="s">
        <v>0</v>
      </c>
      <c r="C3342" t="s">
        <v>189</v>
      </c>
      <c r="D3342" t="s">
        <v>395</v>
      </c>
      <c r="E3342" t="s">
        <v>589</v>
      </c>
      <c r="F3342" t="s">
        <v>491</v>
      </c>
      <c r="G3342" s="3">
        <v>531.04999999999995</v>
      </c>
      <c r="H3342" s="3" t="str">
        <f>VLOOKUP($A3342&amp;$C3342&amp;$B3342,Mapping!$C:$G,3,0)</f>
        <v>PHARMA</v>
      </c>
      <c r="I3342" t="str">
        <f>VLOOKUP($A3342&amp;$C3342&amp;$B3342,Mapping!$C:$G,4,0)</f>
        <v>JOHNSON'S BABY</v>
      </c>
      <c r="J3342" t="str">
        <f t="shared" si="52"/>
        <v>OIL</v>
      </c>
      <c r="K3342" t="str">
        <f>VLOOKUP($A3342&amp;$C3342&amp;$B3342,Mapping!$C:$G,5,0)</f>
        <v>Baby Care</v>
      </c>
      <c r="L3342" t="str">
        <f>VLOOKUP(J3342&amp;H3342,Mapping!J:K,2,0)</f>
        <v>J's Baby OTC</v>
      </c>
      <c r="M3342" t="str">
        <f>IF(OR(I3342="PIZ BUIN",I3342="LISTERINE"),VLOOKUP(E3342,MAPEO!C:D,2,0)&amp;" "&amp;H3342,VLOOKUP(E3342,MAPEO!C:D,2,0))</f>
        <v>J´s Baby Oil</v>
      </c>
      <c r="N3342">
        <f>VLOOKUP(F3342,MD!A:B,2,0)</f>
        <v>0</v>
      </c>
    </row>
    <row r="3343" spans="1:14">
      <c r="A3343" t="s">
        <v>133</v>
      </c>
      <c r="B3343" t="s">
        <v>0</v>
      </c>
      <c r="C3343" t="s">
        <v>189</v>
      </c>
      <c r="D3343" t="s">
        <v>395</v>
      </c>
      <c r="E3343" t="s">
        <v>589</v>
      </c>
      <c r="F3343" t="s">
        <v>492</v>
      </c>
      <c r="G3343" s="3">
        <v>799.53</v>
      </c>
      <c r="H3343" s="3" t="str">
        <f>VLOOKUP($A3343&amp;$C3343&amp;$B3343,Mapping!$C:$G,3,0)</f>
        <v>PHARMA</v>
      </c>
      <c r="I3343" t="str">
        <f>VLOOKUP($A3343&amp;$C3343&amp;$B3343,Mapping!$C:$G,4,0)</f>
        <v>JOHNSON'S BABY</v>
      </c>
      <c r="J3343" t="str">
        <f t="shared" si="52"/>
        <v>OIL</v>
      </c>
      <c r="K3343" t="str">
        <f>VLOOKUP($A3343&amp;$C3343&amp;$B3343,Mapping!$C:$G,5,0)</f>
        <v>Baby Care</v>
      </c>
      <c r="L3343" t="str">
        <f>VLOOKUP(J3343&amp;H3343,Mapping!J:K,2,0)</f>
        <v>J's Baby OTC</v>
      </c>
      <c r="M3343" t="str">
        <f>IF(OR(I3343="PIZ BUIN",I3343="LISTERINE"),VLOOKUP(E3343,MAPEO!C:D,2,0)&amp;" "&amp;H3343,VLOOKUP(E3343,MAPEO!C:D,2,0))</f>
        <v>J´s Baby Oil</v>
      </c>
      <c r="N3343">
        <f>VLOOKUP(F3343,MD!A:B,2,0)</f>
        <v>0</v>
      </c>
    </row>
    <row r="3344" spans="1:14">
      <c r="A3344" t="s">
        <v>133</v>
      </c>
      <c r="B3344" t="s">
        <v>0</v>
      </c>
      <c r="C3344" t="s">
        <v>189</v>
      </c>
      <c r="D3344" t="s">
        <v>395</v>
      </c>
      <c r="E3344" t="s">
        <v>589</v>
      </c>
      <c r="F3344" t="s">
        <v>493</v>
      </c>
      <c r="G3344" s="3">
        <v>707.29</v>
      </c>
      <c r="H3344" s="3" t="str">
        <f>VLOOKUP($A3344&amp;$C3344&amp;$B3344,Mapping!$C:$G,3,0)</f>
        <v>PHARMA</v>
      </c>
      <c r="I3344" t="str">
        <f>VLOOKUP($A3344&amp;$C3344&amp;$B3344,Mapping!$C:$G,4,0)</f>
        <v>JOHNSON'S BABY</v>
      </c>
      <c r="J3344" t="str">
        <f t="shared" si="52"/>
        <v>OIL</v>
      </c>
      <c r="K3344" t="str">
        <f>VLOOKUP($A3344&amp;$C3344&amp;$B3344,Mapping!$C:$G,5,0)</f>
        <v>Baby Care</v>
      </c>
      <c r="L3344" t="str">
        <f>VLOOKUP(J3344&amp;H3344,Mapping!J:K,2,0)</f>
        <v>J's Baby OTC</v>
      </c>
      <c r="M3344" t="str">
        <f>IF(OR(I3344="PIZ BUIN",I3344="LISTERINE"),VLOOKUP(E3344,MAPEO!C:D,2,0)&amp;" "&amp;H3344,VLOOKUP(E3344,MAPEO!C:D,2,0))</f>
        <v>J´s Baby Oil</v>
      </c>
      <c r="N3344">
        <f>VLOOKUP(F3344,MD!A:B,2,0)</f>
        <v>0</v>
      </c>
    </row>
    <row r="3345" spans="1:14">
      <c r="A3345" t="s">
        <v>133</v>
      </c>
      <c r="B3345" t="s">
        <v>0</v>
      </c>
      <c r="C3345" t="s">
        <v>189</v>
      </c>
      <c r="D3345" t="s">
        <v>395</v>
      </c>
      <c r="E3345" t="s">
        <v>589</v>
      </c>
      <c r="F3345" t="s">
        <v>96</v>
      </c>
      <c r="G3345" s="3">
        <v>106.44</v>
      </c>
      <c r="H3345" s="3" t="str">
        <f>VLOOKUP($A3345&amp;$C3345&amp;$B3345,Mapping!$C:$G,3,0)</f>
        <v>PHARMA</v>
      </c>
      <c r="I3345" t="str">
        <f>VLOOKUP($A3345&amp;$C3345&amp;$B3345,Mapping!$C:$G,4,0)</f>
        <v>JOHNSON'S BABY</v>
      </c>
      <c r="J3345" t="str">
        <f t="shared" si="52"/>
        <v>OIL</v>
      </c>
      <c r="K3345" t="str">
        <f>VLOOKUP($A3345&amp;$C3345&amp;$B3345,Mapping!$C:$G,5,0)</f>
        <v>Baby Care</v>
      </c>
      <c r="L3345" t="str">
        <f>VLOOKUP(J3345&amp;H3345,Mapping!J:K,2,0)</f>
        <v>J's Baby OTC</v>
      </c>
      <c r="M3345" t="str">
        <f>IF(OR(I3345="PIZ BUIN",I3345="LISTERINE"),VLOOKUP(E3345,MAPEO!C:D,2,0)&amp;" "&amp;H3345,VLOOKUP(E3345,MAPEO!C:D,2,0))</f>
        <v>J´s Baby Oil</v>
      </c>
      <c r="N3345" t="str">
        <f>VLOOKUP(F3345,MD!A:B,2,0)</f>
        <v>YTD 2015</v>
      </c>
    </row>
    <row r="3346" spans="1:14">
      <c r="A3346" t="s">
        <v>133</v>
      </c>
      <c r="B3346" t="s">
        <v>0</v>
      </c>
      <c r="C3346" t="s">
        <v>189</v>
      </c>
      <c r="D3346" t="s">
        <v>395</v>
      </c>
      <c r="E3346" t="s">
        <v>589</v>
      </c>
      <c r="F3346" t="s">
        <v>97</v>
      </c>
      <c r="G3346" s="3">
        <v>1190.26</v>
      </c>
      <c r="H3346" s="3" t="str">
        <f>VLOOKUP($A3346&amp;$C3346&amp;$B3346,Mapping!$C:$G,3,0)</f>
        <v>PHARMA</v>
      </c>
      <c r="I3346" t="str">
        <f>VLOOKUP($A3346&amp;$C3346&amp;$B3346,Mapping!$C:$G,4,0)</f>
        <v>JOHNSON'S BABY</v>
      </c>
      <c r="J3346" t="str">
        <f t="shared" si="52"/>
        <v>OIL</v>
      </c>
      <c r="K3346" t="str">
        <f>VLOOKUP($A3346&amp;$C3346&amp;$B3346,Mapping!$C:$G,5,0)</f>
        <v>Baby Care</v>
      </c>
      <c r="L3346" t="str">
        <f>VLOOKUP(J3346&amp;H3346,Mapping!J:K,2,0)</f>
        <v>J's Baby OTC</v>
      </c>
      <c r="M3346" t="str">
        <f>IF(OR(I3346="PIZ BUIN",I3346="LISTERINE"),VLOOKUP(E3346,MAPEO!C:D,2,0)&amp;" "&amp;H3346,VLOOKUP(E3346,MAPEO!C:D,2,0))</f>
        <v>J´s Baby Oil</v>
      </c>
      <c r="N3346" t="str">
        <f>VLOOKUP(F3346,MD!A:B,2,0)</f>
        <v>YTD 2015</v>
      </c>
    </row>
    <row r="3347" spans="1:14">
      <c r="A3347" t="s">
        <v>133</v>
      </c>
      <c r="B3347" t="s">
        <v>0</v>
      </c>
      <c r="C3347" t="s">
        <v>189</v>
      </c>
      <c r="D3347" t="s">
        <v>395</v>
      </c>
      <c r="E3347" t="s">
        <v>589</v>
      </c>
      <c r="F3347" t="s">
        <v>101</v>
      </c>
      <c r="G3347" s="3">
        <v>711.26</v>
      </c>
      <c r="H3347" s="3" t="str">
        <f>VLOOKUP($A3347&amp;$C3347&amp;$B3347,Mapping!$C:$G,3,0)</f>
        <v>PHARMA</v>
      </c>
      <c r="I3347" t="str">
        <f>VLOOKUP($A3347&amp;$C3347&amp;$B3347,Mapping!$C:$G,4,0)</f>
        <v>JOHNSON'S BABY</v>
      </c>
      <c r="J3347" t="str">
        <f t="shared" si="52"/>
        <v>OIL</v>
      </c>
      <c r="K3347" t="str">
        <f>VLOOKUP($A3347&amp;$C3347&amp;$B3347,Mapping!$C:$G,5,0)</f>
        <v>Baby Care</v>
      </c>
      <c r="L3347" t="str">
        <f>VLOOKUP(J3347&amp;H3347,Mapping!J:K,2,0)</f>
        <v>J's Baby OTC</v>
      </c>
      <c r="M3347" t="str">
        <f>IF(OR(I3347="PIZ BUIN",I3347="LISTERINE"),VLOOKUP(E3347,MAPEO!C:D,2,0)&amp;" "&amp;H3347,VLOOKUP(E3347,MAPEO!C:D,2,0))</f>
        <v>J´s Baby Oil</v>
      </c>
      <c r="N3347" t="str">
        <f>VLOOKUP(F3347,MD!A:B,2,0)</f>
        <v>YTD 2015</v>
      </c>
    </row>
    <row r="3348" spans="1:14">
      <c r="A3348" t="s">
        <v>133</v>
      </c>
      <c r="B3348" t="s">
        <v>0</v>
      </c>
      <c r="C3348" t="s">
        <v>189</v>
      </c>
      <c r="D3348" t="s">
        <v>395</v>
      </c>
      <c r="E3348" t="s">
        <v>589</v>
      </c>
      <c r="F3348" t="s">
        <v>104</v>
      </c>
      <c r="G3348" s="3">
        <v>765.1</v>
      </c>
      <c r="H3348" s="3" t="str">
        <f>VLOOKUP($A3348&amp;$C3348&amp;$B3348,Mapping!$C:$G,3,0)</f>
        <v>PHARMA</v>
      </c>
      <c r="I3348" t="str">
        <f>VLOOKUP($A3348&amp;$C3348&amp;$B3348,Mapping!$C:$G,4,0)</f>
        <v>JOHNSON'S BABY</v>
      </c>
      <c r="J3348" t="str">
        <f t="shared" si="52"/>
        <v>OIL</v>
      </c>
      <c r="K3348" t="str">
        <f>VLOOKUP($A3348&amp;$C3348&amp;$B3348,Mapping!$C:$G,5,0)</f>
        <v>Baby Care</v>
      </c>
      <c r="L3348" t="str">
        <f>VLOOKUP(J3348&amp;H3348,Mapping!J:K,2,0)</f>
        <v>J's Baby OTC</v>
      </c>
      <c r="M3348" t="str">
        <f>IF(OR(I3348="PIZ BUIN",I3348="LISTERINE"),VLOOKUP(E3348,MAPEO!C:D,2,0)&amp;" "&amp;H3348,VLOOKUP(E3348,MAPEO!C:D,2,0))</f>
        <v>J´s Baby Oil</v>
      </c>
      <c r="N3348" t="str">
        <f>VLOOKUP(F3348,MD!A:B,2,0)</f>
        <v>YTD 2015</v>
      </c>
    </row>
    <row r="3349" spans="1:14">
      <c r="A3349" t="s">
        <v>133</v>
      </c>
      <c r="B3349" t="s">
        <v>0</v>
      </c>
      <c r="C3349" t="s">
        <v>189</v>
      </c>
      <c r="D3349" t="s">
        <v>395</v>
      </c>
      <c r="E3349" t="s">
        <v>589</v>
      </c>
      <c r="F3349" t="s">
        <v>105</v>
      </c>
      <c r="G3349" s="3">
        <v>1560.96</v>
      </c>
      <c r="H3349" s="3" t="str">
        <f>VLOOKUP($A3349&amp;$C3349&amp;$B3349,Mapping!$C:$G,3,0)</f>
        <v>PHARMA</v>
      </c>
      <c r="I3349" t="str">
        <f>VLOOKUP($A3349&amp;$C3349&amp;$B3349,Mapping!$C:$G,4,0)</f>
        <v>JOHNSON'S BABY</v>
      </c>
      <c r="J3349" t="str">
        <f t="shared" si="52"/>
        <v>OIL</v>
      </c>
      <c r="K3349" t="str">
        <f>VLOOKUP($A3349&amp;$C3349&amp;$B3349,Mapping!$C:$G,5,0)</f>
        <v>Baby Care</v>
      </c>
      <c r="L3349" t="str">
        <f>VLOOKUP(J3349&amp;H3349,Mapping!J:K,2,0)</f>
        <v>J's Baby OTC</v>
      </c>
      <c r="M3349" t="str">
        <f>IF(OR(I3349="PIZ BUIN",I3349="LISTERINE"),VLOOKUP(E3349,MAPEO!C:D,2,0)&amp;" "&amp;H3349,VLOOKUP(E3349,MAPEO!C:D,2,0))</f>
        <v>J´s Baby Oil</v>
      </c>
      <c r="N3349" t="str">
        <f>VLOOKUP(F3349,MD!A:B,2,0)</f>
        <v>YTD 2015</v>
      </c>
    </row>
    <row r="3350" spans="1:14">
      <c r="A3350" t="s">
        <v>133</v>
      </c>
      <c r="B3350" t="s">
        <v>0</v>
      </c>
      <c r="C3350" t="s">
        <v>189</v>
      </c>
      <c r="D3350" t="s">
        <v>395</v>
      </c>
      <c r="E3350" t="s">
        <v>589</v>
      </c>
      <c r="F3350" t="s">
        <v>106</v>
      </c>
      <c r="G3350" s="3">
        <v>1591.38</v>
      </c>
      <c r="H3350" s="3" t="str">
        <f>VLOOKUP($A3350&amp;$C3350&amp;$B3350,Mapping!$C:$G,3,0)</f>
        <v>PHARMA</v>
      </c>
      <c r="I3350" t="str">
        <f>VLOOKUP($A3350&amp;$C3350&amp;$B3350,Mapping!$C:$G,4,0)</f>
        <v>JOHNSON'S BABY</v>
      </c>
      <c r="J3350" t="str">
        <f t="shared" si="52"/>
        <v>OIL</v>
      </c>
      <c r="K3350" t="str">
        <f>VLOOKUP($A3350&amp;$C3350&amp;$B3350,Mapping!$C:$G,5,0)</f>
        <v>Baby Care</v>
      </c>
      <c r="L3350" t="str">
        <f>VLOOKUP(J3350&amp;H3350,Mapping!J:K,2,0)</f>
        <v>J's Baby OTC</v>
      </c>
      <c r="M3350" t="str">
        <f>IF(OR(I3350="PIZ BUIN",I3350="LISTERINE"),VLOOKUP(E3350,MAPEO!C:D,2,0)&amp;" "&amp;H3350,VLOOKUP(E3350,MAPEO!C:D,2,0))</f>
        <v>J´s Baby Oil</v>
      </c>
      <c r="N3350" t="str">
        <f>VLOOKUP(F3350,MD!A:B,2,0)</f>
        <v>YTD 2015</v>
      </c>
    </row>
    <row r="3351" spans="1:14">
      <c r="A3351" t="s">
        <v>133</v>
      </c>
      <c r="B3351" t="s">
        <v>0</v>
      </c>
      <c r="C3351" t="s">
        <v>189</v>
      </c>
      <c r="D3351" t="s">
        <v>395</v>
      </c>
      <c r="E3351" t="s">
        <v>589</v>
      </c>
      <c r="F3351" t="s">
        <v>108</v>
      </c>
      <c r="G3351" s="3">
        <v>144.72</v>
      </c>
      <c r="H3351" s="3" t="str">
        <f>VLOOKUP($A3351&amp;$C3351&amp;$B3351,Mapping!$C:$G,3,0)</f>
        <v>PHARMA</v>
      </c>
      <c r="I3351" t="str">
        <f>VLOOKUP($A3351&amp;$C3351&amp;$B3351,Mapping!$C:$G,4,0)</f>
        <v>JOHNSON'S BABY</v>
      </c>
      <c r="J3351" t="str">
        <f t="shared" si="52"/>
        <v>OIL</v>
      </c>
      <c r="K3351" t="str">
        <f>VLOOKUP($A3351&amp;$C3351&amp;$B3351,Mapping!$C:$G,5,0)</f>
        <v>Baby Care</v>
      </c>
      <c r="L3351" t="str">
        <f>VLOOKUP(J3351&amp;H3351,Mapping!J:K,2,0)</f>
        <v>J's Baby OTC</v>
      </c>
      <c r="M3351" t="str">
        <f>IF(OR(I3351="PIZ BUIN",I3351="LISTERINE"),VLOOKUP(E3351,MAPEO!C:D,2,0)&amp;" "&amp;H3351,VLOOKUP(E3351,MAPEO!C:D,2,0))</f>
        <v>J´s Baby Oil</v>
      </c>
      <c r="N3351">
        <f>VLOOKUP(F3351,MD!A:B,2,0)</f>
        <v>0</v>
      </c>
    </row>
    <row r="3352" spans="1:14">
      <c r="A3352" t="s">
        <v>133</v>
      </c>
      <c r="B3352" t="s">
        <v>0</v>
      </c>
      <c r="C3352" t="s">
        <v>189</v>
      </c>
      <c r="D3352" t="s">
        <v>395</v>
      </c>
      <c r="E3352" t="s">
        <v>589</v>
      </c>
      <c r="F3352" t="s">
        <v>109</v>
      </c>
      <c r="G3352" s="3">
        <v>667.84</v>
      </c>
      <c r="H3352" s="3" t="str">
        <f>VLOOKUP($A3352&amp;$C3352&amp;$B3352,Mapping!$C:$G,3,0)</f>
        <v>PHARMA</v>
      </c>
      <c r="I3352" t="str">
        <f>VLOOKUP($A3352&amp;$C3352&amp;$B3352,Mapping!$C:$G,4,0)</f>
        <v>JOHNSON'S BABY</v>
      </c>
      <c r="J3352" t="str">
        <f t="shared" si="52"/>
        <v>OIL</v>
      </c>
      <c r="K3352" t="str">
        <f>VLOOKUP($A3352&amp;$C3352&amp;$B3352,Mapping!$C:$G,5,0)</f>
        <v>Baby Care</v>
      </c>
      <c r="L3352" t="str">
        <f>VLOOKUP(J3352&amp;H3352,Mapping!J:K,2,0)</f>
        <v>J's Baby OTC</v>
      </c>
      <c r="M3352" t="str">
        <f>IF(OR(I3352="PIZ BUIN",I3352="LISTERINE"),VLOOKUP(E3352,MAPEO!C:D,2,0)&amp;" "&amp;H3352,VLOOKUP(E3352,MAPEO!C:D,2,0))</f>
        <v>J´s Baby Oil</v>
      </c>
      <c r="N3352">
        <f>VLOOKUP(F3352,MD!A:B,2,0)</f>
        <v>0</v>
      </c>
    </row>
    <row r="3353" spans="1:14">
      <c r="A3353" t="s">
        <v>133</v>
      </c>
      <c r="B3353" t="s">
        <v>0</v>
      </c>
      <c r="C3353" t="s">
        <v>189</v>
      </c>
      <c r="D3353" t="s">
        <v>395</v>
      </c>
      <c r="E3353" t="s">
        <v>589</v>
      </c>
      <c r="F3353" t="s">
        <v>110</v>
      </c>
      <c r="G3353" s="3">
        <v>221.28</v>
      </c>
      <c r="H3353" s="3" t="str">
        <f>VLOOKUP($A3353&amp;$C3353&amp;$B3353,Mapping!$C:$G,3,0)</f>
        <v>PHARMA</v>
      </c>
      <c r="I3353" t="str">
        <f>VLOOKUP($A3353&amp;$C3353&amp;$B3353,Mapping!$C:$G,4,0)</f>
        <v>JOHNSON'S BABY</v>
      </c>
      <c r="J3353" t="str">
        <f t="shared" si="52"/>
        <v>OIL</v>
      </c>
      <c r="K3353" t="str">
        <f>VLOOKUP($A3353&amp;$C3353&amp;$B3353,Mapping!$C:$G,5,0)</f>
        <v>Baby Care</v>
      </c>
      <c r="L3353" t="str">
        <f>VLOOKUP(J3353&amp;H3353,Mapping!J:K,2,0)</f>
        <v>J's Baby OTC</v>
      </c>
      <c r="M3353" t="str">
        <f>IF(OR(I3353="PIZ BUIN",I3353="LISTERINE"),VLOOKUP(E3353,MAPEO!C:D,2,0)&amp;" "&amp;H3353,VLOOKUP(E3353,MAPEO!C:D,2,0))</f>
        <v>J´s Baby Oil</v>
      </c>
      <c r="N3353">
        <f>VLOOKUP(F3353,MD!A:B,2,0)</f>
        <v>0</v>
      </c>
    </row>
    <row r="3354" spans="1:14">
      <c r="A3354" t="s">
        <v>133</v>
      </c>
      <c r="B3354" t="s">
        <v>0</v>
      </c>
      <c r="C3354" t="s">
        <v>189</v>
      </c>
      <c r="D3354" t="s">
        <v>395</v>
      </c>
      <c r="E3354" t="s">
        <v>589</v>
      </c>
      <c r="F3354" t="s">
        <v>111</v>
      </c>
      <c r="G3354" s="3">
        <v>212.88</v>
      </c>
      <c r="H3354" s="3" t="str">
        <f>VLOOKUP($A3354&amp;$C3354&amp;$B3354,Mapping!$C:$G,3,0)</f>
        <v>PHARMA</v>
      </c>
      <c r="I3354" t="str">
        <f>VLOOKUP($A3354&amp;$C3354&amp;$B3354,Mapping!$C:$G,4,0)</f>
        <v>JOHNSON'S BABY</v>
      </c>
      <c r="J3354" t="str">
        <f t="shared" si="52"/>
        <v>OIL</v>
      </c>
      <c r="K3354" t="str">
        <f>VLOOKUP($A3354&amp;$C3354&amp;$B3354,Mapping!$C:$G,5,0)</f>
        <v>Baby Care</v>
      </c>
      <c r="L3354" t="str">
        <f>VLOOKUP(J3354&amp;H3354,Mapping!J:K,2,0)</f>
        <v>J's Baby OTC</v>
      </c>
      <c r="M3354" t="str">
        <f>IF(OR(I3354="PIZ BUIN",I3354="LISTERINE"),VLOOKUP(E3354,MAPEO!C:D,2,0)&amp;" "&amp;H3354,VLOOKUP(E3354,MAPEO!C:D,2,0))</f>
        <v>J´s Baby Oil</v>
      </c>
      <c r="N3354">
        <f>VLOOKUP(F3354,MD!A:B,2,0)</f>
        <v>0</v>
      </c>
    </row>
    <row r="3355" spans="1:14">
      <c r="A3355" t="s">
        <v>133</v>
      </c>
      <c r="B3355" t="s">
        <v>0</v>
      </c>
      <c r="C3355" t="s">
        <v>189</v>
      </c>
      <c r="D3355" t="s">
        <v>395</v>
      </c>
      <c r="E3355" t="s">
        <v>589</v>
      </c>
      <c r="F3355" t="s">
        <v>114</v>
      </c>
      <c r="G3355" s="3">
        <v>681.6</v>
      </c>
      <c r="H3355" s="3" t="str">
        <f>VLOOKUP($A3355&amp;$C3355&amp;$B3355,Mapping!$C:$G,3,0)</f>
        <v>PHARMA</v>
      </c>
      <c r="I3355" t="str">
        <f>VLOOKUP($A3355&amp;$C3355&amp;$B3355,Mapping!$C:$G,4,0)</f>
        <v>JOHNSON'S BABY</v>
      </c>
      <c r="J3355" t="str">
        <f t="shared" si="52"/>
        <v>OIL</v>
      </c>
      <c r="K3355" t="str">
        <f>VLOOKUP($A3355&amp;$C3355&amp;$B3355,Mapping!$C:$G,5,0)</f>
        <v>Baby Care</v>
      </c>
      <c r="L3355" t="str">
        <f>VLOOKUP(J3355&amp;H3355,Mapping!J:K,2,0)</f>
        <v>J's Baby OTC</v>
      </c>
      <c r="M3355" t="str">
        <f>IF(OR(I3355="PIZ BUIN",I3355="LISTERINE"),VLOOKUP(E3355,MAPEO!C:D,2,0)&amp;" "&amp;H3355,VLOOKUP(E3355,MAPEO!C:D,2,0))</f>
        <v>J´s Baby Oil</v>
      </c>
      <c r="N3355">
        <f>VLOOKUP(F3355,MD!A:B,2,0)</f>
        <v>0</v>
      </c>
    </row>
    <row r="3356" spans="1:14">
      <c r="A3356" t="s">
        <v>133</v>
      </c>
      <c r="B3356" t="s">
        <v>0</v>
      </c>
      <c r="C3356" t="s">
        <v>189</v>
      </c>
      <c r="D3356" t="s">
        <v>395</v>
      </c>
      <c r="E3356" t="s">
        <v>589</v>
      </c>
      <c r="F3356" t="s">
        <v>115</v>
      </c>
      <c r="G3356" s="3">
        <v>-33.119999999999997</v>
      </c>
      <c r="H3356" s="3" t="str">
        <f>VLOOKUP($A3356&amp;$C3356&amp;$B3356,Mapping!$C:$G,3,0)</f>
        <v>PHARMA</v>
      </c>
      <c r="I3356" t="str">
        <f>VLOOKUP($A3356&amp;$C3356&amp;$B3356,Mapping!$C:$G,4,0)</f>
        <v>JOHNSON'S BABY</v>
      </c>
      <c r="J3356" t="str">
        <f t="shared" si="52"/>
        <v>OIL</v>
      </c>
      <c r="K3356" t="str">
        <f>VLOOKUP($A3356&amp;$C3356&amp;$B3356,Mapping!$C:$G,5,0)</f>
        <v>Baby Care</v>
      </c>
      <c r="L3356" t="str">
        <f>VLOOKUP(J3356&amp;H3356,Mapping!J:K,2,0)</f>
        <v>J's Baby OTC</v>
      </c>
      <c r="M3356" t="str">
        <f>IF(OR(I3356="PIZ BUIN",I3356="LISTERINE"),VLOOKUP(E3356,MAPEO!C:D,2,0)&amp;" "&amp;H3356,VLOOKUP(E3356,MAPEO!C:D,2,0))</f>
        <v>J´s Baby Oil</v>
      </c>
      <c r="N3356" t="str">
        <f>VLOOKUP(F3356,MD!A:B,2,0)</f>
        <v>YTD 2016</v>
      </c>
    </row>
    <row r="3357" spans="1:14">
      <c r="A3357" t="s">
        <v>133</v>
      </c>
      <c r="B3357" t="s">
        <v>0</v>
      </c>
      <c r="C3357" t="s">
        <v>189</v>
      </c>
      <c r="D3357" t="s">
        <v>395</v>
      </c>
      <c r="E3357" t="s">
        <v>589</v>
      </c>
      <c r="F3357" t="s">
        <v>117</v>
      </c>
      <c r="G3357" s="3">
        <v>802.8</v>
      </c>
      <c r="H3357" s="3" t="str">
        <f>VLOOKUP($A3357&amp;$C3357&amp;$B3357,Mapping!$C:$G,3,0)</f>
        <v>PHARMA</v>
      </c>
      <c r="I3357" t="str">
        <f>VLOOKUP($A3357&amp;$C3357&amp;$B3357,Mapping!$C:$G,4,0)</f>
        <v>JOHNSON'S BABY</v>
      </c>
      <c r="J3357" t="str">
        <f t="shared" si="52"/>
        <v>OIL</v>
      </c>
      <c r="K3357" t="str">
        <f>VLOOKUP($A3357&amp;$C3357&amp;$B3357,Mapping!$C:$G,5,0)</f>
        <v>Baby Care</v>
      </c>
      <c r="L3357" t="str">
        <f>VLOOKUP(J3357&amp;H3357,Mapping!J:K,2,0)</f>
        <v>J's Baby OTC</v>
      </c>
      <c r="M3357" t="str">
        <f>IF(OR(I3357="PIZ BUIN",I3357="LISTERINE"),VLOOKUP(E3357,MAPEO!C:D,2,0)&amp;" "&amp;H3357,VLOOKUP(E3357,MAPEO!C:D,2,0))</f>
        <v>J´s Baby Oil</v>
      </c>
      <c r="N3357" t="str">
        <f>VLOOKUP(F3357,MD!A:B,2,0)</f>
        <v>YTD 2016</v>
      </c>
    </row>
    <row r="3358" spans="1:14">
      <c r="A3358" t="s">
        <v>133</v>
      </c>
      <c r="B3358" t="s">
        <v>0</v>
      </c>
      <c r="C3358" t="s">
        <v>189</v>
      </c>
      <c r="D3358" t="s">
        <v>395</v>
      </c>
      <c r="E3358" t="s">
        <v>589</v>
      </c>
      <c r="F3358" t="s">
        <v>118</v>
      </c>
      <c r="G3358" s="3">
        <v>760.25</v>
      </c>
      <c r="H3358" s="3" t="str">
        <f>VLOOKUP($A3358&amp;$C3358&amp;$B3358,Mapping!$C:$G,3,0)</f>
        <v>PHARMA</v>
      </c>
      <c r="I3358" t="str">
        <f>VLOOKUP($A3358&amp;$C3358&amp;$B3358,Mapping!$C:$G,4,0)</f>
        <v>JOHNSON'S BABY</v>
      </c>
      <c r="J3358" t="str">
        <f t="shared" si="52"/>
        <v>OIL</v>
      </c>
      <c r="K3358" t="str">
        <f>VLOOKUP($A3358&amp;$C3358&amp;$B3358,Mapping!$C:$G,5,0)</f>
        <v>Baby Care</v>
      </c>
      <c r="L3358" t="str">
        <f>VLOOKUP(J3358&amp;H3358,Mapping!J:K,2,0)</f>
        <v>J's Baby OTC</v>
      </c>
      <c r="M3358" t="str">
        <f>IF(OR(I3358="PIZ BUIN",I3358="LISTERINE"),VLOOKUP(E3358,MAPEO!C:D,2,0)&amp;" "&amp;H3358,VLOOKUP(E3358,MAPEO!C:D,2,0))</f>
        <v>J´s Baby Oil</v>
      </c>
      <c r="N3358" t="str">
        <f>VLOOKUP(F3358,MD!A:B,2,0)</f>
        <v>YTD 2016</v>
      </c>
    </row>
    <row r="3359" spans="1:14">
      <c r="A3359" t="s">
        <v>133</v>
      </c>
      <c r="B3359" t="s">
        <v>0</v>
      </c>
      <c r="C3359" t="s">
        <v>189</v>
      </c>
      <c r="D3359" t="s">
        <v>396</v>
      </c>
      <c r="E3359" t="s">
        <v>592</v>
      </c>
      <c r="F3359" t="s">
        <v>486</v>
      </c>
      <c r="G3359" s="3">
        <v>2662.08</v>
      </c>
      <c r="H3359" s="3" t="str">
        <f>VLOOKUP($A3359&amp;$C3359&amp;$B3359,Mapping!$C:$G,3,0)</f>
        <v>PHARMA</v>
      </c>
      <c r="I3359" t="str">
        <f>VLOOKUP($A3359&amp;$C3359&amp;$B3359,Mapping!$C:$G,4,0)</f>
        <v>JOHNSON'S BABY</v>
      </c>
      <c r="J3359" t="str">
        <f t="shared" si="52"/>
        <v>SOFTLOTION</v>
      </c>
      <c r="K3359" t="str">
        <f>VLOOKUP($A3359&amp;$C3359&amp;$B3359,Mapping!$C:$G,5,0)</f>
        <v>Baby Care</v>
      </c>
      <c r="L3359" t="str">
        <f>VLOOKUP(J3359&amp;H3359,Mapping!J:K,2,0)</f>
        <v>J's Baby OTC</v>
      </c>
      <c r="M3359" t="str">
        <f>IF(OR(I3359="PIZ BUIN",I3359="LISTERINE"),VLOOKUP(E3359,MAPEO!C:D,2,0)&amp;" "&amp;H3359,VLOOKUP(E3359,MAPEO!C:D,2,0))</f>
        <v>J´s Baby Milk &amp; Lotions</v>
      </c>
      <c r="N3359">
        <f>VLOOKUP(F3359,MD!A:B,2,0)</f>
        <v>0</v>
      </c>
    </row>
    <row r="3360" spans="1:14">
      <c r="A3360" t="s">
        <v>133</v>
      </c>
      <c r="B3360" t="s">
        <v>0</v>
      </c>
      <c r="C3360" t="s">
        <v>189</v>
      </c>
      <c r="D3360" t="s">
        <v>396</v>
      </c>
      <c r="E3360" t="s">
        <v>592</v>
      </c>
      <c r="F3360" t="s">
        <v>487</v>
      </c>
      <c r="G3360" s="3">
        <v>-665.52</v>
      </c>
      <c r="H3360" s="3" t="str">
        <f>VLOOKUP($A3360&amp;$C3360&amp;$B3360,Mapping!$C:$G,3,0)</f>
        <v>PHARMA</v>
      </c>
      <c r="I3360" t="str">
        <f>VLOOKUP($A3360&amp;$C3360&amp;$B3360,Mapping!$C:$G,4,0)</f>
        <v>JOHNSON'S BABY</v>
      </c>
      <c r="J3360" t="str">
        <f t="shared" si="52"/>
        <v>SOFTLOTION</v>
      </c>
      <c r="K3360" t="str">
        <f>VLOOKUP($A3360&amp;$C3360&amp;$B3360,Mapping!$C:$G,5,0)</f>
        <v>Baby Care</v>
      </c>
      <c r="L3360" t="str">
        <f>VLOOKUP(J3360&amp;H3360,Mapping!J:K,2,0)</f>
        <v>J's Baby OTC</v>
      </c>
      <c r="M3360" t="str">
        <f>IF(OR(I3360="PIZ BUIN",I3360="LISTERINE"),VLOOKUP(E3360,MAPEO!C:D,2,0)&amp;" "&amp;H3360,VLOOKUP(E3360,MAPEO!C:D,2,0))</f>
        <v>J´s Baby Milk &amp; Lotions</v>
      </c>
      <c r="N3360">
        <f>VLOOKUP(F3360,MD!A:B,2,0)</f>
        <v>0</v>
      </c>
    </row>
    <row r="3361" spans="1:14">
      <c r="A3361" t="s">
        <v>133</v>
      </c>
      <c r="B3361" t="s">
        <v>0</v>
      </c>
      <c r="C3361" t="s">
        <v>189</v>
      </c>
      <c r="D3361" t="s">
        <v>396</v>
      </c>
      <c r="E3361" t="s">
        <v>592</v>
      </c>
      <c r="F3361" t="s">
        <v>489</v>
      </c>
      <c r="G3361" s="3">
        <v>541.44000000000005</v>
      </c>
      <c r="H3361" s="3" t="str">
        <f>VLOOKUP($A3361&amp;$C3361&amp;$B3361,Mapping!$C:$G,3,0)</f>
        <v>PHARMA</v>
      </c>
      <c r="I3361" t="str">
        <f>VLOOKUP($A3361&amp;$C3361&amp;$B3361,Mapping!$C:$G,4,0)</f>
        <v>JOHNSON'S BABY</v>
      </c>
      <c r="J3361" t="str">
        <f t="shared" si="52"/>
        <v>SOFTLOTION</v>
      </c>
      <c r="K3361" t="str">
        <f>VLOOKUP($A3361&amp;$C3361&amp;$B3361,Mapping!$C:$G,5,0)</f>
        <v>Baby Care</v>
      </c>
      <c r="L3361" t="str">
        <f>VLOOKUP(J3361&amp;H3361,Mapping!J:K,2,0)</f>
        <v>J's Baby OTC</v>
      </c>
      <c r="M3361" t="str">
        <f>IF(OR(I3361="PIZ BUIN",I3361="LISTERINE"),VLOOKUP(E3361,MAPEO!C:D,2,0)&amp;" "&amp;H3361,VLOOKUP(E3361,MAPEO!C:D,2,0))</f>
        <v>J´s Baby Milk &amp; Lotions</v>
      </c>
      <c r="N3361">
        <f>VLOOKUP(F3361,MD!A:B,2,0)</f>
        <v>0</v>
      </c>
    </row>
    <row r="3362" spans="1:14">
      <c r="A3362" t="s">
        <v>133</v>
      </c>
      <c r="B3362" t="s">
        <v>0</v>
      </c>
      <c r="C3362" t="s">
        <v>199</v>
      </c>
      <c r="D3362" t="s">
        <v>434</v>
      </c>
      <c r="E3362" t="s">
        <v>434</v>
      </c>
      <c r="F3362" t="s">
        <v>482</v>
      </c>
      <c r="G3362" s="3">
        <v>11050.55</v>
      </c>
      <c r="H3362" s="3" t="str">
        <f>VLOOKUP($A3362&amp;$C3362&amp;$B3362,Mapping!$C:$G,3,0)</f>
        <v>Beauty</v>
      </c>
      <c r="I3362" t="str">
        <f>VLOOKUP($A3362&amp;$C3362&amp;$B3362,Mapping!$C:$G,4,0)</f>
        <v>K-Y</v>
      </c>
      <c r="J3362" t="str">
        <f t="shared" si="52"/>
        <v>GEL K-Y</v>
      </c>
      <c r="K3362" t="str">
        <f>VLOOKUP($A3362&amp;$C3362&amp;$B3362,Mapping!$C:$G,5,0)</f>
        <v>OTC</v>
      </c>
      <c r="L3362" t="str">
        <f>VLOOKUP(J3362&amp;H3362,Mapping!J:K,2,0)</f>
        <v>K.Y.</v>
      </c>
      <c r="M3362" t="str">
        <f>IF(OR(I3362="PIZ BUIN",I3362="LISTERINE"),VLOOKUP(E3362,MAPEO!C:D,2,0)&amp;" "&amp;H3362,VLOOKUP(E3362,MAPEO!C:D,2,0))</f>
        <v>K.Y.</v>
      </c>
      <c r="N3362">
        <f>VLOOKUP(F3362,MD!A:B,2,0)</f>
        <v>0</v>
      </c>
    </row>
    <row r="3363" spans="1:14">
      <c r="A3363" t="s">
        <v>133</v>
      </c>
      <c r="B3363" t="s">
        <v>0</v>
      </c>
      <c r="C3363" t="s">
        <v>199</v>
      </c>
      <c r="D3363" t="s">
        <v>434</v>
      </c>
      <c r="E3363" t="s">
        <v>434</v>
      </c>
      <c r="F3363" t="s">
        <v>483</v>
      </c>
      <c r="G3363" s="3">
        <v>25751.24</v>
      </c>
      <c r="H3363" s="3" t="str">
        <f>VLOOKUP($A3363&amp;$C3363&amp;$B3363,Mapping!$C:$G,3,0)</f>
        <v>Beauty</v>
      </c>
      <c r="I3363" t="str">
        <f>VLOOKUP($A3363&amp;$C3363&amp;$B3363,Mapping!$C:$G,4,0)</f>
        <v>K-Y</v>
      </c>
      <c r="J3363" t="str">
        <f t="shared" si="52"/>
        <v>GEL K-Y</v>
      </c>
      <c r="K3363" t="str">
        <f>VLOOKUP($A3363&amp;$C3363&amp;$B3363,Mapping!$C:$G,5,0)</f>
        <v>OTC</v>
      </c>
      <c r="L3363" t="str">
        <f>VLOOKUP(J3363&amp;H3363,Mapping!J:K,2,0)</f>
        <v>K.Y.</v>
      </c>
      <c r="M3363" t="str">
        <f>IF(OR(I3363="PIZ BUIN",I3363="LISTERINE"),VLOOKUP(E3363,MAPEO!C:D,2,0)&amp;" "&amp;H3363,VLOOKUP(E3363,MAPEO!C:D,2,0))</f>
        <v>K.Y.</v>
      </c>
      <c r="N3363">
        <f>VLOOKUP(F3363,MD!A:B,2,0)</f>
        <v>0</v>
      </c>
    </row>
    <row r="3364" spans="1:14">
      <c r="A3364" t="s">
        <v>133</v>
      </c>
      <c r="B3364" t="s">
        <v>0</v>
      </c>
      <c r="C3364" t="s">
        <v>199</v>
      </c>
      <c r="D3364" t="s">
        <v>434</v>
      </c>
      <c r="E3364" t="s">
        <v>434</v>
      </c>
      <c r="F3364" t="s">
        <v>484</v>
      </c>
      <c r="G3364" s="3">
        <v>56529.7</v>
      </c>
      <c r="H3364" s="3" t="str">
        <f>VLOOKUP($A3364&amp;$C3364&amp;$B3364,Mapping!$C:$G,3,0)</f>
        <v>Beauty</v>
      </c>
      <c r="I3364" t="str">
        <f>VLOOKUP($A3364&amp;$C3364&amp;$B3364,Mapping!$C:$G,4,0)</f>
        <v>K-Y</v>
      </c>
      <c r="J3364" t="str">
        <f t="shared" si="52"/>
        <v>GEL K-Y</v>
      </c>
      <c r="K3364" t="str">
        <f>VLOOKUP($A3364&amp;$C3364&amp;$B3364,Mapping!$C:$G,5,0)</f>
        <v>OTC</v>
      </c>
      <c r="L3364" t="str">
        <f>VLOOKUP(J3364&amp;H3364,Mapping!J:K,2,0)</f>
        <v>K.Y.</v>
      </c>
      <c r="M3364" t="str">
        <f>IF(OR(I3364="PIZ BUIN",I3364="LISTERINE"),VLOOKUP(E3364,MAPEO!C:D,2,0)&amp;" "&amp;H3364,VLOOKUP(E3364,MAPEO!C:D,2,0))</f>
        <v>K.Y.</v>
      </c>
      <c r="N3364">
        <f>VLOOKUP(F3364,MD!A:B,2,0)</f>
        <v>0</v>
      </c>
    </row>
    <row r="3365" spans="1:14">
      <c r="A3365" t="s">
        <v>133</v>
      </c>
      <c r="B3365" t="s">
        <v>0</v>
      </c>
      <c r="C3365" t="s">
        <v>199</v>
      </c>
      <c r="D3365" t="s">
        <v>434</v>
      </c>
      <c r="E3365" t="s">
        <v>434</v>
      </c>
      <c r="F3365" t="s">
        <v>485</v>
      </c>
      <c r="G3365" s="3">
        <v>37960.89</v>
      </c>
      <c r="H3365" s="3" t="str">
        <f>VLOOKUP($A3365&amp;$C3365&amp;$B3365,Mapping!$C:$G,3,0)</f>
        <v>Beauty</v>
      </c>
      <c r="I3365" t="str">
        <f>VLOOKUP($A3365&amp;$C3365&amp;$B3365,Mapping!$C:$G,4,0)</f>
        <v>K-Y</v>
      </c>
      <c r="J3365" t="str">
        <f t="shared" si="52"/>
        <v>GEL K-Y</v>
      </c>
      <c r="K3365" t="str">
        <f>VLOOKUP($A3365&amp;$C3365&amp;$B3365,Mapping!$C:$G,5,0)</f>
        <v>OTC</v>
      </c>
      <c r="L3365" t="str">
        <f>VLOOKUP(J3365&amp;H3365,Mapping!J:K,2,0)</f>
        <v>K.Y.</v>
      </c>
      <c r="M3365" t="str">
        <f>IF(OR(I3365="PIZ BUIN",I3365="LISTERINE"),VLOOKUP(E3365,MAPEO!C:D,2,0)&amp;" "&amp;H3365,VLOOKUP(E3365,MAPEO!C:D,2,0))</f>
        <v>K.Y.</v>
      </c>
      <c r="N3365">
        <f>VLOOKUP(F3365,MD!A:B,2,0)</f>
        <v>0</v>
      </c>
    </row>
    <row r="3366" spans="1:14">
      <c r="A3366" t="s">
        <v>133</v>
      </c>
      <c r="B3366" t="s">
        <v>0</v>
      </c>
      <c r="C3366" t="s">
        <v>199</v>
      </c>
      <c r="D3366" t="s">
        <v>434</v>
      </c>
      <c r="E3366" t="s">
        <v>434</v>
      </c>
      <c r="F3366" t="s">
        <v>486</v>
      </c>
      <c r="G3366" s="3">
        <v>21450.67</v>
      </c>
      <c r="H3366" s="3" t="str">
        <f>VLOOKUP($A3366&amp;$C3366&amp;$B3366,Mapping!$C:$G,3,0)</f>
        <v>Beauty</v>
      </c>
      <c r="I3366" t="str">
        <f>VLOOKUP($A3366&amp;$C3366&amp;$B3366,Mapping!$C:$G,4,0)</f>
        <v>K-Y</v>
      </c>
      <c r="J3366" t="str">
        <f t="shared" si="52"/>
        <v>GEL K-Y</v>
      </c>
      <c r="K3366" t="str">
        <f>VLOOKUP($A3366&amp;$C3366&amp;$B3366,Mapping!$C:$G,5,0)</f>
        <v>OTC</v>
      </c>
      <c r="L3366" t="str">
        <f>VLOOKUP(J3366&amp;H3366,Mapping!J:K,2,0)</f>
        <v>K.Y.</v>
      </c>
      <c r="M3366" t="str">
        <f>IF(OR(I3366="PIZ BUIN",I3366="LISTERINE"),VLOOKUP(E3366,MAPEO!C:D,2,0)&amp;" "&amp;H3366,VLOOKUP(E3366,MAPEO!C:D,2,0))</f>
        <v>K.Y.</v>
      </c>
      <c r="N3366">
        <f>VLOOKUP(F3366,MD!A:B,2,0)</f>
        <v>0</v>
      </c>
    </row>
    <row r="3367" spans="1:14">
      <c r="A3367" t="s">
        <v>133</v>
      </c>
      <c r="B3367" t="s">
        <v>0</v>
      </c>
      <c r="C3367" t="s">
        <v>199</v>
      </c>
      <c r="D3367" t="s">
        <v>434</v>
      </c>
      <c r="E3367" t="s">
        <v>434</v>
      </c>
      <c r="F3367" t="s">
        <v>487</v>
      </c>
      <c r="G3367" s="3">
        <v>78072.69</v>
      </c>
      <c r="H3367" s="3" t="str">
        <f>VLOOKUP($A3367&amp;$C3367&amp;$B3367,Mapping!$C:$G,3,0)</f>
        <v>Beauty</v>
      </c>
      <c r="I3367" t="str">
        <f>VLOOKUP($A3367&amp;$C3367&amp;$B3367,Mapping!$C:$G,4,0)</f>
        <v>K-Y</v>
      </c>
      <c r="J3367" t="str">
        <f t="shared" si="52"/>
        <v>GEL K-Y</v>
      </c>
      <c r="K3367" t="str">
        <f>VLOOKUP($A3367&amp;$C3367&amp;$B3367,Mapping!$C:$G,5,0)</f>
        <v>OTC</v>
      </c>
      <c r="L3367" t="str">
        <f>VLOOKUP(J3367&amp;H3367,Mapping!J:K,2,0)</f>
        <v>K.Y.</v>
      </c>
      <c r="M3367" t="str">
        <f>IF(OR(I3367="PIZ BUIN",I3367="LISTERINE"),VLOOKUP(E3367,MAPEO!C:D,2,0)&amp;" "&amp;H3367,VLOOKUP(E3367,MAPEO!C:D,2,0))</f>
        <v>K.Y.</v>
      </c>
      <c r="N3367">
        <f>VLOOKUP(F3367,MD!A:B,2,0)</f>
        <v>0</v>
      </c>
    </row>
    <row r="3368" spans="1:14">
      <c r="A3368" t="s">
        <v>133</v>
      </c>
      <c r="B3368" t="s">
        <v>0</v>
      </c>
      <c r="C3368" t="s">
        <v>199</v>
      </c>
      <c r="D3368" t="s">
        <v>434</v>
      </c>
      <c r="E3368" t="s">
        <v>434</v>
      </c>
      <c r="F3368" t="s">
        <v>488</v>
      </c>
      <c r="G3368" s="3">
        <v>16994.080000000002</v>
      </c>
      <c r="H3368" s="3" t="str">
        <f>VLOOKUP($A3368&amp;$C3368&amp;$B3368,Mapping!$C:$G,3,0)</f>
        <v>Beauty</v>
      </c>
      <c r="I3368" t="str">
        <f>VLOOKUP($A3368&amp;$C3368&amp;$B3368,Mapping!$C:$G,4,0)</f>
        <v>K-Y</v>
      </c>
      <c r="J3368" t="str">
        <f t="shared" si="52"/>
        <v>GEL K-Y</v>
      </c>
      <c r="K3368" t="str">
        <f>VLOOKUP($A3368&amp;$C3368&amp;$B3368,Mapping!$C:$G,5,0)</f>
        <v>OTC</v>
      </c>
      <c r="L3368" t="str">
        <f>VLOOKUP(J3368&amp;H3368,Mapping!J:K,2,0)</f>
        <v>K.Y.</v>
      </c>
      <c r="M3368" t="str">
        <f>IF(OR(I3368="PIZ BUIN",I3368="LISTERINE"),VLOOKUP(E3368,MAPEO!C:D,2,0)&amp;" "&amp;H3368,VLOOKUP(E3368,MAPEO!C:D,2,0))</f>
        <v>K.Y.</v>
      </c>
      <c r="N3368">
        <f>VLOOKUP(F3368,MD!A:B,2,0)</f>
        <v>0</v>
      </c>
    </row>
    <row r="3369" spans="1:14">
      <c r="A3369" t="s">
        <v>133</v>
      </c>
      <c r="B3369" t="s">
        <v>0</v>
      </c>
      <c r="C3369" t="s">
        <v>199</v>
      </c>
      <c r="D3369" t="s">
        <v>434</v>
      </c>
      <c r="E3369" t="s">
        <v>434</v>
      </c>
      <c r="F3369" t="s">
        <v>489</v>
      </c>
      <c r="G3369" s="3">
        <v>80.55</v>
      </c>
      <c r="H3369" s="3" t="str">
        <f>VLOOKUP($A3369&amp;$C3369&amp;$B3369,Mapping!$C:$G,3,0)</f>
        <v>Beauty</v>
      </c>
      <c r="I3369" t="str">
        <f>VLOOKUP($A3369&amp;$C3369&amp;$B3369,Mapping!$C:$G,4,0)</f>
        <v>K-Y</v>
      </c>
      <c r="J3369" t="str">
        <f t="shared" si="52"/>
        <v>GEL K-Y</v>
      </c>
      <c r="K3369" t="str">
        <f>VLOOKUP($A3369&amp;$C3369&amp;$B3369,Mapping!$C:$G,5,0)</f>
        <v>OTC</v>
      </c>
      <c r="L3369" t="str">
        <f>VLOOKUP(J3369&amp;H3369,Mapping!J:K,2,0)</f>
        <v>K.Y.</v>
      </c>
      <c r="M3369" t="str">
        <f>IF(OR(I3369="PIZ BUIN",I3369="LISTERINE"),VLOOKUP(E3369,MAPEO!C:D,2,0)&amp;" "&amp;H3369,VLOOKUP(E3369,MAPEO!C:D,2,0))</f>
        <v>K.Y.</v>
      </c>
      <c r="N3369">
        <f>VLOOKUP(F3369,MD!A:B,2,0)</f>
        <v>0</v>
      </c>
    </row>
    <row r="3370" spans="1:14">
      <c r="A3370" t="s">
        <v>133</v>
      </c>
      <c r="B3370" t="s">
        <v>0</v>
      </c>
      <c r="C3370" t="s">
        <v>199</v>
      </c>
      <c r="D3370" t="s">
        <v>434</v>
      </c>
      <c r="E3370" t="s">
        <v>434</v>
      </c>
      <c r="F3370" t="s">
        <v>490</v>
      </c>
      <c r="G3370" s="3">
        <v>19766.349999999999</v>
      </c>
      <c r="H3370" s="3" t="str">
        <f>VLOOKUP($A3370&amp;$C3370&amp;$B3370,Mapping!$C:$G,3,0)</f>
        <v>Beauty</v>
      </c>
      <c r="I3370" t="str">
        <f>VLOOKUP($A3370&amp;$C3370&amp;$B3370,Mapping!$C:$G,4,0)</f>
        <v>K-Y</v>
      </c>
      <c r="J3370" t="str">
        <f t="shared" si="52"/>
        <v>GEL K-Y</v>
      </c>
      <c r="K3370" t="str">
        <f>VLOOKUP($A3370&amp;$C3370&amp;$B3370,Mapping!$C:$G,5,0)</f>
        <v>OTC</v>
      </c>
      <c r="L3370" t="str">
        <f>VLOOKUP(J3370&amp;H3370,Mapping!J:K,2,0)</f>
        <v>K.Y.</v>
      </c>
      <c r="M3370" t="str">
        <f>IF(OR(I3370="PIZ BUIN",I3370="LISTERINE"),VLOOKUP(E3370,MAPEO!C:D,2,0)&amp;" "&amp;H3370,VLOOKUP(E3370,MAPEO!C:D,2,0))</f>
        <v>K.Y.</v>
      </c>
      <c r="N3370">
        <f>VLOOKUP(F3370,MD!A:B,2,0)</f>
        <v>0</v>
      </c>
    </row>
    <row r="3371" spans="1:14">
      <c r="A3371" t="s">
        <v>133</v>
      </c>
      <c r="B3371" t="s">
        <v>0</v>
      </c>
      <c r="C3371" t="s">
        <v>199</v>
      </c>
      <c r="D3371" t="s">
        <v>434</v>
      </c>
      <c r="E3371" t="s">
        <v>434</v>
      </c>
      <c r="F3371" t="s">
        <v>491</v>
      </c>
      <c r="G3371" s="3">
        <v>-688.83</v>
      </c>
      <c r="H3371" s="3" t="str">
        <f>VLOOKUP($A3371&amp;$C3371&amp;$B3371,Mapping!$C:$G,3,0)</f>
        <v>Beauty</v>
      </c>
      <c r="I3371" t="str">
        <f>VLOOKUP($A3371&amp;$C3371&amp;$B3371,Mapping!$C:$G,4,0)</f>
        <v>K-Y</v>
      </c>
      <c r="J3371" t="str">
        <f t="shared" si="52"/>
        <v>GEL K-Y</v>
      </c>
      <c r="K3371" t="str">
        <f>VLOOKUP($A3371&amp;$C3371&amp;$B3371,Mapping!$C:$G,5,0)</f>
        <v>OTC</v>
      </c>
      <c r="L3371" t="str">
        <f>VLOOKUP(J3371&amp;H3371,Mapping!J:K,2,0)</f>
        <v>K.Y.</v>
      </c>
      <c r="M3371" t="str">
        <f>IF(OR(I3371="PIZ BUIN",I3371="LISTERINE"),VLOOKUP(E3371,MAPEO!C:D,2,0)&amp;" "&amp;H3371,VLOOKUP(E3371,MAPEO!C:D,2,0))</f>
        <v>K.Y.</v>
      </c>
      <c r="N3371">
        <f>VLOOKUP(F3371,MD!A:B,2,0)</f>
        <v>0</v>
      </c>
    </row>
    <row r="3372" spans="1:14">
      <c r="A3372" t="s">
        <v>133</v>
      </c>
      <c r="B3372" t="s">
        <v>0</v>
      </c>
      <c r="C3372" t="s">
        <v>199</v>
      </c>
      <c r="D3372" t="s">
        <v>434</v>
      </c>
      <c r="E3372" t="s">
        <v>434</v>
      </c>
      <c r="F3372" t="s">
        <v>492</v>
      </c>
      <c r="G3372" s="3">
        <v>1304.8499999999999</v>
      </c>
      <c r="H3372" s="3" t="str">
        <f>VLOOKUP($A3372&amp;$C3372&amp;$B3372,Mapping!$C:$G,3,0)</f>
        <v>Beauty</v>
      </c>
      <c r="I3372" t="str">
        <f>VLOOKUP($A3372&amp;$C3372&amp;$B3372,Mapping!$C:$G,4,0)</f>
        <v>K-Y</v>
      </c>
      <c r="J3372" t="str">
        <f t="shared" si="52"/>
        <v>GEL K-Y</v>
      </c>
      <c r="K3372" t="str">
        <f>VLOOKUP($A3372&amp;$C3372&amp;$B3372,Mapping!$C:$G,5,0)</f>
        <v>OTC</v>
      </c>
      <c r="L3372" t="str">
        <f>VLOOKUP(J3372&amp;H3372,Mapping!J:K,2,0)</f>
        <v>K.Y.</v>
      </c>
      <c r="M3372" t="str">
        <f>IF(OR(I3372="PIZ BUIN",I3372="LISTERINE"),VLOOKUP(E3372,MAPEO!C:D,2,0)&amp;" "&amp;H3372,VLOOKUP(E3372,MAPEO!C:D,2,0))</f>
        <v>K.Y.</v>
      </c>
      <c r="N3372">
        <f>VLOOKUP(F3372,MD!A:B,2,0)</f>
        <v>0</v>
      </c>
    </row>
    <row r="3373" spans="1:14">
      <c r="A3373" t="s">
        <v>133</v>
      </c>
      <c r="B3373" t="s">
        <v>0</v>
      </c>
      <c r="C3373" t="s">
        <v>199</v>
      </c>
      <c r="D3373" t="s">
        <v>434</v>
      </c>
      <c r="E3373" t="s">
        <v>434</v>
      </c>
      <c r="F3373" t="s">
        <v>493</v>
      </c>
      <c r="G3373" s="3">
        <v>-20938.04</v>
      </c>
      <c r="H3373" s="3" t="str">
        <f>VLOOKUP($A3373&amp;$C3373&amp;$B3373,Mapping!$C:$G,3,0)</f>
        <v>Beauty</v>
      </c>
      <c r="I3373" t="str">
        <f>VLOOKUP($A3373&amp;$C3373&amp;$B3373,Mapping!$C:$G,4,0)</f>
        <v>K-Y</v>
      </c>
      <c r="J3373" t="str">
        <f t="shared" si="52"/>
        <v>GEL K-Y</v>
      </c>
      <c r="K3373" t="str">
        <f>VLOOKUP($A3373&amp;$C3373&amp;$B3373,Mapping!$C:$G,5,0)</f>
        <v>OTC</v>
      </c>
      <c r="L3373" t="str">
        <f>VLOOKUP(J3373&amp;H3373,Mapping!J:K,2,0)</f>
        <v>K.Y.</v>
      </c>
      <c r="M3373" t="str">
        <f>IF(OR(I3373="PIZ BUIN",I3373="LISTERINE"),VLOOKUP(E3373,MAPEO!C:D,2,0)&amp;" "&amp;H3373,VLOOKUP(E3373,MAPEO!C:D,2,0))</f>
        <v>K.Y.</v>
      </c>
      <c r="N3373">
        <f>VLOOKUP(F3373,MD!A:B,2,0)</f>
        <v>0</v>
      </c>
    </row>
    <row r="3374" spans="1:14">
      <c r="A3374" t="s">
        <v>133</v>
      </c>
      <c r="B3374" t="s">
        <v>0</v>
      </c>
      <c r="C3374" t="s">
        <v>199</v>
      </c>
      <c r="D3374" t="s">
        <v>434</v>
      </c>
      <c r="E3374" t="s">
        <v>434</v>
      </c>
      <c r="F3374" t="s">
        <v>95</v>
      </c>
      <c r="G3374" s="3">
        <v>-237.59</v>
      </c>
      <c r="H3374" s="3" t="str">
        <f>VLOOKUP($A3374&amp;$C3374&amp;$B3374,Mapping!$C:$G,3,0)</f>
        <v>Beauty</v>
      </c>
      <c r="I3374" t="str">
        <f>VLOOKUP($A3374&amp;$C3374&amp;$B3374,Mapping!$C:$G,4,0)</f>
        <v>K-Y</v>
      </c>
      <c r="J3374" t="str">
        <f t="shared" si="52"/>
        <v>GEL K-Y</v>
      </c>
      <c r="K3374" t="str">
        <f>VLOOKUP($A3374&amp;$C3374&amp;$B3374,Mapping!$C:$G,5,0)</f>
        <v>OTC</v>
      </c>
      <c r="L3374" t="str">
        <f>VLOOKUP(J3374&amp;H3374,Mapping!J:K,2,0)</f>
        <v>K.Y.</v>
      </c>
      <c r="M3374" t="str">
        <f>IF(OR(I3374="PIZ BUIN",I3374="LISTERINE"),VLOOKUP(E3374,MAPEO!C:D,2,0)&amp;" "&amp;H3374,VLOOKUP(E3374,MAPEO!C:D,2,0))</f>
        <v>K.Y.</v>
      </c>
      <c r="N3374" t="str">
        <f>VLOOKUP(F3374,MD!A:B,2,0)</f>
        <v>YTD 2015</v>
      </c>
    </row>
    <row r="3375" spans="1:14">
      <c r="A3375" t="s">
        <v>133</v>
      </c>
      <c r="B3375" t="s">
        <v>0</v>
      </c>
      <c r="C3375" t="s">
        <v>199</v>
      </c>
      <c r="D3375" t="s">
        <v>434</v>
      </c>
      <c r="E3375" t="s">
        <v>434</v>
      </c>
      <c r="F3375" t="s">
        <v>96</v>
      </c>
      <c r="G3375" s="3">
        <v>-263.35000000000002</v>
      </c>
      <c r="H3375" s="3" t="str">
        <f>VLOOKUP($A3375&amp;$C3375&amp;$B3375,Mapping!$C:$G,3,0)</f>
        <v>Beauty</v>
      </c>
      <c r="I3375" t="str">
        <f>VLOOKUP($A3375&amp;$C3375&amp;$B3375,Mapping!$C:$G,4,0)</f>
        <v>K-Y</v>
      </c>
      <c r="J3375" t="str">
        <f t="shared" si="52"/>
        <v>GEL K-Y</v>
      </c>
      <c r="K3375" t="str">
        <f>VLOOKUP($A3375&amp;$C3375&amp;$B3375,Mapping!$C:$G,5,0)</f>
        <v>OTC</v>
      </c>
      <c r="L3375" t="str">
        <f>VLOOKUP(J3375&amp;H3375,Mapping!J:K,2,0)</f>
        <v>K.Y.</v>
      </c>
      <c r="M3375" t="str">
        <f>IF(OR(I3375="PIZ BUIN",I3375="LISTERINE"),VLOOKUP(E3375,MAPEO!C:D,2,0)&amp;" "&amp;H3375,VLOOKUP(E3375,MAPEO!C:D,2,0))</f>
        <v>K.Y.</v>
      </c>
      <c r="N3375" t="str">
        <f>VLOOKUP(F3375,MD!A:B,2,0)</f>
        <v>YTD 2015</v>
      </c>
    </row>
    <row r="3376" spans="1:14">
      <c r="A3376" t="s">
        <v>133</v>
      </c>
      <c r="B3376" t="s">
        <v>0</v>
      </c>
      <c r="C3376" t="s">
        <v>199</v>
      </c>
      <c r="D3376" t="s">
        <v>434</v>
      </c>
      <c r="E3376" t="s">
        <v>434</v>
      </c>
      <c r="F3376" t="s">
        <v>97</v>
      </c>
      <c r="G3376" s="3">
        <v>946.52</v>
      </c>
      <c r="H3376" s="3" t="str">
        <f>VLOOKUP($A3376&amp;$C3376&amp;$B3376,Mapping!$C:$G,3,0)</f>
        <v>Beauty</v>
      </c>
      <c r="I3376" t="str">
        <f>VLOOKUP($A3376&amp;$C3376&amp;$B3376,Mapping!$C:$G,4,0)</f>
        <v>K-Y</v>
      </c>
      <c r="J3376" t="str">
        <f t="shared" si="52"/>
        <v>GEL K-Y</v>
      </c>
      <c r="K3376" t="str">
        <f>VLOOKUP($A3376&amp;$C3376&amp;$B3376,Mapping!$C:$G,5,0)</f>
        <v>OTC</v>
      </c>
      <c r="L3376" t="str">
        <f>VLOOKUP(J3376&amp;H3376,Mapping!J:K,2,0)</f>
        <v>K.Y.</v>
      </c>
      <c r="M3376" t="str">
        <f>IF(OR(I3376="PIZ BUIN",I3376="LISTERINE"),VLOOKUP(E3376,MAPEO!C:D,2,0)&amp;" "&amp;H3376,VLOOKUP(E3376,MAPEO!C:D,2,0))</f>
        <v>K.Y.</v>
      </c>
      <c r="N3376" t="str">
        <f>VLOOKUP(F3376,MD!A:B,2,0)</f>
        <v>YTD 2015</v>
      </c>
    </row>
    <row r="3377" spans="1:14">
      <c r="A3377" t="s">
        <v>133</v>
      </c>
      <c r="B3377" t="s">
        <v>0</v>
      </c>
      <c r="C3377" t="s">
        <v>199</v>
      </c>
      <c r="D3377" t="s">
        <v>434</v>
      </c>
      <c r="E3377" t="s">
        <v>434</v>
      </c>
      <c r="F3377" t="s">
        <v>101</v>
      </c>
      <c r="G3377" s="3">
        <v>-60.79</v>
      </c>
      <c r="H3377" s="3" t="str">
        <f>VLOOKUP($A3377&amp;$C3377&amp;$B3377,Mapping!$C:$G,3,0)</f>
        <v>Beauty</v>
      </c>
      <c r="I3377" t="str">
        <f>VLOOKUP($A3377&amp;$C3377&amp;$B3377,Mapping!$C:$G,4,0)</f>
        <v>K-Y</v>
      </c>
      <c r="J3377" t="str">
        <f t="shared" si="52"/>
        <v>GEL K-Y</v>
      </c>
      <c r="K3377" t="str">
        <f>VLOOKUP($A3377&amp;$C3377&amp;$B3377,Mapping!$C:$G,5,0)</f>
        <v>OTC</v>
      </c>
      <c r="L3377" t="str">
        <f>VLOOKUP(J3377&amp;H3377,Mapping!J:K,2,0)</f>
        <v>K.Y.</v>
      </c>
      <c r="M3377" t="str">
        <f>IF(OR(I3377="PIZ BUIN",I3377="LISTERINE"),VLOOKUP(E3377,MAPEO!C:D,2,0)&amp;" "&amp;H3377,VLOOKUP(E3377,MAPEO!C:D,2,0))</f>
        <v>K.Y.</v>
      </c>
      <c r="N3377" t="str">
        <f>VLOOKUP(F3377,MD!A:B,2,0)</f>
        <v>YTD 2015</v>
      </c>
    </row>
    <row r="3378" spans="1:14">
      <c r="A3378" t="s">
        <v>133</v>
      </c>
      <c r="B3378" t="s">
        <v>0</v>
      </c>
      <c r="C3378" t="s">
        <v>199</v>
      </c>
      <c r="D3378" t="s">
        <v>434</v>
      </c>
      <c r="E3378" t="s">
        <v>434</v>
      </c>
      <c r="F3378" t="s">
        <v>104</v>
      </c>
      <c r="G3378" s="3">
        <v>-8.6199999999999992</v>
      </c>
      <c r="H3378" s="3" t="str">
        <f>VLOOKUP($A3378&amp;$C3378&amp;$B3378,Mapping!$C:$G,3,0)</f>
        <v>Beauty</v>
      </c>
      <c r="I3378" t="str">
        <f>VLOOKUP($A3378&amp;$C3378&amp;$B3378,Mapping!$C:$G,4,0)</f>
        <v>K-Y</v>
      </c>
      <c r="J3378" t="str">
        <f t="shared" si="52"/>
        <v>GEL K-Y</v>
      </c>
      <c r="K3378" t="str">
        <f>VLOOKUP($A3378&amp;$C3378&amp;$B3378,Mapping!$C:$G,5,0)</f>
        <v>OTC</v>
      </c>
      <c r="L3378" t="str">
        <f>VLOOKUP(J3378&amp;H3378,Mapping!J:K,2,0)</f>
        <v>K.Y.</v>
      </c>
      <c r="M3378" t="str">
        <f>IF(OR(I3378="PIZ BUIN",I3378="LISTERINE"),VLOOKUP(E3378,MAPEO!C:D,2,0)&amp;" "&amp;H3378,VLOOKUP(E3378,MAPEO!C:D,2,0))</f>
        <v>K.Y.</v>
      </c>
      <c r="N3378" t="str">
        <f>VLOOKUP(F3378,MD!A:B,2,0)</f>
        <v>YTD 2015</v>
      </c>
    </row>
    <row r="3379" spans="1:14">
      <c r="A3379" t="s">
        <v>133</v>
      </c>
      <c r="B3379" t="s">
        <v>0</v>
      </c>
      <c r="C3379" t="s">
        <v>199</v>
      </c>
      <c r="D3379" t="s">
        <v>434</v>
      </c>
      <c r="E3379" t="s">
        <v>434</v>
      </c>
      <c r="F3379" t="s">
        <v>105</v>
      </c>
      <c r="G3379" s="3">
        <v>9545.1299999999992</v>
      </c>
      <c r="H3379" s="3" t="str">
        <f>VLOOKUP($A3379&amp;$C3379&amp;$B3379,Mapping!$C:$G,3,0)</f>
        <v>Beauty</v>
      </c>
      <c r="I3379" t="str">
        <f>VLOOKUP($A3379&amp;$C3379&amp;$B3379,Mapping!$C:$G,4,0)</f>
        <v>K-Y</v>
      </c>
      <c r="J3379" t="str">
        <f t="shared" si="52"/>
        <v>GEL K-Y</v>
      </c>
      <c r="K3379" t="str">
        <f>VLOOKUP($A3379&amp;$C3379&amp;$B3379,Mapping!$C:$G,5,0)</f>
        <v>OTC</v>
      </c>
      <c r="L3379" t="str">
        <f>VLOOKUP(J3379&amp;H3379,Mapping!J:K,2,0)</f>
        <v>K.Y.</v>
      </c>
      <c r="M3379" t="str">
        <f>IF(OR(I3379="PIZ BUIN",I3379="LISTERINE"),VLOOKUP(E3379,MAPEO!C:D,2,0)&amp;" "&amp;H3379,VLOOKUP(E3379,MAPEO!C:D,2,0))</f>
        <v>K.Y.</v>
      </c>
      <c r="N3379" t="str">
        <f>VLOOKUP(F3379,MD!A:B,2,0)</f>
        <v>YTD 2015</v>
      </c>
    </row>
    <row r="3380" spans="1:14">
      <c r="A3380" t="s">
        <v>133</v>
      </c>
      <c r="B3380" t="s">
        <v>0</v>
      </c>
      <c r="C3380" t="s">
        <v>199</v>
      </c>
      <c r="D3380" t="s">
        <v>434</v>
      </c>
      <c r="E3380" t="s">
        <v>434</v>
      </c>
      <c r="F3380" t="s">
        <v>106</v>
      </c>
      <c r="G3380" s="3">
        <v>-407.4</v>
      </c>
      <c r="H3380" s="3" t="str">
        <f>VLOOKUP($A3380&amp;$C3380&amp;$B3380,Mapping!$C:$G,3,0)</f>
        <v>Beauty</v>
      </c>
      <c r="I3380" t="str">
        <f>VLOOKUP($A3380&amp;$C3380&amp;$B3380,Mapping!$C:$G,4,0)</f>
        <v>K-Y</v>
      </c>
      <c r="J3380" t="str">
        <f t="shared" si="52"/>
        <v>GEL K-Y</v>
      </c>
      <c r="K3380" t="str">
        <f>VLOOKUP($A3380&amp;$C3380&amp;$B3380,Mapping!$C:$G,5,0)</f>
        <v>OTC</v>
      </c>
      <c r="L3380" t="str">
        <f>VLOOKUP(J3380&amp;H3380,Mapping!J:K,2,0)</f>
        <v>K.Y.</v>
      </c>
      <c r="M3380" t="str">
        <f>IF(OR(I3380="PIZ BUIN",I3380="LISTERINE"),VLOOKUP(E3380,MAPEO!C:D,2,0)&amp;" "&amp;H3380,VLOOKUP(E3380,MAPEO!C:D,2,0))</f>
        <v>K.Y.</v>
      </c>
      <c r="N3380" t="str">
        <f>VLOOKUP(F3380,MD!A:B,2,0)</f>
        <v>YTD 2015</v>
      </c>
    </row>
    <row r="3381" spans="1:14">
      <c r="A3381" t="s">
        <v>133</v>
      </c>
      <c r="B3381" t="s">
        <v>0</v>
      </c>
      <c r="C3381" t="s">
        <v>199</v>
      </c>
      <c r="D3381" t="s">
        <v>434</v>
      </c>
      <c r="E3381" t="s">
        <v>434</v>
      </c>
      <c r="F3381" t="s">
        <v>108</v>
      </c>
      <c r="G3381" s="3">
        <v>-39.69</v>
      </c>
      <c r="H3381" s="3" t="str">
        <f>VLOOKUP($A3381&amp;$C3381&amp;$B3381,Mapping!$C:$G,3,0)</f>
        <v>Beauty</v>
      </c>
      <c r="I3381" t="str">
        <f>VLOOKUP($A3381&amp;$C3381&amp;$B3381,Mapping!$C:$G,4,0)</f>
        <v>K-Y</v>
      </c>
      <c r="J3381" t="str">
        <f t="shared" si="52"/>
        <v>GEL K-Y</v>
      </c>
      <c r="K3381" t="str">
        <f>VLOOKUP($A3381&amp;$C3381&amp;$B3381,Mapping!$C:$G,5,0)</f>
        <v>OTC</v>
      </c>
      <c r="L3381" t="str">
        <f>VLOOKUP(J3381&amp;H3381,Mapping!J:K,2,0)</f>
        <v>K.Y.</v>
      </c>
      <c r="M3381" t="str">
        <f>IF(OR(I3381="PIZ BUIN",I3381="LISTERINE"),VLOOKUP(E3381,MAPEO!C:D,2,0)&amp;" "&amp;H3381,VLOOKUP(E3381,MAPEO!C:D,2,0))</f>
        <v>K.Y.</v>
      </c>
      <c r="N3381">
        <f>VLOOKUP(F3381,MD!A:B,2,0)</f>
        <v>0</v>
      </c>
    </row>
    <row r="3382" spans="1:14">
      <c r="A3382" t="s">
        <v>133</v>
      </c>
      <c r="B3382" t="s">
        <v>0</v>
      </c>
      <c r="C3382" t="s">
        <v>199</v>
      </c>
      <c r="D3382" t="s">
        <v>434</v>
      </c>
      <c r="E3382" t="s">
        <v>434</v>
      </c>
      <c r="F3382" t="s">
        <v>109</v>
      </c>
      <c r="G3382" s="3">
        <v>-367.98</v>
      </c>
      <c r="H3382" s="3" t="str">
        <f>VLOOKUP($A3382&amp;$C3382&amp;$B3382,Mapping!$C:$G,3,0)</f>
        <v>Beauty</v>
      </c>
      <c r="I3382" t="str">
        <f>VLOOKUP($A3382&amp;$C3382&amp;$B3382,Mapping!$C:$G,4,0)</f>
        <v>K-Y</v>
      </c>
      <c r="J3382" t="str">
        <f t="shared" si="52"/>
        <v>GEL K-Y</v>
      </c>
      <c r="K3382" t="str">
        <f>VLOOKUP($A3382&amp;$C3382&amp;$B3382,Mapping!$C:$G,5,0)</f>
        <v>OTC</v>
      </c>
      <c r="L3382" t="str">
        <f>VLOOKUP(J3382&amp;H3382,Mapping!J:K,2,0)</f>
        <v>K.Y.</v>
      </c>
      <c r="M3382" t="str">
        <f>IF(OR(I3382="PIZ BUIN",I3382="LISTERINE"),VLOOKUP(E3382,MAPEO!C:D,2,0)&amp;" "&amp;H3382,VLOOKUP(E3382,MAPEO!C:D,2,0))</f>
        <v>K.Y.</v>
      </c>
      <c r="N3382">
        <f>VLOOKUP(F3382,MD!A:B,2,0)</f>
        <v>0</v>
      </c>
    </row>
    <row r="3383" spans="1:14">
      <c r="A3383" t="s">
        <v>133</v>
      </c>
      <c r="B3383" t="s">
        <v>0</v>
      </c>
      <c r="C3383" t="s">
        <v>199</v>
      </c>
      <c r="D3383" t="s">
        <v>434</v>
      </c>
      <c r="E3383" t="s">
        <v>434</v>
      </c>
      <c r="F3383" t="s">
        <v>110</v>
      </c>
      <c r="G3383" s="3">
        <v>-67.91</v>
      </c>
      <c r="H3383" s="3" t="str">
        <f>VLOOKUP($A3383&amp;$C3383&amp;$B3383,Mapping!$C:$G,3,0)</f>
        <v>Beauty</v>
      </c>
      <c r="I3383" t="str">
        <f>VLOOKUP($A3383&amp;$C3383&amp;$B3383,Mapping!$C:$G,4,0)</f>
        <v>K-Y</v>
      </c>
      <c r="J3383" t="str">
        <f t="shared" ref="J3383:J3446" si="53">IF(OR(C3383="ROC",C3383="COMPEED"),E3383,D3383)</f>
        <v>GEL K-Y</v>
      </c>
      <c r="K3383" t="str">
        <f>VLOOKUP($A3383&amp;$C3383&amp;$B3383,Mapping!$C:$G,5,0)</f>
        <v>OTC</v>
      </c>
      <c r="L3383" t="str">
        <f>VLOOKUP(J3383&amp;H3383,Mapping!J:K,2,0)</f>
        <v>K.Y.</v>
      </c>
      <c r="M3383" t="str">
        <f>IF(OR(I3383="PIZ BUIN",I3383="LISTERINE"),VLOOKUP(E3383,MAPEO!C:D,2,0)&amp;" "&amp;H3383,VLOOKUP(E3383,MAPEO!C:D,2,0))</f>
        <v>K.Y.</v>
      </c>
      <c r="N3383">
        <f>VLOOKUP(F3383,MD!A:B,2,0)</f>
        <v>0</v>
      </c>
    </row>
    <row r="3384" spans="1:14">
      <c r="A3384" t="s">
        <v>133</v>
      </c>
      <c r="B3384" t="s">
        <v>0</v>
      </c>
      <c r="C3384" t="s">
        <v>199</v>
      </c>
      <c r="D3384" t="s">
        <v>434</v>
      </c>
      <c r="E3384" t="s">
        <v>434</v>
      </c>
      <c r="F3384" t="s">
        <v>111</v>
      </c>
      <c r="G3384" s="3">
        <v>-257.10000000000002</v>
      </c>
      <c r="H3384" s="3" t="str">
        <f>VLOOKUP($A3384&amp;$C3384&amp;$B3384,Mapping!$C:$G,3,0)</f>
        <v>Beauty</v>
      </c>
      <c r="I3384" t="str">
        <f>VLOOKUP($A3384&amp;$C3384&amp;$B3384,Mapping!$C:$G,4,0)</f>
        <v>K-Y</v>
      </c>
      <c r="J3384" t="str">
        <f t="shared" si="53"/>
        <v>GEL K-Y</v>
      </c>
      <c r="K3384" t="str">
        <f>VLOOKUP($A3384&amp;$C3384&amp;$B3384,Mapping!$C:$G,5,0)</f>
        <v>OTC</v>
      </c>
      <c r="L3384" t="str">
        <f>VLOOKUP(J3384&amp;H3384,Mapping!J:K,2,0)</f>
        <v>K.Y.</v>
      </c>
      <c r="M3384" t="str">
        <f>IF(OR(I3384="PIZ BUIN",I3384="LISTERINE"),VLOOKUP(E3384,MAPEO!C:D,2,0)&amp;" "&amp;H3384,VLOOKUP(E3384,MAPEO!C:D,2,0))</f>
        <v>K.Y.</v>
      </c>
      <c r="N3384">
        <f>VLOOKUP(F3384,MD!A:B,2,0)</f>
        <v>0</v>
      </c>
    </row>
    <row r="3385" spans="1:14">
      <c r="A3385" t="s">
        <v>133</v>
      </c>
      <c r="B3385" t="s">
        <v>0</v>
      </c>
      <c r="C3385" t="s">
        <v>199</v>
      </c>
      <c r="D3385" t="s">
        <v>434</v>
      </c>
      <c r="E3385" t="s">
        <v>434</v>
      </c>
      <c r="F3385" t="s">
        <v>114</v>
      </c>
      <c r="G3385" s="3">
        <v>-97.97</v>
      </c>
      <c r="H3385" s="3" t="str">
        <f>VLOOKUP($A3385&amp;$C3385&amp;$B3385,Mapping!$C:$G,3,0)</f>
        <v>Beauty</v>
      </c>
      <c r="I3385" t="str">
        <f>VLOOKUP($A3385&amp;$C3385&amp;$B3385,Mapping!$C:$G,4,0)</f>
        <v>K-Y</v>
      </c>
      <c r="J3385" t="str">
        <f t="shared" si="53"/>
        <v>GEL K-Y</v>
      </c>
      <c r="K3385" t="str">
        <f>VLOOKUP($A3385&amp;$C3385&amp;$B3385,Mapping!$C:$G,5,0)</f>
        <v>OTC</v>
      </c>
      <c r="L3385" t="str">
        <f>VLOOKUP(J3385&amp;H3385,Mapping!J:K,2,0)</f>
        <v>K.Y.</v>
      </c>
      <c r="M3385" t="str">
        <f>IF(OR(I3385="PIZ BUIN",I3385="LISTERINE"),VLOOKUP(E3385,MAPEO!C:D,2,0)&amp;" "&amp;H3385,VLOOKUP(E3385,MAPEO!C:D,2,0))</f>
        <v>K.Y.</v>
      </c>
      <c r="N3385">
        <f>VLOOKUP(F3385,MD!A:B,2,0)</f>
        <v>0</v>
      </c>
    </row>
    <row r="3386" spans="1:14">
      <c r="A3386" t="s">
        <v>133</v>
      </c>
      <c r="B3386" t="s">
        <v>0</v>
      </c>
      <c r="C3386" t="s">
        <v>199</v>
      </c>
      <c r="D3386" t="s">
        <v>434</v>
      </c>
      <c r="E3386" t="s">
        <v>434</v>
      </c>
      <c r="F3386" t="s">
        <v>115</v>
      </c>
      <c r="G3386" s="3">
        <v>-109.74</v>
      </c>
      <c r="H3386" s="3" t="str">
        <f>VLOOKUP($A3386&amp;$C3386&amp;$B3386,Mapping!$C:$G,3,0)</f>
        <v>Beauty</v>
      </c>
      <c r="I3386" t="str">
        <f>VLOOKUP($A3386&amp;$C3386&amp;$B3386,Mapping!$C:$G,4,0)</f>
        <v>K-Y</v>
      </c>
      <c r="J3386" t="str">
        <f t="shared" si="53"/>
        <v>GEL K-Y</v>
      </c>
      <c r="K3386" t="str">
        <f>VLOOKUP($A3386&amp;$C3386&amp;$B3386,Mapping!$C:$G,5,0)</f>
        <v>OTC</v>
      </c>
      <c r="L3386" t="str">
        <f>VLOOKUP(J3386&amp;H3386,Mapping!J:K,2,0)</f>
        <v>K.Y.</v>
      </c>
      <c r="M3386" t="str">
        <f>IF(OR(I3386="PIZ BUIN",I3386="LISTERINE"),VLOOKUP(E3386,MAPEO!C:D,2,0)&amp;" "&amp;H3386,VLOOKUP(E3386,MAPEO!C:D,2,0))</f>
        <v>K.Y.</v>
      </c>
      <c r="N3386" t="str">
        <f>VLOOKUP(F3386,MD!A:B,2,0)</f>
        <v>YTD 2016</v>
      </c>
    </row>
    <row r="3387" spans="1:14">
      <c r="A3387" t="s">
        <v>133</v>
      </c>
      <c r="B3387" t="s">
        <v>0</v>
      </c>
      <c r="C3387" t="s">
        <v>199</v>
      </c>
      <c r="D3387" t="s">
        <v>434</v>
      </c>
      <c r="E3387" t="s">
        <v>434</v>
      </c>
      <c r="F3387" t="s">
        <v>117</v>
      </c>
      <c r="G3387" s="3">
        <v>-53.3</v>
      </c>
      <c r="H3387" s="3" t="str">
        <f>VLOOKUP($A3387&amp;$C3387&amp;$B3387,Mapping!$C:$G,3,0)</f>
        <v>Beauty</v>
      </c>
      <c r="I3387" t="str">
        <f>VLOOKUP($A3387&amp;$C3387&amp;$B3387,Mapping!$C:$G,4,0)</f>
        <v>K-Y</v>
      </c>
      <c r="J3387" t="str">
        <f t="shared" si="53"/>
        <v>GEL K-Y</v>
      </c>
      <c r="K3387" t="str">
        <f>VLOOKUP($A3387&amp;$C3387&amp;$B3387,Mapping!$C:$G,5,0)</f>
        <v>OTC</v>
      </c>
      <c r="L3387" t="str">
        <f>VLOOKUP(J3387&amp;H3387,Mapping!J:K,2,0)</f>
        <v>K.Y.</v>
      </c>
      <c r="M3387" t="str">
        <f>IF(OR(I3387="PIZ BUIN",I3387="LISTERINE"),VLOOKUP(E3387,MAPEO!C:D,2,0)&amp;" "&amp;H3387,VLOOKUP(E3387,MAPEO!C:D,2,0))</f>
        <v>K.Y.</v>
      </c>
      <c r="N3387" t="str">
        <f>VLOOKUP(F3387,MD!A:B,2,0)</f>
        <v>YTD 2016</v>
      </c>
    </row>
    <row r="3388" spans="1:14">
      <c r="A3388" t="s">
        <v>133</v>
      </c>
      <c r="B3388" t="s">
        <v>0</v>
      </c>
      <c r="C3388" t="s">
        <v>199</v>
      </c>
      <c r="D3388" t="s">
        <v>434</v>
      </c>
      <c r="E3388" t="s">
        <v>688</v>
      </c>
      <c r="F3388" t="s">
        <v>484</v>
      </c>
      <c r="G3388" s="3">
        <v>46.37</v>
      </c>
      <c r="H3388" s="3" t="str">
        <f>VLOOKUP($A3388&amp;$C3388&amp;$B3388,Mapping!$C:$G,3,0)</f>
        <v>Beauty</v>
      </c>
      <c r="I3388" t="str">
        <f>VLOOKUP($A3388&amp;$C3388&amp;$B3388,Mapping!$C:$G,4,0)</f>
        <v>K-Y</v>
      </c>
      <c r="J3388" t="str">
        <f t="shared" si="53"/>
        <v>GEL K-Y</v>
      </c>
      <c r="K3388" t="str">
        <f>VLOOKUP($A3388&amp;$C3388&amp;$B3388,Mapping!$C:$G,5,0)</f>
        <v>OTC</v>
      </c>
      <c r="L3388" t="str">
        <f>VLOOKUP(J3388&amp;H3388,Mapping!J:K,2,0)</f>
        <v>K.Y.</v>
      </c>
      <c r="M3388" t="str">
        <f>IF(OR(I3388="PIZ BUIN",I3388="LISTERINE"),VLOOKUP(E3388,MAPEO!C:D,2,0)&amp;" "&amp;H3388,VLOOKUP(E3388,MAPEO!C:D,2,0))</f>
        <v>K.Y.</v>
      </c>
      <c r="N3388">
        <f>VLOOKUP(F3388,MD!A:B,2,0)</f>
        <v>0</v>
      </c>
    </row>
    <row r="3389" spans="1:14">
      <c r="A3389" t="s">
        <v>133</v>
      </c>
      <c r="B3389" t="s">
        <v>0</v>
      </c>
      <c r="C3389" t="s">
        <v>199</v>
      </c>
      <c r="D3389" t="s">
        <v>434</v>
      </c>
      <c r="E3389" t="s">
        <v>688</v>
      </c>
      <c r="F3389" t="s">
        <v>487</v>
      </c>
      <c r="G3389" s="3">
        <v>-44.82</v>
      </c>
      <c r="H3389" s="3" t="str">
        <f>VLOOKUP($A3389&amp;$C3389&amp;$B3389,Mapping!$C:$G,3,0)</f>
        <v>Beauty</v>
      </c>
      <c r="I3389" t="str">
        <f>VLOOKUP($A3389&amp;$C3389&amp;$B3389,Mapping!$C:$G,4,0)</f>
        <v>K-Y</v>
      </c>
      <c r="J3389" t="str">
        <f t="shared" si="53"/>
        <v>GEL K-Y</v>
      </c>
      <c r="K3389" t="str">
        <f>VLOOKUP($A3389&amp;$C3389&amp;$B3389,Mapping!$C:$G,5,0)</f>
        <v>OTC</v>
      </c>
      <c r="L3389" t="str">
        <f>VLOOKUP(J3389&amp;H3389,Mapping!J:K,2,0)</f>
        <v>K.Y.</v>
      </c>
      <c r="M3389" t="str">
        <f>IF(OR(I3389="PIZ BUIN",I3389="LISTERINE"),VLOOKUP(E3389,MAPEO!C:D,2,0)&amp;" "&amp;H3389,VLOOKUP(E3389,MAPEO!C:D,2,0))</f>
        <v>K.Y.</v>
      </c>
      <c r="N3389">
        <f>VLOOKUP(F3389,MD!A:B,2,0)</f>
        <v>0</v>
      </c>
    </row>
    <row r="3390" spans="1:14">
      <c r="A3390" t="s">
        <v>133</v>
      </c>
      <c r="B3390" t="s">
        <v>0</v>
      </c>
      <c r="C3390" t="s">
        <v>199</v>
      </c>
      <c r="D3390" t="s">
        <v>434</v>
      </c>
      <c r="E3390" t="s">
        <v>688</v>
      </c>
      <c r="F3390" t="s">
        <v>488</v>
      </c>
      <c r="G3390" s="3">
        <v>-56.62</v>
      </c>
      <c r="H3390" s="3" t="str">
        <f>VLOOKUP($A3390&amp;$C3390&amp;$B3390,Mapping!$C:$G,3,0)</f>
        <v>Beauty</v>
      </c>
      <c r="I3390" t="str">
        <f>VLOOKUP($A3390&amp;$C3390&amp;$B3390,Mapping!$C:$G,4,0)</f>
        <v>K-Y</v>
      </c>
      <c r="J3390" t="str">
        <f t="shared" si="53"/>
        <v>GEL K-Y</v>
      </c>
      <c r="K3390" t="str">
        <f>VLOOKUP($A3390&amp;$C3390&amp;$B3390,Mapping!$C:$G,5,0)</f>
        <v>OTC</v>
      </c>
      <c r="L3390" t="str">
        <f>VLOOKUP(J3390&amp;H3390,Mapping!J:K,2,0)</f>
        <v>K.Y.</v>
      </c>
      <c r="M3390" t="str">
        <f>IF(OR(I3390="PIZ BUIN",I3390="LISTERINE"),VLOOKUP(E3390,MAPEO!C:D,2,0)&amp;" "&amp;H3390,VLOOKUP(E3390,MAPEO!C:D,2,0))</f>
        <v>K.Y.</v>
      </c>
      <c r="N3390">
        <f>VLOOKUP(F3390,MD!A:B,2,0)</f>
        <v>0</v>
      </c>
    </row>
    <row r="3391" spans="1:14">
      <c r="A3391" t="s">
        <v>133</v>
      </c>
      <c r="B3391" t="s">
        <v>0</v>
      </c>
      <c r="C3391" t="s">
        <v>199</v>
      </c>
      <c r="D3391" t="s">
        <v>434</v>
      </c>
      <c r="E3391" t="s">
        <v>688</v>
      </c>
      <c r="F3391" t="s">
        <v>490</v>
      </c>
      <c r="G3391" s="3">
        <v>181.08</v>
      </c>
      <c r="H3391" s="3" t="str">
        <f>VLOOKUP($A3391&amp;$C3391&amp;$B3391,Mapping!$C:$G,3,0)</f>
        <v>Beauty</v>
      </c>
      <c r="I3391" t="str">
        <f>VLOOKUP($A3391&amp;$C3391&amp;$B3391,Mapping!$C:$G,4,0)</f>
        <v>K-Y</v>
      </c>
      <c r="J3391" t="str">
        <f t="shared" si="53"/>
        <v>GEL K-Y</v>
      </c>
      <c r="K3391" t="str">
        <f>VLOOKUP($A3391&amp;$C3391&amp;$B3391,Mapping!$C:$G,5,0)</f>
        <v>OTC</v>
      </c>
      <c r="L3391" t="str">
        <f>VLOOKUP(J3391&amp;H3391,Mapping!J:K,2,0)</f>
        <v>K.Y.</v>
      </c>
      <c r="M3391" t="str">
        <f>IF(OR(I3391="PIZ BUIN",I3391="LISTERINE"),VLOOKUP(E3391,MAPEO!C:D,2,0)&amp;" "&amp;H3391,VLOOKUP(E3391,MAPEO!C:D,2,0))</f>
        <v>K.Y.</v>
      </c>
      <c r="N3391">
        <f>VLOOKUP(F3391,MD!A:B,2,0)</f>
        <v>0</v>
      </c>
    </row>
    <row r="3392" spans="1:14">
      <c r="A3392" t="s">
        <v>133</v>
      </c>
      <c r="B3392" t="s">
        <v>0</v>
      </c>
      <c r="C3392" t="s">
        <v>199</v>
      </c>
      <c r="D3392" t="s">
        <v>434</v>
      </c>
      <c r="E3392" t="s">
        <v>688</v>
      </c>
      <c r="F3392" t="s">
        <v>491</v>
      </c>
      <c r="G3392" s="3">
        <v>-10.61</v>
      </c>
      <c r="H3392" s="3" t="str">
        <f>VLOOKUP($A3392&amp;$C3392&amp;$B3392,Mapping!$C:$G,3,0)</f>
        <v>Beauty</v>
      </c>
      <c r="I3392" t="str">
        <f>VLOOKUP($A3392&amp;$C3392&amp;$B3392,Mapping!$C:$G,4,0)</f>
        <v>K-Y</v>
      </c>
      <c r="J3392" t="str">
        <f t="shared" si="53"/>
        <v>GEL K-Y</v>
      </c>
      <c r="K3392" t="str">
        <f>VLOOKUP($A3392&amp;$C3392&amp;$B3392,Mapping!$C:$G,5,0)</f>
        <v>OTC</v>
      </c>
      <c r="L3392" t="str">
        <f>VLOOKUP(J3392&amp;H3392,Mapping!J:K,2,0)</f>
        <v>K.Y.</v>
      </c>
      <c r="M3392" t="str">
        <f>IF(OR(I3392="PIZ BUIN",I3392="LISTERINE"),VLOOKUP(E3392,MAPEO!C:D,2,0)&amp;" "&amp;H3392,VLOOKUP(E3392,MAPEO!C:D,2,0))</f>
        <v>K.Y.</v>
      </c>
      <c r="N3392">
        <f>VLOOKUP(F3392,MD!A:B,2,0)</f>
        <v>0</v>
      </c>
    </row>
    <row r="3393" spans="1:14">
      <c r="A3393" t="s">
        <v>133</v>
      </c>
      <c r="B3393" t="s">
        <v>0</v>
      </c>
      <c r="C3393" t="s">
        <v>199</v>
      </c>
      <c r="D3393" t="s">
        <v>434</v>
      </c>
      <c r="E3393" t="s">
        <v>688</v>
      </c>
      <c r="F3393" t="s">
        <v>493</v>
      </c>
      <c r="G3393" s="3">
        <v>-166.82</v>
      </c>
      <c r="H3393" s="3" t="str">
        <f>VLOOKUP($A3393&amp;$C3393&amp;$B3393,Mapping!$C:$G,3,0)</f>
        <v>Beauty</v>
      </c>
      <c r="I3393" t="str">
        <f>VLOOKUP($A3393&amp;$C3393&amp;$B3393,Mapping!$C:$G,4,0)</f>
        <v>K-Y</v>
      </c>
      <c r="J3393" t="str">
        <f t="shared" si="53"/>
        <v>GEL K-Y</v>
      </c>
      <c r="K3393" t="str">
        <f>VLOOKUP($A3393&amp;$C3393&amp;$B3393,Mapping!$C:$G,5,0)</f>
        <v>OTC</v>
      </c>
      <c r="L3393" t="str">
        <f>VLOOKUP(J3393&amp;H3393,Mapping!J:K,2,0)</f>
        <v>K.Y.</v>
      </c>
      <c r="M3393" t="str">
        <f>IF(OR(I3393="PIZ BUIN",I3393="LISTERINE"),VLOOKUP(E3393,MAPEO!C:D,2,0)&amp;" "&amp;H3393,VLOOKUP(E3393,MAPEO!C:D,2,0))</f>
        <v>K.Y.</v>
      </c>
      <c r="N3393">
        <f>VLOOKUP(F3393,MD!A:B,2,0)</f>
        <v>0</v>
      </c>
    </row>
    <row r="3394" spans="1:14">
      <c r="A3394" t="s">
        <v>133</v>
      </c>
      <c r="B3394" t="s">
        <v>0</v>
      </c>
      <c r="C3394" t="s">
        <v>199</v>
      </c>
      <c r="D3394" t="s">
        <v>434</v>
      </c>
      <c r="E3394" t="s">
        <v>688</v>
      </c>
      <c r="F3394" t="s">
        <v>97</v>
      </c>
      <c r="G3394" s="3">
        <v>-13.43</v>
      </c>
      <c r="H3394" s="3" t="str">
        <f>VLOOKUP($A3394&amp;$C3394&amp;$B3394,Mapping!$C:$G,3,0)</f>
        <v>Beauty</v>
      </c>
      <c r="I3394" t="str">
        <f>VLOOKUP($A3394&amp;$C3394&amp;$B3394,Mapping!$C:$G,4,0)</f>
        <v>K-Y</v>
      </c>
      <c r="J3394" t="str">
        <f t="shared" si="53"/>
        <v>GEL K-Y</v>
      </c>
      <c r="K3394" t="str">
        <f>VLOOKUP($A3394&amp;$C3394&amp;$B3394,Mapping!$C:$G,5,0)</f>
        <v>OTC</v>
      </c>
      <c r="L3394" t="str">
        <f>VLOOKUP(J3394&amp;H3394,Mapping!J:K,2,0)</f>
        <v>K.Y.</v>
      </c>
      <c r="M3394" t="str">
        <f>IF(OR(I3394="PIZ BUIN",I3394="LISTERINE"),VLOOKUP(E3394,MAPEO!C:D,2,0)&amp;" "&amp;H3394,VLOOKUP(E3394,MAPEO!C:D,2,0))</f>
        <v>K.Y.</v>
      </c>
      <c r="N3394" t="str">
        <f>VLOOKUP(F3394,MD!A:B,2,0)</f>
        <v>YTD 2015</v>
      </c>
    </row>
    <row r="3395" spans="1:14">
      <c r="A3395" t="s">
        <v>133</v>
      </c>
      <c r="B3395" t="s">
        <v>0</v>
      </c>
      <c r="C3395" t="s">
        <v>199</v>
      </c>
      <c r="D3395" t="s">
        <v>434</v>
      </c>
      <c r="E3395" t="s">
        <v>688</v>
      </c>
      <c r="F3395" t="s">
        <v>105</v>
      </c>
      <c r="G3395" s="3">
        <v>7.87</v>
      </c>
      <c r="H3395" s="3" t="str">
        <f>VLOOKUP($A3395&amp;$C3395&amp;$B3395,Mapping!$C:$G,3,0)</f>
        <v>Beauty</v>
      </c>
      <c r="I3395" t="str">
        <f>VLOOKUP($A3395&amp;$C3395&amp;$B3395,Mapping!$C:$G,4,0)</f>
        <v>K-Y</v>
      </c>
      <c r="J3395" t="str">
        <f t="shared" si="53"/>
        <v>GEL K-Y</v>
      </c>
      <c r="K3395" t="str">
        <f>VLOOKUP($A3395&amp;$C3395&amp;$B3395,Mapping!$C:$G,5,0)</f>
        <v>OTC</v>
      </c>
      <c r="L3395" t="str">
        <f>VLOOKUP(J3395&amp;H3395,Mapping!J:K,2,0)</f>
        <v>K.Y.</v>
      </c>
      <c r="M3395" t="str">
        <f>IF(OR(I3395="PIZ BUIN",I3395="LISTERINE"),VLOOKUP(E3395,MAPEO!C:D,2,0)&amp;" "&amp;H3395,VLOOKUP(E3395,MAPEO!C:D,2,0))</f>
        <v>K.Y.</v>
      </c>
      <c r="N3395" t="str">
        <f>VLOOKUP(F3395,MD!A:B,2,0)</f>
        <v>YTD 2015</v>
      </c>
    </row>
    <row r="3396" spans="1:14">
      <c r="A3396" t="s">
        <v>133</v>
      </c>
      <c r="B3396" t="s">
        <v>0</v>
      </c>
      <c r="C3396" t="s">
        <v>199</v>
      </c>
      <c r="D3396" t="s">
        <v>434</v>
      </c>
      <c r="E3396" t="s">
        <v>688</v>
      </c>
      <c r="F3396" t="s">
        <v>109</v>
      </c>
      <c r="G3396" s="3">
        <v>-0.27</v>
      </c>
      <c r="H3396" s="3" t="str">
        <f>VLOOKUP($A3396&amp;$C3396&amp;$B3396,Mapping!$C:$G,3,0)</f>
        <v>Beauty</v>
      </c>
      <c r="I3396" t="str">
        <f>VLOOKUP($A3396&amp;$C3396&amp;$B3396,Mapping!$C:$G,4,0)</f>
        <v>K-Y</v>
      </c>
      <c r="J3396" t="str">
        <f t="shared" si="53"/>
        <v>GEL K-Y</v>
      </c>
      <c r="K3396" t="str">
        <f>VLOOKUP($A3396&amp;$C3396&amp;$B3396,Mapping!$C:$G,5,0)</f>
        <v>OTC</v>
      </c>
      <c r="L3396" t="str">
        <f>VLOOKUP(J3396&amp;H3396,Mapping!J:K,2,0)</f>
        <v>K.Y.</v>
      </c>
      <c r="M3396" t="str">
        <f>IF(OR(I3396="PIZ BUIN",I3396="LISTERINE"),VLOOKUP(E3396,MAPEO!C:D,2,0)&amp;" "&amp;H3396,VLOOKUP(E3396,MAPEO!C:D,2,0))</f>
        <v>K.Y.</v>
      </c>
      <c r="N3396">
        <f>VLOOKUP(F3396,MD!A:B,2,0)</f>
        <v>0</v>
      </c>
    </row>
    <row r="3397" spans="1:14">
      <c r="A3397" t="s">
        <v>133</v>
      </c>
      <c r="B3397" t="s">
        <v>0</v>
      </c>
      <c r="C3397" t="s">
        <v>207</v>
      </c>
      <c r="D3397" t="s">
        <v>207</v>
      </c>
      <c r="E3397" t="s">
        <v>612</v>
      </c>
      <c r="F3397" t="s">
        <v>483</v>
      </c>
      <c r="G3397" s="3">
        <v>-2.94</v>
      </c>
      <c r="H3397" s="3" t="str">
        <f>VLOOKUP($A3397&amp;$C3397&amp;$B3397,Mapping!$C:$G,3,0)</f>
        <v>PHARMA</v>
      </c>
      <c r="I3397" t="str">
        <f>VLOOKUP($A3397&amp;$C3397&amp;$B3397,Mapping!$C:$G,4,0)</f>
        <v>LISTERINE</v>
      </c>
      <c r="J3397" t="str">
        <f t="shared" si="53"/>
        <v>LISTERINE</v>
      </c>
      <c r="K3397" t="str">
        <f>VLOOKUP($A3397&amp;$C3397&amp;$B3397,Mapping!$C:$G,5,0)</f>
        <v>Oral &amp; Topical</v>
      </c>
      <c r="L3397" t="str">
        <f>VLOOKUP(J3397&amp;H3397,Mapping!J:K,2,0)</f>
        <v>Listerine Pharma</v>
      </c>
      <c r="M3397" t="str">
        <f>IF(OR(I3397="PIZ BUIN",I3397="LISTERINE"),VLOOKUP(E3397,MAPEO!C:D,2,0)&amp;" "&amp;H3397,VLOOKUP(E3397,MAPEO!C:D,2,0))</f>
        <v>Listerine PHARMA</v>
      </c>
      <c r="N3397">
        <f>VLOOKUP(F3397,MD!A:B,2,0)</f>
        <v>0</v>
      </c>
    </row>
    <row r="3398" spans="1:14">
      <c r="A3398" t="s">
        <v>133</v>
      </c>
      <c r="B3398" t="s">
        <v>0</v>
      </c>
      <c r="C3398" t="s">
        <v>207</v>
      </c>
      <c r="D3398" t="s">
        <v>207</v>
      </c>
      <c r="E3398" t="s">
        <v>612</v>
      </c>
      <c r="F3398" t="s">
        <v>484</v>
      </c>
      <c r="G3398" s="3">
        <v>-2.94</v>
      </c>
      <c r="H3398" s="3" t="str">
        <f>VLOOKUP($A3398&amp;$C3398&amp;$B3398,Mapping!$C:$G,3,0)</f>
        <v>PHARMA</v>
      </c>
      <c r="I3398" t="str">
        <f>VLOOKUP($A3398&amp;$C3398&amp;$B3398,Mapping!$C:$G,4,0)</f>
        <v>LISTERINE</v>
      </c>
      <c r="J3398" t="str">
        <f t="shared" si="53"/>
        <v>LISTERINE</v>
      </c>
      <c r="K3398" t="str">
        <f>VLOOKUP($A3398&amp;$C3398&amp;$B3398,Mapping!$C:$G,5,0)</f>
        <v>Oral &amp; Topical</v>
      </c>
      <c r="L3398" t="str">
        <f>VLOOKUP(J3398&amp;H3398,Mapping!J:K,2,0)</f>
        <v>Listerine Pharma</v>
      </c>
      <c r="M3398" t="str">
        <f>IF(OR(I3398="PIZ BUIN",I3398="LISTERINE"),VLOOKUP(E3398,MAPEO!C:D,2,0)&amp;" "&amp;H3398,VLOOKUP(E3398,MAPEO!C:D,2,0))</f>
        <v>Listerine PHARMA</v>
      </c>
      <c r="N3398">
        <f>VLOOKUP(F3398,MD!A:B,2,0)</f>
        <v>0</v>
      </c>
    </row>
    <row r="3399" spans="1:14">
      <c r="A3399" t="s">
        <v>133</v>
      </c>
      <c r="B3399" t="s">
        <v>0</v>
      </c>
      <c r="C3399" t="s">
        <v>207</v>
      </c>
      <c r="D3399" t="s">
        <v>207</v>
      </c>
      <c r="E3399" t="s">
        <v>612</v>
      </c>
      <c r="F3399" t="s">
        <v>488</v>
      </c>
      <c r="G3399" s="3">
        <v>85.14</v>
      </c>
      <c r="H3399" s="3" t="str">
        <f>VLOOKUP($A3399&amp;$C3399&amp;$B3399,Mapping!$C:$G,3,0)</f>
        <v>PHARMA</v>
      </c>
      <c r="I3399" t="str">
        <f>VLOOKUP($A3399&amp;$C3399&amp;$B3399,Mapping!$C:$G,4,0)</f>
        <v>LISTERINE</v>
      </c>
      <c r="J3399" t="str">
        <f t="shared" si="53"/>
        <v>LISTERINE</v>
      </c>
      <c r="K3399" t="str">
        <f>VLOOKUP($A3399&amp;$C3399&amp;$B3399,Mapping!$C:$G,5,0)</f>
        <v>Oral &amp; Topical</v>
      </c>
      <c r="L3399" t="str">
        <f>VLOOKUP(J3399&amp;H3399,Mapping!J:K,2,0)</f>
        <v>Listerine Pharma</v>
      </c>
      <c r="M3399" t="str">
        <f>IF(OR(I3399="PIZ BUIN",I3399="LISTERINE"),VLOOKUP(E3399,MAPEO!C:D,2,0)&amp;" "&amp;H3399,VLOOKUP(E3399,MAPEO!C:D,2,0))</f>
        <v>Listerine PHARMA</v>
      </c>
      <c r="N3399">
        <f>VLOOKUP(F3399,MD!A:B,2,0)</f>
        <v>0</v>
      </c>
    </row>
    <row r="3400" spans="1:14">
      <c r="A3400" t="s">
        <v>133</v>
      </c>
      <c r="B3400" t="s">
        <v>0</v>
      </c>
      <c r="C3400" t="s">
        <v>207</v>
      </c>
      <c r="D3400" t="s">
        <v>207</v>
      </c>
      <c r="E3400" t="s">
        <v>612</v>
      </c>
      <c r="F3400" t="s">
        <v>489</v>
      </c>
      <c r="G3400" s="3">
        <v>-0.06</v>
      </c>
      <c r="H3400" s="3" t="str">
        <f>VLOOKUP($A3400&amp;$C3400&amp;$B3400,Mapping!$C:$G,3,0)</f>
        <v>PHARMA</v>
      </c>
      <c r="I3400" t="str">
        <f>VLOOKUP($A3400&amp;$C3400&amp;$B3400,Mapping!$C:$G,4,0)</f>
        <v>LISTERINE</v>
      </c>
      <c r="J3400" t="str">
        <f t="shared" si="53"/>
        <v>LISTERINE</v>
      </c>
      <c r="K3400" t="str">
        <f>VLOOKUP($A3400&amp;$C3400&amp;$B3400,Mapping!$C:$G,5,0)</f>
        <v>Oral &amp; Topical</v>
      </c>
      <c r="L3400" t="str">
        <f>VLOOKUP(J3400&amp;H3400,Mapping!J:K,2,0)</f>
        <v>Listerine Pharma</v>
      </c>
      <c r="M3400" t="str">
        <f>IF(OR(I3400="PIZ BUIN",I3400="LISTERINE"),VLOOKUP(E3400,MAPEO!C:D,2,0)&amp;" "&amp;H3400,VLOOKUP(E3400,MAPEO!C:D,2,0))</f>
        <v>Listerine PHARMA</v>
      </c>
      <c r="N3400">
        <f>VLOOKUP(F3400,MD!A:B,2,0)</f>
        <v>0</v>
      </c>
    </row>
    <row r="3401" spans="1:14">
      <c r="A3401" t="s">
        <v>133</v>
      </c>
      <c r="B3401" t="s">
        <v>0</v>
      </c>
      <c r="C3401" t="s">
        <v>207</v>
      </c>
      <c r="D3401" t="s">
        <v>207</v>
      </c>
      <c r="E3401" t="s">
        <v>612</v>
      </c>
      <c r="F3401" t="s">
        <v>490</v>
      </c>
      <c r="G3401" s="3">
        <v>135.32</v>
      </c>
      <c r="H3401" s="3" t="str">
        <f>VLOOKUP($A3401&amp;$C3401&amp;$B3401,Mapping!$C:$G,3,0)</f>
        <v>PHARMA</v>
      </c>
      <c r="I3401" t="str">
        <f>VLOOKUP($A3401&amp;$C3401&amp;$B3401,Mapping!$C:$G,4,0)</f>
        <v>LISTERINE</v>
      </c>
      <c r="J3401" t="str">
        <f t="shared" si="53"/>
        <v>LISTERINE</v>
      </c>
      <c r="K3401" t="str">
        <f>VLOOKUP($A3401&amp;$C3401&amp;$B3401,Mapping!$C:$G,5,0)</f>
        <v>Oral &amp; Topical</v>
      </c>
      <c r="L3401" t="str">
        <f>VLOOKUP(J3401&amp;H3401,Mapping!J:K,2,0)</f>
        <v>Listerine Pharma</v>
      </c>
      <c r="M3401" t="str">
        <f>IF(OR(I3401="PIZ BUIN",I3401="LISTERINE"),VLOOKUP(E3401,MAPEO!C:D,2,0)&amp;" "&amp;H3401,VLOOKUP(E3401,MAPEO!C:D,2,0))</f>
        <v>Listerine PHARMA</v>
      </c>
      <c r="N3401">
        <f>VLOOKUP(F3401,MD!A:B,2,0)</f>
        <v>0</v>
      </c>
    </row>
    <row r="3402" spans="1:14">
      <c r="A3402" t="s">
        <v>133</v>
      </c>
      <c r="B3402" t="s">
        <v>0</v>
      </c>
      <c r="C3402" t="s">
        <v>207</v>
      </c>
      <c r="D3402" t="s">
        <v>207</v>
      </c>
      <c r="E3402" t="s">
        <v>612</v>
      </c>
      <c r="F3402" t="s">
        <v>491</v>
      </c>
      <c r="G3402" s="3">
        <v>20074.939999999999</v>
      </c>
      <c r="H3402" s="3" t="str">
        <f>VLOOKUP($A3402&amp;$C3402&amp;$B3402,Mapping!$C:$G,3,0)</f>
        <v>PHARMA</v>
      </c>
      <c r="I3402" t="str">
        <f>VLOOKUP($A3402&amp;$C3402&amp;$B3402,Mapping!$C:$G,4,0)</f>
        <v>LISTERINE</v>
      </c>
      <c r="J3402" t="str">
        <f t="shared" si="53"/>
        <v>LISTERINE</v>
      </c>
      <c r="K3402" t="str">
        <f>VLOOKUP($A3402&amp;$C3402&amp;$B3402,Mapping!$C:$G,5,0)</f>
        <v>Oral &amp; Topical</v>
      </c>
      <c r="L3402" t="str">
        <f>VLOOKUP(J3402&amp;H3402,Mapping!J:K,2,0)</f>
        <v>Listerine Pharma</v>
      </c>
      <c r="M3402" t="str">
        <f>IF(OR(I3402="PIZ BUIN",I3402="LISTERINE"),VLOOKUP(E3402,MAPEO!C:D,2,0)&amp;" "&amp;H3402,VLOOKUP(E3402,MAPEO!C:D,2,0))</f>
        <v>Listerine PHARMA</v>
      </c>
      <c r="N3402">
        <f>VLOOKUP(F3402,MD!A:B,2,0)</f>
        <v>0</v>
      </c>
    </row>
    <row r="3403" spans="1:14">
      <c r="A3403" t="s">
        <v>133</v>
      </c>
      <c r="B3403" t="s">
        <v>0</v>
      </c>
      <c r="C3403" t="s">
        <v>207</v>
      </c>
      <c r="D3403" t="s">
        <v>207</v>
      </c>
      <c r="E3403" t="s">
        <v>612</v>
      </c>
      <c r="F3403" t="s">
        <v>492</v>
      </c>
      <c r="G3403" s="3">
        <v>41180.79</v>
      </c>
      <c r="H3403" s="3" t="str">
        <f>VLOOKUP($A3403&amp;$C3403&amp;$B3403,Mapping!$C:$G,3,0)</f>
        <v>PHARMA</v>
      </c>
      <c r="I3403" t="str">
        <f>VLOOKUP($A3403&amp;$C3403&amp;$B3403,Mapping!$C:$G,4,0)</f>
        <v>LISTERINE</v>
      </c>
      <c r="J3403" t="str">
        <f t="shared" si="53"/>
        <v>LISTERINE</v>
      </c>
      <c r="K3403" t="str">
        <f>VLOOKUP($A3403&amp;$C3403&amp;$B3403,Mapping!$C:$G,5,0)</f>
        <v>Oral &amp; Topical</v>
      </c>
      <c r="L3403" t="str">
        <f>VLOOKUP(J3403&amp;H3403,Mapping!J:K,2,0)</f>
        <v>Listerine Pharma</v>
      </c>
      <c r="M3403" t="str">
        <f>IF(OR(I3403="PIZ BUIN",I3403="LISTERINE"),VLOOKUP(E3403,MAPEO!C:D,2,0)&amp;" "&amp;H3403,VLOOKUP(E3403,MAPEO!C:D,2,0))</f>
        <v>Listerine PHARMA</v>
      </c>
      <c r="N3403">
        <f>VLOOKUP(F3403,MD!A:B,2,0)</f>
        <v>0</v>
      </c>
    </row>
    <row r="3404" spans="1:14">
      <c r="A3404" t="s">
        <v>133</v>
      </c>
      <c r="B3404" t="s">
        <v>0</v>
      </c>
      <c r="C3404" t="s">
        <v>207</v>
      </c>
      <c r="D3404" t="s">
        <v>207</v>
      </c>
      <c r="E3404" t="s">
        <v>612</v>
      </c>
      <c r="F3404" t="s">
        <v>493</v>
      </c>
      <c r="G3404" s="3">
        <v>36192.879999999997</v>
      </c>
      <c r="H3404" s="3" t="str">
        <f>VLOOKUP($A3404&amp;$C3404&amp;$B3404,Mapping!$C:$G,3,0)</f>
        <v>PHARMA</v>
      </c>
      <c r="I3404" t="str">
        <f>VLOOKUP($A3404&amp;$C3404&amp;$B3404,Mapping!$C:$G,4,0)</f>
        <v>LISTERINE</v>
      </c>
      <c r="J3404" t="str">
        <f t="shared" si="53"/>
        <v>LISTERINE</v>
      </c>
      <c r="K3404" t="str">
        <f>VLOOKUP($A3404&amp;$C3404&amp;$B3404,Mapping!$C:$G,5,0)</f>
        <v>Oral &amp; Topical</v>
      </c>
      <c r="L3404" t="str">
        <f>VLOOKUP(J3404&amp;H3404,Mapping!J:K,2,0)</f>
        <v>Listerine Pharma</v>
      </c>
      <c r="M3404" t="str">
        <f>IF(OR(I3404="PIZ BUIN",I3404="LISTERINE"),VLOOKUP(E3404,MAPEO!C:D,2,0)&amp;" "&amp;H3404,VLOOKUP(E3404,MAPEO!C:D,2,0))</f>
        <v>Listerine PHARMA</v>
      </c>
      <c r="N3404">
        <f>VLOOKUP(F3404,MD!A:B,2,0)</f>
        <v>0</v>
      </c>
    </row>
    <row r="3405" spans="1:14">
      <c r="A3405" t="s">
        <v>133</v>
      </c>
      <c r="B3405" t="s">
        <v>0</v>
      </c>
      <c r="C3405" t="s">
        <v>207</v>
      </c>
      <c r="D3405" t="s">
        <v>207</v>
      </c>
      <c r="E3405" t="s">
        <v>612</v>
      </c>
      <c r="F3405" t="s">
        <v>96</v>
      </c>
      <c r="G3405" s="3">
        <v>440.43</v>
      </c>
      <c r="H3405" s="3" t="str">
        <f>VLOOKUP($A3405&amp;$C3405&amp;$B3405,Mapping!$C:$G,3,0)</f>
        <v>PHARMA</v>
      </c>
      <c r="I3405" t="str">
        <f>VLOOKUP($A3405&amp;$C3405&amp;$B3405,Mapping!$C:$G,4,0)</f>
        <v>LISTERINE</v>
      </c>
      <c r="J3405" t="str">
        <f t="shared" si="53"/>
        <v>LISTERINE</v>
      </c>
      <c r="K3405" t="str">
        <f>VLOOKUP($A3405&amp;$C3405&amp;$B3405,Mapping!$C:$G,5,0)</f>
        <v>Oral &amp; Topical</v>
      </c>
      <c r="L3405" t="str">
        <f>VLOOKUP(J3405&amp;H3405,Mapping!J:K,2,0)</f>
        <v>Listerine Pharma</v>
      </c>
      <c r="M3405" t="str">
        <f>IF(OR(I3405="PIZ BUIN",I3405="LISTERINE"),VLOOKUP(E3405,MAPEO!C:D,2,0)&amp;" "&amp;H3405,VLOOKUP(E3405,MAPEO!C:D,2,0))</f>
        <v>Listerine PHARMA</v>
      </c>
      <c r="N3405" t="str">
        <f>VLOOKUP(F3405,MD!A:B,2,0)</f>
        <v>YTD 2015</v>
      </c>
    </row>
    <row r="3406" spans="1:14">
      <c r="A3406" t="s">
        <v>133</v>
      </c>
      <c r="B3406" t="s">
        <v>0</v>
      </c>
      <c r="C3406" t="s">
        <v>207</v>
      </c>
      <c r="D3406" t="s">
        <v>207</v>
      </c>
      <c r="E3406" t="s">
        <v>612</v>
      </c>
      <c r="F3406" t="s">
        <v>97</v>
      </c>
      <c r="G3406" s="3">
        <v>54.28</v>
      </c>
      <c r="H3406" s="3" t="str">
        <f>VLOOKUP($A3406&amp;$C3406&amp;$B3406,Mapping!$C:$G,3,0)</f>
        <v>PHARMA</v>
      </c>
      <c r="I3406" t="str">
        <f>VLOOKUP($A3406&amp;$C3406&amp;$B3406,Mapping!$C:$G,4,0)</f>
        <v>LISTERINE</v>
      </c>
      <c r="J3406" t="str">
        <f t="shared" si="53"/>
        <v>LISTERINE</v>
      </c>
      <c r="K3406" t="str">
        <f>VLOOKUP($A3406&amp;$C3406&amp;$B3406,Mapping!$C:$G,5,0)</f>
        <v>Oral &amp; Topical</v>
      </c>
      <c r="L3406" t="str">
        <f>VLOOKUP(J3406&amp;H3406,Mapping!J:K,2,0)</f>
        <v>Listerine Pharma</v>
      </c>
      <c r="M3406" t="str">
        <f>IF(OR(I3406="PIZ BUIN",I3406="LISTERINE"),VLOOKUP(E3406,MAPEO!C:D,2,0)&amp;" "&amp;H3406,VLOOKUP(E3406,MAPEO!C:D,2,0))</f>
        <v>Listerine PHARMA</v>
      </c>
      <c r="N3406" t="str">
        <f>VLOOKUP(F3406,MD!A:B,2,0)</f>
        <v>YTD 2015</v>
      </c>
    </row>
    <row r="3407" spans="1:14">
      <c r="A3407" t="s">
        <v>133</v>
      </c>
      <c r="B3407" t="s">
        <v>0</v>
      </c>
      <c r="C3407" t="s">
        <v>207</v>
      </c>
      <c r="D3407" t="s">
        <v>207</v>
      </c>
      <c r="E3407" t="s">
        <v>612</v>
      </c>
      <c r="F3407" t="s">
        <v>101</v>
      </c>
      <c r="G3407" s="3">
        <v>-2.0099999999999998</v>
      </c>
      <c r="H3407" s="3" t="str">
        <f>VLOOKUP($A3407&amp;$C3407&amp;$B3407,Mapping!$C:$G,3,0)</f>
        <v>PHARMA</v>
      </c>
      <c r="I3407" t="str">
        <f>VLOOKUP($A3407&amp;$C3407&amp;$B3407,Mapping!$C:$G,4,0)</f>
        <v>LISTERINE</v>
      </c>
      <c r="J3407" t="str">
        <f t="shared" si="53"/>
        <v>LISTERINE</v>
      </c>
      <c r="K3407" t="str">
        <f>VLOOKUP($A3407&amp;$C3407&amp;$B3407,Mapping!$C:$G,5,0)</f>
        <v>Oral &amp; Topical</v>
      </c>
      <c r="L3407" t="str">
        <f>VLOOKUP(J3407&amp;H3407,Mapping!J:K,2,0)</f>
        <v>Listerine Pharma</v>
      </c>
      <c r="M3407" t="str">
        <f>IF(OR(I3407="PIZ BUIN",I3407="LISTERINE"),VLOOKUP(E3407,MAPEO!C:D,2,0)&amp;" "&amp;H3407,VLOOKUP(E3407,MAPEO!C:D,2,0))</f>
        <v>Listerine PHARMA</v>
      </c>
      <c r="N3407" t="str">
        <f>VLOOKUP(F3407,MD!A:B,2,0)</f>
        <v>YTD 2015</v>
      </c>
    </row>
    <row r="3408" spans="1:14">
      <c r="A3408" t="s">
        <v>133</v>
      </c>
      <c r="B3408" t="s">
        <v>0</v>
      </c>
      <c r="C3408" t="s">
        <v>207</v>
      </c>
      <c r="D3408" t="s">
        <v>207</v>
      </c>
      <c r="E3408" t="s">
        <v>612</v>
      </c>
      <c r="F3408" t="s">
        <v>104</v>
      </c>
      <c r="G3408" s="3">
        <v>50.35</v>
      </c>
      <c r="H3408" s="3" t="str">
        <f>VLOOKUP($A3408&amp;$C3408&amp;$B3408,Mapping!$C:$G,3,0)</f>
        <v>PHARMA</v>
      </c>
      <c r="I3408" t="str">
        <f>VLOOKUP($A3408&amp;$C3408&amp;$B3408,Mapping!$C:$G,4,0)</f>
        <v>LISTERINE</v>
      </c>
      <c r="J3408" t="str">
        <f t="shared" si="53"/>
        <v>LISTERINE</v>
      </c>
      <c r="K3408" t="str">
        <f>VLOOKUP($A3408&amp;$C3408&amp;$B3408,Mapping!$C:$G,5,0)</f>
        <v>Oral &amp; Topical</v>
      </c>
      <c r="L3408" t="str">
        <f>VLOOKUP(J3408&amp;H3408,Mapping!J:K,2,0)</f>
        <v>Listerine Pharma</v>
      </c>
      <c r="M3408" t="str">
        <f>IF(OR(I3408="PIZ BUIN",I3408="LISTERINE"),VLOOKUP(E3408,MAPEO!C:D,2,0)&amp;" "&amp;H3408,VLOOKUP(E3408,MAPEO!C:D,2,0))</f>
        <v>Listerine PHARMA</v>
      </c>
      <c r="N3408" t="str">
        <f>VLOOKUP(F3408,MD!A:B,2,0)</f>
        <v>YTD 2015</v>
      </c>
    </row>
    <row r="3409" spans="1:14">
      <c r="A3409" t="s">
        <v>133</v>
      </c>
      <c r="B3409" t="s">
        <v>0</v>
      </c>
      <c r="C3409" t="s">
        <v>207</v>
      </c>
      <c r="D3409" t="s">
        <v>207</v>
      </c>
      <c r="E3409" t="s">
        <v>612</v>
      </c>
      <c r="F3409" t="s">
        <v>105</v>
      </c>
      <c r="G3409" s="3">
        <v>0.18</v>
      </c>
      <c r="H3409" s="3" t="str">
        <f>VLOOKUP($A3409&amp;$C3409&amp;$B3409,Mapping!$C:$G,3,0)</f>
        <v>PHARMA</v>
      </c>
      <c r="I3409" t="str">
        <f>VLOOKUP($A3409&amp;$C3409&amp;$B3409,Mapping!$C:$G,4,0)</f>
        <v>LISTERINE</v>
      </c>
      <c r="J3409" t="str">
        <f t="shared" si="53"/>
        <v>LISTERINE</v>
      </c>
      <c r="K3409" t="str">
        <f>VLOOKUP($A3409&amp;$C3409&amp;$B3409,Mapping!$C:$G,5,0)</f>
        <v>Oral &amp; Topical</v>
      </c>
      <c r="L3409" t="str">
        <f>VLOOKUP(J3409&amp;H3409,Mapping!J:K,2,0)</f>
        <v>Listerine Pharma</v>
      </c>
      <c r="M3409" t="str">
        <f>IF(OR(I3409="PIZ BUIN",I3409="LISTERINE"),VLOOKUP(E3409,MAPEO!C:D,2,0)&amp;" "&amp;H3409,VLOOKUP(E3409,MAPEO!C:D,2,0))</f>
        <v>Listerine PHARMA</v>
      </c>
      <c r="N3409" t="str">
        <f>VLOOKUP(F3409,MD!A:B,2,0)</f>
        <v>YTD 2015</v>
      </c>
    </row>
    <row r="3410" spans="1:14">
      <c r="A3410" t="s">
        <v>133</v>
      </c>
      <c r="B3410" t="s">
        <v>0</v>
      </c>
      <c r="C3410" t="s">
        <v>207</v>
      </c>
      <c r="D3410" t="s">
        <v>207</v>
      </c>
      <c r="E3410" t="s">
        <v>612</v>
      </c>
      <c r="F3410" t="s">
        <v>106</v>
      </c>
      <c r="G3410" s="3">
        <v>1489.47</v>
      </c>
      <c r="H3410" s="3" t="str">
        <f>VLOOKUP($A3410&amp;$C3410&amp;$B3410,Mapping!$C:$G,3,0)</f>
        <v>PHARMA</v>
      </c>
      <c r="I3410" t="str">
        <f>VLOOKUP($A3410&amp;$C3410&amp;$B3410,Mapping!$C:$G,4,0)</f>
        <v>LISTERINE</v>
      </c>
      <c r="J3410" t="str">
        <f t="shared" si="53"/>
        <v>LISTERINE</v>
      </c>
      <c r="K3410" t="str">
        <f>VLOOKUP($A3410&amp;$C3410&amp;$B3410,Mapping!$C:$G,5,0)</f>
        <v>Oral &amp; Topical</v>
      </c>
      <c r="L3410" t="str">
        <f>VLOOKUP(J3410&amp;H3410,Mapping!J:K,2,0)</f>
        <v>Listerine Pharma</v>
      </c>
      <c r="M3410" t="str">
        <f>IF(OR(I3410="PIZ BUIN",I3410="LISTERINE"),VLOOKUP(E3410,MAPEO!C:D,2,0)&amp;" "&amp;H3410,VLOOKUP(E3410,MAPEO!C:D,2,0))</f>
        <v>Listerine PHARMA</v>
      </c>
      <c r="N3410" t="str">
        <f>VLOOKUP(F3410,MD!A:B,2,0)</f>
        <v>YTD 2015</v>
      </c>
    </row>
    <row r="3411" spans="1:14">
      <c r="A3411" t="s">
        <v>133</v>
      </c>
      <c r="B3411" t="s">
        <v>0</v>
      </c>
      <c r="C3411" t="s">
        <v>207</v>
      </c>
      <c r="D3411" t="s">
        <v>207</v>
      </c>
      <c r="E3411" t="s">
        <v>612</v>
      </c>
      <c r="F3411" t="s">
        <v>108</v>
      </c>
      <c r="G3411" s="3">
        <v>-14.28</v>
      </c>
      <c r="H3411" s="3" t="str">
        <f>VLOOKUP($A3411&amp;$C3411&amp;$B3411,Mapping!$C:$G,3,0)</f>
        <v>PHARMA</v>
      </c>
      <c r="I3411" t="str">
        <f>VLOOKUP($A3411&amp;$C3411&amp;$B3411,Mapping!$C:$G,4,0)</f>
        <v>LISTERINE</v>
      </c>
      <c r="J3411" t="str">
        <f t="shared" si="53"/>
        <v>LISTERINE</v>
      </c>
      <c r="K3411" t="str">
        <f>VLOOKUP($A3411&amp;$C3411&amp;$B3411,Mapping!$C:$G,5,0)</f>
        <v>Oral &amp; Topical</v>
      </c>
      <c r="L3411" t="str">
        <f>VLOOKUP(J3411&amp;H3411,Mapping!J:K,2,0)</f>
        <v>Listerine Pharma</v>
      </c>
      <c r="M3411" t="str">
        <f>IF(OR(I3411="PIZ BUIN",I3411="LISTERINE"),VLOOKUP(E3411,MAPEO!C:D,2,0)&amp;" "&amp;H3411,VLOOKUP(E3411,MAPEO!C:D,2,0))</f>
        <v>Listerine PHARMA</v>
      </c>
      <c r="N3411">
        <f>VLOOKUP(F3411,MD!A:B,2,0)</f>
        <v>0</v>
      </c>
    </row>
    <row r="3412" spans="1:14">
      <c r="A3412" t="s">
        <v>133</v>
      </c>
      <c r="B3412" t="s">
        <v>0</v>
      </c>
      <c r="C3412" t="s">
        <v>207</v>
      </c>
      <c r="D3412" t="s">
        <v>207</v>
      </c>
      <c r="E3412" t="s">
        <v>612</v>
      </c>
      <c r="F3412" t="s">
        <v>109</v>
      </c>
      <c r="G3412" s="3">
        <v>1439.45</v>
      </c>
      <c r="H3412" s="3" t="str">
        <f>VLOOKUP($A3412&amp;$C3412&amp;$B3412,Mapping!$C:$G,3,0)</f>
        <v>PHARMA</v>
      </c>
      <c r="I3412" t="str">
        <f>VLOOKUP($A3412&amp;$C3412&amp;$B3412,Mapping!$C:$G,4,0)</f>
        <v>LISTERINE</v>
      </c>
      <c r="J3412" t="str">
        <f t="shared" si="53"/>
        <v>LISTERINE</v>
      </c>
      <c r="K3412" t="str">
        <f>VLOOKUP($A3412&amp;$C3412&amp;$B3412,Mapping!$C:$G,5,0)</f>
        <v>Oral &amp; Topical</v>
      </c>
      <c r="L3412" t="str">
        <f>VLOOKUP(J3412&amp;H3412,Mapping!J:K,2,0)</f>
        <v>Listerine Pharma</v>
      </c>
      <c r="M3412" t="str">
        <f>IF(OR(I3412="PIZ BUIN",I3412="LISTERINE"),VLOOKUP(E3412,MAPEO!C:D,2,0)&amp;" "&amp;H3412,VLOOKUP(E3412,MAPEO!C:D,2,0))</f>
        <v>Listerine PHARMA</v>
      </c>
      <c r="N3412">
        <f>VLOOKUP(F3412,MD!A:B,2,0)</f>
        <v>0</v>
      </c>
    </row>
    <row r="3413" spans="1:14">
      <c r="A3413" t="s">
        <v>133</v>
      </c>
      <c r="B3413" t="s">
        <v>0</v>
      </c>
      <c r="C3413" t="s">
        <v>207</v>
      </c>
      <c r="D3413" t="s">
        <v>207</v>
      </c>
      <c r="E3413" t="s">
        <v>612</v>
      </c>
      <c r="F3413" t="s">
        <v>110</v>
      </c>
      <c r="G3413" s="3">
        <v>-0.44</v>
      </c>
      <c r="H3413" s="3" t="str">
        <f>VLOOKUP($A3413&amp;$C3413&amp;$B3413,Mapping!$C:$G,3,0)</f>
        <v>PHARMA</v>
      </c>
      <c r="I3413" t="str">
        <f>VLOOKUP($A3413&amp;$C3413&amp;$B3413,Mapping!$C:$G,4,0)</f>
        <v>LISTERINE</v>
      </c>
      <c r="J3413" t="str">
        <f t="shared" si="53"/>
        <v>LISTERINE</v>
      </c>
      <c r="K3413" t="str">
        <f>VLOOKUP($A3413&amp;$C3413&amp;$B3413,Mapping!$C:$G,5,0)</f>
        <v>Oral &amp; Topical</v>
      </c>
      <c r="L3413" t="str">
        <f>VLOOKUP(J3413&amp;H3413,Mapping!J:K,2,0)</f>
        <v>Listerine Pharma</v>
      </c>
      <c r="M3413" t="str">
        <f>IF(OR(I3413="PIZ BUIN",I3413="LISTERINE"),VLOOKUP(E3413,MAPEO!C:D,2,0)&amp;" "&amp;H3413,VLOOKUP(E3413,MAPEO!C:D,2,0))</f>
        <v>Listerine PHARMA</v>
      </c>
      <c r="N3413">
        <f>VLOOKUP(F3413,MD!A:B,2,0)</f>
        <v>0</v>
      </c>
    </row>
    <row r="3414" spans="1:14">
      <c r="A3414" t="s">
        <v>133</v>
      </c>
      <c r="B3414" t="s">
        <v>0</v>
      </c>
      <c r="C3414" t="s">
        <v>207</v>
      </c>
      <c r="D3414" t="s">
        <v>207</v>
      </c>
      <c r="E3414" t="s">
        <v>612</v>
      </c>
      <c r="F3414" t="s">
        <v>111</v>
      </c>
      <c r="G3414" s="3">
        <v>512.94000000000005</v>
      </c>
      <c r="H3414" s="3" t="str">
        <f>VLOOKUP($A3414&amp;$C3414&amp;$B3414,Mapping!$C:$G,3,0)</f>
        <v>PHARMA</v>
      </c>
      <c r="I3414" t="str">
        <f>VLOOKUP($A3414&amp;$C3414&amp;$B3414,Mapping!$C:$G,4,0)</f>
        <v>LISTERINE</v>
      </c>
      <c r="J3414" t="str">
        <f t="shared" si="53"/>
        <v>LISTERINE</v>
      </c>
      <c r="K3414" t="str">
        <f>VLOOKUP($A3414&amp;$C3414&amp;$B3414,Mapping!$C:$G,5,0)</f>
        <v>Oral &amp; Topical</v>
      </c>
      <c r="L3414" t="str">
        <f>VLOOKUP(J3414&amp;H3414,Mapping!J:K,2,0)</f>
        <v>Listerine Pharma</v>
      </c>
      <c r="M3414" t="str">
        <f>IF(OR(I3414="PIZ BUIN",I3414="LISTERINE"),VLOOKUP(E3414,MAPEO!C:D,2,0)&amp;" "&amp;H3414,VLOOKUP(E3414,MAPEO!C:D,2,0))</f>
        <v>Listerine PHARMA</v>
      </c>
      <c r="N3414">
        <f>VLOOKUP(F3414,MD!A:B,2,0)</f>
        <v>0</v>
      </c>
    </row>
    <row r="3415" spans="1:14">
      <c r="A3415" t="s">
        <v>133</v>
      </c>
      <c r="B3415" t="s">
        <v>0</v>
      </c>
      <c r="C3415" t="s">
        <v>207</v>
      </c>
      <c r="D3415" t="s">
        <v>207</v>
      </c>
      <c r="E3415" t="s">
        <v>612</v>
      </c>
      <c r="F3415" t="s">
        <v>114</v>
      </c>
      <c r="G3415" s="3">
        <v>-11.07</v>
      </c>
      <c r="H3415" s="3" t="str">
        <f>VLOOKUP($A3415&amp;$C3415&amp;$B3415,Mapping!$C:$G,3,0)</f>
        <v>PHARMA</v>
      </c>
      <c r="I3415" t="str">
        <f>VLOOKUP($A3415&amp;$C3415&amp;$B3415,Mapping!$C:$G,4,0)</f>
        <v>LISTERINE</v>
      </c>
      <c r="J3415" t="str">
        <f t="shared" si="53"/>
        <v>LISTERINE</v>
      </c>
      <c r="K3415" t="str">
        <f>VLOOKUP($A3415&amp;$C3415&amp;$B3415,Mapping!$C:$G,5,0)</f>
        <v>Oral &amp; Topical</v>
      </c>
      <c r="L3415" t="str">
        <f>VLOOKUP(J3415&amp;H3415,Mapping!J:K,2,0)</f>
        <v>Listerine Pharma</v>
      </c>
      <c r="M3415" t="str">
        <f>IF(OR(I3415="PIZ BUIN",I3415="LISTERINE"),VLOOKUP(E3415,MAPEO!C:D,2,0)&amp;" "&amp;H3415,VLOOKUP(E3415,MAPEO!C:D,2,0))</f>
        <v>Listerine PHARMA</v>
      </c>
      <c r="N3415">
        <f>VLOOKUP(F3415,MD!A:B,2,0)</f>
        <v>0</v>
      </c>
    </row>
    <row r="3416" spans="1:14">
      <c r="A3416" t="s">
        <v>133</v>
      </c>
      <c r="B3416" t="s">
        <v>0</v>
      </c>
      <c r="C3416" t="s">
        <v>207</v>
      </c>
      <c r="D3416" t="s">
        <v>207</v>
      </c>
      <c r="E3416" t="s">
        <v>612</v>
      </c>
      <c r="F3416" t="s">
        <v>118</v>
      </c>
      <c r="G3416" s="3">
        <v>-11.78</v>
      </c>
      <c r="H3416" s="3" t="str">
        <f>VLOOKUP($A3416&amp;$C3416&amp;$B3416,Mapping!$C:$G,3,0)</f>
        <v>PHARMA</v>
      </c>
      <c r="I3416" t="str">
        <f>VLOOKUP($A3416&amp;$C3416&amp;$B3416,Mapping!$C:$G,4,0)</f>
        <v>LISTERINE</v>
      </c>
      <c r="J3416" t="str">
        <f t="shared" si="53"/>
        <v>LISTERINE</v>
      </c>
      <c r="K3416" t="str">
        <f>VLOOKUP($A3416&amp;$C3416&amp;$B3416,Mapping!$C:$G,5,0)</f>
        <v>Oral &amp; Topical</v>
      </c>
      <c r="L3416" t="str">
        <f>VLOOKUP(J3416&amp;H3416,Mapping!J:K,2,0)</f>
        <v>Listerine Pharma</v>
      </c>
      <c r="M3416" t="str">
        <f>IF(OR(I3416="PIZ BUIN",I3416="LISTERINE"),VLOOKUP(E3416,MAPEO!C:D,2,0)&amp;" "&amp;H3416,VLOOKUP(E3416,MAPEO!C:D,2,0))</f>
        <v>Listerine PHARMA</v>
      </c>
      <c r="N3416" t="str">
        <f>VLOOKUP(F3416,MD!A:B,2,0)</f>
        <v>YTD 2016</v>
      </c>
    </row>
    <row r="3417" spans="1:14">
      <c r="A3417" t="s">
        <v>133</v>
      </c>
      <c r="B3417" t="s">
        <v>0</v>
      </c>
      <c r="C3417" t="s">
        <v>207</v>
      </c>
      <c r="D3417" t="s">
        <v>207</v>
      </c>
      <c r="E3417" t="s">
        <v>614</v>
      </c>
      <c r="F3417" t="s">
        <v>482</v>
      </c>
      <c r="G3417" s="3">
        <v>937.37</v>
      </c>
      <c r="H3417" s="3" t="str">
        <f>VLOOKUP($A3417&amp;$C3417&amp;$B3417,Mapping!$C:$G,3,0)</f>
        <v>PHARMA</v>
      </c>
      <c r="I3417" t="str">
        <f>VLOOKUP($A3417&amp;$C3417&amp;$B3417,Mapping!$C:$G,4,0)</f>
        <v>LISTERINE</v>
      </c>
      <c r="J3417" t="str">
        <f t="shared" si="53"/>
        <v>LISTERINE</v>
      </c>
      <c r="K3417" t="str">
        <f>VLOOKUP($A3417&amp;$C3417&amp;$B3417,Mapping!$C:$G,5,0)</f>
        <v>Oral &amp; Topical</v>
      </c>
      <c r="L3417" t="str">
        <f>VLOOKUP(J3417&amp;H3417,Mapping!J:K,2,0)</f>
        <v>Listerine Pharma</v>
      </c>
      <c r="M3417" t="str">
        <f>IF(OR(I3417="PIZ BUIN",I3417="LISTERINE"),VLOOKUP(E3417,MAPEO!C:D,2,0)&amp;" "&amp;H3417,VLOOKUP(E3417,MAPEO!C:D,2,0))</f>
        <v>Listerine PHARMA</v>
      </c>
      <c r="N3417">
        <f>VLOOKUP(F3417,MD!A:B,2,0)</f>
        <v>0</v>
      </c>
    </row>
    <row r="3418" spans="1:14">
      <c r="A3418" t="s">
        <v>133</v>
      </c>
      <c r="B3418" t="s">
        <v>0</v>
      </c>
      <c r="C3418" t="s">
        <v>207</v>
      </c>
      <c r="D3418" t="s">
        <v>207</v>
      </c>
      <c r="E3418" t="s">
        <v>614</v>
      </c>
      <c r="F3418" t="s">
        <v>483</v>
      </c>
      <c r="G3418" s="3">
        <v>5001.75</v>
      </c>
      <c r="H3418" s="3" t="str">
        <f>VLOOKUP($A3418&amp;$C3418&amp;$B3418,Mapping!$C:$G,3,0)</f>
        <v>PHARMA</v>
      </c>
      <c r="I3418" t="str">
        <f>VLOOKUP($A3418&amp;$C3418&amp;$B3418,Mapping!$C:$G,4,0)</f>
        <v>LISTERINE</v>
      </c>
      <c r="J3418" t="str">
        <f t="shared" si="53"/>
        <v>LISTERINE</v>
      </c>
      <c r="K3418" t="str">
        <f>VLOOKUP($A3418&amp;$C3418&amp;$B3418,Mapping!$C:$G,5,0)</f>
        <v>Oral &amp; Topical</v>
      </c>
      <c r="L3418" t="str">
        <f>VLOOKUP(J3418&amp;H3418,Mapping!J:K,2,0)</f>
        <v>Listerine Pharma</v>
      </c>
      <c r="M3418" t="str">
        <f>IF(OR(I3418="PIZ BUIN",I3418="LISTERINE"),VLOOKUP(E3418,MAPEO!C:D,2,0)&amp;" "&amp;H3418,VLOOKUP(E3418,MAPEO!C:D,2,0))</f>
        <v>Listerine PHARMA</v>
      </c>
      <c r="N3418">
        <f>VLOOKUP(F3418,MD!A:B,2,0)</f>
        <v>0</v>
      </c>
    </row>
    <row r="3419" spans="1:14">
      <c r="A3419" t="s">
        <v>133</v>
      </c>
      <c r="B3419" t="s">
        <v>0</v>
      </c>
      <c r="C3419" t="s">
        <v>207</v>
      </c>
      <c r="D3419" t="s">
        <v>207</v>
      </c>
      <c r="E3419" t="s">
        <v>614</v>
      </c>
      <c r="F3419" t="s">
        <v>484</v>
      </c>
      <c r="G3419" s="3">
        <v>4517.5</v>
      </c>
      <c r="H3419" s="3" t="str">
        <f>VLOOKUP($A3419&amp;$C3419&amp;$B3419,Mapping!$C:$G,3,0)</f>
        <v>PHARMA</v>
      </c>
      <c r="I3419" t="str">
        <f>VLOOKUP($A3419&amp;$C3419&amp;$B3419,Mapping!$C:$G,4,0)</f>
        <v>LISTERINE</v>
      </c>
      <c r="J3419" t="str">
        <f t="shared" si="53"/>
        <v>LISTERINE</v>
      </c>
      <c r="K3419" t="str">
        <f>VLOOKUP($A3419&amp;$C3419&amp;$B3419,Mapping!$C:$G,5,0)</f>
        <v>Oral &amp; Topical</v>
      </c>
      <c r="L3419" t="str">
        <f>VLOOKUP(J3419&amp;H3419,Mapping!J:K,2,0)</f>
        <v>Listerine Pharma</v>
      </c>
      <c r="M3419" t="str">
        <f>IF(OR(I3419="PIZ BUIN",I3419="LISTERINE"),VLOOKUP(E3419,MAPEO!C:D,2,0)&amp;" "&amp;H3419,VLOOKUP(E3419,MAPEO!C:D,2,0))</f>
        <v>Listerine PHARMA</v>
      </c>
      <c r="N3419">
        <f>VLOOKUP(F3419,MD!A:B,2,0)</f>
        <v>0</v>
      </c>
    </row>
    <row r="3420" spans="1:14">
      <c r="A3420" t="s">
        <v>133</v>
      </c>
      <c r="B3420" t="s">
        <v>0</v>
      </c>
      <c r="C3420" t="s">
        <v>207</v>
      </c>
      <c r="D3420" t="s">
        <v>207</v>
      </c>
      <c r="E3420" t="s">
        <v>614</v>
      </c>
      <c r="F3420" t="s">
        <v>485</v>
      </c>
      <c r="G3420" s="3">
        <v>1460.03</v>
      </c>
      <c r="H3420" s="3" t="str">
        <f>VLOOKUP($A3420&amp;$C3420&amp;$B3420,Mapping!$C:$G,3,0)</f>
        <v>PHARMA</v>
      </c>
      <c r="I3420" t="str">
        <f>VLOOKUP($A3420&amp;$C3420&amp;$B3420,Mapping!$C:$G,4,0)</f>
        <v>LISTERINE</v>
      </c>
      <c r="J3420" t="str">
        <f t="shared" si="53"/>
        <v>LISTERINE</v>
      </c>
      <c r="K3420" t="str">
        <f>VLOOKUP($A3420&amp;$C3420&amp;$B3420,Mapping!$C:$G,5,0)</f>
        <v>Oral &amp; Topical</v>
      </c>
      <c r="L3420" t="str">
        <f>VLOOKUP(J3420&amp;H3420,Mapping!J:K,2,0)</f>
        <v>Listerine Pharma</v>
      </c>
      <c r="M3420" t="str">
        <f>IF(OR(I3420="PIZ BUIN",I3420="LISTERINE"),VLOOKUP(E3420,MAPEO!C:D,2,0)&amp;" "&amp;H3420,VLOOKUP(E3420,MAPEO!C:D,2,0))</f>
        <v>Listerine PHARMA</v>
      </c>
      <c r="N3420">
        <f>VLOOKUP(F3420,MD!A:B,2,0)</f>
        <v>0</v>
      </c>
    </row>
    <row r="3421" spans="1:14">
      <c r="A3421" t="s">
        <v>133</v>
      </c>
      <c r="B3421" t="s">
        <v>0</v>
      </c>
      <c r="C3421" t="s">
        <v>207</v>
      </c>
      <c r="D3421" t="s">
        <v>207</v>
      </c>
      <c r="E3421" t="s">
        <v>614</v>
      </c>
      <c r="F3421" t="s">
        <v>486</v>
      </c>
      <c r="G3421" s="3">
        <v>3130.01</v>
      </c>
      <c r="H3421" s="3" t="str">
        <f>VLOOKUP($A3421&amp;$C3421&amp;$B3421,Mapping!$C:$G,3,0)</f>
        <v>PHARMA</v>
      </c>
      <c r="I3421" t="str">
        <f>VLOOKUP($A3421&amp;$C3421&amp;$B3421,Mapping!$C:$G,4,0)</f>
        <v>LISTERINE</v>
      </c>
      <c r="J3421" t="str">
        <f t="shared" si="53"/>
        <v>LISTERINE</v>
      </c>
      <c r="K3421" t="str">
        <f>VLOOKUP($A3421&amp;$C3421&amp;$B3421,Mapping!$C:$G,5,0)</f>
        <v>Oral &amp; Topical</v>
      </c>
      <c r="L3421" t="str">
        <f>VLOOKUP(J3421&amp;H3421,Mapping!J:K,2,0)</f>
        <v>Listerine Pharma</v>
      </c>
      <c r="M3421" t="str">
        <f>IF(OR(I3421="PIZ BUIN",I3421="LISTERINE"),VLOOKUP(E3421,MAPEO!C:D,2,0)&amp;" "&amp;H3421,VLOOKUP(E3421,MAPEO!C:D,2,0))</f>
        <v>Listerine PHARMA</v>
      </c>
      <c r="N3421">
        <f>VLOOKUP(F3421,MD!A:B,2,0)</f>
        <v>0</v>
      </c>
    </row>
    <row r="3422" spans="1:14">
      <c r="A3422" t="s">
        <v>133</v>
      </c>
      <c r="B3422" t="s">
        <v>0</v>
      </c>
      <c r="C3422" t="s">
        <v>207</v>
      </c>
      <c r="D3422" t="s">
        <v>207</v>
      </c>
      <c r="E3422" t="s">
        <v>614</v>
      </c>
      <c r="F3422" t="s">
        <v>487</v>
      </c>
      <c r="G3422" s="3">
        <v>8704.41</v>
      </c>
      <c r="H3422" s="3" t="str">
        <f>VLOOKUP($A3422&amp;$C3422&amp;$B3422,Mapping!$C:$G,3,0)</f>
        <v>PHARMA</v>
      </c>
      <c r="I3422" t="str">
        <f>VLOOKUP($A3422&amp;$C3422&amp;$B3422,Mapping!$C:$G,4,0)</f>
        <v>LISTERINE</v>
      </c>
      <c r="J3422" t="str">
        <f t="shared" si="53"/>
        <v>LISTERINE</v>
      </c>
      <c r="K3422" t="str">
        <f>VLOOKUP($A3422&amp;$C3422&amp;$B3422,Mapping!$C:$G,5,0)</f>
        <v>Oral &amp; Topical</v>
      </c>
      <c r="L3422" t="str">
        <f>VLOOKUP(J3422&amp;H3422,Mapping!J:K,2,0)</f>
        <v>Listerine Pharma</v>
      </c>
      <c r="M3422" t="str">
        <f>IF(OR(I3422="PIZ BUIN",I3422="LISTERINE"),VLOOKUP(E3422,MAPEO!C:D,2,0)&amp;" "&amp;H3422,VLOOKUP(E3422,MAPEO!C:D,2,0))</f>
        <v>Listerine PHARMA</v>
      </c>
      <c r="N3422">
        <f>VLOOKUP(F3422,MD!A:B,2,0)</f>
        <v>0</v>
      </c>
    </row>
    <row r="3423" spans="1:14">
      <c r="A3423" t="s">
        <v>133</v>
      </c>
      <c r="B3423" t="s">
        <v>0</v>
      </c>
      <c r="C3423" t="s">
        <v>207</v>
      </c>
      <c r="D3423" t="s">
        <v>207</v>
      </c>
      <c r="E3423" t="s">
        <v>614</v>
      </c>
      <c r="F3423" t="s">
        <v>488</v>
      </c>
      <c r="G3423" s="3">
        <v>2896.41</v>
      </c>
      <c r="H3423" s="3" t="str">
        <f>VLOOKUP($A3423&amp;$C3423&amp;$B3423,Mapping!$C:$G,3,0)</f>
        <v>PHARMA</v>
      </c>
      <c r="I3423" t="str">
        <f>VLOOKUP($A3423&amp;$C3423&amp;$B3423,Mapping!$C:$G,4,0)</f>
        <v>LISTERINE</v>
      </c>
      <c r="J3423" t="str">
        <f t="shared" si="53"/>
        <v>LISTERINE</v>
      </c>
      <c r="K3423" t="str">
        <f>VLOOKUP($A3423&amp;$C3423&amp;$B3423,Mapping!$C:$G,5,0)</f>
        <v>Oral &amp; Topical</v>
      </c>
      <c r="L3423" t="str">
        <f>VLOOKUP(J3423&amp;H3423,Mapping!J:K,2,0)</f>
        <v>Listerine Pharma</v>
      </c>
      <c r="M3423" t="str">
        <f>IF(OR(I3423="PIZ BUIN",I3423="LISTERINE"),VLOOKUP(E3423,MAPEO!C:D,2,0)&amp;" "&amp;H3423,VLOOKUP(E3423,MAPEO!C:D,2,0))</f>
        <v>Listerine PHARMA</v>
      </c>
      <c r="N3423">
        <f>VLOOKUP(F3423,MD!A:B,2,0)</f>
        <v>0</v>
      </c>
    </row>
    <row r="3424" spans="1:14">
      <c r="A3424" t="s">
        <v>133</v>
      </c>
      <c r="B3424" t="s">
        <v>0</v>
      </c>
      <c r="C3424" t="s">
        <v>207</v>
      </c>
      <c r="D3424" t="s">
        <v>207</v>
      </c>
      <c r="E3424" t="s">
        <v>614</v>
      </c>
      <c r="F3424" t="s">
        <v>489</v>
      </c>
      <c r="G3424" s="3">
        <v>1244.1600000000001</v>
      </c>
      <c r="H3424" s="3" t="str">
        <f>VLOOKUP($A3424&amp;$C3424&amp;$B3424,Mapping!$C:$G,3,0)</f>
        <v>PHARMA</v>
      </c>
      <c r="I3424" t="str">
        <f>VLOOKUP($A3424&amp;$C3424&amp;$B3424,Mapping!$C:$G,4,0)</f>
        <v>LISTERINE</v>
      </c>
      <c r="J3424" t="str">
        <f t="shared" si="53"/>
        <v>LISTERINE</v>
      </c>
      <c r="K3424" t="str">
        <f>VLOOKUP($A3424&amp;$C3424&amp;$B3424,Mapping!$C:$G,5,0)</f>
        <v>Oral &amp; Topical</v>
      </c>
      <c r="L3424" t="str">
        <f>VLOOKUP(J3424&amp;H3424,Mapping!J:K,2,0)</f>
        <v>Listerine Pharma</v>
      </c>
      <c r="M3424" t="str">
        <f>IF(OR(I3424="PIZ BUIN",I3424="LISTERINE"),VLOOKUP(E3424,MAPEO!C:D,2,0)&amp;" "&amp;H3424,VLOOKUP(E3424,MAPEO!C:D,2,0))</f>
        <v>Listerine PHARMA</v>
      </c>
      <c r="N3424">
        <f>VLOOKUP(F3424,MD!A:B,2,0)</f>
        <v>0</v>
      </c>
    </row>
    <row r="3425" spans="1:14">
      <c r="A3425" t="s">
        <v>133</v>
      </c>
      <c r="B3425" t="s">
        <v>0</v>
      </c>
      <c r="C3425" t="s">
        <v>207</v>
      </c>
      <c r="D3425" t="s">
        <v>207</v>
      </c>
      <c r="E3425" t="s">
        <v>614</v>
      </c>
      <c r="F3425" t="s">
        <v>490</v>
      </c>
      <c r="G3425" s="3">
        <v>2963.85</v>
      </c>
      <c r="H3425" s="3" t="str">
        <f>VLOOKUP($A3425&amp;$C3425&amp;$B3425,Mapping!$C:$G,3,0)</f>
        <v>PHARMA</v>
      </c>
      <c r="I3425" t="str">
        <f>VLOOKUP($A3425&amp;$C3425&amp;$B3425,Mapping!$C:$G,4,0)</f>
        <v>LISTERINE</v>
      </c>
      <c r="J3425" t="str">
        <f t="shared" si="53"/>
        <v>LISTERINE</v>
      </c>
      <c r="K3425" t="str">
        <f>VLOOKUP($A3425&amp;$C3425&amp;$B3425,Mapping!$C:$G,5,0)</f>
        <v>Oral &amp; Topical</v>
      </c>
      <c r="L3425" t="str">
        <f>VLOOKUP(J3425&amp;H3425,Mapping!J:K,2,0)</f>
        <v>Listerine Pharma</v>
      </c>
      <c r="M3425" t="str">
        <f>IF(OR(I3425="PIZ BUIN",I3425="LISTERINE"),VLOOKUP(E3425,MAPEO!C:D,2,0)&amp;" "&amp;H3425,VLOOKUP(E3425,MAPEO!C:D,2,0))</f>
        <v>Listerine PHARMA</v>
      </c>
      <c r="N3425">
        <f>VLOOKUP(F3425,MD!A:B,2,0)</f>
        <v>0</v>
      </c>
    </row>
    <row r="3426" spans="1:14">
      <c r="A3426" t="s">
        <v>133</v>
      </c>
      <c r="B3426" t="s">
        <v>0</v>
      </c>
      <c r="C3426" t="s">
        <v>207</v>
      </c>
      <c r="D3426" t="s">
        <v>207</v>
      </c>
      <c r="E3426" t="s">
        <v>614</v>
      </c>
      <c r="F3426" t="s">
        <v>491</v>
      </c>
      <c r="G3426" s="3">
        <v>3156.84</v>
      </c>
      <c r="H3426" s="3" t="str">
        <f>VLOOKUP($A3426&amp;$C3426&amp;$B3426,Mapping!$C:$G,3,0)</f>
        <v>PHARMA</v>
      </c>
      <c r="I3426" t="str">
        <f>VLOOKUP($A3426&amp;$C3426&amp;$B3426,Mapping!$C:$G,4,0)</f>
        <v>LISTERINE</v>
      </c>
      <c r="J3426" t="str">
        <f t="shared" si="53"/>
        <v>LISTERINE</v>
      </c>
      <c r="K3426" t="str">
        <f>VLOOKUP($A3426&amp;$C3426&amp;$B3426,Mapping!$C:$G,5,0)</f>
        <v>Oral &amp; Topical</v>
      </c>
      <c r="L3426" t="str">
        <f>VLOOKUP(J3426&amp;H3426,Mapping!J:K,2,0)</f>
        <v>Listerine Pharma</v>
      </c>
      <c r="M3426" t="str">
        <f>IF(OR(I3426="PIZ BUIN",I3426="LISTERINE"),VLOOKUP(E3426,MAPEO!C:D,2,0)&amp;" "&amp;H3426,VLOOKUP(E3426,MAPEO!C:D,2,0))</f>
        <v>Listerine PHARMA</v>
      </c>
      <c r="N3426">
        <f>VLOOKUP(F3426,MD!A:B,2,0)</f>
        <v>0</v>
      </c>
    </row>
    <row r="3427" spans="1:14">
      <c r="A3427" t="s">
        <v>133</v>
      </c>
      <c r="B3427" t="s">
        <v>0</v>
      </c>
      <c r="C3427" t="s">
        <v>207</v>
      </c>
      <c r="D3427" t="s">
        <v>207</v>
      </c>
      <c r="E3427" t="s">
        <v>614</v>
      </c>
      <c r="F3427" t="s">
        <v>492</v>
      </c>
      <c r="G3427" s="3">
        <v>2417.8000000000002</v>
      </c>
      <c r="H3427" s="3" t="str">
        <f>VLOOKUP($A3427&amp;$C3427&amp;$B3427,Mapping!$C:$G,3,0)</f>
        <v>PHARMA</v>
      </c>
      <c r="I3427" t="str">
        <f>VLOOKUP($A3427&amp;$C3427&amp;$B3427,Mapping!$C:$G,4,0)</f>
        <v>LISTERINE</v>
      </c>
      <c r="J3427" t="str">
        <f t="shared" si="53"/>
        <v>LISTERINE</v>
      </c>
      <c r="K3427" t="str">
        <f>VLOOKUP($A3427&amp;$C3427&amp;$B3427,Mapping!$C:$G,5,0)</f>
        <v>Oral &amp; Topical</v>
      </c>
      <c r="L3427" t="str">
        <f>VLOOKUP(J3427&amp;H3427,Mapping!J:K,2,0)</f>
        <v>Listerine Pharma</v>
      </c>
      <c r="M3427" t="str">
        <f>IF(OR(I3427="PIZ BUIN",I3427="LISTERINE"),VLOOKUP(E3427,MAPEO!C:D,2,0)&amp;" "&amp;H3427,VLOOKUP(E3427,MAPEO!C:D,2,0))</f>
        <v>Listerine PHARMA</v>
      </c>
      <c r="N3427">
        <f>VLOOKUP(F3427,MD!A:B,2,0)</f>
        <v>0</v>
      </c>
    </row>
    <row r="3428" spans="1:14">
      <c r="A3428" t="s">
        <v>133</v>
      </c>
      <c r="B3428" t="s">
        <v>0</v>
      </c>
      <c r="C3428" t="s">
        <v>207</v>
      </c>
      <c r="D3428" t="s">
        <v>207</v>
      </c>
      <c r="E3428" t="s">
        <v>614</v>
      </c>
      <c r="F3428" t="s">
        <v>493</v>
      </c>
      <c r="G3428" s="3">
        <v>6380.46</v>
      </c>
      <c r="H3428" s="3" t="str">
        <f>VLOOKUP($A3428&amp;$C3428&amp;$B3428,Mapping!$C:$G,3,0)</f>
        <v>PHARMA</v>
      </c>
      <c r="I3428" t="str">
        <f>VLOOKUP($A3428&amp;$C3428&amp;$B3428,Mapping!$C:$G,4,0)</f>
        <v>LISTERINE</v>
      </c>
      <c r="J3428" t="str">
        <f t="shared" si="53"/>
        <v>LISTERINE</v>
      </c>
      <c r="K3428" t="str">
        <f>VLOOKUP($A3428&amp;$C3428&amp;$B3428,Mapping!$C:$G,5,0)</f>
        <v>Oral &amp; Topical</v>
      </c>
      <c r="L3428" t="str">
        <f>VLOOKUP(J3428&amp;H3428,Mapping!J:K,2,0)</f>
        <v>Listerine Pharma</v>
      </c>
      <c r="M3428" t="str">
        <f>IF(OR(I3428="PIZ BUIN",I3428="LISTERINE"),VLOOKUP(E3428,MAPEO!C:D,2,0)&amp;" "&amp;H3428,VLOOKUP(E3428,MAPEO!C:D,2,0))</f>
        <v>Listerine PHARMA</v>
      </c>
      <c r="N3428">
        <f>VLOOKUP(F3428,MD!A:B,2,0)</f>
        <v>0</v>
      </c>
    </row>
    <row r="3429" spans="1:14">
      <c r="A3429" t="s">
        <v>133</v>
      </c>
      <c r="B3429" t="s">
        <v>0</v>
      </c>
      <c r="C3429" t="s">
        <v>207</v>
      </c>
      <c r="D3429" t="s">
        <v>207</v>
      </c>
      <c r="E3429" t="s">
        <v>614</v>
      </c>
      <c r="F3429" t="s">
        <v>95</v>
      </c>
      <c r="G3429" s="3">
        <v>649.04999999999995</v>
      </c>
      <c r="H3429" s="3" t="str">
        <f>VLOOKUP($A3429&amp;$C3429&amp;$B3429,Mapping!$C:$G,3,0)</f>
        <v>PHARMA</v>
      </c>
      <c r="I3429" t="str">
        <f>VLOOKUP($A3429&amp;$C3429&amp;$B3429,Mapping!$C:$G,4,0)</f>
        <v>LISTERINE</v>
      </c>
      <c r="J3429" t="str">
        <f t="shared" si="53"/>
        <v>LISTERINE</v>
      </c>
      <c r="K3429" t="str">
        <f>VLOOKUP($A3429&amp;$C3429&amp;$B3429,Mapping!$C:$G,5,0)</f>
        <v>Oral &amp; Topical</v>
      </c>
      <c r="L3429" t="str">
        <f>VLOOKUP(J3429&amp;H3429,Mapping!J:K,2,0)</f>
        <v>Listerine Pharma</v>
      </c>
      <c r="M3429" t="str">
        <f>IF(OR(I3429="PIZ BUIN",I3429="LISTERINE"),VLOOKUP(E3429,MAPEO!C:D,2,0)&amp;" "&amp;H3429,VLOOKUP(E3429,MAPEO!C:D,2,0))</f>
        <v>Listerine PHARMA</v>
      </c>
      <c r="N3429" t="str">
        <f>VLOOKUP(F3429,MD!A:B,2,0)</f>
        <v>YTD 2015</v>
      </c>
    </row>
    <row r="3430" spans="1:14">
      <c r="A3430" t="s">
        <v>133</v>
      </c>
      <c r="B3430" t="s">
        <v>0</v>
      </c>
      <c r="C3430" t="s">
        <v>207</v>
      </c>
      <c r="D3430" t="s">
        <v>207</v>
      </c>
      <c r="E3430" t="s">
        <v>614</v>
      </c>
      <c r="F3430" t="s">
        <v>96</v>
      </c>
      <c r="G3430" s="3">
        <v>1969.97</v>
      </c>
      <c r="H3430" s="3" t="str">
        <f>VLOOKUP($A3430&amp;$C3430&amp;$B3430,Mapping!$C:$G,3,0)</f>
        <v>PHARMA</v>
      </c>
      <c r="I3430" t="str">
        <f>VLOOKUP($A3430&amp;$C3430&amp;$B3430,Mapping!$C:$G,4,0)</f>
        <v>LISTERINE</v>
      </c>
      <c r="J3430" t="str">
        <f t="shared" si="53"/>
        <v>LISTERINE</v>
      </c>
      <c r="K3430" t="str">
        <f>VLOOKUP($A3430&amp;$C3430&amp;$B3430,Mapping!$C:$G,5,0)</f>
        <v>Oral &amp; Topical</v>
      </c>
      <c r="L3430" t="str">
        <f>VLOOKUP(J3430&amp;H3430,Mapping!J:K,2,0)</f>
        <v>Listerine Pharma</v>
      </c>
      <c r="M3430" t="str">
        <f>IF(OR(I3430="PIZ BUIN",I3430="LISTERINE"),VLOOKUP(E3430,MAPEO!C:D,2,0)&amp;" "&amp;H3430,VLOOKUP(E3430,MAPEO!C:D,2,0))</f>
        <v>Listerine PHARMA</v>
      </c>
      <c r="N3430" t="str">
        <f>VLOOKUP(F3430,MD!A:B,2,0)</f>
        <v>YTD 2015</v>
      </c>
    </row>
    <row r="3431" spans="1:14">
      <c r="A3431" t="s">
        <v>133</v>
      </c>
      <c r="B3431" t="s">
        <v>0</v>
      </c>
      <c r="C3431" t="s">
        <v>207</v>
      </c>
      <c r="D3431" t="s">
        <v>207</v>
      </c>
      <c r="E3431" t="s">
        <v>614</v>
      </c>
      <c r="F3431" t="s">
        <v>97</v>
      </c>
      <c r="G3431" s="3">
        <v>255.15</v>
      </c>
      <c r="H3431" s="3" t="str">
        <f>VLOOKUP($A3431&amp;$C3431&amp;$B3431,Mapping!$C:$G,3,0)</f>
        <v>PHARMA</v>
      </c>
      <c r="I3431" t="str">
        <f>VLOOKUP($A3431&amp;$C3431&amp;$B3431,Mapping!$C:$G,4,0)</f>
        <v>LISTERINE</v>
      </c>
      <c r="J3431" t="str">
        <f t="shared" si="53"/>
        <v>LISTERINE</v>
      </c>
      <c r="K3431" t="str">
        <f>VLOOKUP($A3431&amp;$C3431&amp;$B3431,Mapping!$C:$G,5,0)</f>
        <v>Oral &amp; Topical</v>
      </c>
      <c r="L3431" t="str">
        <f>VLOOKUP(J3431&amp;H3431,Mapping!J:K,2,0)</f>
        <v>Listerine Pharma</v>
      </c>
      <c r="M3431" t="str">
        <f>IF(OR(I3431="PIZ BUIN",I3431="LISTERINE"),VLOOKUP(E3431,MAPEO!C:D,2,0)&amp;" "&amp;H3431,VLOOKUP(E3431,MAPEO!C:D,2,0))</f>
        <v>Listerine PHARMA</v>
      </c>
      <c r="N3431" t="str">
        <f>VLOOKUP(F3431,MD!A:B,2,0)</f>
        <v>YTD 2015</v>
      </c>
    </row>
    <row r="3432" spans="1:14">
      <c r="A3432" t="s">
        <v>133</v>
      </c>
      <c r="B3432" t="s">
        <v>0</v>
      </c>
      <c r="C3432" t="s">
        <v>207</v>
      </c>
      <c r="D3432" t="s">
        <v>207</v>
      </c>
      <c r="E3432" t="s">
        <v>614</v>
      </c>
      <c r="F3432" t="s">
        <v>101</v>
      </c>
      <c r="G3432" s="3">
        <v>734.23</v>
      </c>
      <c r="H3432" s="3" t="str">
        <f>VLOOKUP($A3432&amp;$C3432&amp;$B3432,Mapping!$C:$G,3,0)</f>
        <v>PHARMA</v>
      </c>
      <c r="I3432" t="str">
        <f>VLOOKUP($A3432&amp;$C3432&amp;$B3432,Mapping!$C:$G,4,0)</f>
        <v>LISTERINE</v>
      </c>
      <c r="J3432" t="str">
        <f t="shared" si="53"/>
        <v>LISTERINE</v>
      </c>
      <c r="K3432" t="str">
        <f>VLOOKUP($A3432&amp;$C3432&amp;$B3432,Mapping!$C:$G,5,0)</f>
        <v>Oral &amp; Topical</v>
      </c>
      <c r="L3432" t="str">
        <f>VLOOKUP(J3432&amp;H3432,Mapping!J:K,2,0)</f>
        <v>Listerine Pharma</v>
      </c>
      <c r="M3432" t="str">
        <f>IF(OR(I3432="PIZ BUIN",I3432="LISTERINE"),VLOOKUP(E3432,MAPEO!C:D,2,0)&amp;" "&amp;H3432,VLOOKUP(E3432,MAPEO!C:D,2,0))</f>
        <v>Listerine PHARMA</v>
      </c>
      <c r="N3432" t="str">
        <f>VLOOKUP(F3432,MD!A:B,2,0)</f>
        <v>YTD 2015</v>
      </c>
    </row>
    <row r="3433" spans="1:14">
      <c r="A3433" t="s">
        <v>133</v>
      </c>
      <c r="B3433" t="s">
        <v>0</v>
      </c>
      <c r="C3433" t="s">
        <v>207</v>
      </c>
      <c r="D3433" t="s">
        <v>207</v>
      </c>
      <c r="E3433" t="s">
        <v>614</v>
      </c>
      <c r="F3433" t="s">
        <v>104</v>
      </c>
      <c r="G3433" s="3">
        <v>1507.44</v>
      </c>
      <c r="H3433" s="3" t="str">
        <f>VLOOKUP($A3433&amp;$C3433&amp;$B3433,Mapping!$C:$G,3,0)</f>
        <v>PHARMA</v>
      </c>
      <c r="I3433" t="str">
        <f>VLOOKUP($A3433&amp;$C3433&amp;$B3433,Mapping!$C:$G,4,0)</f>
        <v>LISTERINE</v>
      </c>
      <c r="J3433" t="str">
        <f t="shared" si="53"/>
        <v>LISTERINE</v>
      </c>
      <c r="K3433" t="str">
        <f>VLOOKUP($A3433&amp;$C3433&amp;$B3433,Mapping!$C:$G,5,0)</f>
        <v>Oral &amp; Topical</v>
      </c>
      <c r="L3433" t="str">
        <f>VLOOKUP(J3433&amp;H3433,Mapping!J:K,2,0)</f>
        <v>Listerine Pharma</v>
      </c>
      <c r="M3433" t="str">
        <f>IF(OR(I3433="PIZ BUIN",I3433="LISTERINE"),VLOOKUP(E3433,MAPEO!C:D,2,0)&amp;" "&amp;H3433,VLOOKUP(E3433,MAPEO!C:D,2,0))</f>
        <v>Listerine PHARMA</v>
      </c>
      <c r="N3433" t="str">
        <f>VLOOKUP(F3433,MD!A:B,2,0)</f>
        <v>YTD 2015</v>
      </c>
    </row>
    <row r="3434" spans="1:14">
      <c r="A3434" t="s">
        <v>133</v>
      </c>
      <c r="B3434" t="s">
        <v>0</v>
      </c>
      <c r="C3434" t="s">
        <v>207</v>
      </c>
      <c r="D3434" t="s">
        <v>207</v>
      </c>
      <c r="E3434" t="s">
        <v>614</v>
      </c>
      <c r="F3434" t="s">
        <v>105</v>
      </c>
      <c r="G3434" s="3">
        <v>4994.17</v>
      </c>
      <c r="H3434" s="3" t="str">
        <f>VLOOKUP($A3434&amp;$C3434&amp;$B3434,Mapping!$C:$G,3,0)</f>
        <v>PHARMA</v>
      </c>
      <c r="I3434" t="str">
        <f>VLOOKUP($A3434&amp;$C3434&amp;$B3434,Mapping!$C:$G,4,0)</f>
        <v>LISTERINE</v>
      </c>
      <c r="J3434" t="str">
        <f t="shared" si="53"/>
        <v>LISTERINE</v>
      </c>
      <c r="K3434" t="str">
        <f>VLOOKUP($A3434&amp;$C3434&amp;$B3434,Mapping!$C:$G,5,0)</f>
        <v>Oral &amp; Topical</v>
      </c>
      <c r="L3434" t="str">
        <f>VLOOKUP(J3434&amp;H3434,Mapping!J:K,2,0)</f>
        <v>Listerine Pharma</v>
      </c>
      <c r="M3434" t="str">
        <f>IF(OR(I3434="PIZ BUIN",I3434="LISTERINE"),VLOOKUP(E3434,MAPEO!C:D,2,0)&amp;" "&amp;H3434,VLOOKUP(E3434,MAPEO!C:D,2,0))</f>
        <v>Listerine PHARMA</v>
      </c>
      <c r="N3434" t="str">
        <f>VLOOKUP(F3434,MD!A:B,2,0)</f>
        <v>YTD 2015</v>
      </c>
    </row>
    <row r="3435" spans="1:14">
      <c r="A3435" t="s">
        <v>133</v>
      </c>
      <c r="B3435" t="s">
        <v>0</v>
      </c>
      <c r="C3435" t="s">
        <v>207</v>
      </c>
      <c r="D3435" t="s">
        <v>207</v>
      </c>
      <c r="E3435" t="s">
        <v>614</v>
      </c>
      <c r="F3435" t="s">
        <v>106</v>
      </c>
      <c r="G3435" s="3">
        <v>1476.83</v>
      </c>
      <c r="H3435" s="3" t="str">
        <f>VLOOKUP($A3435&amp;$C3435&amp;$B3435,Mapping!$C:$G,3,0)</f>
        <v>PHARMA</v>
      </c>
      <c r="I3435" t="str">
        <f>VLOOKUP($A3435&amp;$C3435&amp;$B3435,Mapping!$C:$G,4,0)</f>
        <v>LISTERINE</v>
      </c>
      <c r="J3435" t="str">
        <f t="shared" si="53"/>
        <v>LISTERINE</v>
      </c>
      <c r="K3435" t="str">
        <f>VLOOKUP($A3435&amp;$C3435&amp;$B3435,Mapping!$C:$G,5,0)</f>
        <v>Oral &amp; Topical</v>
      </c>
      <c r="L3435" t="str">
        <f>VLOOKUP(J3435&amp;H3435,Mapping!J:K,2,0)</f>
        <v>Listerine Pharma</v>
      </c>
      <c r="M3435" t="str">
        <f>IF(OR(I3435="PIZ BUIN",I3435="LISTERINE"),VLOOKUP(E3435,MAPEO!C:D,2,0)&amp;" "&amp;H3435,VLOOKUP(E3435,MAPEO!C:D,2,0))</f>
        <v>Listerine PHARMA</v>
      </c>
      <c r="N3435" t="str">
        <f>VLOOKUP(F3435,MD!A:B,2,0)</f>
        <v>YTD 2015</v>
      </c>
    </row>
    <row r="3436" spans="1:14">
      <c r="A3436" t="s">
        <v>133</v>
      </c>
      <c r="B3436" t="s">
        <v>0</v>
      </c>
      <c r="C3436" t="s">
        <v>207</v>
      </c>
      <c r="D3436" t="s">
        <v>207</v>
      </c>
      <c r="E3436" t="s">
        <v>614</v>
      </c>
      <c r="F3436" t="s">
        <v>108</v>
      </c>
      <c r="G3436" s="3">
        <v>497.39</v>
      </c>
      <c r="H3436" s="3" t="str">
        <f>VLOOKUP($A3436&amp;$C3436&amp;$B3436,Mapping!$C:$G,3,0)</f>
        <v>PHARMA</v>
      </c>
      <c r="I3436" t="str">
        <f>VLOOKUP($A3436&amp;$C3436&amp;$B3436,Mapping!$C:$G,4,0)</f>
        <v>LISTERINE</v>
      </c>
      <c r="J3436" t="str">
        <f t="shared" si="53"/>
        <v>LISTERINE</v>
      </c>
      <c r="K3436" t="str">
        <f>VLOOKUP($A3436&amp;$C3436&amp;$B3436,Mapping!$C:$G,5,0)</f>
        <v>Oral &amp; Topical</v>
      </c>
      <c r="L3436" t="str">
        <f>VLOOKUP(J3436&amp;H3436,Mapping!J:K,2,0)</f>
        <v>Listerine Pharma</v>
      </c>
      <c r="M3436" t="str">
        <f>IF(OR(I3436="PIZ BUIN",I3436="LISTERINE"),VLOOKUP(E3436,MAPEO!C:D,2,0)&amp;" "&amp;H3436,VLOOKUP(E3436,MAPEO!C:D,2,0))</f>
        <v>Listerine PHARMA</v>
      </c>
      <c r="N3436">
        <f>VLOOKUP(F3436,MD!A:B,2,0)</f>
        <v>0</v>
      </c>
    </row>
    <row r="3437" spans="1:14">
      <c r="A3437" t="s">
        <v>133</v>
      </c>
      <c r="B3437" t="s">
        <v>0</v>
      </c>
      <c r="C3437" t="s">
        <v>207</v>
      </c>
      <c r="D3437" t="s">
        <v>207</v>
      </c>
      <c r="E3437" t="s">
        <v>614</v>
      </c>
      <c r="F3437" t="s">
        <v>109</v>
      </c>
      <c r="G3437" s="3">
        <v>997.44</v>
      </c>
      <c r="H3437" s="3" t="str">
        <f>VLOOKUP($A3437&amp;$C3437&amp;$B3437,Mapping!$C:$G,3,0)</f>
        <v>PHARMA</v>
      </c>
      <c r="I3437" t="str">
        <f>VLOOKUP($A3437&amp;$C3437&amp;$B3437,Mapping!$C:$G,4,0)</f>
        <v>LISTERINE</v>
      </c>
      <c r="J3437" t="str">
        <f t="shared" si="53"/>
        <v>LISTERINE</v>
      </c>
      <c r="K3437" t="str">
        <f>VLOOKUP($A3437&amp;$C3437&amp;$B3437,Mapping!$C:$G,5,0)</f>
        <v>Oral &amp; Topical</v>
      </c>
      <c r="L3437" t="str">
        <f>VLOOKUP(J3437&amp;H3437,Mapping!J:K,2,0)</f>
        <v>Listerine Pharma</v>
      </c>
      <c r="M3437" t="str">
        <f>IF(OR(I3437="PIZ BUIN",I3437="LISTERINE"),VLOOKUP(E3437,MAPEO!C:D,2,0)&amp;" "&amp;H3437,VLOOKUP(E3437,MAPEO!C:D,2,0))</f>
        <v>Listerine PHARMA</v>
      </c>
      <c r="N3437">
        <f>VLOOKUP(F3437,MD!A:B,2,0)</f>
        <v>0</v>
      </c>
    </row>
    <row r="3438" spans="1:14">
      <c r="A3438" t="s">
        <v>133</v>
      </c>
      <c r="B3438" t="s">
        <v>0</v>
      </c>
      <c r="C3438" t="s">
        <v>207</v>
      </c>
      <c r="D3438" t="s">
        <v>207</v>
      </c>
      <c r="E3438" t="s">
        <v>614</v>
      </c>
      <c r="F3438" t="s">
        <v>110</v>
      </c>
      <c r="G3438" s="3">
        <v>713.91</v>
      </c>
      <c r="H3438" s="3" t="str">
        <f>VLOOKUP($A3438&amp;$C3438&amp;$B3438,Mapping!$C:$G,3,0)</f>
        <v>PHARMA</v>
      </c>
      <c r="I3438" t="str">
        <f>VLOOKUP($A3438&amp;$C3438&amp;$B3438,Mapping!$C:$G,4,0)</f>
        <v>LISTERINE</v>
      </c>
      <c r="J3438" t="str">
        <f t="shared" si="53"/>
        <v>LISTERINE</v>
      </c>
      <c r="K3438" t="str">
        <f>VLOOKUP($A3438&amp;$C3438&amp;$B3438,Mapping!$C:$G,5,0)</f>
        <v>Oral &amp; Topical</v>
      </c>
      <c r="L3438" t="str">
        <f>VLOOKUP(J3438&amp;H3438,Mapping!J:K,2,0)</f>
        <v>Listerine Pharma</v>
      </c>
      <c r="M3438" t="str">
        <f>IF(OR(I3438="PIZ BUIN",I3438="LISTERINE"),VLOOKUP(E3438,MAPEO!C:D,2,0)&amp;" "&amp;H3438,VLOOKUP(E3438,MAPEO!C:D,2,0))</f>
        <v>Listerine PHARMA</v>
      </c>
      <c r="N3438">
        <f>VLOOKUP(F3438,MD!A:B,2,0)</f>
        <v>0</v>
      </c>
    </row>
    <row r="3439" spans="1:14">
      <c r="A3439" t="s">
        <v>133</v>
      </c>
      <c r="B3439" t="s">
        <v>0</v>
      </c>
      <c r="C3439" t="s">
        <v>207</v>
      </c>
      <c r="D3439" t="s">
        <v>207</v>
      </c>
      <c r="E3439" t="s">
        <v>614</v>
      </c>
      <c r="F3439" t="s">
        <v>111</v>
      </c>
      <c r="G3439" s="3">
        <v>1506.52</v>
      </c>
      <c r="H3439" s="3" t="str">
        <f>VLOOKUP($A3439&amp;$C3439&amp;$B3439,Mapping!$C:$G,3,0)</f>
        <v>PHARMA</v>
      </c>
      <c r="I3439" t="str">
        <f>VLOOKUP($A3439&amp;$C3439&amp;$B3439,Mapping!$C:$G,4,0)</f>
        <v>LISTERINE</v>
      </c>
      <c r="J3439" t="str">
        <f t="shared" si="53"/>
        <v>LISTERINE</v>
      </c>
      <c r="K3439" t="str">
        <f>VLOOKUP($A3439&amp;$C3439&amp;$B3439,Mapping!$C:$G,5,0)</f>
        <v>Oral &amp; Topical</v>
      </c>
      <c r="L3439" t="str">
        <f>VLOOKUP(J3439&amp;H3439,Mapping!J:K,2,0)</f>
        <v>Listerine Pharma</v>
      </c>
      <c r="M3439" t="str">
        <f>IF(OR(I3439="PIZ BUIN",I3439="LISTERINE"),VLOOKUP(E3439,MAPEO!C:D,2,0)&amp;" "&amp;H3439,VLOOKUP(E3439,MAPEO!C:D,2,0))</f>
        <v>Listerine PHARMA</v>
      </c>
      <c r="N3439">
        <f>VLOOKUP(F3439,MD!A:B,2,0)</f>
        <v>0</v>
      </c>
    </row>
    <row r="3440" spans="1:14">
      <c r="A3440" t="s">
        <v>133</v>
      </c>
      <c r="B3440" t="s">
        <v>0</v>
      </c>
      <c r="C3440" t="s">
        <v>207</v>
      </c>
      <c r="D3440" t="s">
        <v>207</v>
      </c>
      <c r="E3440" t="s">
        <v>614</v>
      </c>
      <c r="F3440" t="s">
        <v>114</v>
      </c>
      <c r="G3440" s="3">
        <v>3165.83</v>
      </c>
      <c r="H3440" s="3" t="str">
        <f>VLOOKUP($A3440&amp;$C3440&amp;$B3440,Mapping!$C:$G,3,0)</f>
        <v>PHARMA</v>
      </c>
      <c r="I3440" t="str">
        <f>VLOOKUP($A3440&amp;$C3440&amp;$B3440,Mapping!$C:$G,4,0)</f>
        <v>LISTERINE</v>
      </c>
      <c r="J3440" t="str">
        <f t="shared" si="53"/>
        <v>LISTERINE</v>
      </c>
      <c r="K3440" t="str">
        <f>VLOOKUP($A3440&amp;$C3440&amp;$B3440,Mapping!$C:$G,5,0)</f>
        <v>Oral &amp; Topical</v>
      </c>
      <c r="L3440" t="str">
        <f>VLOOKUP(J3440&amp;H3440,Mapping!J:K,2,0)</f>
        <v>Listerine Pharma</v>
      </c>
      <c r="M3440" t="str">
        <f>IF(OR(I3440="PIZ BUIN",I3440="LISTERINE"),VLOOKUP(E3440,MAPEO!C:D,2,0)&amp;" "&amp;H3440,VLOOKUP(E3440,MAPEO!C:D,2,0))</f>
        <v>Listerine PHARMA</v>
      </c>
      <c r="N3440">
        <f>VLOOKUP(F3440,MD!A:B,2,0)</f>
        <v>0</v>
      </c>
    </row>
    <row r="3441" spans="1:14">
      <c r="A3441" t="s">
        <v>133</v>
      </c>
      <c r="B3441" t="s">
        <v>0</v>
      </c>
      <c r="C3441" t="s">
        <v>207</v>
      </c>
      <c r="D3441" t="s">
        <v>207</v>
      </c>
      <c r="E3441" t="s">
        <v>614</v>
      </c>
      <c r="F3441" t="s">
        <v>115</v>
      </c>
      <c r="G3441" s="3">
        <v>278.02</v>
      </c>
      <c r="H3441" s="3" t="str">
        <f>VLOOKUP($A3441&amp;$C3441&amp;$B3441,Mapping!$C:$G,3,0)</f>
        <v>PHARMA</v>
      </c>
      <c r="I3441" t="str">
        <f>VLOOKUP($A3441&amp;$C3441&amp;$B3441,Mapping!$C:$G,4,0)</f>
        <v>LISTERINE</v>
      </c>
      <c r="J3441" t="str">
        <f t="shared" si="53"/>
        <v>LISTERINE</v>
      </c>
      <c r="K3441" t="str">
        <f>VLOOKUP($A3441&amp;$C3441&amp;$B3441,Mapping!$C:$G,5,0)</f>
        <v>Oral &amp; Topical</v>
      </c>
      <c r="L3441" t="str">
        <f>VLOOKUP(J3441&amp;H3441,Mapping!J:K,2,0)</f>
        <v>Listerine Pharma</v>
      </c>
      <c r="M3441" t="str">
        <f>IF(OR(I3441="PIZ BUIN",I3441="LISTERINE"),VLOOKUP(E3441,MAPEO!C:D,2,0)&amp;" "&amp;H3441,VLOOKUP(E3441,MAPEO!C:D,2,0))</f>
        <v>Listerine PHARMA</v>
      </c>
      <c r="N3441" t="str">
        <f>VLOOKUP(F3441,MD!A:B,2,0)</f>
        <v>YTD 2016</v>
      </c>
    </row>
    <row r="3442" spans="1:14">
      <c r="A3442" t="s">
        <v>133</v>
      </c>
      <c r="B3442" t="s">
        <v>0</v>
      </c>
      <c r="C3442" t="s">
        <v>207</v>
      </c>
      <c r="D3442" t="s">
        <v>207</v>
      </c>
      <c r="E3442" t="s">
        <v>614</v>
      </c>
      <c r="F3442" t="s">
        <v>117</v>
      </c>
      <c r="G3442" s="3">
        <v>899.14</v>
      </c>
      <c r="H3442" s="3" t="str">
        <f>VLOOKUP($A3442&amp;$C3442&amp;$B3442,Mapping!$C:$G,3,0)</f>
        <v>PHARMA</v>
      </c>
      <c r="I3442" t="str">
        <f>VLOOKUP($A3442&amp;$C3442&amp;$B3442,Mapping!$C:$G,4,0)</f>
        <v>LISTERINE</v>
      </c>
      <c r="J3442" t="str">
        <f t="shared" si="53"/>
        <v>LISTERINE</v>
      </c>
      <c r="K3442" t="str">
        <f>VLOOKUP($A3442&amp;$C3442&amp;$B3442,Mapping!$C:$G,5,0)</f>
        <v>Oral &amp; Topical</v>
      </c>
      <c r="L3442" t="str">
        <f>VLOOKUP(J3442&amp;H3442,Mapping!J:K,2,0)</f>
        <v>Listerine Pharma</v>
      </c>
      <c r="M3442" t="str">
        <f>IF(OR(I3442="PIZ BUIN",I3442="LISTERINE"),VLOOKUP(E3442,MAPEO!C:D,2,0)&amp;" "&amp;H3442,VLOOKUP(E3442,MAPEO!C:D,2,0))</f>
        <v>Listerine PHARMA</v>
      </c>
      <c r="N3442" t="str">
        <f>VLOOKUP(F3442,MD!A:B,2,0)</f>
        <v>YTD 2016</v>
      </c>
    </row>
    <row r="3443" spans="1:14">
      <c r="A3443" t="s">
        <v>133</v>
      </c>
      <c r="B3443" t="s">
        <v>0</v>
      </c>
      <c r="C3443" t="s">
        <v>207</v>
      </c>
      <c r="D3443" t="s">
        <v>207</v>
      </c>
      <c r="E3443" t="s">
        <v>614</v>
      </c>
      <c r="F3443" t="s">
        <v>118</v>
      </c>
      <c r="G3443" s="3">
        <v>1992.47</v>
      </c>
      <c r="H3443" s="3" t="str">
        <f>VLOOKUP($A3443&amp;$C3443&amp;$B3443,Mapping!$C:$G,3,0)</f>
        <v>PHARMA</v>
      </c>
      <c r="I3443" t="str">
        <f>VLOOKUP($A3443&amp;$C3443&amp;$B3443,Mapping!$C:$G,4,0)</f>
        <v>LISTERINE</v>
      </c>
      <c r="J3443" t="str">
        <f t="shared" si="53"/>
        <v>LISTERINE</v>
      </c>
      <c r="K3443" t="str">
        <f>VLOOKUP($A3443&amp;$C3443&amp;$B3443,Mapping!$C:$G,5,0)</f>
        <v>Oral &amp; Topical</v>
      </c>
      <c r="L3443" t="str">
        <f>VLOOKUP(J3443&amp;H3443,Mapping!J:K,2,0)</f>
        <v>Listerine Pharma</v>
      </c>
      <c r="M3443" t="str">
        <f>IF(OR(I3443="PIZ BUIN",I3443="LISTERINE"),VLOOKUP(E3443,MAPEO!C:D,2,0)&amp;" "&amp;H3443,VLOOKUP(E3443,MAPEO!C:D,2,0))</f>
        <v>Listerine PHARMA</v>
      </c>
      <c r="N3443" t="str">
        <f>VLOOKUP(F3443,MD!A:B,2,0)</f>
        <v>YTD 2016</v>
      </c>
    </row>
    <row r="3444" spans="1:14">
      <c r="A3444" t="s">
        <v>133</v>
      </c>
      <c r="B3444" t="s">
        <v>0</v>
      </c>
      <c r="C3444" t="s">
        <v>207</v>
      </c>
      <c r="D3444" t="s">
        <v>207</v>
      </c>
      <c r="E3444" t="s">
        <v>615</v>
      </c>
      <c r="F3444" t="s">
        <v>487</v>
      </c>
      <c r="G3444" s="3">
        <v>-164.47</v>
      </c>
      <c r="H3444" s="3" t="str">
        <f>VLOOKUP($A3444&amp;$C3444&amp;$B3444,Mapping!$C:$G,3,0)</f>
        <v>PHARMA</v>
      </c>
      <c r="I3444" t="str">
        <f>VLOOKUP($A3444&amp;$C3444&amp;$B3444,Mapping!$C:$G,4,0)</f>
        <v>LISTERINE</v>
      </c>
      <c r="J3444" t="str">
        <f t="shared" si="53"/>
        <v>LISTERINE</v>
      </c>
      <c r="K3444" t="str">
        <f>VLOOKUP($A3444&amp;$C3444&amp;$B3444,Mapping!$C:$G,5,0)</f>
        <v>Oral &amp; Topical</v>
      </c>
      <c r="L3444" t="str">
        <f>VLOOKUP(J3444&amp;H3444,Mapping!J:K,2,0)</f>
        <v>Listerine Pharma</v>
      </c>
      <c r="M3444" t="str">
        <f>IF(OR(I3444="PIZ BUIN",I3444="LISTERINE"),VLOOKUP(E3444,MAPEO!C:D,2,0)&amp;" "&amp;H3444,VLOOKUP(E3444,MAPEO!C:D,2,0))</f>
        <v>Listerine PHARMA</v>
      </c>
      <c r="N3444">
        <f>VLOOKUP(F3444,MD!A:B,2,0)</f>
        <v>0</v>
      </c>
    </row>
    <row r="3445" spans="1:14">
      <c r="A3445" t="s">
        <v>133</v>
      </c>
      <c r="B3445" t="s">
        <v>0</v>
      </c>
      <c r="C3445" t="s">
        <v>207</v>
      </c>
      <c r="D3445" t="s">
        <v>207</v>
      </c>
      <c r="E3445" t="s">
        <v>615</v>
      </c>
      <c r="F3445" t="s">
        <v>491</v>
      </c>
      <c r="G3445" s="3">
        <v>49.15</v>
      </c>
      <c r="H3445" s="3" t="str">
        <f>VLOOKUP($A3445&amp;$C3445&amp;$B3445,Mapping!$C:$G,3,0)</f>
        <v>PHARMA</v>
      </c>
      <c r="I3445" t="str">
        <f>VLOOKUP($A3445&amp;$C3445&amp;$B3445,Mapping!$C:$G,4,0)</f>
        <v>LISTERINE</v>
      </c>
      <c r="J3445" t="str">
        <f t="shared" si="53"/>
        <v>LISTERINE</v>
      </c>
      <c r="K3445" t="str">
        <f>VLOOKUP($A3445&amp;$C3445&amp;$B3445,Mapping!$C:$G,5,0)</f>
        <v>Oral &amp; Topical</v>
      </c>
      <c r="L3445" t="str">
        <f>VLOOKUP(J3445&amp;H3445,Mapping!J:K,2,0)</f>
        <v>Listerine Pharma</v>
      </c>
      <c r="M3445" t="str">
        <f>IF(OR(I3445="PIZ BUIN",I3445="LISTERINE"),VLOOKUP(E3445,MAPEO!C:D,2,0)&amp;" "&amp;H3445,VLOOKUP(E3445,MAPEO!C:D,2,0))</f>
        <v>Listerine PHARMA</v>
      </c>
      <c r="N3445">
        <f>VLOOKUP(F3445,MD!A:B,2,0)</f>
        <v>0</v>
      </c>
    </row>
    <row r="3446" spans="1:14">
      <c r="A3446" t="s">
        <v>133</v>
      </c>
      <c r="B3446" t="s">
        <v>0</v>
      </c>
      <c r="C3446" t="s">
        <v>207</v>
      </c>
      <c r="D3446" t="s">
        <v>207</v>
      </c>
      <c r="E3446" t="s">
        <v>615</v>
      </c>
      <c r="F3446" t="s">
        <v>492</v>
      </c>
      <c r="G3446" s="3">
        <v>49.66</v>
      </c>
      <c r="H3446" s="3" t="str">
        <f>VLOOKUP($A3446&amp;$C3446&amp;$B3446,Mapping!$C:$G,3,0)</f>
        <v>PHARMA</v>
      </c>
      <c r="I3446" t="str">
        <f>VLOOKUP($A3446&amp;$C3446&amp;$B3446,Mapping!$C:$G,4,0)</f>
        <v>LISTERINE</v>
      </c>
      <c r="J3446" t="str">
        <f t="shared" si="53"/>
        <v>LISTERINE</v>
      </c>
      <c r="K3446" t="str">
        <f>VLOOKUP($A3446&amp;$C3446&amp;$B3446,Mapping!$C:$G,5,0)</f>
        <v>Oral &amp; Topical</v>
      </c>
      <c r="L3446" t="str">
        <f>VLOOKUP(J3446&amp;H3446,Mapping!J:K,2,0)</f>
        <v>Listerine Pharma</v>
      </c>
      <c r="M3446" t="str">
        <f>IF(OR(I3446="PIZ BUIN",I3446="LISTERINE"),VLOOKUP(E3446,MAPEO!C:D,2,0)&amp;" "&amp;H3446,VLOOKUP(E3446,MAPEO!C:D,2,0))</f>
        <v>Listerine PHARMA</v>
      </c>
      <c r="N3446">
        <f>VLOOKUP(F3446,MD!A:B,2,0)</f>
        <v>0</v>
      </c>
    </row>
    <row r="3447" spans="1:14">
      <c r="A3447" t="s">
        <v>133</v>
      </c>
      <c r="B3447" t="s">
        <v>0</v>
      </c>
      <c r="C3447" t="s">
        <v>207</v>
      </c>
      <c r="D3447" t="s">
        <v>207</v>
      </c>
      <c r="E3447" t="s">
        <v>615</v>
      </c>
      <c r="F3447" t="s">
        <v>493</v>
      </c>
      <c r="G3447" s="3">
        <v>115.85</v>
      </c>
      <c r="H3447" s="3" t="str">
        <f>VLOOKUP($A3447&amp;$C3447&amp;$B3447,Mapping!$C:$G,3,0)</f>
        <v>PHARMA</v>
      </c>
      <c r="I3447" t="str">
        <f>VLOOKUP($A3447&amp;$C3447&amp;$B3447,Mapping!$C:$G,4,0)</f>
        <v>LISTERINE</v>
      </c>
      <c r="J3447" t="str">
        <f t="shared" ref="J3447:J3510" si="54">IF(OR(C3447="ROC",C3447="COMPEED"),E3447,D3447)</f>
        <v>LISTERINE</v>
      </c>
      <c r="K3447" t="str">
        <f>VLOOKUP($A3447&amp;$C3447&amp;$B3447,Mapping!$C:$G,5,0)</f>
        <v>Oral &amp; Topical</v>
      </c>
      <c r="L3447" t="str">
        <f>VLOOKUP(J3447&amp;H3447,Mapping!J:K,2,0)</f>
        <v>Listerine Pharma</v>
      </c>
      <c r="M3447" t="str">
        <f>IF(OR(I3447="PIZ BUIN",I3447="LISTERINE"),VLOOKUP(E3447,MAPEO!C:D,2,0)&amp;" "&amp;H3447,VLOOKUP(E3447,MAPEO!C:D,2,0))</f>
        <v>Listerine PHARMA</v>
      </c>
      <c r="N3447">
        <f>VLOOKUP(F3447,MD!A:B,2,0)</f>
        <v>0</v>
      </c>
    </row>
    <row r="3448" spans="1:14">
      <c r="A3448" t="s">
        <v>133</v>
      </c>
      <c r="B3448" t="s">
        <v>0</v>
      </c>
      <c r="C3448" t="s">
        <v>207</v>
      </c>
      <c r="D3448" t="s">
        <v>207</v>
      </c>
      <c r="E3448" t="s">
        <v>615</v>
      </c>
      <c r="F3448" t="s">
        <v>97</v>
      </c>
      <c r="G3448" s="3">
        <v>49.42</v>
      </c>
      <c r="H3448" s="3" t="str">
        <f>VLOOKUP($A3448&amp;$C3448&amp;$B3448,Mapping!$C:$G,3,0)</f>
        <v>PHARMA</v>
      </c>
      <c r="I3448" t="str">
        <f>VLOOKUP($A3448&amp;$C3448&amp;$B3448,Mapping!$C:$G,4,0)</f>
        <v>LISTERINE</v>
      </c>
      <c r="J3448" t="str">
        <f t="shared" si="54"/>
        <v>LISTERINE</v>
      </c>
      <c r="K3448" t="str">
        <f>VLOOKUP($A3448&amp;$C3448&amp;$B3448,Mapping!$C:$G,5,0)</f>
        <v>Oral &amp; Topical</v>
      </c>
      <c r="L3448" t="str">
        <f>VLOOKUP(J3448&amp;H3448,Mapping!J:K,2,0)</f>
        <v>Listerine Pharma</v>
      </c>
      <c r="M3448" t="str">
        <f>IF(OR(I3448="PIZ BUIN",I3448="LISTERINE"),VLOOKUP(E3448,MAPEO!C:D,2,0)&amp;" "&amp;H3448,VLOOKUP(E3448,MAPEO!C:D,2,0))</f>
        <v>Listerine PHARMA</v>
      </c>
      <c r="N3448" t="str">
        <f>VLOOKUP(F3448,MD!A:B,2,0)</f>
        <v>YTD 2015</v>
      </c>
    </row>
    <row r="3449" spans="1:14">
      <c r="A3449" t="s">
        <v>133</v>
      </c>
      <c r="B3449" t="s">
        <v>0</v>
      </c>
      <c r="C3449" t="s">
        <v>207</v>
      </c>
      <c r="D3449" t="s">
        <v>207</v>
      </c>
      <c r="E3449" t="s">
        <v>615</v>
      </c>
      <c r="F3449" t="s">
        <v>101</v>
      </c>
      <c r="G3449" s="3">
        <v>99.02</v>
      </c>
      <c r="H3449" s="3" t="str">
        <f>VLOOKUP($A3449&amp;$C3449&amp;$B3449,Mapping!$C:$G,3,0)</f>
        <v>PHARMA</v>
      </c>
      <c r="I3449" t="str">
        <f>VLOOKUP($A3449&amp;$C3449&amp;$B3449,Mapping!$C:$G,4,0)</f>
        <v>LISTERINE</v>
      </c>
      <c r="J3449" t="str">
        <f t="shared" si="54"/>
        <v>LISTERINE</v>
      </c>
      <c r="K3449" t="str">
        <f>VLOOKUP($A3449&amp;$C3449&amp;$B3449,Mapping!$C:$G,5,0)</f>
        <v>Oral &amp; Topical</v>
      </c>
      <c r="L3449" t="str">
        <f>VLOOKUP(J3449&amp;H3449,Mapping!J:K,2,0)</f>
        <v>Listerine Pharma</v>
      </c>
      <c r="M3449" t="str">
        <f>IF(OR(I3449="PIZ BUIN",I3449="LISTERINE"),VLOOKUP(E3449,MAPEO!C:D,2,0)&amp;" "&amp;H3449,VLOOKUP(E3449,MAPEO!C:D,2,0))</f>
        <v>Listerine PHARMA</v>
      </c>
      <c r="N3449" t="str">
        <f>VLOOKUP(F3449,MD!A:B,2,0)</f>
        <v>YTD 2015</v>
      </c>
    </row>
    <row r="3450" spans="1:14">
      <c r="A3450" t="s">
        <v>133</v>
      </c>
      <c r="B3450" t="s">
        <v>0</v>
      </c>
      <c r="C3450" t="s">
        <v>207</v>
      </c>
      <c r="D3450" t="s">
        <v>207</v>
      </c>
      <c r="E3450" t="s">
        <v>615</v>
      </c>
      <c r="F3450" t="s">
        <v>104</v>
      </c>
      <c r="G3450" s="3">
        <v>49.57</v>
      </c>
      <c r="H3450" s="3" t="str">
        <f>VLOOKUP($A3450&amp;$C3450&amp;$B3450,Mapping!$C:$G,3,0)</f>
        <v>PHARMA</v>
      </c>
      <c r="I3450" t="str">
        <f>VLOOKUP($A3450&amp;$C3450&amp;$B3450,Mapping!$C:$G,4,0)</f>
        <v>LISTERINE</v>
      </c>
      <c r="J3450" t="str">
        <f t="shared" si="54"/>
        <v>LISTERINE</v>
      </c>
      <c r="K3450" t="str">
        <f>VLOOKUP($A3450&amp;$C3450&amp;$B3450,Mapping!$C:$G,5,0)</f>
        <v>Oral &amp; Topical</v>
      </c>
      <c r="L3450" t="str">
        <f>VLOOKUP(J3450&amp;H3450,Mapping!J:K,2,0)</f>
        <v>Listerine Pharma</v>
      </c>
      <c r="M3450" t="str">
        <f>IF(OR(I3450="PIZ BUIN",I3450="LISTERINE"),VLOOKUP(E3450,MAPEO!C:D,2,0)&amp;" "&amp;H3450,VLOOKUP(E3450,MAPEO!C:D,2,0))</f>
        <v>Listerine PHARMA</v>
      </c>
      <c r="N3450" t="str">
        <f>VLOOKUP(F3450,MD!A:B,2,0)</f>
        <v>YTD 2015</v>
      </c>
    </row>
    <row r="3451" spans="1:14">
      <c r="A3451" t="s">
        <v>133</v>
      </c>
      <c r="B3451" t="s">
        <v>0</v>
      </c>
      <c r="C3451" t="s">
        <v>207</v>
      </c>
      <c r="D3451" t="s">
        <v>207</v>
      </c>
      <c r="E3451" t="s">
        <v>615</v>
      </c>
      <c r="F3451" t="s">
        <v>105</v>
      </c>
      <c r="G3451" s="3">
        <v>-0.48</v>
      </c>
      <c r="H3451" s="3" t="str">
        <f>VLOOKUP($A3451&amp;$C3451&amp;$B3451,Mapping!$C:$G,3,0)</f>
        <v>PHARMA</v>
      </c>
      <c r="I3451" t="str">
        <f>VLOOKUP($A3451&amp;$C3451&amp;$B3451,Mapping!$C:$G,4,0)</f>
        <v>LISTERINE</v>
      </c>
      <c r="J3451" t="str">
        <f t="shared" si="54"/>
        <v>LISTERINE</v>
      </c>
      <c r="K3451" t="str">
        <f>VLOOKUP($A3451&amp;$C3451&amp;$B3451,Mapping!$C:$G,5,0)</f>
        <v>Oral &amp; Topical</v>
      </c>
      <c r="L3451" t="str">
        <f>VLOOKUP(J3451&amp;H3451,Mapping!J:K,2,0)</f>
        <v>Listerine Pharma</v>
      </c>
      <c r="M3451" t="str">
        <f>IF(OR(I3451="PIZ BUIN",I3451="LISTERINE"),VLOOKUP(E3451,MAPEO!C:D,2,0)&amp;" "&amp;H3451,VLOOKUP(E3451,MAPEO!C:D,2,0))</f>
        <v>Listerine PHARMA</v>
      </c>
      <c r="N3451" t="str">
        <f>VLOOKUP(F3451,MD!A:B,2,0)</f>
        <v>YTD 2015</v>
      </c>
    </row>
    <row r="3452" spans="1:14">
      <c r="A3452" t="s">
        <v>133</v>
      </c>
      <c r="B3452" t="s">
        <v>0</v>
      </c>
      <c r="C3452" t="s">
        <v>207</v>
      </c>
      <c r="D3452" t="s">
        <v>207</v>
      </c>
      <c r="E3452" t="s">
        <v>615</v>
      </c>
      <c r="F3452" t="s">
        <v>106</v>
      </c>
      <c r="G3452" s="3">
        <v>246.21</v>
      </c>
      <c r="H3452" s="3" t="str">
        <f>VLOOKUP($A3452&amp;$C3452&amp;$B3452,Mapping!$C:$G,3,0)</f>
        <v>PHARMA</v>
      </c>
      <c r="I3452" t="str">
        <f>VLOOKUP($A3452&amp;$C3452&amp;$B3452,Mapping!$C:$G,4,0)</f>
        <v>LISTERINE</v>
      </c>
      <c r="J3452" t="str">
        <f t="shared" si="54"/>
        <v>LISTERINE</v>
      </c>
      <c r="K3452" t="str">
        <f>VLOOKUP($A3452&amp;$C3452&amp;$B3452,Mapping!$C:$G,5,0)</f>
        <v>Oral &amp; Topical</v>
      </c>
      <c r="L3452" t="str">
        <f>VLOOKUP(J3452&amp;H3452,Mapping!J:K,2,0)</f>
        <v>Listerine Pharma</v>
      </c>
      <c r="M3452" t="str">
        <f>IF(OR(I3452="PIZ BUIN",I3452="LISTERINE"),VLOOKUP(E3452,MAPEO!C:D,2,0)&amp;" "&amp;H3452,VLOOKUP(E3452,MAPEO!C:D,2,0))</f>
        <v>Listerine PHARMA</v>
      </c>
      <c r="N3452" t="str">
        <f>VLOOKUP(F3452,MD!A:B,2,0)</f>
        <v>YTD 2015</v>
      </c>
    </row>
    <row r="3453" spans="1:14">
      <c r="A3453" t="s">
        <v>133</v>
      </c>
      <c r="B3453" t="s">
        <v>0</v>
      </c>
      <c r="C3453" t="s">
        <v>207</v>
      </c>
      <c r="D3453" t="s">
        <v>207</v>
      </c>
      <c r="E3453" t="s">
        <v>615</v>
      </c>
      <c r="F3453" t="s">
        <v>108</v>
      </c>
      <c r="G3453" s="3">
        <v>-0.66</v>
      </c>
      <c r="H3453" s="3" t="str">
        <f>VLOOKUP($A3453&amp;$C3453&amp;$B3453,Mapping!$C:$G,3,0)</f>
        <v>PHARMA</v>
      </c>
      <c r="I3453" t="str">
        <f>VLOOKUP($A3453&amp;$C3453&amp;$B3453,Mapping!$C:$G,4,0)</f>
        <v>LISTERINE</v>
      </c>
      <c r="J3453" t="str">
        <f t="shared" si="54"/>
        <v>LISTERINE</v>
      </c>
      <c r="K3453" t="str">
        <f>VLOOKUP($A3453&amp;$C3453&amp;$B3453,Mapping!$C:$G,5,0)</f>
        <v>Oral &amp; Topical</v>
      </c>
      <c r="L3453" t="str">
        <f>VLOOKUP(J3453&amp;H3453,Mapping!J:K,2,0)</f>
        <v>Listerine Pharma</v>
      </c>
      <c r="M3453" t="str">
        <f>IF(OR(I3453="PIZ BUIN",I3453="LISTERINE"),VLOOKUP(E3453,MAPEO!C:D,2,0)&amp;" "&amp;H3453,VLOOKUP(E3453,MAPEO!C:D,2,0))</f>
        <v>Listerine PHARMA</v>
      </c>
      <c r="N3453">
        <f>VLOOKUP(F3453,MD!A:B,2,0)</f>
        <v>0</v>
      </c>
    </row>
    <row r="3454" spans="1:14">
      <c r="A3454" t="s">
        <v>133</v>
      </c>
      <c r="B3454" t="s">
        <v>0</v>
      </c>
      <c r="C3454" t="s">
        <v>207</v>
      </c>
      <c r="D3454" t="s">
        <v>207</v>
      </c>
      <c r="E3454" t="s">
        <v>615</v>
      </c>
      <c r="F3454" t="s">
        <v>109</v>
      </c>
      <c r="G3454" s="3">
        <v>1.53</v>
      </c>
      <c r="H3454" s="3" t="str">
        <f>VLOOKUP($A3454&amp;$C3454&amp;$B3454,Mapping!$C:$G,3,0)</f>
        <v>PHARMA</v>
      </c>
      <c r="I3454" t="str">
        <f>VLOOKUP($A3454&amp;$C3454&amp;$B3454,Mapping!$C:$G,4,0)</f>
        <v>LISTERINE</v>
      </c>
      <c r="J3454" t="str">
        <f t="shared" si="54"/>
        <v>LISTERINE</v>
      </c>
      <c r="K3454" t="str">
        <f>VLOOKUP($A3454&amp;$C3454&amp;$B3454,Mapping!$C:$G,5,0)</f>
        <v>Oral &amp; Topical</v>
      </c>
      <c r="L3454" t="str">
        <f>VLOOKUP(J3454&amp;H3454,Mapping!J:K,2,0)</f>
        <v>Listerine Pharma</v>
      </c>
      <c r="M3454" t="str">
        <f>IF(OR(I3454="PIZ BUIN",I3454="LISTERINE"),VLOOKUP(E3454,MAPEO!C:D,2,0)&amp;" "&amp;H3454,VLOOKUP(E3454,MAPEO!C:D,2,0))</f>
        <v>Listerine PHARMA</v>
      </c>
      <c r="N3454">
        <f>VLOOKUP(F3454,MD!A:B,2,0)</f>
        <v>0</v>
      </c>
    </row>
    <row r="3455" spans="1:14">
      <c r="A3455" t="s">
        <v>133</v>
      </c>
      <c r="B3455" t="s">
        <v>0</v>
      </c>
      <c r="C3455" t="s">
        <v>207</v>
      </c>
      <c r="D3455" t="s">
        <v>207</v>
      </c>
      <c r="E3455" t="s">
        <v>615</v>
      </c>
      <c r="F3455" t="s">
        <v>110</v>
      </c>
      <c r="G3455" s="3">
        <v>49.48</v>
      </c>
      <c r="H3455" s="3" t="str">
        <f>VLOOKUP($A3455&amp;$C3455&amp;$B3455,Mapping!$C:$G,3,0)</f>
        <v>PHARMA</v>
      </c>
      <c r="I3455" t="str">
        <f>VLOOKUP($A3455&amp;$C3455&amp;$B3455,Mapping!$C:$G,4,0)</f>
        <v>LISTERINE</v>
      </c>
      <c r="J3455" t="str">
        <f t="shared" si="54"/>
        <v>LISTERINE</v>
      </c>
      <c r="K3455" t="str">
        <f>VLOOKUP($A3455&amp;$C3455&amp;$B3455,Mapping!$C:$G,5,0)</f>
        <v>Oral &amp; Topical</v>
      </c>
      <c r="L3455" t="str">
        <f>VLOOKUP(J3455&amp;H3455,Mapping!J:K,2,0)</f>
        <v>Listerine Pharma</v>
      </c>
      <c r="M3455" t="str">
        <f>IF(OR(I3455="PIZ BUIN",I3455="LISTERINE"),VLOOKUP(E3455,MAPEO!C:D,2,0)&amp;" "&amp;H3455,VLOOKUP(E3455,MAPEO!C:D,2,0))</f>
        <v>Listerine PHARMA</v>
      </c>
      <c r="N3455">
        <f>VLOOKUP(F3455,MD!A:B,2,0)</f>
        <v>0</v>
      </c>
    </row>
    <row r="3456" spans="1:14">
      <c r="A3456" t="s">
        <v>133</v>
      </c>
      <c r="B3456" t="s">
        <v>0</v>
      </c>
      <c r="C3456" t="s">
        <v>207</v>
      </c>
      <c r="D3456" t="s">
        <v>207</v>
      </c>
      <c r="E3456" t="s">
        <v>615</v>
      </c>
      <c r="F3456" t="s">
        <v>111</v>
      </c>
      <c r="G3456" s="3">
        <v>2.35</v>
      </c>
      <c r="H3456" s="3" t="str">
        <f>VLOOKUP($A3456&amp;$C3456&amp;$B3456,Mapping!$C:$G,3,0)</f>
        <v>PHARMA</v>
      </c>
      <c r="I3456" t="str">
        <f>VLOOKUP($A3456&amp;$C3456&amp;$B3456,Mapping!$C:$G,4,0)</f>
        <v>LISTERINE</v>
      </c>
      <c r="J3456" t="str">
        <f t="shared" si="54"/>
        <v>LISTERINE</v>
      </c>
      <c r="K3456" t="str">
        <f>VLOOKUP($A3456&amp;$C3456&amp;$B3456,Mapping!$C:$G,5,0)</f>
        <v>Oral &amp; Topical</v>
      </c>
      <c r="L3456" t="str">
        <f>VLOOKUP(J3456&amp;H3456,Mapping!J:K,2,0)</f>
        <v>Listerine Pharma</v>
      </c>
      <c r="M3456" t="str">
        <f>IF(OR(I3456="PIZ BUIN",I3456="LISTERINE"),VLOOKUP(E3456,MAPEO!C:D,2,0)&amp;" "&amp;H3456,VLOOKUP(E3456,MAPEO!C:D,2,0))</f>
        <v>Listerine PHARMA</v>
      </c>
      <c r="N3456">
        <f>VLOOKUP(F3456,MD!A:B,2,0)</f>
        <v>0</v>
      </c>
    </row>
    <row r="3457" spans="1:14">
      <c r="A3457" t="s">
        <v>133</v>
      </c>
      <c r="B3457" t="s">
        <v>0</v>
      </c>
      <c r="C3457" t="s">
        <v>207</v>
      </c>
      <c r="D3457" t="s">
        <v>207</v>
      </c>
      <c r="E3457" t="s">
        <v>615</v>
      </c>
      <c r="F3457" t="s">
        <v>114</v>
      </c>
      <c r="G3457" s="3">
        <v>-6.74</v>
      </c>
      <c r="H3457" s="3" t="str">
        <f>VLOOKUP($A3457&amp;$C3457&amp;$B3457,Mapping!$C:$G,3,0)</f>
        <v>PHARMA</v>
      </c>
      <c r="I3457" t="str">
        <f>VLOOKUP($A3457&amp;$C3457&amp;$B3457,Mapping!$C:$G,4,0)</f>
        <v>LISTERINE</v>
      </c>
      <c r="J3457" t="str">
        <f t="shared" si="54"/>
        <v>LISTERINE</v>
      </c>
      <c r="K3457" t="str">
        <f>VLOOKUP($A3457&amp;$C3457&amp;$B3457,Mapping!$C:$G,5,0)</f>
        <v>Oral &amp; Topical</v>
      </c>
      <c r="L3457" t="str">
        <f>VLOOKUP(J3457&amp;H3457,Mapping!J:K,2,0)</f>
        <v>Listerine Pharma</v>
      </c>
      <c r="M3457" t="str">
        <f>IF(OR(I3457="PIZ BUIN",I3457="LISTERINE"),VLOOKUP(E3457,MAPEO!C:D,2,0)&amp;" "&amp;H3457,VLOOKUP(E3457,MAPEO!C:D,2,0))</f>
        <v>Listerine PHARMA</v>
      </c>
      <c r="N3457">
        <f>VLOOKUP(F3457,MD!A:B,2,0)</f>
        <v>0</v>
      </c>
    </row>
    <row r="3458" spans="1:14">
      <c r="A3458" t="s">
        <v>133</v>
      </c>
      <c r="B3458" t="s">
        <v>0</v>
      </c>
      <c r="C3458" t="s">
        <v>207</v>
      </c>
      <c r="D3458" t="s">
        <v>207</v>
      </c>
      <c r="E3458" t="s">
        <v>615</v>
      </c>
      <c r="F3458" t="s">
        <v>117</v>
      </c>
      <c r="G3458" s="3">
        <v>49.48</v>
      </c>
      <c r="H3458" s="3" t="str">
        <f>VLOOKUP($A3458&amp;$C3458&amp;$B3458,Mapping!$C:$G,3,0)</f>
        <v>PHARMA</v>
      </c>
      <c r="I3458" t="str">
        <f>VLOOKUP($A3458&amp;$C3458&amp;$B3458,Mapping!$C:$G,4,0)</f>
        <v>LISTERINE</v>
      </c>
      <c r="J3458" t="str">
        <f t="shared" si="54"/>
        <v>LISTERINE</v>
      </c>
      <c r="K3458" t="str">
        <f>VLOOKUP($A3458&amp;$C3458&amp;$B3458,Mapping!$C:$G,5,0)</f>
        <v>Oral &amp; Topical</v>
      </c>
      <c r="L3458" t="str">
        <f>VLOOKUP(J3458&amp;H3458,Mapping!J:K,2,0)</f>
        <v>Listerine Pharma</v>
      </c>
      <c r="M3458" t="str">
        <f>IF(OR(I3458="PIZ BUIN",I3458="LISTERINE"),VLOOKUP(E3458,MAPEO!C:D,2,0)&amp;" "&amp;H3458,VLOOKUP(E3458,MAPEO!C:D,2,0))</f>
        <v>Listerine PHARMA</v>
      </c>
      <c r="N3458" t="str">
        <f>VLOOKUP(F3458,MD!A:B,2,0)</f>
        <v>YTD 2016</v>
      </c>
    </row>
    <row r="3459" spans="1:14">
      <c r="A3459" t="s">
        <v>133</v>
      </c>
      <c r="B3459" t="s">
        <v>0</v>
      </c>
      <c r="C3459" t="s">
        <v>207</v>
      </c>
      <c r="D3459" t="s">
        <v>207</v>
      </c>
      <c r="E3459" t="s">
        <v>615</v>
      </c>
      <c r="F3459" t="s">
        <v>118</v>
      </c>
      <c r="G3459" s="3">
        <v>99.46</v>
      </c>
      <c r="H3459" s="3" t="str">
        <f>VLOOKUP($A3459&amp;$C3459&amp;$B3459,Mapping!$C:$G,3,0)</f>
        <v>PHARMA</v>
      </c>
      <c r="I3459" t="str">
        <f>VLOOKUP($A3459&amp;$C3459&amp;$B3459,Mapping!$C:$G,4,0)</f>
        <v>LISTERINE</v>
      </c>
      <c r="J3459" t="str">
        <f t="shared" si="54"/>
        <v>LISTERINE</v>
      </c>
      <c r="K3459" t="str">
        <f>VLOOKUP($A3459&amp;$C3459&amp;$B3459,Mapping!$C:$G,5,0)</f>
        <v>Oral &amp; Topical</v>
      </c>
      <c r="L3459" t="str">
        <f>VLOOKUP(J3459&amp;H3459,Mapping!J:K,2,0)</f>
        <v>Listerine Pharma</v>
      </c>
      <c r="M3459" t="str">
        <f>IF(OR(I3459="PIZ BUIN",I3459="LISTERINE"),VLOOKUP(E3459,MAPEO!C:D,2,0)&amp;" "&amp;H3459,VLOOKUP(E3459,MAPEO!C:D,2,0))</f>
        <v>Listerine PHARMA</v>
      </c>
      <c r="N3459" t="str">
        <f>VLOOKUP(F3459,MD!A:B,2,0)</f>
        <v>YTD 2016</v>
      </c>
    </row>
    <row r="3460" spans="1:14">
      <c r="A3460" t="s">
        <v>133</v>
      </c>
      <c r="B3460" t="s">
        <v>0</v>
      </c>
      <c r="C3460" t="s">
        <v>207</v>
      </c>
      <c r="D3460" t="s">
        <v>207</v>
      </c>
      <c r="E3460" t="s">
        <v>616</v>
      </c>
      <c r="F3460" t="s">
        <v>482</v>
      </c>
      <c r="G3460" s="3">
        <v>3342.65</v>
      </c>
      <c r="H3460" s="3" t="str">
        <f>VLOOKUP($A3460&amp;$C3460&amp;$B3460,Mapping!$C:$G,3,0)</f>
        <v>PHARMA</v>
      </c>
      <c r="I3460" t="str">
        <f>VLOOKUP($A3460&amp;$C3460&amp;$B3460,Mapping!$C:$G,4,0)</f>
        <v>LISTERINE</v>
      </c>
      <c r="J3460" t="str">
        <f t="shared" si="54"/>
        <v>LISTERINE</v>
      </c>
      <c r="K3460" t="str">
        <f>VLOOKUP($A3460&amp;$C3460&amp;$B3460,Mapping!$C:$G,5,0)</f>
        <v>Oral &amp; Topical</v>
      </c>
      <c r="L3460" t="str">
        <f>VLOOKUP(J3460&amp;H3460,Mapping!J:K,2,0)</f>
        <v>Listerine Pharma</v>
      </c>
      <c r="M3460" t="str">
        <f>IF(OR(I3460="PIZ BUIN",I3460="LISTERINE"),VLOOKUP(E3460,MAPEO!C:D,2,0)&amp;" "&amp;H3460,VLOOKUP(E3460,MAPEO!C:D,2,0))</f>
        <v>Listerine PHARMA</v>
      </c>
      <c r="N3460">
        <f>VLOOKUP(F3460,MD!A:B,2,0)</f>
        <v>0</v>
      </c>
    </row>
    <row r="3461" spans="1:14">
      <c r="A3461" t="s">
        <v>133</v>
      </c>
      <c r="B3461" t="s">
        <v>0</v>
      </c>
      <c r="C3461" t="s">
        <v>207</v>
      </c>
      <c r="D3461" t="s">
        <v>207</v>
      </c>
      <c r="E3461" t="s">
        <v>616</v>
      </c>
      <c r="F3461" t="s">
        <v>483</v>
      </c>
      <c r="G3461" s="3">
        <v>11430.45</v>
      </c>
      <c r="H3461" s="3" t="str">
        <f>VLOOKUP($A3461&amp;$C3461&amp;$B3461,Mapping!$C:$G,3,0)</f>
        <v>PHARMA</v>
      </c>
      <c r="I3461" t="str">
        <f>VLOOKUP($A3461&amp;$C3461&amp;$B3461,Mapping!$C:$G,4,0)</f>
        <v>LISTERINE</v>
      </c>
      <c r="J3461" t="str">
        <f t="shared" si="54"/>
        <v>LISTERINE</v>
      </c>
      <c r="K3461" t="str">
        <f>VLOOKUP($A3461&amp;$C3461&amp;$B3461,Mapping!$C:$G,5,0)</f>
        <v>Oral &amp; Topical</v>
      </c>
      <c r="L3461" t="str">
        <f>VLOOKUP(J3461&amp;H3461,Mapping!J:K,2,0)</f>
        <v>Listerine Pharma</v>
      </c>
      <c r="M3461" t="str">
        <f>IF(OR(I3461="PIZ BUIN",I3461="LISTERINE"),VLOOKUP(E3461,MAPEO!C:D,2,0)&amp;" "&amp;H3461,VLOOKUP(E3461,MAPEO!C:D,2,0))</f>
        <v>Listerine PHARMA</v>
      </c>
      <c r="N3461">
        <f>VLOOKUP(F3461,MD!A:B,2,0)</f>
        <v>0</v>
      </c>
    </row>
    <row r="3462" spans="1:14">
      <c r="A3462" t="s">
        <v>133</v>
      </c>
      <c r="B3462" t="s">
        <v>0</v>
      </c>
      <c r="C3462" t="s">
        <v>207</v>
      </c>
      <c r="D3462" t="s">
        <v>207</v>
      </c>
      <c r="E3462" t="s">
        <v>616</v>
      </c>
      <c r="F3462" t="s">
        <v>484</v>
      </c>
      <c r="G3462" s="3">
        <v>6403.33</v>
      </c>
      <c r="H3462" s="3" t="str">
        <f>VLOOKUP($A3462&amp;$C3462&amp;$B3462,Mapping!$C:$G,3,0)</f>
        <v>PHARMA</v>
      </c>
      <c r="I3462" t="str">
        <f>VLOOKUP($A3462&amp;$C3462&amp;$B3462,Mapping!$C:$G,4,0)</f>
        <v>LISTERINE</v>
      </c>
      <c r="J3462" t="str">
        <f t="shared" si="54"/>
        <v>LISTERINE</v>
      </c>
      <c r="K3462" t="str">
        <f>VLOOKUP($A3462&amp;$C3462&amp;$B3462,Mapping!$C:$G,5,0)</f>
        <v>Oral &amp; Topical</v>
      </c>
      <c r="L3462" t="str">
        <f>VLOOKUP(J3462&amp;H3462,Mapping!J:K,2,0)</f>
        <v>Listerine Pharma</v>
      </c>
      <c r="M3462" t="str">
        <f>IF(OR(I3462="PIZ BUIN",I3462="LISTERINE"),VLOOKUP(E3462,MAPEO!C:D,2,0)&amp;" "&amp;H3462,VLOOKUP(E3462,MAPEO!C:D,2,0))</f>
        <v>Listerine PHARMA</v>
      </c>
      <c r="N3462">
        <f>VLOOKUP(F3462,MD!A:B,2,0)</f>
        <v>0</v>
      </c>
    </row>
    <row r="3463" spans="1:14">
      <c r="A3463" t="s">
        <v>133</v>
      </c>
      <c r="B3463" t="s">
        <v>0</v>
      </c>
      <c r="C3463" t="s">
        <v>207</v>
      </c>
      <c r="D3463" t="s">
        <v>207</v>
      </c>
      <c r="E3463" t="s">
        <v>616</v>
      </c>
      <c r="F3463" t="s">
        <v>485</v>
      </c>
      <c r="G3463" s="3">
        <v>10111.99</v>
      </c>
      <c r="H3463" s="3" t="str">
        <f>VLOOKUP($A3463&amp;$C3463&amp;$B3463,Mapping!$C:$G,3,0)</f>
        <v>PHARMA</v>
      </c>
      <c r="I3463" t="str">
        <f>VLOOKUP($A3463&amp;$C3463&amp;$B3463,Mapping!$C:$G,4,0)</f>
        <v>LISTERINE</v>
      </c>
      <c r="J3463" t="str">
        <f t="shared" si="54"/>
        <v>LISTERINE</v>
      </c>
      <c r="K3463" t="str">
        <f>VLOOKUP($A3463&amp;$C3463&amp;$B3463,Mapping!$C:$G,5,0)</f>
        <v>Oral &amp; Topical</v>
      </c>
      <c r="L3463" t="str">
        <f>VLOOKUP(J3463&amp;H3463,Mapping!J:K,2,0)</f>
        <v>Listerine Pharma</v>
      </c>
      <c r="M3463" t="str">
        <f>IF(OR(I3463="PIZ BUIN",I3463="LISTERINE"),VLOOKUP(E3463,MAPEO!C:D,2,0)&amp;" "&amp;H3463,VLOOKUP(E3463,MAPEO!C:D,2,0))</f>
        <v>Listerine PHARMA</v>
      </c>
      <c r="N3463">
        <f>VLOOKUP(F3463,MD!A:B,2,0)</f>
        <v>0</v>
      </c>
    </row>
    <row r="3464" spans="1:14">
      <c r="A3464" t="s">
        <v>133</v>
      </c>
      <c r="B3464" t="s">
        <v>0</v>
      </c>
      <c r="C3464" t="s">
        <v>207</v>
      </c>
      <c r="D3464" t="s">
        <v>207</v>
      </c>
      <c r="E3464" t="s">
        <v>616</v>
      </c>
      <c r="F3464" t="s">
        <v>486</v>
      </c>
      <c r="G3464" s="3">
        <v>16382.41</v>
      </c>
      <c r="H3464" s="3" t="str">
        <f>VLOOKUP($A3464&amp;$C3464&amp;$B3464,Mapping!$C:$G,3,0)</f>
        <v>PHARMA</v>
      </c>
      <c r="I3464" t="str">
        <f>VLOOKUP($A3464&amp;$C3464&amp;$B3464,Mapping!$C:$G,4,0)</f>
        <v>LISTERINE</v>
      </c>
      <c r="J3464" t="str">
        <f t="shared" si="54"/>
        <v>LISTERINE</v>
      </c>
      <c r="K3464" t="str">
        <f>VLOOKUP($A3464&amp;$C3464&amp;$B3464,Mapping!$C:$G,5,0)</f>
        <v>Oral &amp; Topical</v>
      </c>
      <c r="L3464" t="str">
        <f>VLOOKUP(J3464&amp;H3464,Mapping!J:K,2,0)</f>
        <v>Listerine Pharma</v>
      </c>
      <c r="M3464" t="str">
        <f>IF(OR(I3464="PIZ BUIN",I3464="LISTERINE"),VLOOKUP(E3464,MAPEO!C:D,2,0)&amp;" "&amp;H3464,VLOOKUP(E3464,MAPEO!C:D,2,0))</f>
        <v>Listerine PHARMA</v>
      </c>
      <c r="N3464">
        <f>VLOOKUP(F3464,MD!A:B,2,0)</f>
        <v>0</v>
      </c>
    </row>
    <row r="3465" spans="1:14">
      <c r="A3465" t="s">
        <v>133</v>
      </c>
      <c r="B3465" t="s">
        <v>0</v>
      </c>
      <c r="C3465" t="s">
        <v>207</v>
      </c>
      <c r="D3465" t="s">
        <v>207</v>
      </c>
      <c r="E3465" t="s">
        <v>616</v>
      </c>
      <c r="F3465" t="s">
        <v>487</v>
      </c>
      <c r="G3465" s="3">
        <v>36053.68</v>
      </c>
      <c r="H3465" s="3" t="str">
        <f>VLOOKUP($A3465&amp;$C3465&amp;$B3465,Mapping!$C:$G,3,0)</f>
        <v>PHARMA</v>
      </c>
      <c r="I3465" t="str">
        <f>VLOOKUP($A3465&amp;$C3465&amp;$B3465,Mapping!$C:$G,4,0)</f>
        <v>LISTERINE</v>
      </c>
      <c r="J3465" t="str">
        <f t="shared" si="54"/>
        <v>LISTERINE</v>
      </c>
      <c r="K3465" t="str">
        <f>VLOOKUP($A3465&amp;$C3465&amp;$B3465,Mapping!$C:$G,5,0)</f>
        <v>Oral &amp; Topical</v>
      </c>
      <c r="L3465" t="str">
        <f>VLOOKUP(J3465&amp;H3465,Mapping!J:K,2,0)</f>
        <v>Listerine Pharma</v>
      </c>
      <c r="M3465" t="str">
        <f>IF(OR(I3465="PIZ BUIN",I3465="LISTERINE"),VLOOKUP(E3465,MAPEO!C:D,2,0)&amp;" "&amp;H3465,VLOOKUP(E3465,MAPEO!C:D,2,0))</f>
        <v>Listerine PHARMA</v>
      </c>
      <c r="N3465">
        <f>VLOOKUP(F3465,MD!A:B,2,0)</f>
        <v>0</v>
      </c>
    </row>
    <row r="3466" spans="1:14">
      <c r="A3466" t="s">
        <v>133</v>
      </c>
      <c r="B3466" t="s">
        <v>0</v>
      </c>
      <c r="C3466" t="s">
        <v>207</v>
      </c>
      <c r="D3466" t="s">
        <v>207</v>
      </c>
      <c r="E3466" t="s">
        <v>616</v>
      </c>
      <c r="F3466" t="s">
        <v>488</v>
      </c>
      <c r="G3466" s="3">
        <v>8700.32</v>
      </c>
      <c r="H3466" s="3" t="str">
        <f>VLOOKUP($A3466&amp;$C3466&amp;$B3466,Mapping!$C:$G,3,0)</f>
        <v>PHARMA</v>
      </c>
      <c r="I3466" t="str">
        <f>VLOOKUP($A3466&amp;$C3466&amp;$B3466,Mapping!$C:$G,4,0)</f>
        <v>LISTERINE</v>
      </c>
      <c r="J3466" t="str">
        <f t="shared" si="54"/>
        <v>LISTERINE</v>
      </c>
      <c r="K3466" t="str">
        <f>VLOOKUP($A3466&amp;$C3466&amp;$B3466,Mapping!$C:$G,5,0)</f>
        <v>Oral &amp; Topical</v>
      </c>
      <c r="L3466" t="str">
        <f>VLOOKUP(J3466&amp;H3466,Mapping!J:K,2,0)</f>
        <v>Listerine Pharma</v>
      </c>
      <c r="M3466" t="str">
        <f>IF(OR(I3466="PIZ BUIN",I3466="LISTERINE"),VLOOKUP(E3466,MAPEO!C:D,2,0)&amp;" "&amp;H3466,VLOOKUP(E3466,MAPEO!C:D,2,0))</f>
        <v>Listerine PHARMA</v>
      </c>
      <c r="N3466">
        <f>VLOOKUP(F3466,MD!A:B,2,0)</f>
        <v>0</v>
      </c>
    </row>
    <row r="3467" spans="1:14">
      <c r="A3467" t="s">
        <v>133</v>
      </c>
      <c r="B3467" t="s">
        <v>0</v>
      </c>
      <c r="C3467" t="s">
        <v>207</v>
      </c>
      <c r="D3467" t="s">
        <v>207</v>
      </c>
      <c r="E3467" t="s">
        <v>616</v>
      </c>
      <c r="F3467" t="s">
        <v>489</v>
      </c>
      <c r="G3467" s="3">
        <v>6775.17</v>
      </c>
      <c r="H3467" s="3" t="str">
        <f>VLOOKUP($A3467&amp;$C3467&amp;$B3467,Mapping!$C:$G,3,0)</f>
        <v>PHARMA</v>
      </c>
      <c r="I3467" t="str">
        <f>VLOOKUP($A3467&amp;$C3467&amp;$B3467,Mapping!$C:$G,4,0)</f>
        <v>LISTERINE</v>
      </c>
      <c r="J3467" t="str">
        <f t="shared" si="54"/>
        <v>LISTERINE</v>
      </c>
      <c r="K3467" t="str">
        <f>VLOOKUP($A3467&amp;$C3467&amp;$B3467,Mapping!$C:$G,5,0)</f>
        <v>Oral &amp; Topical</v>
      </c>
      <c r="L3467" t="str">
        <f>VLOOKUP(J3467&amp;H3467,Mapping!J:K,2,0)</f>
        <v>Listerine Pharma</v>
      </c>
      <c r="M3467" t="str">
        <f>IF(OR(I3467="PIZ BUIN",I3467="LISTERINE"),VLOOKUP(E3467,MAPEO!C:D,2,0)&amp;" "&amp;H3467,VLOOKUP(E3467,MAPEO!C:D,2,0))</f>
        <v>Listerine PHARMA</v>
      </c>
      <c r="N3467">
        <f>VLOOKUP(F3467,MD!A:B,2,0)</f>
        <v>0</v>
      </c>
    </row>
    <row r="3468" spans="1:14">
      <c r="A3468" t="s">
        <v>133</v>
      </c>
      <c r="B3468" t="s">
        <v>0</v>
      </c>
      <c r="C3468" t="s">
        <v>207</v>
      </c>
      <c r="D3468" t="s">
        <v>207</v>
      </c>
      <c r="E3468" t="s">
        <v>616</v>
      </c>
      <c r="F3468" t="s">
        <v>490</v>
      </c>
      <c r="G3468" s="3">
        <v>11866.98</v>
      </c>
      <c r="H3468" s="3" t="str">
        <f>VLOOKUP($A3468&amp;$C3468&amp;$B3468,Mapping!$C:$G,3,0)</f>
        <v>PHARMA</v>
      </c>
      <c r="I3468" t="str">
        <f>VLOOKUP($A3468&amp;$C3468&amp;$B3468,Mapping!$C:$G,4,0)</f>
        <v>LISTERINE</v>
      </c>
      <c r="J3468" t="str">
        <f t="shared" si="54"/>
        <v>LISTERINE</v>
      </c>
      <c r="K3468" t="str">
        <f>VLOOKUP($A3468&amp;$C3468&amp;$B3468,Mapping!$C:$G,5,0)</f>
        <v>Oral &amp; Topical</v>
      </c>
      <c r="L3468" t="str">
        <f>VLOOKUP(J3468&amp;H3468,Mapping!J:K,2,0)</f>
        <v>Listerine Pharma</v>
      </c>
      <c r="M3468" t="str">
        <f>IF(OR(I3468="PIZ BUIN",I3468="LISTERINE"),VLOOKUP(E3468,MAPEO!C:D,2,0)&amp;" "&amp;H3468,VLOOKUP(E3468,MAPEO!C:D,2,0))</f>
        <v>Listerine PHARMA</v>
      </c>
      <c r="N3468">
        <f>VLOOKUP(F3468,MD!A:B,2,0)</f>
        <v>0</v>
      </c>
    </row>
    <row r="3469" spans="1:14">
      <c r="A3469" t="s">
        <v>133</v>
      </c>
      <c r="B3469" t="s">
        <v>0</v>
      </c>
      <c r="C3469" t="s">
        <v>207</v>
      </c>
      <c r="D3469" t="s">
        <v>207</v>
      </c>
      <c r="E3469" t="s">
        <v>616</v>
      </c>
      <c r="F3469" t="s">
        <v>491</v>
      </c>
      <c r="G3469" s="3">
        <v>17153.53</v>
      </c>
      <c r="H3469" s="3" t="str">
        <f>VLOOKUP($A3469&amp;$C3469&amp;$B3469,Mapping!$C:$G,3,0)</f>
        <v>PHARMA</v>
      </c>
      <c r="I3469" t="str">
        <f>VLOOKUP($A3469&amp;$C3469&amp;$B3469,Mapping!$C:$G,4,0)</f>
        <v>LISTERINE</v>
      </c>
      <c r="J3469" t="str">
        <f t="shared" si="54"/>
        <v>LISTERINE</v>
      </c>
      <c r="K3469" t="str">
        <f>VLOOKUP($A3469&amp;$C3469&amp;$B3469,Mapping!$C:$G,5,0)</f>
        <v>Oral &amp; Topical</v>
      </c>
      <c r="L3469" t="str">
        <f>VLOOKUP(J3469&amp;H3469,Mapping!J:K,2,0)</f>
        <v>Listerine Pharma</v>
      </c>
      <c r="M3469" t="str">
        <f>IF(OR(I3469="PIZ BUIN",I3469="LISTERINE"),VLOOKUP(E3469,MAPEO!C:D,2,0)&amp;" "&amp;H3469,VLOOKUP(E3469,MAPEO!C:D,2,0))</f>
        <v>Listerine PHARMA</v>
      </c>
      <c r="N3469">
        <f>VLOOKUP(F3469,MD!A:B,2,0)</f>
        <v>0</v>
      </c>
    </row>
    <row r="3470" spans="1:14">
      <c r="A3470" t="s">
        <v>133</v>
      </c>
      <c r="B3470" t="s">
        <v>0</v>
      </c>
      <c r="C3470" t="s">
        <v>207</v>
      </c>
      <c r="D3470" t="s">
        <v>207</v>
      </c>
      <c r="E3470" t="s">
        <v>616</v>
      </c>
      <c r="F3470" t="s">
        <v>492</v>
      </c>
      <c r="G3470" s="3">
        <v>29567.85</v>
      </c>
      <c r="H3470" s="3" t="str">
        <f>VLOOKUP($A3470&amp;$C3470&amp;$B3470,Mapping!$C:$G,3,0)</f>
        <v>PHARMA</v>
      </c>
      <c r="I3470" t="str">
        <f>VLOOKUP($A3470&amp;$C3470&amp;$B3470,Mapping!$C:$G,4,0)</f>
        <v>LISTERINE</v>
      </c>
      <c r="J3470" t="str">
        <f t="shared" si="54"/>
        <v>LISTERINE</v>
      </c>
      <c r="K3470" t="str">
        <f>VLOOKUP($A3470&amp;$C3470&amp;$B3470,Mapping!$C:$G,5,0)</f>
        <v>Oral &amp; Topical</v>
      </c>
      <c r="L3470" t="str">
        <f>VLOOKUP(J3470&amp;H3470,Mapping!J:K,2,0)</f>
        <v>Listerine Pharma</v>
      </c>
      <c r="M3470" t="str">
        <f>IF(OR(I3470="PIZ BUIN",I3470="LISTERINE"),VLOOKUP(E3470,MAPEO!C:D,2,0)&amp;" "&amp;H3470,VLOOKUP(E3470,MAPEO!C:D,2,0))</f>
        <v>Listerine PHARMA</v>
      </c>
      <c r="N3470">
        <f>VLOOKUP(F3470,MD!A:B,2,0)</f>
        <v>0</v>
      </c>
    </row>
    <row r="3471" spans="1:14">
      <c r="A3471" t="s">
        <v>133</v>
      </c>
      <c r="B3471" t="s">
        <v>0</v>
      </c>
      <c r="C3471" t="s">
        <v>207</v>
      </c>
      <c r="D3471" t="s">
        <v>207</v>
      </c>
      <c r="E3471" t="s">
        <v>616</v>
      </c>
      <c r="F3471" t="s">
        <v>493</v>
      </c>
      <c r="G3471" s="3">
        <v>53766.22</v>
      </c>
      <c r="H3471" s="3" t="str">
        <f>VLOOKUP($A3471&amp;$C3471&amp;$B3471,Mapping!$C:$G,3,0)</f>
        <v>PHARMA</v>
      </c>
      <c r="I3471" t="str">
        <f>VLOOKUP($A3471&amp;$C3471&amp;$B3471,Mapping!$C:$G,4,0)</f>
        <v>LISTERINE</v>
      </c>
      <c r="J3471" t="str">
        <f t="shared" si="54"/>
        <v>LISTERINE</v>
      </c>
      <c r="K3471" t="str">
        <f>VLOOKUP($A3471&amp;$C3471&amp;$B3471,Mapping!$C:$G,5,0)</f>
        <v>Oral &amp; Topical</v>
      </c>
      <c r="L3471" t="str">
        <f>VLOOKUP(J3471&amp;H3471,Mapping!J:K,2,0)</f>
        <v>Listerine Pharma</v>
      </c>
      <c r="M3471" t="str">
        <f>IF(OR(I3471="PIZ BUIN",I3471="LISTERINE"),VLOOKUP(E3471,MAPEO!C:D,2,0)&amp;" "&amp;H3471,VLOOKUP(E3471,MAPEO!C:D,2,0))</f>
        <v>Listerine PHARMA</v>
      </c>
      <c r="N3471">
        <f>VLOOKUP(F3471,MD!A:B,2,0)</f>
        <v>0</v>
      </c>
    </row>
    <row r="3472" spans="1:14">
      <c r="A3472" t="s">
        <v>133</v>
      </c>
      <c r="B3472" t="s">
        <v>0</v>
      </c>
      <c r="C3472" t="s">
        <v>207</v>
      </c>
      <c r="D3472" t="s">
        <v>207</v>
      </c>
      <c r="E3472" t="s">
        <v>616</v>
      </c>
      <c r="F3472" t="s">
        <v>95</v>
      </c>
      <c r="G3472" s="3">
        <v>4097.0600000000004</v>
      </c>
      <c r="H3472" s="3" t="str">
        <f>VLOOKUP($A3472&amp;$C3472&amp;$B3472,Mapping!$C:$G,3,0)</f>
        <v>PHARMA</v>
      </c>
      <c r="I3472" t="str">
        <f>VLOOKUP($A3472&amp;$C3472&amp;$B3472,Mapping!$C:$G,4,0)</f>
        <v>LISTERINE</v>
      </c>
      <c r="J3472" t="str">
        <f t="shared" si="54"/>
        <v>LISTERINE</v>
      </c>
      <c r="K3472" t="str">
        <f>VLOOKUP($A3472&amp;$C3472&amp;$B3472,Mapping!$C:$G,5,0)</f>
        <v>Oral &amp; Topical</v>
      </c>
      <c r="L3472" t="str">
        <f>VLOOKUP(J3472&amp;H3472,Mapping!J:K,2,0)</f>
        <v>Listerine Pharma</v>
      </c>
      <c r="M3472" t="str">
        <f>IF(OR(I3472="PIZ BUIN",I3472="LISTERINE"),VLOOKUP(E3472,MAPEO!C:D,2,0)&amp;" "&amp;H3472,VLOOKUP(E3472,MAPEO!C:D,2,0))</f>
        <v>Listerine PHARMA</v>
      </c>
      <c r="N3472" t="str">
        <f>VLOOKUP(F3472,MD!A:B,2,0)</f>
        <v>YTD 2015</v>
      </c>
    </row>
    <row r="3473" spans="1:14">
      <c r="A3473" t="s">
        <v>133</v>
      </c>
      <c r="B3473" t="s">
        <v>0</v>
      </c>
      <c r="C3473" t="s">
        <v>207</v>
      </c>
      <c r="D3473" t="s">
        <v>207</v>
      </c>
      <c r="E3473" t="s">
        <v>616</v>
      </c>
      <c r="F3473" t="s">
        <v>96</v>
      </c>
      <c r="G3473" s="3">
        <v>13623.34</v>
      </c>
      <c r="H3473" s="3" t="str">
        <f>VLOOKUP($A3473&amp;$C3473&amp;$B3473,Mapping!$C:$G,3,0)</f>
        <v>PHARMA</v>
      </c>
      <c r="I3473" t="str">
        <f>VLOOKUP($A3473&amp;$C3473&amp;$B3473,Mapping!$C:$G,4,0)</f>
        <v>LISTERINE</v>
      </c>
      <c r="J3473" t="str">
        <f t="shared" si="54"/>
        <v>LISTERINE</v>
      </c>
      <c r="K3473" t="str">
        <f>VLOOKUP($A3473&amp;$C3473&amp;$B3473,Mapping!$C:$G,5,0)</f>
        <v>Oral &amp; Topical</v>
      </c>
      <c r="L3473" t="str">
        <f>VLOOKUP(J3473&amp;H3473,Mapping!J:K,2,0)</f>
        <v>Listerine Pharma</v>
      </c>
      <c r="M3473" t="str">
        <f>IF(OR(I3473="PIZ BUIN",I3473="LISTERINE"),VLOOKUP(E3473,MAPEO!C:D,2,0)&amp;" "&amp;H3473,VLOOKUP(E3473,MAPEO!C:D,2,0))</f>
        <v>Listerine PHARMA</v>
      </c>
      <c r="N3473" t="str">
        <f>VLOOKUP(F3473,MD!A:B,2,0)</f>
        <v>YTD 2015</v>
      </c>
    </row>
    <row r="3474" spans="1:14">
      <c r="A3474" t="s">
        <v>133</v>
      </c>
      <c r="B3474" t="s">
        <v>0</v>
      </c>
      <c r="C3474" t="s">
        <v>207</v>
      </c>
      <c r="D3474" t="s">
        <v>207</v>
      </c>
      <c r="E3474" t="s">
        <v>616</v>
      </c>
      <c r="F3474" t="s">
        <v>97</v>
      </c>
      <c r="G3474" s="3">
        <v>16974.11</v>
      </c>
      <c r="H3474" s="3" t="str">
        <f>VLOOKUP($A3474&amp;$C3474&amp;$B3474,Mapping!$C:$G,3,0)</f>
        <v>PHARMA</v>
      </c>
      <c r="I3474" t="str">
        <f>VLOOKUP($A3474&amp;$C3474&amp;$B3474,Mapping!$C:$G,4,0)</f>
        <v>LISTERINE</v>
      </c>
      <c r="J3474" t="str">
        <f t="shared" si="54"/>
        <v>LISTERINE</v>
      </c>
      <c r="K3474" t="str">
        <f>VLOOKUP($A3474&amp;$C3474&amp;$B3474,Mapping!$C:$G,5,0)</f>
        <v>Oral &amp; Topical</v>
      </c>
      <c r="L3474" t="str">
        <f>VLOOKUP(J3474&amp;H3474,Mapping!J:K,2,0)</f>
        <v>Listerine Pharma</v>
      </c>
      <c r="M3474" t="str">
        <f>IF(OR(I3474="PIZ BUIN",I3474="LISTERINE"),VLOOKUP(E3474,MAPEO!C:D,2,0)&amp;" "&amp;H3474,VLOOKUP(E3474,MAPEO!C:D,2,0))</f>
        <v>Listerine PHARMA</v>
      </c>
      <c r="N3474" t="str">
        <f>VLOOKUP(F3474,MD!A:B,2,0)</f>
        <v>YTD 2015</v>
      </c>
    </row>
    <row r="3475" spans="1:14">
      <c r="A3475" t="s">
        <v>133</v>
      </c>
      <c r="B3475" t="s">
        <v>0</v>
      </c>
      <c r="C3475" t="s">
        <v>207</v>
      </c>
      <c r="D3475" t="s">
        <v>207</v>
      </c>
      <c r="E3475" t="s">
        <v>616</v>
      </c>
      <c r="F3475" t="s">
        <v>101</v>
      </c>
      <c r="G3475" s="3">
        <v>7451.22</v>
      </c>
      <c r="H3475" s="3" t="str">
        <f>VLOOKUP($A3475&amp;$C3475&amp;$B3475,Mapping!$C:$G,3,0)</f>
        <v>PHARMA</v>
      </c>
      <c r="I3475" t="str">
        <f>VLOOKUP($A3475&amp;$C3475&amp;$B3475,Mapping!$C:$G,4,0)</f>
        <v>LISTERINE</v>
      </c>
      <c r="J3475" t="str">
        <f t="shared" si="54"/>
        <v>LISTERINE</v>
      </c>
      <c r="K3475" t="str">
        <f>VLOOKUP($A3475&amp;$C3475&amp;$B3475,Mapping!$C:$G,5,0)</f>
        <v>Oral &amp; Topical</v>
      </c>
      <c r="L3475" t="str">
        <f>VLOOKUP(J3475&amp;H3475,Mapping!J:K,2,0)</f>
        <v>Listerine Pharma</v>
      </c>
      <c r="M3475" t="str">
        <f>IF(OR(I3475="PIZ BUIN",I3475="LISTERINE"),VLOOKUP(E3475,MAPEO!C:D,2,0)&amp;" "&amp;H3475,VLOOKUP(E3475,MAPEO!C:D,2,0))</f>
        <v>Listerine PHARMA</v>
      </c>
      <c r="N3475" t="str">
        <f>VLOOKUP(F3475,MD!A:B,2,0)</f>
        <v>YTD 2015</v>
      </c>
    </row>
    <row r="3476" spans="1:14">
      <c r="A3476" t="s">
        <v>133</v>
      </c>
      <c r="B3476" t="s">
        <v>0</v>
      </c>
      <c r="C3476" t="s">
        <v>207</v>
      </c>
      <c r="D3476" t="s">
        <v>207</v>
      </c>
      <c r="E3476" t="s">
        <v>616</v>
      </c>
      <c r="F3476" t="s">
        <v>104</v>
      </c>
      <c r="G3476" s="3">
        <v>13030.38</v>
      </c>
      <c r="H3476" s="3" t="str">
        <f>VLOOKUP($A3476&amp;$C3476&amp;$B3476,Mapping!$C:$G,3,0)</f>
        <v>PHARMA</v>
      </c>
      <c r="I3476" t="str">
        <f>VLOOKUP($A3476&amp;$C3476&amp;$B3476,Mapping!$C:$G,4,0)</f>
        <v>LISTERINE</v>
      </c>
      <c r="J3476" t="str">
        <f t="shared" si="54"/>
        <v>LISTERINE</v>
      </c>
      <c r="K3476" t="str">
        <f>VLOOKUP($A3476&amp;$C3476&amp;$B3476,Mapping!$C:$G,5,0)</f>
        <v>Oral &amp; Topical</v>
      </c>
      <c r="L3476" t="str">
        <f>VLOOKUP(J3476&amp;H3476,Mapping!J:K,2,0)</f>
        <v>Listerine Pharma</v>
      </c>
      <c r="M3476" t="str">
        <f>IF(OR(I3476="PIZ BUIN",I3476="LISTERINE"),VLOOKUP(E3476,MAPEO!C:D,2,0)&amp;" "&amp;H3476,VLOOKUP(E3476,MAPEO!C:D,2,0))</f>
        <v>Listerine PHARMA</v>
      </c>
      <c r="N3476" t="str">
        <f>VLOOKUP(F3476,MD!A:B,2,0)</f>
        <v>YTD 2015</v>
      </c>
    </row>
    <row r="3477" spans="1:14">
      <c r="A3477" t="s">
        <v>133</v>
      </c>
      <c r="B3477" t="s">
        <v>0</v>
      </c>
      <c r="C3477" t="s">
        <v>207</v>
      </c>
      <c r="D3477" t="s">
        <v>207</v>
      </c>
      <c r="E3477" t="s">
        <v>616</v>
      </c>
      <c r="F3477" t="s">
        <v>105</v>
      </c>
      <c r="G3477" s="3">
        <v>35910.86</v>
      </c>
      <c r="H3477" s="3" t="str">
        <f>VLOOKUP($A3477&amp;$C3477&amp;$B3477,Mapping!$C:$G,3,0)</f>
        <v>PHARMA</v>
      </c>
      <c r="I3477" t="str">
        <f>VLOOKUP($A3477&amp;$C3477&amp;$B3477,Mapping!$C:$G,4,0)</f>
        <v>LISTERINE</v>
      </c>
      <c r="J3477" t="str">
        <f t="shared" si="54"/>
        <v>LISTERINE</v>
      </c>
      <c r="K3477" t="str">
        <f>VLOOKUP($A3477&amp;$C3477&amp;$B3477,Mapping!$C:$G,5,0)</f>
        <v>Oral &amp; Topical</v>
      </c>
      <c r="L3477" t="str">
        <f>VLOOKUP(J3477&amp;H3477,Mapping!J:K,2,0)</f>
        <v>Listerine Pharma</v>
      </c>
      <c r="M3477" t="str">
        <f>IF(OR(I3477="PIZ BUIN",I3477="LISTERINE"),VLOOKUP(E3477,MAPEO!C:D,2,0)&amp;" "&amp;H3477,VLOOKUP(E3477,MAPEO!C:D,2,0))</f>
        <v>Listerine PHARMA</v>
      </c>
      <c r="N3477" t="str">
        <f>VLOOKUP(F3477,MD!A:B,2,0)</f>
        <v>YTD 2015</v>
      </c>
    </row>
    <row r="3478" spans="1:14">
      <c r="A3478" t="s">
        <v>133</v>
      </c>
      <c r="B3478" t="s">
        <v>0</v>
      </c>
      <c r="C3478" t="s">
        <v>207</v>
      </c>
      <c r="D3478" t="s">
        <v>207</v>
      </c>
      <c r="E3478" t="s">
        <v>616</v>
      </c>
      <c r="F3478" t="s">
        <v>106</v>
      </c>
      <c r="G3478" s="3">
        <v>6543.03</v>
      </c>
      <c r="H3478" s="3" t="str">
        <f>VLOOKUP($A3478&amp;$C3478&amp;$B3478,Mapping!$C:$G,3,0)</f>
        <v>PHARMA</v>
      </c>
      <c r="I3478" t="str">
        <f>VLOOKUP($A3478&amp;$C3478&amp;$B3478,Mapping!$C:$G,4,0)</f>
        <v>LISTERINE</v>
      </c>
      <c r="J3478" t="str">
        <f t="shared" si="54"/>
        <v>LISTERINE</v>
      </c>
      <c r="K3478" t="str">
        <f>VLOOKUP($A3478&amp;$C3478&amp;$B3478,Mapping!$C:$G,5,0)</f>
        <v>Oral &amp; Topical</v>
      </c>
      <c r="L3478" t="str">
        <f>VLOOKUP(J3478&amp;H3478,Mapping!J:K,2,0)</f>
        <v>Listerine Pharma</v>
      </c>
      <c r="M3478" t="str">
        <f>IF(OR(I3478="PIZ BUIN",I3478="LISTERINE"),VLOOKUP(E3478,MAPEO!C:D,2,0)&amp;" "&amp;H3478,VLOOKUP(E3478,MAPEO!C:D,2,0))</f>
        <v>Listerine PHARMA</v>
      </c>
      <c r="N3478" t="str">
        <f>VLOOKUP(F3478,MD!A:B,2,0)</f>
        <v>YTD 2015</v>
      </c>
    </row>
    <row r="3479" spans="1:14">
      <c r="A3479" t="s">
        <v>133</v>
      </c>
      <c r="B3479" t="s">
        <v>0</v>
      </c>
      <c r="C3479" t="s">
        <v>207</v>
      </c>
      <c r="D3479" t="s">
        <v>207</v>
      </c>
      <c r="E3479" t="s">
        <v>616</v>
      </c>
      <c r="F3479" t="s">
        <v>108</v>
      </c>
      <c r="G3479" s="3">
        <v>-4154.17</v>
      </c>
      <c r="H3479" s="3" t="str">
        <f>VLOOKUP($A3479&amp;$C3479&amp;$B3479,Mapping!$C:$G,3,0)</f>
        <v>PHARMA</v>
      </c>
      <c r="I3479" t="str">
        <f>VLOOKUP($A3479&amp;$C3479&amp;$B3479,Mapping!$C:$G,4,0)</f>
        <v>LISTERINE</v>
      </c>
      <c r="J3479" t="str">
        <f t="shared" si="54"/>
        <v>LISTERINE</v>
      </c>
      <c r="K3479" t="str">
        <f>VLOOKUP($A3479&amp;$C3479&amp;$B3479,Mapping!$C:$G,5,0)</f>
        <v>Oral &amp; Topical</v>
      </c>
      <c r="L3479" t="str">
        <f>VLOOKUP(J3479&amp;H3479,Mapping!J:K,2,0)</f>
        <v>Listerine Pharma</v>
      </c>
      <c r="M3479" t="str">
        <f>IF(OR(I3479="PIZ BUIN",I3479="LISTERINE"),VLOOKUP(E3479,MAPEO!C:D,2,0)&amp;" "&amp;H3479,VLOOKUP(E3479,MAPEO!C:D,2,0))</f>
        <v>Listerine PHARMA</v>
      </c>
      <c r="N3479">
        <f>VLOOKUP(F3479,MD!A:B,2,0)</f>
        <v>0</v>
      </c>
    </row>
    <row r="3480" spans="1:14">
      <c r="A3480" t="s">
        <v>133</v>
      </c>
      <c r="B3480" t="s">
        <v>0</v>
      </c>
      <c r="C3480" t="s">
        <v>207</v>
      </c>
      <c r="D3480" t="s">
        <v>207</v>
      </c>
      <c r="E3480" t="s">
        <v>616</v>
      </c>
      <c r="F3480" t="s">
        <v>109</v>
      </c>
      <c r="G3480" s="3">
        <v>-302.52</v>
      </c>
      <c r="H3480" s="3" t="str">
        <f>VLOOKUP($A3480&amp;$C3480&amp;$B3480,Mapping!$C:$G,3,0)</f>
        <v>PHARMA</v>
      </c>
      <c r="I3480" t="str">
        <f>VLOOKUP($A3480&amp;$C3480&amp;$B3480,Mapping!$C:$G,4,0)</f>
        <v>LISTERINE</v>
      </c>
      <c r="J3480" t="str">
        <f t="shared" si="54"/>
        <v>LISTERINE</v>
      </c>
      <c r="K3480" t="str">
        <f>VLOOKUP($A3480&amp;$C3480&amp;$B3480,Mapping!$C:$G,5,0)</f>
        <v>Oral &amp; Topical</v>
      </c>
      <c r="L3480" t="str">
        <f>VLOOKUP(J3480&amp;H3480,Mapping!J:K,2,0)</f>
        <v>Listerine Pharma</v>
      </c>
      <c r="M3480" t="str">
        <f>IF(OR(I3480="PIZ BUIN",I3480="LISTERINE"),VLOOKUP(E3480,MAPEO!C:D,2,0)&amp;" "&amp;H3480,VLOOKUP(E3480,MAPEO!C:D,2,0))</f>
        <v>Listerine PHARMA</v>
      </c>
      <c r="N3480">
        <f>VLOOKUP(F3480,MD!A:B,2,0)</f>
        <v>0</v>
      </c>
    </row>
    <row r="3481" spans="1:14">
      <c r="A3481" t="s">
        <v>133</v>
      </c>
      <c r="B3481" t="s">
        <v>0</v>
      </c>
      <c r="C3481" t="s">
        <v>207</v>
      </c>
      <c r="D3481" t="s">
        <v>207</v>
      </c>
      <c r="E3481" t="s">
        <v>616</v>
      </c>
      <c r="F3481" t="s">
        <v>110</v>
      </c>
      <c r="G3481" s="3">
        <v>353.12</v>
      </c>
      <c r="H3481" s="3" t="str">
        <f>VLOOKUP($A3481&amp;$C3481&amp;$B3481,Mapping!$C:$G,3,0)</f>
        <v>PHARMA</v>
      </c>
      <c r="I3481" t="str">
        <f>VLOOKUP($A3481&amp;$C3481&amp;$B3481,Mapping!$C:$G,4,0)</f>
        <v>LISTERINE</v>
      </c>
      <c r="J3481" t="str">
        <f t="shared" si="54"/>
        <v>LISTERINE</v>
      </c>
      <c r="K3481" t="str">
        <f>VLOOKUP($A3481&amp;$C3481&amp;$B3481,Mapping!$C:$G,5,0)</f>
        <v>Oral &amp; Topical</v>
      </c>
      <c r="L3481" t="str">
        <f>VLOOKUP(J3481&amp;H3481,Mapping!J:K,2,0)</f>
        <v>Listerine Pharma</v>
      </c>
      <c r="M3481" t="str">
        <f>IF(OR(I3481="PIZ BUIN",I3481="LISTERINE"),VLOOKUP(E3481,MAPEO!C:D,2,0)&amp;" "&amp;H3481,VLOOKUP(E3481,MAPEO!C:D,2,0))</f>
        <v>Listerine PHARMA</v>
      </c>
      <c r="N3481">
        <f>VLOOKUP(F3481,MD!A:B,2,0)</f>
        <v>0</v>
      </c>
    </row>
    <row r="3482" spans="1:14">
      <c r="A3482" t="s">
        <v>133</v>
      </c>
      <c r="B3482" t="s">
        <v>0</v>
      </c>
      <c r="C3482" t="s">
        <v>207</v>
      </c>
      <c r="D3482" t="s">
        <v>207</v>
      </c>
      <c r="E3482" t="s">
        <v>616</v>
      </c>
      <c r="F3482" t="s">
        <v>111</v>
      </c>
      <c r="G3482" s="3">
        <v>16774.18</v>
      </c>
      <c r="H3482" s="3" t="str">
        <f>VLOOKUP($A3482&amp;$C3482&amp;$B3482,Mapping!$C:$G,3,0)</f>
        <v>PHARMA</v>
      </c>
      <c r="I3482" t="str">
        <f>VLOOKUP($A3482&amp;$C3482&amp;$B3482,Mapping!$C:$G,4,0)</f>
        <v>LISTERINE</v>
      </c>
      <c r="J3482" t="str">
        <f t="shared" si="54"/>
        <v>LISTERINE</v>
      </c>
      <c r="K3482" t="str">
        <f>VLOOKUP($A3482&amp;$C3482&amp;$B3482,Mapping!$C:$G,5,0)</f>
        <v>Oral &amp; Topical</v>
      </c>
      <c r="L3482" t="str">
        <f>VLOOKUP(J3482&amp;H3482,Mapping!J:K,2,0)</f>
        <v>Listerine Pharma</v>
      </c>
      <c r="M3482" t="str">
        <f>IF(OR(I3482="PIZ BUIN",I3482="LISTERINE"),VLOOKUP(E3482,MAPEO!C:D,2,0)&amp;" "&amp;H3482,VLOOKUP(E3482,MAPEO!C:D,2,0))</f>
        <v>Listerine PHARMA</v>
      </c>
      <c r="N3482">
        <f>VLOOKUP(F3482,MD!A:B,2,0)</f>
        <v>0</v>
      </c>
    </row>
    <row r="3483" spans="1:14">
      <c r="A3483" t="s">
        <v>133</v>
      </c>
      <c r="B3483" t="s">
        <v>0</v>
      </c>
      <c r="C3483" t="s">
        <v>207</v>
      </c>
      <c r="D3483" t="s">
        <v>207</v>
      </c>
      <c r="E3483" t="s">
        <v>616</v>
      </c>
      <c r="F3483" t="s">
        <v>114</v>
      </c>
      <c r="G3483" s="3">
        <v>31346.29</v>
      </c>
      <c r="H3483" s="3" t="str">
        <f>VLOOKUP($A3483&amp;$C3483&amp;$B3483,Mapping!$C:$G,3,0)</f>
        <v>PHARMA</v>
      </c>
      <c r="I3483" t="str">
        <f>VLOOKUP($A3483&amp;$C3483&amp;$B3483,Mapping!$C:$G,4,0)</f>
        <v>LISTERINE</v>
      </c>
      <c r="J3483" t="str">
        <f t="shared" si="54"/>
        <v>LISTERINE</v>
      </c>
      <c r="K3483" t="str">
        <f>VLOOKUP($A3483&amp;$C3483&amp;$B3483,Mapping!$C:$G,5,0)</f>
        <v>Oral &amp; Topical</v>
      </c>
      <c r="L3483" t="str">
        <f>VLOOKUP(J3483&amp;H3483,Mapping!J:K,2,0)</f>
        <v>Listerine Pharma</v>
      </c>
      <c r="M3483" t="str">
        <f>IF(OR(I3483="PIZ BUIN",I3483="LISTERINE"),VLOOKUP(E3483,MAPEO!C:D,2,0)&amp;" "&amp;H3483,VLOOKUP(E3483,MAPEO!C:D,2,0))</f>
        <v>Listerine PHARMA</v>
      </c>
      <c r="N3483">
        <f>VLOOKUP(F3483,MD!A:B,2,0)</f>
        <v>0</v>
      </c>
    </row>
    <row r="3484" spans="1:14">
      <c r="A3484" t="s">
        <v>133</v>
      </c>
      <c r="B3484" t="s">
        <v>0</v>
      </c>
      <c r="C3484" t="s">
        <v>207</v>
      </c>
      <c r="D3484" t="s">
        <v>207</v>
      </c>
      <c r="E3484" t="s">
        <v>616</v>
      </c>
      <c r="F3484" t="s">
        <v>115</v>
      </c>
      <c r="G3484" s="3">
        <v>-1063.74</v>
      </c>
      <c r="H3484" s="3" t="str">
        <f>VLOOKUP($A3484&amp;$C3484&amp;$B3484,Mapping!$C:$G,3,0)</f>
        <v>PHARMA</v>
      </c>
      <c r="I3484" t="str">
        <f>VLOOKUP($A3484&amp;$C3484&amp;$B3484,Mapping!$C:$G,4,0)</f>
        <v>LISTERINE</v>
      </c>
      <c r="J3484" t="str">
        <f t="shared" si="54"/>
        <v>LISTERINE</v>
      </c>
      <c r="K3484" t="str">
        <f>VLOOKUP($A3484&amp;$C3484&amp;$B3484,Mapping!$C:$G,5,0)</f>
        <v>Oral &amp; Topical</v>
      </c>
      <c r="L3484" t="str">
        <f>VLOOKUP(J3484&amp;H3484,Mapping!J:K,2,0)</f>
        <v>Listerine Pharma</v>
      </c>
      <c r="M3484" t="str">
        <f>IF(OR(I3484="PIZ BUIN",I3484="LISTERINE"),VLOOKUP(E3484,MAPEO!C:D,2,0)&amp;" "&amp;H3484,VLOOKUP(E3484,MAPEO!C:D,2,0))</f>
        <v>Listerine PHARMA</v>
      </c>
      <c r="N3484" t="str">
        <f>VLOOKUP(F3484,MD!A:B,2,0)</f>
        <v>YTD 2016</v>
      </c>
    </row>
    <row r="3485" spans="1:14">
      <c r="A3485" t="s">
        <v>133</v>
      </c>
      <c r="B3485" t="s">
        <v>0</v>
      </c>
      <c r="C3485" t="s">
        <v>207</v>
      </c>
      <c r="D3485" t="s">
        <v>207</v>
      </c>
      <c r="E3485" t="s">
        <v>616</v>
      </c>
      <c r="F3485" t="s">
        <v>117</v>
      </c>
      <c r="G3485" s="3">
        <v>16872.3</v>
      </c>
      <c r="H3485" s="3" t="str">
        <f>VLOOKUP($A3485&amp;$C3485&amp;$B3485,Mapping!$C:$G,3,0)</f>
        <v>PHARMA</v>
      </c>
      <c r="I3485" t="str">
        <f>VLOOKUP($A3485&amp;$C3485&amp;$B3485,Mapping!$C:$G,4,0)</f>
        <v>LISTERINE</v>
      </c>
      <c r="J3485" t="str">
        <f t="shared" si="54"/>
        <v>LISTERINE</v>
      </c>
      <c r="K3485" t="str">
        <f>VLOOKUP($A3485&amp;$C3485&amp;$B3485,Mapping!$C:$G,5,0)</f>
        <v>Oral &amp; Topical</v>
      </c>
      <c r="L3485" t="str">
        <f>VLOOKUP(J3485&amp;H3485,Mapping!J:K,2,0)</f>
        <v>Listerine Pharma</v>
      </c>
      <c r="M3485" t="str">
        <f>IF(OR(I3485="PIZ BUIN",I3485="LISTERINE"),VLOOKUP(E3485,MAPEO!C:D,2,0)&amp;" "&amp;H3485,VLOOKUP(E3485,MAPEO!C:D,2,0))</f>
        <v>Listerine PHARMA</v>
      </c>
      <c r="N3485" t="str">
        <f>VLOOKUP(F3485,MD!A:B,2,0)</f>
        <v>YTD 2016</v>
      </c>
    </row>
    <row r="3486" spans="1:14">
      <c r="A3486" t="s">
        <v>133</v>
      </c>
      <c r="B3486" t="s">
        <v>0</v>
      </c>
      <c r="C3486" t="s">
        <v>207</v>
      </c>
      <c r="D3486" t="s">
        <v>207</v>
      </c>
      <c r="E3486" t="s">
        <v>616</v>
      </c>
      <c r="F3486" t="s">
        <v>118</v>
      </c>
      <c r="G3486" s="3">
        <v>26114.47</v>
      </c>
      <c r="H3486" s="3" t="str">
        <f>VLOOKUP($A3486&amp;$C3486&amp;$B3486,Mapping!$C:$G,3,0)</f>
        <v>PHARMA</v>
      </c>
      <c r="I3486" t="str">
        <f>VLOOKUP($A3486&amp;$C3486&amp;$B3486,Mapping!$C:$G,4,0)</f>
        <v>LISTERINE</v>
      </c>
      <c r="J3486" t="str">
        <f t="shared" si="54"/>
        <v>LISTERINE</v>
      </c>
      <c r="K3486" t="str">
        <f>VLOOKUP($A3486&amp;$C3486&amp;$B3486,Mapping!$C:$G,5,0)</f>
        <v>Oral &amp; Topical</v>
      </c>
      <c r="L3486" t="str">
        <f>VLOOKUP(J3486&amp;H3486,Mapping!J:K,2,0)</f>
        <v>Listerine Pharma</v>
      </c>
      <c r="M3486" t="str">
        <f>IF(OR(I3486="PIZ BUIN",I3486="LISTERINE"),VLOOKUP(E3486,MAPEO!C:D,2,0)&amp;" "&amp;H3486,VLOOKUP(E3486,MAPEO!C:D,2,0))</f>
        <v>Listerine PHARMA</v>
      </c>
      <c r="N3486" t="str">
        <f>VLOOKUP(F3486,MD!A:B,2,0)</f>
        <v>YTD 2016</v>
      </c>
    </row>
    <row r="3487" spans="1:14">
      <c r="A3487" t="s">
        <v>133</v>
      </c>
      <c r="B3487" t="s">
        <v>0</v>
      </c>
      <c r="C3487" t="s">
        <v>207</v>
      </c>
      <c r="D3487" t="s">
        <v>207</v>
      </c>
      <c r="E3487" t="s">
        <v>617</v>
      </c>
      <c r="F3487" t="s">
        <v>482</v>
      </c>
      <c r="G3487" s="3">
        <v>4124.4399999999996</v>
      </c>
      <c r="H3487" s="3" t="str">
        <f>VLOOKUP($A3487&amp;$C3487&amp;$B3487,Mapping!$C:$G,3,0)</f>
        <v>PHARMA</v>
      </c>
      <c r="I3487" t="str">
        <f>VLOOKUP($A3487&amp;$C3487&amp;$B3487,Mapping!$C:$G,4,0)</f>
        <v>LISTERINE</v>
      </c>
      <c r="J3487" t="str">
        <f t="shared" si="54"/>
        <v>LISTERINE</v>
      </c>
      <c r="K3487" t="str">
        <f>VLOOKUP($A3487&amp;$C3487&amp;$B3487,Mapping!$C:$G,5,0)</f>
        <v>Oral &amp; Topical</v>
      </c>
      <c r="L3487" t="str">
        <f>VLOOKUP(J3487&amp;H3487,Mapping!J:K,2,0)</f>
        <v>Listerine Pharma</v>
      </c>
      <c r="M3487" t="str">
        <f>IF(OR(I3487="PIZ BUIN",I3487="LISTERINE"),VLOOKUP(E3487,MAPEO!C:D,2,0)&amp;" "&amp;H3487,VLOOKUP(E3487,MAPEO!C:D,2,0))</f>
        <v>Listerine PHARMA</v>
      </c>
      <c r="N3487">
        <f>VLOOKUP(F3487,MD!A:B,2,0)</f>
        <v>0</v>
      </c>
    </row>
    <row r="3488" spans="1:14">
      <c r="A3488" t="s">
        <v>133</v>
      </c>
      <c r="B3488" t="s">
        <v>0</v>
      </c>
      <c r="C3488" t="s">
        <v>207</v>
      </c>
      <c r="D3488" t="s">
        <v>207</v>
      </c>
      <c r="E3488" t="s">
        <v>617</v>
      </c>
      <c r="F3488" t="s">
        <v>483</v>
      </c>
      <c r="G3488" s="3">
        <v>12726.19</v>
      </c>
      <c r="H3488" s="3" t="str">
        <f>VLOOKUP($A3488&amp;$C3488&amp;$B3488,Mapping!$C:$G,3,0)</f>
        <v>PHARMA</v>
      </c>
      <c r="I3488" t="str">
        <f>VLOOKUP($A3488&amp;$C3488&amp;$B3488,Mapping!$C:$G,4,0)</f>
        <v>LISTERINE</v>
      </c>
      <c r="J3488" t="str">
        <f t="shared" si="54"/>
        <v>LISTERINE</v>
      </c>
      <c r="K3488" t="str">
        <f>VLOOKUP($A3488&amp;$C3488&amp;$B3488,Mapping!$C:$G,5,0)</f>
        <v>Oral &amp; Topical</v>
      </c>
      <c r="L3488" t="str">
        <f>VLOOKUP(J3488&amp;H3488,Mapping!J:K,2,0)</f>
        <v>Listerine Pharma</v>
      </c>
      <c r="M3488" t="str">
        <f>IF(OR(I3488="PIZ BUIN",I3488="LISTERINE"),VLOOKUP(E3488,MAPEO!C:D,2,0)&amp;" "&amp;H3488,VLOOKUP(E3488,MAPEO!C:D,2,0))</f>
        <v>Listerine PHARMA</v>
      </c>
      <c r="N3488">
        <f>VLOOKUP(F3488,MD!A:B,2,0)</f>
        <v>0</v>
      </c>
    </row>
    <row r="3489" spans="1:14">
      <c r="A3489" t="s">
        <v>133</v>
      </c>
      <c r="B3489" t="s">
        <v>0</v>
      </c>
      <c r="C3489" t="s">
        <v>207</v>
      </c>
      <c r="D3489" t="s">
        <v>207</v>
      </c>
      <c r="E3489" t="s">
        <v>617</v>
      </c>
      <c r="F3489" t="s">
        <v>484</v>
      </c>
      <c r="G3489" s="3">
        <v>15647.19</v>
      </c>
      <c r="H3489" s="3" t="str">
        <f>VLOOKUP($A3489&amp;$C3489&amp;$B3489,Mapping!$C:$G,3,0)</f>
        <v>PHARMA</v>
      </c>
      <c r="I3489" t="str">
        <f>VLOOKUP($A3489&amp;$C3489&amp;$B3489,Mapping!$C:$G,4,0)</f>
        <v>LISTERINE</v>
      </c>
      <c r="J3489" t="str">
        <f t="shared" si="54"/>
        <v>LISTERINE</v>
      </c>
      <c r="K3489" t="str">
        <f>VLOOKUP($A3489&amp;$C3489&amp;$B3489,Mapping!$C:$G,5,0)</f>
        <v>Oral &amp; Topical</v>
      </c>
      <c r="L3489" t="str">
        <f>VLOOKUP(J3489&amp;H3489,Mapping!J:K,2,0)</f>
        <v>Listerine Pharma</v>
      </c>
      <c r="M3489" t="str">
        <f>IF(OR(I3489="PIZ BUIN",I3489="LISTERINE"),VLOOKUP(E3489,MAPEO!C:D,2,0)&amp;" "&amp;H3489,VLOOKUP(E3489,MAPEO!C:D,2,0))</f>
        <v>Listerine PHARMA</v>
      </c>
      <c r="N3489">
        <f>VLOOKUP(F3489,MD!A:B,2,0)</f>
        <v>0</v>
      </c>
    </row>
    <row r="3490" spans="1:14">
      <c r="A3490" t="s">
        <v>133</v>
      </c>
      <c r="B3490" t="s">
        <v>0</v>
      </c>
      <c r="C3490" t="s">
        <v>207</v>
      </c>
      <c r="D3490" t="s">
        <v>207</v>
      </c>
      <c r="E3490" t="s">
        <v>617</v>
      </c>
      <c r="F3490" t="s">
        <v>485</v>
      </c>
      <c r="G3490" s="3">
        <v>8390.61</v>
      </c>
      <c r="H3490" s="3" t="str">
        <f>VLOOKUP($A3490&amp;$C3490&amp;$B3490,Mapping!$C:$G,3,0)</f>
        <v>PHARMA</v>
      </c>
      <c r="I3490" t="str">
        <f>VLOOKUP($A3490&amp;$C3490&amp;$B3490,Mapping!$C:$G,4,0)</f>
        <v>LISTERINE</v>
      </c>
      <c r="J3490" t="str">
        <f t="shared" si="54"/>
        <v>LISTERINE</v>
      </c>
      <c r="K3490" t="str">
        <f>VLOOKUP($A3490&amp;$C3490&amp;$B3490,Mapping!$C:$G,5,0)</f>
        <v>Oral &amp; Topical</v>
      </c>
      <c r="L3490" t="str">
        <f>VLOOKUP(J3490&amp;H3490,Mapping!J:K,2,0)</f>
        <v>Listerine Pharma</v>
      </c>
      <c r="M3490" t="str">
        <f>IF(OR(I3490="PIZ BUIN",I3490="LISTERINE"),VLOOKUP(E3490,MAPEO!C:D,2,0)&amp;" "&amp;H3490,VLOOKUP(E3490,MAPEO!C:D,2,0))</f>
        <v>Listerine PHARMA</v>
      </c>
      <c r="N3490">
        <f>VLOOKUP(F3490,MD!A:B,2,0)</f>
        <v>0</v>
      </c>
    </row>
    <row r="3491" spans="1:14">
      <c r="A3491" t="s">
        <v>133</v>
      </c>
      <c r="B3491" t="s">
        <v>0</v>
      </c>
      <c r="C3491" t="s">
        <v>207</v>
      </c>
      <c r="D3491" t="s">
        <v>207</v>
      </c>
      <c r="E3491" t="s">
        <v>617</v>
      </c>
      <c r="F3491" t="s">
        <v>486</v>
      </c>
      <c r="G3491" s="3">
        <v>13441.86</v>
      </c>
      <c r="H3491" s="3" t="str">
        <f>VLOOKUP($A3491&amp;$C3491&amp;$B3491,Mapping!$C:$G,3,0)</f>
        <v>PHARMA</v>
      </c>
      <c r="I3491" t="str">
        <f>VLOOKUP($A3491&amp;$C3491&amp;$B3491,Mapping!$C:$G,4,0)</f>
        <v>LISTERINE</v>
      </c>
      <c r="J3491" t="str">
        <f t="shared" si="54"/>
        <v>LISTERINE</v>
      </c>
      <c r="K3491" t="str">
        <f>VLOOKUP($A3491&amp;$C3491&amp;$B3491,Mapping!$C:$G,5,0)</f>
        <v>Oral &amp; Topical</v>
      </c>
      <c r="L3491" t="str">
        <f>VLOOKUP(J3491&amp;H3491,Mapping!J:K,2,0)</f>
        <v>Listerine Pharma</v>
      </c>
      <c r="M3491" t="str">
        <f>IF(OR(I3491="PIZ BUIN",I3491="LISTERINE"),VLOOKUP(E3491,MAPEO!C:D,2,0)&amp;" "&amp;H3491,VLOOKUP(E3491,MAPEO!C:D,2,0))</f>
        <v>Listerine PHARMA</v>
      </c>
      <c r="N3491">
        <f>VLOOKUP(F3491,MD!A:B,2,0)</f>
        <v>0</v>
      </c>
    </row>
    <row r="3492" spans="1:14">
      <c r="A3492" t="s">
        <v>133</v>
      </c>
      <c r="B3492" t="s">
        <v>0</v>
      </c>
      <c r="C3492" t="s">
        <v>207</v>
      </c>
      <c r="D3492" t="s">
        <v>207</v>
      </c>
      <c r="E3492" t="s">
        <v>617</v>
      </c>
      <c r="F3492" t="s">
        <v>487</v>
      </c>
      <c r="G3492" s="3">
        <v>41944.35</v>
      </c>
      <c r="H3492" s="3" t="str">
        <f>VLOOKUP($A3492&amp;$C3492&amp;$B3492,Mapping!$C:$G,3,0)</f>
        <v>PHARMA</v>
      </c>
      <c r="I3492" t="str">
        <f>VLOOKUP($A3492&amp;$C3492&amp;$B3492,Mapping!$C:$G,4,0)</f>
        <v>LISTERINE</v>
      </c>
      <c r="J3492" t="str">
        <f t="shared" si="54"/>
        <v>LISTERINE</v>
      </c>
      <c r="K3492" t="str">
        <f>VLOOKUP($A3492&amp;$C3492&amp;$B3492,Mapping!$C:$G,5,0)</f>
        <v>Oral &amp; Topical</v>
      </c>
      <c r="L3492" t="str">
        <f>VLOOKUP(J3492&amp;H3492,Mapping!J:K,2,0)</f>
        <v>Listerine Pharma</v>
      </c>
      <c r="M3492" t="str">
        <f>IF(OR(I3492="PIZ BUIN",I3492="LISTERINE"),VLOOKUP(E3492,MAPEO!C:D,2,0)&amp;" "&amp;H3492,VLOOKUP(E3492,MAPEO!C:D,2,0))</f>
        <v>Listerine PHARMA</v>
      </c>
      <c r="N3492">
        <f>VLOOKUP(F3492,MD!A:B,2,0)</f>
        <v>0</v>
      </c>
    </row>
    <row r="3493" spans="1:14">
      <c r="A3493" t="s">
        <v>133</v>
      </c>
      <c r="B3493" t="s">
        <v>0</v>
      </c>
      <c r="C3493" t="s">
        <v>207</v>
      </c>
      <c r="D3493" t="s">
        <v>207</v>
      </c>
      <c r="E3493" t="s">
        <v>617</v>
      </c>
      <c r="F3493" t="s">
        <v>488</v>
      </c>
      <c r="G3493" s="3">
        <v>7578.23</v>
      </c>
      <c r="H3493" s="3" t="str">
        <f>VLOOKUP($A3493&amp;$C3493&amp;$B3493,Mapping!$C:$G,3,0)</f>
        <v>PHARMA</v>
      </c>
      <c r="I3493" t="str">
        <f>VLOOKUP($A3493&amp;$C3493&amp;$B3493,Mapping!$C:$G,4,0)</f>
        <v>LISTERINE</v>
      </c>
      <c r="J3493" t="str">
        <f t="shared" si="54"/>
        <v>LISTERINE</v>
      </c>
      <c r="K3493" t="str">
        <f>VLOOKUP($A3493&amp;$C3493&amp;$B3493,Mapping!$C:$G,5,0)</f>
        <v>Oral &amp; Topical</v>
      </c>
      <c r="L3493" t="str">
        <f>VLOOKUP(J3493&amp;H3493,Mapping!J:K,2,0)</f>
        <v>Listerine Pharma</v>
      </c>
      <c r="M3493" t="str">
        <f>IF(OR(I3493="PIZ BUIN",I3493="LISTERINE"),VLOOKUP(E3493,MAPEO!C:D,2,0)&amp;" "&amp;H3493,VLOOKUP(E3493,MAPEO!C:D,2,0))</f>
        <v>Listerine PHARMA</v>
      </c>
      <c r="N3493">
        <f>VLOOKUP(F3493,MD!A:B,2,0)</f>
        <v>0</v>
      </c>
    </row>
    <row r="3494" spans="1:14">
      <c r="A3494" t="s">
        <v>133</v>
      </c>
      <c r="B3494" t="s">
        <v>0</v>
      </c>
      <c r="C3494" t="s">
        <v>207</v>
      </c>
      <c r="D3494" t="s">
        <v>207</v>
      </c>
      <c r="E3494" t="s">
        <v>617</v>
      </c>
      <c r="F3494" t="s">
        <v>489</v>
      </c>
      <c r="G3494" s="3">
        <v>5408.47</v>
      </c>
      <c r="H3494" s="3" t="str">
        <f>VLOOKUP($A3494&amp;$C3494&amp;$B3494,Mapping!$C:$G,3,0)</f>
        <v>PHARMA</v>
      </c>
      <c r="I3494" t="str">
        <f>VLOOKUP($A3494&amp;$C3494&amp;$B3494,Mapping!$C:$G,4,0)</f>
        <v>LISTERINE</v>
      </c>
      <c r="J3494" t="str">
        <f t="shared" si="54"/>
        <v>LISTERINE</v>
      </c>
      <c r="K3494" t="str">
        <f>VLOOKUP($A3494&amp;$C3494&amp;$B3494,Mapping!$C:$G,5,0)</f>
        <v>Oral &amp; Topical</v>
      </c>
      <c r="L3494" t="str">
        <f>VLOOKUP(J3494&amp;H3494,Mapping!J:K,2,0)</f>
        <v>Listerine Pharma</v>
      </c>
      <c r="M3494" t="str">
        <f>IF(OR(I3494="PIZ BUIN",I3494="LISTERINE"),VLOOKUP(E3494,MAPEO!C:D,2,0)&amp;" "&amp;H3494,VLOOKUP(E3494,MAPEO!C:D,2,0))</f>
        <v>Listerine PHARMA</v>
      </c>
      <c r="N3494">
        <f>VLOOKUP(F3494,MD!A:B,2,0)</f>
        <v>0</v>
      </c>
    </row>
    <row r="3495" spans="1:14">
      <c r="A3495" t="s">
        <v>133</v>
      </c>
      <c r="B3495" t="s">
        <v>0</v>
      </c>
      <c r="C3495" t="s">
        <v>207</v>
      </c>
      <c r="D3495" t="s">
        <v>207</v>
      </c>
      <c r="E3495" t="s">
        <v>617</v>
      </c>
      <c r="F3495" t="s">
        <v>490</v>
      </c>
      <c r="G3495" s="3">
        <v>14179.98</v>
      </c>
      <c r="H3495" s="3" t="str">
        <f>VLOOKUP($A3495&amp;$C3495&amp;$B3495,Mapping!$C:$G,3,0)</f>
        <v>PHARMA</v>
      </c>
      <c r="I3495" t="str">
        <f>VLOOKUP($A3495&amp;$C3495&amp;$B3495,Mapping!$C:$G,4,0)</f>
        <v>LISTERINE</v>
      </c>
      <c r="J3495" t="str">
        <f t="shared" si="54"/>
        <v>LISTERINE</v>
      </c>
      <c r="K3495" t="str">
        <f>VLOOKUP($A3495&amp;$C3495&amp;$B3495,Mapping!$C:$G,5,0)</f>
        <v>Oral &amp; Topical</v>
      </c>
      <c r="L3495" t="str">
        <f>VLOOKUP(J3495&amp;H3495,Mapping!J:K,2,0)</f>
        <v>Listerine Pharma</v>
      </c>
      <c r="M3495" t="str">
        <f>IF(OR(I3495="PIZ BUIN",I3495="LISTERINE"),VLOOKUP(E3495,MAPEO!C:D,2,0)&amp;" "&amp;H3495,VLOOKUP(E3495,MAPEO!C:D,2,0))</f>
        <v>Listerine PHARMA</v>
      </c>
      <c r="N3495">
        <f>VLOOKUP(F3495,MD!A:B,2,0)</f>
        <v>0</v>
      </c>
    </row>
    <row r="3496" spans="1:14">
      <c r="A3496" t="s">
        <v>133</v>
      </c>
      <c r="B3496" t="s">
        <v>0</v>
      </c>
      <c r="C3496" t="s">
        <v>207</v>
      </c>
      <c r="D3496" t="s">
        <v>207</v>
      </c>
      <c r="E3496" t="s">
        <v>617</v>
      </c>
      <c r="F3496" t="s">
        <v>491</v>
      </c>
      <c r="G3496" s="3">
        <v>19799.64</v>
      </c>
      <c r="H3496" s="3" t="str">
        <f>VLOOKUP($A3496&amp;$C3496&amp;$B3496,Mapping!$C:$G,3,0)</f>
        <v>PHARMA</v>
      </c>
      <c r="I3496" t="str">
        <f>VLOOKUP($A3496&amp;$C3496&amp;$B3496,Mapping!$C:$G,4,0)</f>
        <v>LISTERINE</v>
      </c>
      <c r="J3496" t="str">
        <f t="shared" si="54"/>
        <v>LISTERINE</v>
      </c>
      <c r="K3496" t="str">
        <f>VLOOKUP($A3496&amp;$C3496&amp;$B3496,Mapping!$C:$G,5,0)</f>
        <v>Oral &amp; Topical</v>
      </c>
      <c r="L3496" t="str">
        <f>VLOOKUP(J3496&amp;H3496,Mapping!J:K,2,0)</f>
        <v>Listerine Pharma</v>
      </c>
      <c r="M3496" t="str">
        <f>IF(OR(I3496="PIZ BUIN",I3496="LISTERINE"),VLOOKUP(E3496,MAPEO!C:D,2,0)&amp;" "&amp;H3496,VLOOKUP(E3496,MAPEO!C:D,2,0))</f>
        <v>Listerine PHARMA</v>
      </c>
      <c r="N3496">
        <f>VLOOKUP(F3496,MD!A:B,2,0)</f>
        <v>0</v>
      </c>
    </row>
    <row r="3497" spans="1:14">
      <c r="A3497" t="s">
        <v>133</v>
      </c>
      <c r="B3497" t="s">
        <v>0</v>
      </c>
      <c r="C3497" t="s">
        <v>207</v>
      </c>
      <c r="D3497" t="s">
        <v>207</v>
      </c>
      <c r="E3497" t="s">
        <v>617</v>
      </c>
      <c r="F3497" t="s">
        <v>492</v>
      </c>
      <c r="G3497" s="3">
        <v>29874.35</v>
      </c>
      <c r="H3497" s="3" t="str">
        <f>VLOOKUP($A3497&amp;$C3497&amp;$B3497,Mapping!$C:$G,3,0)</f>
        <v>PHARMA</v>
      </c>
      <c r="I3497" t="str">
        <f>VLOOKUP($A3497&amp;$C3497&amp;$B3497,Mapping!$C:$G,4,0)</f>
        <v>LISTERINE</v>
      </c>
      <c r="J3497" t="str">
        <f t="shared" si="54"/>
        <v>LISTERINE</v>
      </c>
      <c r="K3497" t="str">
        <f>VLOOKUP($A3497&amp;$C3497&amp;$B3497,Mapping!$C:$G,5,0)</f>
        <v>Oral &amp; Topical</v>
      </c>
      <c r="L3497" t="str">
        <f>VLOOKUP(J3497&amp;H3497,Mapping!J:K,2,0)</f>
        <v>Listerine Pharma</v>
      </c>
      <c r="M3497" t="str">
        <f>IF(OR(I3497="PIZ BUIN",I3497="LISTERINE"),VLOOKUP(E3497,MAPEO!C:D,2,0)&amp;" "&amp;H3497,VLOOKUP(E3497,MAPEO!C:D,2,0))</f>
        <v>Listerine PHARMA</v>
      </c>
      <c r="N3497">
        <f>VLOOKUP(F3497,MD!A:B,2,0)</f>
        <v>0</v>
      </c>
    </row>
    <row r="3498" spans="1:14">
      <c r="A3498" t="s">
        <v>133</v>
      </c>
      <c r="B3498" t="s">
        <v>0</v>
      </c>
      <c r="C3498" t="s">
        <v>207</v>
      </c>
      <c r="D3498" t="s">
        <v>207</v>
      </c>
      <c r="E3498" t="s">
        <v>617</v>
      </c>
      <c r="F3498" t="s">
        <v>493</v>
      </c>
      <c r="G3498" s="3">
        <v>79035.87</v>
      </c>
      <c r="H3498" s="3" t="str">
        <f>VLOOKUP($A3498&amp;$C3498&amp;$B3498,Mapping!$C:$G,3,0)</f>
        <v>PHARMA</v>
      </c>
      <c r="I3498" t="str">
        <f>VLOOKUP($A3498&amp;$C3498&amp;$B3498,Mapping!$C:$G,4,0)</f>
        <v>LISTERINE</v>
      </c>
      <c r="J3498" t="str">
        <f t="shared" si="54"/>
        <v>LISTERINE</v>
      </c>
      <c r="K3498" t="str">
        <f>VLOOKUP($A3498&amp;$C3498&amp;$B3498,Mapping!$C:$G,5,0)</f>
        <v>Oral &amp; Topical</v>
      </c>
      <c r="L3498" t="str">
        <f>VLOOKUP(J3498&amp;H3498,Mapping!J:K,2,0)</f>
        <v>Listerine Pharma</v>
      </c>
      <c r="M3498" t="str">
        <f>IF(OR(I3498="PIZ BUIN",I3498="LISTERINE"),VLOOKUP(E3498,MAPEO!C:D,2,0)&amp;" "&amp;H3498,VLOOKUP(E3498,MAPEO!C:D,2,0))</f>
        <v>Listerine PHARMA</v>
      </c>
      <c r="N3498">
        <f>VLOOKUP(F3498,MD!A:B,2,0)</f>
        <v>0</v>
      </c>
    </row>
    <row r="3499" spans="1:14">
      <c r="A3499" t="s">
        <v>133</v>
      </c>
      <c r="B3499" t="s">
        <v>0</v>
      </c>
      <c r="C3499" t="s">
        <v>207</v>
      </c>
      <c r="D3499" t="s">
        <v>207</v>
      </c>
      <c r="E3499" t="s">
        <v>617</v>
      </c>
      <c r="F3499" t="s">
        <v>95</v>
      </c>
      <c r="G3499" s="3">
        <v>4083.62</v>
      </c>
      <c r="H3499" s="3" t="str">
        <f>VLOOKUP($A3499&amp;$C3499&amp;$B3499,Mapping!$C:$G,3,0)</f>
        <v>PHARMA</v>
      </c>
      <c r="I3499" t="str">
        <f>VLOOKUP($A3499&amp;$C3499&amp;$B3499,Mapping!$C:$G,4,0)</f>
        <v>LISTERINE</v>
      </c>
      <c r="J3499" t="str">
        <f t="shared" si="54"/>
        <v>LISTERINE</v>
      </c>
      <c r="K3499" t="str">
        <f>VLOOKUP($A3499&amp;$C3499&amp;$B3499,Mapping!$C:$G,5,0)</f>
        <v>Oral &amp; Topical</v>
      </c>
      <c r="L3499" t="str">
        <f>VLOOKUP(J3499&amp;H3499,Mapping!J:K,2,0)</f>
        <v>Listerine Pharma</v>
      </c>
      <c r="M3499" t="str">
        <f>IF(OR(I3499="PIZ BUIN",I3499="LISTERINE"),VLOOKUP(E3499,MAPEO!C:D,2,0)&amp;" "&amp;H3499,VLOOKUP(E3499,MAPEO!C:D,2,0))</f>
        <v>Listerine PHARMA</v>
      </c>
      <c r="N3499" t="str">
        <f>VLOOKUP(F3499,MD!A:B,2,0)</f>
        <v>YTD 2015</v>
      </c>
    </row>
    <row r="3500" spans="1:14">
      <c r="A3500" t="s">
        <v>133</v>
      </c>
      <c r="B3500" t="s">
        <v>0</v>
      </c>
      <c r="C3500" t="s">
        <v>207</v>
      </c>
      <c r="D3500" t="s">
        <v>207</v>
      </c>
      <c r="E3500" t="s">
        <v>617</v>
      </c>
      <c r="F3500" t="s">
        <v>96</v>
      </c>
      <c r="G3500" s="3">
        <v>11512.23</v>
      </c>
      <c r="H3500" s="3" t="str">
        <f>VLOOKUP($A3500&amp;$C3500&amp;$B3500,Mapping!$C:$G,3,0)</f>
        <v>PHARMA</v>
      </c>
      <c r="I3500" t="str">
        <f>VLOOKUP($A3500&amp;$C3500&amp;$B3500,Mapping!$C:$G,4,0)</f>
        <v>LISTERINE</v>
      </c>
      <c r="J3500" t="str">
        <f t="shared" si="54"/>
        <v>LISTERINE</v>
      </c>
      <c r="K3500" t="str">
        <f>VLOOKUP($A3500&amp;$C3500&amp;$B3500,Mapping!$C:$G,5,0)</f>
        <v>Oral &amp; Topical</v>
      </c>
      <c r="L3500" t="str">
        <f>VLOOKUP(J3500&amp;H3500,Mapping!J:K,2,0)</f>
        <v>Listerine Pharma</v>
      </c>
      <c r="M3500" t="str">
        <f>IF(OR(I3500="PIZ BUIN",I3500="LISTERINE"),VLOOKUP(E3500,MAPEO!C:D,2,0)&amp;" "&amp;H3500,VLOOKUP(E3500,MAPEO!C:D,2,0))</f>
        <v>Listerine PHARMA</v>
      </c>
      <c r="N3500" t="str">
        <f>VLOOKUP(F3500,MD!A:B,2,0)</f>
        <v>YTD 2015</v>
      </c>
    </row>
    <row r="3501" spans="1:14">
      <c r="A3501" t="s">
        <v>133</v>
      </c>
      <c r="B3501" t="s">
        <v>0</v>
      </c>
      <c r="C3501" t="s">
        <v>207</v>
      </c>
      <c r="D3501" t="s">
        <v>207</v>
      </c>
      <c r="E3501" t="s">
        <v>617</v>
      </c>
      <c r="F3501" t="s">
        <v>97</v>
      </c>
      <c r="G3501" s="3">
        <v>17592.189999999999</v>
      </c>
      <c r="H3501" s="3" t="str">
        <f>VLOOKUP($A3501&amp;$C3501&amp;$B3501,Mapping!$C:$G,3,0)</f>
        <v>PHARMA</v>
      </c>
      <c r="I3501" t="str">
        <f>VLOOKUP($A3501&amp;$C3501&amp;$B3501,Mapping!$C:$G,4,0)</f>
        <v>LISTERINE</v>
      </c>
      <c r="J3501" t="str">
        <f t="shared" si="54"/>
        <v>LISTERINE</v>
      </c>
      <c r="K3501" t="str">
        <f>VLOOKUP($A3501&amp;$C3501&amp;$B3501,Mapping!$C:$G,5,0)</f>
        <v>Oral &amp; Topical</v>
      </c>
      <c r="L3501" t="str">
        <f>VLOOKUP(J3501&amp;H3501,Mapping!J:K,2,0)</f>
        <v>Listerine Pharma</v>
      </c>
      <c r="M3501" t="str">
        <f>IF(OR(I3501="PIZ BUIN",I3501="LISTERINE"),VLOOKUP(E3501,MAPEO!C:D,2,0)&amp;" "&amp;H3501,VLOOKUP(E3501,MAPEO!C:D,2,0))</f>
        <v>Listerine PHARMA</v>
      </c>
      <c r="N3501" t="str">
        <f>VLOOKUP(F3501,MD!A:B,2,0)</f>
        <v>YTD 2015</v>
      </c>
    </row>
    <row r="3502" spans="1:14">
      <c r="A3502" t="s">
        <v>133</v>
      </c>
      <c r="B3502" t="s">
        <v>0</v>
      </c>
      <c r="C3502" t="s">
        <v>207</v>
      </c>
      <c r="D3502" t="s">
        <v>207</v>
      </c>
      <c r="E3502" t="s">
        <v>617</v>
      </c>
      <c r="F3502" t="s">
        <v>101</v>
      </c>
      <c r="G3502" s="3">
        <v>7359.23</v>
      </c>
      <c r="H3502" s="3" t="str">
        <f>VLOOKUP($A3502&amp;$C3502&amp;$B3502,Mapping!$C:$G,3,0)</f>
        <v>PHARMA</v>
      </c>
      <c r="I3502" t="str">
        <f>VLOOKUP($A3502&amp;$C3502&amp;$B3502,Mapping!$C:$G,4,0)</f>
        <v>LISTERINE</v>
      </c>
      <c r="J3502" t="str">
        <f t="shared" si="54"/>
        <v>LISTERINE</v>
      </c>
      <c r="K3502" t="str">
        <f>VLOOKUP($A3502&amp;$C3502&amp;$B3502,Mapping!$C:$G,5,0)</f>
        <v>Oral &amp; Topical</v>
      </c>
      <c r="L3502" t="str">
        <f>VLOOKUP(J3502&amp;H3502,Mapping!J:K,2,0)</f>
        <v>Listerine Pharma</v>
      </c>
      <c r="M3502" t="str">
        <f>IF(OR(I3502="PIZ BUIN",I3502="LISTERINE"),VLOOKUP(E3502,MAPEO!C:D,2,0)&amp;" "&amp;H3502,VLOOKUP(E3502,MAPEO!C:D,2,0))</f>
        <v>Listerine PHARMA</v>
      </c>
      <c r="N3502" t="str">
        <f>VLOOKUP(F3502,MD!A:B,2,0)</f>
        <v>YTD 2015</v>
      </c>
    </row>
    <row r="3503" spans="1:14">
      <c r="A3503" t="s">
        <v>133</v>
      </c>
      <c r="B3503" t="s">
        <v>0</v>
      </c>
      <c r="C3503" t="s">
        <v>207</v>
      </c>
      <c r="D3503" t="s">
        <v>207</v>
      </c>
      <c r="E3503" t="s">
        <v>617</v>
      </c>
      <c r="F3503" t="s">
        <v>104</v>
      </c>
      <c r="G3503" s="3">
        <v>11987.37</v>
      </c>
      <c r="H3503" s="3" t="str">
        <f>VLOOKUP($A3503&amp;$C3503&amp;$B3503,Mapping!$C:$G,3,0)</f>
        <v>PHARMA</v>
      </c>
      <c r="I3503" t="str">
        <f>VLOOKUP($A3503&amp;$C3503&amp;$B3503,Mapping!$C:$G,4,0)</f>
        <v>LISTERINE</v>
      </c>
      <c r="J3503" t="str">
        <f t="shared" si="54"/>
        <v>LISTERINE</v>
      </c>
      <c r="K3503" t="str">
        <f>VLOOKUP($A3503&amp;$C3503&amp;$B3503,Mapping!$C:$G,5,0)</f>
        <v>Oral &amp; Topical</v>
      </c>
      <c r="L3503" t="str">
        <f>VLOOKUP(J3503&amp;H3503,Mapping!J:K,2,0)</f>
        <v>Listerine Pharma</v>
      </c>
      <c r="M3503" t="str">
        <f>IF(OR(I3503="PIZ BUIN",I3503="LISTERINE"),VLOOKUP(E3503,MAPEO!C:D,2,0)&amp;" "&amp;H3503,VLOOKUP(E3503,MAPEO!C:D,2,0))</f>
        <v>Listerine PHARMA</v>
      </c>
      <c r="N3503" t="str">
        <f>VLOOKUP(F3503,MD!A:B,2,0)</f>
        <v>YTD 2015</v>
      </c>
    </row>
    <row r="3504" spans="1:14">
      <c r="A3504" t="s">
        <v>133</v>
      </c>
      <c r="B3504" t="s">
        <v>0</v>
      </c>
      <c r="C3504" t="s">
        <v>207</v>
      </c>
      <c r="D3504" t="s">
        <v>207</v>
      </c>
      <c r="E3504" t="s">
        <v>617</v>
      </c>
      <c r="F3504" t="s">
        <v>105</v>
      </c>
      <c r="G3504" s="3">
        <v>39523.51</v>
      </c>
      <c r="H3504" s="3" t="str">
        <f>VLOOKUP($A3504&amp;$C3504&amp;$B3504,Mapping!$C:$G,3,0)</f>
        <v>PHARMA</v>
      </c>
      <c r="I3504" t="str">
        <f>VLOOKUP($A3504&amp;$C3504&amp;$B3504,Mapping!$C:$G,4,0)</f>
        <v>LISTERINE</v>
      </c>
      <c r="J3504" t="str">
        <f t="shared" si="54"/>
        <v>LISTERINE</v>
      </c>
      <c r="K3504" t="str">
        <f>VLOOKUP($A3504&amp;$C3504&amp;$B3504,Mapping!$C:$G,5,0)</f>
        <v>Oral &amp; Topical</v>
      </c>
      <c r="L3504" t="str">
        <f>VLOOKUP(J3504&amp;H3504,Mapping!J:K,2,0)</f>
        <v>Listerine Pharma</v>
      </c>
      <c r="M3504" t="str">
        <f>IF(OR(I3504="PIZ BUIN",I3504="LISTERINE"),VLOOKUP(E3504,MAPEO!C:D,2,0)&amp;" "&amp;H3504,VLOOKUP(E3504,MAPEO!C:D,2,0))</f>
        <v>Listerine PHARMA</v>
      </c>
      <c r="N3504" t="str">
        <f>VLOOKUP(F3504,MD!A:B,2,0)</f>
        <v>YTD 2015</v>
      </c>
    </row>
    <row r="3505" spans="1:14">
      <c r="A3505" t="s">
        <v>133</v>
      </c>
      <c r="B3505" t="s">
        <v>0</v>
      </c>
      <c r="C3505" t="s">
        <v>207</v>
      </c>
      <c r="D3505" t="s">
        <v>207</v>
      </c>
      <c r="E3505" t="s">
        <v>617</v>
      </c>
      <c r="F3505" t="s">
        <v>106</v>
      </c>
      <c r="G3505" s="3">
        <v>7478.77</v>
      </c>
      <c r="H3505" s="3" t="str">
        <f>VLOOKUP($A3505&amp;$C3505&amp;$B3505,Mapping!$C:$G,3,0)</f>
        <v>PHARMA</v>
      </c>
      <c r="I3505" t="str">
        <f>VLOOKUP($A3505&amp;$C3505&amp;$B3505,Mapping!$C:$G,4,0)</f>
        <v>LISTERINE</v>
      </c>
      <c r="J3505" t="str">
        <f t="shared" si="54"/>
        <v>LISTERINE</v>
      </c>
      <c r="K3505" t="str">
        <f>VLOOKUP($A3505&amp;$C3505&amp;$B3505,Mapping!$C:$G,5,0)</f>
        <v>Oral &amp; Topical</v>
      </c>
      <c r="L3505" t="str">
        <f>VLOOKUP(J3505&amp;H3505,Mapping!J:K,2,0)</f>
        <v>Listerine Pharma</v>
      </c>
      <c r="M3505" t="str">
        <f>IF(OR(I3505="PIZ BUIN",I3505="LISTERINE"),VLOOKUP(E3505,MAPEO!C:D,2,0)&amp;" "&amp;H3505,VLOOKUP(E3505,MAPEO!C:D,2,0))</f>
        <v>Listerine PHARMA</v>
      </c>
      <c r="N3505" t="str">
        <f>VLOOKUP(F3505,MD!A:B,2,0)</f>
        <v>YTD 2015</v>
      </c>
    </row>
    <row r="3506" spans="1:14">
      <c r="A3506" t="s">
        <v>133</v>
      </c>
      <c r="B3506" t="s">
        <v>0</v>
      </c>
      <c r="C3506" t="s">
        <v>207</v>
      </c>
      <c r="D3506" t="s">
        <v>207</v>
      </c>
      <c r="E3506" t="s">
        <v>617</v>
      </c>
      <c r="F3506" t="s">
        <v>108</v>
      </c>
      <c r="G3506" s="3">
        <v>-417.76</v>
      </c>
      <c r="H3506" s="3" t="str">
        <f>VLOOKUP($A3506&amp;$C3506&amp;$B3506,Mapping!$C:$G,3,0)</f>
        <v>PHARMA</v>
      </c>
      <c r="I3506" t="str">
        <f>VLOOKUP($A3506&amp;$C3506&amp;$B3506,Mapping!$C:$G,4,0)</f>
        <v>LISTERINE</v>
      </c>
      <c r="J3506" t="str">
        <f t="shared" si="54"/>
        <v>LISTERINE</v>
      </c>
      <c r="K3506" t="str">
        <f>VLOOKUP($A3506&amp;$C3506&amp;$B3506,Mapping!$C:$G,5,0)</f>
        <v>Oral &amp; Topical</v>
      </c>
      <c r="L3506" t="str">
        <f>VLOOKUP(J3506&amp;H3506,Mapping!J:K,2,0)</f>
        <v>Listerine Pharma</v>
      </c>
      <c r="M3506" t="str">
        <f>IF(OR(I3506="PIZ BUIN",I3506="LISTERINE"),VLOOKUP(E3506,MAPEO!C:D,2,0)&amp;" "&amp;H3506,VLOOKUP(E3506,MAPEO!C:D,2,0))</f>
        <v>Listerine PHARMA</v>
      </c>
      <c r="N3506">
        <f>VLOOKUP(F3506,MD!A:B,2,0)</f>
        <v>0</v>
      </c>
    </row>
    <row r="3507" spans="1:14">
      <c r="A3507" t="s">
        <v>133</v>
      </c>
      <c r="B3507" t="s">
        <v>0</v>
      </c>
      <c r="C3507" t="s">
        <v>207</v>
      </c>
      <c r="D3507" t="s">
        <v>207</v>
      </c>
      <c r="E3507" t="s">
        <v>617</v>
      </c>
      <c r="F3507" t="s">
        <v>109</v>
      </c>
      <c r="G3507" s="3">
        <v>17698.310000000001</v>
      </c>
      <c r="H3507" s="3" t="str">
        <f>VLOOKUP($A3507&amp;$C3507&amp;$B3507,Mapping!$C:$G,3,0)</f>
        <v>PHARMA</v>
      </c>
      <c r="I3507" t="str">
        <f>VLOOKUP($A3507&amp;$C3507&amp;$B3507,Mapping!$C:$G,4,0)</f>
        <v>LISTERINE</v>
      </c>
      <c r="J3507" t="str">
        <f t="shared" si="54"/>
        <v>LISTERINE</v>
      </c>
      <c r="K3507" t="str">
        <f>VLOOKUP($A3507&amp;$C3507&amp;$B3507,Mapping!$C:$G,5,0)</f>
        <v>Oral &amp; Topical</v>
      </c>
      <c r="L3507" t="str">
        <f>VLOOKUP(J3507&amp;H3507,Mapping!J:K,2,0)</f>
        <v>Listerine Pharma</v>
      </c>
      <c r="M3507" t="str">
        <f>IF(OR(I3507="PIZ BUIN",I3507="LISTERINE"),VLOOKUP(E3507,MAPEO!C:D,2,0)&amp;" "&amp;H3507,VLOOKUP(E3507,MAPEO!C:D,2,0))</f>
        <v>Listerine PHARMA</v>
      </c>
      <c r="N3507">
        <f>VLOOKUP(F3507,MD!A:B,2,0)</f>
        <v>0</v>
      </c>
    </row>
    <row r="3508" spans="1:14">
      <c r="A3508" t="s">
        <v>133</v>
      </c>
      <c r="B3508" t="s">
        <v>0</v>
      </c>
      <c r="C3508" t="s">
        <v>207</v>
      </c>
      <c r="D3508" t="s">
        <v>207</v>
      </c>
      <c r="E3508" t="s">
        <v>617</v>
      </c>
      <c r="F3508" t="s">
        <v>110</v>
      </c>
      <c r="G3508" s="3">
        <v>10640.73</v>
      </c>
      <c r="H3508" s="3" t="str">
        <f>VLOOKUP($A3508&amp;$C3508&amp;$B3508,Mapping!$C:$G,3,0)</f>
        <v>PHARMA</v>
      </c>
      <c r="I3508" t="str">
        <f>VLOOKUP($A3508&amp;$C3508&amp;$B3508,Mapping!$C:$G,4,0)</f>
        <v>LISTERINE</v>
      </c>
      <c r="J3508" t="str">
        <f t="shared" si="54"/>
        <v>LISTERINE</v>
      </c>
      <c r="K3508" t="str">
        <f>VLOOKUP($A3508&amp;$C3508&amp;$B3508,Mapping!$C:$G,5,0)</f>
        <v>Oral &amp; Topical</v>
      </c>
      <c r="L3508" t="str">
        <f>VLOOKUP(J3508&amp;H3508,Mapping!J:K,2,0)</f>
        <v>Listerine Pharma</v>
      </c>
      <c r="M3508" t="str">
        <f>IF(OR(I3508="PIZ BUIN",I3508="LISTERINE"),VLOOKUP(E3508,MAPEO!C:D,2,0)&amp;" "&amp;H3508,VLOOKUP(E3508,MAPEO!C:D,2,0))</f>
        <v>Listerine PHARMA</v>
      </c>
      <c r="N3508">
        <f>VLOOKUP(F3508,MD!A:B,2,0)</f>
        <v>0</v>
      </c>
    </row>
    <row r="3509" spans="1:14">
      <c r="A3509" t="s">
        <v>133</v>
      </c>
      <c r="B3509" t="s">
        <v>0</v>
      </c>
      <c r="C3509" t="s">
        <v>207</v>
      </c>
      <c r="D3509" t="s">
        <v>207</v>
      </c>
      <c r="E3509" t="s">
        <v>617</v>
      </c>
      <c r="F3509" t="s">
        <v>111</v>
      </c>
      <c r="G3509" s="3">
        <v>10289.799999999999</v>
      </c>
      <c r="H3509" s="3" t="str">
        <f>VLOOKUP($A3509&amp;$C3509&amp;$B3509,Mapping!$C:$G,3,0)</f>
        <v>PHARMA</v>
      </c>
      <c r="I3509" t="str">
        <f>VLOOKUP($A3509&amp;$C3509&amp;$B3509,Mapping!$C:$G,4,0)</f>
        <v>LISTERINE</v>
      </c>
      <c r="J3509" t="str">
        <f t="shared" si="54"/>
        <v>LISTERINE</v>
      </c>
      <c r="K3509" t="str">
        <f>VLOOKUP($A3509&amp;$C3509&amp;$B3509,Mapping!$C:$G,5,0)</f>
        <v>Oral &amp; Topical</v>
      </c>
      <c r="L3509" t="str">
        <f>VLOOKUP(J3509&amp;H3509,Mapping!J:K,2,0)</f>
        <v>Listerine Pharma</v>
      </c>
      <c r="M3509" t="str">
        <f>IF(OR(I3509="PIZ BUIN",I3509="LISTERINE"),VLOOKUP(E3509,MAPEO!C:D,2,0)&amp;" "&amp;H3509,VLOOKUP(E3509,MAPEO!C:D,2,0))</f>
        <v>Listerine PHARMA</v>
      </c>
      <c r="N3509">
        <f>VLOOKUP(F3509,MD!A:B,2,0)</f>
        <v>0</v>
      </c>
    </row>
    <row r="3510" spans="1:14">
      <c r="A3510" t="s">
        <v>133</v>
      </c>
      <c r="B3510" t="s">
        <v>0</v>
      </c>
      <c r="C3510" t="s">
        <v>207</v>
      </c>
      <c r="D3510" t="s">
        <v>207</v>
      </c>
      <c r="E3510" t="s">
        <v>617</v>
      </c>
      <c r="F3510" t="s">
        <v>114</v>
      </c>
      <c r="G3510" s="3">
        <v>29959</v>
      </c>
      <c r="H3510" s="3" t="str">
        <f>VLOOKUP($A3510&amp;$C3510&amp;$B3510,Mapping!$C:$G,3,0)</f>
        <v>PHARMA</v>
      </c>
      <c r="I3510" t="str">
        <f>VLOOKUP($A3510&amp;$C3510&amp;$B3510,Mapping!$C:$G,4,0)</f>
        <v>LISTERINE</v>
      </c>
      <c r="J3510" t="str">
        <f t="shared" si="54"/>
        <v>LISTERINE</v>
      </c>
      <c r="K3510" t="str">
        <f>VLOOKUP($A3510&amp;$C3510&amp;$B3510,Mapping!$C:$G,5,0)</f>
        <v>Oral &amp; Topical</v>
      </c>
      <c r="L3510" t="str">
        <f>VLOOKUP(J3510&amp;H3510,Mapping!J:K,2,0)</f>
        <v>Listerine Pharma</v>
      </c>
      <c r="M3510" t="str">
        <f>IF(OR(I3510="PIZ BUIN",I3510="LISTERINE"),VLOOKUP(E3510,MAPEO!C:D,2,0)&amp;" "&amp;H3510,VLOOKUP(E3510,MAPEO!C:D,2,0))</f>
        <v>Listerine PHARMA</v>
      </c>
      <c r="N3510">
        <f>VLOOKUP(F3510,MD!A:B,2,0)</f>
        <v>0</v>
      </c>
    </row>
    <row r="3511" spans="1:14">
      <c r="A3511" t="s">
        <v>133</v>
      </c>
      <c r="B3511" t="s">
        <v>0</v>
      </c>
      <c r="C3511" t="s">
        <v>207</v>
      </c>
      <c r="D3511" t="s">
        <v>207</v>
      </c>
      <c r="E3511" t="s">
        <v>617</v>
      </c>
      <c r="F3511" t="s">
        <v>115</v>
      </c>
      <c r="G3511" s="3">
        <v>4197.96</v>
      </c>
      <c r="H3511" s="3" t="str">
        <f>VLOOKUP($A3511&amp;$C3511&amp;$B3511,Mapping!$C:$G,3,0)</f>
        <v>PHARMA</v>
      </c>
      <c r="I3511" t="str">
        <f>VLOOKUP($A3511&amp;$C3511&amp;$B3511,Mapping!$C:$G,4,0)</f>
        <v>LISTERINE</v>
      </c>
      <c r="J3511" t="str">
        <f t="shared" ref="J3511:J3574" si="55">IF(OR(C3511="ROC",C3511="COMPEED"),E3511,D3511)</f>
        <v>LISTERINE</v>
      </c>
      <c r="K3511" t="str">
        <f>VLOOKUP($A3511&amp;$C3511&amp;$B3511,Mapping!$C:$G,5,0)</f>
        <v>Oral &amp; Topical</v>
      </c>
      <c r="L3511" t="str">
        <f>VLOOKUP(J3511&amp;H3511,Mapping!J:K,2,0)</f>
        <v>Listerine Pharma</v>
      </c>
      <c r="M3511" t="str">
        <f>IF(OR(I3511="PIZ BUIN",I3511="LISTERINE"),VLOOKUP(E3511,MAPEO!C:D,2,0)&amp;" "&amp;H3511,VLOOKUP(E3511,MAPEO!C:D,2,0))</f>
        <v>Listerine PHARMA</v>
      </c>
      <c r="N3511" t="str">
        <f>VLOOKUP(F3511,MD!A:B,2,0)</f>
        <v>YTD 2016</v>
      </c>
    </row>
    <row r="3512" spans="1:14">
      <c r="A3512" t="s">
        <v>133</v>
      </c>
      <c r="B3512" t="s">
        <v>0</v>
      </c>
      <c r="C3512" t="s">
        <v>207</v>
      </c>
      <c r="D3512" t="s">
        <v>207</v>
      </c>
      <c r="E3512" t="s">
        <v>617</v>
      </c>
      <c r="F3512" t="s">
        <v>117</v>
      </c>
      <c r="G3512" s="3">
        <v>10140.16</v>
      </c>
      <c r="H3512" s="3" t="str">
        <f>VLOOKUP($A3512&amp;$C3512&amp;$B3512,Mapping!$C:$G,3,0)</f>
        <v>PHARMA</v>
      </c>
      <c r="I3512" t="str">
        <f>VLOOKUP($A3512&amp;$C3512&amp;$B3512,Mapping!$C:$G,4,0)</f>
        <v>LISTERINE</v>
      </c>
      <c r="J3512" t="str">
        <f t="shared" si="55"/>
        <v>LISTERINE</v>
      </c>
      <c r="K3512" t="str">
        <f>VLOOKUP($A3512&amp;$C3512&amp;$B3512,Mapping!$C:$G,5,0)</f>
        <v>Oral &amp; Topical</v>
      </c>
      <c r="L3512" t="str">
        <f>VLOOKUP(J3512&amp;H3512,Mapping!J:K,2,0)</f>
        <v>Listerine Pharma</v>
      </c>
      <c r="M3512" t="str">
        <f>IF(OR(I3512="PIZ BUIN",I3512="LISTERINE"),VLOOKUP(E3512,MAPEO!C:D,2,0)&amp;" "&amp;H3512,VLOOKUP(E3512,MAPEO!C:D,2,0))</f>
        <v>Listerine PHARMA</v>
      </c>
      <c r="N3512" t="str">
        <f>VLOOKUP(F3512,MD!A:B,2,0)</f>
        <v>YTD 2016</v>
      </c>
    </row>
    <row r="3513" spans="1:14">
      <c r="A3513" t="s">
        <v>133</v>
      </c>
      <c r="B3513" t="s">
        <v>0</v>
      </c>
      <c r="C3513" t="s">
        <v>207</v>
      </c>
      <c r="D3513" t="s">
        <v>207</v>
      </c>
      <c r="E3513" t="s">
        <v>617</v>
      </c>
      <c r="F3513" t="s">
        <v>118</v>
      </c>
      <c r="G3513" s="3">
        <v>15484.67</v>
      </c>
      <c r="H3513" s="3" t="str">
        <f>VLOOKUP($A3513&amp;$C3513&amp;$B3513,Mapping!$C:$G,3,0)</f>
        <v>PHARMA</v>
      </c>
      <c r="I3513" t="str">
        <f>VLOOKUP($A3513&amp;$C3513&amp;$B3513,Mapping!$C:$G,4,0)</f>
        <v>LISTERINE</v>
      </c>
      <c r="J3513" t="str">
        <f t="shared" si="55"/>
        <v>LISTERINE</v>
      </c>
      <c r="K3513" t="str">
        <f>VLOOKUP($A3513&amp;$C3513&amp;$B3513,Mapping!$C:$G,5,0)</f>
        <v>Oral &amp; Topical</v>
      </c>
      <c r="L3513" t="str">
        <f>VLOOKUP(J3513&amp;H3513,Mapping!J:K,2,0)</f>
        <v>Listerine Pharma</v>
      </c>
      <c r="M3513" t="str">
        <f>IF(OR(I3513="PIZ BUIN",I3513="LISTERINE"),VLOOKUP(E3513,MAPEO!C:D,2,0)&amp;" "&amp;H3513,VLOOKUP(E3513,MAPEO!C:D,2,0))</f>
        <v>Listerine PHARMA</v>
      </c>
      <c r="N3513" t="str">
        <f>VLOOKUP(F3513,MD!A:B,2,0)</f>
        <v>YTD 2016</v>
      </c>
    </row>
    <row r="3514" spans="1:14">
      <c r="A3514" t="s">
        <v>133</v>
      </c>
      <c r="B3514" t="s">
        <v>0</v>
      </c>
      <c r="C3514" t="s">
        <v>207</v>
      </c>
      <c r="D3514" t="s">
        <v>207</v>
      </c>
      <c r="E3514" t="s">
        <v>619</v>
      </c>
      <c r="F3514" t="s">
        <v>487</v>
      </c>
      <c r="G3514" s="3">
        <v>-8.4499999999999993</v>
      </c>
      <c r="H3514" s="3" t="str">
        <f>VLOOKUP($A3514&amp;$C3514&amp;$B3514,Mapping!$C:$G,3,0)</f>
        <v>PHARMA</v>
      </c>
      <c r="I3514" t="str">
        <f>VLOOKUP($A3514&amp;$C3514&amp;$B3514,Mapping!$C:$G,4,0)</f>
        <v>LISTERINE</v>
      </c>
      <c r="J3514" t="str">
        <f t="shared" si="55"/>
        <v>LISTERINE</v>
      </c>
      <c r="K3514" t="str">
        <f>VLOOKUP($A3514&amp;$C3514&amp;$B3514,Mapping!$C:$G,5,0)</f>
        <v>Oral &amp; Topical</v>
      </c>
      <c r="L3514" t="str">
        <f>VLOOKUP(J3514&amp;H3514,Mapping!J:K,2,0)</f>
        <v>Listerine Pharma</v>
      </c>
      <c r="M3514" t="str">
        <f>IF(OR(I3514="PIZ BUIN",I3514="LISTERINE"),VLOOKUP(E3514,MAPEO!C:D,2,0)&amp;" "&amp;H3514,VLOOKUP(E3514,MAPEO!C:D,2,0))</f>
        <v>Listerine PHARMA</v>
      </c>
      <c r="N3514">
        <f>VLOOKUP(F3514,MD!A:B,2,0)</f>
        <v>0</v>
      </c>
    </row>
    <row r="3515" spans="1:14">
      <c r="A3515" t="s">
        <v>133</v>
      </c>
      <c r="B3515" t="s">
        <v>0</v>
      </c>
      <c r="C3515" t="s">
        <v>207</v>
      </c>
      <c r="D3515" t="s">
        <v>207</v>
      </c>
      <c r="E3515" t="s">
        <v>619</v>
      </c>
      <c r="F3515" t="s">
        <v>488</v>
      </c>
      <c r="G3515" s="3">
        <v>-252</v>
      </c>
      <c r="H3515" s="3" t="str">
        <f>VLOOKUP($A3515&amp;$C3515&amp;$B3515,Mapping!$C:$G,3,0)</f>
        <v>PHARMA</v>
      </c>
      <c r="I3515" t="str">
        <f>VLOOKUP($A3515&amp;$C3515&amp;$B3515,Mapping!$C:$G,4,0)</f>
        <v>LISTERINE</v>
      </c>
      <c r="J3515" t="str">
        <f t="shared" si="55"/>
        <v>LISTERINE</v>
      </c>
      <c r="K3515" t="str">
        <f>VLOOKUP($A3515&amp;$C3515&amp;$B3515,Mapping!$C:$G,5,0)</f>
        <v>Oral &amp; Topical</v>
      </c>
      <c r="L3515" t="str">
        <f>VLOOKUP(J3515&amp;H3515,Mapping!J:K,2,0)</f>
        <v>Listerine Pharma</v>
      </c>
      <c r="M3515" t="str">
        <f>IF(OR(I3515="PIZ BUIN",I3515="LISTERINE"),VLOOKUP(E3515,MAPEO!C:D,2,0)&amp;" "&amp;H3515,VLOOKUP(E3515,MAPEO!C:D,2,0))</f>
        <v>Listerine PHARMA</v>
      </c>
      <c r="N3515">
        <f>VLOOKUP(F3515,MD!A:B,2,0)</f>
        <v>0</v>
      </c>
    </row>
    <row r="3516" spans="1:14">
      <c r="A3516" t="s">
        <v>133</v>
      </c>
      <c r="B3516" t="s">
        <v>0</v>
      </c>
      <c r="C3516" t="s">
        <v>207</v>
      </c>
      <c r="D3516" t="s">
        <v>207</v>
      </c>
      <c r="E3516" t="s">
        <v>619</v>
      </c>
      <c r="F3516" t="s">
        <v>493</v>
      </c>
      <c r="G3516" s="3">
        <v>-130.36000000000001</v>
      </c>
      <c r="H3516" s="3" t="str">
        <f>VLOOKUP($A3516&amp;$C3516&amp;$B3516,Mapping!$C:$G,3,0)</f>
        <v>PHARMA</v>
      </c>
      <c r="I3516" t="str">
        <f>VLOOKUP($A3516&amp;$C3516&amp;$B3516,Mapping!$C:$G,4,0)</f>
        <v>LISTERINE</v>
      </c>
      <c r="J3516" t="str">
        <f t="shared" si="55"/>
        <v>LISTERINE</v>
      </c>
      <c r="K3516" t="str">
        <f>VLOOKUP($A3516&amp;$C3516&amp;$B3516,Mapping!$C:$G,5,0)</f>
        <v>Oral &amp; Topical</v>
      </c>
      <c r="L3516" t="str">
        <f>VLOOKUP(J3516&amp;H3516,Mapping!J:K,2,0)</f>
        <v>Listerine Pharma</v>
      </c>
      <c r="M3516" t="str">
        <f>IF(OR(I3516="PIZ BUIN",I3516="LISTERINE"),VLOOKUP(E3516,MAPEO!C:D,2,0)&amp;" "&amp;H3516,VLOOKUP(E3516,MAPEO!C:D,2,0))</f>
        <v>Listerine PHARMA</v>
      </c>
      <c r="N3516">
        <f>VLOOKUP(F3516,MD!A:B,2,0)</f>
        <v>0</v>
      </c>
    </row>
    <row r="3517" spans="1:14">
      <c r="A3517" t="s">
        <v>133</v>
      </c>
      <c r="B3517" t="s">
        <v>0</v>
      </c>
      <c r="C3517" t="s">
        <v>207</v>
      </c>
      <c r="D3517" t="s">
        <v>207</v>
      </c>
      <c r="E3517" t="s">
        <v>620</v>
      </c>
      <c r="F3517" t="s">
        <v>488</v>
      </c>
      <c r="G3517" s="3">
        <v>-253.2</v>
      </c>
      <c r="H3517" s="3" t="str">
        <f>VLOOKUP($A3517&amp;$C3517&amp;$B3517,Mapping!$C:$G,3,0)</f>
        <v>PHARMA</v>
      </c>
      <c r="I3517" t="str">
        <f>VLOOKUP($A3517&amp;$C3517&amp;$B3517,Mapping!$C:$G,4,0)</f>
        <v>LISTERINE</v>
      </c>
      <c r="J3517" t="str">
        <f t="shared" si="55"/>
        <v>LISTERINE</v>
      </c>
      <c r="K3517" t="str">
        <f>VLOOKUP($A3517&amp;$C3517&amp;$B3517,Mapping!$C:$G,5,0)</f>
        <v>Oral &amp; Topical</v>
      </c>
      <c r="L3517" t="str">
        <f>VLOOKUP(J3517&amp;H3517,Mapping!J:K,2,0)</f>
        <v>Listerine Pharma</v>
      </c>
      <c r="M3517" t="str">
        <f>IF(OR(I3517="PIZ BUIN",I3517="LISTERINE"),VLOOKUP(E3517,MAPEO!C:D,2,0)&amp;" "&amp;H3517,VLOOKUP(E3517,MAPEO!C:D,2,0))</f>
        <v>Listerine PHARMA</v>
      </c>
      <c r="N3517">
        <f>VLOOKUP(F3517,MD!A:B,2,0)</f>
        <v>0</v>
      </c>
    </row>
    <row r="3518" spans="1:14">
      <c r="A3518" t="s">
        <v>133</v>
      </c>
      <c r="B3518" t="s">
        <v>0</v>
      </c>
      <c r="C3518" t="s">
        <v>207</v>
      </c>
      <c r="D3518" t="s">
        <v>207</v>
      </c>
      <c r="E3518" t="s">
        <v>620</v>
      </c>
      <c r="F3518" t="s">
        <v>493</v>
      </c>
      <c r="G3518" s="3">
        <v>-127.22</v>
      </c>
      <c r="H3518" s="3" t="str">
        <f>VLOOKUP($A3518&amp;$C3518&amp;$B3518,Mapping!$C:$G,3,0)</f>
        <v>PHARMA</v>
      </c>
      <c r="I3518" t="str">
        <f>VLOOKUP($A3518&amp;$C3518&amp;$B3518,Mapping!$C:$G,4,0)</f>
        <v>LISTERINE</v>
      </c>
      <c r="J3518" t="str">
        <f t="shared" si="55"/>
        <v>LISTERINE</v>
      </c>
      <c r="K3518" t="str">
        <f>VLOOKUP($A3518&amp;$C3518&amp;$B3518,Mapping!$C:$G,5,0)</f>
        <v>Oral &amp; Topical</v>
      </c>
      <c r="L3518" t="str">
        <f>VLOOKUP(J3518&amp;H3518,Mapping!J:K,2,0)</f>
        <v>Listerine Pharma</v>
      </c>
      <c r="M3518" t="str">
        <f>IF(OR(I3518="PIZ BUIN",I3518="LISTERINE"),VLOOKUP(E3518,MAPEO!C:D,2,0)&amp;" "&amp;H3518,VLOOKUP(E3518,MAPEO!C:D,2,0))</f>
        <v>Listerine PHARMA</v>
      </c>
      <c r="N3518">
        <f>VLOOKUP(F3518,MD!A:B,2,0)</f>
        <v>0</v>
      </c>
    </row>
    <row r="3519" spans="1:14">
      <c r="A3519" t="s">
        <v>133</v>
      </c>
      <c r="B3519" t="s">
        <v>0</v>
      </c>
      <c r="C3519" t="s">
        <v>207</v>
      </c>
      <c r="D3519" t="s">
        <v>207</v>
      </c>
      <c r="E3519" t="s">
        <v>621</v>
      </c>
      <c r="F3519" t="s">
        <v>482</v>
      </c>
      <c r="G3519" s="3">
        <v>5746.73</v>
      </c>
      <c r="H3519" s="3" t="str">
        <f>VLOOKUP($A3519&amp;$C3519&amp;$B3519,Mapping!$C:$G,3,0)</f>
        <v>PHARMA</v>
      </c>
      <c r="I3519" t="str">
        <f>VLOOKUP($A3519&amp;$C3519&amp;$B3519,Mapping!$C:$G,4,0)</f>
        <v>LISTERINE</v>
      </c>
      <c r="J3519" t="str">
        <f t="shared" si="55"/>
        <v>LISTERINE</v>
      </c>
      <c r="K3519" t="str">
        <f>VLOOKUP($A3519&amp;$C3519&amp;$B3519,Mapping!$C:$G,5,0)</f>
        <v>Oral &amp; Topical</v>
      </c>
      <c r="L3519" t="str">
        <f>VLOOKUP(J3519&amp;H3519,Mapping!J:K,2,0)</f>
        <v>Listerine Pharma</v>
      </c>
      <c r="M3519" t="str">
        <f>IF(OR(I3519="PIZ BUIN",I3519="LISTERINE"),VLOOKUP(E3519,MAPEO!C:D,2,0)&amp;" "&amp;H3519,VLOOKUP(E3519,MAPEO!C:D,2,0))</f>
        <v>Listerine PHARMA</v>
      </c>
      <c r="N3519">
        <f>VLOOKUP(F3519,MD!A:B,2,0)</f>
        <v>0</v>
      </c>
    </row>
    <row r="3520" spans="1:14">
      <c r="A3520" t="s">
        <v>133</v>
      </c>
      <c r="B3520" t="s">
        <v>0</v>
      </c>
      <c r="C3520" t="s">
        <v>207</v>
      </c>
      <c r="D3520" t="s">
        <v>207</v>
      </c>
      <c r="E3520" t="s">
        <v>621</v>
      </c>
      <c r="F3520" t="s">
        <v>483</v>
      </c>
      <c r="G3520" s="3">
        <v>18369.330000000002</v>
      </c>
      <c r="H3520" s="3" t="str">
        <f>VLOOKUP($A3520&amp;$C3520&amp;$B3520,Mapping!$C:$G,3,0)</f>
        <v>PHARMA</v>
      </c>
      <c r="I3520" t="str">
        <f>VLOOKUP($A3520&amp;$C3520&amp;$B3520,Mapping!$C:$G,4,0)</f>
        <v>LISTERINE</v>
      </c>
      <c r="J3520" t="str">
        <f t="shared" si="55"/>
        <v>LISTERINE</v>
      </c>
      <c r="K3520" t="str">
        <f>VLOOKUP($A3520&amp;$C3520&amp;$B3520,Mapping!$C:$G,5,0)</f>
        <v>Oral &amp; Topical</v>
      </c>
      <c r="L3520" t="str">
        <f>VLOOKUP(J3520&amp;H3520,Mapping!J:K,2,0)</f>
        <v>Listerine Pharma</v>
      </c>
      <c r="M3520" t="str">
        <f>IF(OR(I3520="PIZ BUIN",I3520="LISTERINE"),VLOOKUP(E3520,MAPEO!C:D,2,0)&amp;" "&amp;H3520,VLOOKUP(E3520,MAPEO!C:D,2,0))</f>
        <v>Listerine PHARMA</v>
      </c>
      <c r="N3520">
        <f>VLOOKUP(F3520,MD!A:B,2,0)</f>
        <v>0</v>
      </c>
    </row>
    <row r="3521" spans="1:14">
      <c r="A3521" t="s">
        <v>133</v>
      </c>
      <c r="B3521" t="s">
        <v>0</v>
      </c>
      <c r="C3521" t="s">
        <v>207</v>
      </c>
      <c r="D3521" t="s">
        <v>207</v>
      </c>
      <c r="E3521" t="s">
        <v>621</v>
      </c>
      <c r="F3521" t="s">
        <v>484</v>
      </c>
      <c r="G3521" s="3">
        <v>19901.8</v>
      </c>
      <c r="H3521" s="3" t="str">
        <f>VLOOKUP($A3521&amp;$C3521&amp;$B3521,Mapping!$C:$G,3,0)</f>
        <v>PHARMA</v>
      </c>
      <c r="I3521" t="str">
        <f>VLOOKUP($A3521&amp;$C3521&amp;$B3521,Mapping!$C:$G,4,0)</f>
        <v>LISTERINE</v>
      </c>
      <c r="J3521" t="str">
        <f t="shared" si="55"/>
        <v>LISTERINE</v>
      </c>
      <c r="K3521" t="str">
        <f>VLOOKUP($A3521&amp;$C3521&amp;$B3521,Mapping!$C:$G,5,0)</f>
        <v>Oral &amp; Topical</v>
      </c>
      <c r="L3521" t="str">
        <f>VLOOKUP(J3521&amp;H3521,Mapping!J:K,2,0)</f>
        <v>Listerine Pharma</v>
      </c>
      <c r="M3521" t="str">
        <f>IF(OR(I3521="PIZ BUIN",I3521="LISTERINE"),VLOOKUP(E3521,MAPEO!C:D,2,0)&amp;" "&amp;H3521,VLOOKUP(E3521,MAPEO!C:D,2,0))</f>
        <v>Listerine PHARMA</v>
      </c>
      <c r="N3521">
        <f>VLOOKUP(F3521,MD!A:B,2,0)</f>
        <v>0</v>
      </c>
    </row>
    <row r="3522" spans="1:14">
      <c r="A3522" t="s">
        <v>133</v>
      </c>
      <c r="B3522" t="s">
        <v>0</v>
      </c>
      <c r="C3522" t="s">
        <v>207</v>
      </c>
      <c r="D3522" t="s">
        <v>207</v>
      </c>
      <c r="E3522" t="s">
        <v>621</v>
      </c>
      <c r="F3522" t="s">
        <v>485</v>
      </c>
      <c r="G3522" s="3">
        <v>8839.42</v>
      </c>
      <c r="H3522" s="3" t="str">
        <f>VLOOKUP($A3522&amp;$C3522&amp;$B3522,Mapping!$C:$G,3,0)</f>
        <v>PHARMA</v>
      </c>
      <c r="I3522" t="str">
        <f>VLOOKUP($A3522&amp;$C3522&amp;$B3522,Mapping!$C:$G,4,0)</f>
        <v>LISTERINE</v>
      </c>
      <c r="J3522" t="str">
        <f t="shared" si="55"/>
        <v>LISTERINE</v>
      </c>
      <c r="K3522" t="str">
        <f>VLOOKUP($A3522&amp;$C3522&amp;$B3522,Mapping!$C:$G,5,0)</f>
        <v>Oral &amp; Topical</v>
      </c>
      <c r="L3522" t="str">
        <f>VLOOKUP(J3522&amp;H3522,Mapping!J:K,2,0)</f>
        <v>Listerine Pharma</v>
      </c>
      <c r="M3522" t="str">
        <f>IF(OR(I3522="PIZ BUIN",I3522="LISTERINE"),VLOOKUP(E3522,MAPEO!C:D,2,0)&amp;" "&amp;H3522,VLOOKUP(E3522,MAPEO!C:D,2,0))</f>
        <v>Listerine PHARMA</v>
      </c>
      <c r="N3522">
        <f>VLOOKUP(F3522,MD!A:B,2,0)</f>
        <v>0</v>
      </c>
    </row>
    <row r="3523" spans="1:14">
      <c r="A3523" t="s">
        <v>133</v>
      </c>
      <c r="B3523" t="s">
        <v>0</v>
      </c>
      <c r="C3523" t="s">
        <v>207</v>
      </c>
      <c r="D3523" t="s">
        <v>207</v>
      </c>
      <c r="E3523" t="s">
        <v>621</v>
      </c>
      <c r="F3523" t="s">
        <v>486</v>
      </c>
      <c r="G3523" s="3">
        <v>13801.97</v>
      </c>
      <c r="H3523" s="3" t="str">
        <f>VLOOKUP($A3523&amp;$C3523&amp;$B3523,Mapping!$C:$G,3,0)</f>
        <v>PHARMA</v>
      </c>
      <c r="I3523" t="str">
        <f>VLOOKUP($A3523&amp;$C3523&amp;$B3523,Mapping!$C:$G,4,0)</f>
        <v>LISTERINE</v>
      </c>
      <c r="J3523" t="str">
        <f t="shared" si="55"/>
        <v>LISTERINE</v>
      </c>
      <c r="K3523" t="str">
        <f>VLOOKUP($A3523&amp;$C3523&amp;$B3523,Mapping!$C:$G,5,0)</f>
        <v>Oral &amp; Topical</v>
      </c>
      <c r="L3523" t="str">
        <f>VLOOKUP(J3523&amp;H3523,Mapping!J:K,2,0)</f>
        <v>Listerine Pharma</v>
      </c>
      <c r="M3523" t="str">
        <f>IF(OR(I3523="PIZ BUIN",I3523="LISTERINE"),VLOOKUP(E3523,MAPEO!C:D,2,0)&amp;" "&amp;H3523,VLOOKUP(E3523,MAPEO!C:D,2,0))</f>
        <v>Listerine PHARMA</v>
      </c>
      <c r="N3523">
        <f>VLOOKUP(F3523,MD!A:B,2,0)</f>
        <v>0</v>
      </c>
    </row>
    <row r="3524" spans="1:14">
      <c r="A3524" t="s">
        <v>133</v>
      </c>
      <c r="B3524" t="s">
        <v>0</v>
      </c>
      <c r="C3524" t="s">
        <v>207</v>
      </c>
      <c r="D3524" t="s">
        <v>207</v>
      </c>
      <c r="E3524" t="s">
        <v>621</v>
      </c>
      <c r="F3524" t="s">
        <v>487</v>
      </c>
      <c r="G3524" s="3">
        <v>43439.97</v>
      </c>
      <c r="H3524" s="3" t="str">
        <f>VLOOKUP($A3524&amp;$C3524&amp;$B3524,Mapping!$C:$G,3,0)</f>
        <v>PHARMA</v>
      </c>
      <c r="I3524" t="str">
        <f>VLOOKUP($A3524&amp;$C3524&amp;$B3524,Mapping!$C:$G,4,0)</f>
        <v>LISTERINE</v>
      </c>
      <c r="J3524" t="str">
        <f t="shared" si="55"/>
        <v>LISTERINE</v>
      </c>
      <c r="K3524" t="str">
        <f>VLOOKUP($A3524&amp;$C3524&amp;$B3524,Mapping!$C:$G,5,0)</f>
        <v>Oral &amp; Topical</v>
      </c>
      <c r="L3524" t="str">
        <f>VLOOKUP(J3524&amp;H3524,Mapping!J:K,2,0)</f>
        <v>Listerine Pharma</v>
      </c>
      <c r="M3524" t="str">
        <f>IF(OR(I3524="PIZ BUIN",I3524="LISTERINE"),VLOOKUP(E3524,MAPEO!C:D,2,0)&amp;" "&amp;H3524,VLOOKUP(E3524,MAPEO!C:D,2,0))</f>
        <v>Listerine PHARMA</v>
      </c>
      <c r="N3524">
        <f>VLOOKUP(F3524,MD!A:B,2,0)</f>
        <v>0</v>
      </c>
    </row>
    <row r="3525" spans="1:14">
      <c r="A3525" t="s">
        <v>133</v>
      </c>
      <c r="B3525" t="s">
        <v>0</v>
      </c>
      <c r="C3525" t="s">
        <v>207</v>
      </c>
      <c r="D3525" t="s">
        <v>207</v>
      </c>
      <c r="E3525" t="s">
        <v>621</v>
      </c>
      <c r="F3525" t="s">
        <v>488</v>
      </c>
      <c r="G3525" s="3">
        <v>9425.86</v>
      </c>
      <c r="H3525" s="3" t="str">
        <f>VLOOKUP($A3525&amp;$C3525&amp;$B3525,Mapping!$C:$G,3,0)</f>
        <v>PHARMA</v>
      </c>
      <c r="I3525" t="str">
        <f>VLOOKUP($A3525&amp;$C3525&amp;$B3525,Mapping!$C:$G,4,0)</f>
        <v>LISTERINE</v>
      </c>
      <c r="J3525" t="str">
        <f t="shared" si="55"/>
        <v>LISTERINE</v>
      </c>
      <c r="K3525" t="str">
        <f>VLOOKUP($A3525&amp;$C3525&amp;$B3525,Mapping!$C:$G,5,0)</f>
        <v>Oral &amp; Topical</v>
      </c>
      <c r="L3525" t="str">
        <f>VLOOKUP(J3525&amp;H3525,Mapping!J:K,2,0)</f>
        <v>Listerine Pharma</v>
      </c>
      <c r="M3525" t="str">
        <f>IF(OR(I3525="PIZ BUIN",I3525="LISTERINE"),VLOOKUP(E3525,MAPEO!C:D,2,0)&amp;" "&amp;H3525,VLOOKUP(E3525,MAPEO!C:D,2,0))</f>
        <v>Listerine PHARMA</v>
      </c>
      <c r="N3525">
        <f>VLOOKUP(F3525,MD!A:B,2,0)</f>
        <v>0</v>
      </c>
    </row>
    <row r="3526" spans="1:14">
      <c r="A3526" t="s">
        <v>133</v>
      </c>
      <c r="B3526" t="s">
        <v>0</v>
      </c>
      <c r="C3526" t="s">
        <v>207</v>
      </c>
      <c r="D3526" t="s">
        <v>207</v>
      </c>
      <c r="E3526" t="s">
        <v>621</v>
      </c>
      <c r="F3526" t="s">
        <v>489</v>
      </c>
      <c r="G3526" s="3">
        <v>10841.96</v>
      </c>
      <c r="H3526" s="3" t="str">
        <f>VLOOKUP($A3526&amp;$C3526&amp;$B3526,Mapping!$C:$G,3,0)</f>
        <v>PHARMA</v>
      </c>
      <c r="I3526" t="str">
        <f>VLOOKUP($A3526&amp;$C3526&amp;$B3526,Mapping!$C:$G,4,0)</f>
        <v>LISTERINE</v>
      </c>
      <c r="J3526" t="str">
        <f t="shared" si="55"/>
        <v>LISTERINE</v>
      </c>
      <c r="K3526" t="str">
        <f>VLOOKUP($A3526&amp;$C3526&amp;$B3526,Mapping!$C:$G,5,0)</f>
        <v>Oral &amp; Topical</v>
      </c>
      <c r="L3526" t="str">
        <f>VLOOKUP(J3526&amp;H3526,Mapping!J:K,2,0)</f>
        <v>Listerine Pharma</v>
      </c>
      <c r="M3526" t="str">
        <f>IF(OR(I3526="PIZ BUIN",I3526="LISTERINE"),VLOOKUP(E3526,MAPEO!C:D,2,0)&amp;" "&amp;H3526,VLOOKUP(E3526,MAPEO!C:D,2,0))</f>
        <v>Listerine PHARMA</v>
      </c>
      <c r="N3526">
        <f>VLOOKUP(F3526,MD!A:B,2,0)</f>
        <v>0</v>
      </c>
    </row>
    <row r="3527" spans="1:14">
      <c r="A3527" t="s">
        <v>133</v>
      </c>
      <c r="B3527" t="s">
        <v>0</v>
      </c>
      <c r="C3527" t="s">
        <v>207</v>
      </c>
      <c r="D3527" t="s">
        <v>207</v>
      </c>
      <c r="E3527" t="s">
        <v>621</v>
      </c>
      <c r="F3527" t="s">
        <v>490</v>
      </c>
      <c r="G3527" s="3">
        <v>19528.150000000001</v>
      </c>
      <c r="H3527" s="3" t="str">
        <f>VLOOKUP($A3527&amp;$C3527&amp;$B3527,Mapping!$C:$G,3,0)</f>
        <v>PHARMA</v>
      </c>
      <c r="I3527" t="str">
        <f>VLOOKUP($A3527&amp;$C3527&amp;$B3527,Mapping!$C:$G,4,0)</f>
        <v>LISTERINE</v>
      </c>
      <c r="J3527" t="str">
        <f t="shared" si="55"/>
        <v>LISTERINE</v>
      </c>
      <c r="K3527" t="str">
        <f>VLOOKUP($A3527&amp;$C3527&amp;$B3527,Mapping!$C:$G,5,0)</f>
        <v>Oral &amp; Topical</v>
      </c>
      <c r="L3527" t="str">
        <f>VLOOKUP(J3527&amp;H3527,Mapping!J:K,2,0)</f>
        <v>Listerine Pharma</v>
      </c>
      <c r="M3527" t="str">
        <f>IF(OR(I3527="PIZ BUIN",I3527="LISTERINE"),VLOOKUP(E3527,MAPEO!C:D,2,0)&amp;" "&amp;H3527,VLOOKUP(E3527,MAPEO!C:D,2,0))</f>
        <v>Listerine PHARMA</v>
      </c>
      <c r="N3527">
        <f>VLOOKUP(F3527,MD!A:B,2,0)</f>
        <v>0</v>
      </c>
    </row>
    <row r="3528" spans="1:14">
      <c r="A3528" t="s">
        <v>133</v>
      </c>
      <c r="B3528" t="s">
        <v>0</v>
      </c>
      <c r="C3528" t="s">
        <v>207</v>
      </c>
      <c r="D3528" t="s">
        <v>207</v>
      </c>
      <c r="E3528" t="s">
        <v>621</v>
      </c>
      <c r="F3528" t="s">
        <v>491</v>
      </c>
      <c r="G3528" s="3">
        <v>18113.060000000001</v>
      </c>
      <c r="H3528" s="3" t="str">
        <f>VLOOKUP($A3528&amp;$C3528&amp;$B3528,Mapping!$C:$G,3,0)</f>
        <v>PHARMA</v>
      </c>
      <c r="I3528" t="str">
        <f>VLOOKUP($A3528&amp;$C3528&amp;$B3528,Mapping!$C:$G,4,0)</f>
        <v>LISTERINE</v>
      </c>
      <c r="J3528" t="str">
        <f t="shared" si="55"/>
        <v>LISTERINE</v>
      </c>
      <c r="K3528" t="str">
        <f>VLOOKUP($A3528&amp;$C3528&amp;$B3528,Mapping!$C:$G,5,0)</f>
        <v>Oral &amp; Topical</v>
      </c>
      <c r="L3528" t="str">
        <f>VLOOKUP(J3528&amp;H3528,Mapping!J:K,2,0)</f>
        <v>Listerine Pharma</v>
      </c>
      <c r="M3528" t="str">
        <f>IF(OR(I3528="PIZ BUIN",I3528="LISTERINE"),VLOOKUP(E3528,MAPEO!C:D,2,0)&amp;" "&amp;H3528,VLOOKUP(E3528,MAPEO!C:D,2,0))</f>
        <v>Listerine PHARMA</v>
      </c>
      <c r="N3528">
        <f>VLOOKUP(F3528,MD!A:B,2,0)</f>
        <v>0</v>
      </c>
    </row>
    <row r="3529" spans="1:14">
      <c r="A3529" t="s">
        <v>133</v>
      </c>
      <c r="B3529" t="s">
        <v>0</v>
      </c>
      <c r="C3529" t="s">
        <v>207</v>
      </c>
      <c r="D3529" t="s">
        <v>207</v>
      </c>
      <c r="E3529" t="s">
        <v>621</v>
      </c>
      <c r="F3529" t="s">
        <v>492</v>
      </c>
      <c r="G3529" s="3">
        <v>32723.88</v>
      </c>
      <c r="H3529" s="3" t="str">
        <f>VLOOKUP($A3529&amp;$C3529&amp;$B3529,Mapping!$C:$G,3,0)</f>
        <v>PHARMA</v>
      </c>
      <c r="I3529" t="str">
        <f>VLOOKUP($A3529&amp;$C3529&amp;$B3529,Mapping!$C:$G,4,0)</f>
        <v>LISTERINE</v>
      </c>
      <c r="J3529" t="str">
        <f t="shared" si="55"/>
        <v>LISTERINE</v>
      </c>
      <c r="K3529" t="str">
        <f>VLOOKUP($A3529&amp;$C3529&amp;$B3529,Mapping!$C:$G,5,0)</f>
        <v>Oral &amp; Topical</v>
      </c>
      <c r="L3529" t="str">
        <f>VLOOKUP(J3529&amp;H3529,Mapping!J:K,2,0)</f>
        <v>Listerine Pharma</v>
      </c>
      <c r="M3529" t="str">
        <f>IF(OR(I3529="PIZ BUIN",I3529="LISTERINE"),VLOOKUP(E3529,MAPEO!C:D,2,0)&amp;" "&amp;H3529,VLOOKUP(E3529,MAPEO!C:D,2,0))</f>
        <v>Listerine PHARMA</v>
      </c>
      <c r="N3529">
        <f>VLOOKUP(F3529,MD!A:B,2,0)</f>
        <v>0</v>
      </c>
    </row>
    <row r="3530" spans="1:14">
      <c r="A3530" t="s">
        <v>133</v>
      </c>
      <c r="B3530" t="s">
        <v>0</v>
      </c>
      <c r="C3530" t="s">
        <v>207</v>
      </c>
      <c r="D3530" t="s">
        <v>207</v>
      </c>
      <c r="E3530" t="s">
        <v>621</v>
      </c>
      <c r="F3530" t="s">
        <v>493</v>
      </c>
      <c r="G3530" s="3">
        <v>65879.73</v>
      </c>
      <c r="H3530" s="3" t="str">
        <f>VLOOKUP($A3530&amp;$C3530&amp;$B3530,Mapping!$C:$G,3,0)</f>
        <v>PHARMA</v>
      </c>
      <c r="I3530" t="str">
        <f>VLOOKUP($A3530&amp;$C3530&amp;$B3530,Mapping!$C:$G,4,0)</f>
        <v>LISTERINE</v>
      </c>
      <c r="J3530" t="str">
        <f t="shared" si="55"/>
        <v>LISTERINE</v>
      </c>
      <c r="K3530" t="str">
        <f>VLOOKUP($A3530&amp;$C3530&amp;$B3530,Mapping!$C:$G,5,0)</f>
        <v>Oral &amp; Topical</v>
      </c>
      <c r="L3530" t="str">
        <f>VLOOKUP(J3530&amp;H3530,Mapping!J:K,2,0)</f>
        <v>Listerine Pharma</v>
      </c>
      <c r="M3530" t="str">
        <f>IF(OR(I3530="PIZ BUIN",I3530="LISTERINE"),VLOOKUP(E3530,MAPEO!C:D,2,0)&amp;" "&amp;H3530,VLOOKUP(E3530,MAPEO!C:D,2,0))</f>
        <v>Listerine PHARMA</v>
      </c>
      <c r="N3530">
        <f>VLOOKUP(F3530,MD!A:B,2,0)</f>
        <v>0</v>
      </c>
    </row>
    <row r="3531" spans="1:14">
      <c r="A3531" t="s">
        <v>133</v>
      </c>
      <c r="B3531" t="s">
        <v>0</v>
      </c>
      <c r="C3531" t="s">
        <v>207</v>
      </c>
      <c r="D3531" t="s">
        <v>207</v>
      </c>
      <c r="E3531" t="s">
        <v>621</v>
      </c>
      <c r="F3531" t="s">
        <v>95</v>
      </c>
      <c r="G3531" s="3">
        <v>4521.12</v>
      </c>
      <c r="H3531" s="3" t="str">
        <f>VLOOKUP($A3531&amp;$C3531&amp;$B3531,Mapping!$C:$G,3,0)</f>
        <v>PHARMA</v>
      </c>
      <c r="I3531" t="str">
        <f>VLOOKUP($A3531&amp;$C3531&amp;$B3531,Mapping!$C:$G,4,0)</f>
        <v>LISTERINE</v>
      </c>
      <c r="J3531" t="str">
        <f t="shared" si="55"/>
        <v>LISTERINE</v>
      </c>
      <c r="K3531" t="str">
        <f>VLOOKUP($A3531&amp;$C3531&amp;$B3531,Mapping!$C:$G,5,0)</f>
        <v>Oral &amp; Topical</v>
      </c>
      <c r="L3531" t="str">
        <f>VLOOKUP(J3531&amp;H3531,Mapping!J:K,2,0)</f>
        <v>Listerine Pharma</v>
      </c>
      <c r="M3531" t="str">
        <f>IF(OR(I3531="PIZ BUIN",I3531="LISTERINE"),VLOOKUP(E3531,MAPEO!C:D,2,0)&amp;" "&amp;H3531,VLOOKUP(E3531,MAPEO!C:D,2,0))</f>
        <v>Listerine PHARMA</v>
      </c>
      <c r="N3531" t="str">
        <f>VLOOKUP(F3531,MD!A:B,2,0)</f>
        <v>YTD 2015</v>
      </c>
    </row>
    <row r="3532" spans="1:14">
      <c r="A3532" t="s">
        <v>133</v>
      </c>
      <c r="B3532" t="s">
        <v>0</v>
      </c>
      <c r="C3532" t="s">
        <v>207</v>
      </c>
      <c r="D3532" t="s">
        <v>207</v>
      </c>
      <c r="E3532" t="s">
        <v>621</v>
      </c>
      <c r="F3532" t="s">
        <v>96</v>
      </c>
      <c r="G3532" s="3">
        <v>14217.53</v>
      </c>
      <c r="H3532" s="3" t="str">
        <f>VLOOKUP($A3532&amp;$C3532&amp;$B3532,Mapping!$C:$G,3,0)</f>
        <v>PHARMA</v>
      </c>
      <c r="I3532" t="str">
        <f>VLOOKUP($A3532&amp;$C3532&amp;$B3532,Mapping!$C:$G,4,0)</f>
        <v>LISTERINE</v>
      </c>
      <c r="J3532" t="str">
        <f t="shared" si="55"/>
        <v>LISTERINE</v>
      </c>
      <c r="K3532" t="str">
        <f>VLOOKUP($A3532&amp;$C3532&amp;$B3532,Mapping!$C:$G,5,0)</f>
        <v>Oral &amp; Topical</v>
      </c>
      <c r="L3532" t="str">
        <f>VLOOKUP(J3532&amp;H3532,Mapping!J:K,2,0)</f>
        <v>Listerine Pharma</v>
      </c>
      <c r="M3532" t="str">
        <f>IF(OR(I3532="PIZ BUIN",I3532="LISTERINE"),VLOOKUP(E3532,MAPEO!C:D,2,0)&amp;" "&amp;H3532,VLOOKUP(E3532,MAPEO!C:D,2,0))</f>
        <v>Listerine PHARMA</v>
      </c>
      <c r="N3532" t="str">
        <f>VLOOKUP(F3532,MD!A:B,2,0)</f>
        <v>YTD 2015</v>
      </c>
    </row>
    <row r="3533" spans="1:14">
      <c r="A3533" t="s">
        <v>133</v>
      </c>
      <c r="B3533" t="s">
        <v>0</v>
      </c>
      <c r="C3533" t="s">
        <v>207</v>
      </c>
      <c r="D3533" t="s">
        <v>207</v>
      </c>
      <c r="E3533" t="s">
        <v>621</v>
      </c>
      <c r="F3533" t="s">
        <v>97</v>
      </c>
      <c r="G3533" s="3">
        <v>17418.71</v>
      </c>
      <c r="H3533" s="3" t="str">
        <f>VLOOKUP($A3533&amp;$C3533&amp;$B3533,Mapping!$C:$G,3,0)</f>
        <v>PHARMA</v>
      </c>
      <c r="I3533" t="str">
        <f>VLOOKUP($A3533&amp;$C3533&amp;$B3533,Mapping!$C:$G,4,0)</f>
        <v>LISTERINE</v>
      </c>
      <c r="J3533" t="str">
        <f t="shared" si="55"/>
        <v>LISTERINE</v>
      </c>
      <c r="K3533" t="str">
        <f>VLOOKUP($A3533&amp;$C3533&amp;$B3533,Mapping!$C:$G,5,0)</f>
        <v>Oral &amp; Topical</v>
      </c>
      <c r="L3533" t="str">
        <f>VLOOKUP(J3533&amp;H3533,Mapping!J:K,2,0)</f>
        <v>Listerine Pharma</v>
      </c>
      <c r="M3533" t="str">
        <f>IF(OR(I3533="PIZ BUIN",I3533="LISTERINE"),VLOOKUP(E3533,MAPEO!C:D,2,0)&amp;" "&amp;H3533,VLOOKUP(E3533,MAPEO!C:D,2,0))</f>
        <v>Listerine PHARMA</v>
      </c>
      <c r="N3533" t="str">
        <f>VLOOKUP(F3533,MD!A:B,2,0)</f>
        <v>YTD 2015</v>
      </c>
    </row>
    <row r="3534" spans="1:14">
      <c r="A3534" t="s">
        <v>133</v>
      </c>
      <c r="B3534" t="s">
        <v>0</v>
      </c>
      <c r="C3534" t="s">
        <v>207</v>
      </c>
      <c r="D3534" t="s">
        <v>207</v>
      </c>
      <c r="E3534" t="s">
        <v>621</v>
      </c>
      <c r="F3534" t="s">
        <v>101</v>
      </c>
      <c r="G3534" s="3">
        <v>6820.09</v>
      </c>
      <c r="H3534" s="3" t="str">
        <f>VLOOKUP($A3534&amp;$C3534&amp;$B3534,Mapping!$C:$G,3,0)</f>
        <v>PHARMA</v>
      </c>
      <c r="I3534" t="str">
        <f>VLOOKUP($A3534&amp;$C3534&amp;$B3534,Mapping!$C:$G,4,0)</f>
        <v>LISTERINE</v>
      </c>
      <c r="J3534" t="str">
        <f t="shared" si="55"/>
        <v>LISTERINE</v>
      </c>
      <c r="K3534" t="str">
        <f>VLOOKUP($A3534&amp;$C3534&amp;$B3534,Mapping!$C:$G,5,0)</f>
        <v>Oral &amp; Topical</v>
      </c>
      <c r="L3534" t="str">
        <f>VLOOKUP(J3534&amp;H3534,Mapping!J:K,2,0)</f>
        <v>Listerine Pharma</v>
      </c>
      <c r="M3534" t="str">
        <f>IF(OR(I3534="PIZ BUIN",I3534="LISTERINE"),VLOOKUP(E3534,MAPEO!C:D,2,0)&amp;" "&amp;H3534,VLOOKUP(E3534,MAPEO!C:D,2,0))</f>
        <v>Listerine PHARMA</v>
      </c>
      <c r="N3534" t="str">
        <f>VLOOKUP(F3534,MD!A:B,2,0)</f>
        <v>YTD 2015</v>
      </c>
    </row>
    <row r="3535" spans="1:14">
      <c r="A3535" t="s">
        <v>133</v>
      </c>
      <c r="B3535" t="s">
        <v>0</v>
      </c>
      <c r="C3535" t="s">
        <v>207</v>
      </c>
      <c r="D3535" t="s">
        <v>207</v>
      </c>
      <c r="E3535" t="s">
        <v>621</v>
      </c>
      <c r="F3535" t="s">
        <v>104</v>
      </c>
      <c r="G3535" s="3">
        <v>7470.06</v>
      </c>
      <c r="H3535" s="3" t="str">
        <f>VLOOKUP($A3535&amp;$C3535&amp;$B3535,Mapping!$C:$G,3,0)</f>
        <v>PHARMA</v>
      </c>
      <c r="I3535" t="str">
        <f>VLOOKUP($A3535&amp;$C3535&amp;$B3535,Mapping!$C:$G,4,0)</f>
        <v>LISTERINE</v>
      </c>
      <c r="J3535" t="str">
        <f t="shared" si="55"/>
        <v>LISTERINE</v>
      </c>
      <c r="K3535" t="str">
        <f>VLOOKUP($A3535&amp;$C3535&amp;$B3535,Mapping!$C:$G,5,0)</f>
        <v>Oral &amp; Topical</v>
      </c>
      <c r="L3535" t="str">
        <f>VLOOKUP(J3535&amp;H3535,Mapping!J:K,2,0)</f>
        <v>Listerine Pharma</v>
      </c>
      <c r="M3535" t="str">
        <f>IF(OR(I3535="PIZ BUIN",I3535="LISTERINE"),VLOOKUP(E3535,MAPEO!C:D,2,0)&amp;" "&amp;H3535,VLOOKUP(E3535,MAPEO!C:D,2,0))</f>
        <v>Listerine PHARMA</v>
      </c>
      <c r="N3535" t="str">
        <f>VLOOKUP(F3535,MD!A:B,2,0)</f>
        <v>YTD 2015</v>
      </c>
    </row>
    <row r="3536" spans="1:14">
      <c r="A3536" t="s">
        <v>133</v>
      </c>
      <c r="B3536" t="s">
        <v>0</v>
      </c>
      <c r="C3536" t="s">
        <v>207</v>
      </c>
      <c r="D3536" t="s">
        <v>207</v>
      </c>
      <c r="E3536" t="s">
        <v>621</v>
      </c>
      <c r="F3536" t="s">
        <v>105</v>
      </c>
      <c r="G3536" s="3">
        <v>38266.31</v>
      </c>
      <c r="H3536" s="3" t="str">
        <f>VLOOKUP($A3536&amp;$C3536&amp;$B3536,Mapping!$C:$G,3,0)</f>
        <v>PHARMA</v>
      </c>
      <c r="I3536" t="str">
        <f>VLOOKUP($A3536&amp;$C3536&amp;$B3536,Mapping!$C:$G,4,0)</f>
        <v>LISTERINE</v>
      </c>
      <c r="J3536" t="str">
        <f t="shared" si="55"/>
        <v>LISTERINE</v>
      </c>
      <c r="K3536" t="str">
        <f>VLOOKUP($A3536&amp;$C3536&amp;$B3536,Mapping!$C:$G,5,0)</f>
        <v>Oral &amp; Topical</v>
      </c>
      <c r="L3536" t="str">
        <f>VLOOKUP(J3536&amp;H3536,Mapping!J:K,2,0)</f>
        <v>Listerine Pharma</v>
      </c>
      <c r="M3536" t="str">
        <f>IF(OR(I3536="PIZ BUIN",I3536="LISTERINE"),VLOOKUP(E3536,MAPEO!C:D,2,0)&amp;" "&amp;H3536,VLOOKUP(E3536,MAPEO!C:D,2,0))</f>
        <v>Listerine PHARMA</v>
      </c>
      <c r="N3536" t="str">
        <f>VLOOKUP(F3536,MD!A:B,2,0)</f>
        <v>YTD 2015</v>
      </c>
    </row>
    <row r="3537" spans="1:14">
      <c r="A3537" t="s">
        <v>133</v>
      </c>
      <c r="B3537" t="s">
        <v>0</v>
      </c>
      <c r="C3537" t="s">
        <v>207</v>
      </c>
      <c r="D3537" t="s">
        <v>207</v>
      </c>
      <c r="E3537" t="s">
        <v>621</v>
      </c>
      <c r="F3537" t="s">
        <v>106</v>
      </c>
      <c r="G3537" s="3">
        <v>9964.43</v>
      </c>
      <c r="H3537" s="3" t="str">
        <f>VLOOKUP($A3537&amp;$C3537&amp;$B3537,Mapping!$C:$G,3,0)</f>
        <v>PHARMA</v>
      </c>
      <c r="I3537" t="str">
        <f>VLOOKUP($A3537&amp;$C3537&amp;$B3537,Mapping!$C:$G,4,0)</f>
        <v>LISTERINE</v>
      </c>
      <c r="J3537" t="str">
        <f t="shared" si="55"/>
        <v>LISTERINE</v>
      </c>
      <c r="K3537" t="str">
        <f>VLOOKUP($A3537&amp;$C3537&amp;$B3537,Mapping!$C:$G,5,0)</f>
        <v>Oral &amp; Topical</v>
      </c>
      <c r="L3537" t="str">
        <f>VLOOKUP(J3537&amp;H3537,Mapping!J:K,2,0)</f>
        <v>Listerine Pharma</v>
      </c>
      <c r="M3537" t="str">
        <f>IF(OR(I3537="PIZ BUIN",I3537="LISTERINE"),VLOOKUP(E3537,MAPEO!C:D,2,0)&amp;" "&amp;H3537,VLOOKUP(E3537,MAPEO!C:D,2,0))</f>
        <v>Listerine PHARMA</v>
      </c>
      <c r="N3537" t="str">
        <f>VLOOKUP(F3537,MD!A:B,2,0)</f>
        <v>YTD 2015</v>
      </c>
    </row>
    <row r="3538" spans="1:14">
      <c r="A3538" t="s">
        <v>133</v>
      </c>
      <c r="B3538" t="s">
        <v>0</v>
      </c>
      <c r="C3538" t="s">
        <v>207</v>
      </c>
      <c r="D3538" t="s">
        <v>207</v>
      </c>
      <c r="E3538" t="s">
        <v>621</v>
      </c>
      <c r="F3538" t="s">
        <v>108</v>
      </c>
      <c r="G3538" s="3">
        <v>2336.11</v>
      </c>
      <c r="H3538" s="3" t="str">
        <f>VLOOKUP($A3538&amp;$C3538&amp;$B3538,Mapping!$C:$G,3,0)</f>
        <v>PHARMA</v>
      </c>
      <c r="I3538" t="str">
        <f>VLOOKUP($A3538&amp;$C3538&amp;$B3538,Mapping!$C:$G,4,0)</f>
        <v>LISTERINE</v>
      </c>
      <c r="J3538" t="str">
        <f t="shared" si="55"/>
        <v>LISTERINE</v>
      </c>
      <c r="K3538" t="str">
        <f>VLOOKUP($A3538&amp;$C3538&amp;$B3538,Mapping!$C:$G,5,0)</f>
        <v>Oral &amp; Topical</v>
      </c>
      <c r="L3538" t="str">
        <f>VLOOKUP(J3538&amp;H3538,Mapping!J:K,2,0)</f>
        <v>Listerine Pharma</v>
      </c>
      <c r="M3538" t="str">
        <f>IF(OR(I3538="PIZ BUIN",I3538="LISTERINE"),VLOOKUP(E3538,MAPEO!C:D,2,0)&amp;" "&amp;H3538,VLOOKUP(E3538,MAPEO!C:D,2,0))</f>
        <v>Listerine PHARMA</v>
      </c>
      <c r="N3538">
        <f>VLOOKUP(F3538,MD!A:B,2,0)</f>
        <v>0</v>
      </c>
    </row>
    <row r="3539" spans="1:14">
      <c r="A3539" t="s">
        <v>133</v>
      </c>
      <c r="B3539" t="s">
        <v>0</v>
      </c>
      <c r="C3539" t="s">
        <v>207</v>
      </c>
      <c r="D3539" t="s">
        <v>207</v>
      </c>
      <c r="E3539" t="s">
        <v>621</v>
      </c>
      <c r="F3539" t="s">
        <v>109</v>
      </c>
      <c r="G3539" s="3">
        <v>17175.98</v>
      </c>
      <c r="H3539" s="3" t="str">
        <f>VLOOKUP($A3539&amp;$C3539&amp;$B3539,Mapping!$C:$G,3,0)</f>
        <v>PHARMA</v>
      </c>
      <c r="I3539" t="str">
        <f>VLOOKUP($A3539&amp;$C3539&amp;$B3539,Mapping!$C:$G,4,0)</f>
        <v>LISTERINE</v>
      </c>
      <c r="J3539" t="str">
        <f t="shared" si="55"/>
        <v>LISTERINE</v>
      </c>
      <c r="K3539" t="str">
        <f>VLOOKUP($A3539&amp;$C3539&amp;$B3539,Mapping!$C:$G,5,0)</f>
        <v>Oral &amp; Topical</v>
      </c>
      <c r="L3539" t="str">
        <f>VLOOKUP(J3539&amp;H3539,Mapping!J:K,2,0)</f>
        <v>Listerine Pharma</v>
      </c>
      <c r="M3539" t="str">
        <f>IF(OR(I3539="PIZ BUIN",I3539="LISTERINE"),VLOOKUP(E3539,MAPEO!C:D,2,0)&amp;" "&amp;H3539,VLOOKUP(E3539,MAPEO!C:D,2,0))</f>
        <v>Listerine PHARMA</v>
      </c>
      <c r="N3539">
        <f>VLOOKUP(F3539,MD!A:B,2,0)</f>
        <v>0</v>
      </c>
    </row>
    <row r="3540" spans="1:14">
      <c r="A3540" t="s">
        <v>133</v>
      </c>
      <c r="B3540" t="s">
        <v>0</v>
      </c>
      <c r="C3540" t="s">
        <v>207</v>
      </c>
      <c r="D3540" t="s">
        <v>207</v>
      </c>
      <c r="E3540" t="s">
        <v>621</v>
      </c>
      <c r="F3540" t="s">
        <v>110</v>
      </c>
      <c r="G3540" s="3">
        <v>11506.01</v>
      </c>
      <c r="H3540" s="3" t="str">
        <f>VLOOKUP($A3540&amp;$C3540&amp;$B3540,Mapping!$C:$G,3,0)</f>
        <v>PHARMA</v>
      </c>
      <c r="I3540" t="str">
        <f>VLOOKUP($A3540&amp;$C3540&amp;$B3540,Mapping!$C:$G,4,0)</f>
        <v>LISTERINE</v>
      </c>
      <c r="J3540" t="str">
        <f t="shared" si="55"/>
        <v>LISTERINE</v>
      </c>
      <c r="K3540" t="str">
        <f>VLOOKUP($A3540&amp;$C3540&amp;$B3540,Mapping!$C:$G,5,0)</f>
        <v>Oral &amp; Topical</v>
      </c>
      <c r="L3540" t="str">
        <f>VLOOKUP(J3540&amp;H3540,Mapping!J:K,2,0)</f>
        <v>Listerine Pharma</v>
      </c>
      <c r="M3540" t="str">
        <f>IF(OR(I3540="PIZ BUIN",I3540="LISTERINE"),VLOOKUP(E3540,MAPEO!C:D,2,0)&amp;" "&amp;H3540,VLOOKUP(E3540,MAPEO!C:D,2,0))</f>
        <v>Listerine PHARMA</v>
      </c>
      <c r="N3540">
        <f>VLOOKUP(F3540,MD!A:B,2,0)</f>
        <v>0</v>
      </c>
    </row>
    <row r="3541" spans="1:14">
      <c r="A3541" t="s">
        <v>133</v>
      </c>
      <c r="B3541" t="s">
        <v>0</v>
      </c>
      <c r="C3541" t="s">
        <v>207</v>
      </c>
      <c r="D3541" t="s">
        <v>207</v>
      </c>
      <c r="E3541" t="s">
        <v>621</v>
      </c>
      <c r="F3541" t="s">
        <v>111</v>
      </c>
      <c r="G3541" s="3">
        <v>17546.330000000002</v>
      </c>
      <c r="H3541" s="3" t="str">
        <f>VLOOKUP($A3541&amp;$C3541&amp;$B3541,Mapping!$C:$G,3,0)</f>
        <v>PHARMA</v>
      </c>
      <c r="I3541" t="str">
        <f>VLOOKUP($A3541&amp;$C3541&amp;$B3541,Mapping!$C:$G,4,0)</f>
        <v>LISTERINE</v>
      </c>
      <c r="J3541" t="str">
        <f t="shared" si="55"/>
        <v>LISTERINE</v>
      </c>
      <c r="K3541" t="str">
        <f>VLOOKUP($A3541&amp;$C3541&amp;$B3541,Mapping!$C:$G,5,0)</f>
        <v>Oral &amp; Topical</v>
      </c>
      <c r="L3541" t="str">
        <f>VLOOKUP(J3541&amp;H3541,Mapping!J:K,2,0)</f>
        <v>Listerine Pharma</v>
      </c>
      <c r="M3541" t="str">
        <f>IF(OR(I3541="PIZ BUIN",I3541="LISTERINE"),VLOOKUP(E3541,MAPEO!C:D,2,0)&amp;" "&amp;H3541,VLOOKUP(E3541,MAPEO!C:D,2,0))</f>
        <v>Listerine PHARMA</v>
      </c>
      <c r="N3541">
        <f>VLOOKUP(F3541,MD!A:B,2,0)</f>
        <v>0</v>
      </c>
    </row>
    <row r="3542" spans="1:14">
      <c r="A3542" t="s">
        <v>133</v>
      </c>
      <c r="B3542" t="s">
        <v>0</v>
      </c>
      <c r="C3542" t="s">
        <v>207</v>
      </c>
      <c r="D3542" t="s">
        <v>207</v>
      </c>
      <c r="E3542" t="s">
        <v>621</v>
      </c>
      <c r="F3542" t="s">
        <v>114</v>
      </c>
      <c r="G3542" s="3">
        <v>32308.84</v>
      </c>
      <c r="H3542" s="3" t="str">
        <f>VLOOKUP($A3542&amp;$C3542&amp;$B3542,Mapping!$C:$G,3,0)</f>
        <v>PHARMA</v>
      </c>
      <c r="I3542" t="str">
        <f>VLOOKUP($A3542&amp;$C3542&amp;$B3542,Mapping!$C:$G,4,0)</f>
        <v>LISTERINE</v>
      </c>
      <c r="J3542" t="str">
        <f t="shared" si="55"/>
        <v>LISTERINE</v>
      </c>
      <c r="K3542" t="str">
        <f>VLOOKUP($A3542&amp;$C3542&amp;$B3542,Mapping!$C:$G,5,0)</f>
        <v>Oral &amp; Topical</v>
      </c>
      <c r="L3542" t="str">
        <f>VLOOKUP(J3542&amp;H3542,Mapping!J:K,2,0)</f>
        <v>Listerine Pharma</v>
      </c>
      <c r="M3542" t="str">
        <f>IF(OR(I3542="PIZ BUIN",I3542="LISTERINE"),VLOOKUP(E3542,MAPEO!C:D,2,0)&amp;" "&amp;H3542,VLOOKUP(E3542,MAPEO!C:D,2,0))</f>
        <v>Listerine PHARMA</v>
      </c>
      <c r="N3542">
        <f>VLOOKUP(F3542,MD!A:B,2,0)</f>
        <v>0</v>
      </c>
    </row>
    <row r="3543" spans="1:14">
      <c r="A3543" t="s">
        <v>133</v>
      </c>
      <c r="B3543" t="s">
        <v>0</v>
      </c>
      <c r="C3543" t="s">
        <v>207</v>
      </c>
      <c r="D3543" t="s">
        <v>207</v>
      </c>
      <c r="E3543" t="s">
        <v>621</v>
      </c>
      <c r="F3543" t="s">
        <v>115</v>
      </c>
      <c r="G3543" s="3">
        <v>5944.68</v>
      </c>
      <c r="H3543" s="3" t="str">
        <f>VLOOKUP($A3543&amp;$C3543&amp;$B3543,Mapping!$C:$G,3,0)</f>
        <v>PHARMA</v>
      </c>
      <c r="I3543" t="str">
        <f>VLOOKUP($A3543&amp;$C3543&amp;$B3543,Mapping!$C:$G,4,0)</f>
        <v>LISTERINE</v>
      </c>
      <c r="J3543" t="str">
        <f t="shared" si="55"/>
        <v>LISTERINE</v>
      </c>
      <c r="K3543" t="str">
        <f>VLOOKUP($A3543&amp;$C3543&amp;$B3543,Mapping!$C:$G,5,0)</f>
        <v>Oral &amp; Topical</v>
      </c>
      <c r="L3543" t="str">
        <f>VLOOKUP(J3543&amp;H3543,Mapping!J:K,2,0)</f>
        <v>Listerine Pharma</v>
      </c>
      <c r="M3543" t="str">
        <f>IF(OR(I3543="PIZ BUIN",I3543="LISTERINE"),VLOOKUP(E3543,MAPEO!C:D,2,0)&amp;" "&amp;H3543,VLOOKUP(E3543,MAPEO!C:D,2,0))</f>
        <v>Listerine PHARMA</v>
      </c>
      <c r="N3543" t="str">
        <f>VLOOKUP(F3543,MD!A:B,2,0)</f>
        <v>YTD 2016</v>
      </c>
    </row>
    <row r="3544" spans="1:14">
      <c r="A3544" t="s">
        <v>133</v>
      </c>
      <c r="B3544" t="s">
        <v>0</v>
      </c>
      <c r="C3544" t="s">
        <v>207</v>
      </c>
      <c r="D3544" t="s">
        <v>207</v>
      </c>
      <c r="E3544" t="s">
        <v>621</v>
      </c>
      <c r="F3544" t="s">
        <v>117</v>
      </c>
      <c r="G3544" s="3">
        <v>12716.82</v>
      </c>
      <c r="H3544" s="3" t="str">
        <f>VLOOKUP($A3544&amp;$C3544&amp;$B3544,Mapping!$C:$G,3,0)</f>
        <v>PHARMA</v>
      </c>
      <c r="I3544" t="str">
        <f>VLOOKUP($A3544&amp;$C3544&amp;$B3544,Mapping!$C:$G,4,0)</f>
        <v>LISTERINE</v>
      </c>
      <c r="J3544" t="str">
        <f t="shared" si="55"/>
        <v>LISTERINE</v>
      </c>
      <c r="K3544" t="str">
        <f>VLOOKUP($A3544&amp;$C3544&amp;$B3544,Mapping!$C:$G,5,0)</f>
        <v>Oral &amp; Topical</v>
      </c>
      <c r="L3544" t="str">
        <f>VLOOKUP(J3544&amp;H3544,Mapping!J:K,2,0)</f>
        <v>Listerine Pharma</v>
      </c>
      <c r="M3544" t="str">
        <f>IF(OR(I3544="PIZ BUIN",I3544="LISTERINE"),VLOOKUP(E3544,MAPEO!C:D,2,0)&amp;" "&amp;H3544,VLOOKUP(E3544,MAPEO!C:D,2,0))</f>
        <v>Listerine PHARMA</v>
      </c>
      <c r="N3544" t="str">
        <f>VLOOKUP(F3544,MD!A:B,2,0)</f>
        <v>YTD 2016</v>
      </c>
    </row>
    <row r="3545" spans="1:14">
      <c r="A3545" t="s">
        <v>133</v>
      </c>
      <c r="B3545" t="s">
        <v>0</v>
      </c>
      <c r="C3545" t="s">
        <v>207</v>
      </c>
      <c r="D3545" t="s">
        <v>207</v>
      </c>
      <c r="E3545" t="s">
        <v>621</v>
      </c>
      <c r="F3545" t="s">
        <v>118</v>
      </c>
      <c r="G3545" s="3">
        <v>13472.37</v>
      </c>
      <c r="H3545" s="3" t="str">
        <f>VLOOKUP($A3545&amp;$C3545&amp;$B3545,Mapping!$C:$G,3,0)</f>
        <v>PHARMA</v>
      </c>
      <c r="I3545" t="str">
        <f>VLOOKUP($A3545&amp;$C3545&amp;$B3545,Mapping!$C:$G,4,0)</f>
        <v>LISTERINE</v>
      </c>
      <c r="J3545" t="str">
        <f t="shared" si="55"/>
        <v>LISTERINE</v>
      </c>
      <c r="K3545" t="str">
        <f>VLOOKUP($A3545&amp;$C3545&amp;$B3545,Mapping!$C:$G,5,0)</f>
        <v>Oral &amp; Topical</v>
      </c>
      <c r="L3545" t="str">
        <f>VLOOKUP(J3545&amp;H3545,Mapping!J:K,2,0)</f>
        <v>Listerine Pharma</v>
      </c>
      <c r="M3545" t="str">
        <f>IF(OR(I3545="PIZ BUIN",I3545="LISTERINE"),VLOOKUP(E3545,MAPEO!C:D,2,0)&amp;" "&amp;H3545,VLOOKUP(E3545,MAPEO!C:D,2,0))</f>
        <v>Listerine PHARMA</v>
      </c>
      <c r="N3545" t="str">
        <f>VLOOKUP(F3545,MD!A:B,2,0)</f>
        <v>YTD 2016</v>
      </c>
    </row>
    <row r="3546" spans="1:14">
      <c r="A3546" t="s">
        <v>133</v>
      </c>
      <c r="B3546" t="s">
        <v>0</v>
      </c>
      <c r="C3546" t="s">
        <v>207</v>
      </c>
      <c r="D3546" t="s">
        <v>207</v>
      </c>
      <c r="E3546" t="s">
        <v>623</v>
      </c>
      <c r="F3546" t="s">
        <v>488</v>
      </c>
      <c r="G3546" s="3">
        <v>-4.0599999999999996</v>
      </c>
      <c r="H3546" s="3" t="str">
        <f>VLOOKUP($A3546&amp;$C3546&amp;$B3546,Mapping!$C:$G,3,0)</f>
        <v>PHARMA</v>
      </c>
      <c r="I3546" t="str">
        <f>VLOOKUP($A3546&amp;$C3546&amp;$B3546,Mapping!$C:$G,4,0)</f>
        <v>LISTERINE</v>
      </c>
      <c r="J3546" t="str">
        <f t="shared" si="55"/>
        <v>LISTERINE</v>
      </c>
      <c r="K3546" t="str">
        <f>VLOOKUP($A3546&amp;$C3546&amp;$B3546,Mapping!$C:$G,5,0)</f>
        <v>Oral &amp; Topical</v>
      </c>
      <c r="L3546" t="str">
        <f>VLOOKUP(J3546&amp;H3546,Mapping!J:K,2,0)</f>
        <v>Listerine Pharma</v>
      </c>
      <c r="M3546" t="str">
        <f>IF(OR(I3546="PIZ BUIN",I3546="LISTERINE"),VLOOKUP(E3546,MAPEO!C:D,2,0)&amp;" "&amp;H3546,VLOOKUP(E3546,MAPEO!C:D,2,0))</f>
        <v>Listerine PHARMA</v>
      </c>
      <c r="N3546">
        <f>VLOOKUP(F3546,MD!A:B,2,0)</f>
        <v>0</v>
      </c>
    </row>
    <row r="3547" spans="1:14">
      <c r="A3547" t="s">
        <v>133</v>
      </c>
      <c r="B3547" t="s">
        <v>0</v>
      </c>
      <c r="C3547" t="s">
        <v>207</v>
      </c>
      <c r="D3547" t="s">
        <v>207</v>
      </c>
      <c r="E3547" t="s">
        <v>623</v>
      </c>
      <c r="F3547" t="s">
        <v>95</v>
      </c>
      <c r="G3547" s="3">
        <v>-42.46</v>
      </c>
      <c r="H3547" s="3" t="str">
        <f>VLOOKUP($A3547&amp;$C3547&amp;$B3547,Mapping!$C:$G,3,0)</f>
        <v>PHARMA</v>
      </c>
      <c r="I3547" t="str">
        <f>VLOOKUP($A3547&amp;$C3547&amp;$B3547,Mapping!$C:$G,4,0)</f>
        <v>LISTERINE</v>
      </c>
      <c r="J3547" t="str">
        <f t="shared" si="55"/>
        <v>LISTERINE</v>
      </c>
      <c r="K3547" t="str">
        <f>VLOOKUP($A3547&amp;$C3547&amp;$B3547,Mapping!$C:$G,5,0)</f>
        <v>Oral &amp; Topical</v>
      </c>
      <c r="L3547" t="str">
        <f>VLOOKUP(J3547&amp;H3547,Mapping!J:K,2,0)</f>
        <v>Listerine Pharma</v>
      </c>
      <c r="M3547" t="str">
        <f>IF(OR(I3547="PIZ BUIN",I3547="LISTERINE"),VLOOKUP(E3547,MAPEO!C:D,2,0)&amp;" "&amp;H3547,VLOOKUP(E3547,MAPEO!C:D,2,0))</f>
        <v>Listerine PHARMA</v>
      </c>
      <c r="N3547" t="str">
        <f>VLOOKUP(F3547,MD!A:B,2,0)</f>
        <v>YTD 2015</v>
      </c>
    </row>
    <row r="3548" spans="1:14">
      <c r="A3548" t="s">
        <v>133</v>
      </c>
      <c r="B3548" t="s">
        <v>0</v>
      </c>
      <c r="C3548" t="s">
        <v>207</v>
      </c>
      <c r="D3548" t="s">
        <v>207</v>
      </c>
      <c r="E3548" t="s">
        <v>623</v>
      </c>
      <c r="F3548" t="s">
        <v>96</v>
      </c>
      <c r="G3548" s="3">
        <v>-30.21</v>
      </c>
      <c r="H3548" s="3" t="str">
        <f>VLOOKUP($A3548&amp;$C3548&amp;$B3548,Mapping!$C:$G,3,0)</f>
        <v>PHARMA</v>
      </c>
      <c r="I3548" t="str">
        <f>VLOOKUP($A3548&amp;$C3548&amp;$B3548,Mapping!$C:$G,4,0)</f>
        <v>LISTERINE</v>
      </c>
      <c r="J3548" t="str">
        <f t="shared" si="55"/>
        <v>LISTERINE</v>
      </c>
      <c r="K3548" t="str">
        <f>VLOOKUP($A3548&amp;$C3548&amp;$B3548,Mapping!$C:$G,5,0)</f>
        <v>Oral &amp; Topical</v>
      </c>
      <c r="L3548" t="str">
        <f>VLOOKUP(J3548&amp;H3548,Mapping!J:K,2,0)</f>
        <v>Listerine Pharma</v>
      </c>
      <c r="M3548" t="str">
        <f>IF(OR(I3548="PIZ BUIN",I3548="LISTERINE"),VLOOKUP(E3548,MAPEO!C:D,2,0)&amp;" "&amp;H3548,VLOOKUP(E3548,MAPEO!C:D,2,0))</f>
        <v>Listerine PHARMA</v>
      </c>
      <c r="N3548" t="str">
        <f>VLOOKUP(F3548,MD!A:B,2,0)</f>
        <v>YTD 2015</v>
      </c>
    </row>
    <row r="3549" spans="1:14">
      <c r="A3549" t="s">
        <v>133</v>
      </c>
      <c r="B3549" t="s">
        <v>0</v>
      </c>
      <c r="C3549" t="s">
        <v>207</v>
      </c>
      <c r="D3549" t="s">
        <v>207</v>
      </c>
      <c r="E3549" t="s">
        <v>623</v>
      </c>
      <c r="F3549" t="s">
        <v>97</v>
      </c>
      <c r="G3549" s="3">
        <v>-26.01</v>
      </c>
      <c r="H3549" s="3" t="str">
        <f>VLOOKUP($A3549&amp;$C3549&amp;$B3549,Mapping!$C:$G,3,0)</f>
        <v>PHARMA</v>
      </c>
      <c r="I3549" t="str">
        <f>VLOOKUP($A3549&amp;$C3549&amp;$B3549,Mapping!$C:$G,4,0)</f>
        <v>LISTERINE</v>
      </c>
      <c r="J3549" t="str">
        <f t="shared" si="55"/>
        <v>LISTERINE</v>
      </c>
      <c r="K3549" t="str">
        <f>VLOOKUP($A3549&amp;$C3549&amp;$B3549,Mapping!$C:$G,5,0)</f>
        <v>Oral &amp; Topical</v>
      </c>
      <c r="L3549" t="str">
        <f>VLOOKUP(J3549&amp;H3549,Mapping!J:K,2,0)</f>
        <v>Listerine Pharma</v>
      </c>
      <c r="M3549" t="str">
        <f>IF(OR(I3549="PIZ BUIN",I3549="LISTERINE"),VLOOKUP(E3549,MAPEO!C:D,2,0)&amp;" "&amp;H3549,VLOOKUP(E3549,MAPEO!C:D,2,0))</f>
        <v>Listerine PHARMA</v>
      </c>
      <c r="N3549" t="str">
        <f>VLOOKUP(F3549,MD!A:B,2,0)</f>
        <v>YTD 2015</v>
      </c>
    </row>
    <row r="3550" spans="1:14">
      <c r="A3550" t="s">
        <v>133</v>
      </c>
      <c r="B3550" t="s">
        <v>0</v>
      </c>
      <c r="C3550" t="s">
        <v>207</v>
      </c>
      <c r="D3550" t="s">
        <v>207</v>
      </c>
      <c r="E3550" t="s">
        <v>623</v>
      </c>
      <c r="F3550" t="s">
        <v>101</v>
      </c>
      <c r="G3550" s="3">
        <v>-8.9</v>
      </c>
      <c r="H3550" s="3" t="str">
        <f>VLOOKUP($A3550&amp;$C3550&amp;$B3550,Mapping!$C:$G,3,0)</f>
        <v>PHARMA</v>
      </c>
      <c r="I3550" t="str">
        <f>VLOOKUP($A3550&amp;$C3550&amp;$B3550,Mapping!$C:$G,4,0)</f>
        <v>LISTERINE</v>
      </c>
      <c r="J3550" t="str">
        <f t="shared" si="55"/>
        <v>LISTERINE</v>
      </c>
      <c r="K3550" t="str">
        <f>VLOOKUP($A3550&amp;$C3550&amp;$B3550,Mapping!$C:$G,5,0)</f>
        <v>Oral &amp; Topical</v>
      </c>
      <c r="L3550" t="str">
        <f>VLOOKUP(J3550&amp;H3550,Mapping!J:K,2,0)</f>
        <v>Listerine Pharma</v>
      </c>
      <c r="M3550" t="str">
        <f>IF(OR(I3550="PIZ BUIN",I3550="LISTERINE"),VLOOKUP(E3550,MAPEO!C:D,2,0)&amp;" "&amp;H3550,VLOOKUP(E3550,MAPEO!C:D,2,0))</f>
        <v>Listerine PHARMA</v>
      </c>
      <c r="N3550" t="str">
        <f>VLOOKUP(F3550,MD!A:B,2,0)</f>
        <v>YTD 2015</v>
      </c>
    </row>
    <row r="3551" spans="1:14">
      <c r="A3551" t="s">
        <v>133</v>
      </c>
      <c r="B3551" t="s">
        <v>0</v>
      </c>
      <c r="C3551" t="s">
        <v>207</v>
      </c>
      <c r="D3551" t="s">
        <v>207</v>
      </c>
      <c r="E3551" t="s">
        <v>623</v>
      </c>
      <c r="F3551" t="s">
        <v>105</v>
      </c>
      <c r="G3551" s="3">
        <v>38.4</v>
      </c>
      <c r="H3551" s="3" t="str">
        <f>VLOOKUP($A3551&amp;$C3551&amp;$B3551,Mapping!$C:$G,3,0)</f>
        <v>PHARMA</v>
      </c>
      <c r="I3551" t="str">
        <f>VLOOKUP($A3551&amp;$C3551&amp;$B3551,Mapping!$C:$G,4,0)</f>
        <v>LISTERINE</v>
      </c>
      <c r="J3551" t="str">
        <f t="shared" si="55"/>
        <v>LISTERINE</v>
      </c>
      <c r="K3551" t="str">
        <f>VLOOKUP($A3551&amp;$C3551&amp;$B3551,Mapping!$C:$G,5,0)</f>
        <v>Oral &amp; Topical</v>
      </c>
      <c r="L3551" t="str">
        <f>VLOOKUP(J3551&amp;H3551,Mapping!J:K,2,0)</f>
        <v>Listerine Pharma</v>
      </c>
      <c r="M3551" t="str">
        <f>IF(OR(I3551="PIZ BUIN",I3551="LISTERINE"),VLOOKUP(E3551,MAPEO!C:D,2,0)&amp;" "&amp;H3551,VLOOKUP(E3551,MAPEO!C:D,2,0))</f>
        <v>Listerine PHARMA</v>
      </c>
      <c r="N3551" t="str">
        <f>VLOOKUP(F3551,MD!A:B,2,0)</f>
        <v>YTD 2015</v>
      </c>
    </row>
    <row r="3552" spans="1:14">
      <c r="A3552" t="s">
        <v>133</v>
      </c>
      <c r="B3552" t="s">
        <v>0</v>
      </c>
      <c r="C3552" t="s">
        <v>207</v>
      </c>
      <c r="D3552" t="s">
        <v>207</v>
      </c>
      <c r="E3552" t="s">
        <v>623</v>
      </c>
      <c r="F3552" t="s">
        <v>106</v>
      </c>
      <c r="G3552" s="3">
        <v>-10.54</v>
      </c>
      <c r="H3552" s="3" t="str">
        <f>VLOOKUP($A3552&amp;$C3552&amp;$B3552,Mapping!$C:$G,3,0)</f>
        <v>PHARMA</v>
      </c>
      <c r="I3552" t="str">
        <f>VLOOKUP($A3552&amp;$C3552&amp;$B3552,Mapping!$C:$G,4,0)</f>
        <v>LISTERINE</v>
      </c>
      <c r="J3552" t="str">
        <f t="shared" si="55"/>
        <v>LISTERINE</v>
      </c>
      <c r="K3552" t="str">
        <f>VLOOKUP($A3552&amp;$C3552&amp;$B3552,Mapping!$C:$G,5,0)</f>
        <v>Oral &amp; Topical</v>
      </c>
      <c r="L3552" t="str">
        <f>VLOOKUP(J3552&amp;H3552,Mapping!J:K,2,0)</f>
        <v>Listerine Pharma</v>
      </c>
      <c r="M3552" t="str">
        <f>IF(OR(I3552="PIZ BUIN",I3552="LISTERINE"),VLOOKUP(E3552,MAPEO!C:D,2,0)&amp;" "&amp;H3552,VLOOKUP(E3552,MAPEO!C:D,2,0))</f>
        <v>Listerine PHARMA</v>
      </c>
      <c r="N3552" t="str">
        <f>VLOOKUP(F3552,MD!A:B,2,0)</f>
        <v>YTD 2015</v>
      </c>
    </row>
    <row r="3553" spans="1:14">
      <c r="A3553" t="s">
        <v>133</v>
      </c>
      <c r="B3553" t="s">
        <v>0</v>
      </c>
      <c r="C3553" t="s">
        <v>207</v>
      </c>
      <c r="D3553" t="s">
        <v>207</v>
      </c>
      <c r="E3553" t="s">
        <v>623</v>
      </c>
      <c r="F3553" t="s">
        <v>108</v>
      </c>
      <c r="G3553" s="3">
        <v>-4.7699999999999996</v>
      </c>
      <c r="H3553" s="3" t="str">
        <f>VLOOKUP($A3553&amp;$C3553&amp;$B3553,Mapping!$C:$G,3,0)</f>
        <v>PHARMA</v>
      </c>
      <c r="I3553" t="str">
        <f>VLOOKUP($A3553&amp;$C3553&amp;$B3553,Mapping!$C:$G,4,0)</f>
        <v>LISTERINE</v>
      </c>
      <c r="J3553" t="str">
        <f t="shared" si="55"/>
        <v>LISTERINE</v>
      </c>
      <c r="K3553" t="str">
        <f>VLOOKUP($A3553&amp;$C3553&amp;$B3553,Mapping!$C:$G,5,0)</f>
        <v>Oral &amp; Topical</v>
      </c>
      <c r="L3553" t="str">
        <f>VLOOKUP(J3553&amp;H3553,Mapping!J:K,2,0)</f>
        <v>Listerine Pharma</v>
      </c>
      <c r="M3553" t="str">
        <f>IF(OR(I3553="PIZ BUIN",I3553="LISTERINE"),VLOOKUP(E3553,MAPEO!C:D,2,0)&amp;" "&amp;H3553,VLOOKUP(E3553,MAPEO!C:D,2,0))</f>
        <v>Listerine PHARMA</v>
      </c>
      <c r="N3553">
        <f>VLOOKUP(F3553,MD!A:B,2,0)</f>
        <v>0</v>
      </c>
    </row>
    <row r="3554" spans="1:14">
      <c r="A3554" t="s">
        <v>133</v>
      </c>
      <c r="B3554" t="s">
        <v>0</v>
      </c>
      <c r="C3554" t="s">
        <v>207</v>
      </c>
      <c r="D3554" t="s">
        <v>207</v>
      </c>
      <c r="E3554" t="s">
        <v>623</v>
      </c>
      <c r="F3554" t="s">
        <v>109</v>
      </c>
      <c r="G3554" s="3">
        <v>-2.66</v>
      </c>
      <c r="H3554" s="3" t="str">
        <f>VLOOKUP($A3554&amp;$C3554&amp;$B3554,Mapping!$C:$G,3,0)</f>
        <v>PHARMA</v>
      </c>
      <c r="I3554" t="str">
        <f>VLOOKUP($A3554&amp;$C3554&amp;$B3554,Mapping!$C:$G,4,0)</f>
        <v>LISTERINE</v>
      </c>
      <c r="J3554" t="str">
        <f t="shared" si="55"/>
        <v>LISTERINE</v>
      </c>
      <c r="K3554" t="str">
        <f>VLOOKUP($A3554&amp;$C3554&amp;$B3554,Mapping!$C:$G,5,0)</f>
        <v>Oral &amp; Topical</v>
      </c>
      <c r="L3554" t="str">
        <f>VLOOKUP(J3554&amp;H3554,Mapping!J:K,2,0)</f>
        <v>Listerine Pharma</v>
      </c>
      <c r="M3554" t="str">
        <f>IF(OR(I3554="PIZ BUIN",I3554="LISTERINE"),VLOOKUP(E3554,MAPEO!C:D,2,0)&amp;" "&amp;H3554,VLOOKUP(E3554,MAPEO!C:D,2,0))</f>
        <v>Listerine PHARMA</v>
      </c>
      <c r="N3554">
        <f>VLOOKUP(F3554,MD!A:B,2,0)</f>
        <v>0</v>
      </c>
    </row>
    <row r="3555" spans="1:14">
      <c r="A3555" t="s">
        <v>133</v>
      </c>
      <c r="B3555" t="s">
        <v>0</v>
      </c>
      <c r="C3555" t="s">
        <v>207</v>
      </c>
      <c r="D3555" t="s">
        <v>207</v>
      </c>
      <c r="E3555" t="s">
        <v>623</v>
      </c>
      <c r="F3555" t="s">
        <v>110</v>
      </c>
      <c r="G3555" s="3">
        <v>-16.41</v>
      </c>
      <c r="H3555" s="3" t="str">
        <f>VLOOKUP($A3555&amp;$C3555&amp;$B3555,Mapping!$C:$G,3,0)</f>
        <v>PHARMA</v>
      </c>
      <c r="I3555" t="str">
        <f>VLOOKUP($A3555&amp;$C3555&amp;$B3555,Mapping!$C:$G,4,0)</f>
        <v>LISTERINE</v>
      </c>
      <c r="J3555" t="str">
        <f t="shared" si="55"/>
        <v>LISTERINE</v>
      </c>
      <c r="K3555" t="str">
        <f>VLOOKUP($A3555&amp;$C3555&amp;$B3555,Mapping!$C:$G,5,0)</f>
        <v>Oral &amp; Topical</v>
      </c>
      <c r="L3555" t="str">
        <f>VLOOKUP(J3555&amp;H3555,Mapping!J:K,2,0)</f>
        <v>Listerine Pharma</v>
      </c>
      <c r="M3555" t="str">
        <f>IF(OR(I3555="PIZ BUIN",I3555="LISTERINE"),VLOOKUP(E3555,MAPEO!C:D,2,0)&amp;" "&amp;H3555,VLOOKUP(E3555,MAPEO!C:D,2,0))</f>
        <v>Listerine PHARMA</v>
      </c>
      <c r="N3555">
        <f>VLOOKUP(F3555,MD!A:B,2,0)</f>
        <v>0</v>
      </c>
    </row>
    <row r="3556" spans="1:14">
      <c r="A3556" t="s">
        <v>133</v>
      </c>
      <c r="B3556" t="s">
        <v>0</v>
      </c>
      <c r="C3556" t="s">
        <v>207</v>
      </c>
      <c r="D3556" t="s">
        <v>207</v>
      </c>
      <c r="E3556" t="s">
        <v>623</v>
      </c>
      <c r="F3556" t="s">
        <v>111</v>
      </c>
      <c r="G3556" s="3">
        <v>-2.93</v>
      </c>
      <c r="H3556" s="3" t="str">
        <f>VLOOKUP($A3556&amp;$C3556&amp;$B3556,Mapping!$C:$G,3,0)</f>
        <v>PHARMA</v>
      </c>
      <c r="I3556" t="str">
        <f>VLOOKUP($A3556&amp;$C3556&amp;$B3556,Mapping!$C:$G,4,0)</f>
        <v>LISTERINE</v>
      </c>
      <c r="J3556" t="str">
        <f t="shared" si="55"/>
        <v>LISTERINE</v>
      </c>
      <c r="K3556" t="str">
        <f>VLOOKUP($A3556&amp;$C3556&amp;$B3556,Mapping!$C:$G,5,0)</f>
        <v>Oral &amp; Topical</v>
      </c>
      <c r="L3556" t="str">
        <f>VLOOKUP(J3556&amp;H3556,Mapping!J:K,2,0)</f>
        <v>Listerine Pharma</v>
      </c>
      <c r="M3556" t="str">
        <f>IF(OR(I3556="PIZ BUIN",I3556="LISTERINE"),VLOOKUP(E3556,MAPEO!C:D,2,0)&amp;" "&amp;H3556,VLOOKUP(E3556,MAPEO!C:D,2,0))</f>
        <v>Listerine PHARMA</v>
      </c>
      <c r="N3556">
        <f>VLOOKUP(F3556,MD!A:B,2,0)</f>
        <v>0</v>
      </c>
    </row>
    <row r="3557" spans="1:14">
      <c r="A3557" t="s">
        <v>133</v>
      </c>
      <c r="B3557" t="s">
        <v>0</v>
      </c>
      <c r="C3557" t="s">
        <v>207</v>
      </c>
      <c r="D3557" t="s">
        <v>207</v>
      </c>
      <c r="E3557" t="s">
        <v>623</v>
      </c>
      <c r="F3557" t="s">
        <v>114</v>
      </c>
      <c r="G3557" s="3">
        <v>-9.9499999999999993</v>
      </c>
      <c r="H3557" s="3" t="str">
        <f>VLOOKUP($A3557&amp;$C3557&amp;$B3557,Mapping!$C:$G,3,0)</f>
        <v>PHARMA</v>
      </c>
      <c r="I3557" t="str">
        <f>VLOOKUP($A3557&amp;$C3557&amp;$B3557,Mapping!$C:$G,4,0)</f>
        <v>LISTERINE</v>
      </c>
      <c r="J3557" t="str">
        <f t="shared" si="55"/>
        <v>LISTERINE</v>
      </c>
      <c r="K3557" t="str">
        <f>VLOOKUP($A3557&amp;$C3557&amp;$B3557,Mapping!$C:$G,5,0)</f>
        <v>Oral &amp; Topical</v>
      </c>
      <c r="L3557" t="str">
        <f>VLOOKUP(J3557&amp;H3557,Mapping!J:K,2,0)</f>
        <v>Listerine Pharma</v>
      </c>
      <c r="M3557" t="str">
        <f>IF(OR(I3557="PIZ BUIN",I3557="LISTERINE"),VLOOKUP(E3557,MAPEO!C:D,2,0)&amp;" "&amp;H3557,VLOOKUP(E3557,MAPEO!C:D,2,0))</f>
        <v>Listerine PHARMA</v>
      </c>
      <c r="N3557">
        <f>VLOOKUP(F3557,MD!A:B,2,0)</f>
        <v>0</v>
      </c>
    </row>
    <row r="3558" spans="1:14">
      <c r="A3558" t="s">
        <v>133</v>
      </c>
      <c r="B3558" t="s">
        <v>0</v>
      </c>
      <c r="C3558" t="s">
        <v>207</v>
      </c>
      <c r="D3558" t="s">
        <v>207</v>
      </c>
      <c r="E3558" t="s">
        <v>623</v>
      </c>
      <c r="F3558" t="s">
        <v>115</v>
      </c>
      <c r="G3558" s="3">
        <v>-14.26</v>
      </c>
      <c r="H3558" s="3" t="str">
        <f>VLOOKUP($A3558&amp;$C3558&amp;$B3558,Mapping!$C:$G,3,0)</f>
        <v>PHARMA</v>
      </c>
      <c r="I3558" t="str">
        <f>VLOOKUP($A3558&amp;$C3558&amp;$B3558,Mapping!$C:$G,4,0)</f>
        <v>LISTERINE</v>
      </c>
      <c r="J3558" t="str">
        <f t="shared" si="55"/>
        <v>LISTERINE</v>
      </c>
      <c r="K3558" t="str">
        <f>VLOOKUP($A3558&amp;$C3558&amp;$B3558,Mapping!$C:$G,5,0)</f>
        <v>Oral &amp; Topical</v>
      </c>
      <c r="L3558" t="str">
        <f>VLOOKUP(J3558&amp;H3558,Mapping!J:K,2,0)</f>
        <v>Listerine Pharma</v>
      </c>
      <c r="M3558" t="str">
        <f>IF(OR(I3558="PIZ BUIN",I3558="LISTERINE"),VLOOKUP(E3558,MAPEO!C:D,2,0)&amp;" "&amp;H3558,VLOOKUP(E3558,MAPEO!C:D,2,0))</f>
        <v>Listerine PHARMA</v>
      </c>
      <c r="N3558" t="str">
        <f>VLOOKUP(F3558,MD!A:B,2,0)</f>
        <v>YTD 2016</v>
      </c>
    </row>
    <row r="3559" spans="1:14">
      <c r="A3559" t="s">
        <v>133</v>
      </c>
      <c r="B3559" t="s">
        <v>0</v>
      </c>
      <c r="C3559" t="s">
        <v>207</v>
      </c>
      <c r="D3559" t="s">
        <v>207</v>
      </c>
      <c r="E3559" t="s">
        <v>623</v>
      </c>
      <c r="F3559" t="s">
        <v>117</v>
      </c>
      <c r="G3559" s="3">
        <v>-24.07</v>
      </c>
      <c r="H3559" s="3" t="str">
        <f>VLOOKUP($A3559&amp;$C3559&amp;$B3559,Mapping!$C:$G,3,0)</f>
        <v>PHARMA</v>
      </c>
      <c r="I3559" t="str">
        <f>VLOOKUP($A3559&amp;$C3559&amp;$B3559,Mapping!$C:$G,4,0)</f>
        <v>LISTERINE</v>
      </c>
      <c r="J3559" t="str">
        <f t="shared" si="55"/>
        <v>LISTERINE</v>
      </c>
      <c r="K3559" t="str">
        <f>VLOOKUP($A3559&amp;$C3559&amp;$B3559,Mapping!$C:$G,5,0)</f>
        <v>Oral &amp; Topical</v>
      </c>
      <c r="L3559" t="str">
        <f>VLOOKUP(J3559&amp;H3559,Mapping!J:K,2,0)</f>
        <v>Listerine Pharma</v>
      </c>
      <c r="M3559" t="str">
        <f>IF(OR(I3559="PIZ BUIN",I3559="LISTERINE"),VLOOKUP(E3559,MAPEO!C:D,2,0)&amp;" "&amp;H3559,VLOOKUP(E3559,MAPEO!C:D,2,0))</f>
        <v>Listerine PHARMA</v>
      </c>
      <c r="N3559" t="str">
        <f>VLOOKUP(F3559,MD!A:B,2,0)</f>
        <v>YTD 2016</v>
      </c>
    </row>
    <row r="3560" spans="1:14">
      <c r="A3560" t="s">
        <v>133</v>
      </c>
      <c r="B3560" t="s">
        <v>0</v>
      </c>
      <c r="C3560" t="s">
        <v>207</v>
      </c>
      <c r="D3560" t="s">
        <v>207</v>
      </c>
      <c r="E3560" t="s">
        <v>623</v>
      </c>
      <c r="F3560" t="s">
        <v>118</v>
      </c>
      <c r="G3560" s="3">
        <v>-1.91</v>
      </c>
      <c r="H3560" s="3" t="str">
        <f>VLOOKUP($A3560&amp;$C3560&amp;$B3560,Mapping!$C:$G,3,0)</f>
        <v>PHARMA</v>
      </c>
      <c r="I3560" t="str">
        <f>VLOOKUP($A3560&amp;$C3560&amp;$B3560,Mapping!$C:$G,4,0)</f>
        <v>LISTERINE</v>
      </c>
      <c r="J3560" t="str">
        <f t="shared" si="55"/>
        <v>LISTERINE</v>
      </c>
      <c r="K3560" t="str">
        <f>VLOOKUP($A3560&amp;$C3560&amp;$B3560,Mapping!$C:$G,5,0)</f>
        <v>Oral &amp; Topical</v>
      </c>
      <c r="L3560" t="str">
        <f>VLOOKUP(J3560&amp;H3560,Mapping!J:K,2,0)</f>
        <v>Listerine Pharma</v>
      </c>
      <c r="M3560" t="str">
        <f>IF(OR(I3560="PIZ BUIN",I3560="LISTERINE"),VLOOKUP(E3560,MAPEO!C:D,2,0)&amp;" "&amp;H3560,VLOOKUP(E3560,MAPEO!C:D,2,0))</f>
        <v>Listerine PHARMA</v>
      </c>
      <c r="N3560" t="str">
        <f>VLOOKUP(F3560,MD!A:B,2,0)</f>
        <v>YTD 2016</v>
      </c>
    </row>
    <row r="3561" spans="1:14">
      <c r="A3561" t="s">
        <v>133</v>
      </c>
      <c r="B3561" t="s">
        <v>0</v>
      </c>
      <c r="C3561" t="s">
        <v>207</v>
      </c>
      <c r="D3561" t="s">
        <v>207</v>
      </c>
      <c r="E3561" t="s">
        <v>624</v>
      </c>
      <c r="F3561" t="s">
        <v>486</v>
      </c>
      <c r="G3561" s="3">
        <v>-14.7</v>
      </c>
      <c r="H3561" s="3" t="str">
        <f>VLOOKUP($A3561&amp;$C3561&amp;$B3561,Mapping!$C:$G,3,0)</f>
        <v>PHARMA</v>
      </c>
      <c r="I3561" t="str">
        <f>VLOOKUP($A3561&amp;$C3561&amp;$B3561,Mapping!$C:$G,4,0)</f>
        <v>LISTERINE</v>
      </c>
      <c r="J3561" t="str">
        <f t="shared" si="55"/>
        <v>LISTERINE</v>
      </c>
      <c r="K3561" t="str">
        <f>VLOOKUP($A3561&amp;$C3561&amp;$B3561,Mapping!$C:$G,5,0)</f>
        <v>Oral &amp; Topical</v>
      </c>
      <c r="L3561" t="str">
        <f>VLOOKUP(J3561&amp;H3561,Mapping!J:K,2,0)</f>
        <v>Listerine Pharma</v>
      </c>
      <c r="M3561" t="str">
        <f>IF(OR(I3561="PIZ BUIN",I3561="LISTERINE"),VLOOKUP(E3561,MAPEO!C:D,2,0)&amp;" "&amp;H3561,VLOOKUP(E3561,MAPEO!C:D,2,0))</f>
        <v>Listerine PHARMA</v>
      </c>
      <c r="N3561">
        <f>VLOOKUP(F3561,MD!A:B,2,0)</f>
        <v>0</v>
      </c>
    </row>
    <row r="3562" spans="1:14">
      <c r="A3562" t="s">
        <v>133</v>
      </c>
      <c r="B3562" t="s">
        <v>0</v>
      </c>
      <c r="C3562" t="s">
        <v>207</v>
      </c>
      <c r="D3562" t="s">
        <v>207</v>
      </c>
      <c r="E3562" t="s">
        <v>624</v>
      </c>
      <c r="F3562" t="s">
        <v>110</v>
      </c>
      <c r="G3562" s="3">
        <v>-11.76</v>
      </c>
      <c r="H3562" s="3" t="str">
        <f>VLOOKUP($A3562&amp;$C3562&amp;$B3562,Mapping!$C:$G,3,0)</f>
        <v>PHARMA</v>
      </c>
      <c r="I3562" t="str">
        <f>VLOOKUP($A3562&amp;$C3562&amp;$B3562,Mapping!$C:$G,4,0)</f>
        <v>LISTERINE</v>
      </c>
      <c r="J3562" t="str">
        <f t="shared" si="55"/>
        <v>LISTERINE</v>
      </c>
      <c r="K3562" t="str">
        <f>VLOOKUP($A3562&amp;$C3562&amp;$B3562,Mapping!$C:$G,5,0)</f>
        <v>Oral &amp; Topical</v>
      </c>
      <c r="L3562" t="str">
        <f>VLOOKUP(J3562&amp;H3562,Mapping!J:K,2,0)</f>
        <v>Listerine Pharma</v>
      </c>
      <c r="M3562" t="str">
        <f>IF(OR(I3562="PIZ BUIN",I3562="LISTERINE"),VLOOKUP(E3562,MAPEO!C:D,2,0)&amp;" "&amp;H3562,VLOOKUP(E3562,MAPEO!C:D,2,0))</f>
        <v>Listerine PHARMA</v>
      </c>
      <c r="N3562">
        <f>VLOOKUP(F3562,MD!A:B,2,0)</f>
        <v>0</v>
      </c>
    </row>
    <row r="3563" spans="1:14">
      <c r="A3563" t="s">
        <v>133</v>
      </c>
      <c r="B3563" t="s">
        <v>0</v>
      </c>
      <c r="C3563" t="s">
        <v>207</v>
      </c>
      <c r="D3563" t="s">
        <v>207</v>
      </c>
      <c r="E3563" t="s">
        <v>625</v>
      </c>
      <c r="F3563" t="s">
        <v>482</v>
      </c>
      <c r="G3563" s="3">
        <v>2577.0700000000002</v>
      </c>
      <c r="H3563" s="3" t="str">
        <f>VLOOKUP($A3563&amp;$C3563&amp;$B3563,Mapping!$C:$G,3,0)</f>
        <v>PHARMA</v>
      </c>
      <c r="I3563" t="str">
        <f>VLOOKUP($A3563&amp;$C3563&amp;$B3563,Mapping!$C:$G,4,0)</f>
        <v>LISTERINE</v>
      </c>
      <c r="J3563" t="str">
        <f t="shared" si="55"/>
        <v>LISTERINE</v>
      </c>
      <c r="K3563" t="str">
        <f>VLOOKUP($A3563&amp;$C3563&amp;$B3563,Mapping!$C:$G,5,0)</f>
        <v>Oral &amp; Topical</v>
      </c>
      <c r="L3563" t="str">
        <f>VLOOKUP(J3563&amp;H3563,Mapping!J:K,2,0)</f>
        <v>Listerine Pharma</v>
      </c>
      <c r="M3563" t="str">
        <f>IF(OR(I3563="PIZ BUIN",I3563="LISTERINE"),VLOOKUP(E3563,MAPEO!C:D,2,0)&amp;" "&amp;H3563,VLOOKUP(E3563,MAPEO!C:D,2,0))</f>
        <v>Listerine PHARMA</v>
      </c>
      <c r="N3563">
        <f>VLOOKUP(F3563,MD!A:B,2,0)</f>
        <v>0</v>
      </c>
    </row>
    <row r="3564" spans="1:14">
      <c r="A3564" t="s">
        <v>133</v>
      </c>
      <c r="B3564" t="s">
        <v>0</v>
      </c>
      <c r="C3564" t="s">
        <v>207</v>
      </c>
      <c r="D3564" t="s">
        <v>207</v>
      </c>
      <c r="E3564" t="s">
        <v>625</v>
      </c>
      <c r="F3564" t="s">
        <v>483</v>
      </c>
      <c r="G3564" s="3">
        <v>10703.31</v>
      </c>
      <c r="H3564" s="3" t="str">
        <f>VLOOKUP($A3564&amp;$C3564&amp;$B3564,Mapping!$C:$G,3,0)</f>
        <v>PHARMA</v>
      </c>
      <c r="I3564" t="str">
        <f>VLOOKUP($A3564&amp;$C3564&amp;$B3564,Mapping!$C:$G,4,0)</f>
        <v>LISTERINE</v>
      </c>
      <c r="J3564" t="str">
        <f t="shared" si="55"/>
        <v>LISTERINE</v>
      </c>
      <c r="K3564" t="str">
        <f>VLOOKUP($A3564&amp;$C3564&amp;$B3564,Mapping!$C:$G,5,0)</f>
        <v>Oral &amp; Topical</v>
      </c>
      <c r="L3564" t="str">
        <f>VLOOKUP(J3564&amp;H3564,Mapping!J:K,2,0)</f>
        <v>Listerine Pharma</v>
      </c>
      <c r="M3564" t="str">
        <f>IF(OR(I3564="PIZ BUIN",I3564="LISTERINE"),VLOOKUP(E3564,MAPEO!C:D,2,0)&amp;" "&amp;H3564,VLOOKUP(E3564,MAPEO!C:D,2,0))</f>
        <v>Listerine PHARMA</v>
      </c>
      <c r="N3564">
        <f>VLOOKUP(F3564,MD!A:B,2,0)</f>
        <v>0</v>
      </c>
    </row>
    <row r="3565" spans="1:14">
      <c r="A3565" t="s">
        <v>133</v>
      </c>
      <c r="B3565" t="s">
        <v>0</v>
      </c>
      <c r="C3565" t="s">
        <v>207</v>
      </c>
      <c r="D3565" t="s">
        <v>207</v>
      </c>
      <c r="E3565" t="s">
        <v>625</v>
      </c>
      <c r="F3565" t="s">
        <v>484</v>
      </c>
      <c r="G3565" s="3">
        <v>10211.49</v>
      </c>
      <c r="H3565" s="3" t="str">
        <f>VLOOKUP($A3565&amp;$C3565&amp;$B3565,Mapping!$C:$G,3,0)</f>
        <v>PHARMA</v>
      </c>
      <c r="I3565" t="str">
        <f>VLOOKUP($A3565&amp;$C3565&amp;$B3565,Mapping!$C:$G,4,0)</f>
        <v>LISTERINE</v>
      </c>
      <c r="J3565" t="str">
        <f t="shared" si="55"/>
        <v>LISTERINE</v>
      </c>
      <c r="K3565" t="str">
        <f>VLOOKUP($A3565&amp;$C3565&amp;$B3565,Mapping!$C:$G,5,0)</f>
        <v>Oral &amp; Topical</v>
      </c>
      <c r="L3565" t="str">
        <f>VLOOKUP(J3565&amp;H3565,Mapping!J:K,2,0)</f>
        <v>Listerine Pharma</v>
      </c>
      <c r="M3565" t="str">
        <f>IF(OR(I3565="PIZ BUIN",I3565="LISTERINE"),VLOOKUP(E3565,MAPEO!C:D,2,0)&amp;" "&amp;H3565,VLOOKUP(E3565,MAPEO!C:D,2,0))</f>
        <v>Listerine PHARMA</v>
      </c>
      <c r="N3565">
        <f>VLOOKUP(F3565,MD!A:B,2,0)</f>
        <v>0</v>
      </c>
    </row>
    <row r="3566" spans="1:14">
      <c r="A3566" t="s">
        <v>133</v>
      </c>
      <c r="B3566" t="s">
        <v>0</v>
      </c>
      <c r="C3566" t="s">
        <v>207</v>
      </c>
      <c r="D3566" t="s">
        <v>207</v>
      </c>
      <c r="E3566" t="s">
        <v>625</v>
      </c>
      <c r="F3566" t="s">
        <v>485</v>
      </c>
      <c r="G3566" s="3">
        <v>4881.96</v>
      </c>
      <c r="H3566" s="3" t="str">
        <f>VLOOKUP($A3566&amp;$C3566&amp;$B3566,Mapping!$C:$G,3,0)</f>
        <v>PHARMA</v>
      </c>
      <c r="I3566" t="str">
        <f>VLOOKUP($A3566&amp;$C3566&amp;$B3566,Mapping!$C:$G,4,0)</f>
        <v>LISTERINE</v>
      </c>
      <c r="J3566" t="str">
        <f t="shared" si="55"/>
        <v>LISTERINE</v>
      </c>
      <c r="K3566" t="str">
        <f>VLOOKUP($A3566&amp;$C3566&amp;$B3566,Mapping!$C:$G,5,0)</f>
        <v>Oral &amp; Topical</v>
      </c>
      <c r="L3566" t="str">
        <f>VLOOKUP(J3566&amp;H3566,Mapping!J:K,2,0)</f>
        <v>Listerine Pharma</v>
      </c>
      <c r="M3566" t="str">
        <f>IF(OR(I3566="PIZ BUIN",I3566="LISTERINE"),VLOOKUP(E3566,MAPEO!C:D,2,0)&amp;" "&amp;H3566,VLOOKUP(E3566,MAPEO!C:D,2,0))</f>
        <v>Listerine PHARMA</v>
      </c>
      <c r="N3566">
        <f>VLOOKUP(F3566,MD!A:B,2,0)</f>
        <v>0</v>
      </c>
    </row>
    <row r="3567" spans="1:14">
      <c r="A3567" t="s">
        <v>133</v>
      </c>
      <c r="B3567" t="s">
        <v>0</v>
      </c>
      <c r="C3567" t="s">
        <v>207</v>
      </c>
      <c r="D3567" t="s">
        <v>207</v>
      </c>
      <c r="E3567" t="s">
        <v>625</v>
      </c>
      <c r="F3567" t="s">
        <v>486</v>
      </c>
      <c r="G3567" s="3">
        <v>7347.12</v>
      </c>
      <c r="H3567" s="3" t="str">
        <f>VLOOKUP($A3567&amp;$C3567&amp;$B3567,Mapping!$C:$G,3,0)</f>
        <v>PHARMA</v>
      </c>
      <c r="I3567" t="str">
        <f>VLOOKUP($A3567&amp;$C3567&amp;$B3567,Mapping!$C:$G,4,0)</f>
        <v>LISTERINE</v>
      </c>
      <c r="J3567" t="str">
        <f t="shared" si="55"/>
        <v>LISTERINE</v>
      </c>
      <c r="K3567" t="str">
        <f>VLOOKUP($A3567&amp;$C3567&amp;$B3567,Mapping!$C:$G,5,0)</f>
        <v>Oral &amp; Topical</v>
      </c>
      <c r="L3567" t="str">
        <f>VLOOKUP(J3567&amp;H3567,Mapping!J:K,2,0)</f>
        <v>Listerine Pharma</v>
      </c>
      <c r="M3567" t="str">
        <f>IF(OR(I3567="PIZ BUIN",I3567="LISTERINE"),VLOOKUP(E3567,MAPEO!C:D,2,0)&amp;" "&amp;H3567,VLOOKUP(E3567,MAPEO!C:D,2,0))</f>
        <v>Listerine PHARMA</v>
      </c>
      <c r="N3567">
        <f>VLOOKUP(F3567,MD!A:B,2,0)</f>
        <v>0</v>
      </c>
    </row>
    <row r="3568" spans="1:14">
      <c r="A3568" t="s">
        <v>133</v>
      </c>
      <c r="B3568" t="s">
        <v>0</v>
      </c>
      <c r="C3568" t="s">
        <v>207</v>
      </c>
      <c r="D3568" t="s">
        <v>207</v>
      </c>
      <c r="E3568" t="s">
        <v>625</v>
      </c>
      <c r="F3568" t="s">
        <v>487</v>
      </c>
      <c r="G3568" s="3">
        <v>6776.78</v>
      </c>
      <c r="H3568" s="3" t="str">
        <f>VLOOKUP($A3568&amp;$C3568&amp;$B3568,Mapping!$C:$G,3,0)</f>
        <v>PHARMA</v>
      </c>
      <c r="I3568" t="str">
        <f>VLOOKUP($A3568&amp;$C3568&amp;$B3568,Mapping!$C:$G,4,0)</f>
        <v>LISTERINE</v>
      </c>
      <c r="J3568" t="str">
        <f t="shared" si="55"/>
        <v>LISTERINE</v>
      </c>
      <c r="K3568" t="str">
        <f>VLOOKUP($A3568&amp;$C3568&amp;$B3568,Mapping!$C:$G,5,0)</f>
        <v>Oral &amp; Topical</v>
      </c>
      <c r="L3568" t="str">
        <f>VLOOKUP(J3568&amp;H3568,Mapping!J:K,2,0)</f>
        <v>Listerine Pharma</v>
      </c>
      <c r="M3568" t="str">
        <f>IF(OR(I3568="PIZ BUIN",I3568="LISTERINE"),VLOOKUP(E3568,MAPEO!C:D,2,0)&amp;" "&amp;H3568,VLOOKUP(E3568,MAPEO!C:D,2,0))</f>
        <v>Listerine PHARMA</v>
      </c>
      <c r="N3568">
        <f>VLOOKUP(F3568,MD!A:B,2,0)</f>
        <v>0</v>
      </c>
    </row>
    <row r="3569" spans="1:14">
      <c r="A3569" t="s">
        <v>133</v>
      </c>
      <c r="B3569" t="s">
        <v>0</v>
      </c>
      <c r="C3569" t="s">
        <v>207</v>
      </c>
      <c r="D3569" t="s">
        <v>207</v>
      </c>
      <c r="E3569" t="s">
        <v>625</v>
      </c>
      <c r="F3569" t="s">
        <v>488</v>
      </c>
      <c r="G3569" s="3">
        <v>2757.44</v>
      </c>
      <c r="H3569" s="3" t="str">
        <f>VLOOKUP($A3569&amp;$C3569&amp;$B3569,Mapping!$C:$G,3,0)</f>
        <v>PHARMA</v>
      </c>
      <c r="I3569" t="str">
        <f>VLOOKUP($A3569&amp;$C3569&amp;$B3569,Mapping!$C:$G,4,0)</f>
        <v>LISTERINE</v>
      </c>
      <c r="J3569" t="str">
        <f t="shared" si="55"/>
        <v>LISTERINE</v>
      </c>
      <c r="K3569" t="str">
        <f>VLOOKUP($A3569&amp;$C3569&amp;$B3569,Mapping!$C:$G,5,0)</f>
        <v>Oral &amp; Topical</v>
      </c>
      <c r="L3569" t="str">
        <f>VLOOKUP(J3569&amp;H3569,Mapping!J:K,2,0)</f>
        <v>Listerine Pharma</v>
      </c>
      <c r="M3569" t="str">
        <f>IF(OR(I3569="PIZ BUIN",I3569="LISTERINE"),VLOOKUP(E3569,MAPEO!C:D,2,0)&amp;" "&amp;H3569,VLOOKUP(E3569,MAPEO!C:D,2,0))</f>
        <v>Listerine PHARMA</v>
      </c>
      <c r="N3569">
        <f>VLOOKUP(F3569,MD!A:B,2,0)</f>
        <v>0</v>
      </c>
    </row>
    <row r="3570" spans="1:14">
      <c r="A3570" t="s">
        <v>133</v>
      </c>
      <c r="B3570" t="s">
        <v>0</v>
      </c>
      <c r="C3570" t="s">
        <v>207</v>
      </c>
      <c r="D3570" t="s">
        <v>207</v>
      </c>
      <c r="E3570" t="s">
        <v>625</v>
      </c>
      <c r="F3570" t="s">
        <v>489</v>
      </c>
      <c r="G3570" s="3">
        <v>5919.38</v>
      </c>
      <c r="H3570" s="3" t="str">
        <f>VLOOKUP($A3570&amp;$C3570&amp;$B3570,Mapping!$C:$G,3,0)</f>
        <v>PHARMA</v>
      </c>
      <c r="I3570" t="str">
        <f>VLOOKUP($A3570&amp;$C3570&amp;$B3570,Mapping!$C:$G,4,0)</f>
        <v>LISTERINE</v>
      </c>
      <c r="J3570" t="str">
        <f t="shared" si="55"/>
        <v>LISTERINE</v>
      </c>
      <c r="K3570" t="str">
        <f>VLOOKUP($A3570&amp;$C3570&amp;$B3570,Mapping!$C:$G,5,0)</f>
        <v>Oral &amp; Topical</v>
      </c>
      <c r="L3570" t="str">
        <f>VLOOKUP(J3570&amp;H3570,Mapping!J:K,2,0)</f>
        <v>Listerine Pharma</v>
      </c>
      <c r="M3570" t="str">
        <f>IF(OR(I3570="PIZ BUIN",I3570="LISTERINE"),VLOOKUP(E3570,MAPEO!C:D,2,0)&amp;" "&amp;H3570,VLOOKUP(E3570,MAPEO!C:D,2,0))</f>
        <v>Listerine PHARMA</v>
      </c>
      <c r="N3570">
        <f>VLOOKUP(F3570,MD!A:B,2,0)</f>
        <v>0</v>
      </c>
    </row>
    <row r="3571" spans="1:14">
      <c r="A3571" t="s">
        <v>133</v>
      </c>
      <c r="B3571" t="s">
        <v>0</v>
      </c>
      <c r="C3571" t="s">
        <v>207</v>
      </c>
      <c r="D3571" t="s">
        <v>207</v>
      </c>
      <c r="E3571" t="s">
        <v>625</v>
      </c>
      <c r="F3571" t="s">
        <v>490</v>
      </c>
      <c r="G3571" s="3">
        <v>11485.74</v>
      </c>
      <c r="H3571" s="3" t="str">
        <f>VLOOKUP($A3571&amp;$C3571&amp;$B3571,Mapping!$C:$G,3,0)</f>
        <v>PHARMA</v>
      </c>
      <c r="I3571" t="str">
        <f>VLOOKUP($A3571&amp;$C3571&amp;$B3571,Mapping!$C:$G,4,0)</f>
        <v>LISTERINE</v>
      </c>
      <c r="J3571" t="str">
        <f t="shared" si="55"/>
        <v>LISTERINE</v>
      </c>
      <c r="K3571" t="str">
        <f>VLOOKUP($A3571&amp;$C3571&amp;$B3571,Mapping!$C:$G,5,0)</f>
        <v>Oral &amp; Topical</v>
      </c>
      <c r="L3571" t="str">
        <f>VLOOKUP(J3571&amp;H3571,Mapping!J:K,2,0)</f>
        <v>Listerine Pharma</v>
      </c>
      <c r="M3571" t="str">
        <f>IF(OR(I3571="PIZ BUIN",I3571="LISTERINE"),VLOOKUP(E3571,MAPEO!C:D,2,0)&amp;" "&amp;H3571,VLOOKUP(E3571,MAPEO!C:D,2,0))</f>
        <v>Listerine PHARMA</v>
      </c>
      <c r="N3571">
        <f>VLOOKUP(F3571,MD!A:B,2,0)</f>
        <v>0</v>
      </c>
    </row>
    <row r="3572" spans="1:14">
      <c r="A3572" t="s">
        <v>133</v>
      </c>
      <c r="B3572" t="s">
        <v>0</v>
      </c>
      <c r="C3572" t="s">
        <v>207</v>
      </c>
      <c r="D3572" t="s">
        <v>207</v>
      </c>
      <c r="E3572" t="s">
        <v>625</v>
      </c>
      <c r="F3572" t="s">
        <v>491</v>
      </c>
      <c r="G3572" s="3">
        <v>6804.42</v>
      </c>
      <c r="H3572" s="3" t="str">
        <f>VLOOKUP($A3572&amp;$C3572&amp;$B3572,Mapping!$C:$G,3,0)</f>
        <v>PHARMA</v>
      </c>
      <c r="I3572" t="str">
        <f>VLOOKUP($A3572&amp;$C3572&amp;$B3572,Mapping!$C:$G,4,0)</f>
        <v>LISTERINE</v>
      </c>
      <c r="J3572" t="str">
        <f t="shared" si="55"/>
        <v>LISTERINE</v>
      </c>
      <c r="K3572" t="str">
        <f>VLOOKUP($A3572&amp;$C3572&amp;$B3572,Mapping!$C:$G,5,0)</f>
        <v>Oral &amp; Topical</v>
      </c>
      <c r="L3572" t="str">
        <f>VLOOKUP(J3572&amp;H3572,Mapping!J:K,2,0)</f>
        <v>Listerine Pharma</v>
      </c>
      <c r="M3572" t="str">
        <f>IF(OR(I3572="PIZ BUIN",I3572="LISTERINE"),VLOOKUP(E3572,MAPEO!C:D,2,0)&amp;" "&amp;H3572,VLOOKUP(E3572,MAPEO!C:D,2,0))</f>
        <v>Listerine PHARMA</v>
      </c>
      <c r="N3572">
        <f>VLOOKUP(F3572,MD!A:B,2,0)</f>
        <v>0</v>
      </c>
    </row>
    <row r="3573" spans="1:14">
      <c r="A3573" t="s">
        <v>133</v>
      </c>
      <c r="B3573" t="s">
        <v>0</v>
      </c>
      <c r="C3573" t="s">
        <v>207</v>
      </c>
      <c r="D3573" t="s">
        <v>207</v>
      </c>
      <c r="E3573" t="s">
        <v>625</v>
      </c>
      <c r="F3573" t="s">
        <v>492</v>
      </c>
      <c r="G3573" s="3">
        <v>6105.95</v>
      </c>
      <c r="H3573" s="3" t="str">
        <f>VLOOKUP($A3573&amp;$C3573&amp;$B3573,Mapping!$C:$G,3,0)</f>
        <v>PHARMA</v>
      </c>
      <c r="I3573" t="str">
        <f>VLOOKUP($A3573&amp;$C3573&amp;$B3573,Mapping!$C:$G,4,0)</f>
        <v>LISTERINE</v>
      </c>
      <c r="J3573" t="str">
        <f t="shared" si="55"/>
        <v>LISTERINE</v>
      </c>
      <c r="K3573" t="str">
        <f>VLOOKUP($A3573&amp;$C3573&amp;$B3573,Mapping!$C:$G,5,0)</f>
        <v>Oral &amp; Topical</v>
      </c>
      <c r="L3573" t="str">
        <f>VLOOKUP(J3573&amp;H3573,Mapping!J:K,2,0)</f>
        <v>Listerine Pharma</v>
      </c>
      <c r="M3573" t="str">
        <f>IF(OR(I3573="PIZ BUIN",I3573="LISTERINE"),VLOOKUP(E3573,MAPEO!C:D,2,0)&amp;" "&amp;H3573,VLOOKUP(E3573,MAPEO!C:D,2,0))</f>
        <v>Listerine PHARMA</v>
      </c>
      <c r="N3573">
        <f>VLOOKUP(F3573,MD!A:B,2,0)</f>
        <v>0</v>
      </c>
    </row>
    <row r="3574" spans="1:14">
      <c r="A3574" t="s">
        <v>133</v>
      </c>
      <c r="B3574" t="s">
        <v>0</v>
      </c>
      <c r="C3574" t="s">
        <v>207</v>
      </c>
      <c r="D3574" t="s">
        <v>207</v>
      </c>
      <c r="E3574" t="s">
        <v>625</v>
      </c>
      <c r="F3574" t="s">
        <v>493</v>
      </c>
      <c r="G3574" s="3">
        <v>14781.47</v>
      </c>
      <c r="H3574" s="3" t="str">
        <f>VLOOKUP($A3574&amp;$C3574&amp;$B3574,Mapping!$C:$G,3,0)</f>
        <v>PHARMA</v>
      </c>
      <c r="I3574" t="str">
        <f>VLOOKUP($A3574&amp;$C3574&amp;$B3574,Mapping!$C:$G,4,0)</f>
        <v>LISTERINE</v>
      </c>
      <c r="J3574" t="str">
        <f t="shared" si="55"/>
        <v>LISTERINE</v>
      </c>
      <c r="K3574" t="str">
        <f>VLOOKUP($A3574&amp;$C3574&amp;$B3574,Mapping!$C:$G,5,0)</f>
        <v>Oral &amp; Topical</v>
      </c>
      <c r="L3574" t="str">
        <f>VLOOKUP(J3574&amp;H3574,Mapping!J:K,2,0)</f>
        <v>Listerine Pharma</v>
      </c>
      <c r="M3574" t="str">
        <f>IF(OR(I3574="PIZ BUIN",I3574="LISTERINE"),VLOOKUP(E3574,MAPEO!C:D,2,0)&amp;" "&amp;H3574,VLOOKUP(E3574,MAPEO!C:D,2,0))</f>
        <v>Listerine PHARMA</v>
      </c>
      <c r="N3574">
        <f>VLOOKUP(F3574,MD!A:B,2,0)</f>
        <v>0</v>
      </c>
    </row>
    <row r="3575" spans="1:14">
      <c r="A3575" t="s">
        <v>133</v>
      </c>
      <c r="B3575" t="s">
        <v>0</v>
      </c>
      <c r="C3575" t="s">
        <v>207</v>
      </c>
      <c r="D3575" t="s">
        <v>207</v>
      </c>
      <c r="E3575" t="s">
        <v>625</v>
      </c>
      <c r="F3575" t="s">
        <v>95</v>
      </c>
      <c r="G3575" s="3">
        <v>2350.2800000000002</v>
      </c>
      <c r="H3575" s="3" t="str">
        <f>VLOOKUP($A3575&amp;$C3575&amp;$B3575,Mapping!$C:$G,3,0)</f>
        <v>PHARMA</v>
      </c>
      <c r="I3575" t="str">
        <f>VLOOKUP($A3575&amp;$C3575&amp;$B3575,Mapping!$C:$G,4,0)</f>
        <v>LISTERINE</v>
      </c>
      <c r="J3575" t="str">
        <f t="shared" ref="J3575:J3638" si="56">IF(OR(C3575="ROC",C3575="COMPEED"),E3575,D3575)</f>
        <v>LISTERINE</v>
      </c>
      <c r="K3575" t="str">
        <f>VLOOKUP($A3575&amp;$C3575&amp;$B3575,Mapping!$C:$G,5,0)</f>
        <v>Oral &amp; Topical</v>
      </c>
      <c r="L3575" t="str">
        <f>VLOOKUP(J3575&amp;H3575,Mapping!J:K,2,0)</f>
        <v>Listerine Pharma</v>
      </c>
      <c r="M3575" t="str">
        <f>IF(OR(I3575="PIZ BUIN",I3575="LISTERINE"),VLOOKUP(E3575,MAPEO!C:D,2,0)&amp;" "&amp;H3575,VLOOKUP(E3575,MAPEO!C:D,2,0))</f>
        <v>Listerine PHARMA</v>
      </c>
      <c r="N3575" t="str">
        <f>VLOOKUP(F3575,MD!A:B,2,0)</f>
        <v>YTD 2015</v>
      </c>
    </row>
    <row r="3576" spans="1:14">
      <c r="A3576" t="s">
        <v>133</v>
      </c>
      <c r="B3576" t="s">
        <v>0</v>
      </c>
      <c r="C3576" t="s">
        <v>207</v>
      </c>
      <c r="D3576" t="s">
        <v>207</v>
      </c>
      <c r="E3576" t="s">
        <v>625</v>
      </c>
      <c r="F3576" t="s">
        <v>96</v>
      </c>
      <c r="G3576" s="3">
        <v>4319.8900000000003</v>
      </c>
      <c r="H3576" s="3" t="str">
        <f>VLOOKUP($A3576&amp;$C3576&amp;$B3576,Mapping!$C:$G,3,0)</f>
        <v>PHARMA</v>
      </c>
      <c r="I3576" t="str">
        <f>VLOOKUP($A3576&amp;$C3576&amp;$B3576,Mapping!$C:$G,4,0)</f>
        <v>LISTERINE</v>
      </c>
      <c r="J3576" t="str">
        <f t="shared" si="56"/>
        <v>LISTERINE</v>
      </c>
      <c r="K3576" t="str">
        <f>VLOOKUP($A3576&amp;$C3576&amp;$B3576,Mapping!$C:$G,5,0)</f>
        <v>Oral &amp; Topical</v>
      </c>
      <c r="L3576" t="str">
        <f>VLOOKUP(J3576&amp;H3576,Mapping!J:K,2,0)</f>
        <v>Listerine Pharma</v>
      </c>
      <c r="M3576" t="str">
        <f>IF(OR(I3576="PIZ BUIN",I3576="LISTERINE"),VLOOKUP(E3576,MAPEO!C:D,2,0)&amp;" "&amp;H3576,VLOOKUP(E3576,MAPEO!C:D,2,0))</f>
        <v>Listerine PHARMA</v>
      </c>
      <c r="N3576" t="str">
        <f>VLOOKUP(F3576,MD!A:B,2,0)</f>
        <v>YTD 2015</v>
      </c>
    </row>
    <row r="3577" spans="1:14">
      <c r="A3577" t="s">
        <v>133</v>
      </c>
      <c r="B3577" t="s">
        <v>0</v>
      </c>
      <c r="C3577" t="s">
        <v>207</v>
      </c>
      <c r="D3577" t="s">
        <v>207</v>
      </c>
      <c r="E3577" t="s">
        <v>625</v>
      </c>
      <c r="F3577" t="s">
        <v>97</v>
      </c>
      <c r="G3577" s="3">
        <v>4815.7299999999996</v>
      </c>
      <c r="H3577" s="3" t="str">
        <f>VLOOKUP($A3577&amp;$C3577&amp;$B3577,Mapping!$C:$G,3,0)</f>
        <v>PHARMA</v>
      </c>
      <c r="I3577" t="str">
        <f>VLOOKUP($A3577&amp;$C3577&amp;$B3577,Mapping!$C:$G,4,0)</f>
        <v>LISTERINE</v>
      </c>
      <c r="J3577" t="str">
        <f t="shared" si="56"/>
        <v>LISTERINE</v>
      </c>
      <c r="K3577" t="str">
        <f>VLOOKUP($A3577&amp;$C3577&amp;$B3577,Mapping!$C:$G,5,0)</f>
        <v>Oral &amp; Topical</v>
      </c>
      <c r="L3577" t="str">
        <f>VLOOKUP(J3577&amp;H3577,Mapping!J:K,2,0)</f>
        <v>Listerine Pharma</v>
      </c>
      <c r="M3577" t="str">
        <f>IF(OR(I3577="PIZ BUIN",I3577="LISTERINE"),VLOOKUP(E3577,MAPEO!C:D,2,0)&amp;" "&amp;H3577,VLOOKUP(E3577,MAPEO!C:D,2,0))</f>
        <v>Listerine PHARMA</v>
      </c>
      <c r="N3577" t="str">
        <f>VLOOKUP(F3577,MD!A:B,2,0)</f>
        <v>YTD 2015</v>
      </c>
    </row>
    <row r="3578" spans="1:14">
      <c r="A3578" t="s">
        <v>133</v>
      </c>
      <c r="B3578" t="s">
        <v>0</v>
      </c>
      <c r="C3578" t="s">
        <v>207</v>
      </c>
      <c r="D3578" t="s">
        <v>207</v>
      </c>
      <c r="E3578" t="s">
        <v>625</v>
      </c>
      <c r="F3578" t="s">
        <v>101</v>
      </c>
      <c r="G3578" s="3">
        <v>2318</v>
      </c>
      <c r="H3578" s="3" t="str">
        <f>VLOOKUP($A3578&amp;$C3578&amp;$B3578,Mapping!$C:$G,3,0)</f>
        <v>PHARMA</v>
      </c>
      <c r="I3578" t="str">
        <f>VLOOKUP($A3578&amp;$C3578&amp;$B3578,Mapping!$C:$G,4,0)</f>
        <v>LISTERINE</v>
      </c>
      <c r="J3578" t="str">
        <f t="shared" si="56"/>
        <v>LISTERINE</v>
      </c>
      <c r="K3578" t="str">
        <f>VLOOKUP($A3578&amp;$C3578&amp;$B3578,Mapping!$C:$G,5,0)</f>
        <v>Oral &amp; Topical</v>
      </c>
      <c r="L3578" t="str">
        <f>VLOOKUP(J3578&amp;H3578,Mapping!J:K,2,0)</f>
        <v>Listerine Pharma</v>
      </c>
      <c r="M3578" t="str">
        <f>IF(OR(I3578="PIZ BUIN",I3578="LISTERINE"),VLOOKUP(E3578,MAPEO!C:D,2,0)&amp;" "&amp;H3578,VLOOKUP(E3578,MAPEO!C:D,2,0))</f>
        <v>Listerine PHARMA</v>
      </c>
      <c r="N3578" t="str">
        <f>VLOOKUP(F3578,MD!A:B,2,0)</f>
        <v>YTD 2015</v>
      </c>
    </row>
    <row r="3579" spans="1:14">
      <c r="A3579" t="s">
        <v>133</v>
      </c>
      <c r="B3579" t="s">
        <v>0</v>
      </c>
      <c r="C3579" t="s">
        <v>207</v>
      </c>
      <c r="D3579" t="s">
        <v>207</v>
      </c>
      <c r="E3579" t="s">
        <v>625</v>
      </c>
      <c r="F3579" t="s">
        <v>104</v>
      </c>
      <c r="G3579" s="3">
        <v>3435.71</v>
      </c>
      <c r="H3579" s="3" t="str">
        <f>VLOOKUP($A3579&amp;$C3579&amp;$B3579,Mapping!$C:$G,3,0)</f>
        <v>PHARMA</v>
      </c>
      <c r="I3579" t="str">
        <f>VLOOKUP($A3579&amp;$C3579&amp;$B3579,Mapping!$C:$G,4,0)</f>
        <v>LISTERINE</v>
      </c>
      <c r="J3579" t="str">
        <f t="shared" si="56"/>
        <v>LISTERINE</v>
      </c>
      <c r="K3579" t="str">
        <f>VLOOKUP($A3579&amp;$C3579&amp;$B3579,Mapping!$C:$G,5,0)</f>
        <v>Oral &amp; Topical</v>
      </c>
      <c r="L3579" t="str">
        <f>VLOOKUP(J3579&amp;H3579,Mapping!J:K,2,0)</f>
        <v>Listerine Pharma</v>
      </c>
      <c r="M3579" t="str">
        <f>IF(OR(I3579="PIZ BUIN",I3579="LISTERINE"),VLOOKUP(E3579,MAPEO!C:D,2,0)&amp;" "&amp;H3579,VLOOKUP(E3579,MAPEO!C:D,2,0))</f>
        <v>Listerine PHARMA</v>
      </c>
      <c r="N3579" t="str">
        <f>VLOOKUP(F3579,MD!A:B,2,0)</f>
        <v>YTD 2015</v>
      </c>
    </row>
    <row r="3580" spans="1:14">
      <c r="A3580" t="s">
        <v>133</v>
      </c>
      <c r="B3580" t="s">
        <v>0</v>
      </c>
      <c r="C3580" t="s">
        <v>207</v>
      </c>
      <c r="D3580" t="s">
        <v>207</v>
      </c>
      <c r="E3580" t="s">
        <v>625</v>
      </c>
      <c r="F3580" t="s">
        <v>105</v>
      </c>
      <c r="G3580" s="3">
        <v>2043.14</v>
      </c>
      <c r="H3580" s="3" t="str">
        <f>VLOOKUP($A3580&amp;$C3580&amp;$B3580,Mapping!$C:$G,3,0)</f>
        <v>PHARMA</v>
      </c>
      <c r="I3580" t="str">
        <f>VLOOKUP($A3580&amp;$C3580&amp;$B3580,Mapping!$C:$G,4,0)</f>
        <v>LISTERINE</v>
      </c>
      <c r="J3580" t="str">
        <f t="shared" si="56"/>
        <v>LISTERINE</v>
      </c>
      <c r="K3580" t="str">
        <f>VLOOKUP($A3580&amp;$C3580&amp;$B3580,Mapping!$C:$G,5,0)</f>
        <v>Oral &amp; Topical</v>
      </c>
      <c r="L3580" t="str">
        <f>VLOOKUP(J3580&amp;H3580,Mapping!J:K,2,0)</f>
        <v>Listerine Pharma</v>
      </c>
      <c r="M3580" t="str">
        <f>IF(OR(I3580="PIZ BUIN",I3580="LISTERINE"),VLOOKUP(E3580,MAPEO!C:D,2,0)&amp;" "&amp;H3580,VLOOKUP(E3580,MAPEO!C:D,2,0))</f>
        <v>Listerine PHARMA</v>
      </c>
      <c r="N3580" t="str">
        <f>VLOOKUP(F3580,MD!A:B,2,0)</f>
        <v>YTD 2015</v>
      </c>
    </row>
    <row r="3581" spans="1:14">
      <c r="A3581" t="s">
        <v>133</v>
      </c>
      <c r="B3581" t="s">
        <v>0</v>
      </c>
      <c r="C3581" t="s">
        <v>207</v>
      </c>
      <c r="D3581" t="s">
        <v>207</v>
      </c>
      <c r="E3581" t="s">
        <v>625</v>
      </c>
      <c r="F3581" t="s">
        <v>106</v>
      </c>
      <c r="G3581" s="3">
        <v>1423.85</v>
      </c>
      <c r="H3581" s="3" t="str">
        <f>VLOOKUP($A3581&amp;$C3581&amp;$B3581,Mapping!$C:$G,3,0)</f>
        <v>PHARMA</v>
      </c>
      <c r="I3581" t="str">
        <f>VLOOKUP($A3581&amp;$C3581&amp;$B3581,Mapping!$C:$G,4,0)</f>
        <v>LISTERINE</v>
      </c>
      <c r="J3581" t="str">
        <f t="shared" si="56"/>
        <v>LISTERINE</v>
      </c>
      <c r="K3581" t="str">
        <f>VLOOKUP($A3581&amp;$C3581&amp;$B3581,Mapping!$C:$G,5,0)</f>
        <v>Oral &amp; Topical</v>
      </c>
      <c r="L3581" t="str">
        <f>VLOOKUP(J3581&amp;H3581,Mapping!J:K,2,0)</f>
        <v>Listerine Pharma</v>
      </c>
      <c r="M3581" t="str">
        <f>IF(OR(I3581="PIZ BUIN",I3581="LISTERINE"),VLOOKUP(E3581,MAPEO!C:D,2,0)&amp;" "&amp;H3581,VLOOKUP(E3581,MAPEO!C:D,2,0))</f>
        <v>Listerine PHARMA</v>
      </c>
      <c r="N3581" t="str">
        <f>VLOOKUP(F3581,MD!A:B,2,0)</f>
        <v>YTD 2015</v>
      </c>
    </row>
    <row r="3582" spans="1:14">
      <c r="A3582" t="s">
        <v>133</v>
      </c>
      <c r="B3582" t="s">
        <v>0</v>
      </c>
      <c r="C3582" t="s">
        <v>207</v>
      </c>
      <c r="D3582" t="s">
        <v>207</v>
      </c>
      <c r="E3582" t="s">
        <v>625</v>
      </c>
      <c r="F3582" t="s">
        <v>108</v>
      </c>
      <c r="G3582" s="3">
        <v>517.66</v>
      </c>
      <c r="H3582" s="3" t="str">
        <f>VLOOKUP($A3582&amp;$C3582&amp;$B3582,Mapping!$C:$G,3,0)</f>
        <v>PHARMA</v>
      </c>
      <c r="I3582" t="str">
        <f>VLOOKUP($A3582&amp;$C3582&amp;$B3582,Mapping!$C:$G,4,0)</f>
        <v>LISTERINE</v>
      </c>
      <c r="J3582" t="str">
        <f t="shared" si="56"/>
        <v>LISTERINE</v>
      </c>
      <c r="K3582" t="str">
        <f>VLOOKUP($A3582&amp;$C3582&amp;$B3582,Mapping!$C:$G,5,0)</f>
        <v>Oral &amp; Topical</v>
      </c>
      <c r="L3582" t="str">
        <f>VLOOKUP(J3582&amp;H3582,Mapping!J:K,2,0)</f>
        <v>Listerine Pharma</v>
      </c>
      <c r="M3582" t="str">
        <f>IF(OR(I3582="PIZ BUIN",I3582="LISTERINE"),VLOOKUP(E3582,MAPEO!C:D,2,0)&amp;" "&amp;H3582,VLOOKUP(E3582,MAPEO!C:D,2,0))</f>
        <v>Listerine PHARMA</v>
      </c>
      <c r="N3582">
        <f>VLOOKUP(F3582,MD!A:B,2,0)</f>
        <v>0</v>
      </c>
    </row>
    <row r="3583" spans="1:14">
      <c r="A3583" t="s">
        <v>133</v>
      </c>
      <c r="B3583" t="s">
        <v>0</v>
      </c>
      <c r="C3583" t="s">
        <v>207</v>
      </c>
      <c r="D3583" t="s">
        <v>207</v>
      </c>
      <c r="E3583" t="s">
        <v>625</v>
      </c>
      <c r="F3583" t="s">
        <v>109</v>
      </c>
      <c r="G3583" s="3">
        <v>9825.1</v>
      </c>
      <c r="H3583" s="3" t="str">
        <f>VLOOKUP($A3583&amp;$C3583&amp;$B3583,Mapping!$C:$G,3,0)</f>
        <v>PHARMA</v>
      </c>
      <c r="I3583" t="str">
        <f>VLOOKUP($A3583&amp;$C3583&amp;$B3583,Mapping!$C:$G,4,0)</f>
        <v>LISTERINE</v>
      </c>
      <c r="J3583" t="str">
        <f t="shared" si="56"/>
        <v>LISTERINE</v>
      </c>
      <c r="K3583" t="str">
        <f>VLOOKUP($A3583&amp;$C3583&amp;$B3583,Mapping!$C:$G,5,0)</f>
        <v>Oral &amp; Topical</v>
      </c>
      <c r="L3583" t="str">
        <f>VLOOKUP(J3583&amp;H3583,Mapping!J:K,2,0)</f>
        <v>Listerine Pharma</v>
      </c>
      <c r="M3583" t="str">
        <f>IF(OR(I3583="PIZ BUIN",I3583="LISTERINE"),VLOOKUP(E3583,MAPEO!C:D,2,0)&amp;" "&amp;H3583,VLOOKUP(E3583,MAPEO!C:D,2,0))</f>
        <v>Listerine PHARMA</v>
      </c>
      <c r="N3583">
        <f>VLOOKUP(F3583,MD!A:B,2,0)</f>
        <v>0</v>
      </c>
    </row>
    <row r="3584" spans="1:14">
      <c r="A3584" t="s">
        <v>133</v>
      </c>
      <c r="B3584" t="s">
        <v>0</v>
      </c>
      <c r="C3584" t="s">
        <v>207</v>
      </c>
      <c r="D3584" t="s">
        <v>207</v>
      </c>
      <c r="E3584" t="s">
        <v>625</v>
      </c>
      <c r="F3584" t="s">
        <v>110</v>
      </c>
      <c r="G3584" s="3">
        <v>35.799999999999997</v>
      </c>
      <c r="H3584" s="3" t="str">
        <f>VLOOKUP($A3584&amp;$C3584&amp;$B3584,Mapping!$C:$G,3,0)</f>
        <v>PHARMA</v>
      </c>
      <c r="I3584" t="str">
        <f>VLOOKUP($A3584&amp;$C3584&amp;$B3584,Mapping!$C:$G,4,0)</f>
        <v>LISTERINE</v>
      </c>
      <c r="J3584" t="str">
        <f t="shared" si="56"/>
        <v>LISTERINE</v>
      </c>
      <c r="K3584" t="str">
        <f>VLOOKUP($A3584&amp;$C3584&amp;$B3584,Mapping!$C:$G,5,0)</f>
        <v>Oral &amp; Topical</v>
      </c>
      <c r="L3584" t="str">
        <f>VLOOKUP(J3584&amp;H3584,Mapping!J:K,2,0)</f>
        <v>Listerine Pharma</v>
      </c>
      <c r="M3584" t="str">
        <f>IF(OR(I3584="PIZ BUIN",I3584="LISTERINE"),VLOOKUP(E3584,MAPEO!C:D,2,0)&amp;" "&amp;H3584,VLOOKUP(E3584,MAPEO!C:D,2,0))</f>
        <v>Listerine PHARMA</v>
      </c>
      <c r="N3584">
        <f>VLOOKUP(F3584,MD!A:B,2,0)</f>
        <v>0</v>
      </c>
    </row>
    <row r="3585" spans="1:14">
      <c r="A3585" t="s">
        <v>133</v>
      </c>
      <c r="B3585" t="s">
        <v>0</v>
      </c>
      <c r="C3585" t="s">
        <v>207</v>
      </c>
      <c r="D3585" t="s">
        <v>207</v>
      </c>
      <c r="E3585" t="s">
        <v>625</v>
      </c>
      <c r="F3585" t="s">
        <v>111</v>
      </c>
      <c r="G3585" s="3">
        <v>-1725.86</v>
      </c>
      <c r="H3585" s="3" t="str">
        <f>VLOOKUP($A3585&amp;$C3585&amp;$B3585,Mapping!$C:$G,3,0)</f>
        <v>PHARMA</v>
      </c>
      <c r="I3585" t="str">
        <f>VLOOKUP($A3585&amp;$C3585&amp;$B3585,Mapping!$C:$G,4,0)</f>
        <v>LISTERINE</v>
      </c>
      <c r="J3585" t="str">
        <f t="shared" si="56"/>
        <v>LISTERINE</v>
      </c>
      <c r="K3585" t="str">
        <f>VLOOKUP($A3585&amp;$C3585&amp;$B3585,Mapping!$C:$G,5,0)</f>
        <v>Oral &amp; Topical</v>
      </c>
      <c r="L3585" t="str">
        <f>VLOOKUP(J3585&amp;H3585,Mapping!J:K,2,0)</f>
        <v>Listerine Pharma</v>
      </c>
      <c r="M3585" t="str">
        <f>IF(OR(I3585="PIZ BUIN",I3585="LISTERINE"),VLOOKUP(E3585,MAPEO!C:D,2,0)&amp;" "&amp;H3585,VLOOKUP(E3585,MAPEO!C:D,2,0))</f>
        <v>Listerine PHARMA</v>
      </c>
      <c r="N3585">
        <f>VLOOKUP(F3585,MD!A:B,2,0)</f>
        <v>0</v>
      </c>
    </row>
    <row r="3586" spans="1:14">
      <c r="A3586" t="s">
        <v>133</v>
      </c>
      <c r="B3586" t="s">
        <v>0</v>
      </c>
      <c r="C3586" t="s">
        <v>207</v>
      </c>
      <c r="D3586" t="s">
        <v>207</v>
      </c>
      <c r="E3586" t="s">
        <v>625</v>
      </c>
      <c r="F3586" t="s">
        <v>114</v>
      </c>
      <c r="G3586" s="3">
        <v>13183.19</v>
      </c>
      <c r="H3586" s="3" t="str">
        <f>VLOOKUP($A3586&amp;$C3586&amp;$B3586,Mapping!$C:$G,3,0)</f>
        <v>PHARMA</v>
      </c>
      <c r="I3586" t="str">
        <f>VLOOKUP($A3586&amp;$C3586&amp;$B3586,Mapping!$C:$G,4,0)</f>
        <v>LISTERINE</v>
      </c>
      <c r="J3586" t="str">
        <f t="shared" si="56"/>
        <v>LISTERINE</v>
      </c>
      <c r="K3586" t="str">
        <f>VLOOKUP($A3586&amp;$C3586&amp;$B3586,Mapping!$C:$G,5,0)</f>
        <v>Oral &amp; Topical</v>
      </c>
      <c r="L3586" t="str">
        <f>VLOOKUP(J3586&amp;H3586,Mapping!J:K,2,0)</f>
        <v>Listerine Pharma</v>
      </c>
      <c r="M3586" t="str">
        <f>IF(OR(I3586="PIZ BUIN",I3586="LISTERINE"),VLOOKUP(E3586,MAPEO!C:D,2,0)&amp;" "&amp;H3586,VLOOKUP(E3586,MAPEO!C:D,2,0))</f>
        <v>Listerine PHARMA</v>
      </c>
      <c r="N3586">
        <f>VLOOKUP(F3586,MD!A:B,2,0)</f>
        <v>0</v>
      </c>
    </row>
    <row r="3587" spans="1:14">
      <c r="A3587" t="s">
        <v>133</v>
      </c>
      <c r="B3587" t="s">
        <v>0</v>
      </c>
      <c r="C3587" t="s">
        <v>207</v>
      </c>
      <c r="D3587" t="s">
        <v>207</v>
      </c>
      <c r="E3587" t="s">
        <v>625</v>
      </c>
      <c r="F3587" t="s">
        <v>115</v>
      </c>
      <c r="G3587" s="3">
        <v>192.63</v>
      </c>
      <c r="H3587" s="3" t="str">
        <f>VLOOKUP($A3587&amp;$C3587&amp;$B3587,Mapping!$C:$G,3,0)</f>
        <v>PHARMA</v>
      </c>
      <c r="I3587" t="str">
        <f>VLOOKUP($A3587&amp;$C3587&amp;$B3587,Mapping!$C:$G,4,0)</f>
        <v>LISTERINE</v>
      </c>
      <c r="J3587" t="str">
        <f t="shared" si="56"/>
        <v>LISTERINE</v>
      </c>
      <c r="K3587" t="str">
        <f>VLOOKUP($A3587&amp;$C3587&amp;$B3587,Mapping!$C:$G,5,0)</f>
        <v>Oral &amp; Topical</v>
      </c>
      <c r="L3587" t="str">
        <f>VLOOKUP(J3587&amp;H3587,Mapping!J:K,2,0)</f>
        <v>Listerine Pharma</v>
      </c>
      <c r="M3587" t="str">
        <f>IF(OR(I3587="PIZ BUIN",I3587="LISTERINE"),VLOOKUP(E3587,MAPEO!C:D,2,0)&amp;" "&amp;H3587,VLOOKUP(E3587,MAPEO!C:D,2,0))</f>
        <v>Listerine PHARMA</v>
      </c>
      <c r="N3587" t="str">
        <f>VLOOKUP(F3587,MD!A:B,2,0)</f>
        <v>YTD 2016</v>
      </c>
    </row>
    <row r="3588" spans="1:14">
      <c r="A3588" t="s">
        <v>133</v>
      </c>
      <c r="B3588" t="s">
        <v>0</v>
      </c>
      <c r="C3588" t="s">
        <v>207</v>
      </c>
      <c r="D3588" t="s">
        <v>207</v>
      </c>
      <c r="E3588" t="s">
        <v>625</v>
      </c>
      <c r="F3588" t="s">
        <v>117</v>
      </c>
      <c r="G3588" s="3">
        <v>7694.34</v>
      </c>
      <c r="H3588" s="3" t="str">
        <f>VLOOKUP($A3588&amp;$C3588&amp;$B3588,Mapping!$C:$G,3,0)</f>
        <v>PHARMA</v>
      </c>
      <c r="I3588" t="str">
        <f>VLOOKUP($A3588&amp;$C3588&amp;$B3588,Mapping!$C:$G,4,0)</f>
        <v>LISTERINE</v>
      </c>
      <c r="J3588" t="str">
        <f t="shared" si="56"/>
        <v>LISTERINE</v>
      </c>
      <c r="K3588" t="str">
        <f>VLOOKUP($A3588&amp;$C3588&amp;$B3588,Mapping!$C:$G,5,0)</f>
        <v>Oral &amp; Topical</v>
      </c>
      <c r="L3588" t="str">
        <f>VLOOKUP(J3588&amp;H3588,Mapping!J:K,2,0)</f>
        <v>Listerine Pharma</v>
      </c>
      <c r="M3588" t="str">
        <f>IF(OR(I3588="PIZ BUIN",I3588="LISTERINE"),VLOOKUP(E3588,MAPEO!C:D,2,0)&amp;" "&amp;H3588,VLOOKUP(E3588,MAPEO!C:D,2,0))</f>
        <v>Listerine PHARMA</v>
      </c>
      <c r="N3588" t="str">
        <f>VLOOKUP(F3588,MD!A:B,2,0)</f>
        <v>YTD 2016</v>
      </c>
    </row>
    <row r="3589" spans="1:14">
      <c r="A3589" t="s">
        <v>133</v>
      </c>
      <c r="B3589" t="s">
        <v>0</v>
      </c>
      <c r="C3589" t="s">
        <v>207</v>
      </c>
      <c r="D3589" t="s">
        <v>207</v>
      </c>
      <c r="E3589" t="s">
        <v>625</v>
      </c>
      <c r="F3589" t="s">
        <v>118</v>
      </c>
      <c r="G3589" s="3">
        <v>6796.26</v>
      </c>
      <c r="H3589" s="3" t="str">
        <f>VLOOKUP($A3589&amp;$C3589&amp;$B3589,Mapping!$C:$G,3,0)</f>
        <v>PHARMA</v>
      </c>
      <c r="I3589" t="str">
        <f>VLOOKUP($A3589&amp;$C3589&amp;$B3589,Mapping!$C:$G,4,0)</f>
        <v>LISTERINE</v>
      </c>
      <c r="J3589" t="str">
        <f t="shared" si="56"/>
        <v>LISTERINE</v>
      </c>
      <c r="K3589" t="str">
        <f>VLOOKUP($A3589&amp;$C3589&amp;$B3589,Mapping!$C:$G,5,0)</f>
        <v>Oral &amp; Topical</v>
      </c>
      <c r="L3589" t="str">
        <f>VLOOKUP(J3589&amp;H3589,Mapping!J:K,2,0)</f>
        <v>Listerine Pharma</v>
      </c>
      <c r="M3589" t="str">
        <f>IF(OR(I3589="PIZ BUIN",I3589="LISTERINE"),VLOOKUP(E3589,MAPEO!C:D,2,0)&amp;" "&amp;H3589,VLOOKUP(E3589,MAPEO!C:D,2,0))</f>
        <v>Listerine PHARMA</v>
      </c>
      <c r="N3589" t="str">
        <f>VLOOKUP(F3589,MD!A:B,2,0)</f>
        <v>YTD 2016</v>
      </c>
    </row>
    <row r="3590" spans="1:14">
      <c r="A3590" t="s">
        <v>133</v>
      </c>
      <c r="B3590" t="s">
        <v>0</v>
      </c>
      <c r="C3590" t="s">
        <v>207</v>
      </c>
      <c r="D3590" t="s">
        <v>403</v>
      </c>
      <c r="E3590" t="s">
        <v>626</v>
      </c>
      <c r="F3590" t="s">
        <v>482</v>
      </c>
      <c r="G3590" s="3">
        <v>19.059999999999999</v>
      </c>
      <c r="H3590" s="3" t="str">
        <f>VLOOKUP($A3590&amp;$C3590&amp;$B3590,Mapping!$C:$G,3,0)</f>
        <v>PHARMA</v>
      </c>
      <c r="I3590" t="str">
        <f>VLOOKUP($A3590&amp;$C3590&amp;$B3590,Mapping!$C:$G,4,0)</f>
        <v>LISTERINE</v>
      </c>
      <c r="J3590" t="str">
        <f t="shared" si="56"/>
        <v>LISTERINE KIDS</v>
      </c>
      <c r="K3590" t="str">
        <f>VLOOKUP($A3590&amp;$C3590&amp;$B3590,Mapping!$C:$G,5,0)</f>
        <v>Oral &amp; Topical</v>
      </c>
      <c r="L3590" t="str">
        <f>VLOOKUP(J3590&amp;H3590,Mapping!J:K,2,0)</f>
        <v>Listerine Pharma</v>
      </c>
      <c r="M3590" t="str">
        <f>IF(OR(I3590="PIZ BUIN",I3590="LISTERINE"),VLOOKUP(E3590,MAPEO!C:D,2,0)&amp;" "&amp;H3590,VLOOKUP(E3590,MAPEO!C:D,2,0))</f>
        <v>Listerine PHARMA</v>
      </c>
      <c r="N3590">
        <f>VLOOKUP(F3590,MD!A:B,2,0)</f>
        <v>0</v>
      </c>
    </row>
    <row r="3591" spans="1:14">
      <c r="A3591" t="s">
        <v>133</v>
      </c>
      <c r="B3591" t="s">
        <v>0</v>
      </c>
      <c r="C3591" t="s">
        <v>207</v>
      </c>
      <c r="D3591" t="s">
        <v>403</v>
      </c>
      <c r="E3591" t="s">
        <v>626</v>
      </c>
      <c r="F3591" t="s">
        <v>483</v>
      </c>
      <c r="G3591" s="3">
        <v>1.63</v>
      </c>
      <c r="H3591" s="3" t="str">
        <f>VLOOKUP($A3591&amp;$C3591&amp;$B3591,Mapping!$C:$G,3,0)</f>
        <v>PHARMA</v>
      </c>
      <c r="I3591" t="str">
        <f>VLOOKUP($A3591&amp;$C3591&amp;$B3591,Mapping!$C:$G,4,0)</f>
        <v>LISTERINE</v>
      </c>
      <c r="J3591" t="str">
        <f t="shared" si="56"/>
        <v>LISTERINE KIDS</v>
      </c>
      <c r="K3591" t="str">
        <f>VLOOKUP($A3591&amp;$C3591&amp;$B3591,Mapping!$C:$G,5,0)</f>
        <v>Oral &amp; Topical</v>
      </c>
      <c r="L3591" t="str">
        <f>VLOOKUP(J3591&amp;H3591,Mapping!J:K,2,0)</f>
        <v>Listerine Pharma</v>
      </c>
      <c r="M3591" t="str">
        <f>IF(OR(I3591="PIZ BUIN",I3591="LISTERINE"),VLOOKUP(E3591,MAPEO!C:D,2,0)&amp;" "&amp;H3591,VLOOKUP(E3591,MAPEO!C:D,2,0))</f>
        <v>Listerine PHARMA</v>
      </c>
      <c r="N3591">
        <f>VLOOKUP(F3591,MD!A:B,2,0)</f>
        <v>0</v>
      </c>
    </row>
    <row r="3592" spans="1:14">
      <c r="A3592" t="s">
        <v>133</v>
      </c>
      <c r="B3592" t="s">
        <v>0</v>
      </c>
      <c r="C3592" t="s">
        <v>207</v>
      </c>
      <c r="D3592" t="s">
        <v>403</v>
      </c>
      <c r="E3592" t="s">
        <v>626</v>
      </c>
      <c r="F3592" t="s">
        <v>484</v>
      </c>
      <c r="G3592" s="3">
        <v>55.24</v>
      </c>
      <c r="H3592" s="3" t="str">
        <f>VLOOKUP($A3592&amp;$C3592&amp;$B3592,Mapping!$C:$G,3,0)</f>
        <v>PHARMA</v>
      </c>
      <c r="I3592" t="str">
        <f>VLOOKUP($A3592&amp;$C3592&amp;$B3592,Mapping!$C:$G,4,0)</f>
        <v>LISTERINE</v>
      </c>
      <c r="J3592" t="str">
        <f t="shared" si="56"/>
        <v>LISTERINE KIDS</v>
      </c>
      <c r="K3592" t="str">
        <f>VLOOKUP($A3592&amp;$C3592&amp;$B3592,Mapping!$C:$G,5,0)</f>
        <v>Oral &amp; Topical</v>
      </c>
      <c r="L3592" t="str">
        <f>VLOOKUP(J3592&amp;H3592,Mapping!J:K,2,0)</f>
        <v>Listerine Pharma</v>
      </c>
      <c r="M3592" t="str">
        <f>IF(OR(I3592="PIZ BUIN",I3592="LISTERINE"),VLOOKUP(E3592,MAPEO!C:D,2,0)&amp;" "&amp;H3592,VLOOKUP(E3592,MAPEO!C:D,2,0))</f>
        <v>Listerine PHARMA</v>
      </c>
      <c r="N3592">
        <f>VLOOKUP(F3592,MD!A:B,2,0)</f>
        <v>0</v>
      </c>
    </row>
    <row r="3593" spans="1:14">
      <c r="A3593" t="s">
        <v>133</v>
      </c>
      <c r="B3593" t="s">
        <v>0</v>
      </c>
      <c r="C3593" t="s">
        <v>207</v>
      </c>
      <c r="D3593" t="s">
        <v>403</v>
      </c>
      <c r="E3593" t="s">
        <v>626</v>
      </c>
      <c r="F3593" t="s">
        <v>485</v>
      </c>
      <c r="G3593" s="3">
        <v>-14.66</v>
      </c>
      <c r="H3593" s="3" t="str">
        <f>VLOOKUP($A3593&amp;$C3593&amp;$B3593,Mapping!$C:$G,3,0)</f>
        <v>PHARMA</v>
      </c>
      <c r="I3593" t="str">
        <f>VLOOKUP($A3593&amp;$C3593&amp;$B3593,Mapping!$C:$G,4,0)</f>
        <v>LISTERINE</v>
      </c>
      <c r="J3593" t="str">
        <f t="shared" si="56"/>
        <v>LISTERINE KIDS</v>
      </c>
      <c r="K3593" t="str">
        <f>VLOOKUP($A3593&amp;$C3593&amp;$B3593,Mapping!$C:$G,5,0)</f>
        <v>Oral &amp; Topical</v>
      </c>
      <c r="L3593" t="str">
        <f>VLOOKUP(J3593&amp;H3593,Mapping!J:K,2,0)</f>
        <v>Listerine Pharma</v>
      </c>
      <c r="M3593" t="str">
        <f>IF(OR(I3593="PIZ BUIN",I3593="LISTERINE"),VLOOKUP(E3593,MAPEO!C:D,2,0)&amp;" "&amp;H3593,VLOOKUP(E3593,MAPEO!C:D,2,0))</f>
        <v>Listerine PHARMA</v>
      </c>
      <c r="N3593">
        <f>VLOOKUP(F3593,MD!A:B,2,0)</f>
        <v>0</v>
      </c>
    </row>
    <row r="3594" spans="1:14">
      <c r="A3594" t="s">
        <v>133</v>
      </c>
      <c r="B3594" t="s">
        <v>0</v>
      </c>
      <c r="C3594" t="s">
        <v>207</v>
      </c>
      <c r="D3594" t="s">
        <v>403</v>
      </c>
      <c r="E3594" t="s">
        <v>626</v>
      </c>
      <c r="F3594" t="s">
        <v>486</v>
      </c>
      <c r="G3594" s="3">
        <v>13.2</v>
      </c>
      <c r="H3594" s="3" t="str">
        <f>VLOOKUP($A3594&amp;$C3594&amp;$B3594,Mapping!$C:$G,3,0)</f>
        <v>PHARMA</v>
      </c>
      <c r="I3594" t="str">
        <f>VLOOKUP($A3594&amp;$C3594&amp;$B3594,Mapping!$C:$G,4,0)</f>
        <v>LISTERINE</v>
      </c>
      <c r="J3594" t="str">
        <f t="shared" si="56"/>
        <v>LISTERINE KIDS</v>
      </c>
      <c r="K3594" t="str">
        <f>VLOOKUP($A3594&amp;$C3594&amp;$B3594,Mapping!$C:$G,5,0)</f>
        <v>Oral &amp; Topical</v>
      </c>
      <c r="L3594" t="str">
        <f>VLOOKUP(J3594&amp;H3594,Mapping!J:K,2,0)</f>
        <v>Listerine Pharma</v>
      </c>
      <c r="M3594" t="str">
        <f>IF(OR(I3594="PIZ BUIN",I3594="LISTERINE"),VLOOKUP(E3594,MAPEO!C:D,2,0)&amp;" "&amp;H3594,VLOOKUP(E3594,MAPEO!C:D,2,0))</f>
        <v>Listerine PHARMA</v>
      </c>
      <c r="N3594">
        <f>VLOOKUP(F3594,MD!A:B,2,0)</f>
        <v>0</v>
      </c>
    </row>
    <row r="3595" spans="1:14">
      <c r="A3595" t="s">
        <v>133</v>
      </c>
      <c r="B3595" t="s">
        <v>0</v>
      </c>
      <c r="C3595" t="s">
        <v>207</v>
      </c>
      <c r="D3595" t="s">
        <v>403</v>
      </c>
      <c r="E3595" t="s">
        <v>626</v>
      </c>
      <c r="F3595" t="s">
        <v>487</v>
      </c>
      <c r="G3595" s="3">
        <v>149.5</v>
      </c>
      <c r="H3595" s="3" t="str">
        <f>VLOOKUP($A3595&amp;$C3595&amp;$B3595,Mapping!$C:$G,3,0)</f>
        <v>PHARMA</v>
      </c>
      <c r="I3595" t="str">
        <f>VLOOKUP($A3595&amp;$C3595&amp;$B3595,Mapping!$C:$G,4,0)</f>
        <v>LISTERINE</v>
      </c>
      <c r="J3595" t="str">
        <f t="shared" si="56"/>
        <v>LISTERINE KIDS</v>
      </c>
      <c r="K3595" t="str">
        <f>VLOOKUP($A3595&amp;$C3595&amp;$B3595,Mapping!$C:$G,5,0)</f>
        <v>Oral &amp; Topical</v>
      </c>
      <c r="L3595" t="str">
        <f>VLOOKUP(J3595&amp;H3595,Mapping!J:K,2,0)</f>
        <v>Listerine Pharma</v>
      </c>
      <c r="M3595" t="str">
        <f>IF(OR(I3595="PIZ BUIN",I3595="LISTERINE"),VLOOKUP(E3595,MAPEO!C:D,2,0)&amp;" "&amp;H3595,VLOOKUP(E3595,MAPEO!C:D,2,0))</f>
        <v>Listerine PHARMA</v>
      </c>
      <c r="N3595">
        <f>VLOOKUP(F3595,MD!A:B,2,0)</f>
        <v>0</v>
      </c>
    </row>
    <row r="3596" spans="1:14">
      <c r="A3596" t="s">
        <v>133</v>
      </c>
      <c r="B3596" t="s">
        <v>0</v>
      </c>
      <c r="C3596" t="s">
        <v>207</v>
      </c>
      <c r="D3596" t="s">
        <v>403</v>
      </c>
      <c r="E3596" t="s">
        <v>626</v>
      </c>
      <c r="F3596" t="s">
        <v>488</v>
      </c>
      <c r="G3596" s="3">
        <v>-0.21</v>
      </c>
      <c r="H3596" s="3" t="str">
        <f>VLOOKUP($A3596&amp;$C3596&amp;$B3596,Mapping!$C:$G,3,0)</f>
        <v>PHARMA</v>
      </c>
      <c r="I3596" t="str">
        <f>VLOOKUP($A3596&amp;$C3596&amp;$B3596,Mapping!$C:$G,4,0)</f>
        <v>LISTERINE</v>
      </c>
      <c r="J3596" t="str">
        <f t="shared" si="56"/>
        <v>LISTERINE KIDS</v>
      </c>
      <c r="K3596" t="str">
        <f>VLOOKUP($A3596&amp;$C3596&amp;$B3596,Mapping!$C:$G,5,0)</f>
        <v>Oral &amp; Topical</v>
      </c>
      <c r="L3596" t="str">
        <f>VLOOKUP(J3596&amp;H3596,Mapping!J:K,2,0)</f>
        <v>Listerine Pharma</v>
      </c>
      <c r="M3596" t="str">
        <f>IF(OR(I3596="PIZ BUIN",I3596="LISTERINE"),VLOOKUP(E3596,MAPEO!C:D,2,0)&amp;" "&amp;H3596,VLOOKUP(E3596,MAPEO!C:D,2,0))</f>
        <v>Listerine PHARMA</v>
      </c>
      <c r="N3596">
        <f>VLOOKUP(F3596,MD!A:B,2,0)</f>
        <v>0</v>
      </c>
    </row>
    <row r="3597" spans="1:14">
      <c r="A3597" t="s">
        <v>133</v>
      </c>
      <c r="B3597" t="s">
        <v>0</v>
      </c>
      <c r="C3597" t="s">
        <v>207</v>
      </c>
      <c r="D3597" t="s">
        <v>403</v>
      </c>
      <c r="E3597" t="s">
        <v>626</v>
      </c>
      <c r="F3597" t="s">
        <v>489</v>
      </c>
      <c r="G3597" s="3">
        <v>107.19</v>
      </c>
      <c r="H3597" s="3" t="str">
        <f>VLOOKUP($A3597&amp;$C3597&amp;$B3597,Mapping!$C:$G,3,0)</f>
        <v>PHARMA</v>
      </c>
      <c r="I3597" t="str">
        <f>VLOOKUP($A3597&amp;$C3597&amp;$B3597,Mapping!$C:$G,4,0)</f>
        <v>LISTERINE</v>
      </c>
      <c r="J3597" t="str">
        <f t="shared" si="56"/>
        <v>LISTERINE KIDS</v>
      </c>
      <c r="K3597" t="str">
        <f>VLOOKUP($A3597&amp;$C3597&amp;$B3597,Mapping!$C:$G,5,0)</f>
        <v>Oral &amp; Topical</v>
      </c>
      <c r="L3597" t="str">
        <f>VLOOKUP(J3597&amp;H3597,Mapping!J:K,2,0)</f>
        <v>Listerine Pharma</v>
      </c>
      <c r="M3597" t="str">
        <f>IF(OR(I3597="PIZ BUIN",I3597="LISTERINE"),VLOOKUP(E3597,MAPEO!C:D,2,0)&amp;" "&amp;H3597,VLOOKUP(E3597,MAPEO!C:D,2,0))</f>
        <v>Listerine PHARMA</v>
      </c>
      <c r="N3597">
        <f>VLOOKUP(F3597,MD!A:B,2,0)</f>
        <v>0</v>
      </c>
    </row>
    <row r="3598" spans="1:14">
      <c r="A3598" t="s">
        <v>133</v>
      </c>
      <c r="B3598" t="s">
        <v>0</v>
      </c>
      <c r="C3598" t="s">
        <v>207</v>
      </c>
      <c r="D3598" t="s">
        <v>403</v>
      </c>
      <c r="E3598" t="s">
        <v>626</v>
      </c>
      <c r="F3598" t="s">
        <v>490</v>
      </c>
      <c r="G3598" s="3">
        <v>6.95</v>
      </c>
      <c r="H3598" s="3" t="str">
        <f>VLOOKUP($A3598&amp;$C3598&amp;$B3598,Mapping!$C:$G,3,0)</f>
        <v>PHARMA</v>
      </c>
      <c r="I3598" t="str">
        <f>VLOOKUP($A3598&amp;$C3598&amp;$B3598,Mapping!$C:$G,4,0)</f>
        <v>LISTERINE</v>
      </c>
      <c r="J3598" t="str">
        <f t="shared" si="56"/>
        <v>LISTERINE KIDS</v>
      </c>
      <c r="K3598" t="str">
        <f>VLOOKUP($A3598&amp;$C3598&amp;$B3598,Mapping!$C:$G,5,0)</f>
        <v>Oral &amp; Topical</v>
      </c>
      <c r="L3598" t="str">
        <f>VLOOKUP(J3598&amp;H3598,Mapping!J:K,2,0)</f>
        <v>Listerine Pharma</v>
      </c>
      <c r="M3598" t="str">
        <f>IF(OR(I3598="PIZ BUIN",I3598="LISTERINE"),VLOOKUP(E3598,MAPEO!C:D,2,0)&amp;" "&amp;H3598,VLOOKUP(E3598,MAPEO!C:D,2,0))</f>
        <v>Listerine PHARMA</v>
      </c>
      <c r="N3598">
        <f>VLOOKUP(F3598,MD!A:B,2,0)</f>
        <v>0</v>
      </c>
    </row>
    <row r="3599" spans="1:14">
      <c r="A3599" t="s">
        <v>133</v>
      </c>
      <c r="B3599" t="s">
        <v>0</v>
      </c>
      <c r="C3599" t="s">
        <v>207</v>
      </c>
      <c r="D3599" t="s">
        <v>403</v>
      </c>
      <c r="E3599" t="s">
        <v>626</v>
      </c>
      <c r="F3599" t="s">
        <v>491</v>
      </c>
      <c r="G3599" s="3">
        <v>-0.04</v>
      </c>
      <c r="H3599" s="3" t="str">
        <f>VLOOKUP($A3599&amp;$C3599&amp;$B3599,Mapping!$C:$G,3,0)</f>
        <v>PHARMA</v>
      </c>
      <c r="I3599" t="str">
        <f>VLOOKUP($A3599&amp;$C3599&amp;$B3599,Mapping!$C:$G,4,0)</f>
        <v>LISTERINE</v>
      </c>
      <c r="J3599" t="str">
        <f t="shared" si="56"/>
        <v>LISTERINE KIDS</v>
      </c>
      <c r="K3599" t="str">
        <f>VLOOKUP($A3599&amp;$C3599&amp;$B3599,Mapping!$C:$G,5,0)</f>
        <v>Oral &amp; Topical</v>
      </c>
      <c r="L3599" t="str">
        <f>VLOOKUP(J3599&amp;H3599,Mapping!J:K,2,0)</f>
        <v>Listerine Pharma</v>
      </c>
      <c r="M3599" t="str">
        <f>IF(OR(I3599="PIZ BUIN",I3599="LISTERINE"),VLOOKUP(E3599,MAPEO!C:D,2,0)&amp;" "&amp;H3599,VLOOKUP(E3599,MAPEO!C:D,2,0))</f>
        <v>Listerine PHARMA</v>
      </c>
      <c r="N3599">
        <f>VLOOKUP(F3599,MD!A:B,2,0)</f>
        <v>0</v>
      </c>
    </row>
    <row r="3600" spans="1:14">
      <c r="A3600" t="s">
        <v>133</v>
      </c>
      <c r="B3600" t="s">
        <v>0</v>
      </c>
      <c r="C3600" t="s">
        <v>207</v>
      </c>
      <c r="D3600" t="s">
        <v>403</v>
      </c>
      <c r="E3600" t="s">
        <v>626</v>
      </c>
      <c r="F3600" t="s">
        <v>492</v>
      </c>
      <c r="G3600" s="3">
        <v>1.48</v>
      </c>
      <c r="H3600" s="3" t="str">
        <f>VLOOKUP($A3600&amp;$C3600&amp;$B3600,Mapping!$C:$G,3,0)</f>
        <v>PHARMA</v>
      </c>
      <c r="I3600" t="str">
        <f>VLOOKUP($A3600&amp;$C3600&amp;$B3600,Mapping!$C:$G,4,0)</f>
        <v>LISTERINE</v>
      </c>
      <c r="J3600" t="str">
        <f t="shared" si="56"/>
        <v>LISTERINE KIDS</v>
      </c>
      <c r="K3600" t="str">
        <f>VLOOKUP($A3600&amp;$C3600&amp;$B3600,Mapping!$C:$G,5,0)</f>
        <v>Oral &amp; Topical</v>
      </c>
      <c r="L3600" t="str">
        <f>VLOOKUP(J3600&amp;H3600,Mapping!J:K,2,0)</f>
        <v>Listerine Pharma</v>
      </c>
      <c r="M3600" t="str">
        <f>IF(OR(I3600="PIZ BUIN",I3600="LISTERINE"),VLOOKUP(E3600,MAPEO!C:D,2,0)&amp;" "&amp;H3600,VLOOKUP(E3600,MAPEO!C:D,2,0))</f>
        <v>Listerine PHARMA</v>
      </c>
      <c r="N3600">
        <f>VLOOKUP(F3600,MD!A:B,2,0)</f>
        <v>0</v>
      </c>
    </row>
    <row r="3601" spans="1:14">
      <c r="A3601" t="s">
        <v>133</v>
      </c>
      <c r="B3601" t="s">
        <v>0</v>
      </c>
      <c r="C3601" t="s">
        <v>207</v>
      </c>
      <c r="D3601" t="s">
        <v>403</v>
      </c>
      <c r="E3601" t="s">
        <v>626</v>
      </c>
      <c r="F3601" t="s">
        <v>493</v>
      </c>
      <c r="G3601" s="3">
        <v>4.0599999999999996</v>
      </c>
      <c r="H3601" s="3" t="str">
        <f>VLOOKUP($A3601&amp;$C3601&amp;$B3601,Mapping!$C:$G,3,0)</f>
        <v>PHARMA</v>
      </c>
      <c r="I3601" t="str">
        <f>VLOOKUP($A3601&amp;$C3601&amp;$B3601,Mapping!$C:$G,4,0)</f>
        <v>LISTERINE</v>
      </c>
      <c r="J3601" t="str">
        <f t="shared" si="56"/>
        <v>LISTERINE KIDS</v>
      </c>
      <c r="K3601" t="str">
        <f>VLOOKUP($A3601&amp;$C3601&amp;$B3601,Mapping!$C:$G,5,0)</f>
        <v>Oral &amp; Topical</v>
      </c>
      <c r="L3601" t="str">
        <f>VLOOKUP(J3601&amp;H3601,Mapping!J:K,2,0)</f>
        <v>Listerine Pharma</v>
      </c>
      <c r="M3601" t="str">
        <f>IF(OR(I3601="PIZ BUIN",I3601="LISTERINE"),VLOOKUP(E3601,MAPEO!C:D,2,0)&amp;" "&amp;H3601,VLOOKUP(E3601,MAPEO!C:D,2,0))</f>
        <v>Listerine PHARMA</v>
      </c>
      <c r="N3601">
        <f>VLOOKUP(F3601,MD!A:B,2,0)</f>
        <v>0</v>
      </c>
    </row>
    <row r="3602" spans="1:14">
      <c r="A3602" t="s">
        <v>133</v>
      </c>
      <c r="B3602" t="s">
        <v>0</v>
      </c>
      <c r="C3602" t="s">
        <v>207</v>
      </c>
      <c r="D3602" t="s">
        <v>403</v>
      </c>
      <c r="E3602" t="s">
        <v>626</v>
      </c>
      <c r="F3602" t="s">
        <v>96</v>
      </c>
      <c r="G3602" s="3">
        <v>64.2</v>
      </c>
      <c r="H3602" s="3" t="str">
        <f>VLOOKUP($A3602&amp;$C3602&amp;$B3602,Mapping!$C:$G,3,0)</f>
        <v>PHARMA</v>
      </c>
      <c r="I3602" t="str">
        <f>VLOOKUP($A3602&amp;$C3602&amp;$B3602,Mapping!$C:$G,4,0)</f>
        <v>LISTERINE</v>
      </c>
      <c r="J3602" t="str">
        <f t="shared" si="56"/>
        <v>LISTERINE KIDS</v>
      </c>
      <c r="K3602" t="str">
        <f>VLOOKUP($A3602&amp;$C3602&amp;$B3602,Mapping!$C:$G,5,0)</f>
        <v>Oral &amp; Topical</v>
      </c>
      <c r="L3602" t="str">
        <f>VLOOKUP(J3602&amp;H3602,Mapping!J:K,2,0)</f>
        <v>Listerine Pharma</v>
      </c>
      <c r="M3602" t="str">
        <f>IF(OR(I3602="PIZ BUIN",I3602="LISTERINE"),VLOOKUP(E3602,MAPEO!C:D,2,0)&amp;" "&amp;H3602,VLOOKUP(E3602,MAPEO!C:D,2,0))</f>
        <v>Listerine PHARMA</v>
      </c>
      <c r="N3602" t="str">
        <f>VLOOKUP(F3602,MD!A:B,2,0)</f>
        <v>YTD 2015</v>
      </c>
    </row>
    <row r="3603" spans="1:14">
      <c r="A3603" t="s">
        <v>133</v>
      </c>
      <c r="B3603" t="s">
        <v>0</v>
      </c>
      <c r="C3603" t="s">
        <v>207</v>
      </c>
      <c r="D3603" t="s">
        <v>403</v>
      </c>
      <c r="E3603" t="s">
        <v>626</v>
      </c>
      <c r="F3603" t="s">
        <v>97</v>
      </c>
      <c r="G3603" s="3">
        <v>0.63</v>
      </c>
      <c r="H3603" s="3" t="str">
        <f>VLOOKUP($A3603&amp;$C3603&amp;$B3603,Mapping!$C:$G,3,0)</f>
        <v>PHARMA</v>
      </c>
      <c r="I3603" t="str">
        <f>VLOOKUP($A3603&amp;$C3603&amp;$B3603,Mapping!$C:$G,4,0)</f>
        <v>LISTERINE</v>
      </c>
      <c r="J3603" t="str">
        <f t="shared" si="56"/>
        <v>LISTERINE KIDS</v>
      </c>
      <c r="K3603" t="str">
        <f>VLOOKUP($A3603&amp;$C3603&amp;$B3603,Mapping!$C:$G,5,0)</f>
        <v>Oral &amp; Topical</v>
      </c>
      <c r="L3603" t="str">
        <f>VLOOKUP(J3603&amp;H3603,Mapping!J:K,2,0)</f>
        <v>Listerine Pharma</v>
      </c>
      <c r="M3603" t="str">
        <f>IF(OR(I3603="PIZ BUIN",I3603="LISTERINE"),VLOOKUP(E3603,MAPEO!C:D,2,0)&amp;" "&amp;H3603,VLOOKUP(E3603,MAPEO!C:D,2,0))</f>
        <v>Listerine PHARMA</v>
      </c>
      <c r="N3603" t="str">
        <f>VLOOKUP(F3603,MD!A:B,2,0)</f>
        <v>YTD 2015</v>
      </c>
    </row>
    <row r="3604" spans="1:14">
      <c r="A3604" t="s">
        <v>133</v>
      </c>
      <c r="B3604" t="s">
        <v>0</v>
      </c>
      <c r="C3604" t="s">
        <v>207</v>
      </c>
      <c r="D3604" t="s">
        <v>403</v>
      </c>
      <c r="E3604" t="s">
        <v>626</v>
      </c>
      <c r="F3604" t="s">
        <v>101</v>
      </c>
      <c r="G3604" s="3">
        <v>130.71</v>
      </c>
      <c r="H3604" s="3" t="str">
        <f>VLOOKUP($A3604&amp;$C3604&amp;$B3604,Mapping!$C:$G,3,0)</f>
        <v>PHARMA</v>
      </c>
      <c r="I3604" t="str">
        <f>VLOOKUP($A3604&amp;$C3604&amp;$B3604,Mapping!$C:$G,4,0)</f>
        <v>LISTERINE</v>
      </c>
      <c r="J3604" t="str">
        <f t="shared" si="56"/>
        <v>LISTERINE KIDS</v>
      </c>
      <c r="K3604" t="str">
        <f>VLOOKUP($A3604&amp;$C3604&amp;$B3604,Mapping!$C:$G,5,0)</f>
        <v>Oral &amp; Topical</v>
      </c>
      <c r="L3604" t="str">
        <f>VLOOKUP(J3604&amp;H3604,Mapping!J:K,2,0)</f>
        <v>Listerine Pharma</v>
      </c>
      <c r="M3604" t="str">
        <f>IF(OR(I3604="PIZ BUIN",I3604="LISTERINE"),VLOOKUP(E3604,MAPEO!C:D,2,0)&amp;" "&amp;H3604,VLOOKUP(E3604,MAPEO!C:D,2,0))</f>
        <v>Listerine PHARMA</v>
      </c>
      <c r="N3604" t="str">
        <f>VLOOKUP(F3604,MD!A:B,2,0)</f>
        <v>YTD 2015</v>
      </c>
    </row>
    <row r="3605" spans="1:14">
      <c r="A3605" t="s">
        <v>133</v>
      </c>
      <c r="B3605" t="s">
        <v>0</v>
      </c>
      <c r="C3605" t="s">
        <v>207</v>
      </c>
      <c r="D3605" t="s">
        <v>403</v>
      </c>
      <c r="E3605" t="s">
        <v>626</v>
      </c>
      <c r="F3605" t="s">
        <v>104</v>
      </c>
      <c r="G3605" s="3">
        <v>-1.26</v>
      </c>
      <c r="H3605" s="3" t="str">
        <f>VLOOKUP($A3605&amp;$C3605&amp;$B3605,Mapping!$C:$G,3,0)</f>
        <v>PHARMA</v>
      </c>
      <c r="I3605" t="str">
        <f>VLOOKUP($A3605&amp;$C3605&amp;$B3605,Mapping!$C:$G,4,0)</f>
        <v>LISTERINE</v>
      </c>
      <c r="J3605" t="str">
        <f t="shared" si="56"/>
        <v>LISTERINE KIDS</v>
      </c>
      <c r="K3605" t="str">
        <f>VLOOKUP($A3605&amp;$C3605&amp;$B3605,Mapping!$C:$G,5,0)</f>
        <v>Oral &amp; Topical</v>
      </c>
      <c r="L3605" t="str">
        <f>VLOOKUP(J3605&amp;H3605,Mapping!J:K,2,0)</f>
        <v>Listerine Pharma</v>
      </c>
      <c r="M3605" t="str">
        <f>IF(OR(I3605="PIZ BUIN",I3605="LISTERINE"),VLOOKUP(E3605,MAPEO!C:D,2,0)&amp;" "&amp;H3605,VLOOKUP(E3605,MAPEO!C:D,2,0))</f>
        <v>Listerine PHARMA</v>
      </c>
      <c r="N3605" t="str">
        <f>VLOOKUP(F3605,MD!A:B,2,0)</f>
        <v>YTD 2015</v>
      </c>
    </row>
    <row r="3606" spans="1:14">
      <c r="A3606" t="s">
        <v>133</v>
      </c>
      <c r="B3606" t="s">
        <v>0</v>
      </c>
      <c r="C3606" t="s">
        <v>207</v>
      </c>
      <c r="D3606" t="s">
        <v>403</v>
      </c>
      <c r="E3606" t="s">
        <v>626</v>
      </c>
      <c r="F3606" t="s">
        <v>105</v>
      </c>
      <c r="G3606" s="3">
        <v>0.06</v>
      </c>
      <c r="H3606" s="3" t="str">
        <f>VLOOKUP($A3606&amp;$C3606&amp;$B3606,Mapping!$C:$G,3,0)</f>
        <v>PHARMA</v>
      </c>
      <c r="I3606" t="str">
        <f>VLOOKUP($A3606&amp;$C3606&amp;$B3606,Mapping!$C:$G,4,0)</f>
        <v>LISTERINE</v>
      </c>
      <c r="J3606" t="str">
        <f t="shared" si="56"/>
        <v>LISTERINE KIDS</v>
      </c>
      <c r="K3606" t="str">
        <f>VLOOKUP($A3606&amp;$C3606&amp;$B3606,Mapping!$C:$G,5,0)</f>
        <v>Oral &amp; Topical</v>
      </c>
      <c r="L3606" t="str">
        <f>VLOOKUP(J3606&amp;H3606,Mapping!J:K,2,0)</f>
        <v>Listerine Pharma</v>
      </c>
      <c r="M3606" t="str">
        <f>IF(OR(I3606="PIZ BUIN",I3606="LISTERINE"),VLOOKUP(E3606,MAPEO!C:D,2,0)&amp;" "&amp;H3606,VLOOKUP(E3606,MAPEO!C:D,2,0))</f>
        <v>Listerine PHARMA</v>
      </c>
      <c r="N3606" t="str">
        <f>VLOOKUP(F3606,MD!A:B,2,0)</f>
        <v>YTD 2015</v>
      </c>
    </row>
    <row r="3607" spans="1:14">
      <c r="A3607" t="s">
        <v>133</v>
      </c>
      <c r="B3607" t="s">
        <v>0</v>
      </c>
      <c r="C3607" t="s">
        <v>207</v>
      </c>
      <c r="D3607" t="s">
        <v>403</v>
      </c>
      <c r="E3607" t="s">
        <v>626</v>
      </c>
      <c r="F3607" t="s">
        <v>106</v>
      </c>
      <c r="G3607" s="3">
        <v>192.33</v>
      </c>
      <c r="H3607" s="3" t="str">
        <f>VLOOKUP($A3607&amp;$C3607&amp;$B3607,Mapping!$C:$G,3,0)</f>
        <v>PHARMA</v>
      </c>
      <c r="I3607" t="str">
        <f>VLOOKUP($A3607&amp;$C3607&amp;$B3607,Mapping!$C:$G,4,0)</f>
        <v>LISTERINE</v>
      </c>
      <c r="J3607" t="str">
        <f t="shared" si="56"/>
        <v>LISTERINE KIDS</v>
      </c>
      <c r="K3607" t="str">
        <f>VLOOKUP($A3607&amp;$C3607&amp;$B3607,Mapping!$C:$G,5,0)</f>
        <v>Oral &amp; Topical</v>
      </c>
      <c r="L3607" t="str">
        <f>VLOOKUP(J3607&amp;H3607,Mapping!J:K,2,0)</f>
        <v>Listerine Pharma</v>
      </c>
      <c r="M3607" t="str">
        <f>IF(OR(I3607="PIZ BUIN",I3607="LISTERINE"),VLOOKUP(E3607,MAPEO!C:D,2,0)&amp;" "&amp;H3607,VLOOKUP(E3607,MAPEO!C:D,2,0))</f>
        <v>Listerine PHARMA</v>
      </c>
      <c r="N3607" t="str">
        <f>VLOOKUP(F3607,MD!A:B,2,0)</f>
        <v>YTD 2015</v>
      </c>
    </row>
    <row r="3608" spans="1:14">
      <c r="A3608" t="s">
        <v>133</v>
      </c>
      <c r="B3608" t="s">
        <v>0</v>
      </c>
      <c r="C3608" t="s">
        <v>207</v>
      </c>
      <c r="D3608" t="s">
        <v>403</v>
      </c>
      <c r="E3608" t="s">
        <v>626</v>
      </c>
      <c r="F3608" t="s">
        <v>108</v>
      </c>
      <c r="G3608" s="3">
        <v>-0.91</v>
      </c>
      <c r="H3608" s="3" t="str">
        <f>VLOOKUP($A3608&amp;$C3608&amp;$B3608,Mapping!$C:$G,3,0)</f>
        <v>PHARMA</v>
      </c>
      <c r="I3608" t="str">
        <f>VLOOKUP($A3608&amp;$C3608&amp;$B3608,Mapping!$C:$G,4,0)</f>
        <v>LISTERINE</v>
      </c>
      <c r="J3608" t="str">
        <f t="shared" si="56"/>
        <v>LISTERINE KIDS</v>
      </c>
      <c r="K3608" t="str">
        <f>VLOOKUP($A3608&amp;$C3608&amp;$B3608,Mapping!$C:$G,5,0)</f>
        <v>Oral &amp; Topical</v>
      </c>
      <c r="L3608" t="str">
        <f>VLOOKUP(J3608&amp;H3608,Mapping!J:K,2,0)</f>
        <v>Listerine Pharma</v>
      </c>
      <c r="M3608" t="str">
        <f>IF(OR(I3608="PIZ BUIN",I3608="LISTERINE"),VLOOKUP(E3608,MAPEO!C:D,2,0)&amp;" "&amp;H3608,VLOOKUP(E3608,MAPEO!C:D,2,0))</f>
        <v>Listerine PHARMA</v>
      </c>
      <c r="N3608">
        <f>VLOOKUP(F3608,MD!A:B,2,0)</f>
        <v>0</v>
      </c>
    </row>
    <row r="3609" spans="1:14">
      <c r="A3609" t="s">
        <v>133</v>
      </c>
      <c r="B3609" t="s">
        <v>0</v>
      </c>
      <c r="C3609" t="s">
        <v>207</v>
      </c>
      <c r="D3609" t="s">
        <v>403</v>
      </c>
      <c r="E3609" t="s">
        <v>626</v>
      </c>
      <c r="F3609" t="s">
        <v>109</v>
      </c>
      <c r="G3609" s="3">
        <v>1.63</v>
      </c>
      <c r="H3609" s="3" t="str">
        <f>VLOOKUP($A3609&amp;$C3609&amp;$B3609,Mapping!$C:$G,3,0)</f>
        <v>PHARMA</v>
      </c>
      <c r="I3609" t="str">
        <f>VLOOKUP($A3609&amp;$C3609&amp;$B3609,Mapping!$C:$G,4,0)</f>
        <v>LISTERINE</v>
      </c>
      <c r="J3609" t="str">
        <f t="shared" si="56"/>
        <v>LISTERINE KIDS</v>
      </c>
      <c r="K3609" t="str">
        <f>VLOOKUP($A3609&amp;$C3609&amp;$B3609,Mapping!$C:$G,5,0)</f>
        <v>Oral &amp; Topical</v>
      </c>
      <c r="L3609" t="str">
        <f>VLOOKUP(J3609&amp;H3609,Mapping!J:K,2,0)</f>
        <v>Listerine Pharma</v>
      </c>
      <c r="M3609" t="str">
        <f>IF(OR(I3609="PIZ BUIN",I3609="LISTERINE"),VLOOKUP(E3609,MAPEO!C:D,2,0)&amp;" "&amp;H3609,VLOOKUP(E3609,MAPEO!C:D,2,0))</f>
        <v>Listerine PHARMA</v>
      </c>
      <c r="N3609">
        <f>VLOOKUP(F3609,MD!A:B,2,0)</f>
        <v>0</v>
      </c>
    </row>
    <row r="3610" spans="1:14">
      <c r="A3610" t="s">
        <v>133</v>
      </c>
      <c r="B3610" t="s">
        <v>0</v>
      </c>
      <c r="C3610" t="s">
        <v>207</v>
      </c>
      <c r="D3610" t="s">
        <v>403</v>
      </c>
      <c r="E3610" t="s">
        <v>626</v>
      </c>
      <c r="F3610" t="s">
        <v>110</v>
      </c>
      <c r="G3610" s="3">
        <v>0.04</v>
      </c>
      <c r="H3610" s="3" t="str">
        <f>VLOOKUP($A3610&amp;$C3610&amp;$B3610,Mapping!$C:$G,3,0)</f>
        <v>PHARMA</v>
      </c>
      <c r="I3610" t="str">
        <f>VLOOKUP($A3610&amp;$C3610&amp;$B3610,Mapping!$C:$G,4,0)</f>
        <v>LISTERINE</v>
      </c>
      <c r="J3610" t="str">
        <f t="shared" si="56"/>
        <v>LISTERINE KIDS</v>
      </c>
      <c r="K3610" t="str">
        <f>VLOOKUP($A3610&amp;$C3610&amp;$B3610,Mapping!$C:$G,5,0)</f>
        <v>Oral &amp; Topical</v>
      </c>
      <c r="L3610" t="str">
        <f>VLOOKUP(J3610&amp;H3610,Mapping!J:K,2,0)</f>
        <v>Listerine Pharma</v>
      </c>
      <c r="M3610" t="str">
        <f>IF(OR(I3610="PIZ BUIN",I3610="LISTERINE"),VLOOKUP(E3610,MAPEO!C:D,2,0)&amp;" "&amp;H3610,VLOOKUP(E3610,MAPEO!C:D,2,0))</f>
        <v>Listerine PHARMA</v>
      </c>
      <c r="N3610">
        <f>VLOOKUP(F3610,MD!A:B,2,0)</f>
        <v>0</v>
      </c>
    </row>
    <row r="3611" spans="1:14">
      <c r="A3611" t="s">
        <v>133</v>
      </c>
      <c r="B3611" t="s">
        <v>0</v>
      </c>
      <c r="C3611" t="s">
        <v>207</v>
      </c>
      <c r="D3611" t="s">
        <v>403</v>
      </c>
      <c r="E3611" t="s">
        <v>626</v>
      </c>
      <c r="F3611" t="s">
        <v>111</v>
      </c>
      <c r="G3611" s="3">
        <v>1.69</v>
      </c>
      <c r="H3611" s="3" t="str">
        <f>VLOOKUP($A3611&amp;$C3611&amp;$B3611,Mapping!$C:$G,3,0)</f>
        <v>PHARMA</v>
      </c>
      <c r="I3611" t="str">
        <f>VLOOKUP($A3611&amp;$C3611&amp;$B3611,Mapping!$C:$G,4,0)</f>
        <v>LISTERINE</v>
      </c>
      <c r="J3611" t="str">
        <f t="shared" si="56"/>
        <v>LISTERINE KIDS</v>
      </c>
      <c r="K3611" t="str">
        <f>VLOOKUP($A3611&amp;$C3611&amp;$B3611,Mapping!$C:$G,5,0)</f>
        <v>Oral &amp; Topical</v>
      </c>
      <c r="L3611" t="str">
        <f>VLOOKUP(J3611&amp;H3611,Mapping!J:K,2,0)</f>
        <v>Listerine Pharma</v>
      </c>
      <c r="M3611" t="str">
        <f>IF(OR(I3611="PIZ BUIN",I3611="LISTERINE"),VLOOKUP(E3611,MAPEO!C:D,2,0)&amp;" "&amp;H3611,VLOOKUP(E3611,MAPEO!C:D,2,0))</f>
        <v>Listerine PHARMA</v>
      </c>
      <c r="N3611">
        <f>VLOOKUP(F3611,MD!A:B,2,0)</f>
        <v>0</v>
      </c>
    </row>
    <row r="3612" spans="1:14">
      <c r="A3612" t="s">
        <v>133</v>
      </c>
      <c r="B3612" t="s">
        <v>0</v>
      </c>
      <c r="C3612" t="s">
        <v>207</v>
      </c>
      <c r="D3612" t="s">
        <v>403</v>
      </c>
      <c r="E3612" t="s">
        <v>626</v>
      </c>
      <c r="F3612" t="s">
        <v>114</v>
      </c>
      <c r="G3612" s="3">
        <v>-0.06</v>
      </c>
      <c r="H3612" s="3" t="str">
        <f>VLOOKUP($A3612&amp;$C3612&amp;$B3612,Mapping!$C:$G,3,0)</f>
        <v>PHARMA</v>
      </c>
      <c r="I3612" t="str">
        <f>VLOOKUP($A3612&amp;$C3612&amp;$B3612,Mapping!$C:$G,4,0)</f>
        <v>LISTERINE</v>
      </c>
      <c r="J3612" t="str">
        <f t="shared" si="56"/>
        <v>LISTERINE KIDS</v>
      </c>
      <c r="K3612" t="str">
        <f>VLOOKUP($A3612&amp;$C3612&amp;$B3612,Mapping!$C:$G,5,0)</f>
        <v>Oral &amp; Topical</v>
      </c>
      <c r="L3612" t="str">
        <f>VLOOKUP(J3612&amp;H3612,Mapping!J:K,2,0)</f>
        <v>Listerine Pharma</v>
      </c>
      <c r="M3612" t="str">
        <f>IF(OR(I3612="PIZ BUIN",I3612="LISTERINE"),VLOOKUP(E3612,MAPEO!C:D,2,0)&amp;" "&amp;H3612,VLOOKUP(E3612,MAPEO!C:D,2,0))</f>
        <v>Listerine PHARMA</v>
      </c>
      <c r="N3612">
        <f>VLOOKUP(F3612,MD!A:B,2,0)</f>
        <v>0</v>
      </c>
    </row>
    <row r="3613" spans="1:14">
      <c r="A3613" t="s">
        <v>133</v>
      </c>
      <c r="B3613" t="s">
        <v>0</v>
      </c>
      <c r="C3613" t="s">
        <v>207</v>
      </c>
      <c r="D3613" t="s">
        <v>403</v>
      </c>
      <c r="E3613" t="s">
        <v>626</v>
      </c>
      <c r="F3613" t="s">
        <v>117</v>
      </c>
      <c r="G3613" s="3">
        <v>64.900000000000006</v>
      </c>
      <c r="H3613" s="3" t="str">
        <f>VLOOKUP($A3613&amp;$C3613&amp;$B3613,Mapping!$C:$G,3,0)</f>
        <v>PHARMA</v>
      </c>
      <c r="I3613" t="str">
        <f>VLOOKUP($A3613&amp;$C3613&amp;$B3613,Mapping!$C:$G,4,0)</f>
        <v>LISTERINE</v>
      </c>
      <c r="J3613" t="str">
        <f t="shared" si="56"/>
        <v>LISTERINE KIDS</v>
      </c>
      <c r="K3613" t="str">
        <f>VLOOKUP($A3613&amp;$C3613&amp;$B3613,Mapping!$C:$G,5,0)</f>
        <v>Oral &amp; Topical</v>
      </c>
      <c r="L3613" t="str">
        <f>VLOOKUP(J3613&amp;H3613,Mapping!J:K,2,0)</f>
        <v>Listerine Pharma</v>
      </c>
      <c r="M3613" t="str">
        <f>IF(OR(I3613="PIZ BUIN",I3613="LISTERINE"),VLOOKUP(E3613,MAPEO!C:D,2,0)&amp;" "&amp;H3613,VLOOKUP(E3613,MAPEO!C:D,2,0))</f>
        <v>Listerine PHARMA</v>
      </c>
      <c r="N3613" t="str">
        <f>VLOOKUP(F3613,MD!A:B,2,0)</f>
        <v>YTD 2016</v>
      </c>
    </row>
    <row r="3614" spans="1:14">
      <c r="A3614" t="s">
        <v>133</v>
      </c>
      <c r="B3614" t="s">
        <v>0</v>
      </c>
      <c r="C3614" t="s">
        <v>207</v>
      </c>
      <c r="D3614" t="s">
        <v>403</v>
      </c>
      <c r="E3614" t="s">
        <v>626</v>
      </c>
      <c r="F3614" t="s">
        <v>118</v>
      </c>
      <c r="G3614" s="3">
        <v>260.75</v>
      </c>
      <c r="H3614" s="3" t="str">
        <f>VLOOKUP($A3614&amp;$C3614&amp;$B3614,Mapping!$C:$G,3,0)</f>
        <v>PHARMA</v>
      </c>
      <c r="I3614" t="str">
        <f>VLOOKUP($A3614&amp;$C3614&amp;$B3614,Mapping!$C:$G,4,0)</f>
        <v>LISTERINE</v>
      </c>
      <c r="J3614" t="str">
        <f t="shared" si="56"/>
        <v>LISTERINE KIDS</v>
      </c>
      <c r="K3614" t="str">
        <f>VLOOKUP($A3614&amp;$C3614&amp;$B3614,Mapping!$C:$G,5,0)</f>
        <v>Oral &amp; Topical</v>
      </c>
      <c r="L3614" t="str">
        <f>VLOOKUP(J3614&amp;H3614,Mapping!J:K,2,0)</f>
        <v>Listerine Pharma</v>
      </c>
      <c r="M3614" t="str">
        <f>IF(OR(I3614="PIZ BUIN",I3614="LISTERINE"),VLOOKUP(E3614,MAPEO!C:D,2,0)&amp;" "&amp;H3614,VLOOKUP(E3614,MAPEO!C:D,2,0))</f>
        <v>Listerine PHARMA</v>
      </c>
      <c r="N3614" t="str">
        <f>VLOOKUP(F3614,MD!A:B,2,0)</f>
        <v>YTD 2016</v>
      </c>
    </row>
    <row r="3615" spans="1:14">
      <c r="A3615" t="s">
        <v>133</v>
      </c>
      <c r="B3615" t="s">
        <v>0</v>
      </c>
      <c r="C3615" t="s">
        <v>207</v>
      </c>
      <c r="D3615" t="s">
        <v>435</v>
      </c>
      <c r="E3615" t="s">
        <v>435</v>
      </c>
      <c r="F3615" t="s">
        <v>491</v>
      </c>
      <c r="G3615" s="3">
        <v>68261.649999999994</v>
      </c>
      <c r="H3615" s="3" t="str">
        <f>VLOOKUP($A3615&amp;$C3615&amp;$B3615,Mapping!$C:$G,3,0)</f>
        <v>PHARMA</v>
      </c>
      <c r="I3615" t="str">
        <f>VLOOKUP($A3615&amp;$C3615&amp;$B3615,Mapping!$C:$G,4,0)</f>
        <v>LISTERINE</v>
      </c>
      <c r="J3615" t="str">
        <f t="shared" si="56"/>
        <v>LISTERINE PROFESIONAL</v>
      </c>
      <c r="K3615" t="str">
        <f>VLOOKUP($A3615&amp;$C3615&amp;$B3615,Mapping!$C:$G,5,0)</f>
        <v>Oral &amp; Topical</v>
      </c>
      <c r="L3615" t="str">
        <f>VLOOKUP(J3615&amp;H3615,Mapping!J:K,2,0)</f>
        <v>Listerine Pharma</v>
      </c>
      <c r="M3615" t="str">
        <f>IF(OR(I3615="PIZ BUIN",I3615="LISTERINE"),VLOOKUP(E3615,MAPEO!C:D,2,0)&amp;" "&amp;H3615,VLOOKUP(E3615,MAPEO!C:D,2,0))</f>
        <v>Listerine PHARMA</v>
      </c>
      <c r="N3615">
        <f>VLOOKUP(F3615,MD!A:B,2,0)</f>
        <v>0</v>
      </c>
    </row>
    <row r="3616" spans="1:14">
      <c r="A3616" t="s">
        <v>133</v>
      </c>
      <c r="B3616" t="s">
        <v>0</v>
      </c>
      <c r="C3616" t="s">
        <v>207</v>
      </c>
      <c r="D3616" t="s">
        <v>435</v>
      </c>
      <c r="E3616" t="s">
        <v>435</v>
      </c>
      <c r="F3616" t="s">
        <v>492</v>
      </c>
      <c r="G3616" s="3">
        <v>137264.04999999999</v>
      </c>
      <c r="H3616" s="3" t="str">
        <f>VLOOKUP($A3616&amp;$C3616&amp;$B3616,Mapping!$C:$G,3,0)</f>
        <v>PHARMA</v>
      </c>
      <c r="I3616" t="str">
        <f>VLOOKUP($A3616&amp;$C3616&amp;$B3616,Mapping!$C:$G,4,0)</f>
        <v>LISTERINE</v>
      </c>
      <c r="J3616" t="str">
        <f t="shared" si="56"/>
        <v>LISTERINE PROFESIONAL</v>
      </c>
      <c r="K3616" t="str">
        <f>VLOOKUP($A3616&amp;$C3616&amp;$B3616,Mapping!$C:$G,5,0)</f>
        <v>Oral &amp; Topical</v>
      </c>
      <c r="L3616" t="str">
        <f>VLOOKUP(J3616&amp;H3616,Mapping!J:K,2,0)</f>
        <v>Listerine Pharma</v>
      </c>
      <c r="M3616" t="str">
        <f>IF(OR(I3616="PIZ BUIN",I3616="LISTERINE"),VLOOKUP(E3616,MAPEO!C:D,2,0)&amp;" "&amp;H3616,VLOOKUP(E3616,MAPEO!C:D,2,0))</f>
        <v>Listerine PHARMA</v>
      </c>
      <c r="N3616">
        <f>VLOOKUP(F3616,MD!A:B,2,0)</f>
        <v>0</v>
      </c>
    </row>
    <row r="3617" spans="1:14">
      <c r="A3617" t="s">
        <v>133</v>
      </c>
      <c r="B3617" t="s">
        <v>0</v>
      </c>
      <c r="C3617" t="s">
        <v>207</v>
      </c>
      <c r="D3617" t="s">
        <v>435</v>
      </c>
      <c r="E3617" t="s">
        <v>435</v>
      </c>
      <c r="F3617" t="s">
        <v>493</v>
      </c>
      <c r="G3617" s="3">
        <v>100334.87</v>
      </c>
      <c r="H3617" s="3" t="str">
        <f>VLOOKUP($A3617&amp;$C3617&amp;$B3617,Mapping!$C:$G,3,0)</f>
        <v>PHARMA</v>
      </c>
      <c r="I3617" t="str">
        <f>VLOOKUP($A3617&amp;$C3617&amp;$B3617,Mapping!$C:$G,4,0)</f>
        <v>LISTERINE</v>
      </c>
      <c r="J3617" t="str">
        <f t="shared" si="56"/>
        <v>LISTERINE PROFESIONAL</v>
      </c>
      <c r="K3617" t="str">
        <f>VLOOKUP($A3617&amp;$C3617&amp;$B3617,Mapping!$C:$G,5,0)</f>
        <v>Oral &amp; Topical</v>
      </c>
      <c r="L3617" t="str">
        <f>VLOOKUP(J3617&amp;H3617,Mapping!J:K,2,0)</f>
        <v>Listerine Pharma</v>
      </c>
      <c r="M3617" t="str">
        <f>IF(OR(I3617="PIZ BUIN",I3617="LISTERINE"),VLOOKUP(E3617,MAPEO!C:D,2,0)&amp;" "&amp;H3617,VLOOKUP(E3617,MAPEO!C:D,2,0))</f>
        <v>Listerine PHARMA</v>
      </c>
      <c r="N3617">
        <f>VLOOKUP(F3617,MD!A:B,2,0)</f>
        <v>0</v>
      </c>
    </row>
    <row r="3618" spans="1:14">
      <c r="A3618" t="s">
        <v>133</v>
      </c>
      <c r="B3618" t="s">
        <v>0</v>
      </c>
      <c r="C3618" t="s">
        <v>207</v>
      </c>
      <c r="D3618" t="s">
        <v>435</v>
      </c>
      <c r="E3618" t="s">
        <v>435</v>
      </c>
      <c r="F3618" t="s">
        <v>95</v>
      </c>
      <c r="G3618" s="3">
        <v>20256.23</v>
      </c>
      <c r="H3618" s="3" t="str">
        <f>VLOOKUP($A3618&amp;$C3618&amp;$B3618,Mapping!$C:$G,3,0)</f>
        <v>PHARMA</v>
      </c>
      <c r="I3618" t="str">
        <f>VLOOKUP($A3618&amp;$C3618&amp;$B3618,Mapping!$C:$G,4,0)</f>
        <v>LISTERINE</v>
      </c>
      <c r="J3618" t="str">
        <f t="shared" si="56"/>
        <v>LISTERINE PROFESIONAL</v>
      </c>
      <c r="K3618" t="str">
        <f>VLOOKUP($A3618&amp;$C3618&amp;$B3618,Mapping!$C:$G,5,0)</f>
        <v>Oral &amp; Topical</v>
      </c>
      <c r="L3618" t="str">
        <f>VLOOKUP(J3618&amp;H3618,Mapping!J:K,2,0)</f>
        <v>Listerine Pharma</v>
      </c>
      <c r="M3618" t="str">
        <f>IF(OR(I3618="PIZ BUIN",I3618="LISTERINE"),VLOOKUP(E3618,MAPEO!C:D,2,0)&amp;" "&amp;H3618,VLOOKUP(E3618,MAPEO!C:D,2,0))</f>
        <v>Listerine PHARMA</v>
      </c>
      <c r="N3618" t="str">
        <f>VLOOKUP(F3618,MD!A:B,2,0)</f>
        <v>YTD 2015</v>
      </c>
    </row>
    <row r="3619" spans="1:14">
      <c r="A3619" t="s">
        <v>133</v>
      </c>
      <c r="B3619" t="s">
        <v>0</v>
      </c>
      <c r="C3619" t="s">
        <v>207</v>
      </c>
      <c r="D3619" t="s">
        <v>435</v>
      </c>
      <c r="E3619" t="s">
        <v>435</v>
      </c>
      <c r="F3619" t="s">
        <v>96</v>
      </c>
      <c r="G3619" s="3">
        <v>24227.74</v>
      </c>
      <c r="H3619" s="3" t="str">
        <f>VLOOKUP($A3619&amp;$C3619&amp;$B3619,Mapping!$C:$G,3,0)</f>
        <v>PHARMA</v>
      </c>
      <c r="I3619" t="str">
        <f>VLOOKUP($A3619&amp;$C3619&amp;$B3619,Mapping!$C:$G,4,0)</f>
        <v>LISTERINE</v>
      </c>
      <c r="J3619" t="str">
        <f t="shared" si="56"/>
        <v>LISTERINE PROFESIONAL</v>
      </c>
      <c r="K3619" t="str">
        <f>VLOOKUP($A3619&amp;$C3619&amp;$B3619,Mapping!$C:$G,5,0)</f>
        <v>Oral &amp; Topical</v>
      </c>
      <c r="L3619" t="str">
        <f>VLOOKUP(J3619&amp;H3619,Mapping!J:K,2,0)</f>
        <v>Listerine Pharma</v>
      </c>
      <c r="M3619" t="str">
        <f>IF(OR(I3619="PIZ BUIN",I3619="LISTERINE"),VLOOKUP(E3619,MAPEO!C:D,2,0)&amp;" "&amp;H3619,VLOOKUP(E3619,MAPEO!C:D,2,0))</f>
        <v>Listerine PHARMA</v>
      </c>
      <c r="N3619" t="str">
        <f>VLOOKUP(F3619,MD!A:B,2,0)</f>
        <v>YTD 2015</v>
      </c>
    </row>
    <row r="3620" spans="1:14">
      <c r="A3620" t="s">
        <v>133</v>
      </c>
      <c r="B3620" t="s">
        <v>0</v>
      </c>
      <c r="C3620" t="s">
        <v>207</v>
      </c>
      <c r="D3620" t="s">
        <v>435</v>
      </c>
      <c r="E3620" t="s">
        <v>435</v>
      </c>
      <c r="F3620" t="s">
        <v>97</v>
      </c>
      <c r="G3620" s="3">
        <v>31434.57</v>
      </c>
      <c r="H3620" s="3" t="str">
        <f>VLOOKUP($A3620&amp;$C3620&amp;$B3620,Mapping!$C:$G,3,0)</f>
        <v>PHARMA</v>
      </c>
      <c r="I3620" t="str">
        <f>VLOOKUP($A3620&amp;$C3620&amp;$B3620,Mapping!$C:$G,4,0)</f>
        <v>LISTERINE</v>
      </c>
      <c r="J3620" t="str">
        <f t="shared" si="56"/>
        <v>LISTERINE PROFESIONAL</v>
      </c>
      <c r="K3620" t="str">
        <f>VLOOKUP($A3620&amp;$C3620&amp;$B3620,Mapping!$C:$G,5,0)</f>
        <v>Oral &amp; Topical</v>
      </c>
      <c r="L3620" t="str">
        <f>VLOOKUP(J3620&amp;H3620,Mapping!J:K,2,0)</f>
        <v>Listerine Pharma</v>
      </c>
      <c r="M3620" t="str">
        <f>IF(OR(I3620="PIZ BUIN",I3620="LISTERINE"),VLOOKUP(E3620,MAPEO!C:D,2,0)&amp;" "&amp;H3620,VLOOKUP(E3620,MAPEO!C:D,2,0))</f>
        <v>Listerine PHARMA</v>
      </c>
      <c r="N3620" t="str">
        <f>VLOOKUP(F3620,MD!A:B,2,0)</f>
        <v>YTD 2015</v>
      </c>
    </row>
    <row r="3621" spans="1:14">
      <c r="A3621" t="s">
        <v>133</v>
      </c>
      <c r="B3621" t="s">
        <v>0</v>
      </c>
      <c r="C3621" t="s">
        <v>207</v>
      </c>
      <c r="D3621" t="s">
        <v>435</v>
      </c>
      <c r="E3621" t="s">
        <v>435</v>
      </c>
      <c r="F3621" t="s">
        <v>101</v>
      </c>
      <c r="G3621" s="3">
        <v>11800.48</v>
      </c>
      <c r="H3621" s="3" t="str">
        <f>VLOOKUP($A3621&amp;$C3621&amp;$B3621,Mapping!$C:$G,3,0)</f>
        <v>PHARMA</v>
      </c>
      <c r="I3621" t="str">
        <f>VLOOKUP($A3621&amp;$C3621&amp;$B3621,Mapping!$C:$G,4,0)</f>
        <v>LISTERINE</v>
      </c>
      <c r="J3621" t="str">
        <f t="shared" si="56"/>
        <v>LISTERINE PROFESIONAL</v>
      </c>
      <c r="K3621" t="str">
        <f>VLOOKUP($A3621&amp;$C3621&amp;$B3621,Mapping!$C:$G,5,0)</f>
        <v>Oral &amp; Topical</v>
      </c>
      <c r="L3621" t="str">
        <f>VLOOKUP(J3621&amp;H3621,Mapping!J:K,2,0)</f>
        <v>Listerine Pharma</v>
      </c>
      <c r="M3621" t="str">
        <f>IF(OR(I3621="PIZ BUIN",I3621="LISTERINE"),VLOOKUP(E3621,MAPEO!C:D,2,0)&amp;" "&amp;H3621,VLOOKUP(E3621,MAPEO!C:D,2,0))</f>
        <v>Listerine PHARMA</v>
      </c>
      <c r="N3621" t="str">
        <f>VLOOKUP(F3621,MD!A:B,2,0)</f>
        <v>YTD 2015</v>
      </c>
    </row>
    <row r="3622" spans="1:14">
      <c r="A3622" t="s">
        <v>133</v>
      </c>
      <c r="B3622" t="s">
        <v>0</v>
      </c>
      <c r="C3622" t="s">
        <v>207</v>
      </c>
      <c r="D3622" t="s">
        <v>435</v>
      </c>
      <c r="E3622" t="s">
        <v>435</v>
      </c>
      <c r="F3622" t="s">
        <v>104</v>
      </c>
      <c r="G3622" s="3">
        <v>11270.38</v>
      </c>
      <c r="H3622" s="3" t="str">
        <f>VLOOKUP($A3622&amp;$C3622&amp;$B3622,Mapping!$C:$G,3,0)</f>
        <v>PHARMA</v>
      </c>
      <c r="I3622" t="str">
        <f>VLOOKUP($A3622&amp;$C3622&amp;$B3622,Mapping!$C:$G,4,0)</f>
        <v>LISTERINE</v>
      </c>
      <c r="J3622" t="str">
        <f t="shared" si="56"/>
        <v>LISTERINE PROFESIONAL</v>
      </c>
      <c r="K3622" t="str">
        <f>VLOOKUP($A3622&amp;$C3622&amp;$B3622,Mapping!$C:$G,5,0)</f>
        <v>Oral &amp; Topical</v>
      </c>
      <c r="L3622" t="str">
        <f>VLOOKUP(J3622&amp;H3622,Mapping!J:K,2,0)</f>
        <v>Listerine Pharma</v>
      </c>
      <c r="M3622" t="str">
        <f>IF(OR(I3622="PIZ BUIN",I3622="LISTERINE"),VLOOKUP(E3622,MAPEO!C:D,2,0)&amp;" "&amp;H3622,VLOOKUP(E3622,MAPEO!C:D,2,0))</f>
        <v>Listerine PHARMA</v>
      </c>
      <c r="N3622" t="str">
        <f>VLOOKUP(F3622,MD!A:B,2,0)</f>
        <v>YTD 2015</v>
      </c>
    </row>
    <row r="3623" spans="1:14">
      <c r="A3623" t="s">
        <v>133</v>
      </c>
      <c r="B3623" t="s">
        <v>0</v>
      </c>
      <c r="C3623" t="s">
        <v>207</v>
      </c>
      <c r="D3623" t="s">
        <v>435</v>
      </c>
      <c r="E3623" t="s">
        <v>435</v>
      </c>
      <c r="F3623" t="s">
        <v>105</v>
      </c>
      <c r="G3623" s="3">
        <v>19662.419999999998</v>
      </c>
      <c r="H3623" s="3" t="str">
        <f>VLOOKUP($A3623&amp;$C3623&amp;$B3623,Mapping!$C:$G,3,0)</f>
        <v>PHARMA</v>
      </c>
      <c r="I3623" t="str">
        <f>VLOOKUP($A3623&amp;$C3623&amp;$B3623,Mapping!$C:$G,4,0)</f>
        <v>LISTERINE</v>
      </c>
      <c r="J3623" t="str">
        <f t="shared" si="56"/>
        <v>LISTERINE PROFESIONAL</v>
      </c>
      <c r="K3623" t="str">
        <f>VLOOKUP($A3623&amp;$C3623&amp;$B3623,Mapping!$C:$G,5,0)</f>
        <v>Oral &amp; Topical</v>
      </c>
      <c r="L3623" t="str">
        <f>VLOOKUP(J3623&amp;H3623,Mapping!J:K,2,0)</f>
        <v>Listerine Pharma</v>
      </c>
      <c r="M3623" t="str">
        <f>IF(OR(I3623="PIZ BUIN",I3623="LISTERINE"),VLOOKUP(E3623,MAPEO!C:D,2,0)&amp;" "&amp;H3623,VLOOKUP(E3623,MAPEO!C:D,2,0))</f>
        <v>Listerine PHARMA</v>
      </c>
      <c r="N3623" t="str">
        <f>VLOOKUP(F3623,MD!A:B,2,0)</f>
        <v>YTD 2015</v>
      </c>
    </row>
    <row r="3624" spans="1:14">
      <c r="A3624" t="s">
        <v>133</v>
      </c>
      <c r="B3624" t="s">
        <v>0</v>
      </c>
      <c r="C3624" t="s">
        <v>207</v>
      </c>
      <c r="D3624" t="s">
        <v>435</v>
      </c>
      <c r="E3624" t="s">
        <v>435</v>
      </c>
      <c r="F3624" t="s">
        <v>106</v>
      </c>
      <c r="G3624" s="3">
        <v>5935.2</v>
      </c>
      <c r="H3624" s="3" t="str">
        <f>VLOOKUP($A3624&amp;$C3624&amp;$B3624,Mapping!$C:$G,3,0)</f>
        <v>PHARMA</v>
      </c>
      <c r="I3624" t="str">
        <f>VLOOKUP($A3624&amp;$C3624&amp;$B3624,Mapping!$C:$G,4,0)</f>
        <v>LISTERINE</v>
      </c>
      <c r="J3624" t="str">
        <f t="shared" si="56"/>
        <v>LISTERINE PROFESIONAL</v>
      </c>
      <c r="K3624" t="str">
        <f>VLOOKUP($A3624&amp;$C3624&amp;$B3624,Mapping!$C:$G,5,0)</f>
        <v>Oral &amp; Topical</v>
      </c>
      <c r="L3624" t="str">
        <f>VLOOKUP(J3624&amp;H3624,Mapping!J:K,2,0)</f>
        <v>Listerine Pharma</v>
      </c>
      <c r="M3624" t="str">
        <f>IF(OR(I3624="PIZ BUIN",I3624="LISTERINE"),VLOOKUP(E3624,MAPEO!C:D,2,0)&amp;" "&amp;H3624,VLOOKUP(E3624,MAPEO!C:D,2,0))</f>
        <v>Listerine PHARMA</v>
      </c>
      <c r="N3624" t="str">
        <f>VLOOKUP(F3624,MD!A:B,2,0)</f>
        <v>YTD 2015</v>
      </c>
    </row>
    <row r="3625" spans="1:14">
      <c r="A3625" t="s">
        <v>133</v>
      </c>
      <c r="B3625" t="s">
        <v>0</v>
      </c>
      <c r="C3625" t="s">
        <v>207</v>
      </c>
      <c r="D3625" t="s">
        <v>435</v>
      </c>
      <c r="E3625" t="s">
        <v>435</v>
      </c>
      <c r="F3625" t="s">
        <v>108</v>
      </c>
      <c r="G3625" s="3">
        <v>4753.6499999999996</v>
      </c>
      <c r="H3625" s="3" t="str">
        <f>VLOOKUP($A3625&amp;$C3625&amp;$B3625,Mapping!$C:$G,3,0)</f>
        <v>PHARMA</v>
      </c>
      <c r="I3625" t="str">
        <f>VLOOKUP($A3625&amp;$C3625&amp;$B3625,Mapping!$C:$G,4,0)</f>
        <v>LISTERINE</v>
      </c>
      <c r="J3625" t="str">
        <f t="shared" si="56"/>
        <v>LISTERINE PROFESIONAL</v>
      </c>
      <c r="K3625" t="str">
        <f>VLOOKUP($A3625&amp;$C3625&amp;$B3625,Mapping!$C:$G,5,0)</f>
        <v>Oral &amp; Topical</v>
      </c>
      <c r="L3625" t="str">
        <f>VLOOKUP(J3625&amp;H3625,Mapping!J:K,2,0)</f>
        <v>Listerine Pharma</v>
      </c>
      <c r="M3625" t="str">
        <f>IF(OR(I3625="PIZ BUIN",I3625="LISTERINE"),VLOOKUP(E3625,MAPEO!C:D,2,0)&amp;" "&amp;H3625,VLOOKUP(E3625,MAPEO!C:D,2,0))</f>
        <v>Listerine PHARMA</v>
      </c>
      <c r="N3625">
        <f>VLOOKUP(F3625,MD!A:B,2,0)</f>
        <v>0</v>
      </c>
    </row>
    <row r="3626" spans="1:14">
      <c r="A3626" t="s">
        <v>133</v>
      </c>
      <c r="B3626" t="s">
        <v>0</v>
      </c>
      <c r="C3626" t="s">
        <v>207</v>
      </c>
      <c r="D3626" t="s">
        <v>435</v>
      </c>
      <c r="E3626" t="s">
        <v>435</v>
      </c>
      <c r="F3626" t="s">
        <v>109</v>
      </c>
      <c r="G3626" s="3">
        <v>17231.29</v>
      </c>
      <c r="H3626" s="3" t="str">
        <f>VLOOKUP($A3626&amp;$C3626&amp;$B3626,Mapping!$C:$G,3,0)</f>
        <v>PHARMA</v>
      </c>
      <c r="I3626" t="str">
        <f>VLOOKUP($A3626&amp;$C3626&amp;$B3626,Mapping!$C:$G,4,0)</f>
        <v>LISTERINE</v>
      </c>
      <c r="J3626" t="str">
        <f t="shared" si="56"/>
        <v>LISTERINE PROFESIONAL</v>
      </c>
      <c r="K3626" t="str">
        <f>VLOOKUP($A3626&amp;$C3626&amp;$B3626,Mapping!$C:$G,5,0)</f>
        <v>Oral &amp; Topical</v>
      </c>
      <c r="L3626" t="str">
        <f>VLOOKUP(J3626&amp;H3626,Mapping!J:K,2,0)</f>
        <v>Listerine Pharma</v>
      </c>
      <c r="M3626" t="str">
        <f>IF(OR(I3626="PIZ BUIN",I3626="LISTERINE"),VLOOKUP(E3626,MAPEO!C:D,2,0)&amp;" "&amp;H3626,VLOOKUP(E3626,MAPEO!C:D,2,0))</f>
        <v>Listerine PHARMA</v>
      </c>
      <c r="N3626">
        <f>VLOOKUP(F3626,MD!A:B,2,0)</f>
        <v>0</v>
      </c>
    </row>
    <row r="3627" spans="1:14">
      <c r="A3627" t="s">
        <v>133</v>
      </c>
      <c r="B3627" t="s">
        <v>0</v>
      </c>
      <c r="C3627" t="s">
        <v>207</v>
      </c>
      <c r="D3627" t="s">
        <v>435</v>
      </c>
      <c r="E3627" t="s">
        <v>435</v>
      </c>
      <c r="F3627" t="s">
        <v>110</v>
      </c>
      <c r="G3627" s="3">
        <v>13726.61</v>
      </c>
      <c r="H3627" s="3" t="str">
        <f>VLOOKUP($A3627&amp;$C3627&amp;$B3627,Mapping!$C:$G,3,0)</f>
        <v>PHARMA</v>
      </c>
      <c r="I3627" t="str">
        <f>VLOOKUP($A3627&amp;$C3627&amp;$B3627,Mapping!$C:$G,4,0)</f>
        <v>LISTERINE</v>
      </c>
      <c r="J3627" t="str">
        <f t="shared" si="56"/>
        <v>LISTERINE PROFESIONAL</v>
      </c>
      <c r="K3627" t="str">
        <f>VLOOKUP($A3627&amp;$C3627&amp;$B3627,Mapping!$C:$G,5,0)</f>
        <v>Oral &amp; Topical</v>
      </c>
      <c r="L3627" t="str">
        <f>VLOOKUP(J3627&amp;H3627,Mapping!J:K,2,0)</f>
        <v>Listerine Pharma</v>
      </c>
      <c r="M3627" t="str">
        <f>IF(OR(I3627="PIZ BUIN",I3627="LISTERINE"),VLOOKUP(E3627,MAPEO!C:D,2,0)&amp;" "&amp;H3627,VLOOKUP(E3627,MAPEO!C:D,2,0))</f>
        <v>Listerine PHARMA</v>
      </c>
      <c r="N3627">
        <f>VLOOKUP(F3627,MD!A:B,2,0)</f>
        <v>0</v>
      </c>
    </row>
    <row r="3628" spans="1:14">
      <c r="A3628" t="s">
        <v>133</v>
      </c>
      <c r="B3628" t="s">
        <v>0</v>
      </c>
      <c r="C3628" t="s">
        <v>207</v>
      </c>
      <c r="D3628" t="s">
        <v>435</v>
      </c>
      <c r="E3628" t="s">
        <v>435</v>
      </c>
      <c r="F3628" t="s">
        <v>111</v>
      </c>
      <c r="G3628" s="3">
        <v>14708.35</v>
      </c>
      <c r="H3628" s="3" t="str">
        <f>VLOOKUP($A3628&amp;$C3628&amp;$B3628,Mapping!$C:$G,3,0)</f>
        <v>PHARMA</v>
      </c>
      <c r="I3628" t="str">
        <f>VLOOKUP($A3628&amp;$C3628&amp;$B3628,Mapping!$C:$G,4,0)</f>
        <v>LISTERINE</v>
      </c>
      <c r="J3628" t="str">
        <f t="shared" si="56"/>
        <v>LISTERINE PROFESIONAL</v>
      </c>
      <c r="K3628" t="str">
        <f>VLOOKUP($A3628&amp;$C3628&amp;$B3628,Mapping!$C:$G,5,0)</f>
        <v>Oral &amp; Topical</v>
      </c>
      <c r="L3628" t="str">
        <f>VLOOKUP(J3628&amp;H3628,Mapping!J:K,2,0)</f>
        <v>Listerine Pharma</v>
      </c>
      <c r="M3628" t="str">
        <f>IF(OR(I3628="PIZ BUIN",I3628="LISTERINE"),VLOOKUP(E3628,MAPEO!C:D,2,0)&amp;" "&amp;H3628,VLOOKUP(E3628,MAPEO!C:D,2,0))</f>
        <v>Listerine PHARMA</v>
      </c>
      <c r="N3628">
        <f>VLOOKUP(F3628,MD!A:B,2,0)</f>
        <v>0</v>
      </c>
    </row>
    <row r="3629" spans="1:14">
      <c r="A3629" t="s">
        <v>133</v>
      </c>
      <c r="B3629" t="s">
        <v>0</v>
      </c>
      <c r="C3629" t="s">
        <v>207</v>
      </c>
      <c r="D3629" t="s">
        <v>435</v>
      </c>
      <c r="E3629" t="s">
        <v>435</v>
      </c>
      <c r="F3629" t="s">
        <v>114</v>
      </c>
      <c r="G3629" s="3">
        <v>51271.4</v>
      </c>
      <c r="H3629" s="3" t="str">
        <f>VLOOKUP($A3629&amp;$C3629&amp;$B3629,Mapping!$C:$G,3,0)</f>
        <v>PHARMA</v>
      </c>
      <c r="I3629" t="str">
        <f>VLOOKUP($A3629&amp;$C3629&amp;$B3629,Mapping!$C:$G,4,0)</f>
        <v>LISTERINE</v>
      </c>
      <c r="J3629" t="str">
        <f t="shared" si="56"/>
        <v>LISTERINE PROFESIONAL</v>
      </c>
      <c r="K3629" t="str">
        <f>VLOOKUP($A3629&amp;$C3629&amp;$B3629,Mapping!$C:$G,5,0)</f>
        <v>Oral &amp; Topical</v>
      </c>
      <c r="L3629" t="str">
        <f>VLOOKUP(J3629&amp;H3629,Mapping!J:K,2,0)</f>
        <v>Listerine Pharma</v>
      </c>
      <c r="M3629" t="str">
        <f>IF(OR(I3629="PIZ BUIN",I3629="LISTERINE"),VLOOKUP(E3629,MAPEO!C:D,2,0)&amp;" "&amp;H3629,VLOOKUP(E3629,MAPEO!C:D,2,0))</f>
        <v>Listerine PHARMA</v>
      </c>
      <c r="N3629">
        <f>VLOOKUP(F3629,MD!A:B,2,0)</f>
        <v>0</v>
      </c>
    </row>
    <row r="3630" spans="1:14">
      <c r="A3630" t="s">
        <v>133</v>
      </c>
      <c r="B3630" t="s">
        <v>0</v>
      </c>
      <c r="C3630" t="s">
        <v>207</v>
      </c>
      <c r="D3630" t="s">
        <v>435</v>
      </c>
      <c r="E3630" t="s">
        <v>435</v>
      </c>
      <c r="F3630" t="s">
        <v>115</v>
      </c>
      <c r="G3630" s="3">
        <v>25209.68</v>
      </c>
      <c r="H3630" s="3" t="str">
        <f>VLOOKUP($A3630&amp;$C3630&amp;$B3630,Mapping!$C:$G,3,0)</f>
        <v>PHARMA</v>
      </c>
      <c r="I3630" t="str">
        <f>VLOOKUP($A3630&amp;$C3630&amp;$B3630,Mapping!$C:$G,4,0)</f>
        <v>LISTERINE</v>
      </c>
      <c r="J3630" t="str">
        <f t="shared" si="56"/>
        <v>LISTERINE PROFESIONAL</v>
      </c>
      <c r="K3630" t="str">
        <f>VLOOKUP($A3630&amp;$C3630&amp;$B3630,Mapping!$C:$G,5,0)</f>
        <v>Oral &amp; Topical</v>
      </c>
      <c r="L3630" t="str">
        <f>VLOOKUP(J3630&amp;H3630,Mapping!J:K,2,0)</f>
        <v>Listerine Pharma</v>
      </c>
      <c r="M3630" t="str">
        <f>IF(OR(I3630="PIZ BUIN",I3630="LISTERINE"),VLOOKUP(E3630,MAPEO!C:D,2,0)&amp;" "&amp;H3630,VLOOKUP(E3630,MAPEO!C:D,2,0))</f>
        <v>Listerine PHARMA</v>
      </c>
      <c r="N3630" t="str">
        <f>VLOOKUP(F3630,MD!A:B,2,0)</f>
        <v>YTD 2016</v>
      </c>
    </row>
    <row r="3631" spans="1:14">
      <c r="A3631" t="s">
        <v>133</v>
      </c>
      <c r="B3631" t="s">
        <v>0</v>
      </c>
      <c r="C3631" t="s">
        <v>207</v>
      </c>
      <c r="D3631" t="s">
        <v>435</v>
      </c>
      <c r="E3631" t="s">
        <v>435</v>
      </c>
      <c r="F3631" t="s">
        <v>117</v>
      </c>
      <c r="G3631" s="3">
        <v>63709.47</v>
      </c>
      <c r="H3631" s="3" t="str">
        <f>VLOOKUP($A3631&amp;$C3631&amp;$B3631,Mapping!$C:$G,3,0)</f>
        <v>PHARMA</v>
      </c>
      <c r="I3631" t="str">
        <f>VLOOKUP($A3631&amp;$C3631&amp;$B3631,Mapping!$C:$G,4,0)</f>
        <v>LISTERINE</v>
      </c>
      <c r="J3631" t="str">
        <f t="shared" si="56"/>
        <v>LISTERINE PROFESIONAL</v>
      </c>
      <c r="K3631" t="str">
        <f>VLOOKUP($A3631&amp;$C3631&amp;$B3631,Mapping!$C:$G,5,0)</f>
        <v>Oral &amp; Topical</v>
      </c>
      <c r="L3631" t="str">
        <f>VLOOKUP(J3631&amp;H3631,Mapping!J:K,2,0)</f>
        <v>Listerine Pharma</v>
      </c>
      <c r="M3631" t="str">
        <f>IF(OR(I3631="PIZ BUIN",I3631="LISTERINE"),VLOOKUP(E3631,MAPEO!C:D,2,0)&amp;" "&amp;H3631,VLOOKUP(E3631,MAPEO!C:D,2,0))</f>
        <v>Listerine PHARMA</v>
      </c>
      <c r="N3631" t="str">
        <f>VLOOKUP(F3631,MD!A:B,2,0)</f>
        <v>YTD 2016</v>
      </c>
    </row>
    <row r="3632" spans="1:14">
      <c r="A3632" t="s">
        <v>133</v>
      </c>
      <c r="B3632" t="s">
        <v>0</v>
      </c>
      <c r="C3632" t="s">
        <v>207</v>
      </c>
      <c r="D3632" t="s">
        <v>435</v>
      </c>
      <c r="E3632" t="s">
        <v>435</v>
      </c>
      <c r="F3632" t="s">
        <v>118</v>
      </c>
      <c r="G3632" s="3">
        <v>46697.79</v>
      </c>
      <c r="H3632" s="3" t="str">
        <f>VLOOKUP($A3632&amp;$C3632&amp;$B3632,Mapping!$C:$G,3,0)</f>
        <v>PHARMA</v>
      </c>
      <c r="I3632" t="str">
        <f>VLOOKUP($A3632&amp;$C3632&amp;$B3632,Mapping!$C:$G,4,0)</f>
        <v>LISTERINE</v>
      </c>
      <c r="J3632" t="str">
        <f t="shared" si="56"/>
        <v>LISTERINE PROFESIONAL</v>
      </c>
      <c r="K3632" t="str">
        <f>VLOOKUP($A3632&amp;$C3632&amp;$B3632,Mapping!$C:$G,5,0)</f>
        <v>Oral &amp; Topical</v>
      </c>
      <c r="L3632" t="str">
        <f>VLOOKUP(J3632&amp;H3632,Mapping!J:K,2,0)</f>
        <v>Listerine Pharma</v>
      </c>
      <c r="M3632" t="str">
        <f>IF(OR(I3632="PIZ BUIN",I3632="LISTERINE"),VLOOKUP(E3632,MAPEO!C:D,2,0)&amp;" "&amp;H3632,VLOOKUP(E3632,MAPEO!C:D,2,0))</f>
        <v>Listerine PHARMA</v>
      </c>
      <c r="N3632" t="str">
        <f>VLOOKUP(F3632,MD!A:B,2,0)</f>
        <v>YTD 2016</v>
      </c>
    </row>
    <row r="3633" spans="1:14">
      <c r="A3633" t="s">
        <v>133</v>
      </c>
      <c r="B3633" t="s">
        <v>0</v>
      </c>
      <c r="C3633" t="s">
        <v>215</v>
      </c>
      <c r="D3633" t="s">
        <v>436</v>
      </c>
      <c r="E3633" t="s">
        <v>436</v>
      </c>
      <c r="F3633" t="s">
        <v>482</v>
      </c>
      <c r="G3633" s="3">
        <v>603.05999999999995</v>
      </c>
      <c r="H3633" s="3" t="str">
        <f>VLOOKUP($A3633&amp;$C3633&amp;$B3633,Mapping!$C:$G,3,0)</f>
        <v>PHARMA</v>
      </c>
      <c r="I3633" t="str">
        <f>VLOOKUP($A3633&amp;$C3633&amp;$B3633,Mapping!$C:$G,4,0)</f>
        <v>Microlax</v>
      </c>
      <c r="J3633" t="str">
        <f t="shared" si="56"/>
        <v>MICRALAX MACROGOL</v>
      </c>
      <c r="K3633" t="str">
        <f>VLOOKUP($A3633&amp;$C3633&amp;$B3633,Mapping!$C:$G,5,0)</f>
        <v>OTC</v>
      </c>
      <c r="L3633" t="str">
        <f>VLOOKUP(J3633&amp;H3633,Mapping!J:K,2,0)</f>
        <v>Macrogol</v>
      </c>
      <c r="M3633" t="str">
        <f>IF(OR(I3633="PIZ BUIN",I3633="LISTERINE"),VLOOKUP(E3633,MAPEO!C:D,2,0)&amp;" "&amp;H3633,VLOOKUP(E3633,MAPEO!C:D,2,0))</f>
        <v>Micralax</v>
      </c>
      <c r="N3633">
        <f>VLOOKUP(F3633,MD!A:B,2,0)</f>
        <v>0</v>
      </c>
    </row>
    <row r="3634" spans="1:14">
      <c r="A3634" t="s">
        <v>133</v>
      </c>
      <c r="B3634" t="s">
        <v>0</v>
      </c>
      <c r="C3634" t="s">
        <v>215</v>
      </c>
      <c r="D3634" t="s">
        <v>436</v>
      </c>
      <c r="E3634" t="s">
        <v>436</v>
      </c>
      <c r="F3634" t="s">
        <v>483</v>
      </c>
      <c r="G3634" s="3">
        <v>1822.76</v>
      </c>
      <c r="H3634" s="3" t="str">
        <f>VLOOKUP($A3634&amp;$C3634&amp;$B3634,Mapping!$C:$G,3,0)</f>
        <v>PHARMA</v>
      </c>
      <c r="I3634" t="str">
        <f>VLOOKUP($A3634&amp;$C3634&amp;$B3634,Mapping!$C:$G,4,0)</f>
        <v>Microlax</v>
      </c>
      <c r="J3634" t="str">
        <f t="shared" si="56"/>
        <v>MICRALAX MACROGOL</v>
      </c>
      <c r="K3634" t="str">
        <f>VLOOKUP($A3634&amp;$C3634&amp;$B3634,Mapping!$C:$G,5,0)</f>
        <v>OTC</v>
      </c>
      <c r="L3634" t="str">
        <f>VLOOKUP(J3634&amp;H3634,Mapping!J:K,2,0)</f>
        <v>Macrogol</v>
      </c>
      <c r="M3634" t="str">
        <f>IF(OR(I3634="PIZ BUIN",I3634="LISTERINE"),VLOOKUP(E3634,MAPEO!C:D,2,0)&amp;" "&amp;H3634,VLOOKUP(E3634,MAPEO!C:D,2,0))</f>
        <v>Micralax</v>
      </c>
      <c r="N3634">
        <f>VLOOKUP(F3634,MD!A:B,2,0)</f>
        <v>0</v>
      </c>
    </row>
    <row r="3635" spans="1:14">
      <c r="A3635" t="s">
        <v>133</v>
      </c>
      <c r="B3635" t="s">
        <v>0</v>
      </c>
      <c r="C3635" t="s">
        <v>215</v>
      </c>
      <c r="D3635" t="s">
        <v>436</v>
      </c>
      <c r="E3635" t="s">
        <v>436</v>
      </c>
      <c r="F3635" t="s">
        <v>484</v>
      </c>
      <c r="G3635" s="3">
        <v>-1750.08</v>
      </c>
      <c r="H3635" s="3" t="str">
        <f>VLOOKUP($A3635&amp;$C3635&amp;$B3635,Mapping!$C:$G,3,0)</f>
        <v>PHARMA</v>
      </c>
      <c r="I3635" t="str">
        <f>VLOOKUP($A3635&amp;$C3635&amp;$B3635,Mapping!$C:$G,4,0)</f>
        <v>Microlax</v>
      </c>
      <c r="J3635" t="str">
        <f t="shared" si="56"/>
        <v>MICRALAX MACROGOL</v>
      </c>
      <c r="K3635" t="str">
        <f>VLOOKUP($A3635&amp;$C3635&amp;$B3635,Mapping!$C:$G,5,0)</f>
        <v>OTC</v>
      </c>
      <c r="L3635" t="str">
        <f>VLOOKUP(J3635&amp;H3635,Mapping!J:K,2,0)</f>
        <v>Macrogol</v>
      </c>
      <c r="M3635" t="str">
        <f>IF(OR(I3635="PIZ BUIN",I3635="LISTERINE"),VLOOKUP(E3635,MAPEO!C:D,2,0)&amp;" "&amp;H3635,VLOOKUP(E3635,MAPEO!C:D,2,0))</f>
        <v>Micralax</v>
      </c>
      <c r="N3635">
        <f>VLOOKUP(F3635,MD!A:B,2,0)</f>
        <v>0</v>
      </c>
    </row>
    <row r="3636" spans="1:14">
      <c r="A3636" t="s">
        <v>133</v>
      </c>
      <c r="B3636" t="s">
        <v>0</v>
      </c>
      <c r="C3636" t="s">
        <v>215</v>
      </c>
      <c r="D3636" t="s">
        <v>436</v>
      </c>
      <c r="E3636" t="s">
        <v>436</v>
      </c>
      <c r="F3636" t="s">
        <v>485</v>
      </c>
      <c r="G3636" s="3">
        <v>12564.21</v>
      </c>
      <c r="H3636" s="3" t="str">
        <f>VLOOKUP($A3636&amp;$C3636&amp;$B3636,Mapping!$C:$G,3,0)</f>
        <v>PHARMA</v>
      </c>
      <c r="I3636" t="str">
        <f>VLOOKUP($A3636&amp;$C3636&amp;$B3636,Mapping!$C:$G,4,0)</f>
        <v>Microlax</v>
      </c>
      <c r="J3636" t="str">
        <f t="shared" si="56"/>
        <v>MICRALAX MACROGOL</v>
      </c>
      <c r="K3636" t="str">
        <f>VLOOKUP($A3636&amp;$C3636&amp;$B3636,Mapping!$C:$G,5,0)</f>
        <v>OTC</v>
      </c>
      <c r="L3636" t="str">
        <f>VLOOKUP(J3636&amp;H3636,Mapping!J:K,2,0)</f>
        <v>Macrogol</v>
      </c>
      <c r="M3636" t="str">
        <f>IF(OR(I3636="PIZ BUIN",I3636="LISTERINE"),VLOOKUP(E3636,MAPEO!C:D,2,0)&amp;" "&amp;H3636,VLOOKUP(E3636,MAPEO!C:D,2,0))</f>
        <v>Micralax</v>
      </c>
      <c r="N3636">
        <f>VLOOKUP(F3636,MD!A:B,2,0)</f>
        <v>0</v>
      </c>
    </row>
    <row r="3637" spans="1:14">
      <c r="A3637" t="s">
        <v>133</v>
      </c>
      <c r="B3637" t="s">
        <v>0</v>
      </c>
      <c r="C3637" t="s">
        <v>215</v>
      </c>
      <c r="D3637" t="s">
        <v>436</v>
      </c>
      <c r="E3637" t="s">
        <v>436</v>
      </c>
      <c r="F3637" t="s">
        <v>486</v>
      </c>
      <c r="G3637" s="3">
        <v>10902.8</v>
      </c>
      <c r="H3637" s="3" t="str">
        <f>VLOOKUP($A3637&amp;$C3637&amp;$B3637,Mapping!$C:$G,3,0)</f>
        <v>PHARMA</v>
      </c>
      <c r="I3637" t="str">
        <f>VLOOKUP($A3637&amp;$C3637&amp;$B3637,Mapping!$C:$G,4,0)</f>
        <v>Microlax</v>
      </c>
      <c r="J3637" t="str">
        <f t="shared" si="56"/>
        <v>MICRALAX MACROGOL</v>
      </c>
      <c r="K3637" t="str">
        <f>VLOOKUP($A3637&amp;$C3637&amp;$B3637,Mapping!$C:$G,5,0)</f>
        <v>OTC</v>
      </c>
      <c r="L3637" t="str">
        <f>VLOOKUP(J3637&amp;H3637,Mapping!J:K,2,0)</f>
        <v>Macrogol</v>
      </c>
      <c r="M3637" t="str">
        <f>IF(OR(I3637="PIZ BUIN",I3637="LISTERINE"),VLOOKUP(E3637,MAPEO!C:D,2,0)&amp;" "&amp;H3637,VLOOKUP(E3637,MAPEO!C:D,2,0))</f>
        <v>Micralax</v>
      </c>
      <c r="N3637">
        <f>VLOOKUP(F3637,MD!A:B,2,0)</f>
        <v>0</v>
      </c>
    </row>
    <row r="3638" spans="1:14">
      <c r="A3638" t="s">
        <v>133</v>
      </c>
      <c r="B3638" t="s">
        <v>0</v>
      </c>
      <c r="C3638" t="s">
        <v>215</v>
      </c>
      <c r="D3638" t="s">
        <v>436</v>
      </c>
      <c r="E3638" t="s">
        <v>436</v>
      </c>
      <c r="F3638" t="s">
        <v>487</v>
      </c>
      <c r="G3638" s="3">
        <v>27105.57</v>
      </c>
      <c r="H3638" s="3" t="str">
        <f>VLOOKUP($A3638&amp;$C3638&amp;$B3638,Mapping!$C:$G,3,0)</f>
        <v>PHARMA</v>
      </c>
      <c r="I3638" t="str">
        <f>VLOOKUP($A3638&amp;$C3638&amp;$B3638,Mapping!$C:$G,4,0)</f>
        <v>Microlax</v>
      </c>
      <c r="J3638" t="str">
        <f t="shared" si="56"/>
        <v>MICRALAX MACROGOL</v>
      </c>
      <c r="K3638" t="str">
        <f>VLOOKUP($A3638&amp;$C3638&amp;$B3638,Mapping!$C:$G,5,0)</f>
        <v>OTC</v>
      </c>
      <c r="L3638" t="str">
        <f>VLOOKUP(J3638&amp;H3638,Mapping!J:K,2,0)</f>
        <v>Macrogol</v>
      </c>
      <c r="M3638" t="str">
        <f>IF(OR(I3638="PIZ BUIN",I3638="LISTERINE"),VLOOKUP(E3638,MAPEO!C:D,2,0)&amp;" "&amp;H3638,VLOOKUP(E3638,MAPEO!C:D,2,0))</f>
        <v>Micralax</v>
      </c>
      <c r="N3638">
        <f>VLOOKUP(F3638,MD!A:B,2,0)</f>
        <v>0</v>
      </c>
    </row>
    <row r="3639" spans="1:14">
      <c r="A3639" t="s">
        <v>133</v>
      </c>
      <c r="B3639" t="s">
        <v>0</v>
      </c>
      <c r="C3639" t="s">
        <v>215</v>
      </c>
      <c r="D3639" t="s">
        <v>436</v>
      </c>
      <c r="E3639" t="s">
        <v>436</v>
      </c>
      <c r="F3639" t="s">
        <v>488</v>
      </c>
      <c r="G3639" s="3">
        <v>3114.52</v>
      </c>
      <c r="H3639" s="3" t="str">
        <f>VLOOKUP($A3639&amp;$C3639&amp;$B3639,Mapping!$C:$G,3,0)</f>
        <v>PHARMA</v>
      </c>
      <c r="I3639" t="str">
        <f>VLOOKUP($A3639&amp;$C3639&amp;$B3639,Mapping!$C:$G,4,0)</f>
        <v>Microlax</v>
      </c>
      <c r="J3639" t="str">
        <f t="shared" ref="J3639:J3702" si="57">IF(OR(C3639="ROC",C3639="COMPEED"),E3639,D3639)</f>
        <v>MICRALAX MACROGOL</v>
      </c>
      <c r="K3639" t="str">
        <f>VLOOKUP($A3639&amp;$C3639&amp;$B3639,Mapping!$C:$G,5,0)</f>
        <v>OTC</v>
      </c>
      <c r="L3639" t="str">
        <f>VLOOKUP(J3639&amp;H3639,Mapping!J:K,2,0)</f>
        <v>Macrogol</v>
      </c>
      <c r="M3639" t="str">
        <f>IF(OR(I3639="PIZ BUIN",I3639="LISTERINE"),VLOOKUP(E3639,MAPEO!C:D,2,0)&amp;" "&amp;H3639,VLOOKUP(E3639,MAPEO!C:D,2,0))</f>
        <v>Micralax</v>
      </c>
      <c r="N3639">
        <f>VLOOKUP(F3639,MD!A:B,2,0)</f>
        <v>0</v>
      </c>
    </row>
    <row r="3640" spans="1:14">
      <c r="A3640" t="s">
        <v>133</v>
      </c>
      <c r="B3640" t="s">
        <v>0</v>
      </c>
      <c r="C3640" t="s">
        <v>215</v>
      </c>
      <c r="D3640" t="s">
        <v>436</v>
      </c>
      <c r="E3640" t="s">
        <v>436</v>
      </c>
      <c r="F3640" t="s">
        <v>489</v>
      </c>
      <c r="G3640" s="3">
        <v>1096</v>
      </c>
      <c r="H3640" s="3" t="str">
        <f>VLOOKUP($A3640&amp;$C3640&amp;$B3640,Mapping!$C:$G,3,0)</f>
        <v>PHARMA</v>
      </c>
      <c r="I3640" t="str">
        <f>VLOOKUP($A3640&amp;$C3640&amp;$B3640,Mapping!$C:$G,4,0)</f>
        <v>Microlax</v>
      </c>
      <c r="J3640" t="str">
        <f t="shared" si="57"/>
        <v>MICRALAX MACROGOL</v>
      </c>
      <c r="K3640" t="str">
        <f>VLOOKUP($A3640&amp;$C3640&amp;$B3640,Mapping!$C:$G,5,0)</f>
        <v>OTC</v>
      </c>
      <c r="L3640" t="str">
        <f>VLOOKUP(J3640&amp;H3640,Mapping!J:K,2,0)</f>
        <v>Macrogol</v>
      </c>
      <c r="M3640" t="str">
        <f>IF(OR(I3640="PIZ BUIN",I3640="LISTERINE"),VLOOKUP(E3640,MAPEO!C:D,2,0)&amp;" "&amp;H3640,VLOOKUP(E3640,MAPEO!C:D,2,0))</f>
        <v>Micralax</v>
      </c>
      <c r="N3640">
        <f>VLOOKUP(F3640,MD!A:B,2,0)</f>
        <v>0</v>
      </c>
    </row>
    <row r="3641" spans="1:14">
      <c r="A3641" t="s">
        <v>133</v>
      </c>
      <c r="B3641" t="s">
        <v>0</v>
      </c>
      <c r="C3641" t="s">
        <v>215</v>
      </c>
      <c r="D3641" t="s">
        <v>436</v>
      </c>
      <c r="E3641" t="s">
        <v>436</v>
      </c>
      <c r="F3641" t="s">
        <v>490</v>
      </c>
      <c r="G3641" s="3">
        <v>10748.59</v>
      </c>
      <c r="H3641" s="3" t="str">
        <f>VLOOKUP($A3641&amp;$C3641&amp;$B3641,Mapping!$C:$G,3,0)</f>
        <v>PHARMA</v>
      </c>
      <c r="I3641" t="str">
        <f>VLOOKUP($A3641&amp;$C3641&amp;$B3641,Mapping!$C:$G,4,0)</f>
        <v>Microlax</v>
      </c>
      <c r="J3641" t="str">
        <f t="shared" si="57"/>
        <v>MICRALAX MACROGOL</v>
      </c>
      <c r="K3641" t="str">
        <f>VLOOKUP($A3641&amp;$C3641&amp;$B3641,Mapping!$C:$G,5,0)</f>
        <v>OTC</v>
      </c>
      <c r="L3641" t="str">
        <f>VLOOKUP(J3641&amp;H3641,Mapping!J:K,2,0)</f>
        <v>Macrogol</v>
      </c>
      <c r="M3641" t="str">
        <f>IF(OR(I3641="PIZ BUIN",I3641="LISTERINE"),VLOOKUP(E3641,MAPEO!C:D,2,0)&amp;" "&amp;H3641,VLOOKUP(E3641,MAPEO!C:D,2,0))</f>
        <v>Micralax</v>
      </c>
      <c r="N3641">
        <f>VLOOKUP(F3641,MD!A:B,2,0)</f>
        <v>0</v>
      </c>
    </row>
    <row r="3642" spans="1:14">
      <c r="A3642" t="s">
        <v>133</v>
      </c>
      <c r="B3642" t="s">
        <v>0</v>
      </c>
      <c r="C3642" t="s">
        <v>215</v>
      </c>
      <c r="D3642" t="s">
        <v>436</v>
      </c>
      <c r="E3642" t="s">
        <v>436</v>
      </c>
      <c r="F3642" t="s">
        <v>491</v>
      </c>
      <c r="G3642" s="3">
        <v>518.66999999999996</v>
      </c>
      <c r="H3642" s="3" t="str">
        <f>VLOOKUP($A3642&amp;$C3642&amp;$B3642,Mapping!$C:$G,3,0)</f>
        <v>PHARMA</v>
      </c>
      <c r="I3642" t="str">
        <f>VLOOKUP($A3642&amp;$C3642&amp;$B3642,Mapping!$C:$G,4,0)</f>
        <v>Microlax</v>
      </c>
      <c r="J3642" t="str">
        <f t="shared" si="57"/>
        <v>MICRALAX MACROGOL</v>
      </c>
      <c r="K3642" t="str">
        <f>VLOOKUP($A3642&amp;$C3642&amp;$B3642,Mapping!$C:$G,5,0)</f>
        <v>OTC</v>
      </c>
      <c r="L3642" t="str">
        <f>VLOOKUP(J3642&amp;H3642,Mapping!J:K,2,0)</f>
        <v>Macrogol</v>
      </c>
      <c r="M3642" t="str">
        <f>IF(OR(I3642="PIZ BUIN",I3642="LISTERINE"),VLOOKUP(E3642,MAPEO!C:D,2,0)&amp;" "&amp;H3642,VLOOKUP(E3642,MAPEO!C:D,2,0))</f>
        <v>Micralax</v>
      </c>
      <c r="N3642">
        <f>VLOOKUP(F3642,MD!A:B,2,0)</f>
        <v>0</v>
      </c>
    </row>
    <row r="3643" spans="1:14">
      <c r="A3643" t="s">
        <v>133</v>
      </c>
      <c r="B3643" t="s">
        <v>0</v>
      </c>
      <c r="C3643" t="s">
        <v>215</v>
      </c>
      <c r="D3643" t="s">
        <v>436</v>
      </c>
      <c r="E3643" t="s">
        <v>436</v>
      </c>
      <c r="F3643" t="s">
        <v>492</v>
      </c>
      <c r="G3643" s="3">
        <v>2185.09</v>
      </c>
      <c r="H3643" s="3" t="str">
        <f>VLOOKUP($A3643&amp;$C3643&amp;$B3643,Mapping!$C:$G,3,0)</f>
        <v>PHARMA</v>
      </c>
      <c r="I3643" t="str">
        <f>VLOOKUP($A3643&amp;$C3643&amp;$B3643,Mapping!$C:$G,4,0)</f>
        <v>Microlax</v>
      </c>
      <c r="J3643" t="str">
        <f t="shared" si="57"/>
        <v>MICRALAX MACROGOL</v>
      </c>
      <c r="K3643" t="str">
        <f>VLOOKUP($A3643&amp;$C3643&amp;$B3643,Mapping!$C:$G,5,0)</f>
        <v>OTC</v>
      </c>
      <c r="L3643" t="str">
        <f>VLOOKUP(J3643&amp;H3643,Mapping!J:K,2,0)</f>
        <v>Macrogol</v>
      </c>
      <c r="M3643" t="str">
        <f>IF(OR(I3643="PIZ BUIN",I3643="LISTERINE"),VLOOKUP(E3643,MAPEO!C:D,2,0)&amp;" "&amp;H3643,VLOOKUP(E3643,MAPEO!C:D,2,0))</f>
        <v>Micralax</v>
      </c>
      <c r="N3643">
        <f>VLOOKUP(F3643,MD!A:B,2,0)</f>
        <v>0</v>
      </c>
    </row>
    <row r="3644" spans="1:14">
      <c r="A3644" t="s">
        <v>133</v>
      </c>
      <c r="B3644" t="s">
        <v>0</v>
      </c>
      <c r="C3644" t="s">
        <v>215</v>
      </c>
      <c r="D3644" t="s">
        <v>436</v>
      </c>
      <c r="E3644" t="s">
        <v>436</v>
      </c>
      <c r="F3644" t="s">
        <v>493</v>
      </c>
      <c r="G3644" s="3">
        <v>0.75</v>
      </c>
      <c r="H3644" s="3" t="str">
        <f>VLOOKUP($A3644&amp;$C3644&amp;$B3644,Mapping!$C:$G,3,0)</f>
        <v>PHARMA</v>
      </c>
      <c r="I3644" t="str">
        <f>VLOOKUP($A3644&amp;$C3644&amp;$B3644,Mapping!$C:$G,4,0)</f>
        <v>Microlax</v>
      </c>
      <c r="J3644" t="str">
        <f t="shared" si="57"/>
        <v>MICRALAX MACROGOL</v>
      </c>
      <c r="K3644" t="str">
        <f>VLOOKUP($A3644&amp;$C3644&amp;$B3644,Mapping!$C:$G,5,0)</f>
        <v>OTC</v>
      </c>
      <c r="L3644" t="str">
        <f>VLOOKUP(J3644&amp;H3644,Mapping!J:K,2,0)</f>
        <v>Macrogol</v>
      </c>
      <c r="M3644" t="str">
        <f>IF(OR(I3644="PIZ BUIN",I3644="LISTERINE"),VLOOKUP(E3644,MAPEO!C:D,2,0)&amp;" "&amp;H3644,VLOOKUP(E3644,MAPEO!C:D,2,0))</f>
        <v>Micralax</v>
      </c>
      <c r="N3644">
        <f>VLOOKUP(F3644,MD!A:B,2,0)</f>
        <v>0</v>
      </c>
    </row>
    <row r="3645" spans="1:14">
      <c r="A3645" t="s">
        <v>133</v>
      </c>
      <c r="B3645" t="s">
        <v>0</v>
      </c>
      <c r="C3645" t="s">
        <v>215</v>
      </c>
      <c r="D3645" t="s">
        <v>436</v>
      </c>
      <c r="E3645" t="s">
        <v>436</v>
      </c>
      <c r="F3645" t="s">
        <v>95</v>
      </c>
      <c r="G3645" s="3">
        <v>39.590000000000003</v>
      </c>
      <c r="H3645" s="3" t="str">
        <f>VLOOKUP($A3645&amp;$C3645&amp;$B3645,Mapping!$C:$G,3,0)</f>
        <v>PHARMA</v>
      </c>
      <c r="I3645" t="str">
        <f>VLOOKUP($A3645&amp;$C3645&amp;$B3645,Mapping!$C:$G,4,0)</f>
        <v>Microlax</v>
      </c>
      <c r="J3645" t="str">
        <f t="shared" si="57"/>
        <v>MICRALAX MACROGOL</v>
      </c>
      <c r="K3645" t="str">
        <f>VLOOKUP($A3645&amp;$C3645&amp;$B3645,Mapping!$C:$G,5,0)</f>
        <v>OTC</v>
      </c>
      <c r="L3645" t="str">
        <f>VLOOKUP(J3645&amp;H3645,Mapping!J:K,2,0)</f>
        <v>Macrogol</v>
      </c>
      <c r="M3645" t="str">
        <f>IF(OR(I3645="PIZ BUIN",I3645="LISTERINE"),VLOOKUP(E3645,MAPEO!C:D,2,0)&amp;" "&amp;H3645,VLOOKUP(E3645,MAPEO!C:D,2,0))</f>
        <v>Micralax</v>
      </c>
      <c r="N3645" t="str">
        <f>VLOOKUP(F3645,MD!A:B,2,0)</f>
        <v>YTD 2015</v>
      </c>
    </row>
    <row r="3646" spans="1:14">
      <c r="A3646" t="s">
        <v>133</v>
      </c>
      <c r="B3646" t="s">
        <v>0</v>
      </c>
      <c r="C3646" t="s">
        <v>215</v>
      </c>
      <c r="D3646" t="s">
        <v>436</v>
      </c>
      <c r="E3646" t="s">
        <v>436</v>
      </c>
      <c r="F3646" t="s">
        <v>96</v>
      </c>
      <c r="G3646" s="3">
        <v>-22384.2</v>
      </c>
      <c r="H3646" s="3" t="str">
        <f>VLOOKUP($A3646&amp;$C3646&amp;$B3646,Mapping!$C:$G,3,0)</f>
        <v>PHARMA</v>
      </c>
      <c r="I3646" t="str">
        <f>VLOOKUP($A3646&amp;$C3646&amp;$B3646,Mapping!$C:$G,4,0)</f>
        <v>Microlax</v>
      </c>
      <c r="J3646" t="str">
        <f t="shared" si="57"/>
        <v>MICRALAX MACROGOL</v>
      </c>
      <c r="K3646" t="str">
        <f>VLOOKUP($A3646&amp;$C3646&amp;$B3646,Mapping!$C:$G,5,0)</f>
        <v>OTC</v>
      </c>
      <c r="L3646" t="str">
        <f>VLOOKUP(J3646&amp;H3646,Mapping!J:K,2,0)</f>
        <v>Macrogol</v>
      </c>
      <c r="M3646" t="str">
        <f>IF(OR(I3646="PIZ BUIN",I3646="LISTERINE"),VLOOKUP(E3646,MAPEO!C:D,2,0)&amp;" "&amp;H3646,VLOOKUP(E3646,MAPEO!C:D,2,0))</f>
        <v>Micralax</v>
      </c>
      <c r="N3646" t="str">
        <f>VLOOKUP(F3646,MD!A:B,2,0)</f>
        <v>YTD 2015</v>
      </c>
    </row>
    <row r="3647" spans="1:14">
      <c r="A3647" t="s">
        <v>133</v>
      </c>
      <c r="B3647" t="s">
        <v>0</v>
      </c>
      <c r="C3647" t="s">
        <v>215</v>
      </c>
      <c r="D3647" t="s">
        <v>436</v>
      </c>
      <c r="E3647" t="s">
        <v>436</v>
      </c>
      <c r="F3647" t="s">
        <v>97</v>
      </c>
      <c r="G3647" s="3">
        <v>-25611.61</v>
      </c>
      <c r="H3647" s="3" t="str">
        <f>VLOOKUP($A3647&amp;$C3647&amp;$B3647,Mapping!$C:$G,3,0)</f>
        <v>PHARMA</v>
      </c>
      <c r="I3647" t="str">
        <f>VLOOKUP($A3647&amp;$C3647&amp;$B3647,Mapping!$C:$G,4,0)</f>
        <v>Microlax</v>
      </c>
      <c r="J3647" t="str">
        <f t="shared" si="57"/>
        <v>MICRALAX MACROGOL</v>
      </c>
      <c r="K3647" t="str">
        <f>VLOOKUP($A3647&amp;$C3647&amp;$B3647,Mapping!$C:$G,5,0)</f>
        <v>OTC</v>
      </c>
      <c r="L3647" t="str">
        <f>VLOOKUP(J3647&amp;H3647,Mapping!J:K,2,0)</f>
        <v>Macrogol</v>
      </c>
      <c r="M3647" t="str">
        <f>IF(OR(I3647="PIZ BUIN",I3647="LISTERINE"),VLOOKUP(E3647,MAPEO!C:D,2,0)&amp;" "&amp;H3647,VLOOKUP(E3647,MAPEO!C:D,2,0))</f>
        <v>Micralax</v>
      </c>
      <c r="N3647" t="str">
        <f>VLOOKUP(F3647,MD!A:B,2,0)</f>
        <v>YTD 2015</v>
      </c>
    </row>
    <row r="3648" spans="1:14">
      <c r="A3648" t="s">
        <v>133</v>
      </c>
      <c r="B3648" t="s">
        <v>0</v>
      </c>
      <c r="C3648" t="s">
        <v>215</v>
      </c>
      <c r="D3648" t="s">
        <v>436</v>
      </c>
      <c r="E3648" t="s">
        <v>436</v>
      </c>
      <c r="F3648" t="s">
        <v>101</v>
      </c>
      <c r="G3648" s="3">
        <v>-16265.57</v>
      </c>
      <c r="H3648" s="3" t="str">
        <f>VLOOKUP($A3648&amp;$C3648&amp;$B3648,Mapping!$C:$G,3,0)</f>
        <v>PHARMA</v>
      </c>
      <c r="I3648" t="str">
        <f>VLOOKUP($A3648&amp;$C3648&amp;$B3648,Mapping!$C:$G,4,0)</f>
        <v>Microlax</v>
      </c>
      <c r="J3648" t="str">
        <f t="shared" si="57"/>
        <v>MICRALAX MACROGOL</v>
      </c>
      <c r="K3648" t="str">
        <f>VLOOKUP($A3648&amp;$C3648&amp;$B3648,Mapping!$C:$G,5,0)</f>
        <v>OTC</v>
      </c>
      <c r="L3648" t="str">
        <f>VLOOKUP(J3648&amp;H3648,Mapping!J:K,2,0)</f>
        <v>Macrogol</v>
      </c>
      <c r="M3648" t="str">
        <f>IF(OR(I3648="PIZ BUIN",I3648="LISTERINE"),VLOOKUP(E3648,MAPEO!C:D,2,0)&amp;" "&amp;H3648,VLOOKUP(E3648,MAPEO!C:D,2,0))</f>
        <v>Micralax</v>
      </c>
      <c r="N3648" t="str">
        <f>VLOOKUP(F3648,MD!A:B,2,0)</f>
        <v>YTD 2015</v>
      </c>
    </row>
    <row r="3649" spans="1:14">
      <c r="A3649" t="s">
        <v>133</v>
      </c>
      <c r="B3649" t="s">
        <v>0</v>
      </c>
      <c r="C3649" t="s">
        <v>215</v>
      </c>
      <c r="D3649" t="s">
        <v>436</v>
      </c>
      <c r="E3649" t="s">
        <v>436</v>
      </c>
      <c r="F3649" t="s">
        <v>104</v>
      </c>
      <c r="G3649" s="3">
        <v>-12543.59</v>
      </c>
      <c r="H3649" s="3" t="str">
        <f>VLOOKUP($A3649&amp;$C3649&amp;$B3649,Mapping!$C:$G,3,0)</f>
        <v>PHARMA</v>
      </c>
      <c r="I3649" t="str">
        <f>VLOOKUP($A3649&amp;$C3649&amp;$B3649,Mapping!$C:$G,4,0)</f>
        <v>Microlax</v>
      </c>
      <c r="J3649" t="str">
        <f t="shared" si="57"/>
        <v>MICRALAX MACROGOL</v>
      </c>
      <c r="K3649" t="str">
        <f>VLOOKUP($A3649&amp;$C3649&amp;$B3649,Mapping!$C:$G,5,0)</f>
        <v>OTC</v>
      </c>
      <c r="L3649" t="str">
        <f>VLOOKUP(J3649&amp;H3649,Mapping!J:K,2,0)</f>
        <v>Macrogol</v>
      </c>
      <c r="M3649" t="str">
        <f>IF(OR(I3649="PIZ BUIN",I3649="LISTERINE"),VLOOKUP(E3649,MAPEO!C:D,2,0)&amp;" "&amp;H3649,VLOOKUP(E3649,MAPEO!C:D,2,0))</f>
        <v>Micralax</v>
      </c>
      <c r="N3649" t="str">
        <f>VLOOKUP(F3649,MD!A:B,2,0)</f>
        <v>YTD 2015</v>
      </c>
    </row>
    <row r="3650" spans="1:14">
      <c r="A3650" t="s">
        <v>133</v>
      </c>
      <c r="B3650" t="s">
        <v>0</v>
      </c>
      <c r="C3650" t="s">
        <v>215</v>
      </c>
      <c r="D3650" t="s">
        <v>436</v>
      </c>
      <c r="E3650" t="s">
        <v>436</v>
      </c>
      <c r="F3650" t="s">
        <v>105</v>
      </c>
      <c r="G3650" s="3">
        <v>-37848.51</v>
      </c>
      <c r="H3650" s="3" t="str">
        <f>VLOOKUP($A3650&amp;$C3650&amp;$B3650,Mapping!$C:$G,3,0)</f>
        <v>PHARMA</v>
      </c>
      <c r="I3650" t="str">
        <f>VLOOKUP($A3650&amp;$C3650&amp;$B3650,Mapping!$C:$G,4,0)</f>
        <v>Microlax</v>
      </c>
      <c r="J3650" t="str">
        <f t="shared" si="57"/>
        <v>MICRALAX MACROGOL</v>
      </c>
      <c r="K3650" t="str">
        <f>VLOOKUP($A3650&amp;$C3650&amp;$B3650,Mapping!$C:$G,5,0)</f>
        <v>OTC</v>
      </c>
      <c r="L3650" t="str">
        <f>VLOOKUP(J3650&amp;H3650,Mapping!J:K,2,0)</f>
        <v>Macrogol</v>
      </c>
      <c r="M3650" t="str">
        <f>IF(OR(I3650="PIZ BUIN",I3650="LISTERINE"),VLOOKUP(E3650,MAPEO!C:D,2,0)&amp;" "&amp;H3650,VLOOKUP(E3650,MAPEO!C:D,2,0))</f>
        <v>Micralax</v>
      </c>
      <c r="N3650" t="str">
        <f>VLOOKUP(F3650,MD!A:B,2,0)</f>
        <v>YTD 2015</v>
      </c>
    </row>
    <row r="3651" spans="1:14">
      <c r="A3651" t="s">
        <v>133</v>
      </c>
      <c r="B3651" t="s">
        <v>0</v>
      </c>
      <c r="C3651" t="s">
        <v>215</v>
      </c>
      <c r="D3651" t="s">
        <v>436</v>
      </c>
      <c r="E3651" t="s">
        <v>436</v>
      </c>
      <c r="F3651" t="s">
        <v>106</v>
      </c>
      <c r="G3651" s="3">
        <v>-14832.6</v>
      </c>
      <c r="H3651" s="3" t="str">
        <f>VLOOKUP($A3651&amp;$C3651&amp;$B3651,Mapping!$C:$G,3,0)</f>
        <v>PHARMA</v>
      </c>
      <c r="I3651" t="str">
        <f>VLOOKUP($A3651&amp;$C3651&amp;$B3651,Mapping!$C:$G,4,0)</f>
        <v>Microlax</v>
      </c>
      <c r="J3651" t="str">
        <f t="shared" si="57"/>
        <v>MICRALAX MACROGOL</v>
      </c>
      <c r="K3651" t="str">
        <f>VLOOKUP($A3651&amp;$C3651&amp;$B3651,Mapping!$C:$G,5,0)</f>
        <v>OTC</v>
      </c>
      <c r="L3651" t="str">
        <f>VLOOKUP(J3651&amp;H3651,Mapping!J:K,2,0)</f>
        <v>Macrogol</v>
      </c>
      <c r="M3651" t="str">
        <f>IF(OR(I3651="PIZ BUIN",I3651="LISTERINE"),VLOOKUP(E3651,MAPEO!C:D,2,0)&amp;" "&amp;H3651,VLOOKUP(E3651,MAPEO!C:D,2,0))</f>
        <v>Micralax</v>
      </c>
      <c r="N3651" t="str">
        <f>VLOOKUP(F3651,MD!A:B,2,0)</f>
        <v>YTD 2015</v>
      </c>
    </row>
    <row r="3652" spans="1:14">
      <c r="A3652" t="s">
        <v>133</v>
      </c>
      <c r="B3652" t="s">
        <v>0</v>
      </c>
      <c r="C3652" t="s">
        <v>215</v>
      </c>
      <c r="D3652" t="s">
        <v>436</v>
      </c>
      <c r="E3652" t="s">
        <v>436</v>
      </c>
      <c r="F3652" t="s">
        <v>108</v>
      </c>
      <c r="G3652" s="3">
        <v>-26719.84</v>
      </c>
      <c r="H3652" s="3" t="str">
        <f>VLOOKUP($A3652&amp;$C3652&amp;$B3652,Mapping!$C:$G,3,0)</f>
        <v>PHARMA</v>
      </c>
      <c r="I3652" t="str">
        <f>VLOOKUP($A3652&amp;$C3652&amp;$B3652,Mapping!$C:$G,4,0)</f>
        <v>Microlax</v>
      </c>
      <c r="J3652" t="str">
        <f t="shared" si="57"/>
        <v>MICRALAX MACROGOL</v>
      </c>
      <c r="K3652" t="str">
        <f>VLOOKUP($A3652&amp;$C3652&amp;$B3652,Mapping!$C:$G,5,0)</f>
        <v>OTC</v>
      </c>
      <c r="L3652" t="str">
        <f>VLOOKUP(J3652&amp;H3652,Mapping!J:K,2,0)</f>
        <v>Macrogol</v>
      </c>
      <c r="M3652" t="str">
        <f>IF(OR(I3652="PIZ BUIN",I3652="LISTERINE"),VLOOKUP(E3652,MAPEO!C:D,2,0)&amp;" "&amp;H3652,VLOOKUP(E3652,MAPEO!C:D,2,0))</f>
        <v>Micralax</v>
      </c>
      <c r="N3652">
        <f>VLOOKUP(F3652,MD!A:B,2,0)</f>
        <v>0</v>
      </c>
    </row>
    <row r="3653" spans="1:14">
      <c r="A3653" t="s">
        <v>133</v>
      </c>
      <c r="B3653" t="s">
        <v>0</v>
      </c>
      <c r="C3653" t="s">
        <v>215</v>
      </c>
      <c r="D3653" t="s">
        <v>436</v>
      </c>
      <c r="E3653" t="s">
        <v>436</v>
      </c>
      <c r="F3653" t="s">
        <v>109</v>
      </c>
      <c r="G3653" s="3">
        <v>-10843.81</v>
      </c>
      <c r="H3653" s="3" t="str">
        <f>VLOOKUP($A3653&amp;$C3653&amp;$B3653,Mapping!$C:$G,3,0)</f>
        <v>PHARMA</v>
      </c>
      <c r="I3653" t="str">
        <f>VLOOKUP($A3653&amp;$C3653&amp;$B3653,Mapping!$C:$G,4,0)</f>
        <v>Microlax</v>
      </c>
      <c r="J3653" t="str">
        <f t="shared" si="57"/>
        <v>MICRALAX MACROGOL</v>
      </c>
      <c r="K3653" t="str">
        <f>VLOOKUP($A3653&amp;$C3653&amp;$B3653,Mapping!$C:$G,5,0)</f>
        <v>OTC</v>
      </c>
      <c r="L3653" t="str">
        <f>VLOOKUP(J3653&amp;H3653,Mapping!J:K,2,0)</f>
        <v>Macrogol</v>
      </c>
      <c r="M3653" t="str">
        <f>IF(OR(I3653="PIZ BUIN",I3653="LISTERINE"),VLOOKUP(E3653,MAPEO!C:D,2,0)&amp;" "&amp;H3653,VLOOKUP(E3653,MAPEO!C:D,2,0))</f>
        <v>Micralax</v>
      </c>
      <c r="N3653">
        <f>VLOOKUP(F3653,MD!A:B,2,0)</f>
        <v>0</v>
      </c>
    </row>
    <row r="3654" spans="1:14">
      <c r="A3654" t="s">
        <v>133</v>
      </c>
      <c r="B3654" t="s">
        <v>0</v>
      </c>
      <c r="C3654" t="s">
        <v>215</v>
      </c>
      <c r="D3654" t="s">
        <v>436</v>
      </c>
      <c r="E3654" t="s">
        <v>436</v>
      </c>
      <c r="F3654" t="s">
        <v>110</v>
      </c>
      <c r="G3654" s="3">
        <v>-14241.84</v>
      </c>
      <c r="H3654" s="3" t="str">
        <f>VLOOKUP($A3654&amp;$C3654&amp;$B3654,Mapping!$C:$G,3,0)</f>
        <v>PHARMA</v>
      </c>
      <c r="I3654" t="str">
        <f>VLOOKUP($A3654&amp;$C3654&amp;$B3654,Mapping!$C:$G,4,0)</f>
        <v>Microlax</v>
      </c>
      <c r="J3654" t="str">
        <f t="shared" si="57"/>
        <v>MICRALAX MACROGOL</v>
      </c>
      <c r="K3654" t="str">
        <f>VLOOKUP($A3654&amp;$C3654&amp;$B3654,Mapping!$C:$G,5,0)</f>
        <v>OTC</v>
      </c>
      <c r="L3654" t="str">
        <f>VLOOKUP(J3654&amp;H3654,Mapping!J:K,2,0)</f>
        <v>Macrogol</v>
      </c>
      <c r="M3654" t="str">
        <f>IF(OR(I3654="PIZ BUIN",I3654="LISTERINE"),VLOOKUP(E3654,MAPEO!C:D,2,0)&amp;" "&amp;H3654,VLOOKUP(E3654,MAPEO!C:D,2,0))</f>
        <v>Micralax</v>
      </c>
      <c r="N3654">
        <f>VLOOKUP(F3654,MD!A:B,2,0)</f>
        <v>0</v>
      </c>
    </row>
    <row r="3655" spans="1:14">
      <c r="A3655" t="s">
        <v>133</v>
      </c>
      <c r="B3655" t="s">
        <v>0</v>
      </c>
      <c r="C3655" t="s">
        <v>215</v>
      </c>
      <c r="D3655" t="s">
        <v>436</v>
      </c>
      <c r="E3655" t="s">
        <v>436</v>
      </c>
      <c r="F3655" t="s">
        <v>111</v>
      </c>
      <c r="G3655" s="3">
        <v>-11205.86</v>
      </c>
      <c r="H3655" s="3" t="str">
        <f>VLOOKUP($A3655&amp;$C3655&amp;$B3655,Mapping!$C:$G,3,0)</f>
        <v>PHARMA</v>
      </c>
      <c r="I3655" t="str">
        <f>VLOOKUP($A3655&amp;$C3655&amp;$B3655,Mapping!$C:$G,4,0)</f>
        <v>Microlax</v>
      </c>
      <c r="J3655" t="str">
        <f t="shared" si="57"/>
        <v>MICRALAX MACROGOL</v>
      </c>
      <c r="K3655" t="str">
        <f>VLOOKUP($A3655&amp;$C3655&amp;$B3655,Mapping!$C:$G,5,0)</f>
        <v>OTC</v>
      </c>
      <c r="L3655" t="str">
        <f>VLOOKUP(J3655&amp;H3655,Mapping!J:K,2,0)</f>
        <v>Macrogol</v>
      </c>
      <c r="M3655" t="str">
        <f>IF(OR(I3655="PIZ BUIN",I3655="LISTERINE"),VLOOKUP(E3655,MAPEO!C:D,2,0)&amp;" "&amp;H3655,VLOOKUP(E3655,MAPEO!C:D,2,0))</f>
        <v>Micralax</v>
      </c>
      <c r="N3655">
        <f>VLOOKUP(F3655,MD!A:B,2,0)</f>
        <v>0</v>
      </c>
    </row>
    <row r="3656" spans="1:14">
      <c r="A3656" t="s">
        <v>133</v>
      </c>
      <c r="B3656" t="s">
        <v>0</v>
      </c>
      <c r="C3656" t="s">
        <v>215</v>
      </c>
      <c r="D3656" t="s">
        <v>436</v>
      </c>
      <c r="E3656" t="s">
        <v>436</v>
      </c>
      <c r="F3656" t="s">
        <v>114</v>
      </c>
      <c r="G3656" s="3">
        <v>-7848.4</v>
      </c>
      <c r="H3656" s="3" t="str">
        <f>VLOOKUP($A3656&amp;$C3656&amp;$B3656,Mapping!$C:$G,3,0)</f>
        <v>PHARMA</v>
      </c>
      <c r="I3656" t="str">
        <f>VLOOKUP($A3656&amp;$C3656&amp;$B3656,Mapping!$C:$G,4,0)</f>
        <v>Microlax</v>
      </c>
      <c r="J3656" t="str">
        <f t="shared" si="57"/>
        <v>MICRALAX MACROGOL</v>
      </c>
      <c r="K3656" t="str">
        <f>VLOOKUP($A3656&amp;$C3656&amp;$B3656,Mapping!$C:$G,5,0)</f>
        <v>OTC</v>
      </c>
      <c r="L3656" t="str">
        <f>VLOOKUP(J3656&amp;H3656,Mapping!J:K,2,0)</f>
        <v>Macrogol</v>
      </c>
      <c r="M3656" t="str">
        <f>IF(OR(I3656="PIZ BUIN",I3656="LISTERINE"),VLOOKUP(E3656,MAPEO!C:D,2,0)&amp;" "&amp;H3656,VLOOKUP(E3656,MAPEO!C:D,2,0))</f>
        <v>Micralax</v>
      </c>
      <c r="N3656">
        <f>VLOOKUP(F3656,MD!A:B,2,0)</f>
        <v>0</v>
      </c>
    </row>
    <row r="3657" spans="1:14">
      <c r="A3657" t="s">
        <v>133</v>
      </c>
      <c r="B3657" t="s">
        <v>0</v>
      </c>
      <c r="C3657" t="s">
        <v>215</v>
      </c>
      <c r="D3657" t="s">
        <v>436</v>
      </c>
      <c r="E3657" t="s">
        <v>436</v>
      </c>
      <c r="F3657" t="s">
        <v>115</v>
      </c>
      <c r="G3657" s="3">
        <v>-1128.81</v>
      </c>
      <c r="H3657" s="3" t="str">
        <f>VLOOKUP($A3657&amp;$C3657&amp;$B3657,Mapping!$C:$G,3,0)</f>
        <v>PHARMA</v>
      </c>
      <c r="I3657" t="str">
        <f>VLOOKUP($A3657&amp;$C3657&amp;$B3657,Mapping!$C:$G,4,0)</f>
        <v>Microlax</v>
      </c>
      <c r="J3657" t="str">
        <f t="shared" si="57"/>
        <v>MICRALAX MACROGOL</v>
      </c>
      <c r="K3657" t="str">
        <f>VLOOKUP($A3657&amp;$C3657&amp;$B3657,Mapping!$C:$G,5,0)</f>
        <v>OTC</v>
      </c>
      <c r="L3657" t="str">
        <f>VLOOKUP(J3657&amp;H3657,Mapping!J:K,2,0)</f>
        <v>Macrogol</v>
      </c>
      <c r="M3657" t="str">
        <f>IF(OR(I3657="PIZ BUIN",I3657="LISTERINE"),VLOOKUP(E3657,MAPEO!C:D,2,0)&amp;" "&amp;H3657,VLOOKUP(E3657,MAPEO!C:D,2,0))</f>
        <v>Micralax</v>
      </c>
      <c r="N3657" t="str">
        <f>VLOOKUP(F3657,MD!A:B,2,0)</f>
        <v>YTD 2016</v>
      </c>
    </row>
    <row r="3658" spans="1:14">
      <c r="A3658" t="s">
        <v>133</v>
      </c>
      <c r="B3658" t="s">
        <v>0</v>
      </c>
      <c r="C3658" t="s">
        <v>215</v>
      </c>
      <c r="D3658" t="s">
        <v>436</v>
      </c>
      <c r="E3658" t="s">
        <v>436</v>
      </c>
      <c r="F3658" t="s">
        <v>117</v>
      </c>
      <c r="G3658" s="3">
        <v>-4057.75</v>
      </c>
      <c r="H3658" s="3" t="str">
        <f>VLOOKUP($A3658&amp;$C3658&amp;$B3658,Mapping!$C:$G,3,0)</f>
        <v>PHARMA</v>
      </c>
      <c r="I3658" t="str">
        <f>VLOOKUP($A3658&amp;$C3658&amp;$B3658,Mapping!$C:$G,4,0)</f>
        <v>Microlax</v>
      </c>
      <c r="J3658" t="str">
        <f t="shared" si="57"/>
        <v>MICRALAX MACROGOL</v>
      </c>
      <c r="K3658" t="str">
        <f>VLOOKUP($A3658&amp;$C3658&amp;$B3658,Mapping!$C:$G,5,0)</f>
        <v>OTC</v>
      </c>
      <c r="L3658" t="str">
        <f>VLOOKUP(J3658&amp;H3658,Mapping!J:K,2,0)</f>
        <v>Macrogol</v>
      </c>
      <c r="M3658" t="str">
        <f>IF(OR(I3658="PIZ BUIN",I3658="LISTERINE"),VLOOKUP(E3658,MAPEO!C:D,2,0)&amp;" "&amp;H3658,VLOOKUP(E3658,MAPEO!C:D,2,0))</f>
        <v>Micralax</v>
      </c>
      <c r="N3658" t="str">
        <f>VLOOKUP(F3658,MD!A:B,2,0)</f>
        <v>YTD 2016</v>
      </c>
    </row>
    <row r="3659" spans="1:14">
      <c r="A3659" t="s">
        <v>133</v>
      </c>
      <c r="B3659" t="s">
        <v>0</v>
      </c>
      <c r="C3659" t="s">
        <v>215</v>
      </c>
      <c r="D3659" t="s">
        <v>436</v>
      </c>
      <c r="E3659" t="s">
        <v>436</v>
      </c>
      <c r="F3659" t="s">
        <v>118</v>
      </c>
      <c r="G3659" s="3">
        <v>-1621.71</v>
      </c>
      <c r="H3659" s="3" t="str">
        <f>VLOOKUP($A3659&amp;$C3659&amp;$B3659,Mapping!$C:$G,3,0)</f>
        <v>PHARMA</v>
      </c>
      <c r="I3659" t="str">
        <f>VLOOKUP($A3659&amp;$C3659&amp;$B3659,Mapping!$C:$G,4,0)</f>
        <v>Microlax</v>
      </c>
      <c r="J3659" t="str">
        <f t="shared" si="57"/>
        <v>MICRALAX MACROGOL</v>
      </c>
      <c r="K3659" t="str">
        <f>VLOOKUP($A3659&amp;$C3659&amp;$B3659,Mapping!$C:$G,5,0)</f>
        <v>OTC</v>
      </c>
      <c r="L3659" t="str">
        <f>VLOOKUP(J3659&amp;H3659,Mapping!J:K,2,0)</f>
        <v>Macrogol</v>
      </c>
      <c r="M3659" t="str">
        <f>IF(OR(I3659="PIZ BUIN",I3659="LISTERINE"),VLOOKUP(E3659,MAPEO!C:D,2,0)&amp;" "&amp;H3659,VLOOKUP(E3659,MAPEO!C:D,2,0))</f>
        <v>Micralax</v>
      </c>
      <c r="N3659" t="str">
        <f>VLOOKUP(F3659,MD!A:B,2,0)</f>
        <v>YTD 2016</v>
      </c>
    </row>
    <row r="3660" spans="1:14">
      <c r="A3660" t="s">
        <v>133</v>
      </c>
      <c r="B3660" t="s">
        <v>0</v>
      </c>
      <c r="C3660" t="s">
        <v>215</v>
      </c>
      <c r="D3660" t="s">
        <v>436</v>
      </c>
      <c r="E3660" t="s">
        <v>689</v>
      </c>
      <c r="F3660" t="s">
        <v>482</v>
      </c>
      <c r="G3660" s="3">
        <v>735.65</v>
      </c>
      <c r="H3660" s="3" t="str">
        <f>VLOOKUP($A3660&amp;$C3660&amp;$B3660,Mapping!$C:$G,3,0)</f>
        <v>PHARMA</v>
      </c>
      <c r="I3660" t="str">
        <f>VLOOKUP($A3660&amp;$C3660&amp;$B3660,Mapping!$C:$G,4,0)</f>
        <v>Microlax</v>
      </c>
      <c r="J3660" t="str">
        <f t="shared" si="57"/>
        <v>MICRALAX MACROGOL</v>
      </c>
      <c r="K3660" t="str">
        <f>VLOOKUP($A3660&amp;$C3660&amp;$B3660,Mapping!$C:$G,5,0)</f>
        <v>OTC</v>
      </c>
      <c r="L3660" t="str">
        <f>VLOOKUP(J3660&amp;H3660,Mapping!J:K,2,0)</f>
        <v>Macrogol</v>
      </c>
      <c r="M3660" t="str">
        <f>IF(OR(I3660="PIZ BUIN",I3660="LISTERINE"),VLOOKUP(E3660,MAPEO!C:D,2,0)&amp;" "&amp;H3660,VLOOKUP(E3660,MAPEO!C:D,2,0))</f>
        <v>Micralax</v>
      </c>
      <c r="N3660">
        <f>VLOOKUP(F3660,MD!A:B,2,0)</f>
        <v>0</v>
      </c>
    </row>
    <row r="3661" spans="1:14">
      <c r="A3661" t="s">
        <v>133</v>
      </c>
      <c r="B3661" t="s">
        <v>0</v>
      </c>
      <c r="C3661" t="s">
        <v>215</v>
      </c>
      <c r="D3661" t="s">
        <v>436</v>
      </c>
      <c r="E3661" t="s">
        <v>689</v>
      </c>
      <c r="F3661" t="s">
        <v>483</v>
      </c>
      <c r="G3661" s="3">
        <v>1138.9100000000001</v>
      </c>
      <c r="H3661" s="3" t="str">
        <f>VLOOKUP($A3661&amp;$C3661&amp;$B3661,Mapping!$C:$G,3,0)</f>
        <v>PHARMA</v>
      </c>
      <c r="I3661" t="str">
        <f>VLOOKUP($A3661&amp;$C3661&amp;$B3661,Mapping!$C:$G,4,0)</f>
        <v>Microlax</v>
      </c>
      <c r="J3661" t="str">
        <f t="shared" si="57"/>
        <v>MICRALAX MACROGOL</v>
      </c>
      <c r="K3661" t="str">
        <f>VLOOKUP($A3661&amp;$C3661&amp;$B3661,Mapping!$C:$G,5,0)</f>
        <v>OTC</v>
      </c>
      <c r="L3661" t="str">
        <f>VLOOKUP(J3661&amp;H3661,Mapping!J:K,2,0)</f>
        <v>Macrogol</v>
      </c>
      <c r="M3661" t="str">
        <f>IF(OR(I3661="PIZ BUIN",I3661="LISTERINE"),VLOOKUP(E3661,MAPEO!C:D,2,0)&amp;" "&amp;H3661,VLOOKUP(E3661,MAPEO!C:D,2,0))</f>
        <v>Micralax</v>
      </c>
      <c r="N3661">
        <f>VLOOKUP(F3661,MD!A:B,2,0)</f>
        <v>0</v>
      </c>
    </row>
    <row r="3662" spans="1:14">
      <c r="A3662" t="s">
        <v>133</v>
      </c>
      <c r="B3662" t="s">
        <v>0</v>
      </c>
      <c r="C3662" t="s">
        <v>215</v>
      </c>
      <c r="D3662" t="s">
        <v>436</v>
      </c>
      <c r="E3662" t="s">
        <v>689</v>
      </c>
      <c r="F3662" t="s">
        <v>484</v>
      </c>
      <c r="G3662" s="3">
        <v>-4091.95</v>
      </c>
      <c r="H3662" s="3" t="str">
        <f>VLOOKUP($A3662&amp;$C3662&amp;$B3662,Mapping!$C:$G,3,0)</f>
        <v>PHARMA</v>
      </c>
      <c r="I3662" t="str">
        <f>VLOOKUP($A3662&amp;$C3662&amp;$B3662,Mapping!$C:$G,4,0)</f>
        <v>Microlax</v>
      </c>
      <c r="J3662" t="str">
        <f t="shared" si="57"/>
        <v>MICRALAX MACROGOL</v>
      </c>
      <c r="K3662" t="str">
        <f>VLOOKUP($A3662&amp;$C3662&amp;$B3662,Mapping!$C:$G,5,0)</f>
        <v>OTC</v>
      </c>
      <c r="L3662" t="str">
        <f>VLOOKUP(J3662&amp;H3662,Mapping!J:K,2,0)</f>
        <v>Macrogol</v>
      </c>
      <c r="M3662" t="str">
        <f>IF(OR(I3662="PIZ BUIN",I3662="LISTERINE"),VLOOKUP(E3662,MAPEO!C:D,2,0)&amp;" "&amp;H3662,VLOOKUP(E3662,MAPEO!C:D,2,0))</f>
        <v>Micralax</v>
      </c>
      <c r="N3662">
        <f>VLOOKUP(F3662,MD!A:B,2,0)</f>
        <v>0</v>
      </c>
    </row>
    <row r="3663" spans="1:14">
      <c r="A3663" t="s">
        <v>133</v>
      </c>
      <c r="B3663" t="s">
        <v>0</v>
      </c>
      <c r="C3663" t="s">
        <v>215</v>
      </c>
      <c r="D3663" t="s">
        <v>436</v>
      </c>
      <c r="E3663" t="s">
        <v>689</v>
      </c>
      <c r="F3663" t="s">
        <v>485</v>
      </c>
      <c r="G3663" s="3">
        <v>620.01</v>
      </c>
      <c r="H3663" s="3" t="str">
        <f>VLOOKUP($A3663&amp;$C3663&amp;$B3663,Mapping!$C:$G,3,0)</f>
        <v>PHARMA</v>
      </c>
      <c r="I3663" t="str">
        <f>VLOOKUP($A3663&amp;$C3663&amp;$B3663,Mapping!$C:$G,4,0)</f>
        <v>Microlax</v>
      </c>
      <c r="J3663" t="str">
        <f t="shared" si="57"/>
        <v>MICRALAX MACROGOL</v>
      </c>
      <c r="K3663" t="str">
        <f>VLOOKUP($A3663&amp;$C3663&amp;$B3663,Mapping!$C:$G,5,0)</f>
        <v>OTC</v>
      </c>
      <c r="L3663" t="str">
        <f>VLOOKUP(J3663&amp;H3663,Mapping!J:K,2,0)</f>
        <v>Macrogol</v>
      </c>
      <c r="M3663" t="str">
        <f>IF(OR(I3663="PIZ BUIN",I3663="LISTERINE"),VLOOKUP(E3663,MAPEO!C:D,2,0)&amp;" "&amp;H3663,VLOOKUP(E3663,MAPEO!C:D,2,0))</f>
        <v>Micralax</v>
      </c>
      <c r="N3663">
        <f>VLOOKUP(F3663,MD!A:B,2,0)</f>
        <v>0</v>
      </c>
    </row>
    <row r="3664" spans="1:14">
      <c r="A3664" t="s">
        <v>133</v>
      </c>
      <c r="B3664" t="s">
        <v>0</v>
      </c>
      <c r="C3664" t="s">
        <v>215</v>
      </c>
      <c r="D3664" t="s">
        <v>436</v>
      </c>
      <c r="E3664" t="s">
        <v>689</v>
      </c>
      <c r="F3664" t="s">
        <v>486</v>
      </c>
      <c r="G3664" s="3">
        <v>3579.33</v>
      </c>
      <c r="H3664" s="3" t="str">
        <f>VLOOKUP($A3664&amp;$C3664&amp;$B3664,Mapping!$C:$G,3,0)</f>
        <v>PHARMA</v>
      </c>
      <c r="I3664" t="str">
        <f>VLOOKUP($A3664&amp;$C3664&amp;$B3664,Mapping!$C:$G,4,0)</f>
        <v>Microlax</v>
      </c>
      <c r="J3664" t="str">
        <f t="shared" si="57"/>
        <v>MICRALAX MACROGOL</v>
      </c>
      <c r="K3664" t="str">
        <f>VLOOKUP($A3664&amp;$C3664&amp;$B3664,Mapping!$C:$G,5,0)</f>
        <v>OTC</v>
      </c>
      <c r="L3664" t="str">
        <f>VLOOKUP(J3664&amp;H3664,Mapping!J:K,2,0)</f>
        <v>Macrogol</v>
      </c>
      <c r="M3664" t="str">
        <f>IF(OR(I3664="PIZ BUIN",I3664="LISTERINE"),VLOOKUP(E3664,MAPEO!C:D,2,0)&amp;" "&amp;H3664,VLOOKUP(E3664,MAPEO!C:D,2,0))</f>
        <v>Micralax</v>
      </c>
      <c r="N3664">
        <f>VLOOKUP(F3664,MD!A:B,2,0)</f>
        <v>0</v>
      </c>
    </row>
    <row r="3665" spans="1:14">
      <c r="A3665" t="s">
        <v>133</v>
      </c>
      <c r="B3665" t="s">
        <v>0</v>
      </c>
      <c r="C3665" t="s">
        <v>215</v>
      </c>
      <c r="D3665" t="s">
        <v>436</v>
      </c>
      <c r="E3665" t="s">
        <v>689</v>
      </c>
      <c r="F3665" t="s">
        <v>487</v>
      </c>
      <c r="G3665" s="3">
        <v>4965.79</v>
      </c>
      <c r="H3665" s="3" t="str">
        <f>VLOOKUP($A3665&amp;$C3665&amp;$B3665,Mapping!$C:$G,3,0)</f>
        <v>PHARMA</v>
      </c>
      <c r="I3665" t="str">
        <f>VLOOKUP($A3665&amp;$C3665&amp;$B3665,Mapping!$C:$G,4,0)</f>
        <v>Microlax</v>
      </c>
      <c r="J3665" t="str">
        <f t="shared" si="57"/>
        <v>MICRALAX MACROGOL</v>
      </c>
      <c r="K3665" t="str">
        <f>VLOOKUP($A3665&amp;$C3665&amp;$B3665,Mapping!$C:$G,5,0)</f>
        <v>OTC</v>
      </c>
      <c r="L3665" t="str">
        <f>VLOOKUP(J3665&amp;H3665,Mapping!J:K,2,0)</f>
        <v>Macrogol</v>
      </c>
      <c r="M3665" t="str">
        <f>IF(OR(I3665="PIZ BUIN",I3665="LISTERINE"),VLOOKUP(E3665,MAPEO!C:D,2,0)&amp;" "&amp;H3665,VLOOKUP(E3665,MAPEO!C:D,2,0))</f>
        <v>Micralax</v>
      </c>
      <c r="N3665">
        <f>VLOOKUP(F3665,MD!A:B,2,0)</f>
        <v>0</v>
      </c>
    </row>
    <row r="3666" spans="1:14">
      <c r="A3666" t="s">
        <v>133</v>
      </c>
      <c r="B3666" t="s">
        <v>0</v>
      </c>
      <c r="C3666" t="s">
        <v>215</v>
      </c>
      <c r="D3666" t="s">
        <v>436</v>
      </c>
      <c r="E3666" t="s">
        <v>689</v>
      </c>
      <c r="F3666" t="s">
        <v>488</v>
      </c>
      <c r="G3666" s="3">
        <v>2195.08</v>
      </c>
      <c r="H3666" s="3" t="str">
        <f>VLOOKUP($A3666&amp;$C3666&amp;$B3666,Mapping!$C:$G,3,0)</f>
        <v>PHARMA</v>
      </c>
      <c r="I3666" t="str">
        <f>VLOOKUP($A3666&amp;$C3666&amp;$B3666,Mapping!$C:$G,4,0)</f>
        <v>Microlax</v>
      </c>
      <c r="J3666" t="str">
        <f t="shared" si="57"/>
        <v>MICRALAX MACROGOL</v>
      </c>
      <c r="K3666" t="str">
        <f>VLOOKUP($A3666&amp;$C3666&amp;$B3666,Mapping!$C:$G,5,0)</f>
        <v>OTC</v>
      </c>
      <c r="L3666" t="str">
        <f>VLOOKUP(J3666&amp;H3666,Mapping!J:K,2,0)</f>
        <v>Macrogol</v>
      </c>
      <c r="M3666" t="str">
        <f>IF(OR(I3666="PIZ BUIN",I3666="LISTERINE"),VLOOKUP(E3666,MAPEO!C:D,2,0)&amp;" "&amp;H3666,VLOOKUP(E3666,MAPEO!C:D,2,0))</f>
        <v>Micralax</v>
      </c>
      <c r="N3666">
        <f>VLOOKUP(F3666,MD!A:B,2,0)</f>
        <v>0</v>
      </c>
    </row>
    <row r="3667" spans="1:14">
      <c r="A3667" t="s">
        <v>133</v>
      </c>
      <c r="B3667" t="s">
        <v>0</v>
      </c>
      <c r="C3667" t="s">
        <v>215</v>
      </c>
      <c r="D3667" t="s">
        <v>436</v>
      </c>
      <c r="E3667" t="s">
        <v>689</v>
      </c>
      <c r="F3667" t="s">
        <v>489</v>
      </c>
      <c r="G3667" s="3">
        <v>-272.61</v>
      </c>
      <c r="H3667" s="3" t="str">
        <f>VLOOKUP($A3667&amp;$C3667&amp;$B3667,Mapping!$C:$G,3,0)</f>
        <v>PHARMA</v>
      </c>
      <c r="I3667" t="str">
        <f>VLOOKUP($A3667&amp;$C3667&amp;$B3667,Mapping!$C:$G,4,0)</f>
        <v>Microlax</v>
      </c>
      <c r="J3667" t="str">
        <f t="shared" si="57"/>
        <v>MICRALAX MACROGOL</v>
      </c>
      <c r="K3667" t="str">
        <f>VLOOKUP($A3667&amp;$C3667&amp;$B3667,Mapping!$C:$G,5,0)</f>
        <v>OTC</v>
      </c>
      <c r="L3667" t="str">
        <f>VLOOKUP(J3667&amp;H3667,Mapping!J:K,2,0)</f>
        <v>Macrogol</v>
      </c>
      <c r="M3667" t="str">
        <f>IF(OR(I3667="PIZ BUIN",I3667="LISTERINE"),VLOOKUP(E3667,MAPEO!C:D,2,0)&amp;" "&amp;H3667,VLOOKUP(E3667,MAPEO!C:D,2,0))</f>
        <v>Micralax</v>
      </c>
      <c r="N3667">
        <f>VLOOKUP(F3667,MD!A:B,2,0)</f>
        <v>0</v>
      </c>
    </row>
    <row r="3668" spans="1:14">
      <c r="A3668" t="s">
        <v>133</v>
      </c>
      <c r="B3668" t="s">
        <v>0</v>
      </c>
      <c r="C3668" t="s">
        <v>215</v>
      </c>
      <c r="D3668" t="s">
        <v>436</v>
      </c>
      <c r="E3668" t="s">
        <v>689</v>
      </c>
      <c r="F3668" t="s">
        <v>490</v>
      </c>
      <c r="G3668" s="3">
        <v>5913.65</v>
      </c>
      <c r="H3668" s="3" t="str">
        <f>VLOOKUP($A3668&amp;$C3668&amp;$B3668,Mapping!$C:$G,3,0)</f>
        <v>PHARMA</v>
      </c>
      <c r="I3668" t="str">
        <f>VLOOKUP($A3668&amp;$C3668&amp;$B3668,Mapping!$C:$G,4,0)</f>
        <v>Microlax</v>
      </c>
      <c r="J3668" t="str">
        <f t="shared" si="57"/>
        <v>MICRALAX MACROGOL</v>
      </c>
      <c r="K3668" t="str">
        <f>VLOOKUP($A3668&amp;$C3668&amp;$B3668,Mapping!$C:$G,5,0)</f>
        <v>OTC</v>
      </c>
      <c r="L3668" t="str">
        <f>VLOOKUP(J3668&amp;H3668,Mapping!J:K,2,0)</f>
        <v>Macrogol</v>
      </c>
      <c r="M3668" t="str">
        <f>IF(OR(I3668="PIZ BUIN",I3668="LISTERINE"),VLOOKUP(E3668,MAPEO!C:D,2,0)&amp;" "&amp;H3668,VLOOKUP(E3668,MAPEO!C:D,2,0))</f>
        <v>Micralax</v>
      </c>
      <c r="N3668">
        <f>VLOOKUP(F3668,MD!A:B,2,0)</f>
        <v>0</v>
      </c>
    </row>
    <row r="3669" spans="1:14">
      <c r="A3669" t="s">
        <v>133</v>
      </c>
      <c r="B3669" t="s">
        <v>0</v>
      </c>
      <c r="C3669" t="s">
        <v>215</v>
      </c>
      <c r="D3669" t="s">
        <v>436</v>
      </c>
      <c r="E3669" t="s">
        <v>689</v>
      </c>
      <c r="F3669" t="s">
        <v>491</v>
      </c>
      <c r="G3669" s="3">
        <v>-830.15</v>
      </c>
      <c r="H3669" s="3" t="str">
        <f>VLOOKUP($A3669&amp;$C3669&amp;$B3669,Mapping!$C:$G,3,0)</f>
        <v>PHARMA</v>
      </c>
      <c r="I3669" t="str">
        <f>VLOOKUP($A3669&amp;$C3669&amp;$B3669,Mapping!$C:$G,4,0)</f>
        <v>Microlax</v>
      </c>
      <c r="J3669" t="str">
        <f t="shared" si="57"/>
        <v>MICRALAX MACROGOL</v>
      </c>
      <c r="K3669" t="str">
        <f>VLOOKUP($A3669&amp;$C3669&amp;$B3669,Mapping!$C:$G,5,0)</f>
        <v>OTC</v>
      </c>
      <c r="L3669" t="str">
        <f>VLOOKUP(J3669&amp;H3669,Mapping!J:K,2,0)</f>
        <v>Macrogol</v>
      </c>
      <c r="M3669" t="str">
        <f>IF(OR(I3669="PIZ BUIN",I3669="LISTERINE"),VLOOKUP(E3669,MAPEO!C:D,2,0)&amp;" "&amp;H3669,VLOOKUP(E3669,MAPEO!C:D,2,0))</f>
        <v>Micralax</v>
      </c>
      <c r="N3669">
        <f>VLOOKUP(F3669,MD!A:B,2,0)</f>
        <v>0</v>
      </c>
    </row>
    <row r="3670" spans="1:14">
      <c r="A3670" t="s">
        <v>133</v>
      </c>
      <c r="B3670" t="s">
        <v>0</v>
      </c>
      <c r="C3670" t="s">
        <v>215</v>
      </c>
      <c r="D3670" t="s">
        <v>436</v>
      </c>
      <c r="E3670" t="s">
        <v>689</v>
      </c>
      <c r="F3670" t="s">
        <v>492</v>
      </c>
      <c r="G3670" s="3">
        <v>59.99</v>
      </c>
      <c r="H3670" s="3" t="str">
        <f>VLOOKUP($A3670&amp;$C3670&amp;$B3670,Mapping!$C:$G,3,0)</f>
        <v>PHARMA</v>
      </c>
      <c r="I3670" t="str">
        <f>VLOOKUP($A3670&amp;$C3670&amp;$B3670,Mapping!$C:$G,4,0)</f>
        <v>Microlax</v>
      </c>
      <c r="J3670" t="str">
        <f t="shared" si="57"/>
        <v>MICRALAX MACROGOL</v>
      </c>
      <c r="K3670" t="str">
        <f>VLOOKUP($A3670&amp;$C3670&amp;$B3670,Mapping!$C:$G,5,0)</f>
        <v>OTC</v>
      </c>
      <c r="L3670" t="str">
        <f>VLOOKUP(J3670&amp;H3670,Mapping!J:K,2,0)</f>
        <v>Macrogol</v>
      </c>
      <c r="M3670" t="str">
        <f>IF(OR(I3670="PIZ BUIN",I3670="LISTERINE"),VLOOKUP(E3670,MAPEO!C:D,2,0)&amp;" "&amp;H3670,VLOOKUP(E3670,MAPEO!C:D,2,0))</f>
        <v>Micralax</v>
      </c>
      <c r="N3670">
        <f>VLOOKUP(F3670,MD!A:B,2,0)</f>
        <v>0</v>
      </c>
    </row>
    <row r="3671" spans="1:14">
      <c r="A3671" t="s">
        <v>133</v>
      </c>
      <c r="B3671" t="s">
        <v>0</v>
      </c>
      <c r="C3671" t="s">
        <v>215</v>
      </c>
      <c r="D3671" t="s">
        <v>436</v>
      </c>
      <c r="E3671" t="s">
        <v>689</v>
      </c>
      <c r="F3671" t="s">
        <v>493</v>
      </c>
      <c r="G3671" s="3">
        <v>-4092.18</v>
      </c>
      <c r="H3671" s="3" t="str">
        <f>VLOOKUP($A3671&amp;$C3671&amp;$B3671,Mapping!$C:$G,3,0)</f>
        <v>PHARMA</v>
      </c>
      <c r="I3671" t="str">
        <f>VLOOKUP($A3671&amp;$C3671&amp;$B3671,Mapping!$C:$G,4,0)</f>
        <v>Microlax</v>
      </c>
      <c r="J3671" t="str">
        <f t="shared" si="57"/>
        <v>MICRALAX MACROGOL</v>
      </c>
      <c r="K3671" t="str">
        <f>VLOOKUP($A3671&amp;$C3671&amp;$B3671,Mapping!$C:$G,5,0)</f>
        <v>OTC</v>
      </c>
      <c r="L3671" t="str">
        <f>VLOOKUP(J3671&amp;H3671,Mapping!J:K,2,0)</f>
        <v>Macrogol</v>
      </c>
      <c r="M3671" t="str">
        <f>IF(OR(I3671="PIZ BUIN",I3671="LISTERINE"),VLOOKUP(E3671,MAPEO!C:D,2,0)&amp;" "&amp;H3671,VLOOKUP(E3671,MAPEO!C:D,2,0))</f>
        <v>Micralax</v>
      </c>
      <c r="N3671">
        <f>VLOOKUP(F3671,MD!A:B,2,0)</f>
        <v>0</v>
      </c>
    </row>
    <row r="3672" spans="1:14">
      <c r="A3672" t="s">
        <v>133</v>
      </c>
      <c r="B3672" t="s">
        <v>0</v>
      </c>
      <c r="C3672" t="s">
        <v>215</v>
      </c>
      <c r="D3672" t="s">
        <v>437</v>
      </c>
      <c r="E3672" t="s">
        <v>690</v>
      </c>
      <c r="F3672" t="s">
        <v>482</v>
      </c>
      <c r="G3672" s="3">
        <v>61.57</v>
      </c>
      <c r="H3672" s="3" t="str">
        <f>VLOOKUP($A3672&amp;$C3672&amp;$B3672,Mapping!$C:$G,3,0)</f>
        <v>PHARMA</v>
      </c>
      <c r="I3672" t="str">
        <f>VLOOKUP($A3672&amp;$C3672&amp;$B3672,Mapping!$C:$G,4,0)</f>
        <v>Microlax</v>
      </c>
      <c r="J3672" t="str">
        <f t="shared" si="57"/>
        <v>MICRALAX MICROENEMAS</v>
      </c>
      <c r="K3672" t="str">
        <f>VLOOKUP($A3672&amp;$C3672&amp;$B3672,Mapping!$C:$G,5,0)</f>
        <v>OTC</v>
      </c>
      <c r="L3672" t="str">
        <f>VLOOKUP(J3672&amp;H3672,Mapping!J:K,2,0)</f>
        <v>Microenemas</v>
      </c>
      <c r="M3672" t="str">
        <f>IF(OR(I3672="PIZ BUIN",I3672="LISTERINE"),VLOOKUP(E3672,MAPEO!C:D,2,0)&amp;" "&amp;H3672,VLOOKUP(E3672,MAPEO!C:D,2,0))</f>
        <v>Micralax</v>
      </c>
      <c r="N3672">
        <f>VLOOKUP(F3672,MD!A:B,2,0)</f>
        <v>0</v>
      </c>
    </row>
    <row r="3673" spans="1:14">
      <c r="A3673" t="s">
        <v>133</v>
      </c>
      <c r="B3673" t="s">
        <v>0</v>
      </c>
      <c r="C3673" t="s">
        <v>215</v>
      </c>
      <c r="D3673" t="s">
        <v>437</v>
      </c>
      <c r="E3673" t="s">
        <v>690</v>
      </c>
      <c r="F3673" t="s">
        <v>484</v>
      </c>
      <c r="G3673" s="3">
        <v>119046.62</v>
      </c>
      <c r="H3673" s="3" t="str">
        <f>VLOOKUP($A3673&amp;$C3673&amp;$B3673,Mapping!$C:$G,3,0)</f>
        <v>PHARMA</v>
      </c>
      <c r="I3673" t="str">
        <f>VLOOKUP($A3673&amp;$C3673&amp;$B3673,Mapping!$C:$G,4,0)</f>
        <v>Microlax</v>
      </c>
      <c r="J3673" t="str">
        <f t="shared" si="57"/>
        <v>MICRALAX MICROENEMAS</v>
      </c>
      <c r="K3673" t="str">
        <f>VLOOKUP($A3673&amp;$C3673&amp;$B3673,Mapping!$C:$G,5,0)</f>
        <v>OTC</v>
      </c>
      <c r="L3673" t="str">
        <f>VLOOKUP(J3673&amp;H3673,Mapping!J:K,2,0)</f>
        <v>Microenemas</v>
      </c>
      <c r="M3673" t="str">
        <f>IF(OR(I3673="PIZ BUIN",I3673="LISTERINE"),VLOOKUP(E3673,MAPEO!C:D,2,0)&amp;" "&amp;H3673,VLOOKUP(E3673,MAPEO!C:D,2,0))</f>
        <v>Micralax</v>
      </c>
      <c r="N3673">
        <f>VLOOKUP(F3673,MD!A:B,2,0)</f>
        <v>0</v>
      </c>
    </row>
    <row r="3674" spans="1:14">
      <c r="A3674" t="s">
        <v>133</v>
      </c>
      <c r="B3674" t="s">
        <v>0</v>
      </c>
      <c r="C3674" t="s">
        <v>215</v>
      </c>
      <c r="D3674" t="s">
        <v>437</v>
      </c>
      <c r="E3674" t="s">
        <v>690</v>
      </c>
      <c r="F3674" t="s">
        <v>485</v>
      </c>
      <c r="G3674" s="3">
        <v>46588.66</v>
      </c>
      <c r="H3674" s="3" t="str">
        <f>VLOOKUP($A3674&amp;$C3674&amp;$B3674,Mapping!$C:$G,3,0)</f>
        <v>PHARMA</v>
      </c>
      <c r="I3674" t="str">
        <f>VLOOKUP($A3674&amp;$C3674&amp;$B3674,Mapping!$C:$G,4,0)</f>
        <v>Microlax</v>
      </c>
      <c r="J3674" t="str">
        <f t="shared" si="57"/>
        <v>MICRALAX MICROENEMAS</v>
      </c>
      <c r="K3674" t="str">
        <f>VLOOKUP($A3674&amp;$C3674&amp;$B3674,Mapping!$C:$G,5,0)</f>
        <v>OTC</v>
      </c>
      <c r="L3674" t="str">
        <f>VLOOKUP(J3674&amp;H3674,Mapping!J:K,2,0)</f>
        <v>Microenemas</v>
      </c>
      <c r="M3674" t="str">
        <f>IF(OR(I3674="PIZ BUIN",I3674="LISTERINE"),VLOOKUP(E3674,MAPEO!C:D,2,0)&amp;" "&amp;H3674,VLOOKUP(E3674,MAPEO!C:D,2,0))</f>
        <v>Micralax</v>
      </c>
      <c r="N3674">
        <f>VLOOKUP(F3674,MD!A:B,2,0)</f>
        <v>0</v>
      </c>
    </row>
    <row r="3675" spans="1:14">
      <c r="A3675" t="s">
        <v>133</v>
      </c>
      <c r="B3675" t="s">
        <v>0</v>
      </c>
      <c r="C3675" t="s">
        <v>215</v>
      </c>
      <c r="D3675" t="s">
        <v>437</v>
      </c>
      <c r="E3675" t="s">
        <v>690</v>
      </c>
      <c r="F3675" t="s">
        <v>486</v>
      </c>
      <c r="G3675" s="3">
        <v>59014.3</v>
      </c>
      <c r="H3675" s="3" t="str">
        <f>VLOOKUP($A3675&amp;$C3675&amp;$B3675,Mapping!$C:$G,3,0)</f>
        <v>PHARMA</v>
      </c>
      <c r="I3675" t="str">
        <f>VLOOKUP($A3675&amp;$C3675&amp;$B3675,Mapping!$C:$G,4,0)</f>
        <v>Microlax</v>
      </c>
      <c r="J3675" t="str">
        <f t="shared" si="57"/>
        <v>MICRALAX MICROENEMAS</v>
      </c>
      <c r="K3675" t="str">
        <f>VLOOKUP($A3675&amp;$C3675&amp;$B3675,Mapping!$C:$G,5,0)</f>
        <v>OTC</v>
      </c>
      <c r="L3675" t="str">
        <f>VLOOKUP(J3675&amp;H3675,Mapping!J:K,2,0)</f>
        <v>Microenemas</v>
      </c>
      <c r="M3675" t="str">
        <f>IF(OR(I3675="PIZ BUIN",I3675="LISTERINE"),VLOOKUP(E3675,MAPEO!C:D,2,0)&amp;" "&amp;H3675,VLOOKUP(E3675,MAPEO!C:D,2,0))</f>
        <v>Micralax</v>
      </c>
      <c r="N3675">
        <f>VLOOKUP(F3675,MD!A:B,2,0)</f>
        <v>0</v>
      </c>
    </row>
    <row r="3676" spans="1:14">
      <c r="A3676" t="s">
        <v>133</v>
      </c>
      <c r="B3676" t="s">
        <v>0</v>
      </c>
      <c r="C3676" t="s">
        <v>215</v>
      </c>
      <c r="D3676" t="s">
        <v>437</v>
      </c>
      <c r="E3676" t="s">
        <v>690</v>
      </c>
      <c r="F3676" t="s">
        <v>487</v>
      </c>
      <c r="G3676" s="3">
        <v>42040.59</v>
      </c>
      <c r="H3676" s="3" t="str">
        <f>VLOOKUP($A3676&amp;$C3676&amp;$B3676,Mapping!$C:$G,3,0)</f>
        <v>PHARMA</v>
      </c>
      <c r="I3676" t="str">
        <f>VLOOKUP($A3676&amp;$C3676&amp;$B3676,Mapping!$C:$G,4,0)</f>
        <v>Microlax</v>
      </c>
      <c r="J3676" t="str">
        <f t="shared" si="57"/>
        <v>MICRALAX MICROENEMAS</v>
      </c>
      <c r="K3676" t="str">
        <f>VLOOKUP($A3676&amp;$C3676&amp;$B3676,Mapping!$C:$G,5,0)</f>
        <v>OTC</v>
      </c>
      <c r="L3676" t="str">
        <f>VLOOKUP(J3676&amp;H3676,Mapping!J:K,2,0)</f>
        <v>Microenemas</v>
      </c>
      <c r="M3676" t="str">
        <f>IF(OR(I3676="PIZ BUIN",I3676="LISTERINE"),VLOOKUP(E3676,MAPEO!C:D,2,0)&amp;" "&amp;H3676,VLOOKUP(E3676,MAPEO!C:D,2,0))</f>
        <v>Micralax</v>
      </c>
      <c r="N3676">
        <f>VLOOKUP(F3676,MD!A:B,2,0)</f>
        <v>0</v>
      </c>
    </row>
    <row r="3677" spans="1:14">
      <c r="A3677" t="s">
        <v>133</v>
      </c>
      <c r="B3677" t="s">
        <v>0</v>
      </c>
      <c r="C3677" t="s">
        <v>215</v>
      </c>
      <c r="D3677" t="s">
        <v>437</v>
      </c>
      <c r="E3677" t="s">
        <v>690</v>
      </c>
      <c r="F3677" t="s">
        <v>488</v>
      </c>
      <c r="G3677" s="3">
        <v>47370.74</v>
      </c>
      <c r="H3677" s="3" t="str">
        <f>VLOOKUP($A3677&amp;$C3677&amp;$B3677,Mapping!$C:$G,3,0)</f>
        <v>PHARMA</v>
      </c>
      <c r="I3677" t="str">
        <f>VLOOKUP($A3677&amp;$C3677&amp;$B3677,Mapping!$C:$G,4,0)</f>
        <v>Microlax</v>
      </c>
      <c r="J3677" t="str">
        <f t="shared" si="57"/>
        <v>MICRALAX MICROENEMAS</v>
      </c>
      <c r="K3677" t="str">
        <f>VLOOKUP($A3677&amp;$C3677&amp;$B3677,Mapping!$C:$G,5,0)</f>
        <v>OTC</v>
      </c>
      <c r="L3677" t="str">
        <f>VLOOKUP(J3677&amp;H3677,Mapping!J:K,2,0)</f>
        <v>Microenemas</v>
      </c>
      <c r="M3677" t="str">
        <f>IF(OR(I3677="PIZ BUIN",I3677="LISTERINE"),VLOOKUP(E3677,MAPEO!C:D,2,0)&amp;" "&amp;H3677,VLOOKUP(E3677,MAPEO!C:D,2,0))</f>
        <v>Micralax</v>
      </c>
      <c r="N3677">
        <f>VLOOKUP(F3677,MD!A:B,2,0)</f>
        <v>0</v>
      </c>
    </row>
    <row r="3678" spans="1:14">
      <c r="A3678" t="s">
        <v>133</v>
      </c>
      <c r="B3678" t="s">
        <v>0</v>
      </c>
      <c r="C3678" t="s">
        <v>215</v>
      </c>
      <c r="D3678" t="s">
        <v>437</v>
      </c>
      <c r="E3678" t="s">
        <v>690</v>
      </c>
      <c r="F3678" t="s">
        <v>489</v>
      </c>
      <c r="G3678" s="3">
        <v>-40.130000000000003</v>
      </c>
      <c r="H3678" s="3" t="str">
        <f>VLOOKUP($A3678&amp;$C3678&amp;$B3678,Mapping!$C:$G,3,0)</f>
        <v>PHARMA</v>
      </c>
      <c r="I3678" t="str">
        <f>VLOOKUP($A3678&amp;$C3678&amp;$B3678,Mapping!$C:$G,4,0)</f>
        <v>Microlax</v>
      </c>
      <c r="J3678" t="str">
        <f t="shared" si="57"/>
        <v>MICRALAX MICROENEMAS</v>
      </c>
      <c r="K3678" t="str">
        <f>VLOOKUP($A3678&amp;$C3678&amp;$B3678,Mapping!$C:$G,5,0)</f>
        <v>OTC</v>
      </c>
      <c r="L3678" t="str">
        <f>VLOOKUP(J3678&amp;H3678,Mapping!J:K,2,0)</f>
        <v>Microenemas</v>
      </c>
      <c r="M3678" t="str">
        <f>IF(OR(I3678="PIZ BUIN",I3678="LISTERINE"),VLOOKUP(E3678,MAPEO!C:D,2,0)&amp;" "&amp;H3678,VLOOKUP(E3678,MAPEO!C:D,2,0))</f>
        <v>Micralax</v>
      </c>
      <c r="N3678">
        <f>VLOOKUP(F3678,MD!A:B,2,0)</f>
        <v>0</v>
      </c>
    </row>
    <row r="3679" spans="1:14">
      <c r="A3679" t="s">
        <v>133</v>
      </c>
      <c r="B3679" t="s">
        <v>0</v>
      </c>
      <c r="C3679" t="s">
        <v>215</v>
      </c>
      <c r="D3679" t="s">
        <v>437</v>
      </c>
      <c r="E3679" t="s">
        <v>690</v>
      </c>
      <c r="F3679" t="s">
        <v>490</v>
      </c>
      <c r="G3679" s="3">
        <v>3944.25</v>
      </c>
      <c r="H3679" s="3" t="str">
        <f>VLOOKUP($A3679&amp;$C3679&amp;$B3679,Mapping!$C:$G,3,0)</f>
        <v>PHARMA</v>
      </c>
      <c r="I3679" t="str">
        <f>VLOOKUP($A3679&amp;$C3679&amp;$B3679,Mapping!$C:$G,4,0)</f>
        <v>Microlax</v>
      </c>
      <c r="J3679" t="str">
        <f t="shared" si="57"/>
        <v>MICRALAX MICROENEMAS</v>
      </c>
      <c r="K3679" t="str">
        <f>VLOOKUP($A3679&amp;$C3679&amp;$B3679,Mapping!$C:$G,5,0)</f>
        <v>OTC</v>
      </c>
      <c r="L3679" t="str">
        <f>VLOOKUP(J3679&amp;H3679,Mapping!J:K,2,0)</f>
        <v>Microenemas</v>
      </c>
      <c r="M3679" t="str">
        <f>IF(OR(I3679="PIZ BUIN",I3679="LISTERINE"),VLOOKUP(E3679,MAPEO!C:D,2,0)&amp;" "&amp;H3679,VLOOKUP(E3679,MAPEO!C:D,2,0))</f>
        <v>Micralax</v>
      </c>
      <c r="N3679">
        <f>VLOOKUP(F3679,MD!A:B,2,0)</f>
        <v>0</v>
      </c>
    </row>
    <row r="3680" spans="1:14">
      <c r="A3680" t="s">
        <v>133</v>
      </c>
      <c r="B3680" t="s">
        <v>0</v>
      </c>
      <c r="C3680" t="s">
        <v>215</v>
      </c>
      <c r="D3680" t="s">
        <v>437</v>
      </c>
      <c r="E3680" t="s">
        <v>690</v>
      </c>
      <c r="F3680" t="s">
        <v>491</v>
      </c>
      <c r="G3680" s="3">
        <v>132.69999999999999</v>
      </c>
      <c r="H3680" s="3" t="str">
        <f>VLOOKUP($A3680&amp;$C3680&amp;$B3680,Mapping!$C:$G,3,0)</f>
        <v>PHARMA</v>
      </c>
      <c r="I3680" t="str">
        <f>VLOOKUP($A3680&amp;$C3680&amp;$B3680,Mapping!$C:$G,4,0)</f>
        <v>Microlax</v>
      </c>
      <c r="J3680" t="str">
        <f t="shared" si="57"/>
        <v>MICRALAX MICROENEMAS</v>
      </c>
      <c r="K3680" t="str">
        <f>VLOOKUP($A3680&amp;$C3680&amp;$B3680,Mapping!$C:$G,5,0)</f>
        <v>OTC</v>
      </c>
      <c r="L3680" t="str">
        <f>VLOOKUP(J3680&amp;H3680,Mapping!J:K,2,0)</f>
        <v>Microenemas</v>
      </c>
      <c r="M3680" t="str">
        <f>IF(OR(I3680="PIZ BUIN",I3680="LISTERINE"),VLOOKUP(E3680,MAPEO!C:D,2,0)&amp;" "&amp;H3680,VLOOKUP(E3680,MAPEO!C:D,2,0))</f>
        <v>Micralax</v>
      </c>
      <c r="N3680">
        <f>VLOOKUP(F3680,MD!A:B,2,0)</f>
        <v>0</v>
      </c>
    </row>
    <row r="3681" spans="1:14">
      <c r="A3681" t="s">
        <v>133</v>
      </c>
      <c r="B3681" t="s">
        <v>0</v>
      </c>
      <c r="C3681" t="s">
        <v>215</v>
      </c>
      <c r="D3681" t="s">
        <v>437</v>
      </c>
      <c r="E3681" t="s">
        <v>690</v>
      </c>
      <c r="F3681" t="s">
        <v>492</v>
      </c>
      <c r="G3681" s="3">
        <v>153.31</v>
      </c>
      <c r="H3681" s="3" t="str">
        <f>VLOOKUP($A3681&amp;$C3681&amp;$B3681,Mapping!$C:$G,3,0)</f>
        <v>PHARMA</v>
      </c>
      <c r="I3681" t="str">
        <f>VLOOKUP($A3681&amp;$C3681&amp;$B3681,Mapping!$C:$G,4,0)</f>
        <v>Microlax</v>
      </c>
      <c r="J3681" t="str">
        <f t="shared" si="57"/>
        <v>MICRALAX MICROENEMAS</v>
      </c>
      <c r="K3681" t="str">
        <f>VLOOKUP($A3681&amp;$C3681&amp;$B3681,Mapping!$C:$G,5,0)</f>
        <v>OTC</v>
      </c>
      <c r="L3681" t="str">
        <f>VLOOKUP(J3681&amp;H3681,Mapping!J:K,2,0)</f>
        <v>Microenemas</v>
      </c>
      <c r="M3681" t="str">
        <f>IF(OR(I3681="PIZ BUIN",I3681="LISTERINE"),VLOOKUP(E3681,MAPEO!C:D,2,0)&amp;" "&amp;H3681,VLOOKUP(E3681,MAPEO!C:D,2,0))</f>
        <v>Micralax</v>
      </c>
      <c r="N3681">
        <f>VLOOKUP(F3681,MD!A:B,2,0)</f>
        <v>0</v>
      </c>
    </row>
    <row r="3682" spans="1:14">
      <c r="A3682" t="s">
        <v>133</v>
      </c>
      <c r="B3682" t="s">
        <v>0</v>
      </c>
      <c r="C3682" t="s">
        <v>215</v>
      </c>
      <c r="D3682" t="s">
        <v>437</v>
      </c>
      <c r="E3682" t="s">
        <v>690</v>
      </c>
      <c r="F3682" t="s">
        <v>493</v>
      </c>
      <c r="G3682" s="3">
        <v>1570.78</v>
      </c>
      <c r="H3682" s="3" t="str">
        <f>VLOOKUP($A3682&amp;$C3682&amp;$B3682,Mapping!$C:$G,3,0)</f>
        <v>PHARMA</v>
      </c>
      <c r="I3682" t="str">
        <f>VLOOKUP($A3682&amp;$C3682&amp;$B3682,Mapping!$C:$G,4,0)</f>
        <v>Microlax</v>
      </c>
      <c r="J3682" t="str">
        <f t="shared" si="57"/>
        <v>MICRALAX MICROENEMAS</v>
      </c>
      <c r="K3682" t="str">
        <f>VLOOKUP($A3682&amp;$C3682&amp;$B3682,Mapping!$C:$G,5,0)</f>
        <v>OTC</v>
      </c>
      <c r="L3682" t="str">
        <f>VLOOKUP(J3682&amp;H3682,Mapping!J:K,2,0)</f>
        <v>Microenemas</v>
      </c>
      <c r="M3682" t="str">
        <f>IF(OR(I3682="PIZ BUIN",I3682="LISTERINE"),VLOOKUP(E3682,MAPEO!C:D,2,0)&amp;" "&amp;H3682,VLOOKUP(E3682,MAPEO!C:D,2,0))</f>
        <v>Micralax</v>
      </c>
      <c r="N3682">
        <f>VLOOKUP(F3682,MD!A:B,2,0)</f>
        <v>0</v>
      </c>
    </row>
    <row r="3683" spans="1:14">
      <c r="A3683" t="s">
        <v>133</v>
      </c>
      <c r="B3683" t="s">
        <v>0</v>
      </c>
      <c r="C3683" t="s">
        <v>215</v>
      </c>
      <c r="D3683" t="s">
        <v>437</v>
      </c>
      <c r="E3683" t="s">
        <v>437</v>
      </c>
      <c r="F3683" t="s">
        <v>482</v>
      </c>
      <c r="G3683" s="3">
        <v>118779.66</v>
      </c>
      <c r="H3683" s="3" t="str">
        <f>VLOOKUP($A3683&amp;$C3683&amp;$B3683,Mapping!$C:$G,3,0)</f>
        <v>PHARMA</v>
      </c>
      <c r="I3683" t="str">
        <f>VLOOKUP($A3683&amp;$C3683&amp;$B3683,Mapping!$C:$G,4,0)</f>
        <v>Microlax</v>
      </c>
      <c r="J3683" t="str">
        <f t="shared" si="57"/>
        <v>MICRALAX MICROENEMAS</v>
      </c>
      <c r="K3683" t="str">
        <f>VLOOKUP($A3683&amp;$C3683&amp;$B3683,Mapping!$C:$G,5,0)</f>
        <v>OTC</v>
      </c>
      <c r="L3683" t="str">
        <f>VLOOKUP(J3683&amp;H3683,Mapping!J:K,2,0)</f>
        <v>Microenemas</v>
      </c>
      <c r="M3683" t="str">
        <f>IF(OR(I3683="PIZ BUIN",I3683="LISTERINE"),VLOOKUP(E3683,MAPEO!C:D,2,0)&amp;" "&amp;H3683,VLOOKUP(E3683,MAPEO!C:D,2,0))</f>
        <v>Micralax</v>
      </c>
      <c r="N3683">
        <f>VLOOKUP(F3683,MD!A:B,2,0)</f>
        <v>0</v>
      </c>
    </row>
    <row r="3684" spans="1:14">
      <c r="A3684" t="s">
        <v>133</v>
      </c>
      <c r="B3684" t="s">
        <v>0</v>
      </c>
      <c r="C3684" t="s">
        <v>215</v>
      </c>
      <c r="D3684" t="s">
        <v>437</v>
      </c>
      <c r="E3684" t="s">
        <v>437</v>
      </c>
      <c r="F3684" t="s">
        <v>483</v>
      </c>
      <c r="G3684" s="3">
        <v>441649.59</v>
      </c>
      <c r="H3684" s="3" t="str">
        <f>VLOOKUP($A3684&amp;$C3684&amp;$B3684,Mapping!$C:$G,3,0)</f>
        <v>PHARMA</v>
      </c>
      <c r="I3684" t="str">
        <f>VLOOKUP($A3684&amp;$C3684&amp;$B3684,Mapping!$C:$G,4,0)</f>
        <v>Microlax</v>
      </c>
      <c r="J3684" t="str">
        <f t="shared" si="57"/>
        <v>MICRALAX MICROENEMAS</v>
      </c>
      <c r="K3684" t="str">
        <f>VLOOKUP($A3684&amp;$C3684&amp;$B3684,Mapping!$C:$G,5,0)</f>
        <v>OTC</v>
      </c>
      <c r="L3684" t="str">
        <f>VLOOKUP(J3684&amp;H3684,Mapping!J:K,2,0)</f>
        <v>Microenemas</v>
      </c>
      <c r="M3684" t="str">
        <f>IF(OR(I3684="PIZ BUIN",I3684="LISTERINE"),VLOOKUP(E3684,MAPEO!C:D,2,0)&amp;" "&amp;H3684,VLOOKUP(E3684,MAPEO!C:D,2,0))</f>
        <v>Micralax</v>
      </c>
      <c r="N3684">
        <f>VLOOKUP(F3684,MD!A:B,2,0)</f>
        <v>0</v>
      </c>
    </row>
    <row r="3685" spans="1:14">
      <c r="A3685" t="s">
        <v>133</v>
      </c>
      <c r="B3685" t="s">
        <v>0</v>
      </c>
      <c r="C3685" t="s">
        <v>215</v>
      </c>
      <c r="D3685" t="s">
        <v>437</v>
      </c>
      <c r="E3685" t="s">
        <v>437</v>
      </c>
      <c r="F3685" t="s">
        <v>484</v>
      </c>
      <c r="G3685" s="3">
        <v>666061.21</v>
      </c>
      <c r="H3685" s="3" t="str">
        <f>VLOOKUP($A3685&amp;$C3685&amp;$B3685,Mapping!$C:$G,3,0)</f>
        <v>PHARMA</v>
      </c>
      <c r="I3685" t="str">
        <f>VLOOKUP($A3685&amp;$C3685&amp;$B3685,Mapping!$C:$G,4,0)</f>
        <v>Microlax</v>
      </c>
      <c r="J3685" t="str">
        <f t="shared" si="57"/>
        <v>MICRALAX MICROENEMAS</v>
      </c>
      <c r="K3685" t="str">
        <f>VLOOKUP($A3685&amp;$C3685&amp;$B3685,Mapping!$C:$G,5,0)</f>
        <v>OTC</v>
      </c>
      <c r="L3685" t="str">
        <f>VLOOKUP(J3685&amp;H3685,Mapping!J:K,2,0)</f>
        <v>Microenemas</v>
      </c>
      <c r="M3685" t="str">
        <f>IF(OR(I3685="PIZ BUIN",I3685="LISTERINE"),VLOOKUP(E3685,MAPEO!C:D,2,0)&amp;" "&amp;H3685,VLOOKUP(E3685,MAPEO!C:D,2,0))</f>
        <v>Micralax</v>
      </c>
      <c r="N3685">
        <f>VLOOKUP(F3685,MD!A:B,2,0)</f>
        <v>0</v>
      </c>
    </row>
    <row r="3686" spans="1:14">
      <c r="A3686" t="s">
        <v>133</v>
      </c>
      <c r="B3686" t="s">
        <v>0</v>
      </c>
      <c r="C3686" t="s">
        <v>215</v>
      </c>
      <c r="D3686" t="s">
        <v>437</v>
      </c>
      <c r="E3686" t="s">
        <v>437</v>
      </c>
      <c r="F3686" t="s">
        <v>485</v>
      </c>
      <c r="G3686" s="3">
        <v>400780.46</v>
      </c>
      <c r="H3686" s="3" t="str">
        <f>VLOOKUP($A3686&amp;$C3686&amp;$B3686,Mapping!$C:$G,3,0)</f>
        <v>PHARMA</v>
      </c>
      <c r="I3686" t="str">
        <f>VLOOKUP($A3686&amp;$C3686&amp;$B3686,Mapping!$C:$G,4,0)</f>
        <v>Microlax</v>
      </c>
      <c r="J3686" t="str">
        <f t="shared" si="57"/>
        <v>MICRALAX MICROENEMAS</v>
      </c>
      <c r="K3686" t="str">
        <f>VLOOKUP($A3686&amp;$C3686&amp;$B3686,Mapping!$C:$G,5,0)</f>
        <v>OTC</v>
      </c>
      <c r="L3686" t="str">
        <f>VLOOKUP(J3686&amp;H3686,Mapping!J:K,2,0)</f>
        <v>Microenemas</v>
      </c>
      <c r="M3686" t="str">
        <f>IF(OR(I3686="PIZ BUIN",I3686="LISTERINE"),VLOOKUP(E3686,MAPEO!C:D,2,0)&amp;" "&amp;H3686,VLOOKUP(E3686,MAPEO!C:D,2,0))</f>
        <v>Micralax</v>
      </c>
      <c r="N3686">
        <f>VLOOKUP(F3686,MD!A:B,2,0)</f>
        <v>0</v>
      </c>
    </row>
    <row r="3687" spans="1:14">
      <c r="A3687" t="s">
        <v>133</v>
      </c>
      <c r="B3687" t="s">
        <v>0</v>
      </c>
      <c r="C3687" t="s">
        <v>215</v>
      </c>
      <c r="D3687" t="s">
        <v>437</v>
      </c>
      <c r="E3687" t="s">
        <v>437</v>
      </c>
      <c r="F3687" t="s">
        <v>486</v>
      </c>
      <c r="G3687" s="3">
        <v>595957.28</v>
      </c>
      <c r="H3687" s="3" t="str">
        <f>VLOOKUP($A3687&amp;$C3687&amp;$B3687,Mapping!$C:$G,3,0)</f>
        <v>PHARMA</v>
      </c>
      <c r="I3687" t="str">
        <f>VLOOKUP($A3687&amp;$C3687&amp;$B3687,Mapping!$C:$G,4,0)</f>
        <v>Microlax</v>
      </c>
      <c r="J3687" t="str">
        <f t="shared" si="57"/>
        <v>MICRALAX MICROENEMAS</v>
      </c>
      <c r="K3687" t="str">
        <f>VLOOKUP($A3687&amp;$C3687&amp;$B3687,Mapping!$C:$G,5,0)</f>
        <v>OTC</v>
      </c>
      <c r="L3687" t="str">
        <f>VLOOKUP(J3687&amp;H3687,Mapping!J:K,2,0)</f>
        <v>Microenemas</v>
      </c>
      <c r="M3687" t="str">
        <f>IF(OR(I3687="PIZ BUIN",I3687="LISTERINE"),VLOOKUP(E3687,MAPEO!C:D,2,0)&amp;" "&amp;H3687,VLOOKUP(E3687,MAPEO!C:D,2,0))</f>
        <v>Micralax</v>
      </c>
      <c r="N3687">
        <f>VLOOKUP(F3687,MD!A:B,2,0)</f>
        <v>0</v>
      </c>
    </row>
    <row r="3688" spans="1:14">
      <c r="A3688" t="s">
        <v>133</v>
      </c>
      <c r="B3688" t="s">
        <v>0</v>
      </c>
      <c r="C3688" t="s">
        <v>215</v>
      </c>
      <c r="D3688" t="s">
        <v>437</v>
      </c>
      <c r="E3688" t="s">
        <v>437</v>
      </c>
      <c r="F3688" t="s">
        <v>487</v>
      </c>
      <c r="G3688" s="3">
        <v>1322039.26</v>
      </c>
      <c r="H3688" s="3" t="str">
        <f>VLOOKUP($A3688&amp;$C3688&amp;$B3688,Mapping!$C:$G,3,0)</f>
        <v>PHARMA</v>
      </c>
      <c r="I3688" t="str">
        <f>VLOOKUP($A3688&amp;$C3688&amp;$B3688,Mapping!$C:$G,4,0)</f>
        <v>Microlax</v>
      </c>
      <c r="J3688" t="str">
        <f t="shared" si="57"/>
        <v>MICRALAX MICROENEMAS</v>
      </c>
      <c r="K3688" t="str">
        <f>VLOOKUP($A3688&amp;$C3688&amp;$B3688,Mapping!$C:$G,5,0)</f>
        <v>OTC</v>
      </c>
      <c r="L3688" t="str">
        <f>VLOOKUP(J3688&amp;H3688,Mapping!J:K,2,0)</f>
        <v>Microenemas</v>
      </c>
      <c r="M3688" t="str">
        <f>IF(OR(I3688="PIZ BUIN",I3688="LISTERINE"),VLOOKUP(E3688,MAPEO!C:D,2,0)&amp;" "&amp;H3688,VLOOKUP(E3688,MAPEO!C:D,2,0))</f>
        <v>Micralax</v>
      </c>
      <c r="N3688">
        <f>VLOOKUP(F3688,MD!A:B,2,0)</f>
        <v>0</v>
      </c>
    </row>
    <row r="3689" spans="1:14">
      <c r="A3689" t="s">
        <v>133</v>
      </c>
      <c r="B3689" t="s">
        <v>0</v>
      </c>
      <c r="C3689" t="s">
        <v>215</v>
      </c>
      <c r="D3689" t="s">
        <v>437</v>
      </c>
      <c r="E3689" t="s">
        <v>437</v>
      </c>
      <c r="F3689" t="s">
        <v>488</v>
      </c>
      <c r="G3689" s="3">
        <v>185745.11</v>
      </c>
      <c r="H3689" s="3" t="str">
        <f>VLOOKUP($A3689&amp;$C3689&amp;$B3689,Mapping!$C:$G,3,0)</f>
        <v>PHARMA</v>
      </c>
      <c r="I3689" t="str">
        <f>VLOOKUP($A3689&amp;$C3689&amp;$B3689,Mapping!$C:$G,4,0)</f>
        <v>Microlax</v>
      </c>
      <c r="J3689" t="str">
        <f t="shared" si="57"/>
        <v>MICRALAX MICROENEMAS</v>
      </c>
      <c r="K3689" t="str">
        <f>VLOOKUP($A3689&amp;$C3689&amp;$B3689,Mapping!$C:$G,5,0)</f>
        <v>OTC</v>
      </c>
      <c r="L3689" t="str">
        <f>VLOOKUP(J3689&amp;H3689,Mapping!J:K,2,0)</f>
        <v>Microenemas</v>
      </c>
      <c r="M3689" t="str">
        <f>IF(OR(I3689="PIZ BUIN",I3689="LISTERINE"),VLOOKUP(E3689,MAPEO!C:D,2,0)&amp;" "&amp;H3689,VLOOKUP(E3689,MAPEO!C:D,2,0))</f>
        <v>Micralax</v>
      </c>
      <c r="N3689">
        <f>VLOOKUP(F3689,MD!A:B,2,0)</f>
        <v>0</v>
      </c>
    </row>
    <row r="3690" spans="1:14">
      <c r="A3690" t="s">
        <v>133</v>
      </c>
      <c r="B3690" t="s">
        <v>0</v>
      </c>
      <c r="C3690" t="s">
        <v>215</v>
      </c>
      <c r="D3690" t="s">
        <v>437</v>
      </c>
      <c r="E3690" t="s">
        <v>437</v>
      </c>
      <c r="F3690" t="s">
        <v>489</v>
      </c>
      <c r="G3690" s="3">
        <v>234512.2</v>
      </c>
      <c r="H3690" s="3" t="str">
        <f>VLOOKUP($A3690&amp;$C3690&amp;$B3690,Mapping!$C:$G,3,0)</f>
        <v>PHARMA</v>
      </c>
      <c r="I3690" t="str">
        <f>VLOOKUP($A3690&amp;$C3690&amp;$B3690,Mapping!$C:$G,4,0)</f>
        <v>Microlax</v>
      </c>
      <c r="J3690" t="str">
        <f t="shared" si="57"/>
        <v>MICRALAX MICROENEMAS</v>
      </c>
      <c r="K3690" t="str">
        <f>VLOOKUP($A3690&amp;$C3690&amp;$B3690,Mapping!$C:$G,5,0)</f>
        <v>OTC</v>
      </c>
      <c r="L3690" t="str">
        <f>VLOOKUP(J3690&amp;H3690,Mapping!J:K,2,0)</f>
        <v>Microenemas</v>
      </c>
      <c r="M3690" t="str">
        <f>IF(OR(I3690="PIZ BUIN",I3690="LISTERINE"),VLOOKUP(E3690,MAPEO!C:D,2,0)&amp;" "&amp;H3690,VLOOKUP(E3690,MAPEO!C:D,2,0))</f>
        <v>Micralax</v>
      </c>
      <c r="N3690">
        <f>VLOOKUP(F3690,MD!A:B,2,0)</f>
        <v>0</v>
      </c>
    </row>
    <row r="3691" spans="1:14">
      <c r="A3691" t="s">
        <v>133</v>
      </c>
      <c r="B3691" t="s">
        <v>0</v>
      </c>
      <c r="C3691" t="s">
        <v>215</v>
      </c>
      <c r="D3691" t="s">
        <v>437</v>
      </c>
      <c r="E3691" t="s">
        <v>437</v>
      </c>
      <c r="F3691" t="s">
        <v>490</v>
      </c>
      <c r="G3691" s="3">
        <v>1284938.47</v>
      </c>
      <c r="H3691" s="3" t="str">
        <f>VLOOKUP($A3691&amp;$C3691&amp;$B3691,Mapping!$C:$G,3,0)</f>
        <v>PHARMA</v>
      </c>
      <c r="I3691" t="str">
        <f>VLOOKUP($A3691&amp;$C3691&amp;$B3691,Mapping!$C:$G,4,0)</f>
        <v>Microlax</v>
      </c>
      <c r="J3691" t="str">
        <f t="shared" si="57"/>
        <v>MICRALAX MICROENEMAS</v>
      </c>
      <c r="K3691" t="str">
        <f>VLOOKUP($A3691&amp;$C3691&amp;$B3691,Mapping!$C:$G,5,0)</f>
        <v>OTC</v>
      </c>
      <c r="L3691" t="str">
        <f>VLOOKUP(J3691&amp;H3691,Mapping!J:K,2,0)</f>
        <v>Microenemas</v>
      </c>
      <c r="M3691" t="str">
        <f>IF(OR(I3691="PIZ BUIN",I3691="LISTERINE"),VLOOKUP(E3691,MAPEO!C:D,2,0)&amp;" "&amp;H3691,VLOOKUP(E3691,MAPEO!C:D,2,0))</f>
        <v>Micralax</v>
      </c>
      <c r="N3691">
        <f>VLOOKUP(F3691,MD!A:B,2,0)</f>
        <v>0</v>
      </c>
    </row>
    <row r="3692" spans="1:14">
      <c r="A3692" t="s">
        <v>133</v>
      </c>
      <c r="B3692" t="s">
        <v>0</v>
      </c>
      <c r="C3692" t="s">
        <v>215</v>
      </c>
      <c r="D3692" t="s">
        <v>437</v>
      </c>
      <c r="E3692" t="s">
        <v>437</v>
      </c>
      <c r="F3692" t="s">
        <v>491</v>
      </c>
      <c r="G3692" s="3">
        <v>506242.34</v>
      </c>
      <c r="H3692" s="3" t="str">
        <f>VLOOKUP($A3692&amp;$C3692&amp;$B3692,Mapping!$C:$G,3,0)</f>
        <v>PHARMA</v>
      </c>
      <c r="I3692" t="str">
        <f>VLOOKUP($A3692&amp;$C3692&amp;$B3692,Mapping!$C:$G,4,0)</f>
        <v>Microlax</v>
      </c>
      <c r="J3692" t="str">
        <f t="shared" si="57"/>
        <v>MICRALAX MICROENEMAS</v>
      </c>
      <c r="K3692" t="str">
        <f>VLOOKUP($A3692&amp;$C3692&amp;$B3692,Mapping!$C:$G,5,0)</f>
        <v>OTC</v>
      </c>
      <c r="L3692" t="str">
        <f>VLOOKUP(J3692&amp;H3692,Mapping!J:K,2,0)</f>
        <v>Microenemas</v>
      </c>
      <c r="M3692" t="str">
        <f>IF(OR(I3692="PIZ BUIN",I3692="LISTERINE"),VLOOKUP(E3692,MAPEO!C:D,2,0)&amp;" "&amp;H3692,VLOOKUP(E3692,MAPEO!C:D,2,0))</f>
        <v>Micralax</v>
      </c>
      <c r="N3692">
        <f>VLOOKUP(F3692,MD!A:B,2,0)</f>
        <v>0</v>
      </c>
    </row>
    <row r="3693" spans="1:14">
      <c r="A3693" t="s">
        <v>133</v>
      </c>
      <c r="B3693" t="s">
        <v>0</v>
      </c>
      <c r="C3693" t="s">
        <v>215</v>
      </c>
      <c r="D3693" t="s">
        <v>437</v>
      </c>
      <c r="E3693" t="s">
        <v>437</v>
      </c>
      <c r="F3693" t="s">
        <v>492</v>
      </c>
      <c r="G3693" s="3">
        <v>574487.49</v>
      </c>
      <c r="H3693" s="3" t="str">
        <f>VLOOKUP($A3693&amp;$C3693&amp;$B3693,Mapping!$C:$G,3,0)</f>
        <v>PHARMA</v>
      </c>
      <c r="I3693" t="str">
        <f>VLOOKUP($A3693&amp;$C3693&amp;$B3693,Mapping!$C:$G,4,0)</f>
        <v>Microlax</v>
      </c>
      <c r="J3693" t="str">
        <f t="shared" si="57"/>
        <v>MICRALAX MICROENEMAS</v>
      </c>
      <c r="K3693" t="str">
        <f>VLOOKUP($A3693&amp;$C3693&amp;$B3693,Mapping!$C:$G,5,0)</f>
        <v>OTC</v>
      </c>
      <c r="L3693" t="str">
        <f>VLOOKUP(J3693&amp;H3693,Mapping!J:K,2,0)</f>
        <v>Microenemas</v>
      </c>
      <c r="M3693" t="str">
        <f>IF(OR(I3693="PIZ BUIN",I3693="LISTERINE"),VLOOKUP(E3693,MAPEO!C:D,2,0)&amp;" "&amp;H3693,VLOOKUP(E3693,MAPEO!C:D,2,0))</f>
        <v>Micralax</v>
      </c>
      <c r="N3693">
        <f>VLOOKUP(F3693,MD!A:B,2,0)</f>
        <v>0</v>
      </c>
    </row>
    <row r="3694" spans="1:14">
      <c r="A3694" t="s">
        <v>133</v>
      </c>
      <c r="B3694" t="s">
        <v>0</v>
      </c>
      <c r="C3694" t="s">
        <v>215</v>
      </c>
      <c r="D3694" t="s">
        <v>437</v>
      </c>
      <c r="E3694" t="s">
        <v>437</v>
      </c>
      <c r="F3694" t="s">
        <v>493</v>
      </c>
      <c r="G3694" s="3">
        <v>1771337.72</v>
      </c>
      <c r="H3694" s="3" t="str">
        <f>VLOOKUP($A3694&amp;$C3694&amp;$B3694,Mapping!$C:$G,3,0)</f>
        <v>PHARMA</v>
      </c>
      <c r="I3694" t="str">
        <f>VLOOKUP($A3694&amp;$C3694&amp;$B3694,Mapping!$C:$G,4,0)</f>
        <v>Microlax</v>
      </c>
      <c r="J3694" t="str">
        <f t="shared" si="57"/>
        <v>MICRALAX MICROENEMAS</v>
      </c>
      <c r="K3694" t="str">
        <f>VLOOKUP($A3694&amp;$C3694&amp;$B3694,Mapping!$C:$G,5,0)</f>
        <v>OTC</v>
      </c>
      <c r="L3694" t="str">
        <f>VLOOKUP(J3694&amp;H3694,Mapping!J:K,2,0)</f>
        <v>Microenemas</v>
      </c>
      <c r="M3694" t="str">
        <f>IF(OR(I3694="PIZ BUIN",I3694="LISTERINE"),VLOOKUP(E3694,MAPEO!C:D,2,0)&amp;" "&amp;H3694,VLOOKUP(E3694,MAPEO!C:D,2,0))</f>
        <v>Micralax</v>
      </c>
      <c r="N3694">
        <f>VLOOKUP(F3694,MD!A:B,2,0)</f>
        <v>0</v>
      </c>
    </row>
    <row r="3695" spans="1:14">
      <c r="A3695" t="s">
        <v>133</v>
      </c>
      <c r="B3695" t="s">
        <v>0</v>
      </c>
      <c r="C3695" t="s">
        <v>215</v>
      </c>
      <c r="D3695" t="s">
        <v>437</v>
      </c>
      <c r="E3695" t="s">
        <v>437</v>
      </c>
      <c r="F3695" t="s">
        <v>95</v>
      </c>
      <c r="G3695" s="3">
        <v>160281.51999999999</v>
      </c>
      <c r="H3695" s="3" t="str">
        <f>VLOOKUP($A3695&amp;$C3695&amp;$B3695,Mapping!$C:$G,3,0)</f>
        <v>PHARMA</v>
      </c>
      <c r="I3695" t="str">
        <f>VLOOKUP($A3695&amp;$C3695&amp;$B3695,Mapping!$C:$G,4,0)</f>
        <v>Microlax</v>
      </c>
      <c r="J3695" t="str">
        <f t="shared" si="57"/>
        <v>MICRALAX MICROENEMAS</v>
      </c>
      <c r="K3695" t="str">
        <f>VLOOKUP($A3695&amp;$C3695&amp;$B3695,Mapping!$C:$G,5,0)</f>
        <v>OTC</v>
      </c>
      <c r="L3695" t="str">
        <f>VLOOKUP(J3695&amp;H3695,Mapping!J:K,2,0)</f>
        <v>Microenemas</v>
      </c>
      <c r="M3695" t="str">
        <f>IF(OR(I3695="PIZ BUIN",I3695="LISTERINE"),VLOOKUP(E3695,MAPEO!C:D,2,0)&amp;" "&amp;H3695,VLOOKUP(E3695,MAPEO!C:D,2,0))</f>
        <v>Micralax</v>
      </c>
      <c r="N3695" t="str">
        <f>VLOOKUP(F3695,MD!A:B,2,0)</f>
        <v>YTD 2015</v>
      </c>
    </row>
    <row r="3696" spans="1:14">
      <c r="A3696" t="s">
        <v>133</v>
      </c>
      <c r="B3696" t="s">
        <v>0</v>
      </c>
      <c r="C3696" t="s">
        <v>215</v>
      </c>
      <c r="D3696" t="s">
        <v>437</v>
      </c>
      <c r="E3696" t="s">
        <v>437</v>
      </c>
      <c r="F3696" t="s">
        <v>96</v>
      </c>
      <c r="G3696" s="3">
        <v>470264.56</v>
      </c>
      <c r="H3696" s="3" t="str">
        <f>VLOOKUP($A3696&amp;$C3696&amp;$B3696,Mapping!$C:$G,3,0)</f>
        <v>PHARMA</v>
      </c>
      <c r="I3696" t="str">
        <f>VLOOKUP($A3696&amp;$C3696&amp;$B3696,Mapping!$C:$G,4,0)</f>
        <v>Microlax</v>
      </c>
      <c r="J3696" t="str">
        <f t="shared" si="57"/>
        <v>MICRALAX MICROENEMAS</v>
      </c>
      <c r="K3696" t="str">
        <f>VLOOKUP($A3696&amp;$C3696&amp;$B3696,Mapping!$C:$G,5,0)</f>
        <v>OTC</v>
      </c>
      <c r="L3696" t="str">
        <f>VLOOKUP(J3696&amp;H3696,Mapping!J:K,2,0)</f>
        <v>Microenemas</v>
      </c>
      <c r="M3696" t="str">
        <f>IF(OR(I3696="PIZ BUIN",I3696="LISTERINE"),VLOOKUP(E3696,MAPEO!C:D,2,0)&amp;" "&amp;H3696,VLOOKUP(E3696,MAPEO!C:D,2,0))</f>
        <v>Micralax</v>
      </c>
      <c r="N3696" t="str">
        <f>VLOOKUP(F3696,MD!A:B,2,0)</f>
        <v>YTD 2015</v>
      </c>
    </row>
    <row r="3697" spans="1:14">
      <c r="A3697" t="s">
        <v>133</v>
      </c>
      <c r="B3697" t="s">
        <v>0</v>
      </c>
      <c r="C3697" t="s">
        <v>215</v>
      </c>
      <c r="D3697" t="s">
        <v>437</v>
      </c>
      <c r="E3697" t="s">
        <v>437</v>
      </c>
      <c r="F3697" t="s">
        <v>97</v>
      </c>
      <c r="G3697" s="3">
        <v>820987.75</v>
      </c>
      <c r="H3697" s="3" t="str">
        <f>VLOOKUP($A3697&amp;$C3697&amp;$B3697,Mapping!$C:$G,3,0)</f>
        <v>PHARMA</v>
      </c>
      <c r="I3697" t="str">
        <f>VLOOKUP($A3697&amp;$C3697&amp;$B3697,Mapping!$C:$G,4,0)</f>
        <v>Microlax</v>
      </c>
      <c r="J3697" t="str">
        <f t="shared" si="57"/>
        <v>MICRALAX MICROENEMAS</v>
      </c>
      <c r="K3697" t="str">
        <f>VLOOKUP($A3697&amp;$C3697&amp;$B3697,Mapping!$C:$G,5,0)</f>
        <v>OTC</v>
      </c>
      <c r="L3697" t="str">
        <f>VLOOKUP(J3697&amp;H3697,Mapping!J:K,2,0)</f>
        <v>Microenemas</v>
      </c>
      <c r="M3697" t="str">
        <f>IF(OR(I3697="PIZ BUIN",I3697="LISTERINE"),VLOOKUP(E3697,MAPEO!C:D,2,0)&amp;" "&amp;H3697,VLOOKUP(E3697,MAPEO!C:D,2,0))</f>
        <v>Micralax</v>
      </c>
      <c r="N3697" t="str">
        <f>VLOOKUP(F3697,MD!A:B,2,0)</f>
        <v>YTD 2015</v>
      </c>
    </row>
    <row r="3698" spans="1:14">
      <c r="A3698" t="s">
        <v>133</v>
      </c>
      <c r="B3698" t="s">
        <v>0</v>
      </c>
      <c r="C3698" t="s">
        <v>215</v>
      </c>
      <c r="D3698" t="s">
        <v>437</v>
      </c>
      <c r="E3698" t="s">
        <v>437</v>
      </c>
      <c r="F3698" t="s">
        <v>101</v>
      </c>
      <c r="G3698" s="3">
        <v>384533.19</v>
      </c>
      <c r="H3698" s="3" t="str">
        <f>VLOOKUP($A3698&amp;$C3698&amp;$B3698,Mapping!$C:$G,3,0)</f>
        <v>PHARMA</v>
      </c>
      <c r="I3698" t="str">
        <f>VLOOKUP($A3698&amp;$C3698&amp;$B3698,Mapping!$C:$G,4,0)</f>
        <v>Microlax</v>
      </c>
      <c r="J3698" t="str">
        <f t="shared" si="57"/>
        <v>MICRALAX MICROENEMAS</v>
      </c>
      <c r="K3698" t="str">
        <f>VLOOKUP($A3698&amp;$C3698&amp;$B3698,Mapping!$C:$G,5,0)</f>
        <v>OTC</v>
      </c>
      <c r="L3698" t="str">
        <f>VLOOKUP(J3698&amp;H3698,Mapping!J:K,2,0)</f>
        <v>Microenemas</v>
      </c>
      <c r="M3698" t="str">
        <f>IF(OR(I3698="PIZ BUIN",I3698="LISTERINE"),VLOOKUP(E3698,MAPEO!C:D,2,0)&amp;" "&amp;H3698,VLOOKUP(E3698,MAPEO!C:D,2,0))</f>
        <v>Micralax</v>
      </c>
      <c r="N3698" t="str">
        <f>VLOOKUP(F3698,MD!A:B,2,0)</f>
        <v>YTD 2015</v>
      </c>
    </row>
    <row r="3699" spans="1:14">
      <c r="A3699" t="s">
        <v>133</v>
      </c>
      <c r="B3699" t="s">
        <v>0</v>
      </c>
      <c r="C3699" t="s">
        <v>215</v>
      </c>
      <c r="D3699" t="s">
        <v>437</v>
      </c>
      <c r="E3699" t="s">
        <v>437</v>
      </c>
      <c r="F3699" t="s">
        <v>104</v>
      </c>
      <c r="G3699" s="3">
        <v>660042.61</v>
      </c>
      <c r="H3699" s="3" t="str">
        <f>VLOOKUP($A3699&amp;$C3699&amp;$B3699,Mapping!$C:$G,3,0)</f>
        <v>PHARMA</v>
      </c>
      <c r="I3699" t="str">
        <f>VLOOKUP($A3699&amp;$C3699&amp;$B3699,Mapping!$C:$G,4,0)</f>
        <v>Microlax</v>
      </c>
      <c r="J3699" t="str">
        <f t="shared" si="57"/>
        <v>MICRALAX MICROENEMAS</v>
      </c>
      <c r="K3699" t="str">
        <f>VLOOKUP($A3699&amp;$C3699&amp;$B3699,Mapping!$C:$G,5,0)</f>
        <v>OTC</v>
      </c>
      <c r="L3699" t="str">
        <f>VLOOKUP(J3699&amp;H3699,Mapping!J:K,2,0)</f>
        <v>Microenemas</v>
      </c>
      <c r="M3699" t="str">
        <f>IF(OR(I3699="PIZ BUIN",I3699="LISTERINE"),VLOOKUP(E3699,MAPEO!C:D,2,0)&amp;" "&amp;H3699,VLOOKUP(E3699,MAPEO!C:D,2,0))</f>
        <v>Micralax</v>
      </c>
      <c r="N3699" t="str">
        <f>VLOOKUP(F3699,MD!A:B,2,0)</f>
        <v>YTD 2015</v>
      </c>
    </row>
    <row r="3700" spans="1:14">
      <c r="A3700" t="s">
        <v>133</v>
      </c>
      <c r="B3700" t="s">
        <v>0</v>
      </c>
      <c r="C3700" t="s">
        <v>215</v>
      </c>
      <c r="D3700" t="s">
        <v>437</v>
      </c>
      <c r="E3700" t="s">
        <v>437</v>
      </c>
      <c r="F3700" t="s">
        <v>105</v>
      </c>
      <c r="G3700" s="3">
        <v>1452422.38</v>
      </c>
      <c r="H3700" s="3" t="str">
        <f>VLOOKUP($A3700&amp;$C3700&amp;$B3700,Mapping!$C:$G,3,0)</f>
        <v>PHARMA</v>
      </c>
      <c r="I3700" t="str">
        <f>VLOOKUP($A3700&amp;$C3700&amp;$B3700,Mapping!$C:$G,4,0)</f>
        <v>Microlax</v>
      </c>
      <c r="J3700" t="str">
        <f t="shared" si="57"/>
        <v>MICRALAX MICROENEMAS</v>
      </c>
      <c r="K3700" t="str">
        <f>VLOOKUP($A3700&amp;$C3700&amp;$B3700,Mapping!$C:$G,5,0)</f>
        <v>OTC</v>
      </c>
      <c r="L3700" t="str">
        <f>VLOOKUP(J3700&amp;H3700,Mapping!J:K,2,0)</f>
        <v>Microenemas</v>
      </c>
      <c r="M3700" t="str">
        <f>IF(OR(I3700="PIZ BUIN",I3700="LISTERINE"),VLOOKUP(E3700,MAPEO!C:D,2,0)&amp;" "&amp;H3700,VLOOKUP(E3700,MAPEO!C:D,2,0))</f>
        <v>Micralax</v>
      </c>
      <c r="N3700" t="str">
        <f>VLOOKUP(F3700,MD!A:B,2,0)</f>
        <v>YTD 2015</v>
      </c>
    </row>
    <row r="3701" spans="1:14">
      <c r="A3701" t="s">
        <v>133</v>
      </c>
      <c r="B3701" t="s">
        <v>0</v>
      </c>
      <c r="C3701" t="s">
        <v>215</v>
      </c>
      <c r="D3701" t="s">
        <v>437</v>
      </c>
      <c r="E3701" t="s">
        <v>437</v>
      </c>
      <c r="F3701" t="s">
        <v>106</v>
      </c>
      <c r="G3701" s="3">
        <v>248435.08</v>
      </c>
      <c r="H3701" s="3" t="str">
        <f>VLOOKUP($A3701&amp;$C3701&amp;$B3701,Mapping!$C:$G,3,0)</f>
        <v>PHARMA</v>
      </c>
      <c r="I3701" t="str">
        <f>VLOOKUP($A3701&amp;$C3701&amp;$B3701,Mapping!$C:$G,4,0)</f>
        <v>Microlax</v>
      </c>
      <c r="J3701" t="str">
        <f t="shared" si="57"/>
        <v>MICRALAX MICROENEMAS</v>
      </c>
      <c r="K3701" t="str">
        <f>VLOOKUP($A3701&amp;$C3701&amp;$B3701,Mapping!$C:$G,5,0)</f>
        <v>OTC</v>
      </c>
      <c r="L3701" t="str">
        <f>VLOOKUP(J3701&amp;H3701,Mapping!J:K,2,0)</f>
        <v>Microenemas</v>
      </c>
      <c r="M3701" t="str">
        <f>IF(OR(I3701="PIZ BUIN",I3701="LISTERINE"),VLOOKUP(E3701,MAPEO!C:D,2,0)&amp;" "&amp;H3701,VLOOKUP(E3701,MAPEO!C:D,2,0))</f>
        <v>Micralax</v>
      </c>
      <c r="N3701" t="str">
        <f>VLOOKUP(F3701,MD!A:B,2,0)</f>
        <v>YTD 2015</v>
      </c>
    </row>
    <row r="3702" spans="1:14">
      <c r="A3702" t="s">
        <v>133</v>
      </c>
      <c r="B3702" t="s">
        <v>0</v>
      </c>
      <c r="C3702" t="s">
        <v>215</v>
      </c>
      <c r="D3702" t="s">
        <v>437</v>
      </c>
      <c r="E3702" t="s">
        <v>437</v>
      </c>
      <c r="F3702" t="s">
        <v>108</v>
      </c>
      <c r="G3702" s="3">
        <v>138398.81</v>
      </c>
      <c r="H3702" s="3" t="str">
        <f>VLOOKUP($A3702&amp;$C3702&amp;$B3702,Mapping!$C:$G,3,0)</f>
        <v>PHARMA</v>
      </c>
      <c r="I3702" t="str">
        <f>VLOOKUP($A3702&amp;$C3702&amp;$B3702,Mapping!$C:$G,4,0)</f>
        <v>Microlax</v>
      </c>
      <c r="J3702" t="str">
        <f t="shared" si="57"/>
        <v>MICRALAX MICROENEMAS</v>
      </c>
      <c r="K3702" t="str">
        <f>VLOOKUP($A3702&amp;$C3702&amp;$B3702,Mapping!$C:$G,5,0)</f>
        <v>OTC</v>
      </c>
      <c r="L3702" t="str">
        <f>VLOOKUP(J3702&amp;H3702,Mapping!J:K,2,0)</f>
        <v>Microenemas</v>
      </c>
      <c r="M3702" t="str">
        <f>IF(OR(I3702="PIZ BUIN",I3702="LISTERINE"),VLOOKUP(E3702,MAPEO!C:D,2,0)&amp;" "&amp;H3702,VLOOKUP(E3702,MAPEO!C:D,2,0))</f>
        <v>Micralax</v>
      </c>
      <c r="N3702">
        <f>VLOOKUP(F3702,MD!A:B,2,0)</f>
        <v>0</v>
      </c>
    </row>
    <row r="3703" spans="1:14">
      <c r="A3703" t="s">
        <v>133</v>
      </c>
      <c r="B3703" t="s">
        <v>0</v>
      </c>
      <c r="C3703" t="s">
        <v>215</v>
      </c>
      <c r="D3703" t="s">
        <v>437</v>
      </c>
      <c r="E3703" t="s">
        <v>437</v>
      </c>
      <c r="F3703" t="s">
        <v>109</v>
      </c>
      <c r="G3703" s="3">
        <v>1372304.93</v>
      </c>
      <c r="H3703" s="3" t="str">
        <f>VLOOKUP($A3703&amp;$C3703&amp;$B3703,Mapping!$C:$G,3,0)</f>
        <v>PHARMA</v>
      </c>
      <c r="I3703" t="str">
        <f>VLOOKUP($A3703&amp;$C3703&amp;$B3703,Mapping!$C:$G,4,0)</f>
        <v>Microlax</v>
      </c>
      <c r="J3703" t="str">
        <f t="shared" ref="J3703:J3766" si="58">IF(OR(C3703="ROC",C3703="COMPEED"),E3703,D3703)</f>
        <v>MICRALAX MICROENEMAS</v>
      </c>
      <c r="K3703" t="str">
        <f>VLOOKUP($A3703&amp;$C3703&amp;$B3703,Mapping!$C:$G,5,0)</f>
        <v>OTC</v>
      </c>
      <c r="L3703" t="str">
        <f>VLOOKUP(J3703&amp;H3703,Mapping!J:K,2,0)</f>
        <v>Microenemas</v>
      </c>
      <c r="M3703" t="str">
        <f>IF(OR(I3703="PIZ BUIN",I3703="LISTERINE"),VLOOKUP(E3703,MAPEO!C:D,2,0)&amp;" "&amp;H3703,VLOOKUP(E3703,MAPEO!C:D,2,0))</f>
        <v>Micralax</v>
      </c>
      <c r="N3703">
        <f>VLOOKUP(F3703,MD!A:B,2,0)</f>
        <v>0</v>
      </c>
    </row>
    <row r="3704" spans="1:14">
      <c r="A3704" t="s">
        <v>133</v>
      </c>
      <c r="B3704" t="s">
        <v>0</v>
      </c>
      <c r="C3704" t="s">
        <v>215</v>
      </c>
      <c r="D3704" t="s">
        <v>437</v>
      </c>
      <c r="E3704" t="s">
        <v>437</v>
      </c>
      <c r="F3704" t="s">
        <v>110</v>
      </c>
      <c r="G3704" s="3">
        <v>369252.9</v>
      </c>
      <c r="H3704" s="3" t="str">
        <f>VLOOKUP($A3704&amp;$C3704&amp;$B3704,Mapping!$C:$G,3,0)</f>
        <v>PHARMA</v>
      </c>
      <c r="I3704" t="str">
        <f>VLOOKUP($A3704&amp;$C3704&amp;$B3704,Mapping!$C:$G,4,0)</f>
        <v>Microlax</v>
      </c>
      <c r="J3704" t="str">
        <f t="shared" si="58"/>
        <v>MICRALAX MICROENEMAS</v>
      </c>
      <c r="K3704" t="str">
        <f>VLOOKUP($A3704&amp;$C3704&amp;$B3704,Mapping!$C:$G,5,0)</f>
        <v>OTC</v>
      </c>
      <c r="L3704" t="str">
        <f>VLOOKUP(J3704&amp;H3704,Mapping!J:K,2,0)</f>
        <v>Microenemas</v>
      </c>
      <c r="M3704" t="str">
        <f>IF(OR(I3704="PIZ BUIN",I3704="LISTERINE"),VLOOKUP(E3704,MAPEO!C:D,2,0)&amp;" "&amp;H3704,VLOOKUP(E3704,MAPEO!C:D,2,0))</f>
        <v>Micralax</v>
      </c>
      <c r="N3704">
        <f>VLOOKUP(F3704,MD!A:B,2,0)</f>
        <v>0</v>
      </c>
    </row>
    <row r="3705" spans="1:14">
      <c r="A3705" t="s">
        <v>133</v>
      </c>
      <c r="B3705" t="s">
        <v>0</v>
      </c>
      <c r="C3705" t="s">
        <v>215</v>
      </c>
      <c r="D3705" t="s">
        <v>437</v>
      </c>
      <c r="E3705" t="s">
        <v>437</v>
      </c>
      <c r="F3705" t="s">
        <v>111</v>
      </c>
      <c r="G3705" s="3">
        <v>507439.56</v>
      </c>
      <c r="H3705" s="3" t="str">
        <f>VLOOKUP($A3705&amp;$C3705&amp;$B3705,Mapping!$C:$G,3,0)</f>
        <v>PHARMA</v>
      </c>
      <c r="I3705" t="str">
        <f>VLOOKUP($A3705&amp;$C3705&amp;$B3705,Mapping!$C:$G,4,0)</f>
        <v>Microlax</v>
      </c>
      <c r="J3705" t="str">
        <f t="shared" si="58"/>
        <v>MICRALAX MICROENEMAS</v>
      </c>
      <c r="K3705" t="str">
        <f>VLOOKUP($A3705&amp;$C3705&amp;$B3705,Mapping!$C:$G,5,0)</f>
        <v>OTC</v>
      </c>
      <c r="L3705" t="str">
        <f>VLOOKUP(J3705&amp;H3705,Mapping!J:K,2,0)</f>
        <v>Microenemas</v>
      </c>
      <c r="M3705" t="str">
        <f>IF(OR(I3705="PIZ BUIN",I3705="LISTERINE"),VLOOKUP(E3705,MAPEO!C:D,2,0)&amp;" "&amp;H3705,VLOOKUP(E3705,MAPEO!C:D,2,0))</f>
        <v>Micralax</v>
      </c>
      <c r="N3705">
        <f>VLOOKUP(F3705,MD!A:B,2,0)</f>
        <v>0</v>
      </c>
    </row>
    <row r="3706" spans="1:14">
      <c r="A3706" t="s">
        <v>133</v>
      </c>
      <c r="B3706" t="s">
        <v>0</v>
      </c>
      <c r="C3706" t="s">
        <v>215</v>
      </c>
      <c r="D3706" t="s">
        <v>437</v>
      </c>
      <c r="E3706" t="s">
        <v>437</v>
      </c>
      <c r="F3706" t="s">
        <v>114</v>
      </c>
      <c r="G3706" s="3">
        <v>1388091.15</v>
      </c>
      <c r="H3706" s="3" t="str">
        <f>VLOOKUP($A3706&amp;$C3706&amp;$B3706,Mapping!$C:$G,3,0)</f>
        <v>PHARMA</v>
      </c>
      <c r="I3706" t="str">
        <f>VLOOKUP($A3706&amp;$C3706&amp;$B3706,Mapping!$C:$G,4,0)</f>
        <v>Microlax</v>
      </c>
      <c r="J3706" t="str">
        <f t="shared" si="58"/>
        <v>MICRALAX MICROENEMAS</v>
      </c>
      <c r="K3706" t="str">
        <f>VLOOKUP($A3706&amp;$C3706&amp;$B3706,Mapping!$C:$G,5,0)</f>
        <v>OTC</v>
      </c>
      <c r="L3706" t="str">
        <f>VLOOKUP(J3706&amp;H3706,Mapping!J:K,2,0)</f>
        <v>Microenemas</v>
      </c>
      <c r="M3706" t="str">
        <f>IF(OR(I3706="PIZ BUIN",I3706="LISTERINE"),VLOOKUP(E3706,MAPEO!C:D,2,0)&amp;" "&amp;H3706,VLOOKUP(E3706,MAPEO!C:D,2,0))</f>
        <v>Micralax</v>
      </c>
      <c r="N3706">
        <f>VLOOKUP(F3706,MD!A:B,2,0)</f>
        <v>0</v>
      </c>
    </row>
    <row r="3707" spans="1:14">
      <c r="A3707" t="s">
        <v>133</v>
      </c>
      <c r="B3707" t="s">
        <v>0</v>
      </c>
      <c r="C3707" t="s">
        <v>215</v>
      </c>
      <c r="D3707" t="s">
        <v>437</v>
      </c>
      <c r="E3707" t="s">
        <v>437</v>
      </c>
      <c r="F3707" t="s">
        <v>115</v>
      </c>
      <c r="G3707" s="3">
        <v>143069.54</v>
      </c>
      <c r="H3707" s="3" t="str">
        <f>VLOOKUP($A3707&amp;$C3707&amp;$B3707,Mapping!$C:$G,3,0)</f>
        <v>PHARMA</v>
      </c>
      <c r="I3707" t="str">
        <f>VLOOKUP($A3707&amp;$C3707&amp;$B3707,Mapping!$C:$G,4,0)</f>
        <v>Microlax</v>
      </c>
      <c r="J3707" t="str">
        <f t="shared" si="58"/>
        <v>MICRALAX MICROENEMAS</v>
      </c>
      <c r="K3707" t="str">
        <f>VLOOKUP($A3707&amp;$C3707&amp;$B3707,Mapping!$C:$G,5,0)</f>
        <v>OTC</v>
      </c>
      <c r="L3707" t="str">
        <f>VLOOKUP(J3707&amp;H3707,Mapping!J:K,2,0)</f>
        <v>Microenemas</v>
      </c>
      <c r="M3707" t="str">
        <f>IF(OR(I3707="PIZ BUIN",I3707="LISTERINE"),VLOOKUP(E3707,MAPEO!C:D,2,0)&amp;" "&amp;H3707,VLOOKUP(E3707,MAPEO!C:D,2,0))</f>
        <v>Micralax</v>
      </c>
      <c r="N3707" t="str">
        <f>VLOOKUP(F3707,MD!A:B,2,0)</f>
        <v>YTD 2016</v>
      </c>
    </row>
    <row r="3708" spans="1:14">
      <c r="A3708" t="s">
        <v>133</v>
      </c>
      <c r="B3708" t="s">
        <v>0</v>
      </c>
      <c r="C3708" t="s">
        <v>215</v>
      </c>
      <c r="D3708" t="s">
        <v>437</v>
      </c>
      <c r="E3708" t="s">
        <v>437</v>
      </c>
      <c r="F3708" t="s">
        <v>117</v>
      </c>
      <c r="G3708" s="3">
        <v>633785.13</v>
      </c>
      <c r="H3708" s="3" t="str">
        <f>VLOOKUP($A3708&amp;$C3708&amp;$B3708,Mapping!$C:$G,3,0)</f>
        <v>PHARMA</v>
      </c>
      <c r="I3708" t="str">
        <f>VLOOKUP($A3708&amp;$C3708&amp;$B3708,Mapping!$C:$G,4,0)</f>
        <v>Microlax</v>
      </c>
      <c r="J3708" t="str">
        <f t="shared" si="58"/>
        <v>MICRALAX MICROENEMAS</v>
      </c>
      <c r="K3708" t="str">
        <f>VLOOKUP($A3708&amp;$C3708&amp;$B3708,Mapping!$C:$G,5,0)</f>
        <v>OTC</v>
      </c>
      <c r="L3708" t="str">
        <f>VLOOKUP(J3708&amp;H3708,Mapping!J:K,2,0)</f>
        <v>Microenemas</v>
      </c>
      <c r="M3708" t="str">
        <f>IF(OR(I3708="PIZ BUIN",I3708="LISTERINE"),VLOOKUP(E3708,MAPEO!C:D,2,0)&amp;" "&amp;H3708,VLOOKUP(E3708,MAPEO!C:D,2,0))</f>
        <v>Micralax</v>
      </c>
      <c r="N3708" t="str">
        <f>VLOOKUP(F3708,MD!A:B,2,0)</f>
        <v>YTD 2016</v>
      </c>
    </row>
    <row r="3709" spans="1:14">
      <c r="A3709" t="s">
        <v>133</v>
      </c>
      <c r="B3709" t="s">
        <v>0</v>
      </c>
      <c r="C3709" t="s">
        <v>215</v>
      </c>
      <c r="D3709" t="s">
        <v>437</v>
      </c>
      <c r="E3709" t="s">
        <v>437</v>
      </c>
      <c r="F3709" t="s">
        <v>118</v>
      </c>
      <c r="G3709" s="3">
        <v>852307.51</v>
      </c>
      <c r="H3709" s="3" t="str">
        <f>VLOOKUP($A3709&amp;$C3709&amp;$B3709,Mapping!$C:$G,3,0)</f>
        <v>PHARMA</v>
      </c>
      <c r="I3709" t="str">
        <f>VLOOKUP($A3709&amp;$C3709&amp;$B3709,Mapping!$C:$G,4,0)</f>
        <v>Microlax</v>
      </c>
      <c r="J3709" t="str">
        <f t="shared" si="58"/>
        <v>MICRALAX MICROENEMAS</v>
      </c>
      <c r="K3709" t="str">
        <f>VLOOKUP($A3709&amp;$C3709&amp;$B3709,Mapping!$C:$G,5,0)</f>
        <v>OTC</v>
      </c>
      <c r="L3709" t="str">
        <f>VLOOKUP(J3709&amp;H3709,Mapping!J:K,2,0)</f>
        <v>Microenemas</v>
      </c>
      <c r="M3709" t="str">
        <f>IF(OR(I3709="PIZ BUIN",I3709="LISTERINE"),VLOOKUP(E3709,MAPEO!C:D,2,0)&amp;" "&amp;H3709,VLOOKUP(E3709,MAPEO!C:D,2,0))</f>
        <v>Micralax</v>
      </c>
      <c r="N3709" t="str">
        <f>VLOOKUP(F3709,MD!A:B,2,0)</f>
        <v>YTD 2016</v>
      </c>
    </row>
    <row r="3710" spans="1:14">
      <c r="A3710" t="s">
        <v>133</v>
      </c>
      <c r="B3710" t="s">
        <v>0</v>
      </c>
      <c r="C3710" t="s">
        <v>215</v>
      </c>
      <c r="D3710" t="s">
        <v>437</v>
      </c>
      <c r="E3710" t="s">
        <v>691</v>
      </c>
      <c r="F3710" t="s">
        <v>482</v>
      </c>
      <c r="G3710" s="3">
        <v>12261</v>
      </c>
      <c r="H3710" s="3" t="str">
        <f>VLOOKUP($A3710&amp;$C3710&amp;$B3710,Mapping!$C:$G,3,0)</f>
        <v>PHARMA</v>
      </c>
      <c r="I3710" t="str">
        <f>VLOOKUP($A3710&amp;$C3710&amp;$B3710,Mapping!$C:$G,4,0)</f>
        <v>Microlax</v>
      </c>
      <c r="J3710" t="str">
        <f t="shared" si="58"/>
        <v>MICRALAX MICROENEMAS</v>
      </c>
      <c r="K3710" t="str">
        <f>VLOOKUP($A3710&amp;$C3710&amp;$B3710,Mapping!$C:$G,5,0)</f>
        <v>OTC</v>
      </c>
      <c r="L3710" t="str">
        <f>VLOOKUP(J3710&amp;H3710,Mapping!J:K,2,0)</f>
        <v>Microenemas</v>
      </c>
      <c r="M3710" t="str">
        <f>IF(OR(I3710="PIZ BUIN",I3710="LISTERINE"),VLOOKUP(E3710,MAPEO!C:D,2,0)&amp;" "&amp;H3710,VLOOKUP(E3710,MAPEO!C:D,2,0))</f>
        <v>Micralax</v>
      </c>
      <c r="N3710">
        <f>VLOOKUP(F3710,MD!A:B,2,0)</f>
        <v>0</v>
      </c>
    </row>
    <row r="3711" spans="1:14">
      <c r="A3711" t="s">
        <v>133</v>
      </c>
      <c r="B3711" t="s">
        <v>0</v>
      </c>
      <c r="C3711" t="s">
        <v>215</v>
      </c>
      <c r="D3711" t="s">
        <v>437</v>
      </c>
      <c r="E3711" t="s">
        <v>691</v>
      </c>
      <c r="F3711" t="s">
        <v>483</v>
      </c>
      <c r="G3711" s="3">
        <v>44551.66</v>
      </c>
      <c r="H3711" s="3" t="str">
        <f>VLOOKUP($A3711&amp;$C3711&amp;$B3711,Mapping!$C:$G,3,0)</f>
        <v>PHARMA</v>
      </c>
      <c r="I3711" t="str">
        <f>VLOOKUP($A3711&amp;$C3711&amp;$B3711,Mapping!$C:$G,4,0)</f>
        <v>Microlax</v>
      </c>
      <c r="J3711" t="str">
        <f t="shared" si="58"/>
        <v>MICRALAX MICROENEMAS</v>
      </c>
      <c r="K3711" t="str">
        <f>VLOOKUP($A3711&amp;$C3711&amp;$B3711,Mapping!$C:$G,5,0)</f>
        <v>OTC</v>
      </c>
      <c r="L3711" t="str">
        <f>VLOOKUP(J3711&amp;H3711,Mapping!J:K,2,0)</f>
        <v>Microenemas</v>
      </c>
      <c r="M3711" t="str">
        <f>IF(OR(I3711="PIZ BUIN",I3711="LISTERINE"),VLOOKUP(E3711,MAPEO!C:D,2,0)&amp;" "&amp;H3711,VLOOKUP(E3711,MAPEO!C:D,2,0))</f>
        <v>Micralax</v>
      </c>
      <c r="N3711">
        <f>VLOOKUP(F3711,MD!A:B,2,0)</f>
        <v>0</v>
      </c>
    </row>
    <row r="3712" spans="1:14">
      <c r="A3712" t="s">
        <v>133</v>
      </c>
      <c r="B3712" t="s">
        <v>0</v>
      </c>
      <c r="C3712" t="s">
        <v>215</v>
      </c>
      <c r="D3712" t="s">
        <v>437</v>
      </c>
      <c r="E3712" t="s">
        <v>691</v>
      </c>
      <c r="F3712" t="s">
        <v>484</v>
      </c>
      <c r="G3712" s="3">
        <v>8530.82</v>
      </c>
      <c r="H3712" s="3" t="str">
        <f>VLOOKUP($A3712&amp;$C3712&amp;$B3712,Mapping!$C:$G,3,0)</f>
        <v>PHARMA</v>
      </c>
      <c r="I3712" t="str">
        <f>VLOOKUP($A3712&amp;$C3712&amp;$B3712,Mapping!$C:$G,4,0)</f>
        <v>Microlax</v>
      </c>
      <c r="J3712" t="str">
        <f t="shared" si="58"/>
        <v>MICRALAX MICROENEMAS</v>
      </c>
      <c r="K3712" t="str">
        <f>VLOOKUP($A3712&amp;$C3712&amp;$B3712,Mapping!$C:$G,5,0)</f>
        <v>OTC</v>
      </c>
      <c r="L3712" t="str">
        <f>VLOOKUP(J3712&amp;H3712,Mapping!J:K,2,0)</f>
        <v>Microenemas</v>
      </c>
      <c r="M3712" t="str">
        <f>IF(OR(I3712="PIZ BUIN",I3712="LISTERINE"),VLOOKUP(E3712,MAPEO!C:D,2,0)&amp;" "&amp;H3712,VLOOKUP(E3712,MAPEO!C:D,2,0))</f>
        <v>Micralax</v>
      </c>
      <c r="N3712">
        <f>VLOOKUP(F3712,MD!A:B,2,0)</f>
        <v>0</v>
      </c>
    </row>
    <row r="3713" spans="1:14">
      <c r="A3713" t="s">
        <v>133</v>
      </c>
      <c r="B3713" t="s">
        <v>0</v>
      </c>
      <c r="C3713" t="s">
        <v>215</v>
      </c>
      <c r="D3713" t="s">
        <v>437</v>
      </c>
      <c r="E3713" t="s">
        <v>691</v>
      </c>
      <c r="F3713" t="s">
        <v>485</v>
      </c>
      <c r="G3713" s="3">
        <v>16874.13</v>
      </c>
      <c r="H3713" s="3" t="str">
        <f>VLOOKUP($A3713&amp;$C3713&amp;$B3713,Mapping!$C:$G,3,0)</f>
        <v>PHARMA</v>
      </c>
      <c r="I3713" t="str">
        <f>VLOOKUP($A3713&amp;$C3713&amp;$B3713,Mapping!$C:$G,4,0)</f>
        <v>Microlax</v>
      </c>
      <c r="J3713" t="str">
        <f t="shared" si="58"/>
        <v>MICRALAX MICROENEMAS</v>
      </c>
      <c r="K3713" t="str">
        <f>VLOOKUP($A3713&amp;$C3713&amp;$B3713,Mapping!$C:$G,5,0)</f>
        <v>OTC</v>
      </c>
      <c r="L3713" t="str">
        <f>VLOOKUP(J3713&amp;H3713,Mapping!J:K,2,0)</f>
        <v>Microenemas</v>
      </c>
      <c r="M3713" t="str">
        <f>IF(OR(I3713="PIZ BUIN",I3713="LISTERINE"),VLOOKUP(E3713,MAPEO!C:D,2,0)&amp;" "&amp;H3713,VLOOKUP(E3713,MAPEO!C:D,2,0))</f>
        <v>Micralax</v>
      </c>
      <c r="N3713">
        <f>VLOOKUP(F3713,MD!A:B,2,0)</f>
        <v>0</v>
      </c>
    </row>
    <row r="3714" spans="1:14">
      <c r="A3714" t="s">
        <v>133</v>
      </c>
      <c r="B3714" t="s">
        <v>0</v>
      </c>
      <c r="C3714" t="s">
        <v>215</v>
      </c>
      <c r="D3714" t="s">
        <v>437</v>
      </c>
      <c r="E3714" t="s">
        <v>691</v>
      </c>
      <c r="F3714" t="s">
        <v>486</v>
      </c>
      <c r="G3714" s="3">
        <v>52439.97</v>
      </c>
      <c r="H3714" s="3" t="str">
        <f>VLOOKUP($A3714&amp;$C3714&amp;$B3714,Mapping!$C:$G,3,0)</f>
        <v>PHARMA</v>
      </c>
      <c r="I3714" t="str">
        <f>VLOOKUP($A3714&amp;$C3714&amp;$B3714,Mapping!$C:$G,4,0)</f>
        <v>Microlax</v>
      </c>
      <c r="J3714" t="str">
        <f t="shared" si="58"/>
        <v>MICRALAX MICROENEMAS</v>
      </c>
      <c r="K3714" t="str">
        <f>VLOOKUP($A3714&amp;$C3714&amp;$B3714,Mapping!$C:$G,5,0)</f>
        <v>OTC</v>
      </c>
      <c r="L3714" t="str">
        <f>VLOOKUP(J3714&amp;H3714,Mapping!J:K,2,0)</f>
        <v>Microenemas</v>
      </c>
      <c r="M3714" t="str">
        <f>IF(OR(I3714="PIZ BUIN",I3714="LISTERINE"),VLOOKUP(E3714,MAPEO!C:D,2,0)&amp;" "&amp;H3714,VLOOKUP(E3714,MAPEO!C:D,2,0))</f>
        <v>Micralax</v>
      </c>
      <c r="N3714">
        <f>VLOOKUP(F3714,MD!A:B,2,0)</f>
        <v>0</v>
      </c>
    </row>
    <row r="3715" spans="1:14">
      <c r="A3715" t="s">
        <v>133</v>
      </c>
      <c r="B3715" t="s">
        <v>0</v>
      </c>
      <c r="C3715" t="s">
        <v>215</v>
      </c>
      <c r="D3715" t="s">
        <v>437</v>
      </c>
      <c r="E3715" t="s">
        <v>691</v>
      </c>
      <c r="F3715" t="s">
        <v>487</v>
      </c>
      <c r="G3715" s="3">
        <v>18577.59</v>
      </c>
      <c r="H3715" s="3" t="str">
        <f>VLOOKUP($A3715&amp;$C3715&amp;$B3715,Mapping!$C:$G,3,0)</f>
        <v>PHARMA</v>
      </c>
      <c r="I3715" t="str">
        <f>VLOOKUP($A3715&amp;$C3715&amp;$B3715,Mapping!$C:$G,4,0)</f>
        <v>Microlax</v>
      </c>
      <c r="J3715" t="str">
        <f t="shared" si="58"/>
        <v>MICRALAX MICROENEMAS</v>
      </c>
      <c r="K3715" t="str">
        <f>VLOOKUP($A3715&amp;$C3715&amp;$B3715,Mapping!$C:$G,5,0)</f>
        <v>OTC</v>
      </c>
      <c r="L3715" t="str">
        <f>VLOOKUP(J3715&amp;H3715,Mapping!J:K,2,0)</f>
        <v>Microenemas</v>
      </c>
      <c r="M3715" t="str">
        <f>IF(OR(I3715="PIZ BUIN",I3715="LISTERINE"),VLOOKUP(E3715,MAPEO!C:D,2,0)&amp;" "&amp;H3715,VLOOKUP(E3715,MAPEO!C:D,2,0))</f>
        <v>Micralax</v>
      </c>
      <c r="N3715">
        <f>VLOOKUP(F3715,MD!A:B,2,0)</f>
        <v>0</v>
      </c>
    </row>
    <row r="3716" spans="1:14">
      <c r="A3716" t="s">
        <v>133</v>
      </c>
      <c r="B3716" t="s">
        <v>0</v>
      </c>
      <c r="C3716" t="s">
        <v>215</v>
      </c>
      <c r="D3716" t="s">
        <v>437</v>
      </c>
      <c r="E3716" t="s">
        <v>691</v>
      </c>
      <c r="F3716" t="s">
        <v>488</v>
      </c>
      <c r="G3716" s="3">
        <v>8500.41</v>
      </c>
      <c r="H3716" s="3" t="str">
        <f>VLOOKUP($A3716&amp;$C3716&amp;$B3716,Mapping!$C:$G,3,0)</f>
        <v>PHARMA</v>
      </c>
      <c r="I3716" t="str">
        <f>VLOOKUP($A3716&amp;$C3716&amp;$B3716,Mapping!$C:$G,4,0)</f>
        <v>Microlax</v>
      </c>
      <c r="J3716" t="str">
        <f t="shared" si="58"/>
        <v>MICRALAX MICROENEMAS</v>
      </c>
      <c r="K3716" t="str">
        <f>VLOOKUP($A3716&amp;$C3716&amp;$B3716,Mapping!$C:$G,5,0)</f>
        <v>OTC</v>
      </c>
      <c r="L3716" t="str">
        <f>VLOOKUP(J3716&amp;H3716,Mapping!J:K,2,0)</f>
        <v>Microenemas</v>
      </c>
      <c r="M3716" t="str">
        <f>IF(OR(I3716="PIZ BUIN",I3716="LISTERINE"),VLOOKUP(E3716,MAPEO!C:D,2,0)&amp;" "&amp;H3716,VLOOKUP(E3716,MAPEO!C:D,2,0))</f>
        <v>Micralax</v>
      </c>
      <c r="N3716">
        <f>VLOOKUP(F3716,MD!A:B,2,0)</f>
        <v>0</v>
      </c>
    </row>
    <row r="3717" spans="1:14">
      <c r="A3717" t="s">
        <v>133</v>
      </c>
      <c r="B3717" t="s">
        <v>0</v>
      </c>
      <c r="C3717" t="s">
        <v>215</v>
      </c>
      <c r="D3717" t="s">
        <v>437</v>
      </c>
      <c r="E3717" t="s">
        <v>691</v>
      </c>
      <c r="F3717" t="s">
        <v>489</v>
      </c>
      <c r="G3717" s="3">
        <v>4047.49</v>
      </c>
      <c r="H3717" s="3" t="str">
        <f>VLOOKUP($A3717&amp;$C3717&amp;$B3717,Mapping!$C:$G,3,0)</f>
        <v>PHARMA</v>
      </c>
      <c r="I3717" t="str">
        <f>VLOOKUP($A3717&amp;$C3717&amp;$B3717,Mapping!$C:$G,4,0)</f>
        <v>Microlax</v>
      </c>
      <c r="J3717" t="str">
        <f t="shared" si="58"/>
        <v>MICRALAX MICROENEMAS</v>
      </c>
      <c r="K3717" t="str">
        <f>VLOOKUP($A3717&amp;$C3717&amp;$B3717,Mapping!$C:$G,5,0)</f>
        <v>OTC</v>
      </c>
      <c r="L3717" t="str">
        <f>VLOOKUP(J3717&amp;H3717,Mapping!J:K,2,0)</f>
        <v>Microenemas</v>
      </c>
      <c r="M3717" t="str">
        <f>IF(OR(I3717="PIZ BUIN",I3717="LISTERINE"),VLOOKUP(E3717,MAPEO!C:D,2,0)&amp;" "&amp;H3717,VLOOKUP(E3717,MAPEO!C:D,2,0))</f>
        <v>Micralax</v>
      </c>
      <c r="N3717">
        <f>VLOOKUP(F3717,MD!A:B,2,0)</f>
        <v>0</v>
      </c>
    </row>
    <row r="3718" spans="1:14">
      <c r="A3718" t="s">
        <v>133</v>
      </c>
      <c r="B3718" t="s">
        <v>0</v>
      </c>
      <c r="C3718" t="s">
        <v>215</v>
      </c>
      <c r="D3718" t="s">
        <v>437</v>
      </c>
      <c r="E3718" t="s">
        <v>691</v>
      </c>
      <c r="F3718" t="s">
        <v>490</v>
      </c>
      <c r="G3718" s="3">
        <v>60771.25</v>
      </c>
      <c r="H3718" s="3" t="str">
        <f>VLOOKUP($A3718&amp;$C3718&amp;$B3718,Mapping!$C:$G,3,0)</f>
        <v>PHARMA</v>
      </c>
      <c r="I3718" t="str">
        <f>VLOOKUP($A3718&amp;$C3718&amp;$B3718,Mapping!$C:$G,4,0)</f>
        <v>Microlax</v>
      </c>
      <c r="J3718" t="str">
        <f t="shared" si="58"/>
        <v>MICRALAX MICROENEMAS</v>
      </c>
      <c r="K3718" t="str">
        <f>VLOOKUP($A3718&amp;$C3718&amp;$B3718,Mapping!$C:$G,5,0)</f>
        <v>OTC</v>
      </c>
      <c r="L3718" t="str">
        <f>VLOOKUP(J3718&amp;H3718,Mapping!J:K,2,0)</f>
        <v>Microenemas</v>
      </c>
      <c r="M3718" t="str">
        <f>IF(OR(I3718="PIZ BUIN",I3718="LISTERINE"),VLOOKUP(E3718,MAPEO!C:D,2,0)&amp;" "&amp;H3718,VLOOKUP(E3718,MAPEO!C:D,2,0))</f>
        <v>Micralax</v>
      </c>
      <c r="N3718">
        <f>VLOOKUP(F3718,MD!A:B,2,0)</f>
        <v>0</v>
      </c>
    </row>
    <row r="3719" spans="1:14">
      <c r="A3719" t="s">
        <v>133</v>
      </c>
      <c r="B3719" t="s">
        <v>0</v>
      </c>
      <c r="C3719" t="s">
        <v>215</v>
      </c>
      <c r="D3719" t="s">
        <v>437</v>
      </c>
      <c r="E3719" t="s">
        <v>691</v>
      </c>
      <c r="F3719" t="s">
        <v>491</v>
      </c>
      <c r="G3719" s="3">
        <v>17945.82</v>
      </c>
      <c r="H3719" s="3" t="str">
        <f>VLOOKUP($A3719&amp;$C3719&amp;$B3719,Mapping!$C:$G,3,0)</f>
        <v>PHARMA</v>
      </c>
      <c r="I3719" t="str">
        <f>VLOOKUP($A3719&amp;$C3719&amp;$B3719,Mapping!$C:$G,4,0)</f>
        <v>Microlax</v>
      </c>
      <c r="J3719" t="str">
        <f t="shared" si="58"/>
        <v>MICRALAX MICROENEMAS</v>
      </c>
      <c r="K3719" t="str">
        <f>VLOOKUP($A3719&amp;$C3719&amp;$B3719,Mapping!$C:$G,5,0)</f>
        <v>OTC</v>
      </c>
      <c r="L3719" t="str">
        <f>VLOOKUP(J3719&amp;H3719,Mapping!J:K,2,0)</f>
        <v>Microenemas</v>
      </c>
      <c r="M3719" t="str">
        <f>IF(OR(I3719="PIZ BUIN",I3719="LISTERINE"),VLOOKUP(E3719,MAPEO!C:D,2,0)&amp;" "&amp;H3719,VLOOKUP(E3719,MAPEO!C:D,2,0))</f>
        <v>Micralax</v>
      </c>
      <c r="N3719">
        <f>VLOOKUP(F3719,MD!A:B,2,0)</f>
        <v>0</v>
      </c>
    </row>
    <row r="3720" spans="1:14">
      <c r="A3720" t="s">
        <v>133</v>
      </c>
      <c r="B3720" t="s">
        <v>0</v>
      </c>
      <c r="C3720" t="s">
        <v>215</v>
      </c>
      <c r="D3720" t="s">
        <v>437</v>
      </c>
      <c r="E3720" t="s">
        <v>691</v>
      </c>
      <c r="F3720" t="s">
        <v>492</v>
      </c>
      <c r="G3720" s="3">
        <v>25355.77</v>
      </c>
      <c r="H3720" s="3" t="str">
        <f>VLOOKUP($A3720&amp;$C3720&amp;$B3720,Mapping!$C:$G,3,0)</f>
        <v>PHARMA</v>
      </c>
      <c r="I3720" t="str">
        <f>VLOOKUP($A3720&amp;$C3720&amp;$B3720,Mapping!$C:$G,4,0)</f>
        <v>Microlax</v>
      </c>
      <c r="J3720" t="str">
        <f t="shared" si="58"/>
        <v>MICRALAX MICROENEMAS</v>
      </c>
      <c r="K3720" t="str">
        <f>VLOOKUP($A3720&amp;$C3720&amp;$B3720,Mapping!$C:$G,5,0)</f>
        <v>OTC</v>
      </c>
      <c r="L3720" t="str">
        <f>VLOOKUP(J3720&amp;H3720,Mapping!J:K,2,0)</f>
        <v>Microenemas</v>
      </c>
      <c r="M3720" t="str">
        <f>IF(OR(I3720="PIZ BUIN",I3720="LISTERINE"),VLOOKUP(E3720,MAPEO!C:D,2,0)&amp;" "&amp;H3720,VLOOKUP(E3720,MAPEO!C:D,2,0))</f>
        <v>Micralax</v>
      </c>
      <c r="N3720">
        <f>VLOOKUP(F3720,MD!A:B,2,0)</f>
        <v>0</v>
      </c>
    </row>
    <row r="3721" spans="1:14">
      <c r="A3721" t="s">
        <v>133</v>
      </c>
      <c r="B3721" t="s">
        <v>0</v>
      </c>
      <c r="C3721" t="s">
        <v>215</v>
      </c>
      <c r="D3721" t="s">
        <v>437</v>
      </c>
      <c r="E3721" t="s">
        <v>691</v>
      </c>
      <c r="F3721" t="s">
        <v>493</v>
      </c>
      <c r="G3721" s="3">
        <v>-5743.21</v>
      </c>
      <c r="H3721" s="3" t="str">
        <f>VLOOKUP($A3721&amp;$C3721&amp;$B3721,Mapping!$C:$G,3,0)</f>
        <v>PHARMA</v>
      </c>
      <c r="I3721" t="str">
        <f>VLOOKUP($A3721&amp;$C3721&amp;$B3721,Mapping!$C:$G,4,0)</f>
        <v>Microlax</v>
      </c>
      <c r="J3721" t="str">
        <f t="shared" si="58"/>
        <v>MICRALAX MICROENEMAS</v>
      </c>
      <c r="K3721" t="str">
        <f>VLOOKUP($A3721&amp;$C3721&amp;$B3721,Mapping!$C:$G,5,0)</f>
        <v>OTC</v>
      </c>
      <c r="L3721" t="str">
        <f>VLOOKUP(J3721&amp;H3721,Mapping!J:K,2,0)</f>
        <v>Microenemas</v>
      </c>
      <c r="M3721" t="str">
        <f>IF(OR(I3721="PIZ BUIN",I3721="LISTERINE"),VLOOKUP(E3721,MAPEO!C:D,2,0)&amp;" "&amp;H3721,VLOOKUP(E3721,MAPEO!C:D,2,0))</f>
        <v>Micralax</v>
      </c>
      <c r="N3721">
        <f>VLOOKUP(F3721,MD!A:B,2,0)</f>
        <v>0</v>
      </c>
    </row>
    <row r="3722" spans="1:14">
      <c r="A3722" t="s">
        <v>133</v>
      </c>
      <c r="B3722" t="s">
        <v>0</v>
      </c>
      <c r="C3722" t="s">
        <v>215</v>
      </c>
      <c r="D3722" t="s">
        <v>438</v>
      </c>
      <c r="E3722" t="s">
        <v>438</v>
      </c>
      <c r="F3722" t="s">
        <v>482</v>
      </c>
      <c r="G3722" s="3">
        <v>831.53</v>
      </c>
      <c r="H3722" s="3" t="str">
        <f>VLOOKUP($A3722&amp;$C3722&amp;$B3722,Mapping!$C:$G,3,0)</f>
        <v>PHARMA</v>
      </c>
      <c r="I3722" t="str">
        <f>VLOOKUP($A3722&amp;$C3722&amp;$B3722,Mapping!$C:$G,4,0)</f>
        <v>Microlax</v>
      </c>
      <c r="J3722" t="str">
        <f t="shared" si="58"/>
        <v>MICRALAX SUPOS</v>
      </c>
      <c r="K3722" t="str">
        <f>VLOOKUP($A3722&amp;$C3722&amp;$B3722,Mapping!$C:$G,5,0)</f>
        <v>OTC</v>
      </c>
      <c r="L3722" t="str">
        <f>VLOOKUP(J3722&amp;H3722,Mapping!J:K,2,0)</f>
        <v>Supos</v>
      </c>
      <c r="M3722" t="str">
        <f>IF(OR(I3722="PIZ BUIN",I3722="LISTERINE"),VLOOKUP(E3722,MAPEO!C:D,2,0)&amp;" "&amp;H3722,VLOOKUP(E3722,MAPEO!C:D,2,0))</f>
        <v>Micralax</v>
      </c>
      <c r="N3722">
        <f>VLOOKUP(F3722,MD!A:B,2,0)</f>
        <v>0</v>
      </c>
    </row>
    <row r="3723" spans="1:14">
      <c r="A3723" t="s">
        <v>133</v>
      </c>
      <c r="B3723" t="s">
        <v>0</v>
      </c>
      <c r="C3723" t="s">
        <v>215</v>
      </c>
      <c r="D3723" t="s">
        <v>438</v>
      </c>
      <c r="E3723" t="s">
        <v>438</v>
      </c>
      <c r="F3723" t="s">
        <v>483</v>
      </c>
      <c r="G3723" s="3">
        <v>1481.61</v>
      </c>
      <c r="H3723" s="3" t="str">
        <f>VLOOKUP($A3723&amp;$C3723&amp;$B3723,Mapping!$C:$G,3,0)</f>
        <v>PHARMA</v>
      </c>
      <c r="I3723" t="str">
        <f>VLOOKUP($A3723&amp;$C3723&amp;$B3723,Mapping!$C:$G,4,0)</f>
        <v>Microlax</v>
      </c>
      <c r="J3723" t="str">
        <f t="shared" si="58"/>
        <v>MICRALAX SUPOS</v>
      </c>
      <c r="K3723" t="str">
        <f>VLOOKUP($A3723&amp;$C3723&amp;$B3723,Mapping!$C:$G,5,0)</f>
        <v>OTC</v>
      </c>
      <c r="L3723" t="str">
        <f>VLOOKUP(J3723&amp;H3723,Mapping!J:K,2,0)</f>
        <v>Supos</v>
      </c>
      <c r="M3723" t="str">
        <f>IF(OR(I3723="PIZ BUIN",I3723="LISTERINE"),VLOOKUP(E3723,MAPEO!C:D,2,0)&amp;" "&amp;H3723,VLOOKUP(E3723,MAPEO!C:D,2,0))</f>
        <v>Micralax</v>
      </c>
      <c r="N3723">
        <f>VLOOKUP(F3723,MD!A:B,2,0)</f>
        <v>0</v>
      </c>
    </row>
    <row r="3724" spans="1:14">
      <c r="A3724" t="s">
        <v>133</v>
      </c>
      <c r="B3724" t="s">
        <v>0</v>
      </c>
      <c r="C3724" t="s">
        <v>215</v>
      </c>
      <c r="D3724" t="s">
        <v>438</v>
      </c>
      <c r="E3724" t="s">
        <v>438</v>
      </c>
      <c r="F3724" t="s">
        <v>484</v>
      </c>
      <c r="G3724" s="3">
        <v>-3950.4</v>
      </c>
      <c r="H3724" s="3" t="str">
        <f>VLOOKUP($A3724&amp;$C3724&amp;$B3724,Mapping!$C:$G,3,0)</f>
        <v>PHARMA</v>
      </c>
      <c r="I3724" t="str">
        <f>VLOOKUP($A3724&amp;$C3724&amp;$B3724,Mapping!$C:$G,4,0)</f>
        <v>Microlax</v>
      </c>
      <c r="J3724" t="str">
        <f t="shared" si="58"/>
        <v>MICRALAX SUPOS</v>
      </c>
      <c r="K3724" t="str">
        <f>VLOOKUP($A3724&amp;$C3724&amp;$B3724,Mapping!$C:$G,5,0)</f>
        <v>OTC</v>
      </c>
      <c r="L3724" t="str">
        <f>VLOOKUP(J3724&amp;H3724,Mapping!J:K,2,0)</f>
        <v>Supos</v>
      </c>
      <c r="M3724" t="str">
        <f>IF(OR(I3724="PIZ BUIN",I3724="LISTERINE"),VLOOKUP(E3724,MAPEO!C:D,2,0)&amp;" "&amp;H3724,VLOOKUP(E3724,MAPEO!C:D,2,0))</f>
        <v>Micralax</v>
      </c>
      <c r="N3724">
        <f>VLOOKUP(F3724,MD!A:B,2,0)</f>
        <v>0</v>
      </c>
    </row>
    <row r="3725" spans="1:14">
      <c r="A3725" t="s">
        <v>133</v>
      </c>
      <c r="B3725" t="s">
        <v>0</v>
      </c>
      <c r="C3725" t="s">
        <v>215</v>
      </c>
      <c r="D3725" t="s">
        <v>438</v>
      </c>
      <c r="E3725" t="s">
        <v>438</v>
      </c>
      <c r="F3725" t="s">
        <v>485</v>
      </c>
      <c r="G3725" s="3">
        <v>1972.43</v>
      </c>
      <c r="H3725" s="3" t="str">
        <f>VLOOKUP($A3725&amp;$C3725&amp;$B3725,Mapping!$C:$G,3,0)</f>
        <v>PHARMA</v>
      </c>
      <c r="I3725" t="str">
        <f>VLOOKUP($A3725&amp;$C3725&amp;$B3725,Mapping!$C:$G,4,0)</f>
        <v>Microlax</v>
      </c>
      <c r="J3725" t="str">
        <f t="shared" si="58"/>
        <v>MICRALAX SUPOS</v>
      </c>
      <c r="K3725" t="str">
        <f>VLOOKUP($A3725&amp;$C3725&amp;$B3725,Mapping!$C:$G,5,0)</f>
        <v>OTC</v>
      </c>
      <c r="L3725" t="str">
        <f>VLOOKUP(J3725&amp;H3725,Mapping!J:K,2,0)</f>
        <v>Supos</v>
      </c>
      <c r="M3725" t="str">
        <f>IF(OR(I3725="PIZ BUIN",I3725="LISTERINE"),VLOOKUP(E3725,MAPEO!C:D,2,0)&amp;" "&amp;H3725,VLOOKUP(E3725,MAPEO!C:D,2,0))</f>
        <v>Micralax</v>
      </c>
      <c r="N3725">
        <f>VLOOKUP(F3725,MD!A:B,2,0)</f>
        <v>0</v>
      </c>
    </row>
    <row r="3726" spans="1:14">
      <c r="A3726" t="s">
        <v>133</v>
      </c>
      <c r="B3726" t="s">
        <v>0</v>
      </c>
      <c r="C3726" t="s">
        <v>215</v>
      </c>
      <c r="D3726" t="s">
        <v>438</v>
      </c>
      <c r="E3726" t="s">
        <v>438</v>
      </c>
      <c r="F3726" t="s">
        <v>486</v>
      </c>
      <c r="G3726" s="3">
        <v>2287.38</v>
      </c>
      <c r="H3726" s="3" t="str">
        <f>VLOOKUP($A3726&amp;$C3726&amp;$B3726,Mapping!$C:$G,3,0)</f>
        <v>PHARMA</v>
      </c>
      <c r="I3726" t="str">
        <f>VLOOKUP($A3726&amp;$C3726&amp;$B3726,Mapping!$C:$G,4,0)</f>
        <v>Microlax</v>
      </c>
      <c r="J3726" t="str">
        <f t="shared" si="58"/>
        <v>MICRALAX SUPOS</v>
      </c>
      <c r="K3726" t="str">
        <f>VLOOKUP($A3726&amp;$C3726&amp;$B3726,Mapping!$C:$G,5,0)</f>
        <v>OTC</v>
      </c>
      <c r="L3726" t="str">
        <f>VLOOKUP(J3726&amp;H3726,Mapping!J:K,2,0)</f>
        <v>Supos</v>
      </c>
      <c r="M3726" t="str">
        <f>IF(OR(I3726="PIZ BUIN",I3726="LISTERINE"),VLOOKUP(E3726,MAPEO!C:D,2,0)&amp;" "&amp;H3726,VLOOKUP(E3726,MAPEO!C:D,2,0))</f>
        <v>Micralax</v>
      </c>
      <c r="N3726">
        <f>VLOOKUP(F3726,MD!A:B,2,0)</f>
        <v>0</v>
      </c>
    </row>
    <row r="3727" spans="1:14">
      <c r="A3727" t="s">
        <v>133</v>
      </c>
      <c r="B3727" t="s">
        <v>0</v>
      </c>
      <c r="C3727" t="s">
        <v>215</v>
      </c>
      <c r="D3727" t="s">
        <v>438</v>
      </c>
      <c r="E3727" t="s">
        <v>438</v>
      </c>
      <c r="F3727" t="s">
        <v>487</v>
      </c>
      <c r="G3727" s="3">
        <v>6724.13</v>
      </c>
      <c r="H3727" s="3" t="str">
        <f>VLOOKUP($A3727&amp;$C3727&amp;$B3727,Mapping!$C:$G,3,0)</f>
        <v>PHARMA</v>
      </c>
      <c r="I3727" t="str">
        <f>VLOOKUP($A3727&amp;$C3727&amp;$B3727,Mapping!$C:$G,4,0)</f>
        <v>Microlax</v>
      </c>
      <c r="J3727" t="str">
        <f t="shared" si="58"/>
        <v>MICRALAX SUPOS</v>
      </c>
      <c r="K3727" t="str">
        <f>VLOOKUP($A3727&amp;$C3727&amp;$B3727,Mapping!$C:$G,5,0)</f>
        <v>OTC</v>
      </c>
      <c r="L3727" t="str">
        <f>VLOOKUP(J3727&amp;H3727,Mapping!J:K,2,0)</f>
        <v>Supos</v>
      </c>
      <c r="M3727" t="str">
        <f>IF(OR(I3727="PIZ BUIN",I3727="LISTERINE"),VLOOKUP(E3727,MAPEO!C:D,2,0)&amp;" "&amp;H3727,VLOOKUP(E3727,MAPEO!C:D,2,0))</f>
        <v>Micralax</v>
      </c>
      <c r="N3727">
        <f>VLOOKUP(F3727,MD!A:B,2,0)</f>
        <v>0</v>
      </c>
    </row>
    <row r="3728" spans="1:14">
      <c r="A3728" t="s">
        <v>133</v>
      </c>
      <c r="B3728" t="s">
        <v>0</v>
      </c>
      <c r="C3728" t="s">
        <v>215</v>
      </c>
      <c r="D3728" t="s">
        <v>438</v>
      </c>
      <c r="E3728" t="s">
        <v>438</v>
      </c>
      <c r="F3728" t="s">
        <v>488</v>
      </c>
      <c r="G3728" s="3">
        <v>606.74</v>
      </c>
      <c r="H3728" s="3" t="str">
        <f>VLOOKUP($A3728&amp;$C3728&amp;$B3728,Mapping!$C:$G,3,0)</f>
        <v>PHARMA</v>
      </c>
      <c r="I3728" t="str">
        <f>VLOOKUP($A3728&amp;$C3728&amp;$B3728,Mapping!$C:$G,4,0)</f>
        <v>Microlax</v>
      </c>
      <c r="J3728" t="str">
        <f t="shared" si="58"/>
        <v>MICRALAX SUPOS</v>
      </c>
      <c r="K3728" t="str">
        <f>VLOOKUP($A3728&amp;$C3728&amp;$B3728,Mapping!$C:$G,5,0)</f>
        <v>OTC</v>
      </c>
      <c r="L3728" t="str">
        <f>VLOOKUP(J3728&amp;H3728,Mapping!J:K,2,0)</f>
        <v>Supos</v>
      </c>
      <c r="M3728" t="str">
        <f>IF(OR(I3728="PIZ BUIN",I3728="LISTERINE"),VLOOKUP(E3728,MAPEO!C:D,2,0)&amp;" "&amp;H3728,VLOOKUP(E3728,MAPEO!C:D,2,0))</f>
        <v>Micralax</v>
      </c>
      <c r="N3728">
        <f>VLOOKUP(F3728,MD!A:B,2,0)</f>
        <v>0</v>
      </c>
    </row>
    <row r="3729" spans="1:14">
      <c r="A3729" t="s">
        <v>133</v>
      </c>
      <c r="B3729" t="s">
        <v>0</v>
      </c>
      <c r="C3729" t="s">
        <v>215</v>
      </c>
      <c r="D3729" t="s">
        <v>438</v>
      </c>
      <c r="E3729" t="s">
        <v>438</v>
      </c>
      <c r="F3729" t="s">
        <v>489</v>
      </c>
      <c r="G3729" s="3">
        <v>846.47</v>
      </c>
      <c r="H3729" s="3" t="str">
        <f>VLOOKUP($A3729&amp;$C3729&amp;$B3729,Mapping!$C:$G,3,0)</f>
        <v>PHARMA</v>
      </c>
      <c r="I3729" t="str">
        <f>VLOOKUP($A3729&amp;$C3729&amp;$B3729,Mapping!$C:$G,4,0)</f>
        <v>Microlax</v>
      </c>
      <c r="J3729" t="str">
        <f t="shared" si="58"/>
        <v>MICRALAX SUPOS</v>
      </c>
      <c r="K3729" t="str">
        <f>VLOOKUP($A3729&amp;$C3729&amp;$B3729,Mapping!$C:$G,5,0)</f>
        <v>OTC</v>
      </c>
      <c r="L3729" t="str">
        <f>VLOOKUP(J3729&amp;H3729,Mapping!J:K,2,0)</f>
        <v>Supos</v>
      </c>
      <c r="M3729" t="str">
        <f>IF(OR(I3729="PIZ BUIN",I3729="LISTERINE"),VLOOKUP(E3729,MAPEO!C:D,2,0)&amp;" "&amp;H3729,VLOOKUP(E3729,MAPEO!C:D,2,0))</f>
        <v>Micralax</v>
      </c>
      <c r="N3729">
        <f>VLOOKUP(F3729,MD!A:B,2,0)</f>
        <v>0</v>
      </c>
    </row>
    <row r="3730" spans="1:14">
      <c r="A3730" t="s">
        <v>133</v>
      </c>
      <c r="B3730" t="s">
        <v>0</v>
      </c>
      <c r="C3730" t="s">
        <v>215</v>
      </c>
      <c r="D3730" t="s">
        <v>438</v>
      </c>
      <c r="E3730" t="s">
        <v>438</v>
      </c>
      <c r="F3730" t="s">
        <v>490</v>
      </c>
      <c r="G3730" s="3">
        <v>8135.49</v>
      </c>
      <c r="H3730" s="3" t="str">
        <f>VLOOKUP($A3730&amp;$C3730&amp;$B3730,Mapping!$C:$G,3,0)</f>
        <v>PHARMA</v>
      </c>
      <c r="I3730" t="str">
        <f>VLOOKUP($A3730&amp;$C3730&amp;$B3730,Mapping!$C:$G,4,0)</f>
        <v>Microlax</v>
      </c>
      <c r="J3730" t="str">
        <f t="shared" si="58"/>
        <v>MICRALAX SUPOS</v>
      </c>
      <c r="K3730" t="str">
        <f>VLOOKUP($A3730&amp;$C3730&amp;$B3730,Mapping!$C:$G,5,0)</f>
        <v>OTC</v>
      </c>
      <c r="L3730" t="str">
        <f>VLOOKUP(J3730&amp;H3730,Mapping!J:K,2,0)</f>
        <v>Supos</v>
      </c>
      <c r="M3730" t="str">
        <f>IF(OR(I3730="PIZ BUIN",I3730="LISTERINE"),VLOOKUP(E3730,MAPEO!C:D,2,0)&amp;" "&amp;H3730,VLOOKUP(E3730,MAPEO!C:D,2,0))</f>
        <v>Micralax</v>
      </c>
      <c r="N3730">
        <f>VLOOKUP(F3730,MD!A:B,2,0)</f>
        <v>0</v>
      </c>
    </row>
    <row r="3731" spans="1:14">
      <c r="A3731" t="s">
        <v>133</v>
      </c>
      <c r="B3731" t="s">
        <v>0</v>
      </c>
      <c r="C3731" t="s">
        <v>215</v>
      </c>
      <c r="D3731" t="s">
        <v>438</v>
      </c>
      <c r="E3731" t="s">
        <v>438</v>
      </c>
      <c r="F3731" t="s">
        <v>491</v>
      </c>
      <c r="G3731" s="3">
        <v>3744.56</v>
      </c>
      <c r="H3731" s="3" t="str">
        <f>VLOOKUP($A3731&amp;$C3731&amp;$B3731,Mapping!$C:$G,3,0)</f>
        <v>PHARMA</v>
      </c>
      <c r="I3731" t="str">
        <f>VLOOKUP($A3731&amp;$C3731&amp;$B3731,Mapping!$C:$G,4,0)</f>
        <v>Microlax</v>
      </c>
      <c r="J3731" t="str">
        <f t="shared" si="58"/>
        <v>MICRALAX SUPOS</v>
      </c>
      <c r="K3731" t="str">
        <f>VLOOKUP($A3731&amp;$C3731&amp;$B3731,Mapping!$C:$G,5,0)</f>
        <v>OTC</v>
      </c>
      <c r="L3731" t="str">
        <f>VLOOKUP(J3731&amp;H3731,Mapping!J:K,2,0)</f>
        <v>Supos</v>
      </c>
      <c r="M3731" t="str">
        <f>IF(OR(I3731="PIZ BUIN",I3731="LISTERINE"),VLOOKUP(E3731,MAPEO!C:D,2,0)&amp;" "&amp;H3731,VLOOKUP(E3731,MAPEO!C:D,2,0))</f>
        <v>Micralax</v>
      </c>
      <c r="N3731">
        <f>VLOOKUP(F3731,MD!A:B,2,0)</f>
        <v>0</v>
      </c>
    </row>
    <row r="3732" spans="1:14">
      <c r="A3732" t="s">
        <v>133</v>
      </c>
      <c r="B3732" t="s">
        <v>0</v>
      </c>
      <c r="C3732" t="s">
        <v>215</v>
      </c>
      <c r="D3732" t="s">
        <v>438</v>
      </c>
      <c r="E3732" t="s">
        <v>438</v>
      </c>
      <c r="F3732" t="s">
        <v>492</v>
      </c>
      <c r="G3732" s="3">
        <v>2534.87</v>
      </c>
      <c r="H3732" s="3" t="str">
        <f>VLOOKUP($A3732&amp;$C3732&amp;$B3732,Mapping!$C:$G,3,0)</f>
        <v>PHARMA</v>
      </c>
      <c r="I3732" t="str">
        <f>VLOOKUP($A3732&amp;$C3732&amp;$B3732,Mapping!$C:$G,4,0)</f>
        <v>Microlax</v>
      </c>
      <c r="J3732" t="str">
        <f t="shared" si="58"/>
        <v>MICRALAX SUPOS</v>
      </c>
      <c r="K3732" t="str">
        <f>VLOOKUP($A3732&amp;$C3732&amp;$B3732,Mapping!$C:$G,5,0)</f>
        <v>OTC</v>
      </c>
      <c r="L3732" t="str">
        <f>VLOOKUP(J3732&amp;H3732,Mapping!J:K,2,0)</f>
        <v>Supos</v>
      </c>
      <c r="M3732" t="str">
        <f>IF(OR(I3732="PIZ BUIN",I3732="LISTERINE"),VLOOKUP(E3732,MAPEO!C:D,2,0)&amp;" "&amp;H3732,VLOOKUP(E3732,MAPEO!C:D,2,0))</f>
        <v>Micralax</v>
      </c>
      <c r="N3732">
        <f>VLOOKUP(F3732,MD!A:B,2,0)</f>
        <v>0</v>
      </c>
    </row>
    <row r="3733" spans="1:14">
      <c r="A3733" t="s">
        <v>133</v>
      </c>
      <c r="B3733" t="s">
        <v>0</v>
      </c>
      <c r="C3733" t="s">
        <v>215</v>
      </c>
      <c r="D3733" t="s">
        <v>438</v>
      </c>
      <c r="E3733" t="s">
        <v>438</v>
      </c>
      <c r="F3733" t="s">
        <v>493</v>
      </c>
      <c r="G3733" s="3">
        <v>-2111.66</v>
      </c>
      <c r="H3733" s="3" t="str">
        <f>VLOOKUP($A3733&amp;$C3733&amp;$B3733,Mapping!$C:$G,3,0)</f>
        <v>PHARMA</v>
      </c>
      <c r="I3733" t="str">
        <f>VLOOKUP($A3733&amp;$C3733&amp;$B3733,Mapping!$C:$G,4,0)</f>
        <v>Microlax</v>
      </c>
      <c r="J3733" t="str">
        <f t="shared" si="58"/>
        <v>MICRALAX SUPOS</v>
      </c>
      <c r="K3733" t="str">
        <f>VLOOKUP($A3733&amp;$C3733&amp;$B3733,Mapping!$C:$G,5,0)</f>
        <v>OTC</v>
      </c>
      <c r="L3733" t="str">
        <f>VLOOKUP(J3733&amp;H3733,Mapping!J:K,2,0)</f>
        <v>Supos</v>
      </c>
      <c r="M3733" t="str">
        <f>IF(OR(I3733="PIZ BUIN",I3733="LISTERINE"),VLOOKUP(E3733,MAPEO!C:D,2,0)&amp;" "&amp;H3733,VLOOKUP(E3733,MAPEO!C:D,2,0))</f>
        <v>Micralax</v>
      </c>
      <c r="N3733">
        <f>VLOOKUP(F3733,MD!A:B,2,0)</f>
        <v>0</v>
      </c>
    </row>
    <row r="3734" spans="1:14">
      <c r="A3734" t="s">
        <v>133</v>
      </c>
      <c r="B3734" t="s">
        <v>0</v>
      </c>
      <c r="C3734" t="s">
        <v>215</v>
      </c>
      <c r="D3734" t="s">
        <v>438</v>
      </c>
      <c r="E3734" t="s">
        <v>438</v>
      </c>
      <c r="F3734" t="s">
        <v>95</v>
      </c>
      <c r="G3734" s="3">
        <v>392.67</v>
      </c>
      <c r="H3734" s="3" t="str">
        <f>VLOOKUP($A3734&amp;$C3734&amp;$B3734,Mapping!$C:$G,3,0)</f>
        <v>PHARMA</v>
      </c>
      <c r="I3734" t="str">
        <f>VLOOKUP($A3734&amp;$C3734&amp;$B3734,Mapping!$C:$G,4,0)</f>
        <v>Microlax</v>
      </c>
      <c r="J3734" t="str">
        <f t="shared" si="58"/>
        <v>MICRALAX SUPOS</v>
      </c>
      <c r="K3734" t="str">
        <f>VLOOKUP($A3734&amp;$C3734&amp;$B3734,Mapping!$C:$G,5,0)</f>
        <v>OTC</v>
      </c>
      <c r="L3734" t="str">
        <f>VLOOKUP(J3734&amp;H3734,Mapping!J:K,2,0)</f>
        <v>Supos</v>
      </c>
      <c r="M3734" t="str">
        <f>IF(OR(I3734="PIZ BUIN",I3734="LISTERINE"),VLOOKUP(E3734,MAPEO!C:D,2,0)&amp;" "&amp;H3734,VLOOKUP(E3734,MAPEO!C:D,2,0))</f>
        <v>Micralax</v>
      </c>
      <c r="N3734" t="str">
        <f>VLOOKUP(F3734,MD!A:B,2,0)</f>
        <v>YTD 2015</v>
      </c>
    </row>
    <row r="3735" spans="1:14">
      <c r="A3735" t="s">
        <v>133</v>
      </c>
      <c r="B3735" t="s">
        <v>0</v>
      </c>
      <c r="C3735" t="s">
        <v>215</v>
      </c>
      <c r="D3735" t="s">
        <v>438</v>
      </c>
      <c r="E3735" t="s">
        <v>438</v>
      </c>
      <c r="F3735" t="s">
        <v>96</v>
      </c>
      <c r="G3735" s="3">
        <v>759.14</v>
      </c>
      <c r="H3735" s="3" t="str">
        <f>VLOOKUP($A3735&amp;$C3735&amp;$B3735,Mapping!$C:$G,3,0)</f>
        <v>PHARMA</v>
      </c>
      <c r="I3735" t="str">
        <f>VLOOKUP($A3735&amp;$C3735&amp;$B3735,Mapping!$C:$G,4,0)</f>
        <v>Microlax</v>
      </c>
      <c r="J3735" t="str">
        <f t="shared" si="58"/>
        <v>MICRALAX SUPOS</v>
      </c>
      <c r="K3735" t="str">
        <f>VLOOKUP($A3735&amp;$C3735&amp;$B3735,Mapping!$C:$G,5,0)</f>
        <v>OTC</v>
      </c>
      <c r="L3735" t="str">
        <f>VLOOKUP(J3735&amp;H3735,Mapping!J:K,2,0)</f>
        <v>Supos</v>
      </c>
      <c r="M3735" t="str">
        <f>IF(OR(I3735="PIZ BUIN",I3735="LISTERINE"),VLOOKUP(E3735,MAPEO!C:D,2,0)&amp;" "&amp;H3735,VLOOKUP(E3735,MAPEO!C:D,2,0))</f>
        <v>Micralax</v>
      </c>
      <c r="N3735" t="str">
        <f>VLOOKUP(F3735,MD!A:B,2,0)</f>
        <v>YTD 2015</v>
      </c>
    </row>
    <row r="3736" spans="1:14">
      <c r="A3736" t="s">
        <v>133</v>
      </c>
      <c r="B3736" t="s">
        <v>0</v>
      </c>
      <c r="C3736" t="s">
        <v>215</v>
      </c>
      <c r="D3736" t="s">
        <v>438</v>
      </c>
      <c r="E3736" t="s">
        <v>438</v>
      </c>
      <c r="F3736" t="s">
        <v>97</v>
      </c>
      <c r="G3736" s="3">
        <v>3064.68</v>
      </c>
      <c r="H3736" s="3" t="str">
        <f>VLOOKUP($A3736&amp;$C3736&amp;$B3736,Mapping!$C:$G,3,0)</f>
        <v>PHARMA</v>
      </c>
      <c r="I3736" t="str">
        <f>VLOOKUP($A3736&amp;$C3736&amp;$B3736,Mapping!$C:$G,4,0)</f>
        <v>Microlax</v>
      </c>
      <c r="J3736" t="str">
        <f t="shared" si="58"/>
        <v>MICRALAX SUPOS</v>
      </c>
      <c r="K3736" t="str">
        <f>VLOOKUP($A3736&amp;$C3736&amp;$B3736,Mapping!$C:$G,5,0)</f>
        <v>OTC</v>
      </c>
      <c r="L3736" t="str">
        <f>VLOOKUP(J3736&amp;H3736,Mapping!J:K,2,0)</f>
        <v>Supos</v>
      </c>
      <c r="M3736" t="str">
        <f>IF(OR(I3736="PIZ BUIN",I3736="LISTERINE"),VLOOKUP(E3736,MAPEO!C:D,2,0)&amp;" "&amp;H3736,VLOOKUP(E3736,MAPEO!C:D,2,0))</f>
        <v>Micralax</v>
      </c>
      <c r="N3736" t="str">
        <f>VLOOKUP(F3736,MD!A:B,2,0)</f>
        <v>YTD 2015</v>
      </c>
    </row>
    <row r="3737" spans="1:14">
      <c r="A3737" t="s">
        <v>133</v>
      </c>
      <c r="B3737" t="s">
        <v>0</v>
      </c>
      <c r="C3737" t="s">
        <v>215</v>
      </c>
      <c r="D3737" t="s">
        <v>438</v>
      </c>
      <c r="E3737" t="s">
        <v>438</v>
      </c>
      <c r="F3737" t="s">
        <v>101</v>
      </c>
      <c r="G3737" s="3">
        <v>673.04</v>
      </c>
      <c r="H3737" s="3" t="str">
        <f>VLOOKUP($A3737&amp;$C3737&amp;$B3737,Mapping!$C:$G,3,0)</f>
        <v>PHARMA</v>
      </c>
      <c r="I3737" t="str">
        <f>VLOOKUP($A3737&amp;$C3737&amp;$B3737,Mapping!$C:$G,4,0)</f>
        <v>Microlax</v>
      </c>
      <c r="J3737" t="str">
        <f t="shared" si="58"/>
        <v>MICRALAX SUPOS</v>
      </c>
      <c r="K3737" t="str">
        <f>VLOOKUP($A3737&amp;$C3737&amp;$B3737,Mapping!$C:$G,5,0)</f>
        <v>OTC</v>
      </c>
      <c r="L3737" t="str">
        <f>VLOOKUP(J3737&amp;H3737,Mapping!J:K,2,0)</f>
        <v>Supos</v>
      </c>
      <c r="M3737" t="str">
        <f>IF(OR(I3737="PIZ BUIN",I3737="LISTERINE"),VLOOKUP(E3737,MAPEO!C:D,2,0)&amp;" "&amp;H3737,VLOOKUP(E3737,MAPEO!C:D,2,0))</f>
        <v>Micralax</v>
      </c>
      <c r="N3737" t="str">
        <f>VLOOKUP(F3737,MD!A:B,2,0)</f>
        <v>YTD 2015</v>
      </c>
    </row>
    <row r="3738" spans="1:14">
      <c r="A3738" t="s">
        <v>133</v>
      </c>
      <c r="B3738" t="s">
        <v>0</v>
      </c>
      <c r="C3738" t="s">
        <v>215</v>
      </c>
      <c r="D3738" t="s">
        <v>438</v>
      </c>
      <c r="E3738" t="s">
        <v>438</v>
      </c>
      <c r="F3738" t="s">
        <v>104</v>
      </c>
      <c r="G3738" s="3">
        <v>1301.6400000000001</v>
      </c>
      <c r="H3738" s="3" t="str">
        <f>VLOOKUP($A3738&amp;$C3738&amp;$B3738,Mapping!$C:$G,3,0)</f>
        <v>PHARMA</v>
      </c>
      <c r="I3738" t="str">
        <f>VLOOKUP($A3738&amp;$C3738&amp;$B3738,Mapping!$C:$G,4,0)</f>
        <v>Microlax</v>
      </c>
      <c r="J3738" t="str">
        <f t="shared" si="58"/>
        <v>MICRALAX SUPOS</v>
      </c>
      <c r="K3738" t="str">
        <f>VLOOKUP($A3738&amp;$C3738&amp;$B3738,Mapping!$C:$G,5,0)</f>
        <v>OTC</v>
      </c>
      <c r="L3738" t="str">
        <f>VLOOKUP(J3738&amp;H3738,Mapping!J:K,2,0)</f>
        <v>Supos</v>
      </c>
      <c r="M3738" t="str">
        <f>IF(OR(I3738="PIZ BUIN",I3738="LISTERINE"),VLOOKUP(E3738,MAPEO!C:D,2,0)&amp;" "&amp;H3738,VLOOKUP(E3738,MAPEO!C:D,2,0))</f>
        <v>Micralax</v>
      </c>
      <c r="N3738" t="str">
        <f>VLOOKUP(F3738,MD!A:B,2,0)</f>
        <v>YTD 2015</v>
      </c>
    </row>
    <row r="3739" spans="1:14">
      <c r="A3739" t="s">
        <v>133</v>
      </c>
      <c r="B3739" t="s">
        <v>0</v>
      </c>
      <c r="C3739" t="s">
        <v>215</v>
      </c>
      <c r="D3739" t="s">
        <v>438</v>
      </c>
      <c r="E3739" t="s">
        <v>438</v>
      </c>
      <c r="F3739" t="s">
        <v>105</v>
      </c>
      <c r="G3739" s="3">
        <v>6477.62</v>
      </c>
      <c r="H3739" s="3" t="str">
        <f>VLOOKUP($A3739&amp;$C3739&amp;$B3739,Mapping!$C:$G,3,0)</f>
        <v>PHARMA</v>
      </c>
      <c r="I3739" t="str">
        <f>VLOOKUP($A3739&amp;$C3739&amp;$B3739,Mapping!$C:$G,4,0)</f>
        <v>Microlax</v>
      </c>
      <c r="J3739" t="str">
        <f t="shared" si="58"/>
        <v>MICRALAX SUPOS</v>
      </c>
      <c r="K3739" t="str">
        <f>VLOOKUP($A3739&amp;$C3739&amp;$B3739,Mapping!$C:$G,5,0)</f>
        <v>OTC</v>
      </c>
      <c r="L3739" t="str">
        <f>VLOOKUP(J3739&amp;H3739,Mapping!J:K,2,0)</f>
        <v>Supos</v>
      </c>
      <c r="M3739" t="str">
        <f>IF(OR(I3739="PIZ BUIN",I3739="LISTERINE"),VLOOKUP(E3739,MAPEO!C:D,2,0)&amp;" "&amp;H3739,VLOOKUP(E3739,MAPEO!C:D,2,0))</f>
        <v>Micralax</v>
      </c>
      <c r="N3739" t="str">
        <f>VLOOKUP(F3739,MD!A:B,2,0)</f>
        <v>YTD 2015</v>
      </c>
    </row>
    <row r="3740" spans="1:14">
      <c r="A3740" t="s">
        <v>133</v>
      </c>
      <c r="B3740" t="s">
        <v>0</v>
      </c>
      <c r="C3740" t="s">
        <v>215</v>
      </c>
      <c r="D3740" t="s">
        <v>438</v>
      </c>
      <c r="E3740" t="s">
        <v>438</v>
      </c>
      <c r="F3740" t="s">
        <v>106</v>
      </c>
      <c r="G3740" s="3">
        <v>1147.29</v>
      </c>
      <c r="H3740" s="3" t="str">
        <f>VLOOKUP($A3740&amp;$C3740&amp;$B3740,Mapping!$C:$G,3,0)</f>
        <v>PHARMA</v>
      </c>
      <c r="I3740" t="str">
        <f>VLOOKUP($A3740&amp;$C3740&amp;$B3740,Mapping!$C:$G,4,0)</f>
        <v>Microlax</v>
      </c>
      <c r="J3740" t="str">
        <f t="shared" si="58"/>
        <v>MICRALAX SUPOS</v>
      </c>
      <c r="K3740" t="str">
        <f>VLOOKUP($A3740&amp;$C3740&amp;$B3740,Mapping!$C:$G,5,0)</f>
        <v>OTC</v>
      </c>
      <c r="L3740" t="str">
        <f>VLOOKUP(J3740&amp;H3740,Mapping!J:K,2,0)</f>
        <v>Supos</v>
      </c>
      <c r="M3740" t="str">
        <f>IF(OR(I3740="PIZ BUIN",I3740="LISTERINE"),VLOOKUP(E3740,MAPEO!C:D,2,0)&amp;" "&amp;H3740,VLOOKUP(E3740,MAPEO!C:D,2,0))</f>
        <v>Micralax</v>
      </c>
      <c r="N3740" t="str">
        <f>VLOOKUP(F3740,MD!A:B,2,0)</f>
        <v>YTD 2015</v>
      </c>
    </row>
    <row r="3741" spans="1:14">
      <c r="A3741" t="s">
        <v>133</v>
      </c>
      <c r="B3741" t="s">
        <v>0</v>
      </c>
      <c r="C3741" t="s">
        <v>215</v>
      </c>
      <c r="D3741" t="s">
        <v>438</v>
      </c>
      <c r="E3741" t="s">
        <v>438</v>
      </c>
      <c r="F3741" t="s">
        <v>108</v>
      </c>
      <c r="G3741" s="3">
        <v>1700.37</v>
      </c>
      <c r="H3741" s="3" t="str">
        <f>VLOOKUP($A3741&amp;$C3741&amp;$B3741,Mapping!$C:$G,3,0)</f>
        <v>PHARMA</v>
      </c>
      <c r="I3741" t="str">
        <f>VLOOKUP($A3741&amp;$C3741&amp;$B3741,Mapping!$C:$G,4,0)</f>
        <v>Microlax</v>
      </c>
      <c r="J3741" t="str">
        <f t="shared" si="58"/>
        <v>MICRALAX SUPOS</v>
      </c>
      <c r="K3741" t="str">
        <f>VLOOKUP($A3741&amp;$C3741&amp;$B3741,Mapping!$C:$G,5,0)</f>
        <v>OTC</v>
      </c>
      <c r="L3741" t="str">
        <f>VLOOKUP(J3741&amp;H3741,Mapping!J:K,2,0)</f>
        <v>Supos</v>
      </c>
      <c r="M3741" t="str">
        <f>IF(OR(I3741="PIZ BUIN",I3741="LISTERINE"),VLOOKUP(E3741,MAPEO!C:D,2,0)&amp;" "&amp;H3741,VLOOKUP(E3741,MAPEO!C:D,2,0))</f>
        <v>Micralax</v>
      </c>
      <c r="N3741">
        <f>VLOOKUP(F3741,MD!A:B,2,0)</f>
        <v>0</v>
      </c>
    </row>
    <row r="3742" spans="1:14">
      <c r="A3742" t="s">
        <v>133</v>
      </c>
      <c r="B3742" t="s">
        <v>0</v>
      </c>
      <c r="C3742" t="s">
        <v>215</v>
      </c>
      <c r="D3742" t="s">
        <v>438</v>
      </c>
      <c r="E3742" t="s">
        <v>438</v>
      </c>
      <c r="F3742" t="s">
        <v>109</v>
      </c>
      <c r="G3742" s="3">
        <v>3269.52</v>
      </c>
      <c r="H3742" s="3" t="str">
        <f>VLOOKUP($A3742&amp;$C3742&amp;$B3742,Mapping!$C:$G,3,0)</f>
        <v>PHARMA</v>
      </c>
      <c r="I3742" t="str">
        <f>VLOOKUP($A3742&amp;$C3742&amp;$B3742,Mapping!$C:$G,4,0)</f>
        <v>Microlax</v>
      </c>
      <c r="J3742" t="str">
        <f t="shared" si="58"/>
        <v>MICRALAX SUPOS</v>
      </c>
      <c r="K3742" t="str">
        <f>VLOOKUP($A3742&amp;$C3742&amp;$B3742,Mapping!$C:$G,5,0)</f>
        <v>OTC</v>
      </c>
      <c r="L3742" t="str">
        <f>VLOOKUP(J3742&amp;H3742,Mapping!J:K,2,0)</f>
        <v>Supos</v>
      </c>
      <c r="M3742" t="str">
        <f>IF(OR(I3742="PIZ BUIN",I3742="LISTERINE"),VLOOKUP(E3742,MAPEO!C:D,2,0)&amp;" "&amp;H3742,VLOOKUP(E3742,MAPEO!C:D,2,0))</f>
        <v>Micralax</v>
      </c>
      <c r="N3742">
        <f>VLOOKUP(F3742,MD!A:B,2,0)</f>
        <v>0</v>
      </c>
    </row>
    <row r="3743" spans="1:14">
      <c r="A3743" t="s">
        <v>133</v>
      </c>
      <c r="B3743" t="s">
        <v>0</v>
      </c>
      <c r="C3743" t="s">
        <v>215</v>
      </c>
      <c r="D3743" t="s">
        <v>438</v>
      </c>
      <c r="E3743" t="s">
        <v>438</v>
      </c>
      <c r="F3743" t="s">
        <v>110</v>
      </c>
      <c r="G3743" s="3">
        <v>1810.27</v>
      </c>
      <c r="H3743" s="3" t="str">
        <f>VLOOKUP($A3743&amp;$C3743&amp;$B3743,Mapping!$C:$G,3,0)</f>
        <v>PHARMA</v>
      </c>
      <c r="I3743" t="str">
        <f>VLOOKUP($A3743&amp;$C3743&amp;$B3743,Mapping!$C:$G,4,0)</f>
        <v>Microlax</v>
      </c>
      <c r="J3743" t="str">
        <f t="shared" si="58"/>
        <v>MICRALAX SUPOS</v>
      </c>
      <c r="K3743" t="str">
        <f>VLOOKUP($A3743&amp;$C3743&amp;$B3743,Mapping!$C:$G,5,0)</f>
        <v>OTC</v>
      </c>
      <c r="L3743" t="str">
        <f>VLOOKUP(J3743&amp;H3743,Mapping!J:K,2,0)</f>
        <v>Supos</v>
      </c>
      <c r="M3743" t="str">
        <f>IF(OR(I3743="PIZ BUIN",I3743="LISTERINE"),VLOOKUP(E3743,MAPEO!C:D,2,0)&amp;" "&amp;H3743,VLOOKUP(E3743,MAPEO!C:D,2,0))</f>
        <v>Micralax</v>
      </c>
      <c r="N3743">
        <f>VLOOKUP(F3743,MD!A:B,2,0)</f>
        <v>0</v>
      </c>
    </row>
    <row r="3744" spans="1:14">
      <c r="A3744" t="s">
        <v>133</v>
      </c>
      <c r="B3744" t="s">
        <v>0</v>
      </c>
      <c r="C3744" t="s">
        <v>215</v>
      </c>
      <c r="D3744" t="s">
        <v>438</v>
      </c>
      <c r="E3744" t="s">
        <v>438</v>
      </c>
      <c r="F3744" t="s">
        <v>111</v>
      </c>
      <c r="G3744" s="3">
        <v>1375.1</v>
      </c>
      <c r="H3744" s="3" t="str">
        <f>VLOOKUP($A3744&amp;$C3744&amp;$B3744,Mapping!$C:$G,3,0)</f>
        <v>PHARMA</v>
      </c>
      <c r="I3744" t="str">
        <f>VLOOKUP($A3744&amp;$C3744&amp;$B3744,Mapping!$C:$G,4,0)</f>
        <v>Microlax</v>
      </c>
      <c r="J3744" t="str">
        <f t="shared" si="58"/>
        <v>MICRALAX SUPOS</v>
      </c>
      <c r="K3744" t="str">
        <f>VLOOKUP($A3744&amp;$C3744&amp;$B3744,Mapping!$C:$G,5,0)</f>
        <v>OTC</v>
      </c>
      <c r="L3744" t="str">
        <f>VLOOKUP(J3744&amp;H3744,Mapping!J:K,2,0)</f>
        <v>Supos</v>
      </c>
      <c r="M3744" t="str">
        <f>IF(OR(I3744="PIZ BUIN",I3744="LISTERINE"),VLOOKUP(E3744,MAPEO!C:D,2,0)&amp;" "&amp;H3744,VLOOKUP(E3744,MAPEO!C:D,2,0))</f>
        <v>Micralax</v>
      </c>
      <c r="N3744">
        <f>VLOOKUP(F3744,MD!A:B,2,0)</f>
        <v>0</v>
      </c>
    </row>
    <row r="3745" spans="1:14">
      <c r="A3745" t="s">
        <v>133</v>
      </c>
      <c r="B3745" t="s">
        <v>0</v>
      </c>
      <c r="C3745" t="s">
        <v>215</v>
      </c>
      <c r="D3745" t="s">
        <v>438</v>
      </c>
      <c r="E3745" t="s">
        <v>438</v>
      </c>
      <c r="F3745" t="s">
        <v>114</v>
      </c>
      <c r="G3745" s="3">
        <v>6046.11</v>
      </c>
      <c r="H3745" s="3" t="str">
        <f>VLOOKUP($A3745&amp;$C3745&amp;$B3745,Mapping!$C:$G,3,0)</f>
        <v>PHARMA</v>
      </c>
      <c r="I3745" t="str">
        <f>VLOOKUP($A3745&amp;$C3745&amp;$B3745,Mapping!$C:$G,4,0)</f>
        <v>Microlax</v>
      </c>
      <c r="J3745" t="str">
        <f t="shared" si="58"/>
        <v>MICRALAX SUPOS</v>
      </c>
      <c r="K3745" t="str">
        <f>VLOOKUP($A3745&amp;$C3745&amp;$B3745,Mapping!$C:$G,5,0)</f>
        <v>OTC</v>
      </c>
      <c r="L3745" t="str">
        <f>VLOOKUP(J3745&amp;H3745,Mapping!J:K,2,0)</f>
        <v>Supos</v>
      </c>
      <c r="M3745" t="str">
        <f>IF(OR(I3745="PIZ BUIN",I3745="LISTERINE"),VLOOKUP(E3745,MAPEO!C:D,2,0)&amp;" "&amp;H3745,VLOOKUP(E3745,MAPEO!C:D,2,0))</f>
        <v>Micralax</v>
      </c>
      <c r="N3745">
        <f>VLOOKUP(F3745,MD!A:B,2,0)</f>
        <v>0</v>
      </c>
    </row>
    <row r="3746" spans="1:14">
      <c r="A3746" t="s">
        <v>133</v>
      </c>
      <c r="B3746" t="s">
        <v>0</v>
      </c>
      <c r="C3746" t="s">
        <v>215</v>
      </c>
      <c r="D3746" t="s">
        <v>438</v>
      </c>
      <c r="E3746" t="s">
        <v>438</v>
      </c>
      <c r="F3746" t="s">
        <v>115</v>
      </c>
      <c r="G3746" s="3">
        <v>217.8</v>
      </c>
      <c r="H3746" s="3" t="str">
        <f>VLOOKUP($A3746&amp;$C3746&amp;$B3746,Mapping!$C:$G,3,0)</f>
        <v>PHARMA</v>
      </c>
      <c r="I3746" t="str">
        <f>VLOOKUP($A3746&amp;$C3746&amp;$B3746,Mapping!$C:$G,4,0)</f>
        <v>Microlax</v>
      </c>
      <c r="J3746" t="str">
        <f t="shared" si="58"/>
        <v>MICRALAX SUPOS</v>
      </c>
      <c r="K3746" t="str">
        <f>VLOOKUP($A3746&amp;$C3746&amp;$B3746,Mapping!$C:$G,5,0)</f>
        <v>OTC</v>
      </c>
      <c r="L3746" t="str">
        <f>VLOOKUP(J3746&amp;H3746,Mapping!J:K,2,0)</f>
        <v>Supos</v>
      </c>
      <c r="M3746" t="str">
        <f>IF(OR(I3746="PIZ BUIN",I3746="LISTERINE"),VLOOKUP(E3746,MAPEO!C:D,2,0)&amp;" "&amp;H3746,VLOOKUP(E3746,MAPEO!C:D,2,0))</f>
        <v>Micralax</v>
      </c>
      <c r="N3746" t="str">
        <f>VLOOKUP(F3746,MD!A:B,2,0)</f>
        <v>YTD 2016</v>
      </c>
    </row>
    <row r="3747" spans="1:14">
      <c r="A3747" t="s">
        <v>133</v>
      </c>
      <c r="B3747" t="s">
        <v>0</v>
      </c>
      <c r="C3747" t="s">
        <v>215</v>
      </c>
      <c r="D3747" t="s">
        <v>438</v>
      </c>
      <c r="E3747" t="s">
        <v>438</v>
      </c>
      <c r="F3747" t="s">
        <v>117</v>
      </c>
      <c r="G3747" s="3">
        <v>1269.48</v>
      </c>
      <c r="H3747" s="3" t="str">
        <f>VLOOKUP($A3747&amp;$C3747&amp;$B3747,Mapping!$C:$G,3,0)</f>
        <v>PHARMA</v>
      </c>
      <c r="I3747" t="str">
        <f>VLOOKUP($A3747&amp;$C3747&amp;$B3747,Mapping!$C:$G,4,0)</f>
        <v>Microlax</v>
      </c>
      <c r="J3747" t="str">
        <f t="shared" si="58"/>
        <v>MICRALAX SUPOS</v>
      </c>
      <c r="K3747" t="str">
        <f>VLOOKUP($A3747&amp;$C3747&amp;$B3747,Mapping!$C:$G,5,0)</f>
        <v>OTC</v>
      </c>
      <c r="L3747" t="str">
        <f>VLOOKUP(J3747&amp;H3747,Mapping!J:K,2,0)</f>
        <v>Supos</v>
      </c>
      <c r="M3747" t="str">
        <f>IF(OR(I3747="PIZ BUIN",I3747="LISTERINE"),VLOOKUP(E3747,MAPEO!C:D,2,0)&amp;" "&amp;H3747,VLOOKUP(E3747,MAPEO!C:D,2,0))</f>
        <v>Micralax</v>
      </c>
      <c r="N3747" t="str">
        <f>VLOOKUP(F3747,MD!A:B,2,0)</f>
        <v>YTD 2016</v>
      </c>
    </row>
    <row r="3748" spans="1:14">
      <c r="A3748" t="s">
        <v>133</v>
      </c>
      <c r="B3748" t="s">
        <v>0</v>
      </c>
      <c r="C3748" t="s">
        <v>215</v>
      </c>
      <c r="D3748" t="s">
        <v>438</v>
      </c>
      <c r="E3748" t="s">
        <v>438</v>
      </c>
      <c r="F3748" t="s">
        <v>118</v>
      </c>
      <c r="G3748" s="3">
        <v>2118.35</v>
      </c>
      <c r="H3748" s="3" t="str">
        <f>VLOOKUP($A3748&amp;$C3748&amp;$B3748,Mapping!$C:$G,3,0)</f>
        <v>PHARMA</v>
      </c>
      <c r="I3748" t="str">
        <f>VLOOKUP($A3748&amp;$C3748&amp;$B3748,Mapping!$C:$G,4,0)</f>
        <v>Microlax</v>
      </c>
      <c r="J3748" t="str">
        <f t="shared" si="58"/>
        <v>MICRALAX SUPOS</v>
      </c>
      <c r="K3748" t="str">
        <f>VLOOKUP($A3748&amp;$C3748&amp;$B3748,Mapping!$C:$G,5,0)</f>
        <v>OTC</v>
      </c>
      <c r="L3748" t="str">
        <f>VLOOKUP(J3748&amp;H3748,Mapping!J:K,2,0)</f>
        <v>Supos</v>
      </c>
      <c r="M3748" t="str">
        <f>IF(OR(I3748="PIZ BUIN",I3748="LISTERINE"),VLOOKUP(E3748,MAPEO!C:D,2,0)&amp;" "&amp;H3748,VLOOKUP(E3748,MAPEO!C:D,2,0))</f>
        <v>Micralax</v>
      </c>
      <c r="N3748" t="str">
        <f>VLOOKUP(F3748,MD!A:B,2,0)</f>
        <v>YTD 2016</v>
      </c>
    </row>
    <row r="3749" spans="1:14">
      <c r="A3749" t="s">
        <v>133</v>
      </c>
      <c r="B3749" t="s">
        <v>0</v>
      </c>
      <c r="C3749" t="s">
        <v>215</v>
      </c>
      <c r="D3749" t="s">
        <v>438</v>
      </c>
      <c r="E3749" t="s">
        <v>692</v>
      </c>
      <c r="F3749" t="s">
        <v>484</v>
      </c>
      <c r="G3749" s="3">
        <v>-124.2</v>
      </c>
      <c r="H3749" s="3" t="str">
        <f>VLOOKUP($A3749&amp;$C3749&amp;$B3749,Mapping!$C:$G,3,0)</f>
        <v>PHARMA</v>
      </c>
      <c r="I3749" t="str">
        <f>VLOOKUP($A3749&amp;$C3749&amp;$B3749,Mapping!$C:$G,4,0)</f>
        <v>Microlax</v>
      </c>
      <c r="J3749" t="str">
        <f t="shared" si="58"/>
        <v>MICRALAX SUPOS</v>
      </c>
      <c r="K3749" t="str">
        <f>VLOOKUP($A3749&amp;$C3749&amp;$B3749,Mapping!$C:$G,5,0)</f>
        <v>OTC</v>
      </c>
      <c r="L3749" t="str">
        <f>VLOOKUP(J3749&amp;H3749,Mapping!J:K,2,0)</f>
        <v>Supos</v>
      </c>
      <c r="M3749" t="str">
        <f>IF(OR(I3749="PIZ BUIN",I3749="LISTERINE"),VLOOKUP(E3749,MAPEO!C:D,2,0)&amp;" "&amp;H3749,VLOOKUP(E3749,MAPEO!C:D,2,0))</f>
        <v>Micralax</v>
      </c>
      <c r="N3749">
        <f>VLOOKUP(F3749,MD!A:B,2,0)</f>
        <v>0</v>
      </c>
    </row>
    <row r="3750" spans="1:14">
      <c r="A3750" t="s">
        <v>133</v>
      </c>
      <c r="B3750" t="s">
        <v>0</v>
      </c>
      <c r="C3750" t="s">
        <v>215</v>
      </c>
      <c r="D3750" t="s">
        <v>438</v>
      </c>
      <c r="E3750" t="s">
        <v>692</v>
      </c>
      <c r="F3750" t="s">
        <v>487</v>
      </c>
      <c r="G3750" s="3">
        <v>62.1</v>
      </c>
      <c r="H3750" s="3" t="str">
        <f>VLOOKUP($A3750&amp;$C3750&amp;$B3750,Mapping!$C:$G,3,0)</f>
        <v>PHARMA</v>
      </c>
      <c r="I3750" t="str">
        <f>VLOOKUP($A3750&amp;$C3750&amp;$B3750,Mapping!$C:$G,4,0)</f>
        <v>Microlax</v>
      </c>
      <c r="J3750" t="str">
        <f t="shared" si="58"/>
        <v>MICRALAX SUPOS</v>
      </c>
      <c r="K3750" t="str">
        <f>VLOOKUP($A3750&amp;$C3750&amp;$B3750,Mapping!$C:$G,5,0)</f>
        <v>OTC</v>
      </c>
      <c r="L3750" t="str">
        <f>VLOOKUP(J3750&amp;H3750,Mapping!J:K,2,0)</f>
        <v>Supos</v>
      </c>
      <c r="M3750" t="str">
        <f>IF(OR(I3750="PIZ BUIN",I3750="LISTERINE"),VLOOKUP(E3750,MAPEO!C:D,2,0)&amp;" "&amp;H3750,VLOOKUP(E3750,MAPEO!C:D,2,0))</f>
        <v>Micralax</v>
      </c>
      <c r="N3750">
        <f>VLOOKUP(F3750,MD!A:B,2,0)</f>
        <v>0</v>
      </c>
    </row>
    <row r="3751" spans="1:14">
      <c r="A3751" t="s">
        <v>133</v>
      </c>
      <c r="B3751" t="s">
        <v>0</v>
      </c>
      <c r="C3751" t="s">
        <v>215</v>
      </c>
      <c r="D3751" t="s">
        <v>438</v>
      </c>
      <c r="E3751" t="s">
        <v>692</v>
      </c>
      <c r="F3751" t="s">
        <v>490</v>
      </c>
      <c r="G3751" s="3">
        <v>41.27</v>
      </c>
      <c r="H3751" s="3" t="str">
        <f>VLOOKUP($A3751&amp;$C3751&amp;$B3751,Mapping!$C:$G,3,0)</f>
        <v>PHARMA</v>
      </c>
      <c r="I3751" t="str">
        <f>VLOOKUP($A3751&amp;$C3751&amp;$B3751,Mapping!$C:$G,4,0)</f>
        <v>Microlax</v>
      </c>
      <c r="J3751" t="str">
        <f t="shared" si="58"/>
        <v>MICRALAX SUPOS</v>
      </c>
      <c r="K3751" t="str">
        <f>VLOOKUP($A3751&amp;$C3751&amp;$B3751,Mapping!$C:$G,5,0)</f>
        <v>OTC</v>
      </c>
      <c r="L3751" t="str">
        <f>VLOOKUP(J3751&amp;H3751,Mapping!J:K,2,0)</f>
        <v>Supos</v>
      </c>
      <c r="M3751" t="str">
        <f>IF(OR(I3751="PIZ BUIN",I3751="LISTERINE"),VLOOKUP(E3751,MAPEO!C:D,2,0)&amp;" "&amp;H3751,VLOOKUP(E3751,MAPEO!C:D,2,0))</f>
        <v>Micralax</v>
      </c>
      <c r="N3751">
        <f>VLOOKUP(F3751,MD!A:B,2,0)</f>
        <v>0</v>
      </c>
    </row>
    <row r="3752" spans="1:14">
      <c r="A3752" t="s">
        <v>133</v>
      </c>
      <c r="B3752" t="s">
        <v>0</v>
      </c>
      <c r="C3752" t="s">
        <v>215</v>
      </c>
      <c r="D3752" t="s">
        <v>438</v>
      </c>
      <c r="E3752" t="s">
        <v>692</v>
      </c>
      <c r="F3752" t="s">
        <v>493</v>
      </c>
      <c r="G3752" s="3">
        <v>-36.04</v>
      </c>
      <c r="H3752" s="3" t="str">
        <f>VLOOKUP($A3752&amp;$C3752&amp;$B3752,Mapping!$C:$G,3,0)</f>
        <v>PHARMA</v>
      </c>
      <c r="I3752" t="str">
        <f>VLOOKUP($A3752&amp;$C3752&amp;$B3752,Mapping!$C:$G,4,0)</f>
        <v>Microlax</v>
      </c>
      <c r="J3752" t="str">
        <f t="shared" si="58"/>
        <v>MICRALAX SUPOS</v>
      </c>
      <c r="K3752" t="str">
        <f>VLOOKUP($A3752&amp;$C3752&amp;$B3752,Mapping!$C:$G,5,0)</f>
        <v>OTC</v>
      </c>
      <c r="L3752" t="str">
        <f>VLOOKUP(J3752&amp;H3752,Mapping!J:K,2,0)</f>
        <v>Supos</v>
      </c>
      <c r="M3752" t="str">
        <f>IF(OR(I3752="PIZ BUIN",I3752="LISTERINE"),VLOOKUP(E3752,MAPEO!C:D,2,0)&amp;" "&amp;H3752,VLOOKUP(E3752,MAPEO!C:D,2,0))</f>
        <v>Micralax</v>
      </c>
      <c r="N3752">
        <f>VLOOKUP(F3752,MD!A:B,2,0)</f>
        <v>0</v>
      </c>
    </row>
    <row r="3753" spans="1:14">
      <c r="A3753" t="s">
        <v>133</v>
      </c>
      <c r="B3753" t="s">
        <v>0</v>
      </c>
      <c r="C3753" t="s">
        <v>218</v>
      </c>
      <c r="D3753" t="s">
        <v>439</v>
      </c>
      <c r="E3753" t="s">
        <v>439</v>
      </c>
      <c r="F3753" t="s">
        <v>482</v>
      </c>
      <c r="G3753" s="3">
        <v>23898.28</v>
      </c>
      <c r="H3753" s="3" t="str">
        <f>VLOOKUP($A3753&amp;$C3753&amp;$B3753,Mapping!$C:$G,3,0)</f>
        <v>PHARMA</v>
      </c>
      <c r="I3753" t="str">
        <f>VLOOKUP($A3753&amp;$C3753&amp;$B3753,Mapping!$C:$G,4,0)</f>
        <v>Natusan</v>
      </c>
      <c r="J3753" t="str">
        <f t="shared" si="58"/>
        <v>CREMA NATUSAN</v>
      </c>
      <c r="K3753" t="str">
        <f>VLOOKUP($A3753&amp;$C3753&amp;$B3753,Mapping!$C:$G,5,0)</f>
        <v>Adult Skin Care</v>
      </c>
      <c r="L3753" t="str">
        <f>VLOOKUP(J3753&amp;H3753,Mapping!J:K,2,0)</f>
        <v>Natusan</v>
      </c>
      <c r="M3753" t="str">
        <f>IF(OR(I3753="PIZ BUIN",I3753="LISTERINE"),VLOOKUP(E3753,MAPEO!C:D,2,0)&amp;" "&amp;H3753,VLOOKUP(E3753,MAPEO!C:D,2,0))</f>
        <v>Natusan</v>
      </c>
      <c r="N3753">
        <f>VLOOKUP(F3753,MD!A:B,2,0)</f>
        <v>0</v>
      </c>
    </row>
    <row r="3754" spans="1:14">
      <c r="A3754" t="s">
        <v>133</v>
      </c>
      <c r="B3754" t="s">
        <v>0</v>
      </c>
      <c r="C3754" t="s">
        <v>218</v>
      </c>
      <c r="D3754" t="s">
        <v>439</v>
      </c>
      <c r="E3754" t="s">
        <v>439</v>
      </c>
      <c r="F3754" t="s">
        <v>483</v>
      </c>
      <c r="G3754" s="3">
        <v>56880.56</v>
      </c>
      <c r="H3754" s="3" t="str">
        <f>VLOOKUP($A3754&amp;$C3754&amp;$B3754,Mapping!$C:$G,3,0)</f>
        <v>PHARMA</v>
      </c>
      <c r="I3754" t="str">
        <f>VLOOKUP($A3754&amp;$C3754&amp;$B3754,Mapping!$C:$G,4,0)</f>
        <v>Natusan</v>
      </c>
      <c r="J3754" t="str">
        <f t="shared" si="58"/>
        <v>CREMA NATUSAN</v>
      </c>
      <c r="K3754" t="str">
        <f>VLOOKUP($A3754&amp;$C3754&amp;$B3754,Mapping!$C:$G,5,0)</f>
        <v>Adult Skin Care</v>
      </c>
      <c r="L3754" t="str">
        <f>VLOOKUP(J3754&amp;H3754,Mapping!J:K,2,0)</f>
        <v>Natusan</v>
      </c>
      <c r="M3754" t="str">
        <f>IF(OR(I3754="PIZ BUIN",I3754="LISTERINE"),VLOOKUP(E3754,MAPEO!C:D,2,0)&amp;" "&amp;H3754,VLOOKUP(E3754,MAPEO!C:D,2,0))</f>
        <v>Natusan</v>
      </c>
      <c r="N3754">
        <f>VLOOKUP(F3754,MD!A:B,2,0)</f>
        <v>0</v>
      </c>
    </row>
    <row r="3755" spans="1:14">
      <c r="A3755" t="s">
        <v>133</v>
      </c>
      <c r="B3755" t="s">
        <v>0</v>
      </c>
      <c r="C3755" t="s">
        <v>218</v>
      </c>
      <c r="D3755" t="s">
        <v>439</v>
      </c>
      <c r="E3755" t="s">
        <v>439</v>
      </c>
      <c r="F3755" t="s">
        <v>484</v>
      </c>
      <c r="G3755" s="3">
        <v>99416.88</v>
      </c>
      <c r="H3755" s="3" t="str">
        <f>VLOOKUP($A3755&amp;$C3755&amp;$B3755,Mapping!$C:$G,3,0)</f>
        <v>PHARMA</v>
      </c>
      <c r="I3755" t="str">
        <f>VLOOKUP($A3755&amp;$C3755&amp;$B3755,Mapping!$C:$G,4,0)</f>
        <v>Natusan</v>
      </c>
      <c r="J3755" t="str">
        <f t="shared" si="58"/>
        <v>CREMA NATUSAN</v>
      </c>
      <c r="K3755" t="str">
        <f>VLOOKUP($A3755&amp;$C3755&amp;$B3755,Mapping!$C:$G,5,0)</f>
        <v>Adult Skin Care</v>
      </c>
      <c r="L3755" t="str">
        <f>VLOOKUP(J3755&amp;H3755,Mapping!J:K,2,0)</f>
        <v>Natusan</v>
      </c>
      <c r="M3755" t="str">
        <f>IF(OR(I3755="PIZ BUIN",I3755="LISTERINE"),VLOOKUP(E3755,MAPEO!C:D,2,0)&amp;" "&amp;H3755,VLOOKUP(E3755,MAPEO!C:D,2,0))</f>
        <v>Natusan</v>
      </c>
      <c r="N3755">
        <f>VLOOKUP(F3755,MD!A:B,2,0)</f>
        <v>0</v>
      </c>
    </row>
    <row r="3756" spans="1:14">
      <c r="A3756" t="s">
        <v>133</v>
      </c>
      <c r="B3756" t="s">
        <v>0</v>
      </c>
      <c r="C3756" t="s">
        <v>218</v>
      </c>
      <c r="D3756" t="s">
        <v>439</v>
      </c>
      <c r="E3756" t="s">
        <v>439</v>
      </c>
      <c r="F3756" t="s">
        <v>485</v>
      </c>
      <c r="G3756" s="3">
        <v>105107.04</v>
      </c>
      <c r="H3756" s="3" t="str">
        <f>VLOOKUP($A3756&amp;$C3756&amp;$B3756,Mapping!$C:$G,3,0)</f>
        <v>PHARMA</v>
      </c>
      <c r="I3756" t="str">
        <f>VLOOKUP($A3756&amp;$C3756&amp;$B3756,Mapping!$C:$G,4,0)</f>
        <v>Natusan</v>
      </c>
      <c r="J3756" t="str">
        <f t="shared" si="58"/>
        <v>CREMA NATUSAN</v>
      </c>
      <c r="K3756" t="str">
        <f>VLOOKUP($A3756&amp;$C3756&amp;$B3756,Mapping!$C:$G,5,0)</f>
        <v>Adult Skin Care</v>
      </c>
      <c r="L3756" t="str">
        <f>VLOOKUP(J3756&amp;H3756,Mapping!J:K,2,0)</f>
        <v>Natusan</v>
      </c>
      <c r="M3756" t="str">
        <f>IF(OR(I3756="PIZ BUIN",I3756="LISTERINE"),VLOOKUP(E3756,MAPEO!C:D,2,0)&amp;" "&amp;H3756,VLOOKUP(E3756,MAPEO!C:D,2,0))</f>
        <v>Natusan</v>
      </c>
      <c r="N3756">
        <f>VLOOKUP(F3756,MD!A:B,2,0)</f>
        <v>0</v>
      </c>
    </row>
    <row r="3757" spans="1:14">
      <c r="A3757" t="s">
        <v>133</v>
      </c>
      <c r="B3757" t="s">
        <v>0</v>
      </c>
      <c r="C3757" t="s">
        <v>218</v>
      </c>
      <c r="D3757" t="s">
        <v>439</v>
      </c>
      <c r="E3757" t="s">
        <v>439</v>
      </c>
      <c r="F3757" t="s">
        <v>486</v>
      </c>
      <c r="G3757" s="3">
        <v>101623.64</v>
      </c>
      <c r="H3757" s="3" t="str">
        <f>VLOOKUP($A3757&amp;$C3757&amp;$B3757,Mapping!$C:$G,3,0)</f>
        <v>PHARMA</v>
      </c>
      <c r="I3757" t="str">
        <f>VLOOKUP($A3757&amp;$C3757&amp;$B3757,Mapping!$C:$G,4,0)</f>
        <v>Natusan</v>
      </c>
      <c r="J3757" t="str">
        <f t="shared" si="58"/>
        <v>CREMA NATUSAN</v>
      </c>
      <c r="K3757" t="str">
        <f>VLOOKUP($A3757&amp;$C3757&amp;$B3757,Mapping!$C:$G,5,0)</f>
        <v>Adult Skin Care</v>
      </c>
      <c r="L3757" t="str">
        <f>VLOOKUP(J3757&amp;H3757,Mapping!J:K,2,0)</f>
        <v>Natusan</v>
      </c>
      <c r="M3757" t="str">
        <f>IF(OR(I3757="PIZ BUIN",I3757="LISTERINE"),VLOOKUP(E3757,MAPEO!C:D,2,0)&amp;" "&amp;H3757,VLOOKUP(E3757,MAPEO!C:D,2,0))</f>
        <v>Natusan</v>
      </c>
      <c r="N3757">
        <f>VLOOKUP(F3757,MD!A:B,2,0)</f>
        <v>0</v>
      </c>
    </row>
    <row r="3758" spans="1:14">
      <c r="A3758" t="s">
        <v>133</v>
      </c>
      <c r="B3758" t="s">
        <v>0</v>
      </c>
      <c r="C3758" t="s">
        <v>218</v>
      </c>
      <c r="D3758" t="s">
        <v>439</v>
      </c>
      <c r="E3758" t="s">
        <v>439</v>
      </c>
      <c r="F3758" t="s">
        <v>487</v>
      </c>
      <c r="G3758" s="3">
        <v>363365.24</v>
      </c>
      <c r="H3758" s="3" t="str">
        <f>VLOOKUP($A3758&amp;$C3758&amp;$B3758,Mapping!$C:$G,3,0)</f>
        <v>PHARMA</v>
      </c>
      <c r="I3758" t="str">
        <f>VLOOKUP($A3758&amp;$C3758&amp;$B3758,Mapping!$C:$G,4,0)</f>
        <v>Natusan</v>
      </c>
      <c r="J3758" t="str">
        <f t="shared" si="58"/>
        <v>CREMA NATUSAN</v>
      </c>
      <c r="K3758" t="str">
        <f>VLOOKUP($A3758&amp;$C3758&amp;$B3758,Mapping!$C:$G,5,0)</f>
        <v>Adult Skin Care</v>
      </c>
      <c r="L3758" t="str">
        <f>VLOOKUP(J3758&amp;H3758,Mapping!J:K,2,0)</f>
        <v>Natusan</v>
      </c>
      <c r="M3758" t="str">
        <f>IF(OR(I3758="PIZ BUIN",I3758="LISTERINE"),VLOOKUP(E3758,MAPEO!C:D,2,0)&amp;" "&amp;H3758,VLOOKUP(E3758,MAPEO!C:D,2,0))</f>
        <v>Natusan</v>
      </c>
      <c r="N3758">
        <f>VLOOKUP(F3758,MD!A:B,2,0)</f>
        <v>0</v>
      </c>
    </row>
    <row r="3759" spans="1:14">
      <c r="A3759" t="s">
        <v>133</v>
      </c>
      <c r="B3759" t="s">
        <v>0</v>
      </c>
      <c r="C3759" t="s">
        <v>218</v>
      </c>
      <c r="D3759" t="s">
        <v>439</v>
      </c>
      <c r="E3759" t="s">
        <v>439</v>
      </c>
      <c r="F3759" t="s">
        <v>488</v>
      </c>
      <c r="G3759" s="3">
        <v>14028.11</v>
      </c>
      <c r="H3759" s="3" t="str">
        <f>VLOOKUP($A3759&amp;$C3759&amp;$B3759,Mapping!$C:$G,3,0)</f>
        <v>PHARMA</v>
      </c>
      <c r="I3759" t="str">
        <f>VLOOKUP($A3759&amp;$C3759&amp;$B3759,Mapping!$C:$G,4,0)</f>
        <v>Natusan</v>
      </c>
      <c r="J3759" t="str">
        <f t="shared" si="58"/>
        <v>CREMA NATUSAN</v>
      </c>
      <c r="K3759" t="str">
        <f>VLOOKUP($A3759&amp;$C3759&amp;$B3759,Mapping!$C:$G,5,0)</f>
        <v>Adult Skin Care</v>
      </c>
      <c r="L3759" t="str">
        <f>VLOOKUP(J3759&amp;H3759,Mapping!J:K,2,0)</f>
        <v>Natusan</v>
      </c>
      <c r="M3759" t="str">
        <f>IF(OR(I3759="PIZ BUIN",I3759="LISTERINE"),VLOOKUP(E3759,MAPEO!C:D,2,0)&amp;" "&amp;H3759,VLOOKUP(E3759,MAPEO!C:D,2,0))</f>
        <v>Natusan</v>
      </c>
      <c r="N3759">
        <f>VLOOKUP(F3759,MD!A:B,2,0)</f>
        <v>0</v>
      </c>
    </row>
    <row r="3760" spans="1:14">
      <c r="A3760" t="s">
        <v>133</v>
      </c>
      <c r="B3760" t="s">
        <v>0</v>
      </c>
      <c r="C3760" t="s">
        <v>218</v>
      </c>
      <c r="D3760" t="s">
        <v>439</v>
      </c>
      <c r="E3760" t="s">
        <v>439</v>
      </c>
      <c r="F3760" t="s">
        <v>489</v>
      </c>
      <c r="G3760" s="3">
        <v>12941.1</v>
      </c>
      <c r="H3760" s="3" t="str">
        <f>VLOOKUP($A3760&amp;$C3760&amp;$B3760,Mapping!$C:$G,3,0)</f>
        <v>PHARMA</v>
      </c>
      <c r="I3760" t="str">
        <f>VLOOKUP($A3760&amp;$C3760&amp;$B3760,Mapping!$C:$G,4,0)</f>
        <v>Natusan</v>
      </c>
      <c r="J3760" t="str">
        <f t="shared" si="58"/>
        <v>CREMA NATUSAN</v>
      </c>
      <c r="K3760" t="str">
        <f>VLOOKUP($A3760&amp;$C3760&amp;$B3760,Mapping!$C:$G,5,0)</f>
        <v>Adult Skin Care</v>
      </c>
      <c r="L3760" t="str">
        <f>VLOOKUP(J3760&amp;H3760,Mapping!J:K,2,0)</f>
        <v>Natusan</v>
      </c>
      <c r="M3760" t="str">
        <f>IF(OR(I3760="PIZ BUIN",I3760="LISTERINE"),VLOOKUP(E3760,MAPEO!C:D,2,0)&amp;" "&amp;H3760,VLOOKUP(E3760,MAPEO!C:D,2,0))</f>
        <v>Natusan</v>
      </c>
      <c r="N3760">
        <f>VLOOKUP(F3760,MD!A:B,2,0)</f>
        <v>0</v>
      </c>
    </row>
    <row r="3761" spans="1:14">
      <c r="A3761" t="s">
        <v>133</v>
      </c>
      <c r="B3761" t="s">
        <v>0</v>
      </c>
      <c r="C3761" t="s">
        <v>218</v>
      </c>
      <c r="D3761" t="s">
        <v>439</v>
      </c>
      <c r="E3761" t="s">
        <v>439</v>
      </c>
      <c r="F3761" t="s">
        <v>490</v>
      </c>
      <c r="G3761" s="3">
        <v>59690.15</v>
      </c>
      <c r="H3761" s="3" t="str">
        <f>VLOOKUP($A3761&amp;$C3761&amp;$B3761,Mapping!$C:$G,3,0)</f>
        <v>PHARMA</v>
      </c>
      <c r="I3761" t="str">
        <f>VLOOKUP($A3761&amp;$C3761&amp;$B3761,Mapping!$C:$G,4,0)</f>
        <v>Natusan</v>
      </c>
      <c r="J3761" t="str">
        <f t="shared" si="58"/>
        <v>CREMA NATUSAN</v>
      </c>
      <c r="K3761" t="str">
        <f>VLOOKUP($A3761&amp;$C3761&amp;$B3761,Mapping!$C:$G,5,0)</f>
        <v>Adult Skin Care</v>
      </c>
      <c r="L3761" t="str">
        <f>VLOOKUP(J3761&amp;H3761,Mapping!J:K,2,0)</f>
        <v>Natusan</v>
      </c>
      <c r="M3761" t="str">
        <f>IF(OR(I3761="PIZ BUIN",I3761="LISTERINE"),VLOOKUP(E3761,MAPEO!C:D,2,0)&amp;" "&amp;H3761,VLOOKUP(E3761,MAPEO!C:D,2,0))</f>
        <v>Natusan</v>
      </c>
      <c r="N3761">
        <f>VLOOKUP(F3761,MD!A:B,2,0)</f>
        <v>0</v>
      </c>
    </row>
    <row r="3762" spans="1:14">
      <c r="A3762" t="s">
        <v>133</v>
      </c>
      <c r="B3762" t="s">
        <v>0</v>
      </c>
      <c r="C3762" t="s">
        <v>218</v>
      </c>
      <c r="D3762" t="s">
        <v>439</v>
      </c>
      <c r="E3762" t="s">
        <v>439</v>
      </c>
      <c r="F3762" t="s">
        <v>491</v>
      </c>
      <c r="G3762" s="3">
        <v>80870.94</v>
      </c>
      <c r="H3762" s="3" t="str">
        <f>VLOOKUP($A3762&amp;$C3762&amp;$B3762,Mapping!$C:$G,3,0)</f>
        <v>PHARMA</v>
      </c>
      <c r="I3762" t="str">
        <f>VLOOKUP($A3762&amp;$C3762&amp;$B3762,Mapping!$C:$G,4,0)</f>
        <v>Natusan</v>
      </c>
      <c r="J3762" t="str">
        <f t="shared" si="58"/>
        <v>CREMA NATUSAN</v>
      </c>
      <c r="K3762" t="str">
        <f>VLOOKUP($A3762&amp;$C3762&amp;$B3762,Mapping!$C:$G,5,0)</f>
        <v>Adult Skin Care</v>
      </c>
      <c r="L3762" t="str">
        <f>VLOOKUP(J3762&amp;H3762,Mapping!J:K,2,0)</f>
        <v>Natusan</v>
      </c>
      <c r="M3762" t="str">
        <f>IF(OR(I3762="PIZ BUIN",I3762="LISTERINE"),VLOOKUP(E3762,MAPEO!C:D,2,0)&amp;" "&amp;H3762,VLOOKUP(E3762,MAPEO!C:D,2,0))</f>
        <v>Natusan</v>
      </c>
      <c r="N3762">
        <f>VLOOKUP(F3762,MD!A:B,2,0)</f>
        <v>0</v>
      </c>
    </row>
    <row r="3763" spans="1:14">
      <c r="A3763" t="s">
        <v>133</v>
      </c>
      <c r="B3763" t="s">
        <v>0</v>
      </c>
      <c r="C3763" t="s">
        <v>218</v>
      </c>
      <c r="D3763" t="s">
        <v>439</v>
      </c>
      <c r="E3763" t="s">
        <v>439</v>
      </c>
      <c r="F3763" t="s">
        <v>492</v>
      </c>
      <c r="G3763" s="3">
        <v>64074.18</v>
      </c>
      <c r="H3763" s="3" t="str">
        <f>VLOOKUP($A3763&amp;$C3763&amp;$B3763,Mapping!$C:$G,3,0)</f>
        <v>PHARMA</v>
      </c>
      <c r="I3763" t="str">
        <f>VLOOKUP($A3763&amp;$C3763&amp;$B3763,Mapping!$C:$G,4,0)</f>
        <v>Natusan</v>
      </c>
      <c r="J3763" t="str">
        <f t="shared" si="58"/>
        <v>CREMA NATUSAN</v>
      </c>
      <c r="K3763" t="str">
        <f>VLOOKUP($A3763&amp;$C3763&amp;$B3763,Mapping!$C:$G,5,0)</f>
        <v>Adult Skin Care</v>
      </c>
      <c r="L3763" t="str">
        <f>VLOOKUP(J3763&amp;H3763,Mapping!J:K,2,0)</f>
        <v>Natusan</v>
      </c>
      <c r="M3763" t="str">
        <f>IF(OR(I3763="PIZ BUIN",I3763="LISTERINE"),VLOOKUP(E3763,MAPEO!C:D,2,0)&amp;" "&amp;H3763,VLOOKUP(E3763,MAPEO!C:D,2,0))</f>
        <v>Natusan</v>
      </c>
      <c r="N3763">
        <f>VLOOKUP(F3763,MD!A:B,2,0)</f>
        <v>0</v>
      </c>
    </row>
    <row r="3764" spans="1:14">
      <c r="A3764" t="s">
        <v>133</v>
      </c>
      <c r="B3764" t="s">
        <v>0</v>
      </c>
      <c r="C3764" t="s">
        <v>218</v>
      </c>
      <c r="D3764" t="s">
        <v>439</v>
      </c>
      <c r="E3764" t="s">
        <v>439</v>
      </c>
      <c r="F3764" t="s">
        <v>493</v>
      </c>
      <c r="G3764" s="3">
        <v>301284.34000000003</v>
      </c>
      <c r="H3764" s="3" t="str">
        <f>VLOOKUP($A3764&amp;$C3764&amp;$B3764,Mapping!$C:$G,3,0)</f>
        <v>PHARMA</v>
      </c>
      <c r="I3764" t="str">
        <f>VLOOKUP($A3764&amp;$C3764&amp;$B3764,Mapping!$C:$G,4,0)</f>
        <v>Natusan</v>
      </c>
      <c r="J3764" t="str">
        <f t="shared" si="58"/>
        <v>CREMA NATUSAN</v>
      </c>
      <c r="K3764" t="str">
        <f>VLOOKUP($A3764&amp;$C3764&amp;$B3764,Mapping!$C:$G,5,0)</f>
        <v>Adult Skin Care</v>
      </c>
      <c r="L3764" t="str">
        <f>VLOOKUP(J3764&amp;H3764,Mapping!J:K,2,0)</f>
        <v>Natusan</v>
      </c>
      <c r="M3764" t="str">
        <f>IF(OR(I3764="PIZ BUIN",I3764="LISTERINE"),VLOOKUP(E3764,MAPEO!C:D,2,0)&amp;" "&amp;H3764,VLOOKUP(E3764,MAPEO!C:D,2,0))</f>
        <v>Natusan</v>
      </c>
      <c r="N3764">
        <f>VLOOKUP(F3764,MD!A:B,2,0)</f>
        <v>0</v>
      </c>
    </row>
    <row r="3765" spans="1:14">
      <c r="A3765" t="s">
        <v>133</v>
      </c>
      <c r="B3765" t="s">
        <v>0</v>
      </c>
      <c r="C3765" t="s">
        <v>218</v>
      </c>
      <c r="D3765" t="s">
        <v>439</v>
      </c>
      <c r="E3765" t="s">
        <v>439</v>
      </c>
      <c r="F3765" t="s">
        <v>95</v>
      </c>
      <c r="G3765" s="3">
        <v>35778.79</v>
      </c>
      <c r="H3765" s="3" t="str">
        <f>VLOOKUP($A3765&amp;$C3765&amp;$B3765,Mapping!$C:$G,3,0)</f>
        <v>PHARMA</v>
      </c>
      <c r="I3765" t="str">
        <f>VLOOKUP($A3765&amp;$C3765&amp;$B3765,Mapping!$C:$G,4,0)</f>
        <v>Natusan</v>
      </c>
      <c r="J3765" t="str">
        <f t="shared" si="58"/>
        <v>CREMA NATUSAN</v>
      </c>
      <c r="K3765" t="str">
        <f>VLOOKUP($A3765&amp;$C3765&amp;$B3765,Mapping!$C:$G,5,0)</f>
        <v>Adult Skin Care</v>
      </c>
      <c r="L3765" t="str">
        <f>VLOOKUP(J3765&amp;H3765,Mapping!J:K,2,0)</f>
        <v>Natusan</v>
      </c>
      <c r="M3765" t="str">
        <f>IF(OR(I3765="PIZ BUIN",I3765="LISTERINE"),VLOOKUP(E3765,MAPEO!C:D,2,0)&amp;" "&amp;H3765,VLOOKUP(E3765,MAPEO!C:D,2,0))</f>
        <v>Natusan</v>
      </c>
      <c r="N3765" t="str">
        <f>VLOOKUP(F3765,MD!A:B,2,0)</f>
        <v>YTD 2015</v>
      </c>
    </row>
    <row r="3766" spans="1:14">
      <c r="A3766" t="s">
        <v>133</v>
      </c>
      <c r="B3766" t="s">
        <v>0</v>
      </c>
      <c r="C3766" t="s">
        <v>218</v>
      </c>
      <c r="D3766" t="s">
        <v>439</v>
      </c>
      <c r="E3766" t="s">
        <v>439</v>
      </c>
      <c r="F3766" t="s">
        <v>96</v>
      </c>
      <c r="G3766" s="3">
        <v>101898.74</v>
      </c>
      <c r="H3766" s="3" t="str">
        <f>VLOOKUP($A3766&amp;$C3766&amp;$B3766,Mapping!$C:$G,3,0)</f>
        <v>PHARMA</v>
      </c>
      <c r="I3766" t="str">
        <f>VLOOKUP($A3766&amp;$C3766&amp;$B3766,Mapping!$C:$G,4,0)</f>
        <v>Natusan</v>
      </c>
      <c r="J3766" t="str">
        <f t="shared" si="58"/>
        <v>CREMA NATUSAN</v>
      </c>
      <c r="K3766" t="str">
        <f>VLOOKUP($A3766&amp;$C3766&amp;$B3766,Mapping!$C:$G,5,0)</f>
        <v>Adult Skin Care</v>
      </c>
      <c r="L3766" t="str">
        <f>VLOOKUP(J3766&amp;H3766,Mapping!J:K,2,0)</f>
        <v>Natusan</v>
      </c>
      <c r="M3766" t="str">
        <f>IF(OR(I3766="PIZ BUIN",I3766="LISTERINE"),VLOOKUP(E3766,MAPEO!C:D,2,0)&amp;" "&amp;H3766,VLOOKUP(E3766,MAPEO!C:D,2,0))</f>
        <v>Natusan</v>
      </c>
      <c r="N3766" t="str">
        <f>VLOOKUP(F3766,MD!A:B,2,0)</f>
        <v>YTD 2015</v>
      </c>
    </row>
    <row r="3767" spans="1:14">
      <c r="A3767" t="s">
        <v>133</v>
      </c>
      <c r="B3767" t="s">
        <v>0</v>
      </c>
      <c r="C3767" t="s">
        <v>218</v>
      </c>
      <c r="D3767" t="s">
        <v>439</v>
      </c>
      <c r="E3767" t="s">
        <v>439</v>
      </c>
      <c r="F3767" t="s">
        <v>97</v>
      </c>
      <c r="G3767" s="3">
        <v>145276.57999999999</v>
      </c>
      <c r="H3767" s="3" t="str">
        <f>VLOOKUP($A3767&amp;$C3767&amp;$B3767,Mapping!$C:$G,3,0)</f>
        <v>PHARMA</v>
      </c>
      <c r="I3767" t="str">
        <f>VLOOKUP($A3767&amp;$C3767&amp;$B3767,Mapping!$C:$G,4,0)</f>
        <v>Natusan</v>
      </c>
      <c r="J3767" t="str">
        <f t="shared" ref="J3767:J3830" si="59">IF(OR(C3767="ROC",C3767="COMPEED"),E3767,D3767)</f>
        <v>CREMA NATUSAN</v>
      </c>
      <c r="K3767" t="str">
        <f>VLOOKUP($A3767&amp;$C3767&amp;$B3767,Mapping!$C:$G,5,0)</f>
        <v>Adult Skin Care</v>
      </c>
      <c r="L3767" t="str">
        <f>VLOOKUP(J3767&amp;H3767,Mapping!J:K,2,0)</f>
        <v>Natusan</v>
      </c>
      <c r="M3767" t="str">
        <f>IF(OR(I3767="PIZ BUIN",I3767="LISTERINE"),VLOOKUP(E3767,MAPEO!C:D,2,0)&amp;" "&amp;H3767,VLOOKUP(E3767,MAPEO!C:D,2,0))</f>
        <v>Natusan</v>
      </c>
      <c r="N3767" t="str">
        <f>VLOOKUP(F3767,MD!A:B,2,0)</f>
        <v>YTD 2015</v>
      </c>
    </row>
    <row r="3768" spans="1:14">
      <c r="A3768" t="s">
        <v>133</v>
      </c>
      <c r="B3768" t="s">
        <v>0</v>
      </c>
      <c r="C3768" t="s">
        <v>218</v>
      </c>
      <c r="D3768" t="s">
        <v>439</v>
      </c>
      <c r="E3768" t="s">
        <v>439</v>
      </c>
      <c r="F3768" t="s">
        <v>101</v>
      </c>
      <c r="G3768" s="3">
        <v>73380.45</v>
      </c>
      <c r="H3768" s="3" t="str">
        <f>VLOOKUP($A3768&amp;$C3768&amp;$B3768,Mapping!$C:$G,3,0)</f>
        <v>PHARMA</v>
      </c>
      <c r="I3768" t="str">
        <f>VLOOKUP($A3768&amp;$C3768&amp;$B3768,Mapping!$C:$G,4,0)</f>
        <v>Natusan</v>
      </c>
      <c r="J3768" t="str">
        <f t="shared" si="59"/>
        <v>CREMA NATUSAN</v>
      </c>
      <c r="K3768" t="str">
        <f>VLOOKUP($A3768&amp;$C3768&amp;$B3768,Mapping!$C:$G,5,0)</f>
        <v>Adult Skin Care</v>
      </c>
      <c r="L3768" t="str">
        <f>VLOOKUP(J3768&amp;H3768,Mapping!J:K,2,0)</f>
        <v>Natusan</v>
      </c>
      <c r="M3768" t="str">
        <f>IF(OR(I3768="PIZ BUIN",I3768="LISTERINE"),VLOOKUP(E3768,MAPEO!C:D,2,0)&amp;" "&amp;H3768,VLOOKUP(E3768,MAPEO!C:D,2,0))</f>
        <v>Natusan</v>
      </c>
      <c r="N3768" t="str">
        <f>VLOOKUP(F3768,MD!A:B,2,0)</f>
        <v>YTD 2015</v>
      </c>
    </row>
    <row r="3769" spans="1:14">
      <c r="A3769" t="s">
        <v>133</v>
      </c>
      <c r="B3769" t="s">
        <v>0</v>
      </c>
      <c r="C3769" t="s">
        <v>218</v>
      </c>
      <c r="D3769" t="s">
        <v>439</v>
      </c>
      <c r="E3769" t="s">
        <v>439</v>
      </c>
      <c r="F3769" t="s">
        <v>104</v>
      </c>
      <c r="G3769" s="3">
        <v>154834.74</v>
      </c>
      <c r="H3769" s="3" t="str">
        <f>VLOOKUP($A3769&amp;$C3769&amp;$B3769,Mapping!$C:$G,3,0)</f>
        <v>PHARMA</v>
      </c>
      <c r="I3769" t="str">
        <f>VLOOKUP($A3769&amp;$C3769&amp;$B3769,Mapping!$C:$G,4,0)</f>
        <v>Natusan</v>
      </c>
      <c r="J3769" t="str">
        <f t="shared" si="59"/>
        <v>CREMA NATUSAN</v>
      </c>
      <c r="K3769" t="str">
        <f>VLOOKUP($A3769&amp;$C3769&amp;$B3769,Mapping!$C:$G,5,0)</f>
        <v>Adult Skin Care</v>
      </c>
      <c r="L3769" t="str">
        <f>VLOOKUP(J3769&amp;H3769,Mapping!J:K,2,0)</f>
        <v>Natusan</v>
      </c>
      <c r="M3769" t="str">
        <f>IF(OR(I3769="PIZ BUIN",I3769="LISTERINE"),VLOOKUP(E3769,MAPEO!C:D,2,0)&amp;" "&amp;H3769,VLOOKUP(E3769,MAPEO!C:D,2,0))</f>
        <v>Natusan</v>
      </c>
      <c r="N3769" t="str">
        <f>VLOOKUP(F3769,MD!A:B,2,0)</f>
        <v>YTD 2015</v>
      </c>
    </row>
    <row r="3770" spans="1:14">
      <c r="A3770" t="s">
        <v>133</v>
      </c>
      <c r="B3770" t="s">
        <v>0</v>
      </c>
      <c r="C3770" t="s">
        <v>218</v>
      </c>
      <c r="D3770" t="s">
        <v>439</v>
      </c>
      <c r="E3770" t="s">
        <v>439</v>
      </c>
      <c r="F3770" t="s">
        <v>105</v>
      </c>
      <c r="G3770" s="3">
        <v>313855</v>
      </c>
      <c r="H3770" s="3" t="str">
        <f>VLOOKUP($A3770&amp;$C3770&amp;$B3770,Mapping!$C:$G,3,0)</f>
        <v>PHARMA</v>
      </c>
      <c r="I3770" t="str">
        <f>VLOOKUP($A3770&amp;$C3770&amp;$B3770,Mapping!$C:$G,4,0)</f>
        <v>Natusan</v>
      </c>
      <c r="J3770" t="str">
        <f t="shared" si="59"/>
        <v>CREMA NATUSAN</v>
      </c>
      <c r="K3770" t="str">
        <f>VLOOKUP($A3770&amp;$C3770&amp;$B3770,Mapping!$C:$G,5,0)</f>
        <v>Adult Skin Care</v>
      </c>
      <c r="L3770" t="str">
        <f>VLOOKUP(J3770&amp;H3770,Mapping!J:K,2,0)</f>
        <v>Natusan</v>
      </c>
      <c r="M3770" t="str">
        <f>IF(OR(I3770="PIZ BUIN",I3770="LISTERINE"),VLOOKUP(E3770,MAPEO!C:D,2,0)&amp;" "&amp;H3770,VLOOKUP(E3770,MAPEO!C:D,2,0))</f>
        <v>Natusan</v>
      </c>
      <c r="N3770" t="str">
        <f>VLOOKUP(F3770,MD!A:B,2,0)</f>
        <v>YTD 2015</v>
      </c>
    </row>
    <row r="3771" spans="1:14">
      <c r="A3771" t="s">
        <v>133</v>
      </c>
      <c r="B3771" t="s">
        <v>0</v>
      </c>
      <c r="C3771" t="s">
        <v>218</v>
      </c>
      <c r="D3771" t="s">
        <v>439</v>
      </c>
      <c r="E3771" t="s">
        <v>439</v>
      </c>
      <c r="F3771" t="s">
        <v>106</v>
      </c>
      <c r="G3771" s="3">
        <v>51661.88</v>
      </c>
      <c r="H3771" s="3" t="str">
        <f>VLOOKUP($A3771&amp;$C3771&amp;$B3771,Mapping!$C:$G,3,0)</f>
        <v>PHARMA</v>
      </c>
      <c r="I3771" t="str">
        <f>VLOOKUP($A3771&amp;$C3771&amp;$B3771,Mapping!$C:$G,4,0)</f>
        <v>Natusan</v>
      </c>
      <c r="J3771" t="str">
        <f t="shared" si="59"/>
        <v>CREMA NATUSAN</v>
      </c>
      <c r="K3771" t="str">
        <f>VLOOKUP($A3771&amp;$C3771&amp;$B3771,Mapping!$C:$G,5,0)</f>
        <v>Adult Skin Care</v>
      </c>
      <c r="L3771" t="str">
        <f>VLOOKUP(J3771&amp;H3771,Mapping!J:K,2,0)</f>
        <v>Natusan</v>
      </c>
      <c r="M3771" t="str">
        <f>IF(OR(I3771="PIZ BUIN",I3771="LISTERINE"),VLOOKUP(E3771,MAPEO!C:D,2,0)&amp;" "&amp;H3771,VLOOKUP(E3771,MAPEO!C:D,2,0))</f>
        <v>Natusan</v>
      </c>
      <c r="N3771" t="str">
        <f>VLOOKUP(F3771,MD!A:B,2,0)</f>
        <v>YTD 2015</v>
      </c>
    </row>
    <row r="3772" spans="1:14">
      <c r="A3772" t="s">
        <v>133</v>
      </c>
      <c r="B3772" t="s">
        <v>0</v>
      </c>
      <c r="C3772" t="s">
        <v>218</v>
      </c>
      <c r="D3772" t="s">
        <v>439</v>
      </c>
      <c r="E3772" t="s">
        <v>439</v>
      </c>
      <c r="F3772" t="s">
        <v>108</v>
      </c>
      <c r="G3772" s="3">
        <v>44745.4</v>
      </c>
      <c r="H3772" s="3" t="str">
        <f>VLOOKUP($A3772&amp;$C3772&amp;$B3772,Mapping!$C:$G,3,0)</f>
        <v>PHARMA</v>
      </c>
      <c r="I3772" t="str">
        <f>VLOOKUP($A3772&amp;$C3772&amp;$B3772,Mapping!$C:$G,4,0)</f>
        <v>Natusan</v>
      </c>
      <c r="J3772" t="str">
        <f t="shared" si="59"/>
        <v>CREMA NATUSAN</v>
      </c>
      <c r="K3772" t="str">
        <f>VLOOKUP($A3772&amp;$C3772&amp;$B3772,Mapping!$C:$G,5,0)</f>
        <v>Adult Skin Care</v>
      </c>
      <c r="L3772" t="str">
        <f>VLOOKUP(J3772&amp;H3772,Mapping!J:K,2,0)</f>
        <v>Natusan</v>
      </c>
      <c r="M3772" t="str">
        <f>IF(OR(I3772="PIZ BUIN",I3772="LISTERINE"),VLOOKUP(E3772,MAPEO!C:D,2,0)&amp;" "&amp;H3772,VLOOKUP(E3772,MAPEO!C:D,2,0))</f>
        <v>Natusan</v>
      </c>
      <c r="N3772">
        <f>VLOOKUP(F3772,MD!A:B,2,0)</f>
        <v>0</v>
      </c>
    </row>
    <row r="3773" spans="1:14">
      <c r="A3773" t="s">
        <v>133</v>
      </c>
      <c r="B3773" t="s">
        <v>0</v>
      </c>
      <c r="C3773" t="s">
        <v>218</v>
      </c>
      <c r="D3773" t="s">
        <v>439</v>
      </c>
      <c r="E3773" t="s">
        <v>439</v>
      </c>
      <c r="F3773" t="s">
        <v>109</v>
      </c>
      <c r="G3773" s="3">
        <v>194003.82</v>
      </c>
      <c r="H3773" s="3" t="str">
        <f>VLOOKUP($A3773&amp;$C3773&amp;$B3773,Mapping!$C:$G,3,0)</f>
        <v>PHARMA</v>
      </c>
      <c r="I3773" t="str">
        <f>VLOOKUP($A3773&amp;$C3773&amp;$B3773,Mapping!$C:$G,4,0)</f>
        <v>Natusan</v>
      </c>
      <c r="J3773" t="str">
        <f t="shared" si="59"/>
        <v>CREMA NATUSAN</v>
      </c>
      <c r="K3773" t="str">
        <f>VLOOKUP($A3773&amp;$C3773&amp;$B3773,Mapping!$C:$G,5,0)</f>
        <v>Adult Skin Care</v>
      </c>
      <c r="L3773" t="str">
        <f>VLOOKUP(J3773&amp;H3773,Mapping!J:K,2,0)</f>
        <v>Natusan</v>
      </c>
      <c r="M3773" t="str">
        <f>IF(OR(I3773="PIZ BUIN",I3773="LISTERINE"),VLOOKUP(E3773,MAPEO!C:D,2,0)&amp;" "&amp;H3773,VLOOKUP(E3773,MAPEO!C:D,2,0))</f>
        <v>Natusan</v>
      </c>
      <c r="N3773">
        <f>VLOOKUP(F3773,MD!A:B,2,0)</f>
        <v>0</v>
      </c>
    </row>
    <row r="3774" spans="1:14">
      <c r="A3774" t="s">
        <v>133</v>
      </c>
      <c r="B3774" t="s">
        <v>0</v>
      </c>
      <c r="C3774" t="s">
        <v>218</v>
      </c>
      <c r="D3774" t="s">
        <v>439</v>
      </c>
      <c r="E3774" t="s">
        <v>439</v>
      </c>
      <c r="F3774" t="s">
        <v>110</v>
      </c>
      <c r="G3774" s="3">
        <v>77734.12</v>
      </c>
      <c r="H3774" s="3" t="str">
        <f>VLOOKUP($A3774&amp;$C3774&amp;$B3774,Mapping!$C:$G,3,0)</f>
        <v>PHARMA</v>
      </c>
      <c r="I3774" t="str">
        <f>VLOOKUP($A3774&amp;$C3774&amp;$B3774,Mapping!$C:$G,4,0)</f>
        <v>Natusan</v>
      </c>
      <c r="J3774" t="str">
        <f t="shared" si="59"/>
        <v>CREMA NATUSAN</v>
      </c>
      <c r="K3774" t="str">
        <f>VLOOKUP($A3774&amp;$C3774&amp;$B3774,Mapping!$C:$G,5,0)</f>
        <v>Adult Skin Care</v>
      </c>
      <c r="L3774" t="str">
        <f>VLOOKUP(J3774&amp;H3774,Mapping!J:K,2,0)</f>
        <v>Natusan</v>
      </c>
      <c r="M3774" t="str">
        <f>IF(OR(I3774="PIZ BUIN",I3774="LISTERINE"),VLOOKUP(E3774,MAPEO!C:D,2,0)&amp;" "&amp;H3774,VLOOKUP(E3774,MAPEO!C:D,2,0))</f>
        <v>Natusan</v>
      </c>
      <c r="N3774">
        <f>VLOOKUP(F3774,MD!A:B,2,0)</f>
        <v>0</v>
      </c>
    </row>
    <row r="3775" spans="1:14">
      <c r="A3775" t="s">
        <v>133</v>
      </c>
      <c r="B3775" t="s">
        <v>0</v>
      </c>
      <c r="C3775" t="s">
        <v>218</v>
      </c>
      <c r="D3775" t="s">
        <v>439</v>
      </c>
      <c r="E3775" t="s">
        <v>439</v>
      </c>
      <c r="F3775" t="s">
        <v>111</v>
      </c>
      <c r="G3775" s="3">
        <v>152786.14000000001</v>
      </c>
      <c r="H3775" s="3" t="str">
        <f>VLOOKUP($A3775&amp;$C3775&amp;$B3775,Mapping!$C:$G,3,0)</f>
        <v>PHARMA</v>
      </c>
      <c r="I3775" t="str">
        <f>VLOOKUP($A3775&amp;$C3775&amp;$B3775,Mapping!$C:$G,4,0)</f>
        <v>Natusan</v>
      </c>
      <c r="J3775" t="str">
        <f t="shared" si="59"/>
        <v>CREMA NATUSAN</v>
      </c>
      <c r="K3775" t="str">
        <f>VLOOKUP($A3775&amp;$C3775&amp;$B3775,Mapping!$C:$G,5,0)</f>
        <v>Adult Skin Care</v>
      </c>
      <c r="L3775" t="str">
        <f>VLOOKUP(J3775&amp;H3775,Mapping!J:K,2,0)</f>
        <v>Natusan</v>
      </c>
      <c r="M3775" t="str">
        <f>IF(OR(I3775="PIZ BUIN",I3775="LISTERINE"),VLOOKUP(E3775,MAPEO!C:D,2,0)&amp;" "&amp;H3775,VLOOKUP(E3775,MAPEO!C:D,2,0))</f>
        <v>Natusan</v>
      </c>
      <c r="N3775">
        <f>VLOOKUP(F3775,MD!A:B,2,0)</f>
        <v>0</v>
      </c>
    </row>
    <row r="3776" spans="1:14">
      <c r="A3776" t="s">
        <v>133</v>
      </c>
      <c r="B3776" t="s">
        <v>0</v>
      </c>
      <c r="C3776" t="s">
        <v>218</v>
      </c>
      <c r="D3776" t="s">
        <v>439</v>
      </c>
      <c r="E3776" t="s">
        <v>439</v>
      </c>
      <c r="F3776" t="s">
        <v>114</v>
      </c>
      <c r="G3776" s="3">
        <v>533245.03</v>
      </c>
      <c r="H3776" s="3" t="str">
        <f>VLOOKUP($A3776&amp;$C3776&amp;$B3776,Mapping!$C:$G,3,0)</f>
        <v>PHARMA</v>
      </c>
      <c r="I3776" t="str">
        <f>VLOOKUP($A3776&amp;$C3776&amp;$B3776,Mapping!$C:$G,4,0)</f>
        <v>Natusan</v>
      </c>
      <c r="J3776" t="str">
        <f t="shared" si="59"/>
        <v>CREMA NATUSAN</v>
      </c>
      <c r="K3776" t="str">
        <f>VLOOKUP($A3776&amp;$C3776&amp;$B3776,Mapping!$C:$G,5,0)</f>
        <v>Adult Skin Care</v>
      </c>
      <c r="L3776" t="str">
        <f>VLOOKUP(J3776&amp;H3776,Mapping!J:K,2,0)</f>
        <v>Natusan</v>
      </c>
      <c r="M3776" t="str">
        <f>IF(OR(I3776="PIZ BUIN",I3776="LISTERINE"),VLOOKUP(E3776,MAPEO!C:D,2,0)&amp;" "&amp;H3776,VLOOKUP(E3776,MAPEO!C:D,2,0))</f>
        <v>Natusan</v>
      </c>
      <c r="N3776">
        <f>VLOOKUP(F3776,MD!A:B,2,0)</f>
        <v>0</v>
      </c>
    </row>
    <row r="3777" spans="1:14">
      <c r="A3777" t="s">
        <v>133</v>
      </c>
      <c r="B3777" t="s">
        <v>0</v>
      </c>
      <c r="C3777" t="s">
        <v>218</v>
      </c>
      <c r="D3777" t="s">
        <v>439</v>
      </c>
      <c r="E3777" t="s">
        <v>439</v>
      </c>
      <c r="F3777" t="s">
        <v>115</v>
      </c>
      <c r="G3777" s="3">
        <v>24610.92</v>
      </c>
      <c r="H3777" s="3" t="str">
        <f>VLOOKUP($A3777&amp;$C3777&amp;$B3777,Mapping!$C:$G,3,0)</f>
        <v>PHARMA</v>
      </c>
      <c r="I3777" t="str">
        <f>VLOOKUP($A3777&amp;$C3777&amp;$B3777,Mapping!$C:$G,4,0)</f>
        <v>Natusan</v>
      </c>
      <c r="J3777" t="str">
        <f t="shared" si="59"/>
        <v>CREMA NATUSAN</v>
      </c>
      <c r="K3777" t="str">
        <f>VLOOKUP($A3777&amp;$C3777&amp;$B3777,Mapping!$C:$G,5,0)</f>
        <v>Adult Skin Care</v>
      </c>
      <c r="L3777" t="str">
        <f>VLOOKUP(J3777&amp;H3777,Mapping!J:K,2,0)</f>
        <v>Natusan</v>
      </c>
      <c r="M3777" t="str">
        <f>IF(OR(I3777="PIZ BUIN",I3777="LISTERINE"),VLOOKUP(E3777,MAPEO!C:D,2,0)&amp;" "&amp;H3777,VLOOKUP(E3777,MAPEO!C:D,2,0))</f>
        <v>Natusan</v>
      </c>
      <c r="N3777" t="str">
        <f>VLOOKUP(F3777,MD!A:B,2,0)</f>
        <v>YTD 2016</v>
      </c>
    </row>
    <row r="3778" spans="1:14">
      <c r="A3778" t="s">
        <v>133</v>
      </c>
      <c r="B3778" t="s">
        <v>0</v>
      </c>
      <c r="C3778" t="s">
        <v>218</v>
      </c>
      <c r="D3778" t="s">
        <v>439</v>
      </c>
      <c r="E3778" t="s">
        <v>439</v>
      </c>
      <c r="F3778" t="s">
        <v>117</v>
      </c>
      <c r="G3778" s="3">
        <v>64632.14</v>
      </c>
      <c r="H3778" s="3" t="str">
        <f>VLOOKUP($A3778&amp;$C3778&amp;$B3778,Mapping!$C:$G,3,0)</f>
        <v>PHARMA</v>
      </c>
      <c r="I3778" t="str">
        <f>VLOOKUP($A3778&amp;$C3778&amp;$B3778,Mapping!$C:$G,4,0)</f>
        <v>Natusan</v>
      </c>
      <c r="J3778" t="str">
        <f t="shared" si="59"/>
        <v>CREMA NATUSAN</v>
      </c>
      <c r="K3778" t="str">
        <f>VLOOKUP($A3778&amp;$C3778&amp;$B3778,Mapping!$C:$G,5,0)</f>
        <v>Adult Skin Care</v>
      </c>
      <c r="L3778" t="str">
        <f>VLOOKUP(J3778&amp;H3778,Mapping!J:K,2,0)</f>
        <v>Natusan</v>
      </c>
      <c r="M3778" t="str">
        <f>IF(OR(I3778="PIZ BUIN",I3778="LISTERINE"),VLOOKUP(E3778,MAPEO!C:D,2,0)&amp;" "&amp;H3778,VLOOKUP(E3778,MAPEO!C:D,2,0))</f>
        <v>Natusan</v>
      </c>
      <c r="N3778" t="str">
        <f>VLOOKUP(F3778,MD!A:B,2,0)</f>
        <v>YTD 2016</v>
      </c>
    </row>
    <row r="3779" spans="1:14">
      <c r="A3779" t="s">
        <v>133</v>
      </c>
      <c r="B3779" t="s">
        <v>0</v>
      </c>
      <c r="C3779" t="s">
        <v>218</v>
      </c>
      <c r="D3779" t="s">
        <v>439</v>
      </c>
      <c r="E3779" t="s">
        <v>439</v>
      </c>
      <c r="F3779" t="s">
        <v>118</v>
      </c>
      <c r="G3779" s="3">
        <v>32513.46</v>
      </c>
      <c r="H3779" s="3" t="str">
        <f>VLOOKUP($A3779&amp;$C3779&amp;$B3779,Mapping!$C:$G,3,0)</f>
        <v>PHARMA</v>
      </c>
      <c r="I3779" t="str">
        <f>VLOOKUP($A3779&amp;$C3779&amp;$B3779,Mapping!$C:$G,4,0)</f>
        <v>Natusan</v>
      </c>
      <c r="J3779" t="str">
        <f t="shared" si="59"/>
        <v>CREMA NATUSAN</v>
      </c>
      <c r="K3779" t="str">
        <f>VLOOKUP($A3779&amp;$C3779&amp;$B3779,Mapping!$C:$G,5,0)</f>
        <v>Adult Skin Care</v>
      </c>
      <c r="L3779" t="str">
        <f>VLOOKUP(J3779&amp;H3779,Mapping!J:K,2,0)</f>
        <v>Natusan</v>
      </c>
      <c r="M3779" t="str">
        <f>IF(OR(I3779="PIZ BUIN",I3779="LISTERINE"),VLOOKUP(E3779,MAPEO!C:D,2,0)&amp;" "&amp;H3779,VLOOKUP(E3779,MAPEO!C:D,2,0))</f>
        <v>Natusan</v>
      </c>
      <c r="N3779" t="str">
        <f>VLOOKUP(F3779,MD!A:B,2,0)</f>
        <v>YTD 2016</v>
      </c>
    </row>
    <row r="3780" spans="1:14">
      <c r="A3780" t="s">
        <v>133</v>
      </c>
      <c r="B3780" t="s">
        <v>0</v>
      </c>
      <c r="C3780" t="s">
        <v>218</v>
      </c>
      <c r="D3780" t="s">
        <v>439</v>
      </c>
      <c r="E3780" t="s">
        <v>693</v>
      </c>
      <c r="F3780" t="s">
        <v>482</v>
      </c>
      <c r="G3780" s="3">
        <v>10112.25</v>
      </c>
      <c r="H3780" s="3" t="str">
        <f>VLOOKUP($A3780&amp;$C3780&amp;$B3780,Mapping!$C:$G,3,0)</f>
        <v>PHARMA</v>
      </c>
      <c r="I3780" t="str">
        <f>VLOOKUP($A3780&amp;$C3780&amp;$B3780,Mapping!$C:$G,4,0)</f>
        <v>Natusan</v>
      </c>
      <c r="J3780" t="str">
        <f t="shared" si="59"/>
        <v>CREMA NATUSAN</v>
      </c>
      <c r="K3780" t="str">
        <f>VLOOKUP($A3780&amp;$C3780&amp;$B3780,Mapping!$C:$G,5,0)</f>
        <v>Adult Skin Care</v>
      </c>
      <c r="L3780" t="str">
        <f>VLOOKUP(J3780&amp;H3780,Mapping!J:K,2,0)</f>
        <v>Natusan</v>
      </c>
      <c r="M3780" t="str">
        <f>IF(OR(I3780="PIZ BUIN",I3780="LISTERINE"),VLOOKUP(E3780,MAPEO!C:D,2,0)&amp;" "&amp;H3780,VLOOKUP(E3780,MAPEO!C:D,2,0))</f>
        <v>Natusan</v>
      </c>
      <c r="N3780">
        <f>VLOOKUP(F3780,MD!A:B,2,0)</f>
        <v>0</v>
      </c>
    </row>
    <row r="3781" spans="1:14">
      <c r="A3781" t="s">
        <v>133</v>
      </c>
      <c r="B3781" t="s">
        <v>0</v>
      </c>
      <c r="C3781" t="s">
        <v>218</v>
      </c>
      <c r="D3781" t="s">
        <v>439</v>
      </c>
      <c r="E3781" t="s">
        <v>693</v>
      </c>
      <c r="F3781" t="s">
        <v>483</v>
      </c>
      <c r="G3781" s="3">
        <v>52182.9</v>
      </c>
      <c r="H3781" s="3" t="str">
        <f>VLOOKUP($A3781&amp;$C3781&amp;$B3781,Mapping!$C:$G,3,0)</f>
        <v>PHARMA</v>
      </c>
      <c r="I3781" t="str">
        <f>VLOOKUP($A3781&amp;$C3781&amp;$B3781,Mapping!$C:$G,4,0)</f>
        <v>Natusan</v>
      </c>
      <c r="J3781" t="str">
        <f t="shared" si="59"/>
        <v>CREMA NATUSAN</v>
      </c>
      <c r="K3781" t="str">
        <f>VLOOKUP($A3781&amp;$C3781&amp;$B3781,Mapping!$C:$G,5,0)</f>
        <v>Adult Skin Care</v>
      </c>
      <c r="L3781" t="str">
        <f>VLOOKUP(J3781&amp;H3781,Mapping!J:K,2,0)</f>
        <v>Natusan</v>
      </c>
      <c r="M3781" t="str">
        <f>IF(OR(I3781="PIZ BUIN",I3781="LISTERINE"),VLOOKUP(E3781,MAPEO!C:D,2,0)&amp;" "&amp;H3781,VLOOKUP(E3781,MAPEO!C:D,2,0))</f>
        <v>Natusan</v>
      </c>
      <c r="N3781">
        <f>VLOOKUP(F3781,MD!A:B,2,0)</f>
        <v>0</v>
      </c>
    </row>
    <row r="3782" spans="1:14">
      <c r="A3782" t="s">
        <v>133</v>
      </c>
      <c r="B3782" t="s">
        <v>0</v>
      </c>
      <c r="C3782" t="s">
        <v>218</v>
      </c>
      <c r="D3782" t="s">
        <v>439</v>
      </c>
      <c r="E3782" t="s">
        <v>693</v>
      </c>
      <c r="F3782" t="s">
        <v>484</v>
      </c>
      <c r="G3782" s="3">
        <v>68200.61</v>
      </c>
      <c r="H3782" s="3" t="str">
        <f>VLOOKUP($A3782&amp;$C3782&amp;$B3782,Mapping!$C:$G,3,0)</f>
        <v>PHARMA</v>
      </c>
      <c r="I3782" t="str">
        <f>VLOOKUP($A3782&amp;$C3782&amp;$B3782,Mapping!$C:$G,4,0)</f>
        <v>Natusan</v>
      </c>
      <c r="J3782" t="str">
        <f t="shared" si="59"/>
        <v>CREMA NATUSAN</v>
      </c>
      <c r="K3782" t="str">
        <f>VLOOKUP($A3782&amp;$C3782&amp;$B3782,Mapping!$C:$G,5,0)</f>
        <v>Adult Skin Care</v>
      </c>
      <c r="L3782" t="str">
        <f>VLOOKUP(J3782&amp;H3782,Mapping!J:K,2,0)</f>
        <v>Natusan</v>
      </c>
      <c r="M3782" t="str">
        <f>IF(OR(I3782="PIZ BUIN",I3782="LISTERINE"),VLOOKUP(E3782,MAPEO!C:D,2,0)&amp;" "&amp;H3782,VLOOKUP(E3782,MAPEO!C:D,2,0))</f>
        <v>Natusan</v>
      </c>
      <c r="N3782">
        <f>VLOOKUP(F3782,MD!A:B,2,0)</f>
        <v>0</v>
      </c>
    </row>
    <row r="3783" spans="1:14">
      <c r="A3783" t="s">
        <v>133</v>
      </c>
      <c r="B3783" t="s">
        <v>0</v>
      </c>
      <c r="C3783" t="s">
        <v>218</v>
      </c>
      <c r="D3783" t="s">
        <v>439</v>
      </c>
      <c r="E3783" t="s">
        <v>693</v>
      </c>
      <c r="F3783" t="s">
        <v>485</v>
      </c>
      <c r="G3783" s="3">
        <v>27558.35</v>
      </c>
      <c r="H3783" s="3" t="str">
        <f>VLOOKUP($A3783&amp;$C3783&amp;$B3783,Mapping!$C:$G,3,0)</f>
        <v>PHARMA</v>
      </c>
      <c r="I3783" t="str">
        <f>VLOOKUP($A3783&amp;$C3783&amp;$B3783,Mapping!$C:$G,4,0)</f>
        <v>Natusan</v>
      </c>
      <c r="J3783" t="str">
        <f t="shared" si="59"/>
        <v>CREMA NATUSAN</v>
      </c>
      <c r="K3783" t="str">
        <f>VLOOKUP($A3783&amp;$C3783&amp;$B3783,Mapping!$C:$G,5,0)</f>
        <v>Adult Skin Care</v>
      </c>
      <c r="L3783" t="str">
        <f>VLOOKUP(J3783&amp;H3783,Mapping!J:K,2,0)</f>
        <v>Natusan</v>
      </c>
      <c r="M3783" t="str">
        <f>IF(OR(I3783="PIZ BUIN",I3783="LISTERINE"),VLOOKUP(E3783,MAPEO!C:D,2,0)&amp;" "&amp;H3783,VLOOKUP(E3783,MAPEO!C:D,2,0))</f>
        <v>Natusan</v>
      </c>
      <c r="N3783">
        <f>VLOOKUP(F3783,MD!A:B,2,0)</f>
        <v>0</v>
      </c>
    </row>
    <row r="3784" spans="1:14">
      <c r="A3784" t="s">
        <v>133</v>
      </c>
      <c r="B3784" t="s">
        <v>0</v>
      </c>
      <c r="C3784" t="s">
        <v>218</v>
      </c>
      <c r="D3784" t="s">
        <v>439</v>
      </c>
      <c r="E3784" t="s">
        <v>693</v>
      </c>
      <c r="F3784" t="s">
        <v>486</v>
      </c>
      <c r="G3784" s="3">
        <v>102031.05</v>
      </c>
      <c r="H3784" s="3" t="str">
        <f>VLOOKUP($A3784&amp;$C3784&amp;$B3784,Mapping!$C:$G,3,0)</f>
        <v>PHARMA</v>
      </c>
      <c r="I3784" t="str">
        <f>VLOOKUP($A3784&amp;$C3784&amp;$B3784,Mapping!$C:$G,4,0)</f>
        <v>Natusan</v>
      </c>
      <c r="J3784" t="str">
        <f t="shared" si="59"/>
        <v>CREMA NATUSAN</v>
      </c>
      <c r="K3784" t="str">
        <f>VLOOKUP($A3784&amp;$C3784&amp;$B3784,Mapping!$C:$G,5,0)</f>
        <v>Adult Skin Care</v>
      </c>
      <c r="L3784" t="str">
        <f>VLOOKUP(J3784&amp;H3784,Mapping!J:K,2,0)</f>
        <v>Natusan</v>
      </c>
      <c r="M3784" t="str">
        <f>IF(OR(I3784="PIZ BUIN",I3784="LISTERINE"),VLOOKUP(E3784,MAPEO!C:D,2,0)&amp;" "&amp;H3784,VLOOKUP(E3784,MAPEO!C:D,2,0))</f>
        <v>Natusan</v>
      </c>
      <c r="N3784">
        <f>VLOOKUP(F3784,MD!A:B,2,0)</f>
        <v>0</v>
      </c>
    </row>
    <row r="3785" spans="1:14">
      <c r="A3785" t="s">
        <v>133</v>
      </c>
      <c r="B3785" t="s">
        <v>0</v>
      </c>
      <c r="C3785" t="s">
        <v>218</v>
      </c>
      <c r="D3785" t="s">
        <v>439</v>
      </c>
      <c r="E3785" t="s">
        <v>693</v>
      </c>
      <c r="F3785" t="s">
        <v>487</v>
      </c>
      <c r="G3785" s="3">
        <v>97092.74</v>
      </c>
      <c r="H3785" s="3" t="str">
        <f>VLOOKUP($A3785&amp;$C3785&amp;$B3785,Mapping!$C:$G,3,0)</f>
        <v>PHARMA</v>
      </c>
      <c r="I3785" t="str">
        <f>VLOOKUP($A3785&amp;$C3785&amp;$B3785,Mapping!$C:$G,4,0)</f>
        <v>Natusan</v>
      </c>
      <c r="J3785" t="str">
        <f t="shared" si="59"/>
        <v>CREMA NATUSAN</v>
      </c>
      <c r="K3785" t="str">
        <f>VLOOKUP($A3785&amp;$C3785&amp;$B3785,Mapping!$C:$G,5,0)</f>
        <v>Adult Skin Care</v>
      </c>
      <c r="L3785" t="str">
        <f>VLOOKUP(J3785&amp;H3785,Mapping!J:K,2,0)</f>
        <v>Natusan</v>
      </c>
      <c r="M3785" t="str">
        <f>IF(OR(I3785="PIZ BUIN",I3785="LISTERINE"),VLOOKUP(E3785,MAPEO!C:D,2,0)&amp;" "&amp;H3785,VLOOKUP(E3785,MAPEO!C:D,2,0))</f>
        <v>Natusan</v>
      </c>
      <c r="N3785">
        <f>VLOOKUP(F3785,MD!A:B,2,0)</f>
        <v>0</v>
      </c>
    </row>
    <row r="3786" spans="1:14">
      <c r="A3786" t="s">
        <v>133</v>
      </c>
      <c r="B3786" t="s">
        <v>0</v>
      </c>
      <c r="C3786" t="s">
        <v>218</v>
      </c>
      <c r="D3786" t="s">
        <v>439</v>
      </c>
      <c r="E3786" t="s">
        <v>693</v>
      </c>
      <c r="F3786" t="s">
        <v>488</v>
      </c>
      <c r="G3786" s="3">
        <v>39590.47</v>
      </c>
      <c r="H3786" s="3" t="str">
        <f>VLOOKUP($A3786&amp;$C3786&amp;$B3786,Mapping!$C:$G,3,0)</f>
        <v>PHARMA</v>
      </c>
      <c r="I3786" t="str">
        <f>VLOOKUP($A3786&amp;$C3786&amp;$B3786,Mapping!$C:$G,4,0)</f>
        <v>Natusan</v>
      </c>
      <c r="J3786" t="str">
        <f t="shared" si="59"/>
        <v>CREMA NATUSAN</v>
      </c>
      <c r="K3786" t="str">
        <f>VLOOKUP($A3786&amp;$C3786&amp;$B3786,Mapping!$C:$G,5,0)</f>
        <v>Adult Skin Care</v>
      </c>
      <c r="L3786" t="str">
        <f>VLOOKUP(J3786&amp;H3786,Mapping!J:K,2,0)</f>
        <v>Natusan</v>
      </c>
      <c r="M3786" t="str">
        <f>IF(OR(I3786="PIZ BUIN",I3786="LISTERINE"),VLOOKUP(E3786,MAPEO!C:D,2,0)&amp;" "&amp;H3786,VLOOKUP(E3786,MAPEO!C:D,2,0))</f>
        <v>Natusan</v>
      </c>
      <c r="N3786">
        <f>VLOOKUP(F3786,MD!A:B,2,0)</f>
        <v>0</v>
      </c>
    </row>
    <row r="3787" spans="1:14">
      <c r="A3787" t="s">
        <v>133</v>
      </c>
      <c r="B3787" t="s">
        <v>0</v>
      </c>
      <c r="C3787" t="s">
        <v>218</v>
      </c>
      <c r="D3787" t="s">
        <v>439</v>
      </c>
      <c r="E3787" t="s">
        <v>693</v>
      </c>
      <c r="F3787" t="s">
        <v>489</v>
      </c>
      <c r="G3787" s="3">
        <v>22755.86</v>
      </c>
      <c r="H3787" s="3" t="str">
        <f>VLOOKUP($A3787&amp;$C3787&amp;$B3787,Mapping!$C:$G,3,0)</f>
        <v>PHARMA</v>
      </c>
      <c r="I3787" t="str">
        <f>VLOOKUP($A3787&amp;$C3787&amp;$B3787,Mapping!$C:$G,4,0)</f>
        <v>Natusan</v>
      </c>
      <c r="J3787" t="str">
        <f t="shared" si="59"/>
        <v>CREMA NATUSAN</v>
      </c>
      <c r="K3787" t="str">
        <f>VLOOKUP($A3787&amp;$C3787&amp;$B3787,Mapping!$C:$G,5,0)</f>
        <v>Adult Skin Care</v>
      </c>
      <c r="L3787" t="str">
        <f>VLOOKUP(J3787&amp;H3787,Mapping!J:K,2,0)</f>
        <v>Natusan</v>
      </c>
      <c r="M3787" t="str">
        <f>IF(OR(I3787="PIZ BUIN",I3787="LISTERINE"),VLOOKUP(E3787,MAPEO!C:D,2,0)&amp;" "&amp;H3787,VLOOKUP(E3787,MAPEO!C:D,2,0))</f>
        <v>Natusan</v>
      </c>
      <c r="N3787">
        <f>VLOOKUP(F3787,MD!A:B,2,0)</f>
        <v>0</v>
      </c>
    </row>
    <row r="3788" spans="1:14">
      <c r="A3788" t="s">
        <v>133</v>
      </c>
      <c r="B3788" t="s">
        <v>0</v>
      </c>
      <c r="C3788" t="s">
        <v>218</v>
      </c>
      <c r="D3788" t="s">
        <v>439</v>
      </c>
      <c r="E3788" t="s">
        <v>693</v>
      </c>
      <c r="F3788" t="s">
        <v>490</v>
      </c>
      <c r="G3788" s="3">
        <v>44459.95</v>
      </c>
      <c r="H3788" s="3" t="str">
        <f>VLOOKUP($A3788&amp;$C3788&amp;$B3788,Mapping!$C:$G,3,0)</f>
        <v>PHARMA</v>
      </c>
      <c r="I3788" t="str">
        <f>VLOOKUP($A3788&amp;$C3788&amp;$B3788,Mapping!$C:$G,4,0)</f>
        <v>Natusan</v>
      </c>
      <c r="J3788" t="str">
        <f t="shared" si="59"/>
        <v>CREMA NATUSAN</v>
      </c>
      <c r="K3788" t="str">
        <f>VLOOKUP($A3788&amp;$C3788&amp;$B3788,Mapping!$C:$G,5,0)</f>
        <v>Adult Skin Care</v>
      </c>
      <c r="L3788" t="str">
        <f>VLOOKUP(J3788&amp;H3788,Mapping!J:K,2,0)</f>
        <v>Natusan</v>
      </c>
      <c r="M3788" t="str">
        <f>IF(OR(I3788="PIZ BUIN",I3788="LISTERINE"),VLOOKUP(E3788,MAPEO!C:D,2,0)&amp;" "&amp;H3788,VLOOKUP(E3788,MAPEO!C:D,2,0))</f>
        <v>Natusan</v>
      </c>
      <c r="N3788">
        <f>VLOOKUP(F3788,MD!A:B,2,0)</f>
        <v>0</v>
      </c>
    </row>
    <row r="3789" spans="1:14">
      <c r="A3789" t="s">
        <v>133</v>
      </c>
      <c r="B3789" t="s">
        <v>0</v>
      </c>
      <c r="C3789" t="s">
        <v>218</v>
      </c>
      <c r="D3789" t="s">
        <v>439</v>
      </c>
      <c r="E3789" t="s">
        <v>693</v>
      </c>
      <c r="F3789" t="s">
        <v>491</v>
      </c>
      <c r="G3789" s="3">
        <v>59184.73</v>
      </c>
      <c r="H3789" s="3" t="str">
        <f>VLOOKUP($A3789&amp;$C3789&amp;$B3789,Mapping!$C:$G,3,0)</f>
        <v>PHARMA</v>
      </c>
      <c r="I3789" t="str">
        <f>VLOOKUP($A3789&amp;$C3789&amp;$B3789,Mapping!$C:$G,4,0)</f>
        <v>Natusan</v>
      </c>
      <c r="J3789" t="str">
        <f t="shared" si="59"/>
        <v>CREMA NATUSAN</v>
      </c>
      <c r="K3789" t="str">
        <f>VLOOKUP($A3789&amp;$C3789&amp;$B3789,Mapping!$C:$G,5,0)</f>
        <v>Adult Skin Care</v>
      </c>
      <c r="L3789" t="str">
        <f>VLOOKUP(J3789&amp;H3789,Mapping!J:K,2,0)</f>
        <v>Natusan</v>
      </c>
      <c r="M3789" t="str">
        <f>IF(OR(I3789="PIZ BUIN",I3789="LISTERINE"),VLOOKUP(E3789,MAPEO!C:D,2,0)&amp;" "&amp;H3789,VLOOKUP(E3789,MAPEO!C:D,2,0))</f>
        <v>Natusan</v>
      </c>
      <c r="N3789">
        <f>VLOOKUP(F3789,MD!A:B,2,0)</f>
        <v>0</v>
      </c>
    </row>
    <row r="3790" spans="1:14">
      <c r="A3790" t="s">
        <v>133</v>
      </c>
      <c r="B3790" t="s">
        <v>0</v>
      </c>
      <c r="C3790" t="s">
        <v>218</v>
      </c>
      <c r="D3790" t="s">
        <v>439</v>
      </c>
      <c r="E3790" t="s">
        <v>693</v>
      </c>
      <c r="F3790" t="s">
        <v>492</v>
      </c>
      <c r="G3790" s="3">
        <v>60857.02</v>
      </c>
      <c r="H3790" s="3" t="str">
        <f>VLOOKUP($A3790&amp;$C3790&amp;$B3790,Mapping!$C:$G,3,0)</f>
        <v>PHARMA</v>
      </c>
      <c r="I3790" t="str">
        <f>VLOOKUP($A3790&amp;$C3790&amp;$B3790,Mapping!$C:$G,4,0)</f>
        <v>Natusan</v>
      </c>
      <c r="J3790" t="str">
        <f t="shared" si="59"/>
        <v>CREMA NATUSAN</v>
      </c>
      <c r="K3790" t="str">
        <f>VLOOKUP($A3790&amp;$C3790&amp;$B3790,Mapping!$C:$G,5,0)</f>
        <v>Adult Skin Care</v>
      </c>
      <c r="L3790" t="str">
        <f>VLOOKUP(J3790&amp;H3790,Mapping!J:K,2,0)</f>
        <v>Natusan</v>
      </c>
      <c r="M3790" t="str">
        <f>IF(OR(I3790="PIZ BUIN",I3790="LISTERINE"),VLOOKUP(E3790,MAPEO!C:D,2,0)&amp;" "&amp;H3790,VLOOKUP(E3790,MAPEO!C:D,2,0))</f>
        <v>Natusan</v>
      </c>
      <c r="N3790">
        <f>VLOOKUP(F3790,MD!A:B,2,0)</f>
        <v>0</v>
      </c>
    </row>
    <row r="3791" spans="1:14">
      <c r="A3791" t="s">
        <v>133</v>
      </c>
      <c r="B3791" t="s">
        <v>0</v>
      </c>
      <c r="C3791" t="s">
        <v>218</v>
      </c>
      <c r="D3791" t="s">
        <v>439</v>
      </c>
      <c r="E3791" t="s">
        <v>693</v>
      </c>
      <c r="F3791" t="s">
        <v>493</v>
      </c>
      <c r="G3791" s="3">
        <v>51042.82</v>
      </c>
      <c r="H3791" s="3" t="str">
        <f>VLOOKUP($A3791&amp;$C3791&amp;$B3791,Mapping!$C:$G,3,0)</f>
        <v>PHARMA</v>
      </c>
      <c r="I3791" t="str">
        <f>VLOOKUP($A3791&amp;$C3791&amp;$B3791,Mapping!$C:$G,4,0)</f>
        <v>Natusan</v>
      </c>
      <c r="J3791" t="str">
        <f t="shared" si="59"/>
        <v>CREMA NATUSAN</v>
      </c>
      <c r="K3791" t="str">
        <f>VLOOKUP($A3791&amp;$C3791&amp;$B3791,Mapping!$C:$G,5,0)</f>
        <v>Adult Skin Care</v>
      </c>
      <c r="L3791" t="str">
        <f>VLOOKUP(J3791&amp;H3791,Mapping!J:K,2,0)</f>
        <v>Natusan</v>
      </c>
      <c r="M3791" t="str">
        <f>IF(OR(I3791="PIZ BUIN",I3791="LISTERINE"),VLOOKUP(E3791,MAPEO!C:D,2,0)&amp;" "&amp;H3791,VLOOKUP(E3791,MAPEO!C:D,2,0))</f>
        <v>Natusan</v>
      </c>
      <c r="N3791">
        <f>VLOOKUP(F3791,MD!A:B,2,0)</f>
        <v>0</v>
      </c>
    </row>
    <row r="3792" spans="1:14">
      <c r="A3792" t="s">
        <v>133</v>
      </c>
      <c r="B3792" t="s">
        <v>0</v>
      </c>
      <c r="C3792" t="s">
        <v>218</v>
      </c>
      <c r="D3792" t="s">
        <v>439</v>
      </c>
      <c r="E3792" t="s">
        <v>694</v>
      </c>
      <c r="F3792" t="s">
        <v>95</v>
      </c>
      <c r="G3792" s="3">
        <v>1006.61</v>
      </c>
      <c r="H3792" s="3" t="str">
        <f>VLOOKUP($A3792&amp;$C3792&amp;$B3792,Mapping!$C:$G,3,0)</f>
        <v>PHARMA</v>
      </c>
      <c r="I3792" t="str">
        <f>VLOOKUP($A3792&amp;$C3792&amp;$B3792,Mapping!$C:$G,4,0)</f>
        <v>Natusan</v>
      </c>
      <c r="J3792" t="str">
        <f t="shared" si="59"/>
        <v>CREMA NATUSAN</v>
      </c>
      <c r="K3792" t="str">
        <f>VLOOKUP($A3792&amp;$C3792&amp;$B3792,Mapping!$C:$G,5,0)</f>
        <v>Adult Skin Care</v>
      </c>
      <c r="L3792" t="str">
        <f>VLOOKUP(J3792&amp;H3792,Mapping!J:K,2,0)</f>
        <v>Natusan</v>
      </c>
      <c r="M3792" t="str">
        <f>IF(OR(I3792="PIZ BUIN",I3792="LISTERINE"),VLOOKUP(E3792,MAPEO!C:D,2,0)&amp;" "&amp;H3792,VLOOKUP(E3792,MAPEO!C:D,2,0))</f>
        <v>Natusan</v>
      </c>
      <c r="N3792" t="str">
        <f>VLOOKUP(F3792,MD!A:B,2,0)</f>
        <v>YTD 2015</v>
      </c>
    </row>
    <row r="3793" spans="1:14">
      <c r="A3793" t="s">
        <v>133</v>
      </c>
      <c r="B3793" t="s">
        <v>0</v>
      </c>
      <c r="C3793" t="s">
        <v>218</v>
      </c>
      <c r="D3793" t="s">
        <v>439</v>
      </c>
      <c r="E3793" t="s">
        <v>694</v>
      </c>
      <c r="F3793" t="s">
        <v>96</v>
      </c>
      <c r="G3793" s="3">
        <v>2620.54</v>
      </c>
      <c r="H3793" s="3" t="str">
        <f>VLOOKUP($A3793&amp;$C3793&amp;$B3793,Mapping!$C:$G,3,0)</f>
        <v>PHARMA</v>
      </c>
      <c r="I3793" t="str">
        <f>VLOOKUP($A3793&amp;$C3793&amp;$B3793,Mapping!$C:$G,4,0)</f>
        <v>Natusan</v>
      </c>
      <c r="J3793" t="str">
        <f t="shared" si="59"/>
        <v>CREMA NATUSAN</v>
      </c>
      <c r="K3793" t="str">
        <f>VLOOKUP($A3793&amp;$C3793&amp;$B3793,Mapping!$C:$G,5,0)</f>
        <v>Adult Skin Care</v>
      </c>
      <c r="L3793" t="str">
        <f>VLOOKUP(J3793&amp;H3793,Mapping!J:K,2,0)</f>
        <v>Natusan</v>
      </c>
      <c r="M3793" t="str">
        <f>IF(OR(I3793="PIZ BUIN",I3793="LISTERINE"),VLOOKUP(E3793,MAPEO!C:D,2,0)&amp;" "&amp;H3793,VLOOKUP(E3793,MAPEO!C:D,2,0))</f>
        <v>Natusan</v>
      </c>
      <c r="N3793" t="str">
        <f>VLOOKUP(F3793,MD!A:B,2,0)</f>
        <v>YTD 2015</v>
      </c>
    </row>
    <row r="3794" spans="1:14">
      <c r="A3794" t="s">
        <v>133</v>
      </c>
      <c r="B3794" t="s">
        <v>0</v>
      </c>
      <c r="C3794" t="s">
        <v>218</v>
      </c>
      <c r="D3794" t="s">
        <v>439</v>
      </c>
      <c r="E3794" t="s">
        <v>694</v>
      </c>
      <c r="F3794" t="s">
        <v>97</v>
      </c>
      <c r="G3794" s="3">
        <v>2162.6799999999998</v>
      </c>
      <c r="H3794" s="3" t="str">
        <f>VLOOKUP($A3794&amp;$C3794&amp;$B3794,Mapping!$C:$G,3,0)</f>
        <v>PHARMA</v>
      </c>
      <c r="I3794" t="str">
        <f>VLOOKUP($A3794&amp;$C3794&amp;$B3794,Mapping!$C:$G,4,0)</f>
        <v>Natusan</v>
      </c>
      <c r="J3794" t="str">
        <f t="shared" si="59"/>
        <v>CREMA NATUSAN</v>
      </c>
      <c r="K3794" t="str">
        <f>VLOOKUP($A3794&amp;$C3794&amp;$B3794,Mapping!$C:$G,5,0)</f>
        <v>Adult Skin Care</v>
      </c>
      <c r="L3794" t="str">
        <f>VLOOKUP(J3794&amp;H3794,Mapping!J:K,2,0)</f>
        <v>Natusan</v>
      </c>
      <c r="M3794" t="str">
        <f>IF(OR(I3794="PIZ BUIN",I3794="LISTERINE"),VLOOKUP(E3794,MAPEO!C:D,2,0)&amp;" "&amp;H3794,VLOOKUP(E3794,MAPEO!C:D,2,0))</f>
        <v>Natusan</v>
      </c>
      <c r="N3794" t="str">
        <f>VLOOKUP(F3794,MD!A:B,2,0)</f>
        <v>YTD 2015</v>
      </c>
    </row>
    <row r="3795" spans="1:14">
      <c r="A3795" t="s">
        <v>133</v>
      </c>
      <c r="B3795" t="s">
        <v>0</v>
      </c>
      <c r="C3795" t="s">
        <v>218</v>
      </c>
      <c r="D3795" t="s">
        <v>439</v>
      </c>
      <c r="E3795" t="s">
        <v>694</v>
      </c>
      <c r="F3795" t="s">
        <v>101</v>
      </c>
      <c r="G3795" s="3">
        <v>2793.71</v>
      </c>
      <c r="H3795" s="3" t="str">
        <f>VLOOKUP($A3795&amp;$C3795&amp;$B3795,Mapping!$C:$G,3,0)</f>
        <v>PHARMA</v>
      </c>
      <c r="I3795" t="str">
        <f>VLOOKUP($A3795&amp;$C3795&amp;$B3795,Mapping!$C:$G,4,0)</f>
        <v>Natusan</v>
      </c>
      <c r="J3795" t="str">
        <f t="shared" si="59"/>
        <v>CREMA NATUSAN</v>
      </c>
      <c r="K3795" t="str">
        <f>VLOOKUP($A3795&amp;$C3795&amp;$B3795,Mapping!$C:$G,5,0)</f>
        <v>Adult Skin Care</v>
      </c>
      <c r="L3795" t="str">
        <f>VLOOKUP(J3795&amp;H3795,Mapping!J:K,2,0)</f>
        <v>Natusan</v>
      </c>
      <c r="M3795" t="str">
        <f>IF(OR(I3795="PIZ BUIN",I3795="LISTERINE"),VLOOKUP(E3795,MAPEO!C:D,2,0)&amp;" "&amp;H3795,VLOOKUP(E3795,MAPEO!C:D,2,0))</f>
        <v>Natusan</v>
      </c>
      <c r="N3795" t="str">
        <f>VLOOKUP(F3795,MD!A:B,2,0)</f>
        <v>YTD 2015</v>
      </c>
    </row>
    <row r="3796" spans="1:14">
      <c r="A3796" t="s">
        <v>133</v>
      </c>
      <c r="B3796" t="s">
        <v>0</v>
      </c>
      <c r="C3796" t="s">
        <v>218</v>
      </c>
      <c r="D3796" t="s">
        <v>439</v>
      </c>
      <c r="E3796" t="s">
        <v>694</v>
      </c>
      <c r="F3796" t="s">
        <v>104</v>
      </c>
      <c r="G3796" s="3">
        <v>2691.76</v>
      </c>
      <c r="H3796" s="3" t="str">
        <f>VLOOKUP($A3796&amp;$C3796&amp;$B3796,Mapping!$C:$G,3,0)</f>
        <v>PHARMA</v>
      </c>
      <c r="I3796" t="str">
        <f>VLOOKUP($A3796&amp;$C3796&amp;$B3796,Mapping!$C:$G,4,0)</f>
        <v>Natusan</v>
      </c>
      <c r="J3796" t="str">
        <f t="shared" si="59"/>
        <v>CREMA NATUSAN</v>
      </c>
      <c r="K3796" t="str">
        <f>VLOOKUP($A3796&amp;$C3796&amp;$B3796,Mapping!$C:$G,5,0)</f>
        <v>Adult Skin Care</v>
      </c>
      <c r="L3796" t="str">
        <f>VLOOKUP(J3796&amp;H3796,Mapping!J:K,2,0)</f>
        <v>Natusan</v>
      </c>
      <c r="M3796" t="str">
        <f>IF(OR(I3796="PIZ BUIN",I3796="LISTERINE"),VLOOKUP(E3796,MAPEO!C:D,2,0)&amp;" "&amp;H3796,VLOOKUP(E3796,MAPEO!C:D,2,0))</f>
        <v>Natusan</v>
      </c>
      <c r="N3796" t="str">
        <f>VLOOKUP(F3796,MD!A:B,2,0)</f>
        <v>YTD 2015</v>
      </c>
    </row>
    <row r="3797" spans="1:14">
      <c r="A3797" t="s">
        <v>133</v>
      </c>
      <c r="B3797" t="s">
        <v>0</v>
      </c>
      <c r="C3797" t="s">
        <v>218</v>
      </c>
      <c r="D3797" t="s">
        <v>439</v>
      </c>
      <c r="E3797" t="s">
        <v>694</v>
      </c>
      <c r="F3797" t="s">
        <v>105</v>
      </c>
      <c r="G3797" s="3">
        <v>4777.8999999999996</v>
      </c>
      <c r="H3797" s="3" t="str">
        <f>VLOOKUP($A3797&amp;$C3797&amp;$B3797,Mapping!$C:$G,3,0)</f>
        <v>PHARMA</v>
      </c>
      <c r="I3797" t="str">
        <f>VLOOKUP($A3797&amp;$C3797&amp;$B3797,Mapping!$C:$G,4,0)</f>
        <v>Natusan</v>
      </c>
      <c r="J3797" t="str">
        <f t="shared" si="59"/>
        <v>CREMA NATUSAN</v>
      </c>
      <c r="K3797" t="str">
        <f>VLOOKUP($A3797&amp;$C3797&amp;$B3797,Mapping!$C:$G,5,0)</f>
        <v>Adult Skin Care</v>
      </c>
      <c r="L3797" t="str">
        <f>VLOOKUP(J3797&amp;H3797,Mapping!J:K,2,0)</f>
        <v>Natusan</v>
      </c>
      <c r="M3797" t="str">
        <f>IF(OR(I3797="PIZ BUIN",I3797="LISTERINE"),VLOOKUP(E3797,MAPEO!C:D,2,0)&amp;" "&amp;H3797,VLOOKUP(E3797,MAPEO!C:D,2,0))</f>
        <v>Natusan</v>
      </c>
      <c r="N3797" t="str">
        <f>VLOOKUP(F3797,MD!A:B,2,0)</f>
        <v>YTD 2015</v>
      </c>
    </row>
    <row r="3798" spans="1:14">
      <c r="A3798" t="s">
        <v>133</v>
      </c>
      <c r="B3798" t="s">
        <v>0</v>
      </c>
      <c r="C3798" t="s">
        <v>218</v>
      </c>
      <c r="D3798" t="s">
        <v>439</v>
      </c>
      <c r="E3798" t="s">
        <v>694</v>
      </c>
      <c r="F3798" t="s">
        <v>106</v>
      </c>
      <c r="G3798" s="3">
        <v>1535.81</v>
      </c>
      <c r="H3798" s="3" t="str">
        <f>VLOOKUP($A3798&amp;$C3798&amp;$B3798,Mapping!$C:$G,3,0)</f>
        <v>PHARMA</v>
      </c>
      <c r="I3798" t="str">
        <f>VLOOKUP($A3798&amp;$C3798&amp;$B3798,Mapping!$C:$G,4,0)</f>
        <v>Natusan</v>
      </c>
      <c r="J3798" t="str">
        <f t="shared" si="59"/>
        <v>CREMA NATUSAN</v>
      </c>
      <c r="K3798" t="str">
        <f>VLOOKUP($A3798&amp;$C3798&amp;$B3798,Mapping!$C:$G,5,0)</f>
        <v>Adult Skin Care</v>
      </c>
      <c r="L3798" t="str">
        <f>VLOOKUP(J3798&amp;H3798,Mapping!J:K,2,0)</f>
        <v>Natusan</v>
      </c>
      <c r="M3798" t="str">
        <f>IF(OR(I3798="PIZ BUIN",I3798="LISTERINE"),VLOOKUP(E3798,MAPEO!C:D,2,0)&amp;" "&amp;H3798,VLOOKUP(E3798,MAPEO!C:D,2,0))</f>
        <v>Natusan</v>
      </c>
      <c r="N3798" t="str">
        <f>VLOOKUP(F3798,MD!A:B,2,0)</f>
        <v>YTD 2015</v>
      </c>
    </row>
    <row r="3799" spans="1:14">
      <c r="A3799" t="s">
        <v>133</v>
      </c>
      <c r="B3799" t="s">
        <v>0</v>
      </c>
      <c r="C3799" t="s">
        <v>218</v>
      </c>
      <c r="D3799" t="s">
        <v>439</v>
      </c>
      <c r="E3799" t="s">
        <v>694</v>
      </c>
      <c r="F3799" t="s">
        <v>108</v>
      </c>
      <c r="G3799" s="3">
        <v>1937.53</v>
      </c>
      <c r="H3799" s="3" t="str">
        <f>VLOOKUP($A3799&amp;$C3799&amp;$B3799,Mapping!$C:$G,3,0)</f>
        <v>PHARMA</v>
      </c>
      <c r="I3799" t="str">
        <f>VLOOKUP($A3799&amp;$C3799&amp;$B3799,Mapping!$C:$G,4,0)</f>
        <v>Natusan</v>
      </c>
      <c r="J3799" t="str">
        <f t="shared" si="59"/>
        <v>CREMA NATUSAN</v>
      </c>
      <c r="K3799" t="str">
        <f>VLOOKUP($A3799&amp;$C3799&amp;$B3799,Mapping!$C:$G,5,0)</f>
        <v>Adult Skin Care</v>
      </c>
      <c r="L3799" t="str">
        <f>VLOOKUP(J3799&amp;H3799,Mapping!J:K,2,0)</f>
        <v>Natusan</v>
      </c>
      <c r="M3799" t="str">
        <f>IF(OR(I3799="PIZ BUIN",I3799="LISTERINE"),VLOOKUP(E3799,MAPEO!C:D,2,0)&amp;" "&amp;H3799,VLOOKUP(E3799,MAPEO!C:D,2,0))</f>
        <v>Natusan</v>
      </c>
      <c r="N3799">
        <f>VLOOKUP(F3799,MD!A:B,2,0)</f>
        <v>0</v>
      </c>
    </row>
    <row r="3800" spans="1:14">
      <c r="A3800" t="s">
        <v>133</v>
      </c>
      <c r="B3800" t="s">
        <v>0</v>
      </c>
      <c r="C3800" t="s">
        <v>218</v>
      </c>
      <c r="D3800" t="s">
        <v>439</v>
      </c>
      <c r="E3800" t="s">
        <v>694</v>
      </c>
      <c r="F3800" t="s">
        <v>109</v>
      </c>
      <c r="G3800" s="3">
        <v>3144</v>
      </c>
      <c r="H3800" s="3" t="str">
        <f>VLOOKUP($A3800&amp;$C3800&amp;$B3800,Mapping!$C:$G,3,0)</f>
        <v>PHARMA</v>
      </c>
      <c r="I3800" t="str">
        <f>VLOOKUP($A3800&amp;$C3800&amp;$B3800,Mapping!$C:$G,4,0)</f>
        <v>Natusan</v>
      </c>
      <c r="J3800" t="str">
        <f t="shared" si="59"/>
        <v>CREMA NATUSAN</v>
      </c>
      <c r="K3800" t="str">
        <f>VLOOKUP($A3800&amp;$C3800&amp;$B3800,Mapping!$C:$G,5,0)</f>
        <v>Adult Skin Care</v>
      </c>
      <c r="L3800" t="str">
        <f>VLOOKUP(J3800&amp;H3800,Mapping!J:K,2,0)</f>
        <v>Natusan</v>
      </c>
      <c r="M3800" t="str">
        <f>IF(OR(I3800="PIZ BUIN",I3800="LISTERINE"),VLOOKUP(E3800,MAPEO!C:D,2,0)&amp;" "&amp;H3800,VLOOKUP(E3800,MAPEO!C:D,2,0))</f>
        <v>Natusan</v>
      </c>
      <c r="N3800">
        <f>VLOOKUP(F3800,MD!A:B,2,0)</f>
        <v>0</v>
      </c>
    </row>
    <row r="3801" spans="1:14">
      <c r="A3801" t="s">
        <v>133</v>
      </c>
      <c r="B3801" t="s">
        <v>0</v>
      </c>
      <c r="C3801" t="s">
        <v>218</v>
      </c>
      <c r="D3801" t="s">
        <v>439</v>
      </c>
      <c r="E3801" t="s">
        <v>694</v>
      </c>
      <c r="F3801" t="s">
        <v>110</v>
      </c>
      <c r="G3801" s="3">
        <v>1142.21</v>
      </c>
      <c r="H3801" s="3" t="str">
        <f>VLOOKUP($A3801&amp;$C3801&amp;$B3801,Mapping!$C:$G,3,0)</f>
        <v>PHARMA</v>
      </c>
      <c r="I3801" t="str">
        <f>VLOOKUP($A3801&amp;$C3801&amp;$B3801,Mapping!$C:$G,4,0)</f>
        <v>Natusan</v>
      </c>
      <c r="J3801" t="str">
        <f t="shared" si="59"/>
        <v>CREMA NATUSAN</v>
      </c>
      <c r="K3801" t="str">
        <f>VLOOKUP($A3801&amp;$C3801&amp;$B3801,Mapping!$C:$G,5,0)</f>
        <v>Adult Skin Care</v>
      </c>
      <c r="L3801" t="str">
        <f>VLOOKUP(J3801&amp;H3801,Mapping!J:K,2,0)</f>
        <v>Natusan</v>
      </c>
      <c r="M3801" t="str">
        <f>IF(OR(I3801="PIZ BUIN",I3801="LISTERINE"),VLOOKUP(E3801,MAPEO!C:D,2,0)&amp;" "&amp;H3801,VLOOKUP(E3801,MAPEO!C:D,2,0))</f>
        <v>Natusan</v>
      </c>
      <c r="N3801">
        <f>VLOOKUP(F3801,MD!A:B,2,0)</f>
        <v>0</v>
      </c>
    </row>
    <row r="3802" spans="1:14">
      <c r="A3802" t="s">
        <v>133</v>
      </c>
      <c r="B3802" t="s">
        <v>0</v>
      </c>
      <c r="C3802" t="s">
        <v>218</v>
      </c>
      <c r="D3802" t="s">
        <v>439</v>
      </c>
      <c r="E3802" t="s">
        <v>694</v>
      </c>
      <c r="F3802" t="s">
        <v>111</v>
      </c>
      <c r="G3802" s="3">
        <v>2020</v>
      </c>
      <c r="H3802" s="3" t="str">
        <f>VLOOKUP($A3802&amp;$C3802&amp;$B3802,Mapping!$C:$G,3,0)</f>
        <v>PHARMA</v>
      </c>
      <c r="I3802" t="str">
        <f>VLOOKUP($A3802&amp;$C3802&amp;$B3802,Mapping!$C:$G,4,0)</f>
        <v>Natusan</v>
      </c>
      <c r="J3802" t="str">
        <f t="shared" si="59"/>
        <v>CREMA NATUSAN</v>
      </c>
      <c r="K3802" t="str">
        <f>VLOOKUP($A3802&amp;$C3802&amp;$B3802,Mapping!$C:$G,5,0)</f>
        <v>Adult Skin Care</v>
      </c>
      <c r="L3802" t="str">
        <f>VLOOKUP(J3802&amp;H3802,Mapping!J:K,2,0)</f>
        <v>Natusan</v>
      </c>
      <c r="M3802" t="str">
        <f>IF(OR(I3802="PIZ BUIN",I3802="LISTERINE"),VLOOKUP(E3802,MAPEO!C:D,2,0)&amp;" "&amp;H3802,VLOOKUP(E3802,MAPEO!C:D,2,0))</f>
        <v>Natusan</v>
      </c>
      <c r="N3802">
        <f>VLOOKUP(F3802,MD!A:B,2,0)</f>
        <v>0</v>
      </c>
    </row>
    <row r="3803" spans="1:14">
      <c r="A3803" t="s">
        <v>133</v>
      </c>
      <c r="B3803" t="s">
        <v>0</v>
      </c>
      <c r="C3803" t="s">
        <v>218</v>
      </c>
      <c r="D3803" t="s">
        <v>439</v>
      </c>
      <c r="E3803" t="s">
        <v>694</v>
      </c>
      <c r="F3803" t="s">
        <v>114</v>
      </c>
      <c r="G3803" s="3">
        <v>506.66</v>
      </c>
      <c r="H3803" s="3" t="str">
        <f>VLOOKUP($A3803&amp;$C3803&amp;$B3803,Mapping!$C:$G,3,0)</f>
        <v>PHARMA</v>
      </c>
      <c r="I3803" t="str">
        <f>VLOOKUP($A3803&amp;$C3803&amp;$B3803,Mapping!$C:$G,4,0)</f>
        <v>Natusan</v>
      </c>
      <c r="J3803" t="str">
        <f t="shared" si="59"/>
        <v>CREMA NATUSAN</v>
      </c>
      <c r="K3803" t="str">
        <f>VLOOKUP($A3803&amp;$C3803&amp;$B3803,Mapping!$C:$G,5,0)</f>
        <v>Adult Skin Care</v>
      </c>
      <c r="L3803" t="str">
        <f>VLOOKUP(J3803&amp;H3803,Mapping!J:K,2,0)</f>
        <v>Natusan</v>
      </c>
      <c r="M3803" t="str">
        <f>IF(OR(I3803="PIZ BUIN",I3803="LISTERINE"),VLOOKUP(E3803,MAPEO!C:D,2,0)&amp;" "&amp;H3803,VLOOKUP(E3803,MAPEO!C:D,2,0))</f>
        <v>Natusan</v>
      </c>
      <c r="N3803">
        <f>VLOOKUP(F3803,MD!A:B,2,0)</f>
        <v>0</v>
      </c>
    </row>
    <row r="3804" spans="1:14">
      <c r="A3804" t="s">
        <v>133</v>
      </c>
      <c r="B3804" t="s">
        <v>0</v>
      </c>
      <c r="C3804" t="s">
        <v>218</v>
      </c>
      <c r="D3804" t="s">
        <v>439</v>
      </c>
      <c r="E3804" t="s">
        <v>694</v>
      </c>
      <c r="F3804" t="s">
        <v>115</v>
      </c>
      <c r="G3804" s="3">
        <v>-167.58</v>
      </c>
      <c r="H3804" s="3" t="str">
        <f>VLOOKUP($A3804&amp;$C3804&amp;$B3804,Mapping!$C:$G,3,0)</f>
        <v>PHARMA</v>
      </c>
      <c r="I3804" t="str">
        <f>VLOOKUP($A3804&amp;$C3804&amp;$B3804,Mapping!$C:$G,4,0)</f>
        <v>Natusan</v>
      </c>
      <c r="J3804" t="str">
        <f t="shared" si="59"/>
        <v>CREMA NATUSAN</v>
      </c>
      <c r="K3804" t="str">
        <f>VLOOKUP($A3804&amp;$C3804&amp;$B3804,Mapping!$C:$G,5,0)</f>
        <v>Adult Skin Care</v>
      </c>
      <c r="L3804" t="str">
        <f>VLOOKUP(J3804&amp;H3804,Mapping!J:K,2,0)</f>
        <v>Natusan</v>
      </c>
      <c r="M3804" t="str">
        <f>IF(OR(I3804="PIZ BUIN",I3804="LISTERINE"),VLOOKUP(E3804,MAPEO!C:D,2,0)&amp;" "&amp;H3804,VLOOKUP(E3804,MAPEO!C:D,2,0))</f>
        <v>Natusan</v>
      </c>
      <c r="N3804" t="str">
        <f>VLOOKUP(F3804,MD!A:B,2,0)</f>
        <v>YTD 2016</v>
      </c>
    </row>
    <row r="3805" spans="1:14">
      <c r="A3805" t="s">
        <v>133</v>
      </c>
      <c r="B3805" t="s">
        <v>0</v>
      </c>
      <c r="C3805" t="s">
        <v>218</v>
      </c>
      <c r="D3805" t="s">
        <v>439</v>
      </c>
      <c r="E3805" t="s">
        <v>694</v>
      </c>
      <c r="F3805" t="s">
        <v>117</v>
      </c>
      <c r="G3805" s="3">
        <v>2470.4699999999998</v>
      </c>
      <c r="H3805" s="3" t="str">
        <f>VLOOKUP($A3805&amp;$C3805&amp;$B3805,Mapping!$C:$G,3,0)</f>
        <v>PHARMA</v>
      </c>
      <c r="I3805" t="str">
        <f>VLOOKUP($A3805&amp;$C3805&amp;$B3805,Mapping!$C:$G,4,0)</f>
        <v>Natusan</v>
      </c>
      <c r="J3805" t="str">
        <f t="shared" si="59"/>
        <v>CREMA NATUSAN</v>
      </c>
      <c r="K3805" t="str">
        <f>VLOOKUP($A3805&amp;$C3805&amp;$B3805,Mapping!$C:$G,5,0)</f>
        <v>Adult Skin Care</v>
      </c>
      <c r="L3805" t="str">
        <f>VLOOKUP(J3805&amp;H3805,Mapping!J:K,2,0)</f>
        <v>Natusan</v>
      </c>
      <c r="M3805" t="str">
        <f>IF(OR(I3805="PIZ BUIN",I3805="LISTERINE"),VLOOKUP(E3805,MAPEO!C:D,2,0)&amp;" "&amp;H3805,VLOOKUP(E3805,MAPEO!C:D,2,0))</f>
        <v>Natusan</v>
      </c>
      <c r="N3805" t="str">
        <f>VLOOKUP(F3805,MD!A:B,2,0)</f>
        <v>YTD 2016</v>
      </c>
    </row>
    <row r="3806" spans="1:14">
      <c r="A3806" t="s">
        <v>133</v>
      </c>
      <c r="B3806" t="s">
        <v>0</v>
      </c>
      <c r="C3806" t="s">
        <v>218</v>
      </c>
      <c r="D3806" t="s">
        <v>439</v>
      </c>
      <c r="E3806" t="s">
        <v>694</v>
      </c>
      <c r="F3806" t="s">
        <v>118</v>
      </c>
      <c r="G3806" s="3">
        <v>1947.26</v>
      </c>
      <c r="H3806" s="3" t="str">
        <f>VLOOKUP($A3806&amp;$C3806&amp;$B3806,Mapping!$C:$G,3,0)</f>
        <v>PHARMA</v>
      </c>
      <c r="I3806" t="str">
        <f>VLOOKUP($A3806&amp;$C3806&amp;$B3806,Mapping!$C:$G,4,0)</f>
        <v>Natusan</v>
      </c>
      <c r="J3806" t="str">
        <f t="shared" si="59"/>
        <v>CREMA NATUSAN</v>
      </c>
      <c r="K3806" t="str">
        <f>VLOOKUP($A3806&amp;$C3806&amp;$B3806,Mapping!$C:$G,5,0)</f>
        <v>Adult Skin Care</v>
      </c>
      <c r="L3806" t="str">
        <f>VLOOKUP(J3806&amp;H3806,Mapping!J:K,2,0)</f>
        <v>Natusan</v>
      </c>
      <c r="M3806" t="str">
        <f>IF(OR(I3806="PIZ BUIN",I3806="LISTERINE"),VLOOKUP(E3806,MAPEO!C:D,2,0)&amp;" "&amp;H3806,VLOOKUP(E3806,MAPEO!C:D,2,0))</f>
        <v>Natusan</v>
      </c>
      <c r="N3806" t="str">
        <f>VLOOKUP(F3806,MD!A:B,2,0)</f>
        <v>YTD 2016</v>
      </c>
    </row>
    <row r="3807" spans="1:14">
      <c r="A3807" t="s">
        <v>133</v>
      </c>
      <c r="B3807" t="s">
        <v>0</v>
      </c>
      <c r="C3807" t="s">
        <v>221</v>
      </c>
      <c r="D3807" t="s">
        <v>440</v>
      </c>
      <c r="E3807" t="s">
        <v>695</v>
      </c>
      <c r="F3807" t="s">
        <v>482</v>
      </c>
      <c r="G3807" s="3">
        <v>71015.360000000001</v>
      </c>
      <c r="H3807" s="3" t="str">
        <f>VLOOKUP($A3807&amp;$C3807&amp;$B3807,Mapping!$C:$G,3,0)</f>
        <v>Beauty</v>
      </c>
      <c r="I3807" t="str">
        <f>VLOOKUP($A3807&amp;$C3807&amp;$B3807,Mapping!$C:$G,4,0)</f>
        <v>NEUTROGENA</v>
      </c>
      <c r="J3807" t="str">
        <f t="shared" si="59"/>
        <v>BODY EMULSION</v>
      </c>
      <c r="K3807" t="str">
        <f>VLOOKUP($A3807&amp;$C3807&amp;$B3807,Mapping!$C:$G,5,0)</f>
        <v>Adult Skin Care</v>
      </c>
      <c r="L3807" t="str">
        <f>VLOOKUP(J3807&amp;H3807,Mapping!J:K,2,0)</f>
        <v>Body Emulsion</v>
      </c>
      <c r="M3807" t="str">
        <f>IF(OR(I3807="PIZ BUIN",I3807="LISTERINE"),VLOOKUP(E3807,MAPEO!C:D,2,0)&amp;" "&amp;H3807,VLOOKUP(E3807,MAPEO!C:D,2,0))</f>
        <v>Neutrogena Body</v>
      </c>
      <c r="N3807">
        <f>VLOOKUP(F3807,MD!A:B,2,0)</f>
        <v>0</v>
      </c>
    </row>
    <row r="3808" spans="1:14">
      <c r="A3808" t="s">
        <v>133</v>
      </c>
      <c r="B3808" t="s">
        <v>0</v>
      </c>
      <c r="C3808" t="s">
        <v>221</v>
      </c>
      <c r="D3808" t="s">
        <v>440</v>
      </c>
      <c r="E3808" t="s">
        <v>695</v>
      </c>
      <c r="F3808" t="s">
        <v>483</v>
      </c>
      <c r="G3808" s="3">
        <v>87972.87</v>
      </c>
      <c r="H3808" s="3" t="str">
        <f>VLOOKUP($A3808&amp;$C3808&amp;$B3808,Mapping!$C:$G,3,0)</f>
        <v>Beauty</v>
      </c>
      <c r="I3808" t="str">
        <f>VLOOKUP($A3808&amp;$C3808&amp;$B3808,Mapping!$C:$G,4,0)</f>
        <v>NEUTROGENA</v>
      </c>
      <c r="J3808" t="str">
        <f t="shared" si="59"/>
        <v>BODY EMULSION</v>
      </c>
      <c r="K3808" t="str">
        <f>VLOOKUP($A3808&amp;$C3808&amp;$B3808,Mapping!$C:$G,5,0)</f>
        <v>Adult Skin Care</v>
      </c>
      <c r="L3808" t="str">
        <f>VLOOKUP(J3808&amp;H3808,Mapping!J:K,2,0)</f>
        <v>Body Emulsion</v>
      </c>
      <c r="M3808" t="str">
        <f>IF(OR(I3808="PIZ BUIN",I3808="LISTERINE"),VLOOKUP(E3808,MAPEO!C:D,2,0)&amp;" "&amp;H3808,VLOOKUP(E3808,MAPEO!C:D,2,0))</f>
        <v>Neutrogena Body</v>
      </c>
      <c r="N3808">
        <f>VLOOKUP(F3808,MD!A:B,2,0)</f>
        <v>0</v>
      </c>
    </row>
    <row r="3809" spans="1:14">
      <c r="A3809" t="s">
        <v>133</v>
      </c>
      <c r="B3809" t="s">
        <v>0</v>
      </c>
      <c r="C3809" t="s">
        <v>221</v>
      </c>
      <c r="D3809" t="s">
        <v>440</v>
      </c>
      <c r="E3809" t="s">
        <v>695</v>
      </c>
      <c r="F3809" t="s">
        <v>484</v>
      </c>
      <c r="G3809" s="3">
        <v>107353.85</v>
      </c>
      <c r="H3809" s="3" t="str">
        <f>VLOOKUP($A3809&amp;$C3809&amp;$B3809,Mapping!$C:$G,3,0)</f>
        <v>Beauty</v>
      </c>
      <c r="I3809" t="str">
        <f>VLOOKUP($A3809&amp;$C3809&amp;$B3809,Mapping!$C:$G,4,0)</f>
        <v>NEUTROGENA</v>
      </c>
      <c r="J3809" t="str">
        <f t="shared" si="59"/>
        <v>BODY EMULSION</v>
      </c>
      <c r="K3809" t="str">
        <f>VLOOKUP($A3809&amp;$C3809&amp;$B3809,Mapping!$C:$G,5,0)</f>
        <v>Adult Skin Care</v>
      </c>
      <c r="L3809" t="str">
        <f>VLOOKUP(J3809&amp;H3809,Mapping!J:K,2,0)</f>
        <v>Body Emulsion</v>
      </c>
      <c r="M3809" t="str">
        <f>IF(OR(I3809="PIZ BUIN",I3809="LISTERINE"),VLOOKUP(E3809,MAPEO!C:D,2,0)&amp;" "&amp;H3809,VLOOKUP(E3809,MAPEO!C:D,2,0))</f>
        <v>Neutrogena Body</v>
      </c>
      <c r="N3809">
        <f>VLOOKUP(F3809,MD!A:B,2,0)</f>
        <v>0</v>
      </c>
    </row>
    <row r="3810" spans="1:14">
      <c r="A3810" t="s">
        <v>133</v>
      </c>
      <c r="B3810" t="s">
        <v>0</v>
      </c>
      <c r="C3810" t="s">
        <v>221</v>
      </c>
      <c r="D3810" t="s">
        <v>440</v>
      </c>
      <c r="E3810" t="s">
        <v>695</v>
      </c>
      <c r="F3810" t="s">
        <v>485</v>
      </c>
      <c r="G3810" s="3">
        <v>42631.32</v>
      </c>
      <c r="H3810" s="3" t="str">
        <f>VLOOKUP($A3810&amp;$C3810&amp;$B3810,Mapping!$C:$G,3,0)</f>
        <v>Beauty</v>
      </c>
      <c r="I3810" t="str">
        <f>VLOOKUP($A3810&amp;$C3810&amp;$B3810,Mapping!$C:$G,4,0)</f>
        <v>NEUTROGENA</v>
      </c>
      <c r="J3810" t="str">
        <f t="shared" si="59"/>
        <v>BODY EMULSION</v>
      </c>
      <c r="K3810" t="str">
        <f>VLOOKUP($A3810&amp;$C3810&amp;$B3810,Mapping!$C:$G,5,0)</f>
        <v>Adult Skin Care</v>
      </c>
      <c r="L3810" t="str">
        <f>VLOOKUP(J3810&amp;H3810,Mapping!J:K,2,0)</f>
        <v>Body Emulsion</v>
      </c>
      <c r="M3810" t="str">
        <f>IF(OR(I3810="PIZ BUIN",I3810="LISTERINE"),VLOOKUP(E3810,MAPEO!C:D,2,0)&amp;" "&amp;H3810,VLOOKUP(E3810,MAPEO!C:D,2,0))</f>
        <v>Neutrogena Body</v>
      </c>
      <c r="N3810">
        <f>VLOOKUP(F3810,MD!A:B,2,0)</f>
        <v>0</v>
      </c>
    </row>
    <row r="3811" spans="1:14">
      <c r="A3811" t="s">
        <v>133</v>
      </c>
      <c r="B3811" t="s">
        <v>0</v>
      </c>
      <c r="C3811" t="s">
        <v>221</v>
      </c>
      <c r="D3811" t="s">
        <v>440</v>
      </c>
      <c r="E3811" t="s">
        <v>695</v>
      </c>
      <c r="F3811" t="s">
        <v>486</v>
      </c>
      <c r="G3811" s="3">
        <v>41372.089999999997</v>
      </c>
      <c r="H3811" s="3" t="str">
        <f>VLOOKUP($A3811&amp;$C3811&amp;$B3811,Mapping!$C:$G,3,0)</f>
        <v>Beauty</v>
      </c>
      <c r="I3811" t="str">
        <f>VLOOKUP($A3811&amp;$C3811&amp;$B3811,Mapping!$C:$G,4,0)</f>
        <v>NEUTROGENA</v>
      </c>
      <c r="J3811" t="str">
        <f t="shared" si="59"/>
        <v>BODY EMULSION</v>
      </c>
      <c r="K3811" t="str">
        <f>VLOOKUP($A3811&amp;$C3811&amp;$B3811,Mapping!$C:$G,5,0)</f>
        <v>Adult Skin Care</v>
      </c>
      <c r="L3811" t="str">
        <f>VLOOKUP(J3811&amp;H3811,Mapping!J:K,2,0)</f>
        <v>Body Emulsion</v>
      </c>
      <c r="M3811" t="str">
        <f>IF(OR(I3811="PIZ BUIN",I3811="LISTERINE"),VLOOKUP(E3811,MAPEO!C:D,2,0)&amp;" "&amp;H3811,VLOOKUP(E3811,MAPEO!C:D,2,0))</f>
        <v>Neutrogena Body</v>
      </c>
      <c r="N3811">
        <f>VLOOKUP(F3811,MD!A:B,2,0)</f>
        <v>0</v>
      </c>
    </row>
    <row r="3812" spans="1:14">
      <c r="A3812" t="s">
        <v>133</v>
      </c>
      <c r="B3812" t="s">
        <v>0</v>
      </c>
      <c r="C3812" t="s">
        <v>221</v>
      </c>
      <c r="D3812" t="s">
        <v>440</v>
      </c>
      <c r="E3812" t="s">
        <v>695</v>
      </c>
      <c r="F3812" t="s">
        <v>487</v>
      </c>
      <c r="G3812" s="3">
        <v>71813.850000000006</v>
      </c>
      <c r="H3812" s="3" t="str">
        <f>VLOOKUP($A3812&amp;$C3812&amp;$B3812,Mapping!$C:$G,3,0)</f>
        <v>Beauty</v>
      </c>
      <c r="I3812" t="str">
        <f>VLOOKUP($A3812&amp;$C3812&amp;$B3812,Mapping!$C:$G,4,0)</f>
        <v>NEUTROGENA</v>
      </c>
      <c r="J3812" t="str">
        <f t="shared" si="59"/>
        <v>BODY EMULSION</v>
      </c>
      <c r="K3812" t="str">
        <f>VLOOKUP($A3812&amp;$C3812&amp;$B3812,Mapping!$C:$G,5,0)</f>
        <v>Adult Skin Care</v>
      </c>
      <c r="L3812" t="str">
        <f>VLOOKUP(J3812&amp;H3812,Mapping!J:K,2,0)</f>
        <v>Body Emulsion</v>
      </c>
      <c r="M3812" t="str">
        <f>IF(OR(I3812="PIZ BUIN",I3812="LISTERINE"),VLOOKUP(E3812,MAPEO!C:D,2,0)&amp;" "&amp;H3812,VLOOKUP(E3812,MAPEO!C:D,2,0))</f>
        <v>Neutrogena Body</v>
      </c>
      <c r="N3812">
        <f>VLOOKUP(F3812,MD!A:B,2,0)</f>
        <v>0</v>
      </c>
    </row>
    <row r="3813" spans="1:14">
      <c r="A3813" t="s">
        <v>133</v>
      </c>
      <c r="B3813" t="s">
        <v>0</v>
      </c>
      <c r="C3813" t="s">
        <v>221</v>
      </c>
      <c r="D3813" t="s">
        <v>440</v>
      </c>
      <c r="E3813" t="s">
        <v>695</v>
      </c>
      <c r="F3813" t="s">
        <v>488</v>
      </c>
      <c r="G3813" s="3">
        <v>21113.02</v>
      </c>
      <c r="H3813" s="3" t="str">
        <f>VLOOKUP($A3813&amp;$C3813&amp;$B3813,Mapping!$C:$G,3,0)</f>
        <v>Beauty</v>
      </c>
      <c r="I3813" t="str">
        <f>VLOOKUP($A3813&amp;$C3813&amp;$B3813,Mapping!$C:$G,4,0)</f>
        <v>NEUTROGENA</v>
      </c>
      <c r="J3813" t="str">
        <f t="shared" si="59"/>
        <v>BODY EMULSION</v>
      </c>
      <c r="K3813" t="str">
        <f>VLOOKUP($A3813&amp;$C3813&amp;$B3813,Mapping!$C:$G,5,0)</f>
        <v>Adult Skin Care</v>
      </c>
      <c r="L3813" t="str">
        <f>VLOOKUP(J3813&amp;H3813,Mapping!J:K,2,0)</f>
        <v>Body Emulsion</v>
      </c>
      <c r="M3813" t="str">
        <f>IF(OR(I3813="PIZ BUIN",I3813="LISTERINE"),VLOOKUP(E3813,MAPEO!C:D,2,0)&amp;" "&amp;H3813,VLOOKUP(E3813,MAPEO!C:D,2,0))</f>
        <v>Neutrogena Body</v>
      </c>
      <c r="N3813">
        <f>VLOOKUP(F3813,MD!A:B,2,0)</f>
        <v>0</v>
      </c>
    </row>
    <row r="3814" spans="1:14">
      <c r="A3814" t="s">
        <v>133</v>
      </c>
      <c r="B3814" t="s">
        <v>0</v>
      </c>
      <c r="C3814" t="s">
        <v>221</v>
      </c>
      <c r="D3814" t="s">
        <v>440</v>
      </c>
      <c r="E3814" t="s">
        <v>695</v>
      </c>
      <c r="F3814" t="s">
        <v>489</v>
      </c>
      <c r="G3814" s="3">
        <v>13896.02</v>
      </c>
      <c r="H3814" s="3" t="str">
        <f>VLOOKUP($A3814&amp;$C3814&amp;$B3814,Mapping!$C:$G,3,0)</f>
        <v>Beauty</v>
      </c>
      <c r="I3814" t="str">
        <f>VLOOKUP($A3814&amp;$C3814&amp;$B3814,Mapping!$C:$G,4,0)</f>
        <v>NEUTROGENA</v>
      </c>
      <c r="J3814" t="str">
        <f t="shared" si="59"/>
        <v>BODY EMULSION</v>
      </c>
      <c r="K3814" t="str">
        <f>VLOOKUP($A3814&amp;$C3814&amp;$B3814,Mapping!$C:$G,5,0)</f>
        <v>Adult Skin Care</v>
      </c>
      <c r="L3814" t="str">
        <f>VLOOKUP(J3814&amp;H3814,Mapping!J:K,2,0)</f>
        <v>Body Emulsion</v>
      </c>
      <c r="M3814" t="str">
        <f>IF(OR(I3814="PIZ BUIN",I3814="LISTERINE"),VLOOKUP(E3814,MAPEO!C:D,2,0)&amp;" "&amp;H3814,VLOOKUP(E3814,MAPEO!C:D,2,0))</f>
        <v>Neutrogena Body</v>
      </c>
      <c r="N3814">
        <f>VLOOKUP(F3814,MD!A:B,2,0)</f>
        <v>0</v>
      </c>
    </row>
    <row r="3815" spans="1:14">
      <c r="A3815" t="s">
        <v>133</v>
      </c>
      <c r="B3815" t="s">
        <v>0</v>
      </c>
      <c r="C3815" t="s">
        <v>221</v>
      </c>
      <c r="D3815" t="s">
        <v>440</v>
      </c>
      <c r="E3815" t="s">
        <v>695</v>
      </c>
      <c r="F3815" t="s">
        <v>490</v>
      </c>
      <c r="G3815" s="3">
        <v>91542.19</v>
      </c>
      <c r="H3815" s="3" t="str">
        <f>VLOOKUP($A3815&amp;$C3815&amp;$B3815,Mapping!$C:$G,3,0)</f>
        <v>Beauty</v>
      </c>
      <c r="I3815" t="str">
        <f>VLOOKUP($A3815&amp;$C3815&amp;$B3815,Mapping!$C:$G,4,0)</f>
        <v>NEUTROGENA</v>
      </c>
      <c r="J3815" t="str">
        <f t="shared" si="59"/>
        <v>BODY EMULSION</v>
      </c>
      <c r="K3815" t="str">
        <f>VLOOKUP($A3815&amp;$C3815&amp;$B3815,Mapping!$C:$G,5,0)</f>
        <v>Adult Skin Care</v>
      </c>
      <c r="L3815" t="str">
        <f>VLOOKUP(J3815&amp;H3815,Mapping!J:K,2,0)</f>
        <v>Body Emulsion</v>
      </c>
      <c r="M3815" t="str">
        <f>IF(OR(I3815="PIZ BUIN",I3815="LISTERINE"),VLOOKUP(E3815,MAPEO!C:D,2,0)&amp;" "&amp;H3815,VLOOKUP(E3815,MAPEO!C:D,2,0))</f>
        <v>Neutrogena Body</v>
      </c>
      <c r="N3815">
        <f>VLOOKUP(F3815,MD!A:B,2,0)</f>
        <v>0</v>
      </c>
    </row>
    <row r="3816" spans="1:14">
      <c r="A3816" t="s">
        <v>133</v>
      </c>
      <c r="B3816" t="s">
        <v>0</v>
      </c>
      <c r="C3816" t="s">
        <v>221</v>
      </c>
      <c r="D3816" t="s">
        <v>440</v>
      </c>
      <c r="E3816" t="s">
        <v>695</v>
      </c>
      <c r="F3816" t="s">
        <v>491</v>
      </c>
      <c r="G3816" s="3">
        <v>55428.27</v>
      </c>
      <c r="H3816" s="3" t="str">
        <f>VLOOKUP($A3816&amp;$C3816&amp;$B3816,Mapping!$C:$G,3,0)</f>
        <v>Beauty</v>
      </c>
      <c r="I3816" t="str">
        <f>VLOOKUP($A3816&amp;$C3816&amp;$B3816,Mapping!$C:$G,4,0)</f>
        <v>NEUTROGENA</v>
      </c>
      <c r="J3816" t="str">
        <f t="shared" si="59"/>
        <v>BODY EMULSION</v>
      </c>
      <c r="K3816" t="str">
        <f>VLOOKUP($A3816&amp;$C3816&amp;$B3816,Mapping!$C:$G,5,0)</f>
        <v>Adult Skin Care</v>
      </c>
      <c r="L3816" t="str">
        <f>VLOOKUP(J3816&amp;H3816,Mapping!J:K,2,0)</f>
        <v>Body Emulsion</v>
      </c>
      <c r="M3816" t="str">
        <f>IF(OR(I3816="PIZ BUIN",I3816="LISTERINE"),VLOOKUP(E3816,MAPEO!C:D,2,0)&amp;" "&amp;H3816,VLOOKUP(E3816,MAPEO!C:D,2,0))</f>
        <v>Neutrogena Body</v>
      </c>
      <c r="N3816">
        <f>VLOOKUP(F3816,MD!A:B,2,0)</f>
        <v>0</v>
      </c>
    </row>
    <row r="3817" spans="1:14">
      <c r="A3817" t="s">
        <v>133</v>
      </c>
      <c r="B3817" t="s">
        <v>0</v>
      </c>
      <c r="C3817" t="s">
        <v>221</v>
      </c>
      <c r="D3817" t="s">
        <v>440</v>
      </c>
      <c r="E3817" t="s">
        <v>695</v>
      </c>
      <c r="F3817" t="s">
        <v>492</v>
      </c>
      <c r="G3817" s="3">
        <v>56114.45</v>
      </c>
      <c r="H3817" s="3" t="str">
        <f>VLOOKUP($A3817&amp;$C3817&amp;$B3817,Mapping!$C:$G,3,0)</f>
        <v>Beauty</v>
      </c>
      <c r="I3817" t="str">
        <f>VLOOKUP($A3817&amp;$C3817&amp;$B3817,Mapping!$C:$G,4,0)</f>
        <v>NEUTROGENA</v>
      </c>
      <c r="J3817" t="str">
        <f t="shared" si="59"/>
        <v>BODY EMULSION</v>
      </c>
      <c r="K3817" t="str">
        <f>VLOOKUP($A3817&amp;$C3817&amp;$B3817,Mapping!$C:$G,5,0)</f>
        <v>Adult Skin Care</v>
      </c>
      <c r="L3817" t="str">
        <f>VLOOKUP(J3817&amp;H3817,Mapping!J:K,2,0)</f>
        <v>Body Emulsion</v>
      </c>
      <c r="M3817" t="str">
        <f>IF(OR(I3817="PIZ BUIN",I3817="LISTERINE"),VLOOKUP(E3817,MAPEO!C:D,2,0)&amp;" "&amp;H3817,VLOOKUP(E3817,MAPEO!C:D,2,0))</f>
        <v>Neutrogena Body</v>
      </c>
      <c r="N3817">
        <f>VLOOKUP(F3817,MD!A:B,2,0)</f>
        <v>0</v>
      </c>
    </row>
    <row r="3818" spans="1:14">
      <c r="A3818" t="s">
        <v>133</v>
      </c>
      <c r="B3818" t="s">
        <v>0</v>
      </c>
      <c r="C3818" t="s">
        <v>221</v>
      </c>
      <c r="D3818" t="s">
        <v>440</v>
      </c>
      <c r="E3818" t="s">
        <v>695</v>
      </c>
      <c r="F3818" t="s">
        <v>493</v>
      </c>
      <c r="G3818" s="3">
        <v>60978.57</v>
      </c>
      <c r="H3818" s="3" t="str">
        <f>VLOOKUP($A3818&amp;$C3818&amp;$B3818,Mapping!$C:$G,3,0)</f>
        <v>Beauty</v>
      </c>
      <c r="I3818" t="str">
        <f>VLOOKUP($A3818&amp;$C3818&amp;$B3818,Mapping!$C:$G,4,0)</f>
        <v>NEUTROGENA</v>
      </c>
      <c r="J3818" t="str">
        <f t="shared" si="59"/>
        <v>BODY EMULSION</v>
      </c>
      <c r="K3818" t="str">
        <f>VLOOKUP($A3818&amp;$C3818&amp;$B3818,Mapping!$C:$G,5,0)</f>
        <v>Adult Skin Care</v>
      </c>
      <c r="L3818" t="str">
        <f>VLOOKUP(J3818&amp;H3818,Mapping!J:K,2,0)</f>
        <v>Body Emulsion</v>
      </c>
      <c r="M3818" t="str">
        <f>IF(OR(I3818="PIZ BUIN",I3818="LISTERINE"),VLOOKUP(E3818,MAPEO!C:D,2,0)&amp;" "&amp;H3818,VLOOKUP(E3818,MAPEO!C:D,2,0))</f>
        <v>Neutrogena Body</v>
      </c>
      <c r="N3818">
        <f>VLOOKUP(F3818,MD!A:B,2,0)</f>
        <v>0</v>
      </c>
    </row>
    <row r="3819" spans="1:14">
      <c r="A3819" t="s">
        <v>133</v>
      </c>
      <c r="B3819" t="s">
        <v>0</v>
      </c>
      <c r="C3819" t="s">
        <v>221</v>
      </c>
      <c r="D3819" t="s">
        <v>440</v>
      </c>
      <c r="E3819" t="s">
        <v>695</v>
      </c>
      <c r="F3819" t="s">
        <v>95</v>
      </c>
      <c r="G3819" s="3">
        <v>24012.959999999999</v>
      </c>
      <c r="H3819" s="3" t="str">
        <f>VLOOKUP($A3819&amp;$C3819&amp;$B3819,Mapping!$C:$G,3,0)</f>
        <v>Beauty</v>
      </c>
      <c r="I3819" t="str">
        <f>VLOOKUP($A3819&amp;$C3819&amp;$B3819,Mapping!$C:$G,4,0)</f>
        <v>NEUTROGENA</v>
      </c>
      <c r="J3819" t="str">
        <f t="shared" si="59"/>
        <v>BODY EMULSION</v>
      </c>
      <c r="K3819" t="str">
        <f>VLOOKUP($A3819&amp;$C3819&amp;$B3819,Mapping!$C:$G,5,0)</f>
        <v>Adult Skin Care</v>
      </c>
      <c r="L3819" t="str">
        <f>VLOOKUP(J3819&amp;H3819,Mapping!J:K,2,0)</f>
        <v>Body Emulsion</v>
      </c>
      <c r="M3819" t="str">
        <f>IF(OR(I3819="PIZ BUIN",I3819="LISTERINE"),VLOOKUP(E3819,MAPEO!C:D,2,0)&amp;" "&amp;H3819,VLOOKUP(E3819,MAPEO!C:D,2,0))</f>
        <v>Neutrogena Body</v>
      </c>
      <c r="N3819" t="str">
        <f>VLOOKUP(F3819,MD!A:B,2,0)</f>
        <v>YTD 2015</v>
      </c>
    </row>
    <row r="3820" spans="1:14">
      <c r="A3820" t="s">
        <v>133</v>
      </c>
      <c r="B3820" t="s">
        <v>0</v>
      </c>
      <c r="C3820" t="s">
        <v>221</v>
      </c>
      <c r="D3820" t="s">
        <v>440</v>
      </c>
      <c r="E3820" t="s">
        <v>695</v>
      </c>
      <c r="F3820" t="s">
        <v>96</v>
      </c>
      <c r="G3820" s="3">
        <v>65170.49</v>
      </c>
      <c r="H3820" s="3" t="str">
        <f>VLOOKUP($A3820&amp;$C3820&amp;$B3820,Mapping!$C:$G,3,0)</f>
        <v>Beauty</v>
      </c>
      <c r="I3820" t="str">
        <f>VLOOKUP($A3820&amp;$C3820&amp;$B3820,Mapping!$C:$G,4,0)</f>
        <v>NEUTROGENA</v>
      </c>
      <c r="J3820" t="str">
        <f t="shared" si="59"/>
        <v>BODY EMULSION</v>
      </c>
      <c r="K3820" t="str">
        <f>VLOOKUP($A3820&amp;$C3820&amp;$B3820,Mapping!$C:$G,5,0)</f>
        <v>Adult Skin Care</v>
      </c>
      <c r="L3820" t="str">
        <f>VLOOKUP(J3820&amp;H3820,Mapping!J:K,2,0)</f>
        <v>Body Emulsion</v>
      </c>
      <c r="M3820" t="str">
        <f>IF(OR(I3820="PIZ BUIN",I3820="LISTERINE"),VLOOKUP(E3820,MAPEO!C:D,2,0)&amp;" "&amp;H3820,VLOOKUP(E3820,MAPEO!C:D,2,0))</f>
        <v>Neutrogena Body</v>
      </c>
      <c r="N3820" t="str">
        <f>VLOOKUP(F3820,MD!A:B,2,0)</f>
        <v>YTD 2015</v>
      </c>
    </row>
    <row r="3821" spans="1:14">
      <c r="A3821" t="s">
        <v>133</v>
      </c>
      <c r="B3821" t="s">
        <v>0</v>
      </c>
      <c r="C3821" t="s">
        <v>221</v>
      </c>
      <c r="D3821" t="s">
        <v>440</v>
      </c>
      <c r="E3821" t="s">
        <v>695</v>
      </c>
      <c r="F3821" t="s">
        <v>97</v>
      </c>
      <c r="G3821" s="3">
        <v>86803.21</v>
      </c>
      <c r="H3821" s="3" t="str">
        <f>VLOOKUP($A3821&amp;$C3821&amp;$B3821,Mapping!$C:$G,3,0)</f>
        <v>Beauty</v>
      </c>
      <c r="I3821" t="str">
        <f>VLOOKUP($A3821&amp;$C3821&amp;$B3821,Mapping!$C:$G,4,0)</f>
        <v>NEUTROGENA</v>
      </c>
      <c r="J3821" t="str">
        <f t="shared" si="59"/>
        <v>BODY EMULSION</v>
      </c>
      <c r="K3821" t="str">
        <f>VLOOKUP($A3821&amp;$C3821&amp;$B3821,Mapping!$C:$G,5,0)</f>
        <v>Adult Skin Care</v>
      </c>
      <c r="L3821" t="str">
        <f>VLOOKUP(J3821&amp;H3821,Mapping!J:K,2,0)</f>
        <v>Body Emulsion</v>
      </c>
      <c r="M3821" t="str">
        <f>IF(OR(I3821="PIZ BUIN",I3821="LISTERINE"),VLOOKUP(E3821,MAPEO!C:D,2,0)&amp;" "&amp;H3821,VLOOKUP(E3821,MAPEO!C:D,2,0))</f>
        <v>Neutrogena Body</v>
      </c>
      <c r="N3821" t="str">
        <f>VLOOKUP(F3821,MD!A:B,2,0)</f>
        <v>YTD 2015</v>
      </c>
    </row>
    <row r="3822" spans="1:14">
      <c r="A3822" t="s">
        <v>133</v>
      </c>
      <c r="B3822" t="s">
        <v>0</v>
      </c>
      <c r="C3822" t="s">
        <v>221</v>
      </c>
      <c r="D3822" t="s">
        <v>440</v>
      </c>
      <c r="E3822" t="s">
        <v>695</v>
      </c>
      <c r="F3822" t="s">
        <v>101</v>
      </c>
      <c r="G3822" s="3">
        <v>102130.61</v>
      </c>
      <c r="H3822" s="3" t="str">
        <f>VLOOKUP($A3822&amp;$C3822&amp;$B3822,Mapping!$C:$G,3,0)</f>
        <v>Beauty</v>
      </c>
      <c r="I3822" t="str">
        <f>VLOOKUP($A3822&amp;$C3822&amp;$B3822,Mapping!$C:$G,4,0)</f>
        <v>NEUTROGENA</v>
      </c>
      <c r="J3822" t="str">
        <f t="shared" si="59"/>
        <v>BODY EMULSION</v>
      </c>
      <c r="K3822" t="str">
        <f>VLOOKUP($A3822&amp;$C3822&amp;$B3822,Mapping!$C:$G,5,0)</f>
        <v>Adult Skin Care</v>
      </c>
      <c r="L3822" t="str">
        <f>VLOOKUP(J3822&amp;H3822,Mapping!J:K,2,0)</f>
        <v>Body Emulsion</v>
      </c>
      <c r="M3822" t="str">
        <f>IF(OR(I3822="PIZ BUIN",I3822="LISTERINE"),VLOOKUP(E3822,MAPEO!C:D,2,0)&amp;" "&amp;H3822,VLOOKUP(E3822,MAPEO!C:D,2,0))</f>
        <v>Neutrogena Body</v>
      </c>
      <c r="N3822" t="str">
        <f>VLOOKUP(F3822,MD!A:B,2,0)</f>
        <v>YTD 2015</v>
      </c>
    </row>
    <row r="3823" spans="1:14">
      <c r="A3823" t="s">
        <v>133</v>
      </c>
      <c r="B3823" t="s">
        <v>0</v>
      </c>
      <c r="C3823" t="s">
        <v>221</v>
      </c>
      <c r="D3823" t="s">
        <v>440</v>
      </c>
      <c r="E3823" t="s">
        <v>695</v>
      </c>
      <c r="F3823" t="s">
        <v>104</v>
      </c>
      <c r="G3823" s="3">
        <v>40802.120000000003</v>
      </c>
      <c r="H3823" s="3" t="str">
        <f>VLOOKUP($A3823&amp;$C3823&amp;$B3823,Mapping!$C:$G,3,0)</f>
        <v>Beauty</v>
      </c>
      <c r="I3823" t="str">
        <f>VLOOKUP($A3823&amp;$C3823&amp;$B3823,Mapping!$C:$G,4,0)</f>
        <v>NEUTROGENA</v>
      </c>
      <c r="J3823" t="str">
        <f t="shared" si="59"/>
        <v>BODY EMULSION</v>
      </c>
      <c r="K3823" t="str">
        <f>VLOOKUP($A3823&amp;$C3823&amp;$B3823,Mapping!$C:$G,5,0)</f>
        <v>Adult Skin Care</v>
      </c>
      <c r="L3823" t="str">
        <f>VLOOKUP(J3823&amp;H3823,Mapping!J:K,2,0)</f>
        <v>Body Emulsion</v>
      </c>
      <c r="M3823" t="str">
        <f>IF(OR(I3823="PIZ BUIN",I3823="LISTERINE"),VLOOKUP(E3823,MAPEO!C:D,2,0)&amp;" "&amp;H3823,VLOOKUP(E3823,MAPEO!C:D,2,0))</f>
        <v>Neutrogena Body</v>
      </c>
      <c r="N3823" t="str">
        <f>VLOOKUP(F3823,MD!A:B,2,0)</f>
        <v>YTD 2015</v>
      </c>
    </row>
    <row r="3824" spans="1:14">
      <c r="A3824" t="s">
        <v>133</v>
      </c>
      <c r="B3824" t="s">
        <v>0</v>
      </c>
      <c r="C3824" t="s">
        <v>221</v>
      </c>
      <c r="D3824" t="s">
        <v>440</v>
      </c>
      <c r="E3824" t="s">
        <v>695</v>
      </c>
      <c r="F3824" t="s">
        <v>105</v>
      </c>
      <c r="G3824" s="3">
        <v>72292.160000000003</v>
      </c>
      <c r="H3824" s="3" t="str">
        <f>VLOOKUP($A3824&amp;$C3824&amp;$B3824,Mapping!$C:$G,3,0)</f>
        <v>Beauty</v>
      </c>
      <c r="I3824" t="str">
        <f>VLOOKUP($A3824&amp;$C3824&amp;$B3824,Mapping!$C:$G,4,0)</f>
        <v>NEUTROGENA</v>
      </c>
      <c r="J3824" t="str">
        <f t="shared" si="59"/>
        <v>BODY EMULSION</v>
      </c>
      <c r="K3824" t="str">
        <f>VLOOKUP($A3824&amp;$C3824&amp;$B3824,Mapping!$C:$G,5,0)</f>
        <v>Adult Skin Care</v>
      </c>
      <c r="L3824" t="str">
        <f>VLOOKUP(J3824&amp;H3824,Mapping!J:K,2,0)</f>
        <v>Body Emulsion</v>
      </c>
      <c r="M3824" t="str">
        <f>IF(OR(I3824="PIZ BUIN",I3824="LISTERINE"),VLOOKUP(E3824,MAPEO!C:D,2,0)&amp;" "&amp;H3824,VLOOKUP(E3824,MAPEO!C:D,2,0))</f>
        <v>Neutrogena Body</v>
      </c>
      <c r="N3824" t="str">
        <f>VLOOKUP(F3824,MD!A:B,2,0)</f>
        <v>YTD 2015</v>
      </c>
    </row>
    <row r="3825" spans="1:14">
      <c r="A3825" t="s">
        <v>133</v>
      </c>
      <c r="B3825" t="s">
        <v>0</v>
      </c>
      <c r="C3825" t="s">
        <v>221</v>
      </c>
      <c r="D3825" t="s">
        <v>440</v>
      </c>
      <c r="E3825" t="s">
        <v>695</v>
      </c>
      <c r="F3825" t="s">
        <v>106</v>
      </c>
      <c r="G3825" s="3">
        <v>33843.769999999997</v>
      </c>
      <c r="H3825" s="3" t="str">
        <f>VLOOKUP($A3825&amp;$C3825&amp;$B3825,Mapping!$C:$G,3,0)</f>
        <v>Beauty</v>
      </c>
      <c r="I3825" t="str">
        <f>VLOOKUP($A3825&amp;$C3825&amp;$B3825,Mapping!$C:$G,4,0)</f>
        <v>NEUTROGENA</v>
      </c>
      <c r="J3825" t="str">
        <f t="shared" si="59"/>
        <v>BODY EMULSION</v>
      </c>
      <c r="K3825" t="str">
        <f>VLOOKUP($A3825&amp;$C3825&amp;$B3825,Mapping!$C:$G,5,0)</f>
        <v>Adult Skin Care</v>
      </c>
      <c r="L3825" t="str">
        <f>VLOOKUP(J3825&amp;H3825,Mapping!J:K,2,0)</f>
        <v>Body Emulsion</v>
      </c>
      <c r="M3825" t="str">
        <f>IF(OR(I3825="PIZ BUIN",I3825="LISTERINE"),VLOOKUP(E3825,MAPEO!C:D,2,0)&amp;" "&amp;H3825,VLOOKUP(E3825,MAPEO!C:D,2,0))</f>
        <v>Neutrogena Body</v>
      </c>
      <c r="N3825" t="str">
        <f>VLOOKUP(F3825,MD!A:B,2,0)</f>
        <v>YTD 2015</v>
      </c>
    </row>
    <row r="3826" spans="1:14">
      <c r="A3826" t="s">
        <v>133</v>
      </c>
      <c r="B3826" t="s">
        <v>0</v>
      </c>
      <c r="C3826" t="s">
        <v>221</v>
      </c>
      <c r="D3826" t="s">
        <v>440</v>
      </c>
      <c r="E3826" t="s">
        <v>695</v>
      </c>
      <c r="F3826" t="s">
        <v>108</v>
      </c>
      <c r="G3826" s="3">
        <v>26209.66</v>
      </c>
      <c r="H3826" s="3" t="str">
        <f>VLOOKUP($A3826&amp;$C3826&amp;$B3826,Mapping!$C:$G,3,0)</f>
        <v>Beauty</v>
      </c>
      <c r="I3826" t="str">
        <f>VLOOKUP($A3826&amp;$C3826&amp;$B3826,Mapping!$C:$G,4,0)</f>
        <v>NEUTROGENA</v>
      </c>
      <c r="J3826" t="str">
        <f t="shared" si="59"/>
        <v>BODY EMULSION</v>
      </c>
      <c r="K3826" t="str">
        <f>VLOOKUP($A3826&amp;$C3826&amp;$B3826,Mapping!$C:$G,5,0)</f>
        <v>Adult Skin Care</v>
      </c>
      <c r="L3826" t="str">
        <f>VLOOKUP(J3826&amp;H3826,Mapping!J:K,2,0)</f>
        <v>Body Emulsion</v>
      </c>
      <c r="M3826" t="str">
        <f>IF(OR(I3826="PIZ BUIN",I3826="LISTERINE"),VLOOKUP(E3826,MAPEO!C:D,2,0)&amp;" "&amp;H3826,VLOOKUP(E3826,MAPEO!C:D,2,0))</f>
        <v>Neutrogena Body</v>
      </c>
      <c r="N3826">
        <f>VLOOKUP(F3826,MD!A:B,2,0)</f>
        <v>0</v>
      </c>
    </row>
    <row r="3827" spans="1:14">
      <c r="A3827" t="s">
        <v>133</v>
      </c>
      <c r="B3827" t="s">
        <v>0</v>
      </c>
      <c r="C3827" t="s">
        <v>221</v>
      </c>
      <c r="D3827" t="s">
        <v>440</v>
      </c>
      <c r="E3827" t="s">
        <v>695</v>
      </c>
      <c r="F3827" t="s">
        <v>109</v>
      </c>
      <c r="G3827" s="3">
        <v>76452.88</v>
      </c>
      <c r="H3827" s="3" t="str">
        <f>VLOOKUP($A3827&amp;$C3827&amp;$B3827,Mapping!$C:$G,3,0)</f>
        <v>Beauty</v>
      </c>
      <c r="I3827" t="str">
        <f>VLOOKUP($A3827&amp;$C3827&amp;$B3827,Mapping!$C:$G,4,0)</f>
        <v>NEUTROGENA</v>
      </c>
      <c r="J3827" t="str">
        <f t="shared" si="59"/>
        <v>BODY EMULSION</v>
      </c>
      <c r="K3827" t="str">
        <f>VLOOKUP($A3827&amp;$C3827&amp;$B3827,Mapping!$C:$G,5,0)</f>
        <v>Adult Skin Care</v>
      </c>
      <c r="L3827" t="str">
        <f>VLOOKUP(J3827&amp;H3827,Mapping!J:K,2,0)</f>
        <v>Body Emulsion</v>
      </c>
      <c r="M3827" t="str">
        <f>IF(OR(I3827="PIZ BUIN",I3827="LISTERINE"),VLOOKUP(E3827,MAPEO!C:D,2,0)&amp;" "&amp;H3827,VLOOKUP(E3827,MAPEO!C:D,2,0))</f>
        <v>Neutrogena Body</v>
      </c>
      <c r="N3827">
        <f>VLOOKUP(F3827,MD!A:B,2,0)</f>
        <v>0</v>
      </c>
    </row>
    <row r="3828" spans="1:14">
      <c r="A3828" t="s">
        <v>133</v>
      </c>
      <c r="B3828" t="s">
        <v>0</v>
      </c>
      <c r="C3828" t="s">
        <v>221</v>
      </c>
      <c r="D3828" t="s">
        <v>440</v>
      </c>
      <c r="E3828" t="s">
        <v>695</v>
      </c>
      <c r="F3828" t="s">
        <v>110</v>
      </c>
      <c r="G3828" s="3">
        <v>30131.1</v>
      </c>
      <c r="H3828" s="3" t="str">
        <f>VLOOKUP($A3828&amp;$C3828&amp;$B3828,Mapping!$C:$G,3,0)</f>
        <v>Beauty</v>
      </c>
      <c r="I3828" t="str">
        <f>VLOOKUP($A3828&amp;$C3828&amp;$B3828,Mapping!$C:$G,4,0)</f>
        <v>NEUTROGENA</v>
      </c>
      <c r="J3828" t="str">
        <f t="shared" si="59"/>
        <v>BODY EMULSION</v>
      </c>
      <c r="K3828" t="str">
        <f>VLOOKUP($A3828&amp;$C3828&amp;$B3828,Mapping!$C:$G,5,0)</f>
        <v>Adult Skin Care</v>
      </c>
      <c r="L3828" t="str">
        <f>VLOOKUP(J3828&amp;H3828,Mapping!J:K,2,0)</f>
        <v>Body Emulsion</v>
      </c>
      <c r="M3828" t="str">
        <f>IF(OR(I3828="PIZ BUIN",I3828="LISTERINE"),VLOOKUP(E3828,MAPEO!C:D,2,0)&amp;" "&amp;H3828,VLOOKUP(E3828,MAPEO!C:D,2,0))</f>
        <v>Neutrogena Body</v>
      </c>
      <c r="N3828">
        <f>VLOOKUP(F3828,MD!A:B,2,0)</f>
        <v>0</v>
      </c>
    </row>
    <row r="3829" spans="1:14">
      <c r="A3829" t="s">
        <v>133</v>
      </c>
      <c r="B3829" t="s">
        <v>0</v>
      </c>
      <c r="C3829" t="s">
        <v>221</v>
      </c>
      <c r="D3829" t="s">
        <v>440</v>
      </c>
      <c r="E3829" t="s">
        <v>695</v>
      </c>
      <c r="F3829" t="s">
        <v>111</v>
      </c>
      <c r="G3829" s="3">
        <v>37254.050000000003</v>
      </c>
      <c r="H3829" s="3" t="str">
        <f>VLOOKUP($A3829&amp;$C3829&amp;$B3829,Mapping!$C:$G,3,0)</f>
        <v>Beauty</v>
      </c>
      <c r="I3829" t="str">
        <f>VLOOKUP($A3829&amp;$C3829&amp;$B3829,Mapping!$C:$G,4,0)</f>
        <v>NEUTROGENA</v>
      </c>
      <c r="J3829" t="str">
        <f t="shared" si="59"/>
        <v>BODY EMULSION</v>
      </c>
      <c r="K3829" t="str">
        <f>VLOOKUP($A3829&amp;$C3829&amp;$B3829,Mapping!$C:$G,5,0)</f>
        <v>Adult Skin Care</v>
      </c>
      <c r="L3829" t="str">
        <f>VLOOKUP(J3829&amp;H3829,Mapping!J:K,2,0)</f>
        <v>Body Emulsion</v>
      </c>
      <c r="M3829" t="str">
        <f>IF(OR(I3829="PIZ BUIN",I3829="LISTERINE"),VLOOKUP(E3829,MAPEO!C:D,2,0)&amp;" "&amp;H3829,VLOOKUP(E3829,MAPEO!C:D,2,0))</f>
        <v>Neutrogena Body</v>
      </c>
      <c r="N3829">
        <f>VLOOKUP(F3829,MD!A:B,2,0)</f>
        <v>0</v>
      </c>
    </row>
    <row r="3830" spans="1:14">
      <c r="A3830" t="s">
        <v>133</v>
      </c>
      <c r="B3830" t="s">
        <v>0</v>
      </c>
      <c r="C3830" t="s">
        <v>221</v>
      </c>
      <c r="D3830" t="s">
        <v>440</v>
      </c>
      <c r="E3830" t="s">
        <v>695</v>
      </c>
      <c r="F3830" t="s">
        <v>114</v>
      </c>
      <c r="G3830" s="3">
        <v>93265.600000000006</v>
      </c>
      <c r="H3830" s="3" t="str">
        <f>VLOOKUP($A3830&amp;$C3830&amp;$B3830,Mapping!$C:$G,3,0)</f>
        <v>Beauty</v>
      </c>
      <c r="I3830" t="str">
        <f>VLOOKUP($A3830&amp;$C3830&amp;$B3830,Mapping!$C:$G,4,0)</f>
        <v>NEUTROGENA</v>
      </c>
      <c r="J3830" t="str">
        <f t="shared" si="59"/>
        <v>BODY EMULSION</v>
      </c>
      <c r="K3830" t="str">
        <f>VLOOKUP($A3830&amp;$C3830&amp;$B3830,Mapping!$C:$G,5,0)</f>
        <v>Adult Skin Care</v>
      </c>
      <c r="L3830" t="str">
        <f>VLOOKUP(J3830&amp;H3830,Mapping!J:K,2,0)</f>
        <v>Body Emulsion</v>
      </c>
      <c r="M3830" t="str">
        <f>IF(OR(I3830="PIZ BUIN",I3830="LISTERINE"),VLOOKUP(E3830,MAPEO!C:D,2,0)&amp;" "&amp;H3830,VLOOKUP(E3830,MAPEO!C:D,2,0))</f>
        <v>Neutrogena Body</v>
      </c>
      <c r="N3830">
        <f>VLOOKUP(F3830,MD!A:B,2,0)</f>
        <v>0</v>
      </c>
    </row>
    <row r="3831" spans="1:14">
      <c r="A3831" t="s">
        <v>133</v>
      </c>
      <c r="B3831" t="s">
        <v>0</v>
      </c>
      <c r="C3831" t="s">
        <v>221</v>
      </c>
      <c r="D3831" t="s">
        <v>440</v>
      </c>
      <c r="E3831" t="s">
        <v>695</v>
      </c>
      <c r="F3831" t="s">
        <v>115</v>
      </c>
      <c r="G3831" s="3">
        <v>75849.8</v>
      </c>
      <c r="H3831" s="3" t="str">
        <f>VLOOKUP($A3831&amp;$C3831&amp;$B3831,Mapping!$C:$G,3,0)</f>
        <v>Beauty</v>
      </c>
      <c r="I3831" t="str">
        <f>VLOOKUP($A3831&amp;$C3831&amp;$B3831,Mapping!$C:$G,4,0)</f>
        <v>NEUTROGENA</v>
      </c>
      <c r="J3831" t="str">
        <f t="shared" ref="J3831:J3894" si="60">IF(OR(C3831="ROC",C3831="COMPEED"),E3831,D3831)</f>
        <v>BODY EMULSION</v>
      </c>
      <c r="K3831" t="str">
        <f>VLOOKUP($A3831&amp;$C3831&amp;$B3831,Mapping!$C:$G,5,0)</f>
        <v>Adult Skin Care</v>
      </c>
      <c r="L3831" t="str">
        <f>VLOOKUP(J3831&amp;H3831,Mapping!J:K,2,0)</f>
        <v>Body Emulsion</v>
      </c>
      <c r="M3831" t="str">
        <f>IF(OR(I3831="PIZ BUIN",I3831="LISTERINE"),VLOOKUP(E3831,MAPEO!C:D,2,0)&amp;" "&amp;H3831,VLOOKUP(E3831,MAPEO!C:D,2,0))</f>
        <v>Neutrogena Body</v>
      </c>
      <c r="N3831" t="str">
        <f>VLOOKUP(F3831,MD!A:B,2,0)</f>
        <v>YTD 2016</v>
      </c>
    </row>
    <row r="3832" spans="1:14">
      <c r="A3832" t="s">
        <v>133</v>
      </c>
      <c r="B3832" t="s">
        <v>0</v>
      </c>
      <c r="C3832" t="s">
        <v>221</v>
      </c>
      <c r="D3832" t="s">
        <v>440</v>
      </c>
      <c r="E3832" t="s">
        <v>695</v>
      </c>
      <c r="F3832" t="s">
        <v>117</v>
      </c>
      <c r="G3832" s="3">
        <v>80268.56</v>
      </c>
      <c r="H3832" s="3" t="str">
        <f>VLOOKUP($A3832&amp;$C3832&amp;$B3832,Mapping!$C:$G,3,0)</f>
        <v>Beauty</v>
      </c>
      <c r="I3832" t="str">
        <f>VLOOKUP($A3832&amp;$C3832&amp;$B3832,Mapping!$C:$G,4,0)</f>
        <v>NEUTROGENA</v>
      </c>
      <c r="J3832" t="str">
        <f t="shared" si="60"/>
        <v>BODY EMULSION</v>
      </c>
      <c r="K3832" t="str">
        <f>VLOOKUP($A3832&amp;$C3832&amp;$B3832,Mapping!$C:$G,5,0)</f>
        <v>Adult Skin Care</v>
      </c>
      <c r="L3832" t="str">
        <f>VLOOKUP(J3832&amp;H3832,Mapping!J:K,2,0)</f>
        <v>Body Emulsion</v>
      </c>
      <c r="M3832" t="str">
        <f>IF(OR(I3832="PIZ BUIN",I3832="LISTERINE"),VLOOKUP(E3832,MAPEO!C:D,2,0)&amp;" "&amp;H3832,VLOOKUP(E3832,MAPEO!C:D,2,0))</f>
        <v>Neutrogena Body</v>
      </c>
      <c r="N3832" t="str">
        <f>VLOOKUP(F3832,MD!A:B,2,0)</f>
        <v>YTD 2016</v>
      </c>
    </row>
    <row r="3833" spans="1:14">
      <c r="A3833" t="s">
        <v>133</v>
      </c>
      <c r="B3833" t="s">
        <v>0</v>
      </c>
      <c r="C3833" t="s">
        <v>221</v>
      </c>
      <c r="D3833" t="s">
        <v>440</v>
      </c>
      <c r="E3833" t="s">
        <v>695</v>
      </c>
      <c r="F3833" t="s">
        <v>118</v>
      </c>
      <c r="G3833" s="3">
        <v>82053.7</v>
      </c>
      <c r="H3833" s="3" t="str">
        <f>VLOOKUP($A3833&amp;$C3833&amp;$B3833,Mapping!$C:$G,3,0)</f>
        <v>Beauty</v>
      </c>
      <c r="I3833" t="str">
        <f>VLOOKUP($A3833&amp;$C3833&amp;$B3833,Mapping!$C:$G,4,0)</f>
        <v>NEUTROGENA</v>
      </c>
      <c r="J3833" t="str">
        <f t="shared" si="60"/>
        <v>BODY EMULSION</v>
      </c>
      <c r="K3833" t="str">
        <f>VLOOKUP($A3833&amp;$C3833&amp;$B3833,Mapping!$C:$G,5,0)</f>
        <v>Adult Skin Care</v>
      </c>
      <c r="L3833" t="str">
        <f>VLOOKUP(J3833&amp;H3833,Mapping!J:K,2,0)</f>
        <v>Body Emulsion</v>
      </c>
      <c r="M3833" t="str">
        <f>IF(OR(I3833="PIZ BUIN",I3833="LISTERINE"),VLOOKUP(E3833,MAPEO!C:D,2,0)&amp;" "&amp;H3833,VLOOKUP(E3833,MAPEO!C:D,2,0))</f>
        <v>Neutrogena Body</v>
      </c>
      <c r="N3833" t="str">
        <f>VLOOKUP(F3833,MD!A:B,2,0)</f>
        <v>YTD 2016</v>
      </c>
    </row>
    <row r="3834" spans="1:14">
      <c r="A3834" t="s">
        <v>133</v>
      </c>
      <c r="B3834" t="s">
        <v>0</v>
      </c>
      <c r="C3834" t="s">
        <v>221</v>
      </c>
      <c r="D3834" t="s">
        <v>440</v>
      </c>
      <c r="E3834" t="s">
        <v>696</v>
      </c>
      <c r="F3834" t="s">
        <v>482</v>
      </c>
      <c r="G3834" s="3">
        <v>1395.19</v>
      </c>
      <c r="H3834" s="3" t="str">
        <f>VLOOKUP($A3834&amp;$C3834&amp;$B3834,Mapping!$C:$G,3,0)</f>
        <v>Beauty</v>
      </c>
      <c r="I3834" t="str">
        <f>VLOOKUP($A3834&amp;$C3834&amp;$B3834,Mapping!$C:$G,4,0)</f>
        <v>NEUTROGENA</v>
      </c>
      <c r="J3834" t="str">
        <f t="shared" si="60"/>
        <v>BODY EMULSION</v>
      </c>
      <c r="K3834" t="str">
        <f>VLOOKUP($A3834&amp;$C3834&amp;$B3834,Mapping!$C:$G,5,0)</f>
        <v>Adult Skin Care</v>
      </c>
      <c r="L3834" t="str">
        <f>VLOOKUP(J3834&amp;H3834,Mapping!J:K,2,0)</f>
        <v>Body Emulsion</v>
      </c>
      <c r="M3834" t="str">
        <f>IF(OR(I3834="PIZ BUIN",I3834="LISTERINE"),VLOOKUP(E3834,MAPEO!C:D,2,0)&amp;" "&amp;H3834,VLOOKUP(E3834,MAPEO!C:D,2,0))</f>
        <v>Neutrogena Body</v>
      </c>
      <c r="N3834">
        <f>VLOOKUP(F3834,MD!A:B,2,0)</f>
        <v>0</v>
      </c>
    </row>
    <row r="3835" spans="1:14">
      <c r="A3835" t="s">
        <v>133</v>
      </c>
      <c r="B3835" t="s">
        <v>0</v>
      </c>
      <c r="C3835" t="s">
        <v>221</v>
      </c>
      <c r="D3835" t="s">
        <v>440</v>
      </c>
      <c r="E3835" t="s">
        <v>696</v>
      </c>
      <c r="F3835" t="s">
        <v>483</v>
      </c>
      <c r="G3835" s="3">
        <v>1081.8</v>
      </c>
      <c r="H3835" s="3" t="str">
        <f>VLOOKUP($A3835&amp;$C3835&amp;$B3835,Mapping!$C:$G,3,0)</f>
        <v>Beauty</v>
      </c>
      <c r="I3835" t="str">
        <f>VLOOKUP($A3835&amp;$C3835&amp;$B3835,Mapping!$C:$G,4,0)</f>
        <v>NEUTROGENA</v>
      </c>
      <c r="J3835" t="str">
        <f t="shared" si="60"/>
        <v>BODY EMULSION</v>
      </c>
      <c r="K3835" t="str">
        <f>VLOOKUP($A3835&amp;$C3835&amp;$B3835,Mapping!$C:$G,5,0)</f>
        <v>Adult Skin Care</v>
      </c>
      <c r="L3835" t="str">
        <f>VLOOKUP(J3835&amp;H3835,Mapping!J:K,2,0)</f>
        <v>Body Emulsion</v>
      </c>
      <c r="M3835" t="str">
        <f>IF(OR(I3835="PIZ BUIN",I3835="LISTERINE"),VLOOKUP(E3835,MAPEO!C:D,2,0)&amp;" "&amp;H3835,VLOOKUP(E3835,MAPEO!C:D,2,0))</f>
        <v>Neutrogena Body</v>
      </c>
      <c r="N3835">
        <f>VLOOKUP(F3835,MD!A:B,2,0)</f>
        <v>0</v>
      </c>
    </row>
    <row r="3836" spans="1:14">
      <c r="A3836" t="s">
        <v>133</v>
      </c>
      <c r="B3836" t="s">
        <v>0</v>
      </c>
      <c r="C3836" t="s">
        <v>221</v>
      </c>
      <c r="D3836" t="s">
        <v>440</v>
      </c>
      <c r="E3836" t="s">
        <v>696</v>
      </c>
      <c r="F3836" t="s">
        <v>484</v>
      </c>
      <c r="G3836" s="3">
        <v>3835.2</v>
      </c>
      <c r="H3836" s="3" t="str">
        <f>VLOOKUP($A3836&amp;$C3836&amp;$B3836,Mapping!$C:$G,3,0)</f>
        <v>Beauty</v>
      </c>
      <c r="I3836" t="str">
        <f>VLOOKUP($A3836&amp;$C3836&amp;$B3836,Mapping!$C:$G,4,0)</f>
        <v>NEUTROGENA</v>
      </c>
      <c r="J3836" t="str">
        <f t="shared" si="60"/>
        <v>BODY EMULSION</v>
      </c>
      <c r="K3836" t="str">
        <f>VLOOKUP($A3836&amp;$C3836&amp;$B3836,Mapping!$C:$G,5,0)</f>
        <v>Adult Skin Care</v>
      </c>
      <c r="L3836" t="str">
        <f>VLOOKUP(J3836&amp;H3836,Mapping!J:K,2,0)</f>
        <v>Body Emulsion</v>
      </c>
      <c r="M3836" t="str">
        <f>IF(OR(I3836="PIZ BUIN",I3836="LISTERINE"),VLOOKUP(E3836,MAPEO!C:D,2,0)&amp;" "&amp;H3836,VLOOKUP(E3836,MAPEO!C:D,2,0))</f>
        <v>Neutrogena Body</v>
      </c>
      <c r="N3836">
        <f>VLOOKUP(F3836,MD!A:B,2,0)</f>
        <v>0</v>
      </c>
    </row>
    <row r="3837" spans="1:14">
      <c r="A3837" t="s">
        <v>133</v>
      </c>
      <c r="B3837" t="s">
        <v>0</v>
      </c>
      <c r="C3837" t="s">
        <v>221</v>
      </c>
      <c r="D3837" t="s">
        <v>440</v>
      </c>
      <c r="E3837" t="s">
        <v>696</v>
      </c>
      <c r="F3837" t="s">
        <v>485</v>
      </c>
      <c r="G3837" s="3">
        <v>-31.44</v>
      </c>
      <c r="H3837" s="3" t="str">
        <f>VLOOKUP($A3837&amp;$C3837&amp;$B3837,Mapping!$C:$G,3,0)</f>
        <v>Beauty</v>
      </c>
      <c r="I3837" t="str">
        <f>VLOOKUP($A3837&amp;$C3837&amp;$B3837,Mapping!$C:$G,4,0)</f>
        <v>NEUTROGENA</v>
      </c>
      <c r="J3837" t="str">
        <f t="shared" si="60"/>
        <v>BODY EMULSION</v>
      </c>
      <c r="K3837" t="str">
        <f>VLOOKUP($A3837&amp;$C3837&amp;$B3837,Mapping!$C:$G,5,0)</f>
        <v>Adult Skin Care</v>
      </c>
      <c r="L3837" t="str">
        <f>VLOOKUP(J3837&amp;H3837,Mapping!J:K,2,0)</f>
        <v>Body Emulsion</v>
      </c>
      <c r="M3837" t="str">
        <f>IF(OR(I3837="PIZ BUIN",I3837="LISTERINE"),VLOOKUP(E3837,MAPEO!C:D,2,0)&amp;" "&amp;H3837,VLOOKUP(E3837,MAPEO!C:D,2,0))</f>
        <v>Neutrogena Body</v>
      </c>
      <c r="N3837">
        <f>VLOOKUP(F3837,MD!A:B,2,0)</f>
        <v>0</v>
      </c>
    </row>
    <row r="3838" spans="1:14">
      <c r="A3838" t="s">
        <v>133</v>
      </c>
      <c r="B3838" t="s">
        <v>0</v>
      </c>
      <c r="C3838" t="s">
        <v>221</v>
      </c>
      <c r="D3838" t="s">
        <v>440</v>
      </c>
      <c r="E3838" t="s">
        <v>696</v>
      </c>
      <c r="F3838" t="s">
        <v>486</v>
      </c>
      <c r="G3838" s="3">
        <v>136.62</v>
      </c>
      <c r="H3838" s="3" t="str">
        <f>VLOOKUP($A3838&amp;$C3838&amp;$B3838,Mapping!$C:$G,3,0)</f>
        <v>Beauty</v>
      </c>
      <c r="I3838" t="str">
        <f>VLOOKUP($A3838&amp;$C3838&amp;$B3838,Mapping!$C:$G,4,0)</f>
        <v>NEUTROGENA</v>
      </c>
      <c r="J3838" t="str">
        <f t="shared" si="60"/>
        <v>BODY EMULSION</v>
      </c>
      <c r="K3838" t="str">
        <f>VLOOKUP($A3838&amp;$C3838&amp;$B3838,Mapping!$C:$G,5,0)</f>
        <v>Adult Skin Care</v>
      </c>
      <c r="L3838" t="str">
        <f>VLOOKUP(J3838&amp;H3838,Mapping!J:K,2,0)</f>
        <v>Body Emulsion</v>
      </c>
      <c r="M3838" t="str">
        <f>IF(OR(I3838="PIZ BUIN",I3838="LISTERINE"),VLOOKUP(E3838,MAPEO!C:D,2,0)&amp;" "&amp;H3838,VLOOKUP(E3838,MAPEO!C:D,2,0))</f>
        <v>Neutrogena Body</v>
      </c>
      <c r="N3838">
        <f>VLOOKUP(F3838,MD!A:B,2,0)</f>
        <v>0</v>
      </c>
    </row>
    <row r="3839" spans="1:14">
      <c r="A3839" t="s">
        <v>133</v>
      </c>
      <c r="B3839" t="s">
        <v>0</v>
      </c>
      <c r="C3839" t="s">
        <v>221</v>
      </c>
      <c r="D3839" t="s">
        <v>440</v>
      </c>
      <c r="E3839" t="s">
        <v>696</v>
      </c>
      <c r="F3839" t="s">
        <v>487</v>
      </c>
      <c r="G3839" s="3">
        <v>7395.48</v>
      </c>
      <c r="H3839" s="3" t="str">
        <f>VLOOKUP($A3839&amp;$C3839&amp;$B3839,Mapping!$C:$G,3,0)</f>
        <v>Beauty</v>
      </c>
      <c r="I3839" t="str">
        <f>VLOOKUP($A3839&amp;$C3839&amp;$B3839,Mapping!$C:$G,4,0)</f>
        <v>NEUTROGENA</v>
      </c>
      <c r="J3839" t="str">
        <f t="shared" si="60"/>
        <v>BODY EMULSION</v>
      </c>
      <c r="K3839" t="str">
        <f>VLOOKUP($A3839&amp;$C3839&amp;$B3839,Mapping!$C:$G,5,0)</f>
        <v>Adult Skin Care</v>
      </c>
      <c r="L3839" t="str">
        <f>VLOOKUP(J3839&amp;H3839,Mapping!J:K,2,0)</f>
        <v>Body Emulsion</v>
      </c>
      <c r="M3839" t="str">
        <f>IF(OR(I3839="PIZ BUIN",I3839="LISTERINE"),VLOOKUP(E3839,MAPEO!C:D,2,0)&amp;" "&amp;H3839,VLOOKUP(E3839,MAPEO!C:D,2,0))</f>
        <v>Neutrogena Body</v>
      </c>
      <c r="N3839">
        <f>VLOOKUP(F3839,MD!A:B,2,0)</f>
        <v>0</v>
      </c>
    </row>
    <row r="3840" spans="1:14">
      <c r="A3840" t="s">
        <v>133</v>
      </c>
      <c r="B3840" t="s">
        <v>0</v>
      </c>
      <c r="C3840" t="s">
        <v>221</v>
      </c>
      <c r="D3840" t="s">
        <v>440</v>
      </c>
      <c r="E3840" t="s">
        <v>696</v>
      </c>
      <c r="F3840" t="s">
        <v>488</v>
      </c>
      <c r="G3840" s="3">
        <v>21130.17</v>
      </c>
      <c r="H3840" s="3" t="str">
        <f>VLOOKUP($A3840&amp;$C3840&amp;$B3840,Mapping!$C:$G,3,0)</f>
        <v>Beauty</v>
      </c>
      <c r="I3840" t="str">
        <f>VLOOKUP($A3840&amp;$C3840&amp;$B3840,Mapping!$C:$G,4,0)</f>
        <v>NEUTROGENA</v>
      </c>
      <c r="J3840" t="str">
        <f t="shared" si="60"/>
        <v>BODY EMULSION</v>
      </c>
      <c r="K3840" t="str">
        <f>VLOOKUP($A3840&amp;$C3840&amp;$B3840,Mapping!$C:$G,5,0)</f>
        <v>Adult Skin Care</v>
      </c>
      <c r="L3840" t="str">
        <f>VLOOKUP(J3840&amp;H3840,Mapping!J:K,2,0)</f>
        <v>Body Emulsion</v>
      </c>
      <c r="M3840" t="str">
        <f>IF(OR(I3840="PIZ BUIN",I3840="LISTERINE"),VLOOKUP(E3840,MAPEO!C:D,2,0)&amp;" "&amp;H3840,VLOOKUP(E3840,MAPEO!C:D,2,0))</f>
        <v>Neutrogena Body</v>
      </c>
      <c r="N3840">
        <f>VLOOKUP(F3840,MD!A:B,2,0)</f>
        <v>0</v>
      </c>
    </row>
    <row r="3841" spans="1:14">
      <c r="A3841" t="s">
        <v>133</v>
      </c>
      <c r="B3841" t="s">
        <v>0</v>
      </c>
      <c r="C3841" t="s">
        <v>221</v>
      </c>
      <c r="D3841" t="s">
        <v>440</v>
      </c>
      <c r="E3841" t="s">
        <v>696</v>
      </c>
      <c r="F3841" t="s">
        <v>489</v>
      </c>
      <c r="G3841" s="3">
        <v>13993.43</v>
      </c>
      <c r="H3841" s="3" t="str">
        <f>VLOOKUP($A3841&amp;$C3841&amp;$B3841,Mapping!$C:$G,3,0)</f>
        <v>Beauty</v>
      </c>
      <c r="I3841" t="str">
        <f>VLOOKUP($A3841&amp;$C3841&amp;$B3841,Mapping!$C:$G,4,0)</f>
        <v>NEUTROGENA</v>
      </c>
      <c r="J3841" t="str">
        <f t="shared" si="60"/>
        <v>BODY EMULSION</v>
      </c>
      <c r="K3841" t="str">
        <f>VLOOKUP($A3841&amp;$C3841&amp;$B3841,Mapping!$C:$G,5,0)</f>
        <v>Adult Skin Care</v>
      </c>
      <c r="L3841" t="str">
        <f>VLOOKUP(J3841&amp;H3841,Mapping!J:K,2,0)</f>
        <v>Body Emulsion</v>
      </c>
      <c r="M3841" t="str">
        <f>IF(OR(I3841="PIZ BUIN",I3841="LISTERINE"),VLOOKUP(E3841,MAPEO!C:D,2,0)&amp;" "&amp;H3841,VLOOKUP(E3841,MAPEO!C:D,2,0))</f>
        <v>Neutrogena Body</v>
      </c>
      <c r="N3841">
        <f>VLOOKUP(F3841,MD!A:B,2,0)</f>
        <v>0</v>
      </c>
    </row>
    <row r="3842" spans="1:14">
      <c r="A3842" t="s">
        <v>133</v>
      </c>
      <c r="B3842" t="s">
        <v>0</v>
      </c>
      <c r="C3842" t="s">
        <v>221</v>
      </c>
      <c r="D3842" t="s">
        <v>440</v>
      </c>
      <c r="E3842" t="s">
        <v>696</v>
      </c>
      <c r="F3842" t="s">
        <v>490</v>
      </c>
      <c r="G3842" s="3">
        <v>24586.28</v>
      </c>
      <c r="H3842" s="3" t="str">
        <f>VLOOKUP($A3842&amp;$C3842&amp;$B3842,Mapping!$C:$G,3,0)</f>
        <v>Beauty</v>
      </c>
      <c r="I3842" t="str">
        <f>VLOOKUP($A3842&amp;$C3842&amp;$B3842,Mapping!$C:$G,4,0)</f>
        <v>NEUTROGENA</v>
      </c>
      <c r="J3842" t="str">
        <f t="shared" si="60"/>
        <v>BODY EMULSION</v>
      </c>
      <c r="K3842" t="str">
        <f>VLOOKUP($A3842&amp;$C3842&amp;$B3842,Mapping!$C:$G,5,0)</f>
        <v>Adult Skin Care</v>
      </c>
      <c r="L3842" t="str">
        <f>VLOOKUP(J3842&amp;H3842,Mapping!J:K,2,0)</f>
        <v>Body Emulsion</v>
      </c>
      <c r="M3842" t="str">
        <f>IF(OR(I3842="PIZ BUIN",I3842="LISTERINE"),VLOOKUP(E3842,MAPEO!C:D,2,0)&amp;" "&amp;H3842,VLOOKUP(E3842,MAPEO!C:D,2,0))</f>
        <v>Neutrogena Body</v>
      </c>
      <c r="N3842">
        <f>VLOOKUP(F3842,MD!A:B,2,0)</f>
        <v>0</v>
      </c>
    </row>
    <row r="3843" spans="1:14">
      <c r="A3843" t="s">
        <v>133</v>
      </c>
      <c r="B3843" t="s">
        <v>0</v>
      </c>
      <c r="C3843" t="s">
        <v>221</v>
      </c>
      <c r="D3843" t="s">
        <v>440</v>
      </c>
      <c r="E3843" t="s">
        <v>696</v>
      </c>
      <c r="F3843" t="s">
        <v>491</v>
      </c>
      <c r="G3843" s="3">
        <v>24381.98</v>
      </c>
      <c r="H3843" s="3" t="str">
        <f>VLOOKUP($A3843&amp;$C3843&amp;$B3843,Mapping!$C:$G,3,0)</f>
        <v>Beauty</v>
      </c>
      <c r="I3843" t="str">
        <f>VLOOKUP($A3843&amp;$C3843&amp;$B3843,Mapping!$C:$G,4,0)</f>
        <v>NEUTROGENA</v>
      </c>
      <c r="J3843" t="str">
        <f t="shared" si="60"/>
        <v>BODY EMULSION</v>
      </c>
      <c r="K3843" t="str">
        <f>VLOOKUP($A3843&amp;$C3843&amp;$B3843,Mapping!$C:$G,5,0)</f>
        <v>Adult Skin Care</v>
      </c>
      <c r="L3843" t="str">
        <f>VLOOKUP(J3843&amp;H3843,Mapping!J:K,2,0)</f>
        <v>Body Emulsion</v>
      </c>
      <c r="M3843" t="str">
        <f>IF(OR(I3843="PIZ BUIN",I3843="LISTERINE"),VLOOKUP(E3843,MAPEO!C:D,2,0)&amp;" "&amp;H3843,VLOOKUP(E3843,MAPEO!C:D,2,0))</f>
        <v>Neutrogena Body</v>
      </c>
      <c r="N3843">
        <f>VLOOKUP(F3843,MD!A:B,2,0)</f>
        <v>0</v>
      </c>
    </row>
    <row r="3844" spans="1:14">
      <c r="A3844" t="s">
        <v>133</v>
      </c>
      <c r="B3844" t="s">
        <v>0</v>
      </c>
      <c r="C3844" t="s">
        <v>221</v>
      </c>
      <c r="D3844" t="s">
        <v>440</v>
      </c>
      <c r="E3844" t="s">
        <v>696</v>
      </c>
      <c r="F3844" t="s">
        <v>492</v>
      </c>
      <c r="G3844" s="3">
        <v>19684.2</v>
      </c>
      <c r="H3844" s="3" t="str">
        <f>VLOOKUP($A3844&amp;$C3844&amp;$B3844,Mapping!$C:$G,3,0)</f>
        <v>Beauty</v>
      </c>
      <c r="I3844" t="str">
        <f>VLOOKUP($A3844&amp;$C3844&amp;$B3844,Mapping!$C:$G,4,0)</f>
        <v>NEUTROGENA</v>
      </c>
      <c r="J3844" t="str">
        <f t="shared" si="60"/>
        <v>BODY EMULSION</v>
      </c>
      <c r="K3844" t="str">
        <f>VLOOKUP($A3844&amp;$C3844&amp;$B3844,Mapping!$C:$G,5,0)</f>
        <v>Adult Skin Care</v>
      </c>
      <c r="L3844" t="str">
        <f>VLOOKUP(J3844&amp;H3844,Mapping!J:K,2,0)</f>
        <v>Body Emulsion</v>
      </c>
      <c r="M3844" t="str">
        <f>IF(OR(I3844="PIZ BUIN",I3844="LISTERINE"),VLOOKUP(E3844,MAPEO!C:D,2,0)&amp;" "&amp;H3844,VLOOKUP(E3844,MAPEO!C:D,2,0))</f>
        <v>Neutrogena Body</v>
      </c>
      <c r="N3844">
        <f>VLOOKUP(F3844,MD!A:B,2,0)</f>
        <v>0</v>
      </c>
    </row>
    <row r="3845" spans="1:14">
      <c r="A3845" t="s">
        <v>133</v>
      </c>
      <c r="B3845" t="s">
        <v>0</v>
      </c>
      <c r="C3845" t="s">
        <v>221</v>
      </c>
      <c r="D3845" t="s">
        <v>440</v>
      </c>
      <c r="E3845" t="s">
        <v>696</v>
      </c>
      <c r="F3845" t="s">
        <v>493</v>
      </c>
      <c r="G3845" s="3">
        <v>15000.3</v>
      </c>
      <c r="H3845" s="3" t="str">
        <f>VLOOKUP($A3845&amp;$C3845&amp;$B3845,Mapping!$C:$G,3,0)</f>
        <v>Beauty</v>
      </c>
      <c r="I3845" t="str">
        <f>VLOOKUP($A3845&amp;$C3845&amp;$B3845,Mapping!$C:$G,4,0)</f>
        <v>NEUTROGENA</v>
      </c>
      <c r="J3845" t="str">
        <f t="shared" si="60"/>
        <v>BODY EMULSION</v>
      </c>
      <c r="K3845" t="str">
        <f>VLOOKUP($A3845&amp;$C3845&amp;$B3845,Mapping!$C:$G,5,0)</f>
        <v>Adult Skin Care</v>
      </c>
      <c r="L3845" t="str">
        <f>VLOOKUP(J3845&amp;H3845,Mapping!J:K,2,0)</f>
        <v>Body Emulsion</v>
      </c>
      <c r="M3845" t="str">
        <f>IF(OR(I3845="PIZ BUIN",I3845="LISTERINE"),VLOOKUP(E3845,MAPEO!C:D,2,0)&amp;" "&amp;H3845,VLOOKUP(E3845,MAPEO!C:D,2,0))</f>
        <v>Neutrogena Body</v>
      </c>
      <c r="N3845">
        <f>VLOOKUP(F3845,MD!A:B,2,0)</f>
        <v>0</v>
      </c>
    </row>
    <row r="3846" spans="1:14">
      <c r="A3846" t="s">
        <v>133</v>
      </c>
      <c r="B3846" t="s">
        <v>0</v>
      </c>
      <c r="C3846" t="s">
        <v>221</v>
      </c>
      <c r="D3846" t="s">
        <v>440</v>
      </c>
      <c r="E3846" t="s">
        <v>697</v>
      </c>
      <c r="F3846" t="s">
        <v>482</v>
      </c>
      <c r="G3846" s="3">
        <v>152244.53</v>
      </c>
      <c r="H3846" s="3" t="str">
        <f>VLOOKUP($A3846&amp;$C3846&amp;$B3846,Mapping!$C:$G,3,0)</f>
        <v>Beauty</v>
      </c>
      <c r="I3846" t="str">
        <f>VLOOKUP($A3846&amp;$C3846&amp;$B3846,Mapping!$C:$G,4,0)</f>
        <v>NEUTROGENA</v>
      </c>
      <c r="J3846" t="str">
        <f t="shared" si="60"/>
        <v>BODY EMULSION</v>
      </c>
      <c r="K3846" t="str">
        <f>VLOOKUP($A3846&amp;$C3846&amp;$B3846,Mapping!$C:$G,5,0)</f>
        <v>Adult Skin Care</v>
      </c>
      <c r="L3846" t="str">
        <f>VLOOKUP(J3846&amp;H3846,Mapping!J:K,2,0)</f>
        <v>Body Emulsion</v>
      </c>
      <c r="M3846" t="str">
        <f>IF(OR(I3846="PIZ BUIN",I3846="LISTERINE"),VLOOKUP(E3846,MAPEO!C:D,2,0)&amp;" "&amp;H3846,VLOOKUP(E3846,MAPEO!C:D,2,0))</f>
        <v>Neutrogena Body</v>
      </c>
      <c r="N3846">
        <f>VLOOKUP(F3846,MD!A:B,2,0)</f>
        <v>0</v>
      </c>
    </row>
    <row r="3847" spans="1:14">
      <c r="A3847" t="s">
        <v>133</v>
      </c>
      <c r="B3847" t="s">
        <v>0</v>
      </c>
      <c r="C3847" t="s">
        <v>221</v>
      </c>
      <c r="D3847" t="s">
        <v>440</v>
      </c>
      <c r="E3847" t="s">
        <v>697</v>
      </c>
      <c r="F3847" t="s">
        <v>483</v>
      </c>
      <c r="G3847" s="3">
        <v>194377.37</v>
      </c>
      <c r="H3847" s="3" t="str">
        <f>VLOOKUP($A3847&amp;$C3847&amp;$B3847,Mapping!$C:$G,3,0)</f>
        <v>Beauty</v>
      </c>
      <c r="I3847" t="str">
        <f>VLOOKUP($A3847&amp;$C3847&amp;$B3847,Mapping!$C:$G,4,0)</f>
        <v>NEUTROGENA</v>
      </c>
      <c r="J3847" t="str">
        <f t="shared" si="60"/>
        <v>BODY EMULSION</v>
      </c>
      <c r="K3847" t="str">
        <f>VLOOKUP($A3847&amp;$C3847&amp;$B3847,Mapping!$C:$G,5,0)</f>
        <v>Adult Skin Care</v>
      </c>
      <c r="L3847" t="str">
        <f>VLOOKUP(J3847&amp;H3847,Mapping!J:K,2,0)</f>
        <v>Body Emulsion</v>
      </c>
      <c r="M3847" t="str">
        <f>IF(OR(I3847="PIZ BUIN",I3847="LISTERINE"),VLOOKUP(E3847,MAPEO!C:D,2,0)&amp;" "&amp;H3847,VLOOKUP(E3847,MAPEO!C:D,2,0))</f>
        <v>Neutrogena Body</v>
      </c>
      <c r="N3847">
        <f>VLOOKUP(F3847,MD!A:B,2,0)</f>
        <v>0</v>
      </c>
    </row>
    <row r="3848" spans="1:14">
      <c r="A3848" t="s">
        <v>133</v>
      </c>
      <c r="B3848" t="s">
        <v>0</v>
      </c>
      <c r="C3848" t="s">
        <v>221</v>
      </c>
      <c r="D3848" t="s">
        <v>440</v>
      </c>
      <c r="E3848" t="s">
        <v>697</v>
      </c>
      <c r="F3848" t="s">
        <v>484</v>
      </c>
      <c r="G3848" s="3">
        <v>156433.26</v>
      </c>
      <c r="H3848" s="3" t="str">
        <f>VLOOKUP($A3848&amp;$C3848&amp;$B3848,Mapping!$C:$G,3,0)</f>
        <v>Beauty</v>
      </c>
      <c r="I3848" t="str">
        <f>VLOOKUP($A3848&amp;$C3848&amp;$B3848,Mapping!$C:$G,4,0)</f>
        <v>NEUTROGENA</v>
      </c>
      <c r="J3848" t="str">
        <f t="shared" si="60"/>
        <v>BODY EMULSION</v>
      </c>
      <c r="K3848" t="str">
        <f>VLOOKUP($A3848&amp;$C3848&amp;$B3848,Mapping!$C:$G,5,0)</f>
        <v>Adult Skin Care</v>
      </c>
      <c r="L3848" t="str">
        <f>VLOOKUP(J3848&amp;H3848,Mapping!J:K,2,0)</f>
        <v>Body Emulsion</v>
      </c>
      <c r="M3848" t="str">
        <f>IF(OR(I3848="PIZ BUIN",I3848="LISTERINE"),VLOOKUP(E3848,MAPEO!C:D,2,0)&amp;" "&amp;H3848,VLOOKUP(E3848,MAPEO!C:D,2,0))</f>
        <v>Neutrogena Body</v>
      </c>
      <c r="N3848">
        <f>VLOOKUP(F3848,MD!A:B,2,0)</f>
        <v>0</v>
      </c>
    </row>
    <row r="3849" spans="1:14">
      <c r="A3849" t="s">
        <v>133</v>
      </c>
      <c r="B3849" t="s">
        <v>0</v>
      </c>
      <c r="C3849" t="s">
        <v>221</v>
      </c>
      <c r="D3849" t="s">
        <v>440</v>
      </c>
      <c r="E3849" t="s">
        <v>697</v>
      </c>
      <c r="F3849" t="s">
        <v>485</v>
      </c>
      <c r="G3849" s="3">
        <v>53320.25</v>
      </c>
      <c r="H3849" s="3" t="str">
        <f>VLOOKUP($A3849&amp;$C3849&amp;$B3849,Mapping!$C:$G,3,0)</f>
        <v>Beauty</v>
      </c>
      <c r="I3849" t="str">
        <f>VLOOKUP($A3849&amp;$C3849&amp;$B3849,Mapping!$C:$G,4,0)</f>
        <v>NEUTROGENA</v>
      </c>
      <c r="J3849" t="str">
        <f t="shared" si="60"/>
        <v>BODY EMULSION</v>
      </c>
      <c r="K3849" t="str">
        <f>VLOOKUP($A3849&amp;$C3849&amp;$B3849,Mapping!$C:$G,5,0)</f>
        <v>Adult Skin Care</v>
      </c>
      <c r="L3849" t="str">
        <f>VLOOKUP(J3849&amp;H3849,Mapping!J:K,2,0)</f>
        <v>Body Emulsion</v>
      </c>
      <c r="M3849" t="str">
        <f>IF(OR(I3849="PIZ BUIN",I3849="LISTERINE"),VLOOKUP(E3849,MAPEO!C:D,2,0)&amp;" "&amp;H3849,VLOOKUP(E3849,MAPEO!C:D,2,0))</f>
        <v>Neutrogena Body</v>
      </c>
      <c r="N3849">
        <f>VLOOKUP(F3849,MD!A:B,2,0)</f>
        <v>0</v>
      </c>
    </row>
    <row r="3850" spans="1:14">
      <c r="A3850" t="s">
        <v>133</v>
      </c>
      <c r="B3850" t="s">
        <v>0</v>
      </c>
      <c r="C3850" t="s">
        <v>221</v>
      </c>
      <c r="D3850" t="s">
        <v>440</v>
      </c>
      <c r="E3850" t="s">
        <v>697</v>
      </c>
      <c r="F3850" t="s">
        <v>486</v>
      </c>
      <c r="G3850" s="3">
        <v>71043.820000000007</v>
      </c>
      <c r="H3850" s="3" t="str">
        <f>VLOOKUP($A3850&amp;$C3850&amp;$B3850,Mapping!$C:$G,3,0)</f>
        <v>Beauty</v>
      </c>
      <c r="I3850" t="str">
        <f>VLOOKUP($A3850&amp;$C3850&amp;$B3850,Mapping!$C:$G,4,0)</f>
        <v>NEUTROGENA</v>
      </c>
      <c r="J3850" t="str">
        <f t="shared" si="60"/>
        <v>BODY EMULSION</v>
      </c>
      <c r="K3850" t="str">
        <f>VLOOKUP($A3850&amp;$C3850&amp;$B3850,Mapping!$C:$G,5,0)</f>
        <v>Adult Skin Care</v>
      </c>
      <c r="L3850" t="str">
        <f>VLOOKUP(J3850&amp;H3850,Mapping!J:K,2,0)</f>
        <v>Body Emulsion</v>
      </c>
      <c r="M3850" t="str">
        <f>IF(OR(I3850="PIZ BUIN",I3850="LISTERINE"),VLOOKUP(E3850,MAPEO!C:D,2,0)&amp;" "&amp;H3850,VLOOKUP(E3850,MAPEO!C:D,2,0))</f>
        <v>Neutrogena Body</v>
      </c>
      <c r="N3850">
        <f>VLOOKUP(F3850,MD!A:B,2,0)</f>
        <v>0</v>
      </c>
    </row>
    <row r="3851" spans="1:14">
      <c r="A3851" t="s">
        <v>133</v>
      </c>
      <c r="B3851" t="s">
        <v>0</v>
      </c>
      <c r="C3851" t="s">
        <v>221</v>
      </c>
      <c r="D3851" t="s">
        <v>440</v>
      </c>
      <c r="E3851" t="s">
        <v>697</v>
      </c>
      <c r="F3851" t="s">
        <v>487</v>
      </c>
      <c r="G3851" s="3">
        <v>180432.79</v>
      </c>
      <c r="H3851" s="3" t="str">
        <f>VLOOKUP($A3851&amp;$C3851&amp;$B3851,Mapping!$C:$G,3,0)</f>
        <v>Beauty</v>
      </c>
      <c r="I3851" t="str">
        <f>VLOOKUP($A3851&amp;$C3851&amp;$B3851,Mapping!$C:$G,4,0)</f>
        <v>NEUTROGENA</v>
      </c>
      <c r="J3851" t="str">
        <f t="shared" si="60"/>
        <v>BODY EMULSION</v>
      </c>
      <c r="K3851" t="str">
        <f>VLOOKUP($A3851&amp;$C3851&amp;$B3851,Mapping!$C:$G,5,0)</f>
        <v>Adult Skin Care</v>
      </c>
      <c r="L3851" t="str">
        <f>VLOOKUP(J3851&amp;H3851,Mapping!J:K,2,0)</f>
        <v>Body Emulsion</v>
      </c>
      <c r="M3851" t="str">
        <f>IF(OR(I3851="PIZ BUIN",I3851="LISTERINE"),VLOOKUP(E3851,MAPEO!C:D,2,0)&amp;" "&amp;H3851,VLOOKUP(E3851,MAPEO!C:D,2,0))</f>
        <v>Neutrogena Body</v>
      </c>
      <c r="N3851">
        <f>VLOOKUP(F3851,MD!A:B,2,0)</f>
        <v>0</v>
      </c>
    </row>
    <row r="3852" spans="1:14">
      <c r="A3852" t="s">
        <v>133</v>
      </c>
      <c r="B3852" t="s">
        <v>0</v>
      </c>
      <c r="C3852" t="s">
        <v>221</v>
      </c>
      <c r="D3852" t="s">
        <v>440</v>
      </c>
      <c r="E3852" t="s">
        <v>697</v>
      </c>
      <c r="F3852" t="s">
        <v>488</v>
      </c>
      <c r="G3852" s="3">
        <v>43353.13</v>
      </c>
      <c r="H3852" s="3" t="str">
        <f>VLOOKUP($A3852&amp;$C3852&amp;$B3852,Mapping!$C:$G,3,0)</f>
        <v>Beauty</v>
      </c>
      <c r="I3852" t="str">
        <f>VLOOKUP($A3852&amp;$C3852&amp;$B3852,Mapping!$C:$G,4,0)</f>
        <v>NEUTROGENA</v>
      </c>
      <c r="J3852" t="str">
        <f t="shared" si="60"/>
        <v>BODY EMULSION</v>
      </c>
      <c r="K3852" t="str">
        <f>VLOOKUP($A3852&amp;$C3852&amp;$B3852,Mapping!$C:$G,5,0)</f>
        <v>Adult Skin Care</v>
      </c>
      <c r="L3852" t="str">
        <f>VLOOKUP(J3852&amp;H3852,Mapping!J:K,2,0)</f>
        <v>Body Emulsion</v>
      </c>
      <c r="M3852" t="str">
        <f>IF(OR(I3852="PIZ BUIN",I3852="LISTERINE"),VLOOKUP(E3852,MAPEO!C:D,2,0)&amp;" "&amp;H3852,VLOOKUP(E3852,MAPEO!C:D,2,0))</f>
        <v>Neutrogena Body</v>
      </c>
      <c r="N3852">
        <f>VLOOKUP(F3852,MD!A:B,2,0)</f>
        <v>0</v>
      </c>
    </row>
    <row r="3853" spans="1:14">
      <c r="A3853" t="s">
        <v>133</v>
      </c>
      <c r="B3853" t="s">
        <v>0</v>
      </c>
      <c r="C3853" t="s">
        <v>221</v>
      </c>
      <c r="D3853" t="s">
        <v>440</v>
      </c>
      <c r="E3853" t="s">
        <v>697</v>
      </c>
      <c r="F3853" t="s">
        <v>489</v>
      </c>
      <c r="G3853" s="3">
        <v>28769.71</v>
      </c>
      <c r="H3853" s="3" t="str">
        <f>VLOOKUP($A3853&amp;$C3853&amp;$B3853,Mapping!$C:$G,3,0)</f>
        <v>Beauty</v>
      </c>
      <c r="I3853" t="str">
        <f>VLOOKUP($A3853&amp;$C3853&amp;$B3853,Mapping!$C:$G,4,0)</f>
        <v>NEUTROGENA</v>
      </c>
      <c r="J3853" t="str">
        <f t="shared" si="60"/>
        <v>BODY EMULSION</v>
      </c>
      <c r="K3853" t="str">
        <f>VLOOKUP($A3853&amp;$C3853&amp;$B3853,Mapping!$C:$G,5,0)</f>
        <v>Adult Skin Care</v>
      </c>
      <c r="L3853" t="str">
        <f>VLOOKUP(J3853&amp;H3853,Mapping!J:K,2,0)</f>
        <v>Body Emulsion</v>
      </c>
      <c r="M3853" t="str">
        <f>IF(OR(I3853="PIZ BUIN",I3853="LISTERINE"),VLOOKUP(E3853,MAPEO!C:D,2,0)&amp;" "&amp;H3853,VLOOKUP(E3853,MAPEO!C:D,2,0))</f>
        <v>Neutrogena Body</v>
      </c>
      <c r="N3853">
        <f>VLOOKUP(F3853,MD!A:B,2,0)</f>
        <v>0</v>
      </c>
    </row>
    <row r="3854" spans="1:14">
      <c r="A3854" t="s">
        <v>133</v>
      </c>
      <c r="B3854" t="s">
        <v>0</v>
      </c>
      <c r="C3854" t="s">
        <v>221</v>
      </c>
      <c r="D3854" t="s">
        <v>440</v>
      </c>
      <c r="E3854" t="s">
        <v>697</v>
      </c>
      <c r="F3854" t="s">
        <v>490</v>
      </c>
      <c r="G3854" s="3">
        <v>249042.5</v>
      </c>
      <c r="H3854" s="3" t="str">
        <f>VLOOKUP($A3854&amp;$C3854&amp;$B3854,Mapping!$C:$G,3,0)</f>
        <v>Beauty</v>
      </c>
      <c r="I3854" t="str">
        <f>VLOOKUP($A3854&amp;$C3854&amp;$B3854,Mapping!$C:$G,4,0)</f>
        <v>NEUTROGENA</v>
      </c>
      <c r="J3854" t="str">
        <f t="shared" si="60"/>
        <v>BODY EMULSION</v>
      </c>
      <c r="K3854" t="str">
        <f>VLOOKUP($A3854&amp;$C3854&amp;$B3854,Mapping!$C:$G,5,0)</f>
        <v>Adult Skin Care</v>
      </c>
      <c r="L3854" t="str">
        <f>VLOOKUP(J3854&amp;H3854,Mapping!J:K,2,0)</f>
        <v>Body Emulsion</v>
      </c>
      <c r="M3854" t="str">
        <f>IF(OR(I3854="PIZ BUIN",I3854="LISTERINE"),VLOOKUP(E3854,MAPEO!C:D,2,0)&amp;" "&amp;H3854,VLOOKUP(E3854,MAPEO!C:D,2,0))</f>
        <v>Neutrogena Body</v>
      </c>
      <c r="N3854">
        <f>VLOOKUP(F3854,MD!A:B,2,0)</f>
        <v>0</v>
      </c>
    </row>
    <row r="3855" spans="1:14">
      <c r="A3855" t="s">
        <v>133</v>
      </c>
      <c r="B3855" t="s">
        <v>0</v>
      </c>
      <c r="C3855" t="s">
        <v>221</v>
      </c>
      <c r="D3855" t="s">
        <v>440</v>
      </c>
      <c r="E3855" t="s">
        <v>697</v>
      </c>
      <c r="F3855" t="s">
        <v>491</v>
      </c>
      <c r="G3855" s="3">
        <v>90793.26</v>
      </c>
      <c r="H3855" s="3" t="str">
        <f>VLOOKUP($A3855&amp;$C3855&amp;$B3855,Mapping!$C:$G,3,0)</f>
        <v>Beauty</v>
      </c>
      <c r="I3855" t="str">
        <f>VLOOKUP($A3855&amp;$C3855&amp;$B3855,Mapping!$C:$G,4,0)</f>
        <v>NEUTROGENA</v>
      </c>
      <c r="J3855" t="str">
        <f t="shared" si="60"/>
        <v>BODY EMULSION</v>
      </c>
      <c r="K3855" t="str">
        <f>VLOOKUP($A3855&amp;$C3855&amp;$B3855,Mapping!$C:$G,5,0)</f>
        <v>Adult Skin Care</v>
      </c>
      <c r="L3855" t="str">
        <f>VLOOKUP(J3855&amp;H3855,Mapping!J:K,2,0)</f>
        <v>Body Emulsion</v>
      </c>
      <c r="M3855" t="str">
        <f>IF(OR(I3855="PIZ BUIN",I3855="LISTERINE"),VLOOKUP(E3855,MAPEO!C:D,2,0)&amp;" "&amp;H3855,VLOOKUP(E3855,MAPEO!C:D,2,0))</f>
        <v>Neutrogena Body</v>
      </c>
      <c r="N3855">
        <f>VLOOKUP(F3855,MD!A:B,2,0)</f>
        <v>0</v>
      </c>
    </row>
    <row r="3856" spans="1:14">
      <c r="A3856" t="s">
        <v>133</v>
      </c>
      <c r="B3856" t="s">
        <v>0</v>
      </c>
      <c r="C3856" t="s">
        <v>221</v>
      </c>
      <c r="D3856" t="s">
        <v>440</v>
      </c>
      <c r="E3856" t="s">
        <v>697</v>
      </c>
      <c r="F3856" t="s">
        <v>492</v>
      </c>
      <c r="G3856" s="3">
        <v>82524.259999999995</v>
      </c>
      <c r="H3856" s="3" t="str">
        <f>VLOOKUP($A3856&amp;$C3856&amp;$B3856,Mapping!$C:$G,3,0)</f>
        <v>Beauty</v>
      </c>
      <c r="I3856" t="str">
        <f>VLOOKUP($A3856&amp;$C3856&amp;$B3856,Mapping!$C:$G,4,0)</f>
        <v>NEUTROGENA</v>
      </c>
      <c r="J3856" t="str">
        <f t="shared" si="60"/>
        <v>BODY EMULSION</v>
      </c>
      <c r="K3856" t="str">
        <f>VLOOKUP($A3856&amp;$C3856&amp;$B3856,Mapping!$C:$G,5,0)</f>
        <v>Adult Skin Care</v>
      </c>
      <c r="L3856" t="str">
        <f>VLOOKUP(J3856&amp;H3856,Mapping!J:K,2,0)</f>
        <v>Body Emulsion</v>
      </c>
      <c r="M3856" t="str">
        <f>IF(OR(I3856="PIZ BUIN",I3856="LISTERINE"),VLOOKUP(E3856,MAPEO!C:D,2,0)&amp;" "&amp;H3856,VLOOKUP(E3856,MAPEO!C:D,2,0))</f>
        <v>Neutrogena Body</v>
      </c>
      <c r="N3856">
        <f>VLOOKUP(F3856,MD!A:B,2,0)</f>
        <v>0</v>
      </c>
    </row>
    <row r="3857" spans="1:14">
      <c r="A3857" t="s">
        <v>133</v>
      </c>
      <c r="B3857" t="s">
        <v>0</v>
      </c>
      <c r="C3857" t="s">
        <v>221</v>
      </c>
      <c r="D3857" t="s">
        <v>440</v>
      </c>
      <c r="E3857" t="s">
        <v>697</v>
      </c>
      <c r="F3857" t="s">
        <v>493</v>
      </c>
      <c r="G3857" s="3">
        <v>83932.74</v>
      </c>
      <c r="H3857" s="3" t="str">
        <f>VLOOKUP($A3857&amp;$C3857&amp;$B3857,Mapping!$C:$G,3,0)</f>
        <v>Beauty</v>
      </c>
      <c r="I3857" t="str">
        <f>VLOOKUP($A3857&amp;$C3857&amp;$B3857,Mapping!$C:$G,4,0)</f>
        <v>NEUTROGENA</v>
      </c>
      <c r="J3857" t="str">
        <f t="shared" si="60"/>
        <v>BODY EMULSION</v>
      </c>
      <c r="K3857" t="str">
        <f>VLOOKUP($A3857&amp;$C3857&amp;$B3857,Mapping!$C:$G,5,0)</f>
        <v>Adult Skin Care</v>
      </c>
      <c r="L3857" t="str">
        <f>VLOOKUP(J3857&amp;H3857,Mapping!J:K,2,0)</f>
        <v>Body Emulsion</v>
      </c>
      <c r="M3857" t="str">
        <f>IF(OR(I3857="PIZ BUIN",I3857="LISTERINE"),VLOOKUP(E3857,MAPEO!C:D,2,0)&amp;" "&amp;H3857,VLOOKUP(E3857,MAPEO!C:D,2,0))</f>
        <v>Neutrogena Body</v>
      </c>
      <c r="N3857">
        <f>VLOOKUP(F3857,MD!A:B,2,0)</f>
        <v>0</v>
      </c>
    </row>
    <row r="3858" spans="1:14">
      <c r="A3858" t="s">
        <v>133</v>
      </c>
      <c r="B3858" t="s">
        <v>0</v>
      </c>
      <c r="C3858" t="s">
        <v>221</v>
      </c>
      <c r="D3858" t="s">
        <v>440</v>
      </c>
      <c r="E3858" t="s">
        <v>697</v>
      </c>
      <c r="F3858" t="s">
        <v>95</v>
      </c>
      <c r="G3858" s="3">
        <v>20432.78</v>
      </c>
      <c r="H3858" s="3" t="str">
        <f>VLOOKUP($A3858&amp;$C3858&amp;$B3858,Mapping!$C:$G,3,0)</f>
        <v>Beauty</v>
      </c>
      <c r="I3858" t="str">
        <f>VLOOKUP($A3858&amp;$C3858&amp;$B3858,Mapping!$C:$G,4,0)</f>
        <v>NEUTROGENA</v>
      </c>
      <c r="J3858" t="str">
        <f t="shared" si="60"/>
        <v>BODY EMULSION</v>
      </c>
      <c r="K3858" t="str">
        <f>VLOOKUP($A3858&amp;$C3858&amp;$B3858,Mapping!$C:$G,5,0)</f>
        <v>Adult Skin Care</v>
      </c>
      <c r="L3858" t="str">
        <f>VLOOKUP(J3858&amp;H3858,Mapping!J:K,2,0)</f>
        <v>Body Emulsion</v>
      </c>
      <c r="M3858" t="str">
        <f>IF(OR(I3858="PIZ BUIN",I3858="LISTERINE"),VLOOKUP(E3858,MAPEO!C:D,2,0)&amp;" "&amp;H3858,VLOOKUP(E3858,MAPEO!C:D,2,0))</f>
        <v>Neutrogena Body</v>
      </c>
      <c r="N3858" t="str">
        <f>VLOOKUP(F3858,MD!A:B,2,0)</f>
        <v>YTD 2015</v>
      </c>
    </row>
    <row r="3859" spans="1:14">
      <c r="A3859" t="s">
        <v>133</v>
      </c>
      <c r="B3859" t="s">
        <v>0</v>
      </c>
      <c r="C3859" t="s">
        <v>221</v>
      </c>
      <c r="D3859" t="s">
        <v>440</v>
      </c>
      <c r="E3859" t="s">
        <v>697</v>
      </c>
      <c r="F3859" t="s">
        <v>96</v>
      </c>
      <c r="G3859" s="3">
        <v>63036.25</v>
      </c>
      <c r="H3859" s="3" t="str">
        <f>VLOOKUP($A3859&amp;$C3859&amp;$B3859,Mapping!$C:$G,3,0)</f>
        <v>Beauty</v>
      </c>
      <c r="I3859" t="str">
        <f>VLOOKUP($A3859&amp;$C3859&amp;$B3859,Mapping!$C:$G,4,0)</f>
        <v>NEUTROGENA</v>
      </c>
      <c r="J3859" t="str">
        <f t="shared" si="60"/>
        <v>BODY EMULSION</v>
      </c>
      <c r="K3859" t="str">
        <f>VLOOKUP($A3859&amp;$C3859&amp;$B3859,Mapping!$C:$G,5,0)</f>
        <v>Adult Skin Care</v>
      </c>
      <c r="L3859" t="str">
        <f>VLOOKUP(J3859&amp;H3859,Mapping!J:K,2,0)</f>
        <v>Body Emulsion</v>
      </c>
      <c r="M3859" t="str">
        <f>IF(OR(I3859="PIZ BUIN",I3859="LISTERINE"),VLOOKUP(E3859,MAPEO!C:D,2,0)&amp;" "&amp;H3859,VLOOKUP(E3859,MAPEO!C:D,2,0))</f>
        <v>Neutrogena Body</v>
      </c>
      <c r="N3859" t="str">
        <f>VLOOKUP(F3859,MD!A:B,2,0)</f>
        <v>YTD 2015</v>
      </c>
    </row>
    <row r="3860" spans="1:14">
      <c r="A3860" t="s">
        <v>133</v>
      </c>
      <c r="B3860" t="s">
        <v>0</v>
      </c>
      <c r="C3860" t="s">
        <v>221</v>
      </c>
      <c r="D3860" t="s">
        <v>440</v>
      </c>
      <c r="E3860" t="s">
        <v>697</v>
      </c>
      <c r="F3860" t="s">
        <v>97</v>
      </c>
      <c r="G3860" s="3">
        <v>126693.25</v>
      </c>
      <c r="H3860" s="3" t="str">
        <f>VLOOKUP($A3860&amp;$C3860&amp;$B3860,Mapping!$C:$G,3,0)</f>
        <v>Beauty</v>
      </c>
      <c r="I3860" t="str">
        <f>VLOOKUP($A3860&amp;$C3860&amp;$B3860,Mapping!$C:$G,4,0)</f>
        <v>NEUTROGENA</v>
      </c>
      <c r="J3860" t="str">
        <f t="shared" si="60"/>
        <v>BODY EMULSION</v>
      </c>
      <c r="K3860" t="str">
        <f>VLOOKUP($A3860&amp;$C3860&amp;$B3860,Mapping!$C:$G,5,0)</f>
        <v>Adult Skin Care</v>
      </c>
      <c r="L3860" t="str">
        <f>VLOOKUP(J3860&amp;H3860,Mapping!J:K,2,0)</f>
        <v>Body Emulsion</v>
      </c>
      <c r="M3860" t="str">
        <f>IF(OR(I3860="PIZ BUIN",I3860="LISTERINE"),VLOOKUP(E3860,MAPEO!C:D,2,0)&amp;" "&amp;H3860,VLOOKUP(E3860,MAPEO!C:D,2,0))</f>
        <v>Neutrogena Body</v>
      </c>
      <c r="N3860" t="str">
        <f>VLOOKUP(F3860,MD!A:B,2,0)</f>
        <v>YTD 2015</v>
      </c>
    </row>
    <row r="3861" spans="1:14">
      <c r="A3861" t="s">
        <v>133</v>
      </c>
      <c r="B3861" t="s">
        <v>0</v>
      </c>
      <c r="C3861" t="s">
        <v>221</v>
      </c>
      <c r="D3861" t="s">
        <v>440</v>
      </c>
      <c r="E3861" t="s">
        <v>697</v>
      </c>
      <c r="F3861" t="s">
        <v>101</v>
      </c>
      <c r="G3861" s="3">
        <v>287740.32</v>
      </c>
      <c r="H3861" s="3" t="str">
        <f>VLOOKUP($A3861&amp;$C3861&amp;$B3861,Mapping!$C:$G,3,0)</f>
        <v>Beauty</v>
      </c>
      <c r="I3861" t="str">
        <f>VLOOKUP($A3861&amp;$C3861&amp;$B3861,Mapping!$C:$G,4,0)</f>
        <v>NEUTROGENA</v>
      </c>
      <c r="J3861" t="str">
        <f t="shared" si="60"/>
        <v>BODY EMULSION</v>
      </c>
      <c r="K3861" t="str">
        <f>VLOOKUP($A3861&amp;$C3861&amp;$B3861,Mapping!$C:$G,5,0)</f>
        <v>Adult Skin Care</v>
      </c>
      <c r="L3861" t="str">
        <f>VLOOKUP(J3861&amp;H3861,Mapping!J:K,2,0)</f>
        <v>Body Emulsion</v>
      </c>
      <c r="M3861" t="str">
        <f>IF(OR(I3861="PIZ BUIN",I3861="LISTERINE"),VLOOKUP(E3861,MAPEO!C:D,2,0)&amp;" "&amp;H3861,VLOOKUP(E3861,MAPEO!C:D,2,0))</f>
        <v>Neutrogena Body</v>
      </c>
      <c r="N3861" t="str">
        <f>VLOOKUP(F3861,MD!A:B,2,0)</f>
        <v>YTD 2015</v>
      </c>
    </row>
    <row r="3862" spans="1:14">
      <c r="A3862" t="s">
        <v>133</v>
      </c>
      <c r="B3862" t="s">
        <v>0</v>
      </c>
      <c r="C3862" t="s">
        <v>221</v>
      </c>
      <c r="D3862" t="s">
        <v>440</v>
      </c>
      <c r="E3862" t="s">
        <v>697</v>
      </c>
      <c r="F3862" t="s">
        <v>104</v>
      </c>
      <c r="G3862" s="3">
        <v>97266.21</v>
      </c>
      <c r="H3862" s="3" t="str">
        <f>VLOOKUP($A3862&amp;$C3862&amp;$B3862,Mapping!$C:$G,3,0)</f>
        <v>Beauty</v>
      </c>
      <c r="I3862" t="str">
        <f>VLOOKUP($A3862&amp;$C3862&amp;$B3862,Mapping!$C:$G,4,0)</f>
        <v>NEUTROGENA</v>
      </c>
      <c r="J3862" t="str">
        <f t="shared" si="60"/>
        <v>BODY EMULSION</v>
      </c>
      <c r="K3862" t="str">
        <f>VLOOKUP($A3862&amp;$C3862&amp;$B3862,Mapping!$C:$G,5,0)</f>
        <v>Adult Skin Care</v>
      </c>
      <c r="L3862" t="str">
        <f>VLOOKUP(J3862&amp;H3862,Mapping!J:K,2,0)</f>
        <v>Body Emulsion</v>
      </c>
      <c r="M3862" t="str">
        <f>IF(OR(I3862="PIZ BUIN",I3862="LISTERINE"),VLOOKUP(E3862,MAPEO!C:D,2,0)&amp;" "&amp;H3862,VLOOKUP(E3862,MAPEO!C:D,2,0))</f>
        <v>Neutrogena Body</v>
      </c>
      <c r="N3862" t="str">
        <f>VLOOKUP(F3862,MD!A:B,2,0)</f>
        <v>YTD 2015</v>
      </c>
    </row>
    <row r="3863" spans="1:14">
      <c r="A3863" t="s">
        <v>133</v>
      </c>
      <c r="B3863" t="s">
        <v>0</v>
      </c>
      <c r="C3863" t="s">
        <v>221</v>
      </c>
      <c r="D3863" t="s">
        <v>440</v>
      </c>
      <c r="E3863" t="s">
        <v>697</v>
      </c>
      <c r="F3863" t="s">
        <v>105</v>
      </c>
      <c r="G3863" s="3">
        <v>115985.7</v>
      </c>
      <c r="H3863" s="3" t="str">
        <f>VLOOKUP($A3863&amp;$C3863&amp;$B3863,Mapping!$C:$G,3,0)</f>
        <v>Beauty</v>
      </c>
      <c r="I3863" t="str">
        <f>VLOOKUP($A3863&amp;$C3863&amp;$B3863,Mapping!$C:$G,4,0)</f>
        <v>NEUTROGENA</v>
      </c>
      <c r="J3863" t="str">
        <f t="shared" si="60"/>
        <v>BODY EMULSION</v>
      </c>
      <c r="K3863" t="str">
        <f>VLOOKUP($A3863&amp;$C3863&amp;$B3863,Mapping!$C:$G,5,0)</f>
        <v>Adult Skin Care</v>
      </c>
      <c r="L3863" t="str">
        <f>VLOOKUP(J3863&amp;H3863,Mapping!J:K,2,0)</f>
        <v>Body Emulsion</v>
      </c>
      <c r="M3863" t="str">
        <f>IF(OR(I3863="PIZ BUIN",I3863="LISTERINE"),VLOOKUP(E3863,MAPEO!C:D,2,0)&amp;" "&amp;H3863,VLOOKUP(E3863,MAPEO!C:D,2,0))</f>
        <v>Neutrogena Body</v>
      </c>
      <c r="N3863" t="str">
        <f>VLOOKUP(F3863,MD!A:B,2,0)</f>
        <v>YTD 2015</v>
      </c>
    </row>
    <row r="3864" spans="1:14">
      <c r="A3864" t="s">
        <v>133</v>
      </c>
      <c r="B3864" t="s">
        <v>0</v>
      </c>
      <c r="C3864" t="s">
        <v>221</v>
      </c>
      <c r="D3864" t="s">
        <v>440</v>
      </c>
      <c r="E3864" t="s">
        <v>697</v>
      </c>
      <c r="F3864" t="s">
        <v>106</v>
      </c>
      <c r="G3864" s="3">
        <v>121862.5</v>
      </c>
      <c r="H3864" s="3" t="str">
        <f>VLOOKUP($A3864&amp;$C3864&amp;$B3864,Mapping!$C:$G,3,0)</f>
        <v>Beauty</v>
      </c>
      <c r="I3864" t="str">
        <f>VLOOKUP($A3864&amp;$C3864&amp;$B3864,Mapping!$C:$G,4,0)</f>
        <v>NEUTROGENA</v>
      </c>
      <c r="J3864" t="str">
        <f t="shared" si="60"/>
        <v>BODY EMULSION</v>
      </c>
      <c r="K3864" t="str">
        <f>VLOOKUP($A3864&amp;$C3864&amp;$B3864,Mapping!$C:$G,5,0)</f>
        <v>Adult Skin Care</v>
      </c>
      <c r="L3864" t="str">
        <f>VLOOKUP(J3864&amp;H3864,Mapping!J:K,2,0)</f>
        <v>Body Emulsion</v>
      </c>
      <c r="M3864" t="str">
        <f>IF(OR(I3864="PIZ BUIN",I3864="LISTERINE"),VLOOKUP(E3864,MAPEO!C:D,2,0)&amp;" "&amp;H3864,VLOOKUP(E3864,MAPEO!C:D,2,0))</f>
        <v>Neutrogena Body</v>
      </c>
      <c r="N3864" t="str">
        <f>VLOOKUP(F3864,MD!A:B,2,0)</f>
        <v>YTD 2015</v>
      </c>
    </row>
    <row r="3865" spans="1:14">
      <c r="A3865" t="s">
        <v>133</v>
      </c>
      <c r="B3865" t="s">
        <v>0</v>
      </c>
      <c r="C3865" t="s">
        <v>221</v>
      </c>
      <c r="D3865" t="s">
        <v>440</v>
      </c>
      <c r="E3865" t="s">
        <v>697</v>
      </c>
      <c r="F3865" t="s">
        <v>108</v>
      </c>
      <c r="G3865" s="3">
        <v>-5768.34</v>
      </c>
      <c r="H3865" s="3" t="str">
        <f>VLOOKUP($A3865&amp;$C3865&amp;$B3865,Mapping!$C:$G,3,0)</f>
        <v>Beauty</v>
      </c>
      <c r="I3865" t="str">
        <f>VLOOKUP($A3865&amp;$C3865&amp;$B3865,Mapping!$C:$G,4,0)</f>
        <v>NEUTROGENA</v>
      </c>
      <c r="J3865" t="str">
        <f t="shared" si="60"/>
        <v>BODY EMULSION</v>
      </c>
      <c r="K3865" t="str">
        <f>VLOOKUP($A3865&amp;$C3865&amp;$B3865,Mapping!$C:$G,5,0)</f>
        <v>Adult Skin Care</v>
      </c>
      <c r="L3865" t="str">
        <f>VLOOKUP(J3865&amp;H3865,Mapping!J:K,2,0)</f>
        <v>Body Emulsion</v>
      </c>
      <c r="M3865" t="str">
        <f>IF(OR(I3865="PIZ BUIN",I3865="LISTERINE"),VLOOKUP(E3865,MAPEO!C:D,2,0)&amp;" "&amp;H3865,VLOOKUP(E3865,MAPEO!C:D,2,0))</f>
        <v>Neutrogena Body</v>
      </c>
      <c r="N3865">
        <f>VLOOKUP(F3865,MD!A:B,2,0)</f>
        <v>0</v>
      </c>
    </row>
    <row r="3866" spans="1:14">
      <c r="A3866" t="s">
        <v>133</v>
      </c>
      <c r="B3866" t="s">
        <v>0</v>
      </c>
      <c r="C3866" t="s">
        <v>221</v>
      </c>
      <c r="D3866" t="s">
        <v>440</v>
      </c>
      <c r="E3866" t="s">
        <v>697</v>
      </c>
      <c r="F3866" t="s">
        <v>109</v>
      </c>
      <c r="G3866" s="3">
        <v>265614.14</v>
      </c>
      <c r="H3866" s="3" t="str">
        <f>VLOOKUP($A3866&amp;$C3866&amp;$B3866,Mapping!$C:$G,3,0)</f>
        <v>Beauty</v>
      </c>
      <c r="I3866" t="str">
        <f>VLOOKUP($A3866&amp;$C3866&amp;$B3866,Mapping!$C:$G,4,0)</f>
        <v>NEUTROGENA</v>
      </c>
      <c r="J3866" t="str">
        <f t="shared" si="60"/>
        <v>BODY EMULSION</v>
      </c>
      <c r="K3866" t="str">
        <f>VLOOKUP($A3866&amp;$C3866&amp;$B3866,Mapping!$C:$G,5,0)</f>
        <v>Adult Skin Care</v>
      </c>
      <c r="L3866" t="str">
        <f>VLOOKUP(J3866&amp;H3866,Mapping!J:K,2,0)</f>
        <v>Body Emulsion</v>
      </c>
      <c r="M3866" t="str">
        <f>IF(OR(I3866="PIZ BUIN",I3866="LISTERINE"),VLOOKUP(E3866,MAPEO!C:D,2,0)&amp;" "&amp;H3866,VLOOKUP(E3866,MAPEO!C:D,2,0))</f>
        <v>Neutrogena Body</v>
      </c>
      <c r="N3866">
        <f>VLOOKUP(F3866,MD!A:B,2,0)</f>
        <v>0</v>
      </c>
    </row>
    <row r="3867" spans="1:14">
      <c r="A3867" t="s">
        <v>133</v>
      </c>
      <c r="B3867" t="s">
        <v>0</v>
      </c>
      <c r="C3867" t="s">
        <v>221</v>
      </c>
      <c r="D3867" t="s">
        <v>440</v>
      </c>
      <c r="E3867" t="s">
        <v>697</v>
      </c>
      <c r="F3867" t="s">
        <v>110</v>
      </c>
      <c r="G3867" s="3">
        <v>35623.21</v>
      </c>
      <c r="H3867" s="3" t="str">
        <f>VLOOKUP($A3867&amp;$C3867&amp;$B3867,Mapping!$C:$G,3,0)</f>
        <v>Beauty</v>
      </c>
      <c r="I3867" t="str">
        <f>VLOOKUP($A3867&amp;$C3867&amp;$B3867,Mapping!$C:$G,4,0)</f>
        <v>NEUTROGENA</v>
      </c>
      <c r="J3867" t="str">
        <f t="shared" si="60"/>
        <v>BODY EMULSION</v>
      </c>
      <c r="K3867" t="str">
        <f>VLOOKUP($A3867&amp;$C3867&amp;$B3867,Mapping!$C:$G,5,0)</f>
        <v>Adult Skin Care</v>
      </c>
      <c r="L3867" t="str">
        <f>VLOOKUP(J3867&amp;H3867,Mapping!J:K,2,0)</f>
        <v>Body Emulsion</v>
      </c>
      <c r="M3867" t="str">
        <f>IF(OR(I3867="PIZ BUIN",I3867="LISTERINE"),VLOOKUP(E3867,MAPEO!C:D,2,0)&amp;" "&amp;H3867,VLOOKUP(E3867,MAPEO!C:D,2,0))</f>
        <v>Neutrogena Body</v>
      </c>
      <c r="N3867">
        <f>VLOOKUP(F3867,MD!A:B,2,0)</f>
        <v>0</v>
      </c>
    </row>
    <row r="3868" spans="1:14">
      <c r="A3868" t="s">
        <v>133</v>
      </c>
      <c r="B3868" t="s">
        <v>0</v>
      </c>
      <c r="C3868" t="s">
        <v>221</v>
      </c>
      <c r="D3868" t="s">
        <v>440</v>
      </c>
      <c r="E3868" t="s">
        <v>697</v>
      </c>
      <c r="F3868" t="s">
        <v>111</v>
      </c>
      <c r="G3868" s="3">
        <v>58442.07</v>
      </c>
      <c r="H3868" s="3" t="str">
        <f>VLOOKUP($A3868&amp;$C3868&amp;$B3868,Mapping!$C:$G,3,0)</f>
        <v>Beauty</v>
      </c>
      <c r="I3868" t="str">
        <f>VLOOKUP($A3868&amp;$C3868&amp;$B3868,Mapping!$C:$G,4,0)</f>
        <v>NEUTROGENA</v>
      </c>
      <c r="J3868" t="str">
        <f t="shared" si="60"/>
        <v>BODY EMULSION</v>
      </c>
      <c r="K3868" t="str">
        <f>VLOOKUP($A3868&amp;$C3868&amp;$B3868,Mapping!$C:$G,5,0)</f>
        <v>Adult Skin Care</v>
      </c>
      <c r="L3868" t="str">
        <f>VLOOKUP(J3868&amp;H3868,Mapping!J:K,2,0)</f>
        <v>Body Emulsion</v>
      </c>
      <c r="M3868" t="str">
        <f>IF(OR(I3868="PIZ BUIN",I3868="LISTERINE"),VLOOKUP(E3868,MAPEO!C:D,2,0)&amp;" "&amp;H3868,VLOOKUP(E3868,MAPEO!C:D,2,0))</f>
        <v>Neutrogena Body</v>
      </c>
      <c r="N3868">
        <f>VLOOKUP(F3868,MD!A:B,2,0)</f>
        <v>0</v>
      </c>
    </row>
    <row r="3869" spans="1:14">
      <c r="A3869" t="s">
        <v>133</v>
      </c>
      <c r="B3869" t="s">
        <v>0</v>
      </c>
      <c r="C3869" t="s">
        <v>221</v>
      </c>
      <c r="D3869" t="s">
        <v>440</v>
      </c>
      <c r="E3869" t="s">
        <v>697</v>
      </c>
      <c r="F3869" t="s">
        <v>114</v>
      </c>
      <c r="G3869" s="3">
        <v>107141.32</v>
      </c>
      <c r="H3869" s="3" t="str">
        <f>VLOOKUP($A3869&amp;$C3869&amp;$B3869,Mapping!$C:$G,3,0)</f>
        <v>Beauty</v>
      </c>
      <c r="I3869" t="str">
        <f>VLOOKUP($A3869&amp;$C3869&amp;$B3869,Mapping!$C:$G,4,0)</f>
        <v>NEUTROGENA</v>
      </c>
      <c r="J3869" t="str">
        <f t="shared" si="60"/>
        <v>BODY EMULSION</v>
      </c>
      <c r="K3869" t="str">
        <f>VLOOKUP($A3869&amp;$C3869&amp;$B3869,Mapping!$C:$G,5,0)</f>
        <v>Adult Skin Care</v>
      </c>
      <c r="L3869" t="str">
        <f>VLOOKUP(J3869&amp;H3869,Mapping!J:K,2,0)</f>
        <v>Body Emulsion</v>
      </c>
      <c r="M3869" t="str">
        <f>IF(OR(I3869="PIZ BUIN",I3869="LISTERINE"),VLOOKUP(E3869,MAPEO!C:D,2,0)&amp;" "&amp;H3869,VLOOKUP(E3869,MAPEO!C:D,2,0))</f>
        <v>Neutrogena Body</v>
      </c>
      <c r="N3869">
        <f>VLOOKUP(F3869,MD!A:B,2,0)</f>
        <v>0</v>
      </c>
    </row>
    <row r="3870" spans="1:14">
      <c r="A3870" t="s">
        <v>133</v>
      </c>
      <c r="B3870" t="s">
        <v>0</v>
      </c>
      <c r="C3870" t="s">
        <v>221</v>
      </c>
      <c r="D3870" t="s">
        <v>440</v>
      </c>
      <c r="E3870" t="s">
        <v>697</v>
      </c>
      <c r="F3870" t="s">
        <v>115</v>
      </c>
      <c r="G3870" s="3">
        <v>232784.73</v>
      </c>
      <c r="H3870" s="3" t="str">
        <f>VLOOKUP($A3870&amp;$C3870&amp;$B3870,Mapping!$C:$G,3,0)</f>
        <v>Beauty</v>
      </c>
      <c r="I3870" t="str">
        <f>VLOOKUP($A3870&amp;$C3870&amp;$B3870,Mapping!$C:$G,4,0)</f>
        <v>NEUTROGENA</v>
      </c>
      <c r="J3870" t="str">
        <f t="shared" si="60"/>
        <v>BODY EMULSION</v>
      </c>
      <c r="K3870" t="str">
        <f>VLOOKUP($A3870&amp;$C3870&amp;$B3870,Mapping!$C:$G,5,0)</f>
        <v>Adult Skin Care</v>
      </c>
      <c r="L3870" t="str">
        <f>VLOOKUP(J3870&amp;H3870,Mapping!J:K,2,0)</f>
        <v>Body Emulsion</v>
      </c>
      <c r="M3870" t="str">
        <f>IF(OR(I3870="PIZ BUIN",I3870="LISTERINE"),VLOOKUP(E3870,MAPEO!C:D,2,0)&amp;" "&amp;H3870,VLOOKUP(E3870,MAPEO!C:D,2,0))</f>
        <v>Neutrogena Body</v>
      </c>
      <c r="N3870" t="str">
        <f>VLOOKUP(F3870,MD!A:B,2,0)</f>
        <v>YTD 2016</v>
      </c>
    </row>
    <row r="3871" spans="1:14">
      <c r="A3871" t="s">
        <v>133</v>
      </c>
      <c r="B3871" t="s">
        <v>0</v>
      </c>
      <c r="C3871" t="s">
        <v>221</v>
      </c>
      <c r="D3871" t="s">
        <v>440</v>
      </c>
      <c r="E3871" t="s">
        <v>697</v>
      </c>
      <c r="F3871" t="s">
        <v>117</v>
      </c>
      <c r="G3871" s="3">
        <v>208019.86</v>
      </c>
      <c r="H3871" s="3" t="str">
        <f>VLOOKUP($A3871&amp;$C3871&amp;$B3871,Mapping!$C:$G,3,0)</f>
        <v>Beauty</v>
      </c>
      <c r="I3871" t="str">
        <f>VLOOKUP($A3871&amp;$C3871&amp;$B3871,Mapping!$C:$G,4,0)</f>
        <v>NEUTROGENA</v>
      </c>
      <c r="J3871" t="str">
        <f t="shared" si="60"/>
        <v>BODY EMULSION</v>
      </c>
      <c r="K3871" t="str">
        <f>VLOOKUP($A3871&amp;$C3871&amp;$B3871,Mapping!$C:$G,5,0)</f>
        <v>Adult Skin Care</v>
      </c>
      <c r="L3871" t="str">
        <f>VLOOKUP(J3871&amp;H3871,Mapping!J:K,2,0)</f>
        <v>Body Emulsion</v>
      </c>
      <c r="M3871" t="str">
        <f>IF(OR(I3871="PIZ BUIN",I3871="LISTERINE"),VLOOKUP(E3871,MAPEO!C:D,2,0)&amp;" "&amp;H3871,VLOOKUP(E3871,MAPEO!C:D,2,0))</f>
        <v>Neutrogena Body</v>
      </c>
      <c r="N3871" t="str">
        <f>VLOOKUP(F3871,MD!A:B,2,0)</f>
        <v>YTD 2016</v>
      </c>
    </row>
    <row r="3872" spans="1:14">
      <c r="A3872" t="s">
        <v>133</v>
      </c>
      <c r="B3872" t="s">
        <v>0</v>
      </c>
      <c r="C3872" t="s">
        <v>221</v>
      </c>
      <c r="D3872" t="s">
        <v>440</v>
      </c>
      <c r="E3872" t="s">
        <v>697</v>
      </c>
      <c r="F3872" t="s">
        <v>118</v>
      </c>
      <c r="G3872" s="3">
        <v>197289.96</v>
      </c>
      <c r="H3872" s="3" t="str">
        <f>VLOOKUP($A3872&amp;$C3872&amp;$B3872,Mapping!$C:$G,3,0)</f>
        <v>Beauty</v>
      </c>
      <c r="I3872" t="str">
        <f>VLOOKUP($A3872&amp;$C3872&amp;$B3872,Mapping!$C:$G,4,0)</f>
        <v>NEUTROGENA</v>
      </c>
      <c r="J3872" t="str">
        <f t="shared" si="60"/>
        <v>BODY EMULSION</v>
      </c>
      <c r="K3872" t="str">
        <f>VLOOKUP($A3872&amp;$C3872&amp;$B3872,Mapping!$C:$G,5,0)</f>
        <v>Adult Skin Care</v>
      </c>
      <c r="L3872" t="str">
        <f>VLOOKUP(J3872&amp;H3872,Mapping!J:K,2,0)</f>
        <v>Body Emulsion</v>
      </c>
      <c r="M3872" t="str">
        <f>IF(OR(I3872="PIZ BUIN",I3872="LISTERINE"),VLOOKUP(E3872,MAPEO!C:D,2,0)&amp;" "&amp;H3872,VLOOKUP(E3872,MAPEO!C:D,2,0))</f>
        <v>Neutrogena Body</v>
      </c>
      <c r="N3872" t="str">
        <f>VLOOKUP(F3872,MD!A:B,2,0)</f>
        <v>YTD 2016</v>
      </c>
    </row>
    <row r="3873" spans="1:14">
      <c r="A3873" t="s">
        <v>133</v>
      </c>
      <c r="B3873" t="s">
        <v>0</v>
      </c>
      <c r="C3873" t="s">
        <v>221</v>
      </c>
      <c r="D3873" t="s">
        <v>440</v>
      </c>
      <c r="E3873" t="s">
        <v>698</v>
      </c>
      <c r="F3873" t="s">
        <v>482</v>
      </c>
      <c r="G3873" s="3">
        <v>24157.45</v>
      </c>
      <c r="H3873" s="3" t="str">
        <f>VLOOKUP($A3873&amp;$C3873&amp;$B3873,Mapping!$C:$G,3,0)</f>
        <v>Beauty</v>
      </c>
      <c r="I3873" t="str">
        <f>VLOOKUP($A3873&amp;$C3873&amp;$B3873,Mapping!$C:$G,4,0)</f>
        <v>NEUTROGENA</v>
      </c>
      <c r="J3873" t="str">
        <f t="shared" si="60"/>
        <v>BODY EMULSION</v>
      </c>
      <c r="K3873" t="str">
        <f>VLOOKUP($A3873&amp;$C3873&amp;$B3873,Mapping!$C:$G,5,0)</f>
        <v>Adult Skin Care</v>
      </c>
      <c r="L3873" t="str">
        <f>VLOOKUP(J3873&amp;H3873,Mapping!J:K,2,0)</f>
        <v>Body Emulsion</v>
      </c>
      <c r="M3873" t="str">
        <f>IF(OR(I3873="PIZ BUIN",I3873="LISTERINE"),VLOOKUP(E3873,MAPEO!C:D,2,0)&amp;" "&amp;H3873,VLOOKUP(E3873,MAPEO!C:D,2,0))</f>
        <v>Neutrogena Body</v>
      </c>
      <c r="N3873">
        <f>VLOOKUP(F3873,MD!A:B,2,0)</f>
        <v>0</v>
      </c>
    </row>
    <row r="3874" spans="1:14">
      <c r="A3874" t="s">
        <v>133</v>
      </c>
      <c r="B3874" t="s">
        <v>0</v>
      </c>
      <c r="C3874" t="s">
        <v>221</v>
      </c>
      <c r="D3874" t="s">
        <v>440</v>
      </c>
      <c r="E3874" t="s">
        <v>698</v>
      </c>
      <c r="F3874" t="s">
        <v>483</v>
      </c>
      <c r="G3874" s="3">
        <v>26107.89</v>
      </c>
      <c r="H3874" s="3" t="str">
        <f>VLOOKUP($A3874&amp;$C3874&amp;$B3874,Mapping!$C:$G,3,0)</f>
        <v>Beauty</v>
      </c>
      <c r="I3874" t="str">
        <f>VLOOKUP($A3874&amp;$C3874&amp;$B3874,Mapping!$C:$G,4,0)</f>
        <v>NEUTROGENA</v>
      </c>
      <c r="J3874" t="str">
        <f t="shared" si="60"/>
        <v>BODY EMULSION</v>
      </c>
      <c r="K3874" t="str">
        <f>VLOOKUP($A3874&amp;$C3874&amp;$B3874,Mapping!$C:$G,5,0)</f>
        <v>Adult Skin Care</v>
      </c>
      <c r="L3874" t="str">
        <f>VLOOKUP(J3874&amp;H3874,Mapping!J:K,2,0)</f>
        <v>Body Emulsion</v>
      </c>
      <c r="M3874" t="str">
        <f>IF(OR(I3874="PIZ BUIN",I3874="LISTERINE"),VLOOKUP(E3874,MAPEO!C:D,2,0)&amp;" "&amp;H3874,VLOOKUP(E3874,MAPEO!C:D,2,0))</f>
        <v>Neutrogena Body</v>
      </c>
      <c r="N3874">
        <f>VLOOKUP(F3874,MD!A:B,2,0)</f>
        <v>0</v>
      </c>
    </row>
    <row r="3875" spans="1:14">
      <c r="A3875" t="s">
        <v>133</v>
      </c>
      <c r="B3875" t="s">
        <v>0</v>
      </c>
      <c r="C3875" t="s">
        <v>221</v>
      </c>
      <c r="D3875" t="s">
        <v>440</v>
      </c>
      <c r="E3875" t="s">
        <v>698</v>
      </c>
      <c r="F3875" t="s">
        <v>484</v>
      </c>
      <c r="G3875" s="3">
        <v>28400.3</v>
      </c>
      <c r="H3875" s="3" t="str">
        <f>VLOOKUP($A3875&amp;$C3875&amp;$B3875,Mapping!$C:$G,3,0)</f>
        <v>Beauty</v>
      </c>
      <c r="I3875" t="str">
        <f>VLOOKUP($A3875&amp;$C3875&amp;$B3875,Mapping!$C:$G,4,0)</f>
        <v>NEUTROGENA</v>
      </c>
      <c r="J3875" t="str">
        <f t="shared" si="60"/>
        <v>BODY EMULSION</v>
      </c>
      <c r="K3875" t="str">
        <f>VLOOKUP($A3875&amp;$C3875&amp;$B3875,Mapping!$C:$G,5,0)</f>
        <v>Adult Skin Care</v>
      </c>
      <c r="L3875" t="str">
        <f>VLOOKUP(J3875&amp;H3875,Mapping!J:K,2,0)</f>
        <v>Body Emulsion</v>
      </c>
      <c r="M3875" t="str">
        <f>IF(OR(I3875="PIZ BUIN",I3875="LISTERINE"),VLOOKUP(E3875,MAPEO!C:D,2,0)&amp;" "&amp;H3875,VLOOKUP(E3875,MAPEO!C:D,2,0))</f>
        <v>Neutrogena Body</v>
      </c>
      <c r="N3875">
        <f>VLOOKUP(F3875,MD!A:B,2,0)</f>
        <v>0</v>
      </c>
    </row>
    <row r="3876" spans="1:14">
      <c r="A3876" t="s">
        <v>133</v>
      </c>
      <c r="B3876" t="s">
        <v>0</v>
      </c>
      <c r="C3876" t="s">
        <v>221</v>
      </c>
      <c r="D3876" t="s">
        <v>440</v>
      </c>
      <c r="E3876" t="s">
        <v>698</v>
      </c>
      <c r="F3876" t="s">
        <v>485</v>
      </c>
      <c r="G3876" s="3">
        <v>14606.79</v>
      </c>
      <c r="H3876" s="3" t="str">
        <f>VLOOKUP($A3876&amp;$C3876&amp;$B3876,Mapping!$C:$G,3,0)</f>
        <v>Beauty</v>
      </c>
      <c r="I3876" t="str">
        <f>VLOOKUP($A3876&amp;$C3876&amp;$B3876,Mapping!$C:$G,4,0)</f>
        <v>NEUTROGENA</v>
      </c>
      <c r="J3876" t="str">
        <f t="shared" si="60"/>
        <v>BODY EMULSION</v>
      </c>
      <c r="K3876" t="str">
        <f>VLOOKUP($A3876&amp;$C3876&amp;$B3876,Mapping!$C:$G,5,0)</f>
        <v>Adult Skin Care</v>
      </c>
      <c r="L3876" t="str">
        <f>VLOOKUP(J3876&amp;H3876,Mapping!J:K,2,0)</f>
        <v>Body Emulsion</v>
      </c>
      <c r="M3876" t="str">
        <f>IF(OR(I3876="PIZ BUIN",I3876="LISTERINE"),VLOOKUP(E3876,MAPEO!C:D,2,0)&amp;" "&amp;H3876,VLOOKUP(E3876,MAPEO!C:D,2,0))</f>
        <v>Neutrogena Body</v>
      </c>
      <c r="N3876">
        <f>VLOOKUP(F3876,MD!A:B,2,0)</f>
        <v>0</v>
      </c>
    </row>
    <row r="3877" spans="1:14">
      <c r="A3877" t="s">
        <v>133</v>
      </c>
      <c r="B3877" t="s">
        <v>0</v>
      </c>
      <c r="C3877" t="s">
        <v>221</v>
      </c>
      <c r="D3877" t="s">
        <v>440</v>
      </c>
      <c r="E3877" t="s">
        <v>698</v>
      </c>
      <c r="F3877" t="s">
        <v>486</v>
      </c>
      <c r="G3877" s="3">
        <v>25046.78</v>
      </c>
      <c r="H3877" s="3" t="str">
        <f>VLOOKUP($A3877&amp;$C3877&amp;$B3877,Mapping!$C:$G,3,0)</f>
        <v>Beauty</v>
      </c>
      <c r="I3877" t="str">
        <f>VLOOKUP($A3877&amp;$C3877&amp;$B3877,Mapping!$C:$G,4,0)</f>
        <v>NEUTROGENA</v>
      </c>
      <c r="J3877" t="str">
        <f t="shared" si="60"/>
        <v>BODY EMULSION</v>
      </c>
      <c r="K3877" t="str">
        <f>VLOOKUP($A3877&amp;$C3877&amp;$B3877,Mapping!$C:$G,5,0)</f>
        <v>Adult Skin Care</v>
      </c>
      <c r="L3877" t="str">
        <f>VLOOKUP(J3877&amp;H3877,Mapping!J:K,2,0)</f>
        <v>Body Emulsion</v>
      </c>
      <c r="M3877" t="str">
        <f>IF(OR(I3877="PIZ BUIN",I3877="LISTERINE"),VLOOKUP(E3877,MAPEO!C:D,2,0)&amp;" "&amp;H3877,VLOOKUP(E3877,MAPEO!C:D,2,0))</f>
        <v>Neutrogena Body</v>
      </c>
      <c r="N3877">
        <f>VLOOKUP(F3877,MD!A:B,2,0)</f>
        <v>0</v>
      </c>
    </row>
    <row r="3878" spans="1:14">
      <c r="A3878" t="s">
        <v>133</v>
      </c>
      <c r="B3878" t="s">
        <v>0</v>
      </c>
      <c r="C3878" t="s">
        <v>221</v>
      </c>
      <c r="D3878" t="s">
        <v>440</v>
      </c>
      <c r="E3878" t="s">
        <v>698</v>
      </c>
      <c r="F3878" t="s">
        <v>487</v>
      </c>
      <c r="G3878" s="3">
        <v>58906.71</v>
      </c>
      <c r="H3878" s="3" t="str">
        <f>VLOOKUP($A3878&amp;$C3878&amp;$B3878,Mapping!$C:$G,3,0)</f>
        <v>Beauty</v>
      </c>
      <c r="I3878" t="str">
        <f>VLOOKUP($A3878&amp;$C3878&amp;$B3878,Mapping!$C:$G,4,0)</f>
        <v>NEUTROGENA</v>
      </c>
      <c r="J3878" t="str">
        <f t="shared" si="60"/>
        <v>BODY EMULSION</v>
      </c>
      <c r="K3878" t="str">
        <f>VLOOKUP($A3878&amp;$C3878&amp;$B3878,Mapping!$C:$G,5,0)</f>
        <v>Adult Skin Care</v>
      </c>
      <c r="L3878" t="str">
        <f>VLOOKUP(J3878&amp;H3878,Mapping!J:K,2,0)</f>
        <v>Body Emulsion</v>
      </c>
      <c r="M3878" t="str">
        <f>IF(OR(I3878="PIZ BUIN",I3878="LISTERINE"),VLOOKUP(E3878,MAPEO!C:D,2,0)&amp;" "&amp;H3878,VLOOKUP(E3878,MAPEO!C:D,2,0))</f>
        <v>Neutrogena Body</v>
      </c>
      <c r="N3878">
        <f>VLOOKUP(F3878,MD!A:B,2,0)</f>
        <v>0</v>
      </c>
    </row>
    <row r="3879" spans="1:14">
      <c r="A3879" t="s">
        <v>133</v>
      </c>
      <c r="B3879" t="s">
        <v>0</v>
      </c>
      <c r="C3879" t="s">
        <v>221</v>
      </c>
      <c r="D3879" t="s">
        <v>440</v>
      </c>
      <c r="E3879" t="s">
        <v>698</v>
      </c>
      <c r="F3879" t="s">
        <v>488</v>
      </c>
      <c r="G3879" s="3">
        <v>21333.17</v>
      </c>
      <c r="H3879" s="3" t="str">
        <f>VLOOKUP($A3879&amp;$C3879&amp;$B3879,Mapping!$C:$G,3,0)</f>
        <v>Beauty</v>
      </c>
      <c r="I3879" t="str">
        <f>VLOOKUP($A3879&amp;$C3879&amp;$B3879,Mapping!$C:$G,4,0)</f>
        <v>NEUTROGENA</v>
      </c>
      <c r="J3879" t="str">
        <f t="shared" si="60"/>
        <v>BODY EMULSION</v>
      </c>
      <c r="K3879" t="str">
        <f>VLOOKUP($A3879&amp;$C3879&amp;$B3879,Mapping!$C:$G,5,0)</f>
        <v>Adult Skin Care</v>
      </c>
      <c r="L3879" t="str">
        <f>VLOOKUP(J3879&amp;H3879,Mapping!J:K,2,0)</f>
        <v>Body Emulsion</v>
      </c>
      <c r="M3879" t="str">
        <f>IF(OR(I3879="PIZ BUIN",I3879="LISTERINE"),VLOOKUP(E3879,MAPEO!C:D,2,0)&amp;" "&amp;H3879,VLOOKUP(E3879,MAPEO!C:D,2,0))</f>
        <v>Neutrogena Body</v>
      </c>
      <c r="N3879">
        <f>VLOOKUP(F3879,MD!A:B,2,0)</f>
        <v>0</v>
      </c>
    </row>
    <row r="3880" spans="1:14">
      <c r="A3880" t="s">
        <v>133</v>
      </c>
      <c r="B3880" t="s">
        <v>0</v>
      </c>
      <c r="C3880" t="s">
        <v>221</v>
      </c>
      <c r="D3880" t="s">
        <v>440</v>
      </c>
      <c r="E3880" t="s">
        <v>698</v>
      </c>
      <c r="F3880" t="s">
        <v>489</v>
      </c>
      <c r="G3880" s="3">
        <v>8226.06</v>
      </c>
      <c r="H3880" s="3" t="str">
        <f>VLOOKUP($A3880&amp;$C3880&amp;$B3880,Mapping!$C:$G,3,0)</f>
        <v>Beauty</v>
      </c>
      <c r="I3880" t="str">
        <f>VLOOKUP($A3880&amp;$C3880&amp;$B3880,Mapping!$C:$G,4,0)</f>
        <v>NEUTROGENA</v>
      </c>
      <c r="J3880" t="str">
        <f t="shared" si="60"/>
        <v>BODY EMULSION</v>
      </c>
      <c r="K3880" t="str">
        <f>VLOOKUP($A3880&amp;$C3880&amp;$B3880,Mapping!$C:$G,5,0)</f>
        <v>Adult Skin Care</v>
      </c>
      <c r="L3880" t="str">
        <f>VLOOKUP(J3880&amp;H3880,Mapping!J:K,2,0)</f>
        <v>Body Emulsion</v>
      </c>
      <c r="M3880" t="str">
        <f>IF(OR(I3880="PIZ BUIN",I3880="LISTERINE"),VLOOKUP(E3880,MAPEO!C:D,2,0)&amp;" "&amp;H3880,VLOOKUP(E3880,MAPEO!C:D,2,0))</f>
        <v>Neutrogena Body</v>
      </c>
      <c r="N3880">
        <f>VLOOKUP(F3880,MD!A:B,2,0)</f>
        <v>0</v>
      </c>
    </row>
    <row r="3881" spans="1:14">
      <c r="A3881" t="s">
        <v>133</v>
      </c>
      <c r="B3881" t="s">
        <v>0</v>
      </c>
      <c r="C3881" t="s">
        <v>221</v>
      </c>
      <c r="D3881" t="s">
        <v>440</v>
      </c>
      <c r="E3881" t="s">
        <v>698</v>
      </c>
      <c r="F3881" t="s">
        <v>490</v>
      </c>
      <c r="G3881" s="3">
        <v>114929.99</v>
      </c>
      <c r="H3881" s="3" t="str">
        <f>VLOOKUP($A3881&amp;$C3881&amp;$B3881,Mapping!$C:$G,3,0)</f>
        <v>Beauty</v>
      </c>
      <c r="I3881" t="str">
        <f>VLOOKUP($A3881&amp;$C3881&amp;$B3881,Mapping!$C:$G,4,0)</f>
        <v>NEUTROGENA</v>
      </c>
      <c r="J3881" t="str">
        <f t="shared" si="60"/>
        <v>BODY EMULSION</v>
      </c>
      <c r="K3881" t="str">
        <f>VLOOKUP($A3881&amp;$C3881&amp;$B3881,Mapping!$C:$G,5,0)</f>
        <v>Adult Skin Care</v>
      </c>
      <c r="L3881" t="str">
        <f>VLOOKUP(J3881&amp;H3881,Mapping!J:K,2,0)</f>
        <v>Body Emulsion</v>
      </c>
      <c r="M3881" t="str">
        <f>IF(OR(I3881="PIZ BUIN",I3881="LISTERINE"),VLOOKUP(E3881,MAPEO!C:D,2,0)&amp;" "&amp;H3881,VLOOKUP(E3881,MAPEO!C:D,2,0))</f>
        <v>Neutrogena Body</v>
      </c>
      <c r="N3881">
        <f>VLOOKUP(F3881,MD!A:B,2,0)</f>
        <v>0</v>
      </c>
    </row>
    <row r="3882" spans="1:14">
      <c r="A3882" t="s">
        <v>133</v>
      </c>
      <c r="B3882" t="s">
        <v>0</v>
      </c>
      <c r="C3882" t="s">
        <v>221</v>
      </c>
      <c r="D3882" t="s">
        <v>440</v>
      </c>
      <c r="E3882" t="s">
        <v>698</v>
      </c>
      <c r="F3882" t="s">
        <v>491</v>
      </c>
      <c r="G3882" s="3">
        <v>45113.29</v>
      </c>
      <c r="H3882" s="3" t="str">
        <f>VLOOKUP($A3882&amp;$C3882&amp;$B3882,Mapping!$C:$G,3,0)</f>
        <v>Beauty</v>
      </c>
      <c r="I3882" t="str">
        <f>VLOOKUP($A3882&amp;$C3882&amp;$B3882,Mapping!$C:$G,4,0)</f>
        <v>NEUTROGENA</v>
      </c>
      <c r="J3882" t="str">
        <f t="shared" si="60"/>
        <v>BODY EMULSION</v>
      </c>
      <c r="K3882" t="str">
        <f>VLOOKUP($A3882&amp;$C3882&amp;$B3882,Mapping!$C:$G,5,0)</f>
        <v>Adult Skin Care</v>
      </c>
      <c r="L3882" t="str">
        <f>VLOOKUP(J3882&amp;H3882,Mapping!J:K,2,0)</f>
        <v>Body Emulsion</v>
      </c>
      <c r="M3882" t="str">
        <f>IF(OR(I3882="PIZ BUIN",I3882="LISTERINE"),VLOOKUP(E3882,MAPEO!C:D,2,0)&amp;" "&amp;H3882,VLOOKUP(E3882,MAPEO!C:D,2,0))</f>
        <v>Neutrogena Body</v>
      </c>
      <c r="N3882">
        <f>VLOOKUP(F3882,MD!A:B,2,0)</f>
        <v>0</v>
      </c>
    </row>
    <row r="3883" spans="1:14">
      <c r="A3883" t="s">
        <v>133</v>
      </c>
      <c r="B3883" t="s">
        <v>0</v>
      </c>
      <c r="C3883" t="s">
        <v>221</v>
      </c>
      <c r="D3883" t="s">
        <v>440</v>
      </c>
      <c r="E3883" t="s">
        <v>698</v>
      </c>
      <c r="F3883" t="s">
        <v>492</v>
      </c>
      <c r="G3883" s="3">
        <v>58282.080000000002</v>
      </c>
      <c r="H3883" s="3" t="str">
        <f>VLOOKUP($A3883&amp;$C3883&amp;$B3883,Mapping!$C:$G,3,0)</f>
        <v>Beauty</v>
      </c>
      <c r="I3883" t="str">
        <f>VLOOKUP($A3883&amp;$C3883&amp;$B3883,Mapping!$C:$G,4,0)</f>
        <v>NEUTROGENA</v>
      </c>
      <c r="J3883" t="str">
        <f t="shared" si="60"/>
        <v>BODY EMULSION</v>
      </c>
      <c r="K3883" t="str">
        <f>VLOOKUP($A3883&amp;$C3883&amp;$B3883,Mapping!$C:$G,5,0)</f>
        <v>Adult Skin Care</v>
      </c>
      <c r="L3883" t="str">
        <f>VLOOKUP(J3883&amp;H3883,Mapping!J:K,2,0)</f>
        <v>Body Emulsion</v>
      </c>
      <c r="M3883" t="str">
        <f>IF(OR(I3883="PIZ BUIN",I3883="LISTERINE"),VLOOKUP(E3883,MAPEO!C:D,2,0)&amp;" "&amp;H3883,VLOOKUP(E3883,MAPEO!C:D,2,0))</f>
        <v>Neutrogena Body</v>
      </c>
      <c r="N3883">
        <f>VLOOKUP(F3883,MD!A:B,2,0)</f>
        <v>0</v>
      </c>
    </row>
    <row r="3884" spans="1:14">
      <c r="A3884" t="s">
        <v>133</v>
      </c>
      <c r="B3884" t="s">
        <v>0</v>
      </c>
      <c r="C3884" t="s">
        <v>221</v>
      </c>
      <c r="D3884" t="s">
        <v>440</v>
      </c>
      <c r="E3884" t="s">
        <v>698</v>
      </c>
      <c r="F3884" t="s">
        <v>493</v>
      </c>
      <c r="G3884" s="3">
        <v>21257.91</v>
      </c>
      <c r="H3884" s="3" t="str">
        <f>VLOOKUP($A3884&amp;$C3884&amp;$B3884,Mapping!$C:$G,3,0)</f>
        <v>Beauty</v>
      </c>
      <c r="I3884" t="str">
        <f>VLOOKUP($A3884&amp;$C3884&amp;$B3884,Mapping!$C:$G,4,0)</f>
        <v>NEUTROGENA</v>
      </c>
      <c r="J3884" t="str">
        <f t="shared" si="60"/>
        <v>BODY EMULSION</v>
      </c>
      <c r="K3884" t="str">
        <f>VLOOKUP($A3884&amp;$C3884&amp;$B3884,Mapping!$C:$G,5,0)</f>
        <v>Adult Skin Care</v>
      </c>
      <c r="L3884" t="str">
        <f>VLOOKUP(J3884&amp;H3884,Mapping!J:K,2,0)</f>
        <v>Body Emulsion</v>
      </c>
      <c r="M3884" t="str">
        <f>IF(OR(I3884="PIZ BUIN",I3884="LISTERINE"),VLOOKUP(E3884,MAPEO!C:D,2,0)&amp;" "&amp;H3884,VLOOKUP(E3884,MAPEO!C:D,2,0))</f>
        <v>Neutrogena Body</v>
      </c>
      <c r="N3884">
        <f>VLOOKUP(F3884,MD!A:B,2,0)</f>
        <v>0</v>
      </c>
    </row>
    <row r="3885" spans="1:14">
      <c r="A3885" t="s">
        <v>133</v>
      </c>
      <c r="B3885" t="s">
        <v>0</v>
      </c>
      <c r="C3885" t="s">
        <v>221</v>
      </c>
      <c r="D3885" t="s">
        <v>440</v>
      </c>
      <c r="E3885" t="s">
        <v>698</v>
      </c>
      <c r="F3885" t="s">
        <v>95</v>
      </c>
      <c r="G3885" s="3">
        <v>17126.46</v>
      </c>
      <c r="H3885" s="3" t="str">
        <f>VLOOKUP($A3885&amp;$C3885&amp;$B3885,Mapping!$C:$G,3,0)</f>
        <v>Beauty</v>
      </c>
      <c r="I3885" t="str">
        <f>VLOOKUP($A3885&amp;$C3885&amp;$B3885,Mapping!$C:$G,4,0)</f>
        <v>NEUTROGENA</v>
      </c>
      <c r="J3885" t="str">
        <f t="shared" si="60"/>
        <v>BODY EMULSION</v>
      </c>
      <c r="K3885" t="str">
        <f>VLOOKUP($A3885&amp;$C3885&amp;$B3885,Mapping!$C:$G,5,0)</f>
        <v>Adult Skin Care</v>
      </c>
      <c r="L3885" t="str">
        <f>VLOOKUP(J3885&amp;H3885,Mapping!J:K,2,0)</f>
        <v>Body Emulsion</v>
      </c>
      <c r="M3885" t="str">
        <f>IF(OR(I3885="PIZ BUIN",I3885="LISTERINE"),VLOOKUP(E3885,MAPEO!C:D,2,0)&amp;" "&amp;H3885,VLOOKUP(E3885,MAPEO!C:D,2,0))</f>
        <v>Neutrogena Body</v>
      </c>
      <c r="N3885" t="str">
        <f>VLOOKUP(F3885,MD!A:B,2,0)</f>
        <v>YTD 2015</v>
      </c>
    </row>
    <row r="3886" spans="1:14">
      <c r="A3886" t="s">
        <v>133</v>
      </c>
      <c r="B3886" t="s">
        <v>0</v>
      </c>
      <c r="C3886" t="s">
        <v>221</v>
      </c>
      <c r="D3886" t="s">
        <v>440</v>
      </c>
      <c r="E3886" t="s">
        <v>698</v>
      </c>
      <c r="F3886" t="s">
        <v>96</v>
      </c>
      <c r="G3886" s="3">
        <v>34634.519999999997</v>
      </c>
      <c r="H3886" s="3" t="str">
        <f>VLOOKUP($A3886&amp;$C3886&amp;$B3886,Mapping!$C:$G,3,0)</f>
        <v>Beauty</v>
      </c>
      <c r="I3886" t="str">
        <f>VLOOKUP($A3886&amp;$C3886&amp;$B3886,Mapping!$C:$G,4,0)</f>
        <v>NEUTROGENA</v>
      </c>
      <c r="J3886" t="str">
        <f t="shared" si="60"/>
        <v>BODY EMULSION</v>
      </c>
      <c r="K3886" t="str">
        <f>VLOOKUP($A3886&amp;$C3886&amp;$B3886,Mapping!$C:$G,5,0)</f>
        <v>Adult Skin Care</v>
      </c>
      <c r="L3886" t="str">
        <f>VLOOKUP(J3886&amp;H3886,Mapping!J:K,2,0)</f>
        <v>Body Emulsion</v>
      </c>
      <c r="M3886" t="str">
        <f>IF(OR(I3886="PIZ BUIN",I3886="LISTERINE"),VLOOKUP(E3886,MAPEO!C:D,2,0)&amp;" "&amp;H3886,VLOOKUP(E3886,MAPEO!C:D,2,0))</f>
        <v>Neutrogena Body</v>
      </c>
      <c r="N3886" t="str">
        <f>VLOOKUP(F3886,MD!A:B,2,0)</f>
        <v>YTD 2015</v>
      </c>
    </row>
    <row r="3887" spans="1:14">
      <c r="A3887" t="s">
        <v>133</v>
      </c>
      <c r="B3887" t="s">
        <v>0</v>
      </c>
      <c r="C3887" t="s">
        <v>221</v>
      </c>
      <c r="D3887" t="s">
        <v>440</v>
      </c>
      <c r="E3887" t="s">
        <v>698</v>
      </c>
      <c r="F3887" t="s">
        <v>97</v>
      </c>
      <c r="G3887" s="3">
        <v>52093.16</v>
      </c>
      <c r="H3887" s="3" t="str">
        <f>VLOOKUP($A3887&amp;$C3887&amp;$B3887,Mapping!$C:$G,3,0)</f>
        <v>Beauty</v>
      </c>
      <c r="I3887" t="str">
        <f>VLOOKUP($A3887&amp;$C3887&amp;$B3887,Mapping!$C:$G,4,0)</f>
        <v>NEUTROGENA</v>
      </c>
      <c r="J3887" t="str">
        <f t="shared" si="60"/>
        <v>BODY EMULSION</v>
      </c>
      <c r="K3887" t="str">
        <f>VLOOKUP($A3887&amp;$C3887&amp;$B3887,Mapping!$C:$G,5,0)</f>
        <v>Adult Skin Care</v>
      </c>
      <c r="L3887" t="str">
        <f>VLOOKUP(J3887&amp;H3887,Mapping!J:K,2,0)</f>
        <v>Body Emulsion</v>
      </c>
      <c r="M3887" t="str">
        <f>IF(OR(I3887="PIZ BUIN",I3887="LISTERINE"),VLOOKUP(E3887,MAPEO!C:D,2,0)&amp;" "&amp;H3887,VLOOKUP(E3887,MAPEO!C:D,2,0))</f>
        <v>Neutrogena Body</v>
      </c>
      <c r="N3887" t="str">
        <f>VLOOKUP(F3887,MD!A:B,2,0)</f>
        <v>YTD 2015</v>
      </c>
    </row>
    <row r="3888" spans="1:14">
      <c r="A3888" t="s">
        <v>133</v>
      </c>
      <c r="B3888" t="s">
        <v>0</v>
      </c>
      <c r="C3888" t="s">
        <v>221</v>
      </c>
      <c r="D3888" t="s">
        <v>440</v>
      </c>
      <c r="E3888" t="s">
        <v>698</v>
      </c>
      <c r="F3888" t="s">
        <v>101</v>
      </c>
      <c r="G3888" s="3">
        <v>134232.46</v>
      </c>
      <c r="H3888" s="3" t="str">
        <f>VLOOKUP($A3888&amp;$C3888&amp;$B3888,Mapping!$C:$G,3,0)</f>
        <v>Beauty</v>
      </c>
      <c r="I3888" t="str">
        <f>VLOOKUP($A3888&amp;$C3888&amp;$B3888,Mapping!$C:$G,4,0)</f>
        <v>NEUTROGENA</v>
      </c>
      <c r="J3888" t="str">
        <f t="shared" si="60"/>
        <v>BODY EMULSION</v>
      </c>
      <c r="K3888" t="str">
        <f>VLOOKUP($A3888&amp;$C3888&amp;$B3888,Mapping!$C:$G,5,0)</f>
        <v>Adult Skin Care</v>
      </c>
      <c r="L3888" t="str">
        <f>VLOOKUP(J3888&amp;H3888,Mapping!J:K,2,0)</f>
        <v>Body Emulsion</v>
      </c>
      <c r="M3888" t="str">
        <f>IF(OR(I3888="PIZ BUIN",I3888="LISTERINE"),VLOOKUP(E3888,MAPEO!C:D,2,0)&amp;" "&amp;H3888,VLOOKUP(E3888,MAPEO!C:D,2,0))</f>
        <v>Neutrogena Body</v>
      </c>
      <c r="N3888" t="str">
        <f>VLOOKUP(F3888,MD!A:B,2,0)</f>
        <v>YTD 2015</v>
      </c>
    </row>
    <row r="3889" spans="1:14">
      <c r="A3889" t="s">
        <v>133</v>
      </c>
      <c r="B3889" t="s">
        <v>0</v>
      </c>
      <c r="C3889" t="s">
        <v>221</v>
      </c>
      <c r="D3889" t="s">
        <v>440</v>
      </c>
      <c r="E3889" t="s">
        <v>698</v>
      </c>
      <c r="F3889" t="s">
        <v>104</v>
      </c>
      <c r="G3889" s="3">
        <v>12332.72</v>
      </c>
      <c r="H3889" s="3" t="str">
        <f>VLOOKUP($A3889&amp;$C3889&amp;$B3889,Mapping!$C:$G,3,0)</f>
        <v>Beauty</v>
      </c>
      <c r="I3889" t="str">
        <f>VLOOKUP($A3889&amp;$C3889&amp;$B3889,Mapping!$C:$G,4,0)</f>
        <v>NEUTROGENA</v>
      </c>
      <c r="J3889" t="str">
        <f t="shared" si="60"/>
        <v>BODY EMULSION</v>
      </c>
      <c r="K3889" t="str">
        <f>VLOOKUP($A3889&amp;$C3889&amp;$B3889,Mapping!$C:$G,5,0)</f>
        <v>Adult Skin Care</v>
      </c>
      <c r="L3889" t="str">
        <f>VLOOKUP(J3889&amp;H3889,Mapping!J:K,2,0)</f>
        <v>Body Emulsion</v>
      </c>
      <c r="M3889" t="str">
        <f>IF(OR(I3889="PIZ BUIN",I3889="LISTERINE"),VLOOKUP(E3889,MAPEO!C:D,2,0)&amp;" "&amp;H3889,VLOOKUP(E3889,MAPEO!C:D,2,0))</f>
        <v>Neutrogena Body</v>
      </c>
      <c r="N3889" t="str">
        <f>VLOOKUP(F3889,MD!A:B,2,0)</f>
        <v>YTD 2015</v>
      </c>
    </row>
    <row r="3890" spans="1:14">
      <c r="A3890" t="s">
        <v>133</v>
      </c>
      <c r="B3890" t="s">
        <v>0</v>
      </c>
      <c r="C3890" t="s">
        <v>221</v>
      </c>
      <c r="D3890" t="s">
        <v>440</v>
      </c>
      <c r="E3890" t="s">
        <v>698</v>
      </c>
      <c r="F3890" t="s">
        <v>105</v>
      </c>
      <c r="G3890" s="3">
        <v>35169.33</v>
      </c>
      <c r="H3890" s="3" t="str">
        <f>VLOOKUP($A3890&amp;$C3890&amp;$B3890,Mapping!$C:$G,3,0)</f>
        <v>Beauty</v>
      </c>
      <c r="I3890" t="str">
        <f>VLOOKUP($A3890&amp;$C3890&amp;$B3890,Mapping!$C:$G,4,0)</f>
        <v>NEUTROGENA</v>
      </c>
      <c r="J3890" t="str">
        <f t="shared" si="60"/>
        <v>BODY EMULSION</v>
      </c>
      <c r="K3890" t="str">
        <f>VLOOKUP($A3890&amp;$C3890&amp;$B3890,Mapping!$C:$G,5,0)</f>
        <v>Adult Skin Care</v>
      </c>
      <c r="L3890" t="str">
        <f>VLOOKUP(J3890&amp;H3890,Mapping!J:K,2,0)</f>
        <v>Body Emulsion</v>
      </c>
      <c r="M3890" t="str">
        <f>IF(OR(I3890="PIZ BUIN",I3890="LISTERINE"),VLOOKUP(E3890,MAPEO!C:D,2,0)&amp;" "&amp;H3890,VLOOKUP(E3890,MAPEO!C:D,2,0))</f>
        <v>Neutrogena Body</v>
      </c>
      <c r="N3890" t="str">
        <f>VLOOKUP(F3890,MD!A:B,2,0)</f>
        <v>YTD 2015</v>
      </c>
    </row>
    <row r="3891" spans="1:14">
      <c r="A3891" t="s">
        <v>133</v>
      </c>
      <c r="B3891" t="s">
        <v>0</v>
      </c>
      <c r="C3891" t="s">
        <v>221</v>
      </c>
      <c r="D3891" t="s">
        <v>440</v>
      </c>
      <c r="E3891" t="s">
        <v>698</v>
      </c>
      <c r="F3891" t="s">
        <v>106</v>
      </c>
      <c r="G3891" s="3">
        <v>14308.48</v>
      </c>
      <c r="H3891" s="3" t="str">
        <f>VLOOKUP($A3891&amp;$C3891&amp;$B3891,Mapping!$C:$G,3,0)</f>
        <v>Beauty</v>
      </c>
      <c r="I3891" t="str">
        <f>VLOOKUP($A3891&amp;$C3891&amp;$B3891,Mapping!$C:$G,4,0)</f>
        <v>NEUTROGENA</v>
      </c>
      <c r="J3891" t="str">
        <f t="shared" si="60"/>
        <v>BODY EMULSION</v>
      </c>
      <c r="K3891" t="str">
        <f>VLOOKUP($A3891&amp;$C3891&amp;$B3891,Mapping!$C:$G,5,0)</f>
        <v>Adult Skin Care</v>
      </c>
      <c r="L3891" t="str">
        <f>VLOOKUP(J3891&amp;H3891,Mapping!J:K,2,0)</f>
        <v>Body Emulsion</v>
      </c>
      <c r="M3891" t="str">
        <f>IF(OR(I3891="PIZ BUIN",I3891="LISTERINE"),VLOOKUP(E3891,MAPEO!C:D,2,0)&amp;" "&amp;H3891,VLOOKUP(E3891,MAPEO!C:D,2,0))</f>
        <v>Neutrogena Body</v>
      </c>
      <c r="N3891" t="str">
        <f>VLOOKUP(F3891,MD!A:B,2,0)</f>
        <v>YTD 2015</v>
      </c>
    </row>
    <row r="3892" spans="1:14">
      <c r="A3892" t="s">
        <v>133</v>
      </c>
      <c r="B3892" t="s">
        <v>0</v>
      </c>
      <c r="C3892" t="s">
        <v>221</v>
      </c>
      <c r="D3892" t="s">
        <v>440</v>
      </c>
      <c r="E3892" t="s">
        <v>698</v>
      </c>
      <c r="F3892" t="s">
        <v>108</v>
      </c>
      <c r="G3892" s="3">
        <v>11999.97</v>
      </c>
      <c r="H3892" s="3" t="str">
        <f>VLOOKUP($A3892&amp;$C3892&amp;$B3892,Mapping!$C:$G,3,0)</f>
        <v>Beauty</v>
      </c>
      <c r="I3892" t="str">
        <f>VLOOKUP($A3892&amp;$C3892&amp;$B3892,Mapping!$C:$G,4,0)</f>
        <v>NEUTROGENA</v>
      </c>
      <c r="J3892" t="str">
        <f t="shared" si="60"/>
        <v>BODY EMULSION</v>
      </c>
      <c r="K3892" t="str">
        <f>VLOOKUP($A3892&amp;$C3892&amp;$B3892,Mapping!$C:$G,5,0)</f>
        <v>Adult Skin Care</v>
      </c>
      <c r="L3892" t="str">
        <f>VLOOKUP(J3892&amp;H3892,Mapping!J:K,2,0)</f>
        <v>Body Emulsion</v>
      </c>
      <c r="M3892" t="str">
        <f>IF(OR(I3892="PIZ BUIN",I3892="LISTERINE"),VLOOKUP(E3892,MAPEO!C:D,2,0)&amp;" "&amp;H3892,VLOOKUP(E3892,MAPEO!C:D,2,0))</f>
        <v>Neutrogena Body</v>
      </c>
      <c r="N3892">
        <f>VLOOKUP(F3892,MD!A:B,2,0)</f>
        <v>0</v>
      </c>
    </row>
    <row r="3893" spans="1:14">
      <c r="A3893" t="s">
        <v>133</v>
      </c>
      <c r="B3893" t="s">
        <v>0</v>
      </c>
      <c r="C3893" t="s">
        <v>221</v>
      </c>
      <c r="D3893" t="s">
        <v>440</v>
      </c>
      <c r="E3893" t="s">
        <v>698</v>
      </c>
      <c r="F3893" t="s">
        <v>109</v>
      </c>
      <c r="G3893" s="3">
        <v>280852.51</v>
      </c>
      <c r="H3893" s="3" t="str">
        <f>VLOOKUP($A3893&amp;$C3893&amp;$B3893,Mapping!$C:$G,3,0)</f>
        <v>Beauty</v>
      </c>
      <c r="I3893" t="str">
        <f>VLOOKUP($A3893&amp;$C3893&amp;$B3893,Mapping!$C:$G,4,0)</f>
        <v>NEUTROGENA</v>
      </c>
      <c r="J3893" t="str">
        <f t="shared" si="60"/>
        <v>BODY EMULSION</v>
      </c>
      <c r="K3893" t="str">
        <f>VLOOKUP($A3893&amp;$C3893&amp;$B3893,Mapping!$C:$G,5,0)</f>
        <v>Adult Skin Care</v>
      </c>
      <c r="L3893" t="str">
        <f>VLOOKUP(J3893&amp;H3893,Mapping!J:K,2,0)</f>
        <v>Body Emulsion</v>
      </c>
      <c r="M3893" t="str">
        <f>IF(OR(I3893="PIZ BUIN",I3893="LISTERINE"),VLOOKUP(E3893,MAPEO!C:D,2,0)&amp;" "&amp;H3893,VLOOKUP(E3893,MAPEO!C:D,2,0))</f>
        <v>Neutrogena Body</v>
      </c>
      <c r="N3893">
        <f>VLOOKUP(F3893,MD!A:B,2,0)</f>
        <v>0</v>
      </c>
    </row>
    <row r="3894" spans="1:14">
      <c r="A3894" t="s">
        <v>133</v>
      </c>
      <c r="B3894" t="s">
        <v>0</v>
      </c>
      <c r="C3894" t="s">
        <v>221</v>
      </c>
      <c r="D3894" t="s">
        <v>440</v>
      </c>
      <c r="E3894" t="s">
        <v>698</v>
      </c>
      <c r="F3894" t="s">
        <v>110</v>
      </c>
      <c r="G3894" s="3">
        <v>47619.62</v>
      </c>
      <c r="H3894" s="3" t="str">
        <f>VLOOKUP($A3894&amp;$C3894&amp;$B3894,Mapping!$C:$G,3,0)</f>
        <v>Beauty</v>
      </c>
      <c r="I3894" t="str">
        <f>VLOOKUP($A3894&amp;$C3894&amp;$B3894,Mapping!$C:$G,4,0)</f>
        <v>NEUTROGENA</v>
      </c>
      <c r="J3894" t="str">
        <f t="shared" si="60"/>
        <v>BODY EMULSION</v>
      </c>
      <c r="K3894" t="str">
        <f>VLOOKUP($A3894&amp;$C3894&amp;$B3894,Mapping!$C:$G,5,0)</f>
        <v>Adult Skin Care</v>
      </c>
      <c r="L3894" t="str">
        <f>VLOOKUP(J3894&amp;H3894,Mapping!J:K,2,0)</f>
        <v>Body Emulsion</v>
      </c>
      <c r="M3894" t="str">
        <f>IF(OR(I3894="PIZ BUIN",I3894="LISTERINE"),VLOOKUP(E3894,MAPEO!C:D,2,0)&amp;" "&amp;H3894,VLOOKUP(E3894,MAPEO!C:D,2,0))</f>
        <v>Neutrogena Body</v>
      </c>
      <c r="N3894">
        <f>VLOOKUP(F3894,MD!A:B,2,0)</f>
        <v>0</v>
      </c>
    </row>
    <row r="3895" spans="1:14">
      <c r="A3895" t="s">
        <v>133</v>
      </c>
      <c r="B3895" t="s">
        <v>0</v>
      </c>
      <c r="C3895" t="s">
        <v>221</v>
      </c>
      <c r="D3895" t="s">
        <v>440</v>
      </c>
      <c r="E3895" t="s">
        <v>698</v>
      </c>
      <c r="F3895" t="s">
        <v>111</v>
      </c>
      <c r="G3895" s="3">
        <v>21411.81</v>
      </c>
      <c r="H3895" s="3" t="str">
        <f>VLOOKUP($A3895&amp;$C3895&amp;$B3895,Mapping!$C:$G,3,0)</f>
        <v>Beauty</v>
      </c>
      <c r="I3895" t="str">
        <f>VLOOKUP($A3895&amp;$C3895&amp;$B3895,Mapping!$C:$G,4,0)</f>
        <v>NEUTROGENA</v>
      </c>
      <c r="J3895" t="str">
        <f t="shared" ref="J3895:J3958" si="61">IF(OR(C3895="ROC",C3895="COMPEED"),E3895,D3895)</f>
        <v>BODY EMULSION</v>
      </c>
      <c r="K3895" t="str">
        <f>VLOOKUP($A3895&amp;$C3895&amp;$B3895,Mapping!$C:$G,5,0)</f>
        <v>Adult Skin Care</v>
      </c>
      <c r="L3895" t="str">
        <f>VLOOKUP(J3895&amp;H3895,Mapping!J:K,2,0)</f>
        <v>Body Emulsion</v>
      </c>
      <c r="M3895" t="str">
        <f>IF(OR(I3895="PIZ BUIN",I3895="LISTERINE"),VLOOKUP(E3895,MAPEO!C:D,2,0)&amp;" "&amp;H3895,VLOOKUP(E3895,MAPEO!C:D,2,0))</f>
        <v>Neutrogena Body</v>
      </c>
      <c r="N3895">
        <f>VLOOKUP(F3895,MD!A:B,2,0)</f>
        <v>0</v>
      </c>
    </row>
    <row r="3896" spans="1:14">
      <c r="A3896" t="s">
        <v>133</v>
      </c>
      <c r="B3896" t="s">
        <v>0</v>
      </c>
      <c r="C3896" t="s">
        <v>221</v>
      </c>
      <c r="D3896" t="s">
        <v>440</v>
      </c>
      <c r="E3896" t="s">
        <v>698</v>
      </c>
      <c r="F3896" t="s">
        <v>114</v>
      </c>
      <c r="G3896" s="3">
        <v>32528.49</v>
      </c>
      <c r="H3896" s="3" t="str">
        <f>VLOOKUP($A3896&amp;$C3896&amp;$B3896,Mapping!$C:$G,3,0)</f>
        <v>Beauty</v>
      </c>
      <c r="I3896" t="str">
        <f>VLOOKUP($A3896&amp;$C3896&amp;$B3896,Mapping!$C:$G,4,0)</f>
        <v>NEUTROGENA</v>
      </c>
      <c r="J3896" t="str">
        <f t="shared" si="61"/>
        <v>BODY EMULSION</v>
      </c>
      <c r="K3896" t="str">
        <f>VLOOKUP($A3896&amp;$C3896&amp;$B3896,Mapping!$C:$G,5,0)</f>
        <v>Adult Skin Care</v>
      </c>
      <c r="L3896" t="str">
        <f>VLOOKUP(J3896&amp;H3896,Mapping!J:K,2,0)</f>
        <v>Body Emulsion</v>
      </c>
      <c r="M3896" t="str">
        <f>IF(OR(I3896="PIZ BUIN",I3896="LISTERINE"),VLOOKUP(E3896,MAPEO!C:D,2,0)&amp;" "&amp;H3896,VLOOKUP(E3896,MAPEO!C:D,2,0))</f>
        <v>Neutrogena Body</v>
      </c>
      <c r="N3896">
        <f>VLOOKUP(F3896,MD!A:B,2,0)</f>
        <v>0</v>
      </c>
    </row>
    <row r="3897" spans="1:14">
      <c r="A3897" t="s">
        <v>133</v>
      </c>
      <c r="B3897" t="s">
        <v>0</v>
      </c>
      <c r="C3897" t="s">
        <v>221</v>
      </c>
      <c r="D3897" t="s">
        <v>440</v>
      </c>
      <c r="E3897" t="s">
        <v>698</v>
      </c>
      <c r="F3897" t="s">
        <v>115</v>
      </c>
      <c r="G3897" s="3">
        <v>106575.03</v>
      </c>
      <c r="H3897" s="3" t="str">
        <f>VLOOKUP($A3897&amp;$C3897&amp;$B3897,Mapping!$C:$G,3,0)</f>
        <v>Beauty</v>
      </c>
      <c r="I3897" t="str">
        <f>VLOOKUP($A3897&amp;$C3897&amp;$B3897,Mapping!$C:$G,4,0)</f>
        <v>NEUTROGENA</v>
      </c>
      <c r="J3897" t="str">
        <f t="shared" si="61"/>
        <v>BODY EMULSION</v>
      </c>
      <c r="K3897" t="str">
        <f>VLOOKUP($A3897&amp;$C3897&amp;$B3897,Mapping!$C:$G,5,0)</f>
        <v>Adult Skin Care</v>
      </c>
      <c r="L3897" t="str">
        <f>VLOOKUP(J3897&amp;H3897,Mapping!J:K,2,0)</f>
        <v>Body Emulsion</v>
      </c>
      <c r="M3897" t="str">
        <f>IF(OR(I3897="PIZ BUIN",I3897="LISTERINE"),VLOOKUP(E3897,MAPEO!C:D,2,0)&amp;" "&amp;H3897,VLOOKUP(E3897,MAPEO!C:D,2,0))</f>
        <v>Neutrogena Body</v>
      </c>
      <c r="N3897" t="str">
        <f>VLOOKUP(F3897,MD!A:B,2,0)</f>
        <v>YTD 2016</v>
      </c>
    </row>
    <row r="3898" spans="1:14">
      <c r="A3898" t="s">
        <v>133</v>
      </c>
      <c r="B3898" t="s">
        <v>0</v>
      </c>
      <c r="C3898" t="s">
        <v>221</v>
      </c>
      <c r="D3898" t="s">
        <v>440</v>
      </c>
      <c r="E3898" t="s">
        <v>698</v>
      </c>
      <c r="F3898" t="s">
        <v>117</v>
      </c>
      <c r="G3898" s="3">
        <v>92280.99</v>
      </c>
      <c r="H3898" s="3" t="str">
        <f>VLOOKUP($A3898&amp;$C3898&amp;$B3898,Mapping!$C:$G,3,0)</f>
        <v>Beauty</v>
      </c>
      <c r="I3898" t="str">
        <f>VLOOKUP($A3898&amp;$C3898&amp;$B3898,Mapping!$C:$G,4,0)</f>
        <v>NEUTROGENA</v>
      </c>
      <c r="J3898" t="str">
        <f t="shared" si="61"/>
        <v>BODY EMULSION</v>
      </c>
      <c r="K3898" t="str">
        <f>VLOOKUP($A3898&amp;$C3898&amp;$B3898,Mapping!$C:$G,5,0)</f>
        <v>Adult Skin Care</v>
      </c>
      <c r="L3898" t="str">
        <f>VLOOKUP(J3898&amp;H3898,Mapping!J:K,2,0)</f>
        <v>Body Emulsion</v>
      </c>
      <c r="M3898" t="str">
        <f>IF(OR(I3898="PIZ BUIN",I3898="LISTERINE"),VLOOKUP(E3898,MAPEO!C:D,2,0)&amp;" "&amp;H3898,VLOOKUP(E3898,MAPEO!C:D,2,0))</f>
        <v>Neutrogena Body</v>
      </c>
      <c r="N3898" t="str">
        <f>VLOOKUP(F3898,MD!A:B,2,0)</f>
        <v>YTD 2016</v>
      </c>
    </row>
    <row r="3899" spans="1:14">
      <c r="A3899" t="s">
        <v>133</v>
      </c>
      <c r="B3899" t="s">
        <v>0</v>
      </c>
      <c r="C3899" t="s">
        <v>221</v>
      </c>
      <c r="D3899" t="s">
        <v>440</v>
      </c>
      <c r="E3899" t="s">
        <v>698</v>
      </c>
      <c r="F3899" t="s">
        <v>118</v>
      </c>
      <c r="G3899" s="3">
        <v>69658.39</v>
      </c>
      <c r="H3899" s="3" t="str">
        <f>VLOOKUP($A3899&amp;$C3899&amp;$B3899,Mapping!$C:$G,3,0)</f>
        <v>Beauty</v>
      </c>
      <c r="I3899" t="str">
        <f>VLOOKUP($A3899&amp;$C3899&amp;$B3899,Mapping!$C:$G,4,0)</f>
        <v>NEUTROGENA</v>
      </c>
      <c r="J3899" t="str">
        <f t="shared" si="61"/>
        <v>BODY EMULSION</v>
      </c>
      <c r="K3899" t="str">
        <f>VLOOKUP($A3899&amp;$C3899&amp;$B3899,Mapping!$C:$G,5,0)</f>
        <v>Adult Skin Care</v>
      </c>
      <c r="L3899" t="str">
        <f>VLOOKUP(J3899&amp;H3899,Mapping!J:K,2,0)</f>
        <v>Body Emulsion</v>
      </c>
      <c r="M3899" t="str">
        <f>IF(OR(I3899="PIZ BUIN",I3899="LISTERINE"),VLOOKUP(E3899,MAPEO!C:D,2,0)&amp;" "&amp;H3899,VLOOKUP(E3899,MAPEO!C:D,2,0))</f>
        <v>Neutrogena Body</v>
      </c>
      <c r="N3899" t="str">
        <f>VLOOKUP(F3899,MD!A:B,2,0)</f>
        <v>YTD 2016</v>
      </c>
    </row>
    <row r="3900" spans="1:14">
      <c r="A3900" t="s">
        <v>133</v>
      </c>
      <c r="B3900" t="s">
        <v>0</v>
      </c>
      <c r="C3900" t="s">
        <v>221</v>
      </c>
      <c r="D3900" t="s">
        <v>440</v>
      </c>
      <c r="E3900" t="s">
        <v>699</v>
      </c>
      <c r="F3900" t="s">
        <v>482</v>
      </c>
      <c r="G3900" s="3">
        <v>142756.87</v>
      </c>
      <c r="H3900" s="3" t="str">
        <f>VLOOKUP($A3900&amp;$C3900&amp;$B3900,Mapping!$C:$G,3,0)</f>
        <v>Beauty</v>
      </c>
      <c r="I3900" t="str">
        <f>VLOOKUP($A3900&amp;$C3900&amp;$B3900,Mapping!$C:$G,4,0)</f>
        <v>NEUTROGENA</v>
      </c>
      <c r="J3900" t="str">
        <f t="shared" si="61"/>
        <v>BODY EMULSION</v>
      </c>
      <c r="K3900" t="str">
        <f>VLOOKUP($A3900&amp;$C3900&amp;$B3900,Mapping!$C:$G,5,0)</f>
        <v>Adult Skin Care</v>
      </c>
      <c r="L3900" t="str">
        <f>VLOOKUP(J3900&amp;H3900,Mapping!J:K,2,0)</f>
        <v>Body Emulsion</v>
      </c>
      <c r="M3900" t="str">
        <f>IF(OR(I3900="PIZ BUIN",I3900="LISTERINE"),VLOOKUP(E3900,MAPEO!C:D,2,0)&amp;" "&amp;H3900,VLOOKUP(E3900,MAPEO!C:D,2,0))</f>
        <v>Neutrogena Body</v>
      </c>
      <c r="N3900">
        <f>VLOOKUP(F3900,MD!A:B,2,0)</f>
        <v>0</v>
      </c>
    </row>
    <row r="3901" spans="1:14">
      <c r="A3901" t="s">
        <v>133</v>
      </c>
      <c r="B3901" t="s">
        <v>0</v>
      </c>
      <c r="C3901" t="s">
        <v>221</v>
      </c>
      <c r="D3901" t="s">
        <v>440</v>
      </c>
      <c r="E3901" t="s">
        <v>699</v>
      </c>
      <c r="F3901" t="s">
        <v>483</v>
      </c>
      <c r="G3901" s="3">
        <v>138304.79</v>
      </c>
      <c r="H3901" s="3" t="str">
        <f>VLOOKUP($A3901&amp;$C3901&amp;$B3901,Mapping!$C:$G,3,0)</f>
        <v>Beauty</v>
      </c>
      <c r="I3901" t="str">
        <f>VLOOKUP($A3901&amp;$C3901&amp;$B3901,Mapping!$C:$G,4,0)</f>
        <v>NEUTROGENA</v>
      </c>
      <c r="J3901" t="str">
        <f t="shared" si="61"/>
        <v>BODY EMULSION</v>
      </c>
      <c r="K3901" t="str">
        <f>VLOOKUP($A3901&amp;$C3901&amp;$B3901,Mapping!$C:$G,5,0)</f>
        <v>Adult Skin Care</v>
      </c>
      <c r="L3901" t="str">
        <f>VLOOKUP(J3901&amp;H3901,Mapping!J:K,2,0)</f>
        <v>Body Emulsion</v>
      </c>
      <c r="M3901" t="str">
        <f>IF(OR(I3901="PIZ BUIN",I3901="LISTERINE"),VLOOKUP(E3901,MAPEO!C:D,2,0)&amp;" "&amp;H3901,VLOOKUP(E3901,MAPEO!C:D,2,0))</f>
        <v>Neutrogena Body</v>
      </c>
      <c r="N3901">
        <f>VLOOKUP(F3901,MD!A:B,2,0)</f>
        <v>0</v>
      </c>
    </row>
    <row r="3902" spans="1:14">
      <c r="A3902" t="s">
        <v>133</v>
      </c>
      <c r="B3902" t="s">
        <v>0</v>
      </c>
      <c r="C3902" t="s">
        <v>221</v>
      </c>
      <c r="D3902" t="s">
        <v>440</v>
      </c>
      <c r="E3902" t="s">
        <v>699</v>
      </c>
      <c r="F3902" t="s">
        <v>484</v>
      </c>
      <c r="G3902" s="3">
        <v>189410.02</v>
      </c>
      <c r="H3902" s="3" t="str">
        <f>VLOOKUP($A3902&amp;$C3902&amp;$B3902,Mapping!$C:$G,3,0)</f>
        <v>Beauty</v>
      </c>
      <c r="I3902" t="str">
        <f>VLOOKUP($A3902&amp;$C3902&amp;$B3902,Mapping!$C:$G,4,0)</f>
        <v>NEUTROGENA</v>
      </c>
      <c r="J3902" t="str">
        <f t="shared" si="61"/>
        <v>BODY EMULSION</v>
      </c>
      <c r="K3902" t="str">
        <f>VLOOKUP($A3902&amp;$C3902&amp;$B3902,Mapping!$C:$G,5,0)</f>
        <v>Adult Skin Care</v>
      </c>
      <c r="L3902" t="str">
        <f>VLOOKUP(J3902&amp;H3902,Mapping!J:K,2,0)</f>
        <v>Body Emulsion</v>
      </c>
      <c r="M3902" t="str">
        <f>IF(OR(I3902="PIZ BUIN",I3902="LISTERINE"),VLOOKUP(E3902,MAPEO!C:D,2,0)&amp;" "&amp;H3902,VLOOKUP(E3902,MAPEO!C:D,2,0))</f>
        <v>Neutrogena Body</v>
      </c>
      <c r="N3902">
        <f>VLOOKUP(F3902,MD!A:B,2,0)</f>
        <v>0</v>
      </c>
    </row>
    <row r="3903" spans="1:14">
      <c r="A3903" t="s">
        <v>133</v>
      </c>
      <c r="B3903" t="s">
        <v>0</v>
      </c>
      <c r="C3903" t="s">
        <v>221</v>
      </c>
      <c r="D3903" t="s">
        <v>440</v>
      </c>
      <c r="E3903" t="s">
        <v>699</v>
      </c>
      <c r="F3903" t="s">
        <v>485</v>
      </c>
      <c r="G3903" s="3">
        <v>71424.92</v>
      </c>
      <c r="H3903" s="3" t="str">
        <f>VLOOKUP($A3903&amp;$C3903&amp;$B3903,Mapping!$C:$G,3,0)</f>
        <v>Beauty</v>
      </c>
      <c r="I3903" t="str">
        <f>VLOOKUP($A3903&amp;$C3903&amp;$B3903,Mapping!$C:$G,4,0)</f>
        <v>NEUTROGENA</v>
      </c>
      <c r="J3903" t="str">
        <f t="shared" si="61"/>
        <v>BODY EMULSION</v>
      </c>
      <c r="K3903" t="str">
        <f>VLOOKUP($A3903&amp;$C3903&amp;$B3903,Mapping!$C:$G,5,0)</f>
        <v>Adult Skin Care</v>
      </c>
      <c r="L3903" t="str">
        <f>VLOOKUP(J3903&amp;H3903,Mapping!J:K,2,0)</f>
        <v>Body Emulsion</v>
      </c>
      <c r="M3903" t="str">
        <f>IF(OR(I3903="PIZ BUIN",I3903="LISTERINE"),VLOOKUP(E3903,MAPEO!C:D,2,0)&amp;" "&amp;H3903,VLOOKUP(E3903,MAPEO!C:D,2,0))</f>
        <v>Neutrogena Body</v>
      </c>
      <c r="N3903">
        <f>VLOOKUP(F3903,MD!A:B,2,0)</f>
        <v>0</v>
      </c>
    </row>
    <row r="3904" spans="1:14">
      <c r="A3904" t="s">
        <v>133</v>
      </c>
      <c r="B3904" t="s">
        <v>0</v>
      </c>
      <c r="C3904" t="s">
        <v>221</v>
      </c>
      <c r="D3904" t="s">
        <v>440</v>
      </c>
      <c r="E3904" t="s">
        <v>699</v>
      </c>
      <c r="F3904" t="s">
        <v>486</v>
      </c>
      <c r="G3904" s="3">
        <v>102623.71</v>
      </c>
      <c r="H3904" s="3" t="str">
        <f>VLOOKUP($A3904&amp;$C3904&amp;$B3904,Mapping!$C:$G,3,0)</f>
        <v>Beauty</v>
      </c>
      <c r="I3904" t="str">
        <f>VLOOKUP($A3904&amp;$C3904&amp;$B3904,Mapping!$C:$G,4,0)</f>
        <v>NEUTROGENA</v>
      </c>
      <c r="J3904" t="str">
        <f t="shared" si="61"/>
        <v>BODY EMULSION</v>
      </c>
      <c r="K3904" t="str">
        <f>VLOOKUP($A3904&amp;$C3904&amp;$B3904,Mapping!$C:$G,5,0)</f>
        <v>Adult Skin Care</v>
      </c>
      <c r="L3904" t="str">
        <f>VLOOKUP(J3904&amp;H3904,Mapping!J:K,2,0)</f>
        <v>Body Emulsion</v>
      </c>
      <c r="M3904" t="str">
        <f>IF(OR(I3904="PIZ BUIN",I3904="LISTERINE"),VLOOKUP(E3904,MAPEO!C:D,2,0)&amp;" "&amp;H3904,VLOOKUP(E3904,MAPEO!C:D,2,0))</f>
        <v>Neutrogena Body</v>
      </c>
      <c r="N3904">
        <f>VLOOKUP(F3904,MD!A:B,2,0)</f>
        <v>0</v>
      </c>
    </row>
    <row r="3905" spans="1:14">
      <c r="A3905" t="s">
        <v>133</v>
      </c>
      <c r="B3905" t="s">
        <v>0</v>
      </c>
      <c r="C3905" t="s">
        <v>221</v>
      </c>
      <c r="D3905" t="s">
        <v>440</v>
      </c>
      <c r="E3905" t="s">
        <v>699</v>
      </c>
      <c r="F3905" t="s">
        <v>487</v>
      </c>
      <c r="G3905" s="3">
        <v>169546.23999999999</v>
      </c>
      <c r="H3905" s="3" t="str">
        <f>VLOOKUP($A3905&amp;$C3905&amp;$B3905,Mapping!$C:$G,3,0)</f>
        <v>Beauty</v>
      </c>
      <c r="I3905" t="str">
        <f>VLOOKUP($A3905&amp;$C3905&amp;$B3905,Mapping!$C:$G,4,0)</f>
        <v>NEUTROGENA</v>
      </c>
      <c r="J3905" t="str">
        <f t="shared" si="61"/>
        <v>BODY EMULSION</v>
      </c>
      <c r="K3905" t="str">
        <f>VLOOKUP($A3905&amp;$C3905&amp;$B3905,Mapping!$C:$G,5,0)</f>
        <v>Adult Skin Care</v>
      </c>
      <c r="L3905" t="str">
        <f>VLOOKUP(J3905&amp;H3905,Mapping!J:K,2,0)</f>
        <v>Body Emulsion</v>
      </c>
      <c r="M3905" t="str">
        <f>IF(OR(I3905="PIZ BUIN",I3905="LISTERINE"),VLOOKUP(E3905,MAPEO!C:D,2,0)&amp;" "&amp;H3905,VLOOKUP(E3905,MAPEO!C:D,2,0))</f>
        <v>Neutrogena Body</v>
      </c>
      <c r="N3905">
        <f>VLOOKUP(F3905,MD!A:B,2,0)</f>
        <v>0</v>
      </c>
    </row>
    <row r="3906" spans="1:14">
      <c r="A3906" t="s">
        <v>133</v>
      </c>
      <c r="B3906" t="s">
        <v>0</v>
      </c>
      <c r="C3906" t="s">
        <v>221</v>
      </c>
      <c r="D3906" t="s">
        <v>440</v>
      </c>
      <c r="E3906" t="s">
        <v>699</v>
      </c>
      <c r="F3906" t="s">
        <v>488</v>
      </c>
      <c r="G3906" s="3">
        <v>42768.9</v>
      </c>
      <c r="H3906" s="3" t="str">
        <f>VLOOKUP($A3906&amp;$C3906&amp;$B3906,Mapping!$C:$G,3,0)</f>
        <v>Beauty</v>
      </c>
      <c r="I3906" t="str">
        <f>VLOOKUP($A3906&amp;$C3906&amp;$B3906,Mapping!$C:$G,4,0)</f>
        <v>NEUTROGENA</v>
      </c>
      <c r="J3906" t="str">
        <f t="shared" si="61"/>
        <v>BODY EMULSION</v>
      </c>
      <c r="K3906" t="str">
        <f>VLOOKUP($A3906&amp;$C3906&amp;$B3906,Mapping!$C:$G,5,0)</f>
        <v>Adult Skin Care</v>
      </c>
      <c r="L3906" t="str">
        <f>VLOOKUP(J3906&amp;H3906,Mapping!J:K,2,0)</f>
        <v>Body Emulsion</v>
      </c>
      <c r="M3906" t="str">
        <f>IF(OR(I3906="PIZ BUIN",I3906="LISTERINE"),VLOOKUP(E3906,MAPEO!C:D,2,0)&amp;" "&amp;H3906,VLOOKUP(E3906,MAPEO!C:D,2,0))</f>
        <v>Neutrogena Body</v>
      </c>
      <c r="N3906">
        <f>VLOOKUP(F3906,MD!A:B,2,0)</f>
        <v>0</v>
      </c>
    </row>
    <row r="3907" spans="1:14">
      <c r="A3907" t="s">
        <v>133</v>
      </c>
      <c r="B3907" t="s">
        <v>0</v>
      </c>
      <c r="C3907" t="s">
        <v>221</v>
      </c>
      <c r="D3907" t="s">
        <v>440</v>
      </c>
      <c r="E3907" t="s">
        <v>699</v>
      </c>
      <c r="F3907" t="s">
        <v>489</v>
      </c>
      <c r="G3907" s="3">
        <v>24717.96</v>
      </c>
      <c r="H3907" s="3" t="str">
        <f>VLOOKUP($A3907&amp;$C3907&amp;$B3907,Mapping!$C:$G,3,0)</f>
        <v>Beauty</v>
      </c>
      <c r="I3907" t="str">
        <f>VLOOKUP($A3907&amp;$C3907&amp;$B3907,Mapping!$C:$G,4,0)</f>
        <v>NEUTROGENA</v>
      </c>
      <c r="J3907" t="str">
        <f t="shared" si="61"/>
        <v>BODY EMULSION</v>
      </c>
      <c r="K3907" t="str">
        <f>VLOOKUP($A3907&amp;$C3907&amp;$B3907,Mapping!$C:$G,5,0)</f>
        <v>Adult Skin Care</v>
      </c>
      <c r="L3907" t="str">
        <f>VLOOKUP(J3907&amp;H3907,Mapping!J:K,2,0)</f>
        <v>Body Emulsion</v>
      </c>
      <c r="M3907" t="str">
        <f>IF(OR(I3907="PIZ BUIN",I3907="LISTERINE"),VLOOKUP(E3907,MAPEO!C:D,2,0)&amp;" "&amp;H3907,VLOOKUP(E3907,MAPEO!C:D,2,0))</f>
        <v>Neutrogena Body</v>
      </c>
      <c r="N3907">
        <f>VLOOKUP(F3907,MD!A:B,2,0)</f>
        <v>0</v>
      </c>
    </row>
    <row r="3908" spans="1:14">
      <c r="A3908" t="s">
        <v>133</v>
      </c>
      <c r="B3908" t="s">
        <v>0</v>
      </c>
      <c r="C3908" t="s">
        <v>221</v>
      </c>
      <c r="D3908" t="s">
        <v>440</v>
      </c>
      <c r="E3908" t="s">
        <v>699</v>
      </c>
      <c r="F3908" t="s">
        <v>490</v>
      </c>
      <c r="G3908" s="3">
        <v>239137.93</v>
      </c>
      <c r="H3908" s="3" t="str">
        <f>VLOOKUP($A3908&amp;$C3908&amp;$B3908,Mapping!$C:$G,3,0)</f>
        <v>Beauty</v>
      </c>
      <c r="I3908" t="str">
        <f>VLOOKUP($A3908&amp;$C3908&amp;$B3908,Mapping!$C:$G,4,0)</f>
        <v>NEUTROGENA</v>
      </c>
      <c r="J3908" t="str">
        <f t="shared" si="61"/>
        <v>BODY EMULSION</v>
      </c>
      <c r="K3908" t="str">
        <f>VLOOKUP($A3908&amp;$C3908&amp;$B3908,Mapping!$C:$G,5,0)</f>
        <v>Adult Skin Care</v>
      </c>
      <c r="L3908" t="str">
        <f>VLOOKUP(J3908&amp;H3908,Mapping!J:K,2,0)</f>
        <v>Body Emulsion</v>
      </c>
      <c r="M3908" t="str">
        <f>IF(OR(I3908="PIZ BUIN",I3908="LISTERINE"),VLOOKUP(E3908,MAPEO!C:D,2,0)&amp;" "&amp;H3908,VLOOKUP(E3908,MAPEO!C:D,2,0))</f>
        <v>Neutrogena Body</v>
      </c>
      <c r="N3908">
        <f>VLOOKUP(F3908,MD!A:B,2,0)</f>
        <v>0</v>
      </c>
    </row>
    <row r="3909" spans="1:14">
      <c r="A3909" t="s">
        <v>133</v>
      </c>
      <c r="B3909" t="s">
        <v>0</v>
      </c>
      <c r="C3909" t="s">
        <v>221</v>
      </c>
      <c r="D3909" t="s">
        <v>440</v>
      </c>
      <c r="E3909" t="s">
        <v>699</v>
      </c>
      <c r="F3909" t="s">
        <v>491</v>
      </c>
      <c r="G3909" s="3">
        <v>134328.95000000001</v>
      </c>
      <c r="H3909" s="3" t="str">
        <f>VLOOKUP($A3909&amp;$C3909&amp;$B3909,Mapping!$C:$G,3,0)</f>
        <v>Beauty</v>
      </c>
      <c r="I3909" t="str">
        <f>VLOOKUP($A3909&amp;$C3909&amp;$B3909,Mapping!$C:$G,4,0)</f>
        <v>NEUTROGENA</v>
      </c>
      <c r="J3909" t="str">
        <f t="shared" si="61"/>
        <v>BODY EMULSION</v>
      </c>
      <c r="K3909" t="str">
        <f>VLOOKUP($A3909&amp;$C3909&amp;$B3909,Mapping!$C:$G,5,0)</f>
        <v>Adult Skin Care</v>
      </c>
      <c r="L3909" t="str">
        <f>VLOOKUP(J3909&amp;H3909,Mapping!J:K,2,0)</f>
        <v>Body Emulsion</v>
      </c>
      <c r="M3909" t="str">
        <f>IF(OR(I3909="PIZ BUIN",I3909="LISTERINE"),VLOOKUP(E3909,MAPEO!C:D,2,0)&amp;" "&amp;H3909,VLOOKUP(E3909,MAPEO!C:D,2,0))</f>
        <v>Neutrogena Body</v>
      </c>
      <c r="N3909">
        <f>VLOOKUP(F3909,MD!A:B,2,0)</f>
        <v>0</v>
      </c>
    </row>
    <row r="3910" spans="1:14">
      <c r="A3910" t="s">
        <v>133</v>
      </c>
      <c r="B3910" t="s">
        <v>0</v>
      </c>
      <c r="C3910" t="s">
        <v>221</v>
      </c>
      <c r="D3910" t="s">
        <v>440</v>
      </c>
      <c r="E3910" t="s">
        <v>699</v>
      </c>
      <c r="F3910" t="s">
        <v>492</v>
      </c>
      <c r="G3910" s="3">
        <v>116725.62</v>
      </c>
      <c r="H3910" s="3" t="str">
        <f>VLOOKUP($A3910&amp;$C3910&amp;$B3910,Mapping!$C:$G,3,0)</f>
        <v>Beauty</v>
      </c>
      <c r="I3910" t="str">
        <f>VLOOKUP($A3910&amp;$C3910&amp;$B3910,Mapping!$C:$G,4,0)</f>
        <v>NEUTROGENA</v>
      </c>
      <c r="J3910" t="str">
        <f t="shared" si="61"/>
        <v>BODY EMULSION</v>
      </c>
      <c r="K3910" t="str">
        <f>VLOOKUP($A3910&amp;$C3910&amp;$B3910,Mapping!$C:$G,5,0)</f>
        <v>Adult Skin Care</v>
      </c>
      <c r="L3910" t="str">
        <f>VLOOKUP(J3910&amp;H3910,Mapping!J:K,2,0)</f>
        <v>Body Emulsion</v>
      </c>
      <c r="M3910" t="str">
        <f>IF(OR(I3910="PIZ BUIN",I3910="LISTERINE"),VLOOKUP(E3910,MAPEO!C:D,2,0)&amp;" "&amp;H3910,VLOOKUP(E3910,MAPEO!C:D,2,0))</f>
        <v>Neutrogena Body</v>
      </c>
      <c r="N3910">
        <f>VLOOKUP(F3910,MD!A:B,2,0)</f>
        <v>0</v>
      </c>
    </row>
    <row r="3911" spans="1:14">
      <c r="A3911" t="s">
        <v>133</v>
      </c>
      <c r="B3911" t="s">
        <v>0</v>
      </c>
      <c r="C3911" t="s">
        <v>221</v>
      </c>
      <c r="D3911" t="s">
        <v>440</v>
      </c>
      <c r="E3911" t="s">
        <v>699</v>
      </c>
      <c r="F3911" t="s">
        <v>493</v>
      </c>
      <c r="G3911" s="3">
        <v>77186.570000000007</v>
      </c>
      <c r="H3911" s="3" t="str">
        <f>VLOOKUP($A3911&amp;$C3911&amp;$B3911,Mapping!$C:$G,3,0)</f>
        <v>Beauty</v>
      </c>
      <c r="I3911" t="str">
        <f>VLOOKUP($A3911&amp;$C3911&amp;$B3911,Mapping!$C:$G,4,0)</f>
        <v>NEUTROGENA</v>
      </c>
      <c r="J3911" t="str">
        <f t="shared" si="61"/>
        <v>BODY EMULSION</v>
      </c>
      <c r="K3911" t="str">
        <f>VLOOKUP($A3911&amp;$C3911&amp;$B3911,Mapping!$C:$G,5,0)</f>
        <v>Adult Skin Care</v>
      </c>
      <c r="L3911" t="str">
        <f>VLOOKUP(J3911&amp;H3911,Mapping!J:K,2,0)</f>
        <v>Body Emulsion</v>
      </c>
      <c r="M3911" t="str">
        <f>IF(OR(I3911="PIZ BUIN",I3911="LISTERINE"),VLOOKUP(E3911,MAPEO!C:D,2,0)&amp;" "&amp;H3911,VLOOKUP(E3911,MAPEO!C:D,2,0))</f>
        <v>Neutrogena Body</v>
      </c>
      <c r="N3911">
        <f>VLOOKUP(F3911,MD!A:B,2,0)</f>
        <v>0</v>
      </c>
    </row>
    <row r="3912" spans="1:14">
      <c r="A3912" t="s">
        <v>133</v>
      </c>
      <c r="B3912" t="s">
        <v>0</v>
      </c>
      <c r="C3912" t="s">
        <v>221</v>
      </c>
      <c r="D3912" t="s">
        <v>440</v>
      </c>
      <c r="E3912" t="s">
        <v>699</v>
      </c>
      <c r="F3912" t="s">
        <v>95</v>
      </c>
      <c r="G3912" s="3">
        <v>28198.75</v>
      </c>
      <c r="H3912" s="3" t="str">
        <f>VLOOKUP($A3912&amp;$C3912&amp;$B3912,Mapping!$C:$G,3,0)</f>
        <v>Beauty</v>
      </c>
      <c r="I3912" t="str">
        <f>VLOOKUP($A3912&amp;$C3912&amp;$B3912,Mapping!$C:$G,4,0)</f>
        <v>NEUTROGENA</v>
      </c>
      <c r="J3912" t="str">
        <f t="shared" si="61"/>
        <v>BODY EMULSION</v>
      </c>
      <c r="K3912" t="str">
        <f>VLOOKUP($A3912&amp;$C3912&amp;$B3912,Mapping!$C:$G,5,0)</f>
        <v>Adult Skin Care</v>
      </c>
      <c r="L3912" t="str">
        <f>VLOOKUP(J3912&amp;H3912,Mapping!J:K,2,0)</f>
        <v>Body Emulsion</v>
      </c>
      <c r="M3912" t="str">
        <f>IF(OR(I3912="PIZ BUIN",I3912="LISTERINE"),VLOOKUP(E3912,MAPEO!C:D,2,0)&amp;" "&amp;H3912,VLOOKUP(E3912,MAPEO!C:D,2,0))</f>
        <v>Neutrogena Body</v>
      </c>
      <c r="N3912" t="str">
        <f>VLOOKUP(F3912,MD!A:B,2,0)</f>
        <v>YTD 2015</v>
      </c>
    </row>
    <row r="3913" spans="1:14">
      <c r="A3913" t="s">
        <v>133</v>
      </c>
      <c r="B3913" t="s">
        <v>0</v>
      </c>
      <c r="C3913" t="s">
        <v>221</v>
      </c>
      <c r="D3913" t="s">
        <v>440</v>
      </c>
      <c r="E3913" t="s">
        <v>699</v>
      </c>
      <c r="F3913" t="s">
        <v>96</v>
      </c>
      <c r="G3913" s="3">
        <v>92524.53</v>
      </c>
      <c r="H3913" s="3" t="str">
        <f>VLOOKUP($A3913&amp;$C3913&amp;$B3913,Mapping!$C:$G,3,0)</f>
        <v>Beauty</v>
      </c>
      <c r="I3913" t="str">
        <f>VLOOKUP($A3913&amp;$C3913&amp;$B3913,Mapping!$C:$G,4,0)</f>
        <v>NEUTROGENA</v>
      </c>
      <c r="J3913" t="str">
        <f t="shared" si="61"/>
        <v>BODY EMULSION</v>
      </c>
      <c r="K3913" t="str">
        <f>VLOOKUP($A3913&amp;$C3913&amp;$B3913,Mapping!$C:$G,5,0)</f>
        <v>Adult Skin Care</v>
      </c>
      <c r="L3913" t="str">
        <f>VLOOKUP(J3913&amp;H3913,Mapping!J:K,2,0)</f>
        <v>Body Emulsion</v>
      </c>
      <c r="M3913" t="str">
        <f>IF(OR(I3913="PIZ BUIN",I3913="LISTERINE"),VLOOKUP(E3913,MAPEO!C:D,2,0)&amp;" "&amp;H3913,VLOOKUP(E3913,MAPEO!C:D,2,0))</f>
        <v>Neutrogena Body</v>
      </c>
      <c r="N3913" t="str">
        <f>VLOOKUP(F3913,MD!A:B,2,0)</f>
        <v>YTD 2015</v>
      </c>
    </row>
    <row r="3914" spans="1:14">
      <c r="A3914" t="s">
        <v>133</v>
      </c>
      <c r="B3914" t="s">
        <v>0</v>
      </c>
      <c r="C3914" t="s">
        <v>221</v>
      </c>
      <c r="D3914" t="s">
        <v>440</v>
      </c>
      <c r="E3914" t="s">
        <v>699</v>
      </c>
      <c r="F3914" t="s">
        <v>97</v>
      </c>
      <c r="G3914" s="3">
        <v>162734.9</v>
      </c>
      <c r="H3914" s="3" t="str">
        <f>VLOOKUP($A3914&amp;$C3914&amp;$B3914,Mapping!$C:$G,3,0)</f>
        <v>Beauty</v>
      </c>
      <c r="I3914" t="str">
        <f>VLOOKUP($A3914&amp;$C3914&amp;$B3914,Mapping!$C:$G,4,0)</f>
        <v>NEUTROGENA</v>
      </c>
      <c r="J3914" t="str">
        <f t="shared" si="61"/>
        <v>BODY EMULSION</v>
      </c>
      <c r="K3914" t="str">
        <f>VLOOKUP($A3914&amp;$C3914&amp;$B3914,Mapping!$C:$G,5,0)</f>
        <v>Adult Skin Care</v>
      </c>
      <c r="L3914" t="str">
        <f>VLOOKUP(J3914&amp;H3914,Mapping!J:K,2,0)</f>
        <v>Body Emulsion</v>
      </c>
      <c r="M3914" t="str">
        <f>IF(OR(I3914="PIZ BUIN",I3914="LISTERINE"),VLOOKUP(E3914,MAPEO!C:D,2,0)&amp;" "&amp;H3914,VLOOKUP(E3914,MAPEO!C:D,2,0))</f>
        <v>Neutrogena Body</v>
      </c>
      <c r="N3914" t="str">
        <f>VLOOKUP(F3914,MD!A:B,2,0)</f>
        <v>YTD 2015</v>
      </c>
    </row>
    <row r="3915" spans="1:14">
      <c r="A3915" t="s">
        <v>133</v>
      </c>
      <c r="B3915" t="s">
        <v>0</v>
      </c>
      <c r="C3915" t="s">
        <v>221</v>
      </c>
      <c r="D3915" t="s">
        <v>440</v>
      </c>
      <c r="E3915" t="s">
        <v>699</v>
      </c>
      <c r="F3915" t="s">
        <v>101</v>
      </c>
      <c r="G3915" s="3">
        <v>279608.71999999997</v>
      </c>
      <c r="H3915" s="3" t="str">
        <f>VLOOKUP($A3915&amp;$C3915&amp;$B3915,Mapping!$C:$G,3,0)</f>
        <v>Beauty</v>
      </c>
      <c r="I3915" t="str">
        <f>VLOOKUP($A3915&amp;$C3915&amp;$B3915,Mapping!$C:$G,4,0)</f>
        <v>NEUTROGENA</v>
      </c>
      <c r="J3915" t="str">
        <f t="shared" si="61"/>
        <v>BODY EMULSION</v>
      </c>
      <c r="K3915" t="str">
        <f>VLOOKUP($A3915&amp;$C3915&amp;$B3915,Mapping!$C:$G,5,0)</f>
        <v>Adult Skin Care</v>
      </c>
      <c r="L3915" t="str">
        <f>VLOOKUP(J3915&amp;H3915,Mapping!J:K,2,0)</f>
        <v>Body Emulsion</v>
      </c>
      <c r="M3915" t="str">
        <f>IF(OR(I3915="PIZ BUIN",I3915="LISTERINE"),VLOOKUP(E3915,MAPEO!C:D,2,0)&amp;" "&amp;H3915,VLOOKUP(E3915,MAPEO!C:D,2,0))</f>
        <v>Neutrogena Body</v>
      </c>
      <c r="N3915" t="str">
        <f>VLOOKUP(F3915,MD!A:B,2,0)</f>
        <v>YTD 2015</v>
      </c>
    </row>
    <row r="3916" spans="1:14">
      <c r="A3916" t="s">
        <v>133</v>
      </c>
      <c r="B3916" t="s">
        <v>0</v>
      </c>
      <c r="C3916" t="s">
        <v>221</v>
      </c>
      <c r="D3916" t="s">
        <v>440</v>
      </c>
      <c r="E3916" t="s">
        <v>699</v>
      </c>
      <c r="F3916" t="s">
        <v>104</v>
      </c>
      <c r="G3916" s="3">
        <v>76922.89</v>
      </c>
      <c r="H3916" s="3" t="str">
        <f>VLOOKUP($A3916&amp;$C3916&amp;$B3916,Mapping!$C:$G,3,0)</f>
        <v>Beauty</v>
      </c>
      <c r="I3916" t="str">
        <f>VLOOKUP($A3916&amp;$C3916&amp;$B3916,Mapping!$C:$G,4,0)</f>
        <v>NEUTROGENA</v>
      </c>
      <c r="J3916" t="str">
        <f t="shared" si="61"/>
        <v>BODY EMULSION</v>
      </c>
      <c r="K3916" t="str">
        <f>VLOOKUP($A3916&amp;$C3916&amp;$B3916,Mapping!$C:$G,5,0)</f>
        <v>Adult Skin Care</v>
      </c>
      <c r="L3916" t="str">
        <f>VLOOKUP(J3916&amp;H3916,Mapping!J:K,2,0)</f>
        <v>Body Emulsion</v>
      </c>
      <c r="M3916" t="str">
        <f>IF(OR(I3916="PIZ BUIN",I3916="LISTERINE"),VLOOKUP(E3916,MAPEO!C:D,2,0)&amp;" "&amp;H3916,VLOOKUP(E3916,MAPEO!C:D,2,0))</f>
        <v>Neutrogena Body</v>
      </c>
      <c r="N3916" t="str">
        <f>VLOOKUP(F3916,MD!A:B,2,0)</f>
        <v>YTD 2015</v>
      </c>
    </row>
    <row r="3917" spans="1:14">
      <c r="A3917" t="s">
        <v>133</v>
      </c>
      <c r="B3917" t="s">
        <v>0</v>
      </c>
      <c r="C3917" t="s">
        <v>221</v>
      </c>
      <c r="D3917" t="s">
        <v>440</v>
      </c>
      <c r="E3917" t="s">
        <v>699</v>
      </c>
      <c r="F3917" t="s">
        <v>105</v>
      </c>
      <c r="G3917" s="3">
        <v>133178.09</v>
      </c>
      <c r="H3917" s="3" t="str">
        <f>VLOOKUP($A3917&amp;$C3917&amp;$B3917,Mapping!$C:$G,3,0)</f>
        <v>Beauty</v>
      </c>
      <c r="I3917" t="str">
        <f>VLOOKUP($A3917&amp;$C3917&amp;$B3917,Mapping!$C:$G,4,0)</f>
        <v>NEUTROGENA</v>
      </c>
      <c r="J3917" t="str">
        <f t="shared" si="61"/>
        <v>BODY EMULSION</v>
      </c>
      <c r="K3917" t="str">
        <f>VLOOKUP($A3917&amp;$C3917&amp;$B3917,Mapping!$C:$G,5,0)</f>
        <v>Adult Skin Care</v>
      </c>
      <c r="L3917" t="str">
        <f>VLOOKUP(J3917&amp;H3917,Mapping!J:K,2,0)</f>
        <v>Body Emulsion</v>
      </c>
      <c r="M3917" t="str">
        <f>IF(OR(I3917="PIZ BUIN",I3917="LISTERINE"),VLOOKUP(E3917,MAPEO!C:D,2,0)&amp;" "&amp;H3917,VLOOKUP(E3917,MAPEO!C:D,2,0))</f>
        <v>Neutrogena Body</v>
      </c>
      <c r="N3917" t="str">
        <f>VLOOKUP(F3917,MD!A:B,2,0)</f>
        <v>YTD 2015</v>
      </c>
    </row>
    <row r="3918" spans="1:14">
      <c r="A3918" t="s">
        <v>133</v>
      </c>
      <c r="B3918" t="s">
        <v>0</v>
      </c>
      <c r="C3918" t="s">
        <v>221</v>
      </c>
      <c r="D3918" t="s">
        <v>440</v>
      </c>
      <c r="E3918" t="s">
        <v>699</v>
      </c>
      <c r="F3918" t="s">
        <v>106</v>
      </c>
      <c r="G3918" s="3">
        <v>64034.1</v>
      </c>
      <c r="H3918" s="3" t="str">
        <f>VLOOKUP($A3918&amp;$C3918&amp;$B3918,Mapping!$C:$G,3,0)</f>
        <v>Beauty</v>
      </c>
      <c r="I3918" t="str">
        <f>VLOOKUP($A3918&amp;$C3918&amp;$B3918,Mapping!$C:$G,4,0)</f>
        <v>NEUTROGENA</v>
      </c>
      <c r="J3918" t="str">
        <f t="shared" si="61"/>
        <v>BODY EMULSION</v>
      </c>
      <c r="K3918" t="str">
        <f>VLOOKUP($A3918&amp;$C3918&amp;$B3918,Mapping!$C:$G,5,0)</f>
        <v>Adult Skin Care</v>
      </c>
      <c r="L3918" t="str">
        <f>VLOOKUP(J3918&amp;H3918,Mapping!J:K,2,0)</f>
        <v>Body Emulsion</v>
      </c>
      <c r="M3918" t="str">
        <f>IF(OR(I3918="PIZ BUIN",I3918="LISTERINE"),VLOOKUP(E3918,MAPEO!C:D,2,0)&amp;" "&amp;H3918,VLOOKUP(E3918,MAPEO!C:D,2,0))</f>
        <v>Neutrogena Body</v>
      </c>
      <c r="N3918" t="str">
        <f>VLOOKUP(F3918,MD!A:B,2,0)</f>
        <v>YTD 2015</v>
      </c>
    </row>
    <row r="3919" spans="1:14">
      <c r="A3919" t="s">
        <v>133</v>
      </c>
      <c r="B3919" t="s">
        <v>0</v>
      </c>
      <c r="C3919" t="s">
        <v>221</v>
      </c>
      <c r="D3919" t="s">
        <v>440</v>
      </c>
      <c r="E3919" t="s">
        <v>699</v>
      </c>
      <c r="F3919" t="s">
        <v>108</v>
      </c>
      <c r="G3919" s="3">
        <v>33342.47</v>
      </c>
      <c r="H3919" s="3" t="str">
        <f>VLOOKUP($A3919&amp;$C3919&amp;$B3919,Mapping!$C:$G,3,0)</f>
        <v>Beauty</v>
      </c>
      <c r="I3919" t="str">
        <f>VLOOKUP($A3919&amp;$C3919&amp;$B3919,Mapping!$C:$G,4,0)</f>
        <v>NEUTROGENA</v>
      </c>
      <c r="J3919" t="str">
        <f t="shared" si="61"/>
        <v>BODY EMULSION</v>
      </c>
      <c r="K3919" t="str">
        <f>VLOOKUP($A3919&amp;$C3919&amp;$B3919,Mapping!$C:$G,5,0)</f>
        <v>Adult Skin Care</v>
      </c>
      <c r="L3919" t="str">
        <f>VLOOKUP(J3919&amp;H3919,Mapping!J:K,2,0)</f>
        <v>Body Emulsion</v>
      </c>
      <c r="M3919" t="str">
        <f>IF(OR(I3919="PIZ BUIN",I3919="LISTERINE"),VLOOKUP(E3919,MAPEO!C:D,2,0)&amp;" "&amp;H3919,VLOOKUP(E3919,MAPEO!C:D,2,0))</f>
        <v>Neutrogena Body</v>
      </c>
      <c r="N3919">
        <f>VLOOKUP(F3919,MD!A:B,2,0)</f>
        <v>0</v>
      </c>
    </row>
    <row r="3920" spans="1:14">
      <c r="A3920" t="s">
        <v>133</v>
      </c>
      <c r="B3920" t="s">
        <v>0</v>
      </c>
      <c r="C3920" t="s">
        <v>221</v>
      </c>
      <c r="D3920" t="s">
        <v>440</v>
      </c>
      <c r="E3920" t="s">
        <v>699</v>
      </c>
      <c r="F3920" t="s">
        <v>109</v>
      </c>
      <c r="G3920" s="3">
        <v>301491.90000000002</v>
      </c>
      <c r="H3920" s="3" t="str">
        <f>VLOOKUP($A3920&amp;$C3920&amp;$B3920,Mapping!$C:$G,3,0)</f>
        <v>Beauty</v>
      </c>
      <c r="I3920" t="str">
        <f>VLOOKUP($A3920&amp;$C3920&amp;$B3920,Mapping!$C:$G,4,0)</f>
        <v>NEUTROGENA</v>
      </c>
      <c r="J3920" t="str">
        <f t="shared" si="61"/>
        <v>BODY EMULSION</v>
      </c>
      <c r="K3920" t="str">
        <f>VLOOKUP($A3920&amp;$C3920&amp;$B3920,Mapping!$C:$G,5,0)</f>
        <v>Adult Skin Care</v>
      </c>
      <c r="L3920" t="str">
        <f>VLOOKUP(J3920&amp;H3920,Mapping!J:K,2,0)</f>
        <v>Body Emulsion</v>
      </c>
      <c r="M3920" t="str">
        <f>IF(OR(I3920="PIZ BUIN",I3920="LISTERINE"),VLOOKUP(E3920,MAPEO!C:D,2,0)&amp;" "&amp;H3920,VLOOKUP(E3920,MAPEO!C:D,2,0))</f>
        <v>Neutrogena Body</v>
      </c>
      <c r="N3920">
        <f>VLOOKUP(F3920,MD!A:B,2,0)</f>
        <v>0</v>
      </c>
    </row>
    <row r="3921" spans="1:14">
      <c r="A3921" t="s">
        <v>133</v>
      </c>
      <c r="B3921" t="s">
        <v>0</v>
      </c>
      <c r="C3921" t="s">
        <v>221</v>
      </c>
      <c r="D3921" t="s">
        <v>440</v>
      </c>
      <c r="E3921" t="s">
        <v>699</v>
      </c>
      <c r="F3921" t="s">
        <v>110</v>
      </c>
      <c r="G3921" s="3">
        <v>101657.75</v>
      </c>
      <c r="H3921" s="3" t="str">
        <f>VLOOKUP($A3921&amp;$C3921&amp;$B3921,Mapping!$C:$G,3,0)</f>
        <v>Beauty</v>
      </c>
      <c r="I3921" t="str">
        <f>VLOOKUP($A3921&amp;$C3921&amp;$B3921,Mapping!$C:$G,4,0)</f>
        <v>NEUTROGENA</v>
      </c>
      <c r="J3921" t="str">
        <f t="shared" si="61"/>
        <v>BODY EMULSION</v>
      </c>
      <c r="K3921" t="str">
        <f>VLOOKUP($A3921&amp;$C3921&amp;$B3921,Mapping!$C:$G,5,0)</f>
        <v>Adult Skin Care</v>
      </c>
      <c r="L3921" t="str">
        <f>VLOOKUP(J3921&amp;H3921,Mapping!J:K,2,0)</f>
        <v>Body Emulsion</v>
      </c>
      <c r="M3921" t="str">
        <f>IF(OR(I3921="PIZ BUIN",I3921="LISTERINE"),VLOOKUP(E3921,MAPEO!C:D,2,0)&amp;" "&amp;H3921,VLOOKUP(E3921,MAPEO!C:D,2,0))</f>
        <v>Neutrogena Body</v>
      </c>
      <c r="N3921">
        <f>VLOOKUP(F3921,MD!A:B,2,0)</f>
        <v>0</v>
      </c>
    </row>
    <row r="3922" spans="1:14">
      <c r="A3922" t="s">
        <v>133</v>
      </c>
      <c r="B3922" t="s">
        <v>0</v>
      </c>
      <c r="C3922" t="s">
        <v>221</v>
      </c>
      <c r="D3922" t="s">
        <v>440</v>
      </c>
      <c r="E3922" t="s">
        <v>699</v>
      </c>
      <c r="F3922" t="s">
        <v>111</v>
      </c>
      <c r="G3922" s="3">
        <v>54672.01</v>
      </c>
      <c r="H3922" s="3" t="str">
        <f>VLOOKUP($A3922&amp;$C3922&amp;$B3922,Mapping!$C:$G,3,0)</f>
        <v>Beauty</v>
      </c>
      <c r="I3922" t="str">
        <f>VLOOKUP($A3922&amp;$C3922&amp;$B3922,Mapping!$C:$G,4,0)</f>
        <v>NEUTROGENA</v>
      </c>
      <c r="J3922" t="str">
        <f t="shared" si="61"/>
        <v>BODY EMULSION</v>
      </c>
      <c r="K3922" t="str">
        <f>VLOOKUP($A3922&amp;$C3922&amp;$B3922,Mapping!$C:$G,5,0)</f>
        <v>Adult Skin Care</v>
      </c>
      <c r="L3922" t="str">
        <f>VLOOKUP(J3922&amp;H3922,Mapping!J:K,2,0)</f>
        <v>Body Emulsion</v>
      </c>
      <c r="M3922" t="str">
        <f>IF(OR(I3922="PIZ BUIN",I3922="LISTERINE"),VLOOKUP(E3922,MAPEO!C:D,2,0)&amp;" "&amp;H3922,VLOOKUP(E3922,MAPEO!C:D,2,0))</f>
        <v>Neutrogena Body</v>
      </c>
      <c r="N3922">
        <f>VLOOKUP(F3922,MD!A:B,2,0)</f>
        <v>0</v>
      </c>
    </row>
    <row r="3923" spans="1:14">
      <c r="A3923" t="s">
        <v>133</v>
      </c>
      <c r="B3923" t="s">
        <v>0</v>
      </c>
      <c r="C3923" t="s">
        <v>221</v>
      </c>
      <c r="D3923" t="s">
        <v>440</v>
      </c>
      <c r="E3923" t="s">
        <v>699</v>
      </c>
      <c r="F3923" t="s">
        <v>114</v>
      </c>
      <c r="G3923" s="3">
        <v>111113.42</v>
      </c>
      <c r="H3923" s="3" t="str">
        <f>VLOOKUP($A3923&amp;$C3923&amp;$B3923,Mapping!$C:$G,3,0)</f>
        <v>Beauty</v>
      </c>
      <c r="I3923" t="str">
        <f>VLOOKUP($A3923&amp;$C3923&amp;$B3923,Mapping!$C:$G,4,0)</f>
        <v>NEUTROGENA</v>
      </c>
      <c r="J3923" t="str">
        <f t="shared" si="61"/>
        <v>BODY EMULSION</v>
      </c>
      <c r="K3923" t="str">
        <f>VLOOKUP($A3923&amp;$C3923&amp;$B3923,Mapping!$C:$G,5,0)</f>
        <v>Adult Skin Care</v>
      </c>
      <c r="L3923" t="str">
        <f>VLOOKUP(J3923&amp;H3923,Mapping!J:K,2,0)</f>
        <v>Body Emulsion</v>
      </c>
      <c r="M3923" t="str">
        <f>IF(OR(I3923="PIZ BUIN",I3923="LISTERINE"),VLOOKUP(E3923,MAPEO!C:D,2,0)&amp;" "&amp;H3923,VLOOKUP(E3923,MAPEO!C:D,2,0))</f>
        <v>Neutrogena Body</v>
      </c>
      <c r="N3923">
        <f>VLOOKUP(F3923,MD!A:B,2,0)</f>
        <v>0</v>
      </c>
    </row>
    <row r="3924" spans="1:14">
      <c r="A3924" t="s">
        <v>133</v>
      </c>
      <c r="B3924" t="s">
        <v>0</v>
      </c>
      <c r="C3924" t="s">
        <v>221</v>
      </c>
      <c r="D3924" t="s">
        <v>440</v>
      </c>
      <c r="E3924" t="s">
        <v>699</v>
      </c>
      <c r="F3924" t="s">
        <v>115</v>
      </c>
      <c r="G3924" s="3">
        <v>229475.91</v>
      </c>
      <c r="H3924" s="3" t="str">
        <f>VLOOKUP($A3924&amp;$C3924&amp;$B3924,Mapping!$C:$G,3,0)</f>
        <v>Beauty</v>
      </c>
      <c r="I3924" t="str">
        <f>VLOOKUP($A3924&amp;$C3924&amp;$B3924,Mapping!$C:$G,4,0)</f>
        <v>NEUTROGENA</v>
      </c>
      <c r="J3924" t="str">
        <f t="shared" si="61"/>
        <v>BODY EMULSION</v>
      </c>
      <c r="K3924" t="str">
        <f>VLOOKUP($A3924&amp;$C3924&amp;$B3924,Mapping!$C:$G,5,0)</f>
        <v>Adult Skin Care</v>
      </c>
      <c r="L3924" t="str">
        <f>VLOOKUP(J3924&amp;H3924,Mapping!J:K,2,0)</f>
        <v>Body Emulsion</v>
      </c>
      <c r="M3924" t="str">
        <f>IF(OR(I3924="PIZ BUIN",I3924="LISTERINE"),VLOOKUP(E3924,MAPEO!C:D,2,0)&amp;" "&amp;H3924,VLOOKUP(E3924,MAPEO!C:D,2,0))</f>
        <v>Neutrogena Body</v>
      </c>
      <c r="N3924" t="str">
        <f>VLOOKUP(F3924,MD!A:B,2,0)</f>
        <v>YTD 2016</v>
      </c>
    </row>
    <row r="3925" spans="1:14">
      <c r="A3925" t="s">
        <v>133</v>
      </c>
      <c r="B3925" t="s">
        <v>0</v>
      </c>
      <c r="C3925" t="s">
        <v>221</v>
      </c>
      <c r="D3925" t="s">
        <v>440</v>
      </c>
      <c r="E3925" t="s">
        <v>699</v>
      </c>
      <c r="F3925" t="s">
        <v>117</v>
      </c>
      <c r="G3925" s="3">
        <v>213706.92</v>
      </c>
      <c r="H3925" s="3" t="str">
        <f>VLOOKUP($A3925&amp;$C3925&amp;$B3925,Mapping!$C:$G,3,0)</f>
        <v>Beauty</v>
      </c>
      <c r="I3925" t="str">
        <f>VLOOKUP($A3925&amp;$C3925&amp;$B3925,Mapping!$C:$G,4,0)</f>
        <v>NEUTROGENA</v>
      </c>
      <c r="J3925" t="str">
        <f t="shared" si="61"/>
        <v>BODY EMULSION</v>
      </c>
      <c r="K3925" t="str">
        <f>VLOOKUP($A3925&amp;$C3925&amp;$B3925,Mapping!$C:$G,5,0)</f>
        <v>Adult Skin Care</v>
      </c>
      <c r="L3925" t="str">
        <f>VLOOKUP(J3925&amp;H3925,Mapping!J:K,2,0)</f>
        <v>Body Emulsion</v>
      </c>
      <c r="M3925" t="str">
        <f>IF(OR(I3925="PIZ BUIN",I3925="LISTERINE"),VLOOKUP(E3925,MAPEO!C:D,2,0)&amp;" "&amp;H3925,VLOOKUP(E3925,MAPEO!C:D,2,0))</f>
        <v>Neutrogena Body</v>
      </c>
      <c r="N3925" t="str">
        <f>VLOOKUP(F3925,MD!A:B,2,0)</f>
        <v>YTD 2016</v>
      </c>
    </row>
    <row r="3926" spans="1:14">
      <c r="A3926" t="s">
        <v>133</v>
      </c>
      <c r="B3926" t="s">
        <v>0</v>
      </c>
      <c r="C3926" t="s">
        <v>221</v>
      </c>
      <c r="D3926" t="s">
        <v>440</v>
      </c>
      <c r="E3926" t="s">
        <v>699</v>
      </c>
      <c r="F3926" t="s">
        <v>118</v>
      </c>
      <c r="G3926" s="3">
        <v>152240.88</v>
      </c>
      <c r="H3926" s="3" t="str">
        <f>VLOOKUP($A3926&amp;$C3926&amp;$B3926,Mapping!$C:$G,3,0)</f>
        <v>Beauty</v>
      </c>
      <c r="I3926" t="str">
        <f>VLOOKUP($A3926&amp;$C3926&amp;$B3926,Mapping!$C:$G,4,0)</f>
        <v>NEUTROGENA</v>
      </c>
      <c r="J3926" t="str">
        <f t="shared" si="61"/>
        <v>BODY EMULSION</v>
      </c>
      <c r="K3926" t="str">
        <f>VLOOKUP($A3926&amp;$C3926&amp;$B3926,Mapping!$C:$G,5,0)</f>
        <v>Adult Skin Care</v>
      </c>
      <c r="L3926" t="str">
        <f>VLOOKUP(J3926&amp;H3926,Mapping!J:K,2,0)</f>
        <v>Body Emulsion</v>
      </c>
      <c r="M3926" t="str">
        <f>IF(OR(I3926="PIZ BUIN",I3926="LISTERINE"),VLOOKUP(E3926,MAPEO!C:D,2,0)&amp;" "&amp;H3926,VLOOKUP(E3926,MAPEO!C:D,2,0))</f>
        <v>Neutrogena Body</v>
      </c>
      <c r="N3926" t="str">
        <f>VLOOKUP(F3926,MD!A:B,2,0)</f>
        <v>YTD 2016</v>
      </c>
    </row>
    <row r="3927" spans="1:14">
      <c r="A3927" t="s">
        <v>133</v>
      </c>
      <c r="B3927" t="s">
        <v>0</v>
      </c>
      <c r="C3927" t="s">
        <v>221</v>
      </c>
      <c r="D3927" t="s">
        <v>440</v>
      </c>
      <c r="E3927" t="s">
        <v>700</v>
      </c>
      <c r="F3927" t="s">
        <v>482</v>
      </c>
      <c r="G3927" s="3">
        <v>11415.33</v>
      </c>
      <c r="H3927" s="3" t="str">
        <f>VLOOKUP($A3927&amp;$C3927&amp;$B3927,Mapping!$C:$G,3,0)</f>
        <v>Beauty</v>
      </c>
      <c r="I3927" t="str">
        <f>VLOOKUP($A3927&amp;$C3927&amp;$B3927,Mapping!$C:$G,4,0)</f>
        <v>NEUTROGENA</v>
      </c>
      <c r="J3927" t="str">
        <f t="shared" si="61"/>
        <v>BODY EMULSION</v>
      </c>
      <c r="K3927" t="str">
        <f>VLOOKUP($A3927&amp;$C3927&amp;$B3927,Mapping!$C:$G,5,0)</f>
        <v>Adult Skin Care</v>
      </c>
      <c r="L3927" t="str">
        <f>VLOOKUP(J3927&amp;H3927,Mapping!J:K,2,0)</f>
        <v>Body Emulsion</v>
      </c>
      <c r="M3927" t="str">
        <f>IF(OR(I3927="PIZ BUIN",I3927="LISTERINE"),VLOOKUP(E3927,MAPEO!C:D,2,0)&amp;" "&amp;H3927,VLOOKUP(E3927,MAPEO!C:D,2,0))</f>
        <v>Neutrogena Body</v>
      </c>
      <c r="N3927">
        <f>VLOOKUP(F3927,MD!A:B,2,0)</f>
        <v>0</v>
      </c>
    </row>
    <row r="3928" spans="1:14">
      <c r="A3928" t="s">
        <v>133</v>
      </c>
      <c r="B3928" t="s">
        <v>0</v>
      </c>
      <c r="C3928" t="s">
        <v>221</v>
      </c>
      <c r="D3928" t="s">
        <v>440</v>
      </c>
      <c r="E3928" t="s">
        <v>700</v>
      </c>
      <c r="F3928" t="s">
        <v>483</v>
      </c>
      <c r="G3928" s="3">
        <v>8726.42</v>
      </c>
      <c r="H3928" s="3" t="str">
        <f>VLOOKUP($A3928&amp;$C3928&amp;$B3928,Mapping!$C:$G,3,0)</f>
        <v>Beauty</v>
      </c>
      <c r="I3928" t="str">
        <f>VLOOKUP($A3928&amp;$C3928&amp;$B3928,Mapping!$C:$G,4,0)</f>
        <v>NEUTROGENA</v>
      </c>
      <c r="J3928" t="str">
        <f t="shared" si="61"/>
        <v>BODY EMULSION</v>
      </c>
      <c r="K3928" t="str">
        <f>VLOOKUP($A3928&amp;$C3928&amp;$B3928,Mapping!$C:$G,5,0)</f>
        <v>Adult Skin Care</v>
      </c>
      <c r="L3928" t="str">
        <f>VLOOKUP(J3928&amp;H3928,Mapping!J:K,2,0)</f>
        <v>Body Emulsion</v>
      </c>
      <c r="M3928" t="str">
        <f>IF(OR(I3928="PIZ BUIN",I3928="LISTERINE"),VLOOKUP(E3928,MAPEO!C:D,2,0)&amp;" "&amp;H3928,VLOOKUP(E3928,MAPEO!C:D,2,0))</f>
        <v>Neutrogena Body</v>
      </c>
      <c r="N3928">
        <f>VLOOKUP(F3928,MD!A:B,2,0)</f>
        <v>0</v>
      </c>
    </row>
    <row r="3929" spans="1:14">
      <c r="A3929" t="s">
        <v>133</v>
      </c>
      <c r="B3929" t="s">
        <v>0</v>
      </c>
      <c r="C3929" t="s">
        <v>221</v>
      </c>
      <c r="D3929" t="s">
        <v>440</v>
      </c>
      <c r="E3929" t="s">
        <v>700</v>
      </c>
      <c r="F3929" t="s">
        <v>484</v>
      </c>
      <c r="G3929" s="3">
        <v>17400.66</v>
      </c>
      <c r="H3929" s="3" t="str">
        <f>VLOOKUP($A3929&amp;$C3929&amp;$B3929,Mapping!$C:$G,3,0)</f>
        <v>Beauty</v>
      </c>
      <c r="I3929" t="str">
        <f>VLOOKUP($A3929&amp;$C3929&amp;$B3929,Mapping!$C:$G,4,0)</f>
        <v>NEUTROGENA</v>
      </c>
      <c r="J3929" t="str">
        <f t="shared" si="61"/>
        <v>BODY EMULSION</v>
      </c>
      <c r="K3929" t="str">
        <f>VLOOKUP($A3929&amp;$C3929&amp;$B3929,Mapping!$C:$G,5,0)</f>
        <v>Adult Skin Care</v>
      </c>
      <c r="L3929" t="str">
        <f>VLOOKUP(J3929&amp;H3929,Mapping!J:K,2,0)</f>
        <v>Body Emulsion</v>
      </c>
      <c r="M3929" t="str">
        <f>IF(OR(I3929="PIZ BUIN",I3929="LISTERINE"),VLOOKUP(E3929,MAPEO!C:D,2,0)&amp;" "&amp;H3929,VLOOKUP(E3929,MAPEO!C:D,2,0))</f>
        <v>Neutrogena Body</v>
      </c>
      <c r="N3929">
        <f>VLOOKUP(F3929,MD!A:B,2,0)</f>
        <v>0</v>
      </c>
    </row>
    <row r="3930" spans="1:14">
      <c r="A3930" t="s">
        <v>133</v>
      </c>
      <c r="B3930" t="s">
        <v>0</v>
      </c>
      <c r="C3930" t="s">
        <v>221</v>
      </c>
      <c r="D3930" t="s">
        <v>440</v>
      </c>
      <c r="E3930" t="s">
        <v>700</v>
      </c>
      <c r="F3930" t="s">
        <v>485</v>
      </c>
      <c r="G3930" s="3">
        <v>3710.79</v>
      </c>
      <c r="H3930" s="3" t="str">
        <f>VLOOKUP($A3930&amp;$C3930&amp;$B3930,Mapping!$C:$G,3,0)</f>
        <v>Beauty</v>
      </c>
      <c r="I3930" t="str">
        <f>VLOOKUP($A3930&amp;$C3930&amp;$B3930,Mapping!$C:$G,4,0)</f>
        <v>NEUTROGENA</v>
      </c>
      <c r="J3930" t="str">
        <f t="shared" si="61"/>
        <v>BODY EMULSION</v>
      </c>
      <c r="K3930" t="str">
        <f>VLOOKUP($A3930&amp;$C3930&amp;$B3930,Mapping!$C:$G,5,0)</f>
        <v>Adult Skin Care</v>
      </c>
      <c r="L3930" t="str">
        <f>VLOOKUP(J3930&amp;H3930,Mapping!J:K,2,0)</f>
        <v>Body Emulsion</v>
      </c>
      <c r="M3930" t="str">
        <f>IF(OR(I3930="PIZ BUIN",I3930="LISTERINE"),VLOOKUP(E3930,MAPEO!C:D,2,0)&amp;" "&amp;H3930,VLOOKUP(E3930,MAPEO!C:D,2,0))</f>
        <v>Neutrogena Body</v>
      </c>
      <c r="N3930">
        <f>VLOOKUP(F3930,MD!A:B,2,0)</f>
        <v>0</v>
      </c>
    </row>
    <row r="3931" spans="1:14">
      <c r="A3931" t="s">
        <v>133</v>
      </c>
      <c r="B3931" t="s">
        <v>0</v>
      </c>
      <c r="C3931" t="s">
        <v>221</v>
      </c>
      <c r="D3931" t="s">
        <v>440</v>
      </c>
      <c r="E3931" t="s">
        <v>700</v>
      </c>
      <c r="F3931" t="s">
        <v>486</v>
      </c>
      <c r="G3931" s="3">
        <v>2701.83</v>
      </c>
      <c r="H3931" s="3" t="str">
        <f>VLOOKUP($A3931&amp;$C3931&amp;$B3931,Mapping!$C:$G,3,0)</f>
        <v>Beauty</v>
      </c>
      <c r="I3931" t="str">
        <f>VLOOKUP($A3931&amp;$C3931&amp;$B3931,Mapping!$C:$G,4,0)</f>
        <v>NEUTROGENA</v>
      </c>
      <c r="J3931" t="str">
        <f t="shared" si="61"/>
        <v>BODY EMULSION</v>
      </c>
      <c r="K3931" t="str">
        <f>VLOOKUP($A3931&amp;$C3931&amp;$B3931,Mapping!$C:$G,5,0)</f>
        <v>Adult Skin Care</v>
      </c>
      <c r="L3931" t="str">
        <f>VLOOKUP(J3931&amp;H3931,Mapping!J:K,2,0)</f>
        <v>Body Emulsion</v>
      </c>
      <c r="M3931" t="str">
        <f>IF(OR(I3931="PIZ BUIN",I3931="LISTERINE"),VLOOKUP(E3931,MAPEO!C:D,2,0)&amp;" "&amp;H3931,VLOOKUP(E3931,MAPEO!C:D,2,0))</f>
        <v>Neutrogena Body</v>
      </c>
      <c r="N3931">
        <f>VLOOKUP(F3931,MD!A:B,2,0)</f>
        <v>0</v>
      </c>
    </row>
    <row r="3932" spans="1:14">
      <c r="A3932" t="s">
        <v>133</v>
      </c>
      <c r="B3932" t="s">
        <v>0</v>
      </c>
      <c r="C3932" t="s">
        <v>221</v>
      </c>
      <c r="D3932" t="s">
        <v>440</v>
      </c>
      <c r="E3932" t="s">
        <v>700</v>
      </c>
      <c r="F3932" t="s">
        <v>487</v>
      </c>
      <c r="G3932" s="3">
        <v>18882.060000000001</v>
      </c>
      <c r="H3932" s="3" t="str">
        <f>VLOOKUP($A3932&amp;$C3932&amp;$B3932,Mapping!$C:$G,3,0)</f>
        <v>Beauty</v>
      </c>
      <c r="I3932" t="str">
        <f>VLOOKUP($A3932&amp;$C3932&amp;$B3932,Mapping!$C:$G,4,0)</f>
        <v>NEUTROGENA</v>
      </c>
      <c r="J3932" t="str">
        <f t="shared" si="61"/>
        <v>BODY EMULSION</v>
      </c>
      <c r="K3932" t="str">
        <f>VLOOKUP($A3932&amp;$C3932&amp;$B3932,Mapping!$C:$G,5,0)</f>
        <v>Adult Skin Care</v>
      </c>
      <c r="L3932" t="str">
        <f>VLOOKUP(J3932&amp;H3932,Mapping!J:K,2,0)</f>
        <v>Body Emulsion</v>
      </c>
      <c r="M3932" t="str">
        <f>IF(OR(I3932="PIZ BUIN",I3932="LISTERINE"),VLOOKUP(E3932,MAPEO!C:D,2,0)&amp;" "&amp;H3932,VLOOKUP(E3932,MAPEO!C:D,2,0))</f>
        <v>Neutrogena Body</v>
      </c>
      <c r="N3932">
        <f>VLOOKUP(F3932,MD!A:B,2,0)</f>
        <v>0</v>
      </c>
    </row>
    <row r="3933" spans="1:14">
      <c r="A3933" t="s">
        <v>133</v>
      </c>
      <c r="B3933" t="s">
        <v>0</v>
      </c>
      <c r="C3933" t="s">
        <v>221</v>
      </c>
      <c r="D3933" t="s">
        <v>440</v>
      </c>
      <c r="E3933" t="s">
        <v>700</v>
      </c>
      <c r="F3933" t="s">
        <v>488</v>
      </c>
      <c r="G3933" s="3">
        <v>2220.14</v>
      </c>
      <c r="H3933" s="3" t="str">
        <f>VLOOKUP($A3933&amp;$C3933&amp;$B3933,Mapping!$C:$G,3,0)</f>
        <v>Beauty</v>
      </c>
      <c r="I3933" t="str">
        <f>VLOOKUP($A3933&amp;$C3933&amp;$B3933,Mapping!$C:$G,4,0)</f>
        <v>NEUTROGENA</v>
      </c>
      <c r="J3933" t="str">
        <f t="shared" si="61"/>
        <v>BODY EMULSION</v>
      </c>
      <c r="K3933" t="str">
        <f>VLOOKUP($A3933&amp;$C3933&amp;$B3933,Mapping!$C:$G,5,0)</f>
        <v>Adult Skin Care</v>
      </c>
      <c r="L3933" t="str">
        <f>VLOOKUP(J3933&amp;H3933,Mapping!J:K,2,0)</f>
        <v>Body Emulsion</v>
      </c>
      <c r="M3933" t="str">
        <f>IF(OR(I3933="PIZ BUIN",I3933="LISTERINE"),VLOOKUP(E3933,MAPEO!C:D,2,0)&amp;" "&amp;H3933,VLOOKUP(E3933,MAPEO!C:D,2,0))</f>
        <v>Neutrogena Body</v>
      </c>
      <c r="N3933">
        <f>VLOOKUP(F3933,MD!A:B,2,0)</f>
        <v>0</v>
      </c>
    </row>
    <row r="3934" spans="1:14">
      <c r="A3934" t="s">
        <v>133</v>
      </c>
      <c r="B3934" t="s">
        <v>0</v>
      </c>
      <c r="C3934" t="s">
        <v>221</v>
      </c>
      <c r="D3934" t="s">
        <v>440</v>
      </c>
      <c r="E3934" t="s">
        <v>700</v>
      </c>
      <c r="F3934" t="s">
        <v>489</v>
      </c>
      <c r="G3934" s="3">
        <v>3300.34</v>
      </c>
      <c r="H3934" s="3" t="str">
        <f>VLOOKUP($A3934&amp;$C3934&amp;$B3934,Mapping!$C:$G,3,0)</f>
        <v>Beauty</v>
      </c>
      <c r="I3934" t="str">
        <f>VLOOKUP($A3934&amp;$C3934&amp;$B3934,Mapping!$C:$G,4,0)</f>
        <v>NEUTROGENA</v>
      </c>
      <c r="J3934" t="str">
        <f t="shared" si="61"/>
        <v>BODY EMULSION</v>
      </c>
      <c r="K3934" t="str">
        <f>VLOOKUP($A3934&amp;$C3934&amp;$B3934,Mapping!$C:$G,5,0)</f>
        <v>Adult Skin Care</v>
      </c>
      <c r="L3934" t="str">
        <f>VLOOKUP(J3934&amp;H3934,Mapping!J:K,2,0)</f>
        <v>Body Emulsion</v>
      </c>
      <c r="M3934" t="str">
        <f>IF(OR(I3934="PIZ BUIN",I3934="LISTERINE"),VLOOKUP(E3934,MAPEO!C:D,2,0)&amp;" "&amp;H3934,VLOOKUP(E3934,MAPEO!C:D,2,0))</f>
        <v>Neutrogena Body</v>
      </c>
      <c r="N3934">
        <f>VLOOKUP(F3934,MD!A:B,2,0)</f>
        <v>0</v>
      </c>
    </row>
    <row r="3935" spans="1:14">
      <c r="A3935" t="s">
        <v>133</v>
      </c>
      <c r="B3935" t="s">
        <v>0</v>
      </c>
      <c r="C3935" t="s">
        <v>221</v>
      </c>
      <c r="D3935" t="s">
        <v>440</v>
      </c>
      <c r="E3935" t="s">
        <v>700</v>
      </c>
      <c r="F3935" t="s">
        <v>490</v>
      </c>
      <c r="G3935" s="3">
        <v>25284.97</v>
      </c>
      <c r="H3935" s="3" t="str">
        <f>VLOOKUP($A3935&amp;$C3935&amp;$B3935,Mapping!$C:$G,3,0)</f>
        <v>Beauty</v>
      </c>
      <c r="I3935" t="str">
        <f>VLOOKUP($A3935&amp;$C3935&amp;$B3935,Mapping!$C:$G,4,0)</f>
        <v>NEUTROGENA</v>
      </c>
      <c r="J3935" t="str">
        <f t="shared" si="61"/>
        <v>BODY EMULSION</v>
      </c>
      <c r="K3935" t="str">
        <f>VLOOKUP($A3935&amp;$C3935&amp;$B3935,Mapping!$C:$G,5,0)</f>
        <v>Adult Skin Care</v>
      </c>
      <c r="L3935" t="str">
        <f>VLOOKUP(J3935&amp;H3935,Mapping!J:K,2,0)</f>
        <v>Body Emulsion</v>
      </c>
      <c r="M3935" t="str">
        <f>IF(OR(I3935="PIZ BUIN",I3935="LISTERINE"),VLOOKUP(E3935,MAPEO!C:D,2,0)&amp;" "&amp;H3935,VLOOKUP(E3935,MAPEO!C:D,2,0))</f>
        <v>Neutrogena Body</v>
      </c>
      <c r="N3935">
        <f>VLOOKUP(F3935,MD!A:B,2,0)</f>
        <v>0</v>
      </c>
    </row>
    <row r="3936" spans="1:14">
      <c r="A3936" t="s">
        <v>133</v>
      </c>
      <c r="B3936" t="s">
        <v>0</v>
      </c>
      <c r="C3936" t="s">
        <v>221</v>
      </c>
      <c r="D3936" t="s">
        <v>440</v>
      </c>
      <c r="E3936" t="s">
        <v>700</v>
      </c>
      <c r="F3936" t="s">
        <v>491</v>
      </c>
      <c r="G3936" s="3">
        <v>5915.1</v>
      </c>
      <c r="H3936" s="3" t="str">
        <f>VLOOKUP($A3936&amp;$C3936&amp;$B3936,Mapping!$C:$G,3,0)</f>
        <v>Beauty</v>
      </c>
      <c r="I3936" t="str">
        <f>VLOOKUP($A3936&amp;$C3936&amp;$B3936,Mapping!$C:$G,4,0)</f>
        <v>NEUTROGENA</v>
      </c>
      <c r="J3936" t="str">
        <f t="shared" si="61"/>
        <v>BODY EMULSION</v>
      </c>
      <c r="K3936" t="str">
        <f>VLOOKUP($A3936&amp;$C3936&amp;$B3936,Mapping!$C:$G,5,0)</f>
        <v>Adult Skin Care</v>
      </c>
      <c r="L3936" t="str">
        <f>VLOOKUP(J3936&amp;H3936,Mapping!J:K,2,0)</f>
        <v>Body Emulsion</v>
      </c>
      <c r="M3936" t="str">
        <f>IF(OR(I3936="PIZ BUIN",I3936="LISTERINE"),VLOOKUP(E3936,MAPEO!C:D,2,0)&amp;" "&amp;H3936,VLOOKUP(E3936,MAPEO!C:D,2,0))</f>
        <v>Neutrogena Body</v>
      </c>
      <c r="N3936">
        <f>VLOOKUP(F3936,MD!A:B,2,0)</f>
        <v>0</v>
      </c>
    </row>
    <row r="3937" spans="1:14">
      <c r="A3937" t="s">
        <v>133</v>
      </c>
      <c r="B3937" t="s">
        <v>0</v>
      </c>
      <c r="C3937" t="s">
        <v>221</v>
      </c>
      <c r="D3937" t="s">
        <v>440</v>
      </c>
      <c r="E3937" t="s">
        <v>700</v>
      </c>
      <c r="F3937" t="s">
        <v>492</v>
      </c>
      <c r="G3937" s="3">
        <v>6820.19</v>
      </c>
      <c r="H3937" s="3" t="str">
        <f>VLOOKUP($A3937&amp;$C3937&amp;$B3937,Mapping!$C:$G,3,0)</f>
        <v>Beauty</v>
      </c>
      <c r="I3937" t="str">
        <f>VLOOKUP($A3937&amp;$C3937&amp;$B3937,Mapping!$C:$G,4,0)</f>
        <v>NEUTROGENA</v>
      </c>
      <c r="J3937" t="str">
        <f t="shared" si="61"/>
        <v>BODY EMULSION</v>
      </c>
      <c r="K3937" t="str">
        <f>VLOOKUP($A3937&amp;$C3937&amp;$B3937,Mapping!$C:$G,5,0)</f>
        <v>Adult Skin Care</v>
      </c>
      <c r="L3937" t="str">
        <f>VLOOKUP(J3937&amp;H3937,Mapping!J:K,2,0)</f>
        <v>Body Emulsion</v>
      </c>
      <c r="M3937" t="str">
        <f>IF(OR(I3937="PIZ BUIN",I3937="LISTERINE"),VLOOKUP(E3937,MAPEO!C:D,2,0)&amp;" "&amp;H3937,VLOOKUP(E3937,MAPEO!C:D,2,0))</f>
        <v>Neutrogena Body</v>
      </c>
      <c r="N3937">
        <f>VLOOKUP(F3937,MD!A:B,2,0)</f>
        <v>0</v>
      </c>
    </row>
    <row r="3938" spans="1:14">
      <c r="A3938" t="s">
        <v>133</v>
      </c>
      <c r="B3938" t="s">
        <v>0</v>
      </c>
      <c r="C3938" t="s">
        <v>221</v>
      </c>
      <c r="D3938" t="s">
        <v>440</v>
      </c>
      <c r="E3938" t="s">
        <v>700</v>
      </c>
      <c r="F3938" t="s">
        <v>493</v>
      </c>
      <c r="G3938" s="3">
        <v>-3268.62</v>
      </c>
      <c r="H3938" s="3" t="str">
        <f>VLOOKUP($A3938&amp;$C3938&amp;$B3938,Mapping!$C:$G,3,0)</f>
        <v>Beauty</v>
      </c>
      <c r="I3938" t="str">
        <f>VLOOKUP($A3938&amp;$C3938&amp;$B3938,Mapping!$C:$G,4,0)</f>
        <v>NEUTROGENA</v>
      </c>
      <c r="J3938" t="str">
        <f t="shared" si="61"/>
        <v>BODY EMULSION</v>
      </c>
      <c r="K3938" t="str">
        <f>VLOOKUP($A3938&amp;$C3938&amp;$B3938,Mapping!$C:$G,5,0)</f>
        <v>Adult Skin Care</v>
      </c>
      <c r="L3938" t="str">
        <f>VLOOKUP(J3938&amp;H3938,Mapping!J:K,2,0)</f>
        <v>Body Emulsion</v>
      </c>
      <c r="M3938" t="str">
        <f>IF(OR(I3938="PIZ BUIN",I3938="LISTERINE"),VLOOKUP(E3938,MAPEO!C:D,2,0)&amp;" "&amp;H3938,VLOOKUP(E3938,MAPEO!C:D,2,0))</f>
        <v>Neutrogena Body</v>
      </c>
      <c r="N3938">
        <f>VLOOKUP(F3938,MD!A:B,2,0)</f>
        <v>0</v>
      </c>
    </row>
    <row r="3939" spans="1:14">
      <c r="A3939" t="s">
        <v>133</v>
      </c>
      <c r="B3939" t="s">
        <v>0</v>
      </c>
      <c r="C3939" t="s">
        <v>221</v>
      </c>
      <c r="D3939" t="s">
        <v>440</v>
      </c>
      <c r="E3939" t="s">
        <v>700</v>
      </c>
      <c r="F3939" t="s">
        <v>95</v>
      </c>
      <c r="G3939" s="3">
        <v>5008.43</v>
      </c>
      <c r="H3939" s="3" t="str">
        <f>VLOOKUP($A3939&amp;$C3939&amp;$B3939,Mapping!$C:$G,3,0)</f>
        <v>Beauty</v>
      </c>
      <c r="I3939" t="str">
        <f>VLOOKUP($A3939&amp;$C3939&amp;$B3939,Mapping!$C:$G,4,0)</f>
        <v>NEUTROGENA</v>
      </c>
      <c r="J3939" t="str">
        <f t="shared" si="61"/>
        <v>BODY EMULSION</v>
      </c>
      <c r="K3939" t="str">
        <f>VLOOKUP($A3939&amp;$C3939&amp;$B3939,Mapping!$C:$G,5,0)</f>
        <v>Adult Skin Care</v>
      </c>
      <c r="L3939" t="str">
        <f>VLOOKUP(J3939&amp;H3939,Mapping!J:K,2,0)</f>
        <v>Body Emulsion</v>
      </c>
      <c r="M3939" t="str">
        <f>IF(OR(I3939="PIZ BUIN",I3939="LISTERINE"),VLOOKUP(E3939,MAPEO!C:D,2,0)&amp;" "&amp;H3939,VLOOKUP(E3939,MAPEO!C:D,2,0))</f>
        <v>Neutrogena Body</v>
      </c>
      <c r="N3939" t="str">
        <f>VLOOKUP(F3939,MD!A:B,2,0)</f>
        <v>YTD 2015</v>
      </c>
    </row>
    <row r="3940" spans="1:14">
      <c r="A3940" t="s">
        <v>133</v>
      </c>
      <c r="B3940" t="s">
        <v>0</v>
      </c>
      <c r="C3940" t="s">
        <v>221</v>
      </c>
      <c r="D3940" t="s">
        <v>440</v>
      </c>
      <c r="E3940" t="s">
        <v>700</v>
      </c>
      <c r="F3940" t="s">
        <v>96</v>
      </c>
      <c r="G3940" s="3">
        <v>9808.39</v>
      </c>
      <c r="H3940" s="3" t="str">
        <f>VLOOKUP($A3940&amp;$C3940&amp;$B3940,Mapping!$C:$G,3,0)</f>
        <v>Beauty</v>
      </c>
      <c r="I3940" t="str">
        <f>VLOOKUP($A3940&amp;$C3940&amp;$B3940,Mapping!$C:$G,4,0)</f>
        <v>NEUTROGENA</v>
      </c>
      <c r="J3940" t="str">
        <f t="shared" si="61"/>
        <v>BODY EMULSION</v>
      </c>
      <c r="K3940" t="str">
        <f>VLOOKUP($A3940&amp;$C3940&amp;$B3940,Mapping!$C:$G,5,0)</f>
        <v>Adult Skin Care</v>
      </c>
      <c r="L3940" t="str">
        <f>VLOOKUP(J3940&amp;H3940,Mapping!J:K,2,0)</f>
        <v>Body Emulsion</v>
      </c>
      <c r="M3940" t="str">
        <f>IF(OR(I3940="PIZ BUIN",I3940="LISTERINE"),VLOOKUP(E3940,MAPEO!C:D,2,0)&amp;" "&amp;H3940,VLOOKUP(E3940,MAPEO!C:D,2,0))</f>
        <v>Neutrogena Body</v>
      </c>
      <c r="N3940" t="str">
        <f>VLOOKUP(F3940,MD!A:B,2,0)</f>
        <v>YTD 2015</v>
      </c>
    </row>
    <row r="3941" spans="1:14">
      <c r="A3941" t="s">
        <v>133</v>
      </c>
      <c r="B3941" t="s">
        <v>0</v>
      </c>
      <c r="C3941" t="s">
        <v>221</v>
      </c>
      <c r="D3941" t="s">
        <v>440</v>
      </c>
      <c r="E3941" t="s">
        <v>700</v>
      </c>
      <c r="F3941" t="s">
        <v>97</v>
      </c>
      <c r="G3941" s="3">
        <v>13509.66</v>
      </c>
      <c r="H3941" s="3" t="str">
        <f>VLOOKUP($A3941&amp;$C3941&amp;$B3941,Mapping!$C:$G,3,0)</f>
        <v>Beauty</v>
      </c>
      <c r="I3941" t="str">
        <f>VLOOKUP($A3941&amp;$C3941&amp;$B3941,Mapping!$C:$G,4,0)</f>
        <v>NEUTROGENA</v>
      </c>
      <c r="J3941" t="str">
        <f t="shared" si="61"/>
        <v>BODY EMULSION</v>
      </c>
      <c r="K3941" t="str">
        <f>VLOOKUP($A3941&amp;$C3941&amp;$B3941,Mapping!$C:$G,5,0)</f>
        <v>Adult Skin Care</v>
      </c>
      <c r="L3941" t="str">
        <f>VLOOKUP(J3941&amp;H3941,Mapping!J:K,2,0)</f>
        <v>Body Emulsion</v>
      </c>
      <c r="M3941" t="str">
        <f>IF(OR(I3941="PIZ BUIN",I3941="LISTERINE"),VLOOKUP(E3941,MAPEO!C:D,2,0)&amp;" "&amp;H3941,VLOOKUP(E3941,MAPEO!C:D,2,0))</f>
        <v>Neutrogena Body</v>
      </c>
      <c r="N3941" t="str">
        <f>VLOOKUP(F3941,MD!A:B,2,0)</f>
        <v>YTD 2015</v>
      </c>
    </row>
    <row r="3942" spans="1:14">
      <c r="A3942" t="s">
        <v>133</v>
      </c>
      <c r="B3942" t="s">
        <v>0</v>
      </c>
      <c r="C3942" t="s">
        <v>221</v>
      </c>
      <c r="D3942" t="s">
        <v>440</v>
      </c>
      <c r="E3942" t="s">
        <v>700</v>
      </c>
      <c r="F3942" t="s">
        <v>101</v>
      </c>
      <c r="G3942" s="3">
        <v>10003.99</v>
      </c>
      <c r="H3942" s="3" t="str">
        <f>VLOOKUP($A3942&amp;$C3942&amp;$B3942,Mapping!$C:$G,3,0)</f>
        <v>Beauty</v>
      </c>
      <c r="I3942" t="str">
        <f>VLOOKUP($A3942&amp;$C3942&amp;$B3942,Mapping!$C:$G,4,0)</f>
        <v>NEUTROGENA</v>
      </c>
      <c r="J3942" t="str">
        <f t="shared" si="61"/>
        <v>BODY EMULSION</v>
      </c>
      <c r="K3942" t="str">
        <f>VLOOKUP($A3942&amp;$C3942&amp;$B3942,Mapping!$C:$G,5,0)</f>
        <v>Adult Skin Care</v>
      </c>
      <c r="L3942" t="str">
        <f>VLOOKUP(J3942&amp;H3942,Mapping!J:K,2,0)</f>
        <v>Body Emulsion</v>
      </c>
      <c r="M3942" t="str">
        <f>IF(OR(I3942="PIZ BUIN",I3942="LISTERINE"),VLOOKUP(E3942,MAPEO!C:D,2,0)&amp;" "&amp;H3942,VLOOKUP(E3942,MAPEO!C:D,2,0))</f>
        <v>Neutrogena Body</v>
      </c>
      <c r="N3942" t="str">
        <f>VLOOKUP(F3942,MD!A:B,2,0)</f>
        <v>YTD 2015</v>
      </c>
    </row>
    <row r="3943" spans="1:14">
      <c r="A3943" t="s">
        <v>133</v>
      </c>
      <c r="B3943" t="s">
        <v>0</v>
      </c>
      <c r="C3943" t="s">
        <v>221</v>
      </c>
      <c r="D3943" t="s">
        <v>440</v>
      </c>
      <c r="E3943" t="s">
        <v>700</v>
      </c>
      <c r="F3943" t="s">
        <v>104</v>
      </c>
      <c r="G3943" s="3">
        <v>7090.28</v>
      </c>
      <c r="H3943" s="3" t="str">
        <f>VLOOKUP($A3943&amp;$C3943&amp;$B3943,Mapping!$C:$G,3,0)</f>
        <v>Beauty</v>
      </c>
      <c r="I3943" t="str">
        <f>VLOOKUP($A3943&amp;$C3943&amp;$B3943,Mapping!$C:$G,4,0)</f>
        <v>NEUTROGENA</v>
      </c>
      <c r="J3943" t="str">
        <f t="shared" si="61"/>
        <v>BODY EMULSION</v>
      </c>
      <c r="K3943" t="str">
        <f>VLOOKUP($A3943&amp;$C3943&amp;$B3943,Mapping!$C:$G,5,0)</f>
        <v>Adult Skin Care</v>
      </c>
      <c r="L3943" t="str">
        <f>VLOOKUP(J3943&amp;H3943,Mapping!J:K,2,0)</f>
        <v>Body Emulsion</v>
      </c>
      <c r="M3943" t="str">
        <f>IF(OR(I3943="PIZ BUIN",I3943="LISTERINE"),VLOOKUP(E3943,MAPEO!C:D,2,0)&amp;" "&amp;H3943,VLOOKUP(E3943,MAPEO!C:D,2,0))</f>
        <v>Neutrogena Body</v>
      </c>
      <c r="N3943" t="str">
        <f>VLOOKUP(F3943,MD!A:B,2,0)</f>
        <v>YTD 2015</v>
      </c>
    </row>
    <row r="3944" spans="1:14">
      <c r="A3944" t="s">
        <v>133</v>
      </c>
      <c r="B3944" t="s">
        <v>0</v>
      </c>
      <c r="C3944" t="s">
        <v>221</v>
      </c>
      <c r="D3944" t="s">
        <v>440</v>
      </c>
      <c r="E3944" t="s">
        <v>700</v>
      </c>
      <c r="F3944" t="s">
        <v>105</v>
      </c>
      <c r="G3944" s="3">
        <v>21726.880000000001</v>
      </c>
      <c r="H3944" s="3" t="str">
        <f>VLOOKUP($A3944&amp;$C3944&amp;$B3944,Mapping!$C:$G,3,0)</f>
        <v>Beauty</v>
      </c>
      <c r="I3944" t="str">
        <f>VLOOKUP($A3944&amp;$C3944&amp;$B3944,Mapping!$C:$G,4,0)</f>
        <v>NEUTROGENA</v>
      </c>
      <c r="J3944" t="str">
        <f t="shared" si="61"/>
        <v>BODY EMULSION</v>
      </c>
      <c r="K3944" t="str">
        <f>VLOOKUP($A3944&amp;$C3944&amp;$B3944,Mapping!$C:$G,5,0)</f>
        <v>Adult Skin Care</v>
      </c>
      <c r="L3944" t="str">
        <f>VLOOKUP(J3944&amp;H3944,Mapping!J:K,2,0)</f>
        <v>Body Emulsion</v>
      </c>
      <c r="M3944" t="str">
        <f>IF(OR(I3944="PIZ BUIN",I3944="LISTERINE"),VLOOKUP(E3944,MAPEO!C:D,2,0)&amp;" "&amp;H3944,VLOOKUP(E3944,MAPEO!C:D,2,0))</f>
        <v>Neutrogena Body</v>
      </c>
      <c r="N3944" t="str">
        <f>VLOOKUP(F3944,MD!A:B,2,0)</f>
        <v>YTD 2015</v>
      </c>
    </row>
    <row r="3945" spans="1:14">
      <c r="A3945" t="s">
        <v>133</v>
      </c>
      <c r="B3945" t="s">
        <v>0</v>
      </c>
      <c r="C3945" t="s">
        <v>221</v>
      </c>
      <c r="D3945" t="s">
        <v>440</v>
      </c>
      <c r="E3945" t="s">
        <v>700</v>
      </c>
      <c r="F3945" t="s">
        <v>106</v>
      </c>
      <c r="G3945" s="3">
        <v>5496.28</v>
      </c>
      <c r="H3945" s="3" t="str">
        <f>VLOOKUP($A3945&amp;$C3945&amp;$B3945,Mapping!$C:$G,3,0)</f>
        <v>Beauty</v>
      </c>
      <c r="I3945" t="str">
        <f>VLOOKUP($A3945&amp;$C3945&amp;$B3945,Mapping!$C:$G,4,0)</f>
        <v>NEUTROGENA</v>
      </c>
      <c r="J3945" t="str">
        <f t="shared" si="61"/>
        <v>BODY EMULSION</v>
      </c>
      <c r="K3945" t="str">
        <f>VLOOKUP($A3945&amp;$C3945&amp;$B3945,Mapping!$C:$G,5,0)</f>
        <v>Adult Skin Care</v>
      </c>
      <c r="L3945" t="str">
        <f>VLOOKUP(J3945&amp;H3945,Mapping!J:K,2,0)</f>
        <v>Body Emulsion</v>
      </c>
      <c r="M3945" t="str">
        <f>IF(OR(I3945="PIZ BUIN",I3945="LISTERINE"),VLOOKUP(E3945,MAPEO!C:D,2,0)&amp;" "&amp;H3945,VLOOKUP(E3945,MAPEO!C:D,2,0))</f>
        <v>Neutrogena Body</v>
      </c>
      <c r="N3945" t="str">
        <f>VLOOKUP(F3945,MD!A:B,2,0)</f>
        <v>YTD 2015</v>
      </c>
    </row>
    <row r="3946" spans="1:14">
      <c r="A3946" t="s">
        <v>133</v>
      </c>
      <c r="B3946" t="s">
        <v>0</v>
      </c>
      <c r="C3946" t="s">
        <v>221</v>
      </c>
      <c r="D3946" t="s">
        <v>440</v>
      </c>
      <c r="E3946" t="s">
        <v>700</v>
      </c>
      <c r="F3946" t="s">
        <v>108</v>
      </c>
      <c r="G3946" s="3">
        <v>282.49</v>
      </c>
      <c r="H3946" s="3" t="str">
        <f>VLOOKUP($A3946&amp;$C3946&amp;$B3946,Mapping!$C:$G,3,0)</f>
        <v>Beauty</v>
      </c>
      <c r="I3946" t="str">
        <f>VLOOKUP($A3946&amp;$C3946&amp;$B3946,Mapping!$C:$G,4,0)</f>
        <v>NEUTROGENA</v>
      </c>
      <c r="J3946" t="str">
        <f t="shared" si="61"/>
        <v>BODY EMULSION</v>
      </c>
      <c r="K3946" t="str">
        <f>VLOOKUP($A3946&amp;$C3946&amp;$B3946,Mapping!$C:$G,5,0)</f>
        <v>Adult Skin Care</v>
      </c>
      <c r="L3946" t="str">
        <f>VLOOKUP(J3946&amp;H3946,Mapping!J:K,2,0)</f>
        <v>Body Emulsion</v>
      </c>
      <c r="M3946" t="str">
        <f>IF(OR(I3946="PIZ BUIN",I3946="LISTERINE"),VLOOKUP(E3946,MAPEO!C:D,2,0)&amp;" "&amp;H3946,VLOOKUP(E3946,MAPEO!C:D,2,0))</f>
        <v>Neutrogena Body</v>
      </c>
      <c r="N3946">
        <f>VLOOKUP(F3946,MD!A:B,2,0)</f>
        <v>0</v>
      </c>
    </row>
    <row r="3947" spans="1:14">
      <c r="A3947" t="s">
        <v>133</v>
      </c>
      <c r="B3947" t="s">
        <v>0</v>
      </c>
      <c r="C3947" t="s">
        <v>221</v>
      </c>
      <c r="D3947" t="s">
        <v>440</v>
      </c>
      <c r="E3947" t="s">
        <v>700</v>
      </c>
      <c r="F3947" t="s">
        <v>109</v>
      </c>
      <c r="G3947" s="3">
        <v>-631.04999999999995</v>
      </c>
      <c r="H3947" s="3" t="str">
        <f>VLOOKUP($A3947&amp;$C3947&amp;$B3947,Mapping!$C:$G,3,0)</f>
        <v>Beauty</v>
      </c>
      <c r="I3947" t="str">
        <f>VLOOKUP($A3947&amp;$C3947&amp;$B3947,Mapping!$C:$G,4,0)</f>
        <v>NEUTROGENA</v>
      </c>
      <c r="J3947" t="str">
        <f t="shared" si="61"/>
        <v>BODY EMULSION</v>
      </c>
      <c r="K3947" t="str">
        <f>VLOOKUP($A3947&amp;$C3947&amp;$B3947,Mapping!$C:$G,5,0)</f>
        <v>Adult Skin Care</v>
      </c>
      <c r="L3947" t="str">
        <f>VLOOKUP(J3947&amp;H3947,Mapping!J:K,2,0)</f>
        <v>Body Emulsion</v>
      </c>
      <c r="M3947" t="str">
        <f>IF(OR(I3947="PIZ BUIN",I3947="LISTERINE"),VLOOKUP(E3947,MAPEO!C:D,2,0)&amp;" "&amp;H3947,VLOOKUP(E3947,MAPEO!C:D,2,0))</f>
        <v>Neutrogena Body</v>
      </c>
      <c r="N3947">
        <f>VLOOKUP(F3947,MD!A:B,2,0)</f>
        <v>0</v>
      </c>
    </row>
    <row r="3948" spans="1:14">
      <c r="A3948" t="s">
        <v>133</v>
      </c>
      <c r="B3948" t="s">
        <v>0</v>
      </c>
      <c r="C3948" t="s">
        <v>221</v>
      </c>
      <c r="D3948" t="s">
        <v>440</v>
      </c>
      <c r="E3948" t="s">
        <v>700</v>
      </c>
      <c r="F3948" t="s">
        <v>110</v>
      </c>
      <c r="G3948" s="3">
        <v>-910.41</v>
      </c>
      <c r="H3948" s="3" t="str">
        <f>VLOOKUP($A3948&amp;$C3948&amp;$B3948,Mapping!$C:$G,3,0)</f>
        <v>Beauty</v>
      </c>
      <c r="I3948" t="str">
        <f>VLOOKUP($A3948&amp;$C3948&amp;$B3948,Mapping!$C:$G,4,0)</f>
        <v>NEUTROGENA</v>
      </c>
      <c r="J3948" t="str">
        <f t="shared" si="61"/>
        <v>BODY EMULSION</v>
      </c>
      <c r="K3948" t="str">
        <f>VLOOKUP($A3948&amp;$C3948&amp;$B3948,Mapping!$C:$G,5,0)</f>
        <v>Adult Skin Care</v>
      </c>
      <c r="L3948" t="str">
        <f>VLOOKUP(J3948&amp;H3948,Mapping!J:K,2,0)</f>
        <v>Body Emulsion</v>
      </c>
      <c r="M3948" t="str">
        <f>IF(OR(I3948="PIZ BUIN",I3948="LISTERINE"),VLOOKUP(E3948,MAPEO!C:D,2,0)&amp;" "&amp;H3948,VLOOKUP(E3948,MAPEO!C:D,2,0))</f>
        <v>Neutrogena Body</v>
      </c>
      <c r="N3948">
        <f>VLOOKUP(F3948,MD!A:B,2,0)</f>
        <v>0</v>
      </c>
    </row>
    <row r="3949" spans="1:14">
      <c r="A3949" t="s">
        <v>133</v>
      </c>
      <c r="B3949" t="s">
        <v>0</v>
      </c>
      <c r="C3949" t="s">
        <v>221</v>
      </c>
      <c r="D3949" t="s">
        <v>440</v>
      </c>
      <c r="E3949" t="s">
        <v>700</v>
      </c>
      <c r="F3949" t="s">
        <v>111</v>
      </c>
      <c r="G3949" s="3">
        <v>-1635.61</v>
      </c>
      <c r="H3949" s="3" t="str">
        <f>VLOOKUP($A3949&amp;$C3949&amp;$B3949,Mapping!$C:$G,3,0)</f>
        <v>Beauty</v>
      </c>
      <c r="I3949" t="str">
        <f>VLOOKUP($A3949&amp;$C3949&amp;$B3949,Mapping!$C:$G,4,0)</f>
        <v>NEUTROGENA</v>
      </c>
      <c r="J3949" t="str">
        <f t="shared" si="61"/>
        <v>BODY EMULSION</v>
      </c>
      <c r="K3949" t="str">
        <f>VLOOKUP($A3949&amp;$C3949&amp;$B3949,Mapping!$C:$G,5,0)</f>
        <v>Adult Skin Care</v>
      </c>
      <c r="L3949" t="str">
        <f>VLOOKUP(J3949&amp;H3949,Mapping!J:K,2,0)</f>
        <v>Body Emulsion</v>
      </c>
      <c r="M3949" t="str">
        <f>IF(OR(I3949="PIZ BUIN",I3949="LISTERINE"),VLOOKUP(E3949,MAPEO!C:D,2,0)&amp;" "&amp;H3949,VLOOKUP(E3949,MAPEO!C:D,2,0))</f>
        <v>Neutrogena Body</v>
      </c>
      <c r="N3949">
        <f>VLOOKUP(F3949,MD!A:B,2,0)</f>
        <v>0</v>
      </c>
    </row>
    <row r="3950" spans="1:14">
      <c r="A3950" t="s">
        <v>133</v>
      </c>
      <c r="B3950" t="s">
        <v>0</v>
      </c>
      <c r="C3950" t="s">
        <v>221</v>
      </c>
      <c r="D3950" t="s">
        <v>440</v>
      </c>
      <c r="E3950" t="s">
        <v>700</v>
      </c>
      <c r="F3950" t="s">
        <v>114</v>
      </c>
      <c r="G3950" s="3">
        <v>-4842.92</v>
      </c>
      <c r="H3950" s="3" t="str">
        <f>VLOOKUP($A3950&amp;$C3950&amp;$B3950,Mapping!$C:$G,3,0)</f>
        <v>Beauty</v>
      </c>
      <c r="I3950" t="str">
        <f>VLOOKUP($A3950&amp;$C3950&amp;$B3950,Mapping!$C:$G,4,0)</f>
        <v>NEUTROGENA</v>
      </c>
      <c r="J3950" t="str">
        <f t="shared" si="61"/>
        <v>BODY EMULSION</v>
      </c>
      <c r="K3950" t="str">
        <f>VLOOKUP($A3950&amp;$C3950&amp;$B3950,Mapping!$C:$G,5,0)</f>
        <v>Adult Skin Care</v>
      </c>
      <c r="L3950" t="str">
        <f>VLOOKUP(J3950&amp;H3950,Mapping!J:K,2,0)</f>
        <v>Body Emulsion</v>
      </c>
      <c r="M3950" t="str">
        <f>IF(OR(I3950="PIZ BUIN",I3950="LISTERINE"),VLOOKUP(E3950,MAPEO!C:D,2,0)&amp;" "&amp;H3950,VLOOKUP(E3950,MAPEO!C:D,2,0))</f>
        <v>Neutrogena Body</v>
      </c>
      <c r="N3950">
        <f>VLOOKUP(F3950,MD!A:B,2,0)</f>
        <v>0</v>
      </c>
    </row>
    <row r="3951" spans="1:14">
      <c r="A3951" t="s">
        <v>133</v>
      </c>
      <c r="B3951" t="s">
        <v>0</v>
      </c>
      <c r="C3951" t="s">
        <v>221</v>
      </c>
      <c r="D3951" t="s">
        <v>440</v>
      </c>
      <c r="E3951" t="s">
        <v>700</v>
      </c>
      <c r="F3951" t="s">
        <v>115</v>
      </c>
      <c r="G3951" s="3">
        <v>-686.76</v>
      </c>
      <c r="H3951" s="3" t="str">
        <f>VLOOKUP($A3951&amp;$C3951&amp;$B3951,Mapping!$C:$G,3,0)</f>
        <v>Beauty</v>
      </c>
      <c r="I3951" t="str">
        <f>VLOOKUP($A3951&amp;$C3951&amp;$B3951,Mapping!$C:$G,4,0)</f>
        <v>NEUTROGENA</v>
      </c>
      <c r="J3951" t="str">
        <f t="shared" si="61"/>
        <v>BODY EMULSION</v>
      </c>
      <c r="K3951" t="str">
        <f>VLOOKUP($A3951&amp;$C3951&amp;$B3951,Mapping!$C:$G,5,0)</f>
        <v>Adult Skin Care</v>
      </c>
      <c r="L3951" t="str">
        <f>VLOOKUP(J3951&amp;H3951,Mapping!J:K,2,0)</f>
        <v>Body Emulsion</v>
      </c>
      <c r="M3951" t="str">
        <f>IF(OR(I3951="PIZ BUIN",I3951="LISTERINE"),VLOOKUP(E3951,MAPEO!C:D,2,0)&amp;" "&amp;H3951,VLOOKUP(E3951,MAPEO!C:D,2,0))</f>
        <v>Neutrogena Body</v>
      </c>
      <c r="N3951" t="str">
        <f>VLOOKUP(F3951,MD!A:B,2,0)</f>
        <v>YTD 2016</v>
      </c>
    </row>
    <row r="3952" spans="1:14">
      <c r="A3952" t="s">
        <v>133</v>
      </c>
      <c r="B3952" t="s">
        <v>0</v>
      </c>
      <c r="C3952" t="s">
        <v>221</v>
      </c>
      <c r="D3952" t="s">
        <v>440</v>
      </c>
      <c r="E3952" t="s">
        <v>700</v>
      </c>
      <c r="F3952" t="s">
        <v>117</v>
      </c>
      <c r="G3952" s="3">
        <v>-2248.6999999999998</v>
      </c>
      <c r="H3952" s="3" t="str">
        <f>VLOOKUP($A3952&amp;$C3952&amp;$B3952,Mapping!$C:$G,3,0)</f>
        <v>Beauty</v>
      </c>
      <c r="I3952" t="str">
        <f>VLOOKUP($A3952&amp;$C3952&amp;$B3952,Mapping!$C:$G,4,0)</f>
        <v>NEUTROGENA</v>
      </c>
      <c r="J3952" t="str">
        <f t="shared" si="61"/>
        <v>BODY EMULSION</v>
      </c>
      <c r="K3952" t="str">
        <f>VLOOKUP($A3952&amp;$C3952&amp;$B3952,Mapping!$C:$G,5,0)</f>
        <v>Adult Skin Care</v>
      </c>
      <c r="L3952" t="str">
        <f>VLOOKUP(J3952&amp;H3952,Mapping!J:K,2,0)</f>
        <v>Body Emulsion</v>
      </c>
      <c r="M3952" t="str">
        <f>IF(OR(I3952="PIZ BUIN",I3952="LISTERINE"),VLOOKUP(E3952,MAPEO!C:D,2,0)&amp;" "&amp;H3952,VLOOKUP(E3952,MAPEO!C:D,2,0))</f>
        <v>Neutrogena Body</v>
      </c>
      <c r="N3952" t="str">
        <f>VLOOKUP(F3952,MD!A:B,2,0)</f>
        <v>YTD 2016</v>
      </c>
    </row>
    <row r="3953" spans="1:14">
      <c r="A3953" t="s">
        <v>133</v>
      </c>
      <c r="B3953" t="s">
        <v>0</v>
      </c>
      <c r="C3953" t="s">
        <v>221</v>
      </c>
      <c r="D3953" t="s">
        <v>440</v>
      </c>
      <c r="E3953" t="s">
        <v>700</v>
      </c>
      <c r="F3953" t="s">
        <v>118</v>
      </c>
      <c r="G3953" s="3">
        <v>-1234.24</v>
      </c>
      <c r="H3953" s="3" t="str">
        <f>VLOOKUP($A3953&amp;$C3953&amp;$B3953,Mapping!$C:$G,3,0)</f>
        <v>Beauty</v>
      </c>
      <c r="I3953" t="str">
        <f>VLOOKUP($A3953&amp;$C3953&amp;$B3953,Mapping!$C:$G,4,0)</f>
        <v>NEUTROGENA</v>
      </c>
      <c r="J3953" t="str">
        <f t="shared" si="61"/>
        <v>BODY EMULSION</v>
      </c>
      <c r="K3953" t="str">
        <f>VLOOKUP($A3953&amp;$C3953&amp;$B3953,Mapping!$C:$G,5,0)</f>
        <v>Adult Skin Care</v>
      </c>
      <c r="L3953" t="str">
        <f>VLOOKUP(J3953&amp;H3953,Mapping!J:K,2,0)</f>
        <v>Body Emulsion</v>
      </c>
      <c r="M3953" t="str">
        <f>IF(OR(I3953="PIZ BUIN",I3953="LISTERINE"),VLOOKUP(E3953,MAPEO!C:D,2,0)&amp;" "&amp;H3953,VLOOKUP(E3953,MAPEO!C:D,2,0))</f>
        <v>Neutrogena Body</v>
      </c>
      <c r="N3953" t="str">
        <f>VLOOKUP(F3953,MD!A:B,2,0)</f>
        <v>YTD 2016</v>
      </c>
    </row>
    <row r="3954" spans="1:14">
      <c r="A3954" t="s">
        <v>133</v>
      </c>
      <c r="B3954" t="s">
        <v>0</v>
      </c>
      <c r="C3954" t="s">
        <v>221</v>
      </c>
      <c r="D3954" t="s">
        <v>440</v>
      </c>
      <c r="E3954" t="s">
        <v>701</v>
      </c>
      <c r="F3954" t="s">
        <v>482</v>
      </c>
      <c r="G3954" s="3">
        <v>-48.12</v>
      </c>
      <c r="H3954" s="3" t="str">
        <f>VLOOKUP($A3954&amp;$C3954&amp;$B3954,Mapping!$C:$G,3,0)</f>
        <v>Beauty</v>
      </c>
      <c r="I3954" t="str">
        <f>VLOOKUP($A3954&amp;$C3954&amp;$B3954,Mapping!$C:$G,4,0)</f>
        <v>NEUTROGENA</v>
      </c>
      <c r="J3954" t="str">
        <f t="shared" si="61"/>
        <v>BODY EMULSION</v>
      </c>
      <c r="K3954" t="str">
        <f>VLOOKUP($A3954&amp;$C3954&amp;$B3954,Mapping!$C:$G,5,0)</f>
        <v>Adult Skin Care</v>
      </c>
      <c r="L3954" t="str">
        <f>VLOOKUP(J3954&amp;H3954,Mapping!J:K,2,0)</f>
        <v>Body Emulsion</v>
      </c>
      <c r="M3954" t="str">
        <f>IF(OR(I3954="PIZ BUIN",I3954="LISTERINE"),VLOOKUP(E3954,MAPEO!C:D,2,0)&amp;" "&amp;H3954,VLOOKUP(E3954,MAPEO!C:D,2,0))</f>
        <v>Neutrogena Body</v>
      </c>
      <c r="N3954">
        <f>VLOOKUP(F3954,MD!A:B,2,0)</f>
        <v>0</v>
      </c>
    </row>
    <row r="3955" spans="1:14">
      <c r="A3955" t="s">
        <v>133</v>
      </c>
      <c r="B3955" t="s">
        <v>0</v>
      </c>
      <c r="C3955" t="s">
        <v>221</v>
      </c>
      <c r="D3955" t="s">
        <v>440</v>
      </c>
      <c r="E3955" t="s">
        <v>701</v>
      </c>
      <c r="F3955" t="s">
        <v>483</v>
      </c>
      <c r="G3955" s="3">
        <v>-384.87</v>
      </c>
      <c r="H3955" s="3" t="str">
        <f>VLOOKUP($A3955&amp;$C3955&amp;$B3955,Mapping!$C:$G,3,0)</f>
        <v>Beauty</v>
      </c>
      <c r="I3955" t="str">
        <f>VLOOKUP($A3955&amp;$C3955&amp;$B3955,Mapping!$C:$G,4,0)</f>
        <v>NEUTROGENA</v>
      </c>
      <c r="J3955" t="str">
        <f t="shared" si="61"/>
        <v>BODY EMULSION</v>
      </c>
      <c r="K3955" t="str">
        <f>VLOOKUP($A3955&amp;$C3955&amp;$B3955,Mapping!$C:$G,5,0)</f>
        <v>Adult Skin Care</v>
      </c>
      <c r="L3955" t="str">
        <f>VLOOKUP(J3955&amp;H3955,Mapping!J:K,2,0)</f>
        <v>Body Emulsion</v>
      </c>
      <c r="M3955" t="str">
        <f>IF(OR(I3955="PIZ BUIN",I3955="LISTERINE"),VLOOKUP(E3955,MAPEO!C:D,2,0)&amp;" "&amp;H3955,VLOOKUP(E3955,MAPEO!C:D,2,0))</f>
        <v>Neutrogena Body</v>
      </c>
      <c r="N3955">
        <f>VLOOKUP(F3955,MD!A:B,2,0)</f>
        <v>0</v>
      </c>
    </row>
    <row r="3956" spans="1:14">
      <c r="A3956" t="s">
        <v>133</v>
      </c>
      <c r="B3956" t="s">
        <v>0</v>
      </c>
      <c r="C3956" t="s">
        <v>221</v>
      </c>
      <c r="D3956" t="s">
        <v>440</v>
      </c>
      <c r="E3956" t="s">
        <v>701</v>
      </c>
      <c r="F3956" t="s">
        <v>484</v>
      </c>
      <c r="G3956" s="3">
        <v>-495.78</v>
      </c>
      <c r="H3956" s="3" t="str">
        <f>VLOOKUP($A3956&amp;$C3956&amp;$B3956,Mapping!$C:$G,3,0)</f>
        <v>Beauty</v>
      </c>
      <c r="I3956" t="str">
        <f>VLOOKUP($A3956&amp;$C3956&amp;$B3956,Mapping!$C:$G,4,0)</f>
        <v>NEUTROGENA</v>
      </c>
      <c r="J3956" t="str">
        <f t="shared" si="61"/>
        <v>BODY EMULSION</v>
      </c>
      <c r="K3956" t="str">
        <f>VLOOKUP($A3956&amp;$C3956&amp;$B3956,Mapping!$C:$G,5,0)</f>
        <v>Adult Skin Care</v>
      </c>
      <c r="L3956" t="str">
        <f>VLOOKUP(J3956&amp;H3956,Mapping!J:K,2,0)</f>
        <v>Body Emulsion</v>
      </c>
      <c r="M3956" t="str">
        <f>IF(OR(I3956="PIZ BUIN",I3956="LISTERINE"),VLOOKUP(E3956,MAPEO!C:D,2,0)&amp;" "&amp;H3956,VLOOKUP(E3956,MAPEO!C:D,2,0))</f>
        <v>Neutrogena Body</v>
      </c>
      <c r="N3956">
        <f>VLOOKUP(F3956,MD!A:B,2,0)</f>
        <v>0</v>
      </c>
    </row>
    <row r="3957" spans="1:14">
      <c r="A3957" t="s">
        <v>133</v>
      </c>
      <c r="B3957" t="s">
        <v>0</v>
      </c>
      <c r="C3957" t="s">
        <v>221</v>
      </c>
      <c r="D3957" t="s">
        <v>440</v>
      </c>
      <c r="E3957" t="s">
        <v>701</v>
      </c>
      <c r="F3957" t="s">
        <v>485</v>
      </c>
      <c r="G3957" s="3">
        <v>-76.44</v>
      </c>
      <c r="H3957" s="3" t="str">
        <f>VLOOKUP($A3957&amp;$C3957&amp;$B3957,Mapping!$C:$G,3,0)</f>
        <v>Beauty</v>
      </c>
      <c r="I3957" t="str">
        <f>VLOOKUP($A3957&amp;$C3957&amp;$B3957,Mapping!$C:$G,4,0)</f>
        <v>NEUTROGENA</v>
      </c>
      <c r="J3957" t="str">
        <f t="shared" si="61"/>
        <v>BODY EMULSION</v>
      </c>
      <c r="K3957" t="str">
        <f>VLOOKUP($A3957&amp;$C3957&amp;$B3957,Mapping!$C:$G,5,0)</f>
        <v>Adult Skin Care</v>
      </c>
      <c r="L3957" t="str">
        <f>VLOOKUP(J3957&amp;H3957,Mapping!J:K,2,0)</f>
        <v>Body Emulsion</v>
      </c>
      <c r="M3957" t="str">
        <f>IF(OR(I3957="PIZ BUIN",I3957="LISTERINE"),VLOOKUP(E3957,MAPEO!C:D,2,0)&amp;" "&amp;H3957,VLOOKUP(E3957,MAPEO!C:D,2,0))</f>
        <v>Neutrogena Body</v>
      </c>
      <c r="N3957">
        <f>VLOOKUP(F3957,MD!A:B,2,0)</f>
        <v>0</v>
      </c>
    </row>
    <row r="3958" spans="1:14">
      <c r="A3958" t="s">
        <v>133</v>
      </c>
      <c r="B3958" t="s">
        <v>0</v>
      </c>
      <c r="C3958" t="s">
        <v>221</v>
      </c>
      <c r="D3958" t="s">
        <v>440</v>
      </c>
      <c r="E3958" t="s">
        <v>701</v>
      </c>
      <c r="F3958" t="s">
        <v>486</v>
      </c>
      <c r="G3958" s="3">
        <v>-161.52000000000001</v>
      </c>
      <c r="H3958" s="3" t="str">
        <f>VLOOKUP($A3958&amp;$C3958&amp;$B3958,Mapping!$C:$G,3,0)</f>
        <v>Beauty</v>
      </c>
      <c r="I3958" t="str">
        <f>VLOOKUP($A3958&amp;$C3958&amp;$B3958,Mapping!$C:$G,4,0)</f>
        <v>NEUTROGENA</v>
      </c>
      <c r="J3958" t="str">
        <f t="shared" si="61"/>
        <v>BODY EMULSION</v>
      </c>
      <c r="K3958" t="str">
        <f>VLOOKUP($A3958&amp;$C3958&amp;$B3958,Mapping!$C:$G,5,0)</f>
        <v>Adult Skin Care</v>
      </c>
      <c r="L3958" t="str">
        <f>VLOOKUP(J3958&amp;H3958,Mapping!J:K,2,0)</f>
        <v>Body Emulsion</v>
      </c>
      <c r="M3958" t="str">
        <f>IF(OR(I3958="PIZ BUIN",I3958="LISTERINE"),VLOOKUP(E3958,MAPEO!C:D,2,0)&amp;" "&amp;H3958,VLOOKUP(E3958,MAPEO!C:D,2,0))</f>
        <v>Neutrogena Body</v>
      </c>
      <c r="N3958">
        <f>VLOOKUP(F3958,MD!A:B,2,0)</f>
        <v>0</v>
      </c>
    </row>
    <row r="3959" spans="1:14">
      <c r="A3959" t="s">
        <v>133</v>
      </c>
      <c r="B3959" t="s">
        <v>0</v>
      </c>
      <c r="C3959" t="s">
        <v>221</v>
      </c>
      <c r="D3959" t="s">
        <v>440</v>
      </c>
      <c r="E3959" t="s">
        <v>701</v>
      </c>
      <c r="F3959" t="s">
        <v>487</v>
      </c>
      <c r="G3959" s="3">
        <v>360.38</v>
      </c>
      <c r="H3959" s="3" t="str">
        <f>VLOOKUP($A3959&amp;$C3959&amp;$B3959,Mapping!$C:$G,3,0)</f>
        <v>Beauty</v>
      </c>
      <c r="I3959" t="str">
        <f>VLOOKUP($A3959&amp;$C3959&amp;$B3959,Mapping!$C:$G,4,0)</f>
        <v>NEUTROGENA</v>
      </c>
      <c r="J3959" t="str">
        <f t="shared" ref="J3959:J4022" si="62">IF(OR(C3959="ROC",C3959="COMPEED"),E3959,D3959)</f>
        <v>BODY EMULSION</v>
      </c>
      <c r="K3959" t="str">
        <f>VLOOKUP($A3959&amp;$C3959&amp;$B3959,Mapping!$C:$G,5,0)</f>
        <v>Adult Skin Care</v>
      </c>
      <c r="L3959" t="str">
        <f>VLOOKUP(J3959&amp;H3959,Mapping!J:K,2,0)</f>
        <v>Body Emulsion</v>
      </c>
      <c r="M3959" t="str">
        <f>IF(OR(I3959="PIZ BUIN",I3959="LISTERINE"),VLOOKUP(E3959,MAPEO!C:D,2,0)&amp;" "&amp;H3959,VLOOKUP(E3959,MAPEO!C:D,2,0))</f>
        <v>Neutrogena Body</v>
      </c>
      <c r="N3959">
        <f>VLOOKUP(F3959,MD!A:B,2,0)</f>
        <v>0</v>
      </c>
    </row>
    <row r="3960" spans="1:14">
      <c r="A3960" t="s">
        <v>133</v>
      </c>
      <c r="B3960" t="s">
        <v>0</v>
      </c>
      <c r="C3960" t="s">
        <v>221</v>
      </c>
      <c r="D3960" t="s">
        <v>440</v>
      </c>
      <c r="E3960" t="s">
        <v>701</v>
      </c>
      <c r="F3960" t="s">
        <v>488</v>
      </c>
      <c r="G3960" s="3">
        <v>-98.17</v>
      </c>
      <c r="H3960" s="3" t="str">
        <f>VLOOKUP($A3960&amp;$C3960&amp;$B3960,Mapping!$C:$G,3,0)</f>
        <v>Beauty</v>
      </c>
      <c r="I3960" t="str">
        <f>VLOOKUP($A3960&amp;$C3960&amp;$B3960,Mapping!$C:$G,4,0)</f>
        <v>NEUTROGENA</v>
      </c>
      <c r="J3960" t="str">
        <f t="shared" si="62"/>
        <v>BODY EMULSION</v>
      </c>
      <c r="K3960" t="str">
        <f>VLOOKUP($A3960&amp;$C3960&amp;$B3960,Mapping!$C:$G,5,0)</f>
        <v>Adult Skin Care</v>
      </c>
      <c r="L3960" t="str">
        <f>VLOOKUP(J3960&amp;H3960,Mapping!J:K,2,0)</f>
        <v>Body Emulsion</v>
      </c>
      <c r="M3960" t="str">
        <f>IF(OR(I3960="PIZ BUIN",I3960="LISTERINE"),VLOOKUP(E3960,MAPEO!C:D,2,0)&amp;" "&amp;H3960,VLOOKUP(E3960,MAPEO!C:D,2,0))</f>
        <v>Neutrogena Body</v>
      </c>
      <c r="N3960">
        <f>VLOOKUP(F3960,MD!A:B,2,0)</f>
        <v>0</v>
      </c>
    </row>
    <row r="3961" spans="1:14">
      <c r="A3961" t="s">
        <v>133</v>
      </c>
      <c r="B3961" t="s">
        <v>0</v>
      </c>
      <c r="C3961" t="s">
        <v>221</v>
      </c>
      <c r="D3961" t="s">
        <v>440</v>
      </c>
      <c r="E3961" t="s">
        <v>701</v>
      </c>
      <c r="F3961" t="s">
        <v>489</v>
      </c>
      <c r="G3961" s="3">
        <v>-56.37</v>
      </c>
      <c r="H3961" s="3" t="str">
        <f>VLOOKUP($A3961&amp;$C3961&amp;$B3961,Mapping!$C:$G,3,0)</f>
        <v>Beauty</v>
      </c>
      <c r="I3961" t="str">
        <f>VLOOKUP($A3961&amp;$C3961&amp;$B3961,Mapping!$C:$G,4,0)</f>
        <v>NEUTROGENA</v>
      </c>
      <c r="J3961" t="str">
        <f t="shared" si="62"/>
        <v>BODY EMULSION</v>
      </c>
      <c r="K3961" t="str">
        <f>VLOOKUP($A3961&amp;$C3961&amp;$B3961,Mapping!$C:$G,5,0)</f>
        <v>Adult Skin Care</v>
      </c>
      <c r="L3961" t="str">
        <f>VLOOKUP(J3961&amp;H3961,Mapping!J:K,2,0)</f>
        <v>Body Emulsion</v>
      </c>
      <c r="M3961" t="str">
        <f>IF(OR(I3961="PIZ BUIN",I3961="LISTERINE"),VLOOKUP(E3961,MAPEO!C:D,2,0)&amp;" "&amp;H3961,VLOOKUP(E3961,MAPEO!C:D,2,0))</f>
        <v>Neutrogena Body</v>
      </c>
      <c r="N3961">
        <f>VLOOKUP(F3961,MD!A:B,2,0)</f>
        <v>0</v>
      </c>
    </row>
    <row r="3962" spans="1:14">
      <c r="A3962" t="s">
        <v>133</v>
      </c>
      <c r="B3962" t="s">
        <v>0</v>
      </c>
      <c r="C3962" t="s">
        <v>221</v>
      </c>
      <c r="D3962" t="s">
        <v>440</v>
      </c>
      <c r="E3962" t="s">
        <v>701</v>
      </c>
      <c r="F3962" t="s">
        <v>490</v>
      </c>
      <c r="G3962" s="3">
        <v>707.21</v>
      </c>
      <c r="H3962" s="3" t="str">
        <f>VLOOKUP($A3962&amp;$C3962&amp;$B3962,Mapping!$C:$G,3,0)</f>
        <v>Beauty</v>
      </c>
      <c r="I3962" t="str">
        <f>VLOOKUP($A3962&amp;$C3962&amp;$B3962,Mapping!$C:$G,4,0)</f>
        <v>NEUTROGENA</v>
      </c>
      <c r="J3962" t="str">
        <f t="shared" si="62"/>
        <v>BODY EMULSION</v>
      </c>
      <c r="K3962" t="str">
        <f>VLOOKUP($A3962&amp;$C3962&amp;$B3962,Mapping!$C:$G,5,0)</f>
        <v>Adult Skin Care</v>
      </c>
      <c r="L3962" t="str">
        <f>VLOOKUP(J3962&amp;H3962,Mapping!J:K,2,0)</f>
        <v>Body Emulsion</v>
      </c>
      <c r="M3962" t="str">
        <f>IF(OR(I3962="PIZ BUIN",I3962="LISTERINE"),VLOOKUP(E3962,MAPEO!C:D,2,0)&amp;" "&amp;H3962,VLOOKUP(E3962,MAPEO!C:D,2,0))</f>
        <v>Neutrogena Body</v>
      </c>
      <c r="N3962">
        <f>VLOOKUP(F3962,MD!A:B,2,0)</f>
        <v>0</v>
      </c>
    </row>
    <row r="3963" spans="1:14">
      <c r="A3963" t="s">
        <v>133</v>
      </c>
      <c r="B3963" t="s">
        <v>0</v>
      </c>
      <c r="C3963" t="s">
        <v>221</v>
      </c>
      <c r="D3963" t="s">
        <v>440</v>
      </c>
      <c r="E3963" t="s">
        <v>701</v>
      </c>
      <c r="F3963" t="s">
        <v>491</v>
      </c>
      <c r="G3963" s="3">
        <v>-83.59</v>
      </c>
      <c r="H3963" s="3" t="str">
        <f>VLOOKUP($A3963&amp;$C3963&amp;$B3963,Mapping!$C:$G,3,0)</f>
        <v>Beauty</v>
      </c>
      <c r="I3963" t="str">
        <f>VLOOKUP($A3963&amp;$C3963&amp;$B3963,Mapping!$C:$G,4,0)</f>
        <v>NEUTROGENA</v>
      </c>
      <c r="J3963" t="str">
        <f t="shared" si="62"/>
        <v>BODY EMULSION</v>
      </c>
      <c r="K3963" t="str">
        <f>VLOOKUP($A3963&amp;$C3963&amp;$B3963,Mapping!$C:$G,5,0)</f>
        <v>Adult Skin Care</v>
      </c>
      <c r="L3963" t="str">
        <f>VLOOKUP(J3963&amp;H3963,Mapping!J:K,2,0)</f>
        <v>Body Emulsion</v>
      </c>
      <c r="M3963" t="str">
        <f>IF(OR(I3963="PIZ BUIN",I3963="LISTERINE"),VLOOKUP(E3963,MAPEO!C:D,2,0)&amp;" "&amp;H3963,VLOOKUP(E3963,MAPEO!C:D,2,0))</f>
        <v>Neutrogena Body</v>
      </c>
      <c r="N3963">
        <f>VLOOKUP(F3963,MD!A:B,2,0)</f>
        <v>0</v>
      </c>
    </row>
    <row r="3964" spans="1:14">
      <c r="A3964" t="s">
        <v>133</v>
      </c>
      <c r="B3964" t="s">
        <v>0</v>
      </c>
      <c r="C3964" t="s">
        <v>221</v>
      </c>
      <c r="D3964" t="s">
        <v>440</v>
      </c>
      <c r="E3964" t="s">
        <v>701</v>
      </c>
      <c r="F3964" t="s">
        <v>492</v>
      </c>
      <c r="G3964" s="3">
        <v>-33.54</v>
      </c>
      <c r="H3964" s="3" t="str">
        <f>VLOOKUP($A3964&amp;$C3964&amp;$B3964,Mapping!$C:$G,3,0)</f>
        <v>Beauty</v>
      </c>
      <c r="I3964" t="str">
        <f>VLOOKUP($A3964&amp;$C3964&amp;$B3964,Mapping!$C:$G,4,0)</f>
        <v>NEUTROGENA</v>
      </c>
      <c r="J3964" t="str">
        <f t="shared" si="62"/>
        <v>BODY EMULSION</v>
      </c>
      <c r="K3964" t="str">
        <f>VLOOKUP($A3964&amp;$C3964&amp;$B3964,Mapping!$C:$G,5,0)</f>
        <v>Adult Skin Care</v>
      </c>
      <c r="L3964" t="str">
        <f>VLOOKUP(J3964&amp;H3964,Mapping!J:K,2,0)</f>
        <v>Body Emulsion</v>
      </c>
      <c r="M3964" t="str">
        <f>IF(OR(I3964="PIZ BUIN",I3964="LISTERINE"),VLOOKUP(E3964,MAPEO!C:D,2,0)&amp;" "&amp;H3964,VLOOKUP(E3964,MAPEO!C:D,2,0))</f>
        <v>Neutrogena Body</v>
      </c>
      <c r="N3964">
        <f>VLOOKUP(F3964,MD!A:B,2,0)</f>
        <v>0</v>
      </c>
    </row>
    <row r="3965" spans="1:14">
      <c r="A3965" t="s">
        <v>133</v>
      </c>
      <c r="B3965" t="s">
        <v>0</v>
      </c>
      <c r="C3965" t="s">
        <v>221</v>
      </c>
      <c r="D3965" t="s">
        <v>440</v>
      </c>
      <c r="E3965" t="s">
        <v>701</v>
      </c>
      <c r="F3965" t="s">
        <v>493</v>
      </c>
      <c r="G3965" s="3">
        <v>-830.58</v>
      </c>
      <c r="H3965" s="3" t="str">
        <f>VLOOKUP($A3965&amp;$C3965&amp;$B3965,Mapping!$C:$G,3,0)</f>
        <v>Beauty</v>
      </c>
      <c r="I3965" t="str">
        <f>VLOOKUP($A3965&amp;$C3965&amp;$B3965,Mapping!$C:$G,4,0)</f>
        <v>NEUTROGENA</v>
      </c>
      <c r="J3965" t="str">
        <f t="shared" si="62"/>
        <v>BODY EMULSION</v>
      </c>
      <c r="K3965" t="str">
        <f>VLOOKUP($A3965&amp;$C3965&amp;$B3965,Mapping!$C:$G,5,0)</f>
        <v>Adult Skin Care</v>
      </c>
      <c r="L3965" t="str">
        <f>VLOOKUP(J3965&amp;H3965,Mapping!J:K,2,0)</f>
        <v>Body Emulsion</v>
      </c>
      <c r="M3965" t="str">
        <f>IF(OR(I3965="PIZ BUIN",I3965="LISTERINE"),VLOOKUP(E3965,MAPEO!C:D,2,0)&amp;" "&amp;H3965,VLOOKUP(E3965,MAPEO!C:D,2,0))</f>
        <v>Neutrogena Body</v>
      </c>
      <c r="N3965">
        <f>VLOOKUP(F3965,MD!A:B,2,0)</f>
        <v>0</v>
      </c>
    </row>
    <row r="3966" spans="1:14">
      <c r="A3966" t="s">
        <v>133</v>
      </c>
      <c r="B3966" t="s">
        <v>0</v>
      </c>
      <c r="C3966" t="s">
        <v>221</v>
      </c>
      <c r="D3966" t="s">
        <v>440</v>
      </c>
      <c r="E3966" t="s">
        <v>701</v>
      </c>
      <c r="F3966" t="s">
        <v>96</v>
      </c>
      <c r="G3966" s="3">
        <v>-6.77</v>
      </c>
      <c r="H3966" s="3" t="str">
        <f>VLOOKUP($A3966&amp;$C3966&amp;$B3966,Mapping!$C:$G,3,0)</f>
        <v>Beauty</v>
      </c>
      <c r="I3966" t="str">
        <f>VLOOKUP($A3966&amp;$C3966&amp;$B3966,Mapping!$C:$G,4,0)</f>
        <v>NEUTROGENA</v>
      </c>
      <c r="J3966" t="str">
        <f t="shared" si="62"/>
        <v>BODY EMULSION</v>
      </c>
      <c r="K3966" t="str">
        <f>VLOOKUP($A3966&amp;$C3966&amp;$B3966,Mapping!$C:$G,5,0)</f>
        <v>Adult Skin Care</v>
      </c>
      <c r="L3966" t="str">
        <f>VLOOKUP(J3966&amp;H3966,Mapping!J:K,2,0)</f>
        <v>Body Emulsion</v>
      </c>
      <c r="M3966" t="str">
        <f>IF(OR(I3966="PIZ BUIN",I3966="LISTERINE"),VLOOKUP(E3966,MAPEO!C:D,2,0)&amp;" "&amp;H3966,VLOOKUP(E3966,MAPEO!C:D,2,0))</f>
        <v>Neutrogena Body</v>
      </c>
      <c r="N3966" t="str">
        <f>VLOOKUP(F3966,MD!A:B,2,0)</f>
        <v>YTD 2015</v>
      </c>
    </row>
    <row r="3967" spans="1:14">
      <c r="A3967" t="s">
        <v>133</v>
      </c>
      <c r="B3967" t="s">
        <v>0</v>
      </c>
      <c r="C3967" t="s">
        <v>221</v>
      </c>
      <c r="D3967" t="s">
        <v>440</v>
      </c>
      <c r="E3967" t="s">
        <v>701</v>
      </c>
      <c r="F3967" t="s">
        <v>97</v>
      </c>
      <c r="G3967" s="3">
        <v>2.59</v>
      </c>
      <c r="H3967" s="3" t="str">
        <f>VLOOKUP($A3967&amp;$C3967&amp;$B3967,Mapping!$C:$G,3,0)</f>
        <v>Beauty</v>
      </c>
      <c r="I3967" t="str">
        <f>VLOOKUP($A3967&amp;$C3967&amp;$B3967,Mapping!$C:$G,4,0)</f>
        <v>NEUTROGENA</v>
      </c>
      <c r="J3967" t="str">
        <f t="shared" si="62"/>
        <v>BODY EMULSION</v>
      </c>
      <c r="K3967" t="str">
        <f>VLOOKUP($A3967&amp;$C3967&amp;$B3967,Mapping!$C:$G,5,0)</f>
        <v>Adult Skin Care</v>
      </c>
      <c r="L3967" t="str">
        <f>VLOOKUP(J3967&amp;H3967,Mapping!J:K,2,0)</f>
        <v>Body Emulsion</v>
      </c>
      <c r="M3967" t="str">
        <f>IF(OR(I3967="PIZ BUIN",I3967="LISTERINE"),VLOOKUP(E3967,MAPEO!C:D,2,0)&amp;" "&amp;H3967,VLOOKUP(E3967,MAPEO!C:D,2,0))</f>
        <v>Neutrogena Body</v>
      </c>
      <c r="N3967" t="str">
        <f>VLOOKUP(F3967,MD!A:B,2,0)</f>
        <v>YTD 2015</v>
      </c>
    </row>
    <row r="3968" spans="1:14">
      <c r="A3968" t="s">
        <v>133</v>
      </c>
      <c r="B3968" t="s">
        <v>0</v>
      </c>
      <c r="C3968" t="s">
        <v>221</v>
      </c>
      <c r="D3968" t="s">
        <v>440</v>
      </c>
      <c r="E3968" t="s">
        <v>701</v>
      </c>
      <c r="F3968" t="s">
        <v>101</v>
      </c>
      <c r="G3968" s="3">
        <v>-11.98</v>
      </c>
      <c r="H3968" s="3" t="str">
        <f>VLOOKUP($A3968&amp;$C3968&amp;$B3968,Mapping!$C:$G,3,0)</f>
        <v>Beauty</v>
      </c>
      <c r="I3968" t="str">
        <f>VLOOKUP($A3968&amp;$C3968&amp;$B3968,Mapping!$C:$G,4,0)</f>
        <v>NEUTROGENA</v>
      </c>
      <c r="J3968" t="str">
        <f t="shared" si="62"/>
        <v>BODY EMULSION</v>
      </c>
      <c r="K3968" t="str">
        <f>VLOOKUP($A3968&amp;$C3968&amp;$B3968,Mapping!$C:$G,5,0)</f>
        <v>Adult Skin Care</v>
      </c>
      <c r="L3968" t="str">
        <f>VLOOKUP(J3968&amp;H3968,Mapping!J:K,2,0)</f>
        <v>Body Emulsion</v>
      </c>
      <c r="M3968" t="str">
        <f>IF(OR(I3968="PIZ BUIN",I3968="LISTERINE"),VLOOKUP(E3968,MAPEO!C:D,2,0)&amp;" "&amp;H3968,VLOOKUP(E3968,MAPEO!C:D,2,0))</f>
        <v>Neutrogena Body</v>
      </c>
      <c r="N3968" t="str">
        <f>VLOOKUP(F3968,MD!A:B,2,0)</f>
        <v>YTD 2015</v>
      </c>
    </row>
    <row r="3969" spans="1:14">
      <c r="A3969" t="s">
        <v>133</v>
      </c>
      <c r="B3969" t="s">
        <v>0</v>
      </c>
      <c r="C3969" t="s">
        <v>221</v>
      </c>
      <c r="D3969" t="s">
        <v>440</v>
      </c>
      <c r="E3969" t="s">
        <v>701</v>
      </c>
      <c r="F3969" t="s">
        <v>104</v>
      </c>
      <c r="G3969" s="3">
        <v>-20.98</v>
      </c>
      <c r="H3969" s="3" t="str">
        <f>VLOOKUP($A3969&amp;$C3969&amp;$B3969,Mapping!$C:$G,3,0)</f>
        <v>Beauty</v>
      </c>
      <c r="I3969" t="str">
        <f>VLOOKUP($A3969&amp;$C3969&amp;$B3969,Mapping!$C:$G,4,0)</f>
        <v>NEUTROGENA</v>
      </c>
      <c r="J3969" t="str">
        <f t="shared" si="62"/>
        <v>BODY EMULSION</v>
      </c>
      <c r="K3969" t="str">
        <f>VLOOKUP($A3969&amp;$C3969&amp;$B3969,Mapping!$C:$G,5,0)</f>
        <v>Adult Skin Care</v>
      </c>
      <c r="L3969" t="str">
        <f>VLOOKUP(J3969&amp;H3969,Mapping!J:K,2,0)</f>
        <v>Body Emulsion</v>
      </c>
      <c r="M3969" t="str">
        <f>IF(OR(I3969="PIZ BUIN",I3969="LISTERINE"),VLOOKUP(E3969,MAPEO!C:D,2,0)&amp;" "&amp;H3969,VLOOKUP(E3969,MAPEO!C:D,2,0))</f>
        <v>Neutrogena Body</v>
      </c>
      <c r="N3969" t="str">
        <f>VLOOKUP(F3969,MD!A:B,2,0)</f>
        <v>YTD 2015</v>
      </c>
    </row>
    <row r="3970" spans="1:14">
      <c r="A3970" t="s">
        <v>133</v>
      </c>
      <c r="B3970" t="s">
        <v>0</v>
      </c>
      <c r="C3970" t="s">
        <v>221</v>
      </c>
      <c r="D3970" t="s">
        <v>440</v>
      </c>
      <c r="E3970" t="s">
        <v>701</v>
      </c>
      <c r="F3970" t="s">
        <v>105</v>
      </c>
      <c r="G3970" s="3">
        <v>161.28</v>
      </c>
      <c r="H3970" s="3" t="str">
        <f>VLOOKUP($A3970&amp;$C3970&amp;$B3970,Mapping!$C:$G,3,0)</f>
        <v>Beauty</v>
      </c>
      <c r="I3970" t="str">
        <f>VLOOKUP($A3970&amp;$C3970&amp;$B3970,Mapping!$C:$G,4,0)</f>
        <v>NEUTROGENA</v>
      </c>
      <c r="J3970" t="str">
        <f t="shared" si="62"/>
        <v>BODY EMULSION</v>
      </c>
      <c r="K3970" t="str">
        <f>VLOOKUP($A3970&amp;$C3970&amp;$B3970,Mapping!$C:$G,5,0)</f>
        <v>Adult Skin Care</v>
      </c>
      <c r="L3970" t="str">
        <f>VLOOKUP(J3970&amp;H3970,Mapping!J:K,2,0)</f>
        <v>Body Emulsion</v>
      </c>
      <c r="M3970" t="str">
        <f>IF(OR(I3970="PIZ BUIN",I3970="LISTERINE"),VLOOKUP(E3970,MAPEO!C:D,2,0)&amp;" "&amp;H3970,VLOOKUP(E3970,MAPEO!C:D,2,0))</f>
        <v>Neutrogena Body</v>
      </c>
      <c r="N3970" t="str">
        <f>VLOOKUP(F3970,MD!A:B,2,0)</f>
        <v>YTD 2015</v>
      </c>
    </row>
    <row r="3971" spans="1:14">
      <c r="A3971" t="s">
        <v>133</v>
      </c>
      <c r="B3971" t="s">
        <v>0</v>
      </c>
      <c r="C3971" t="s">
        <v>221</v>
      </c>
      <c r="D3971" t="s">
        <v>440</v>
      </c>
      <c r="E3971" t="s">
        <v>701</v>
      </c>
      <c r="F3971" t="s">
        <v>106</v>
      </c>
      <c r="G3971" s="3">
        <v>-29.96</v>
      </c>
      <c r="H3971" s="3" t="str">
        <f>VLOOKUP($A3971&amp;$C3971&amp;$B3971,Mapping!$C:$G,3,0)</f>
        <v>Beauty</v>
      </c>
      <c r="I3971" t="str">
        <f>VLOOKUP($A3971&amp;$C3971&amp;$B3971,Mapping!$C:$G,4,0)</f>
        <v>NEUTROGENA</v>
      </c>
      <c r="J3971" t="str">
        <f t="shared" si="62"/>
        <v>BODY EMULSION</v>
      </c>
      <c r="K3971" t="str">
        <f>VLOOKUP($A3971&amp;$C3971&amp;$B3971,Mapping!$C:$G,5,0)</f>
        <v>Adult Skin Care</v>
      </c>
      <c r="L3971" t="str">
        <f>VLOOKUP(J3971&amp;H3971,Mapping!J:K,2,0)</f>
        <v>Body Emulsion</v>
      </c>
      <c r="M3971" t="str">
        <f>IF(OR(I3971="PIZ BUIN",I3971="LISTERINE"),VLOOKUP(E3971,MAPEO!C:D,2,0)&amp;" "&amp;H3971,VLOOKUP(E3971,MAPEO!C:D,2,0))</f>
        <v>Neutrogena Body</v>
      </c>
      <c r="N3971" t="str">
        <f>VLOOKUP(F3971,MD!A:B,2,0)</f>
        <v>YTD 2015</v>
      </c>
    </row>
    <row r="3972" spans="1:14">
      <c r="A3972" t="s">
        <v>133</v>
      </c>
      <c r="B3972" t="s">
        <v>0</v>
      </c>
      <c r="C3972" t="s">
        <v>221</v>
      </c>
      <c r="D3972" t="s">
        <v>440</v>
      </c>
      <c r="E3972" t="s">
        <v>701</v>
      </c>
      <c r="F3972" t="s">
        <v>108</v>
      </c>
      <c r="G3972" s="3">
        <v>-60.08</v>
      </c>
      <c r="H3972" s="3" t="str">
        <f>VLOOKUP($A3972&amp;$C3972&amp;$B3972,Mapping!$C:$G,3,0)</f>
        <v>Beauty</v>
      </c>
      <c r="I3972" t="str">
        <f>VLOOKUP($A3972&amp;$C3972&amp;$B3972,Mapping!$C:$G,4,0)</f>
        <v>NEUTROGENA</v>
      </c>
      <c r="J3972" t="str">
        <f t="shared" si="62"/>
        <v>BODY EMULSION</v>
      </c>
      <c r="K3972" t="str">
        <f>VLOOKUP($A3972&amp;$C3972&amp;$B3972,Mapping!$C:$G,5,0)</f>
        <v>Adult Skin Care</v>
      </c>
      <c r="L3972" t="str">
        <f>VLOOKUP(J3972&amp;H3972,Mapping!J:K,2,0)</f>
        <v>Body Emulsion</v>
      </c>
      <c r="M3972" t="str">
        <f>IF(OR(I3972="PIZ BUIN",I3972="LISTERINE"),VLOOKUP(E3972,MAPEO!C:D,2,0)&amp;" "&amp;H3972,VLOOKUP(E3972,MAPEO!C:D,2,0))</f>
        <v>Neutrogena Body</v>
      </c>
      <c r="N3972">
        <f>VLOOKUP(F3972,MD!A:B,2,0)</f>
        <v>0</v>
      </c>
    </row>
    <row r="3973" spans="1:14">
      <c r="A3973" t="s">
        <v>133</v>
      </c>
      <c r="B3973" t="s">
        <v>0</v>
      </c>
      <c r="C3973" t="s">
        <v>221</v>
      </c>
      <c r="D3973" t="s">
        <v>440</v>
      </c>
      <c r="E3973" t="s">
        <v>701</v>
      </c>
      <c r="F3973" t="s">
        <v>109</v>
      </c>
      <c r="G3973" s="3">
        <v>-45.94</v>
      </c>
      <c r="H3973" s="3" t="str">
        <f>VLOOKUP($A3973&amp;$C3973&amp;$B3973,Mapping!$C:$G,3,0)</f>
        <v>Beauty</v>
      </c>
      <c r="I3973" t="str">
        <f>VLOOKUP($A3973&amp;$C3973&amp;$B3973,Mapping!$C:$G,4,0)</f>
        <v>NEUTROGENA</v>
      </c>
      <c r="J3973" t="str">
        <f t="shared" si="62"/>
        <v>BODY EMULSION</v>
      </c>
      <c r="K3973" t="str">
        <f>VLOOKUP($A3973&amp;$C3973&amp;$B3973,Mapping!$C:$G,5,0)</f>
        <v>Adult Skin Care</v>
      </c>
      <c r="L3973" t="str">
        <f>VLOOKUP(J3973&amp;H3973,Mapping!J:K,2,0)</f>
        <v>Body Emulsion</v>
      </c>
      <c r="M3973" t="str">
        <f>IF(OR(I3973="PIZ BUIN",I3973="LISTERINE"),VLOOKUP(E3973,MAPEO!C:D,2,0)&amp;" "&amp;H3973,VLOOKUP(E3973,MAPEO!C:D,2,0))</f>
        <v>Neutrogena Body</v>
      </c>
      <c r="N3973">
        <f>VLOOKUP(F3973,MD!A:B,2,0)</f>
        <v>0</v>
      </c>
    </row>
    <row r="3974" spans="1:14">
      <c r="A3974" t="s">
        <v>133</v>
      </c>
      <c r="B3974" t="s">
        <v>0</v>
      </c>
      <c r="C3974" t="s">
        <v>221</v>
      </c>
      <c r="D3974" t="s">
        <v>440</v>
      </c>
      <c r="E3974" t="s">
        <v>701</v>
      </c>
      <c r="F3974" t="s">
        <v>110</v>
      </c>
      <c r="G3974" s="3">
        <v>-64.13</v>
      </c>
      <c r="H3974" s="3" t="str">
        <f>VLOOKUP($A3974&amp;$C3974&amp;$B3974,Mapping!$C:$G,3,0)</f>
        <v>Beauty</v>
      </c>
      <c r="I3974" t="str">
        <f>VLOOKUP($A3974&amp;$C3974&amp;$B3974,Mapping!$C:$G,4,0)</f>
        <v>NEUTROGENA</v>
      </c>
      <c r="J3974" t="str">
        <f t="shared" si="62"/>
        <v>BODY EMULSION</v>
      </c>
      <c r="K3974" t="str">
        <f>VLOOKUP($A3974&amp;$C3974&amp;$B3974,Mapping!$C:$G,5,0)</f>
        <v>Adult Skin Care</v>
      </c>
      <c r="L3974" t="str">
        <f>VLOOKUP(J3974&amp;H3974,Mapping!J:K,2,0)</f>
        <v>Body Emulsion</v>
      </c>
      <c r="M3974" t="str">
        <f>IF(OR(I3974="PIZ BUIN",I3974="LISTERINE"),VLOOKUP(E3974,MAPEO!C:D,2,0)&amp;" "&amp;H3974,VLOOKUP(E3974,MAPEO!C:D,2,0))</f>
        <v>Neutrogena Body</v>
      </c>
      <c r="N3974">
        <f>VLOOKUP(F3974,MD!A:B,2,0)</f>
        <v>0</v>
      </c>
    </row>
    <row r="3975" spans="1:14">
      <c r="A3975" t="s">
        <v>133</v>
      </c>
      <c r="B3975" t="s">
        <v>0</v>
      </c>
      <c r="C3975" t="s">
        <v>221</v>
      </c>
      <c r="D3975" t="s">
        <v>440</v>
      </c>
      <c r="E3975" t="s">
        <v>701</v>
      </c>
      <c r="F3975" t="s">
        <v>111</v>
      </c>
      <c r="G3975" s="3">
        <v>-26.49</v>
      </c>
      <c r="H3975" s="3" t="str">
        <f>VLOOKUP($A3975&amp;$C3975&amp;$B3975,Mapping!$C:$G,3,0)</f>
        <v>Beauty</v>
      </c>
      <c r="I3975" t="str">
        <f>VLOOKUP($A3975&amp;$C3975&amp;$B3975,Mapping!$C:$G,4,0)</f>
        <v>NEUTROGENA</v>
      </c>
      <c r="J3975" t="str">
        <f t="shared" si="62"/>
        <v>BODY EMULSION</v>
      </c>
      <c r="K3975" t="str">
        <f>VLOOKUP($A3975&amp;$C3975&amp;$B3975,Mapping!$C:$G,5,0)</f>
        <v>Adult Skin Care</v>
      </c>
      <c r="L3975" t="str">
        <f>VLOOKUP(J3975&amp;H3975,Mapping!J:K,2,0)</f>
        <v>Body Emulsion</v>
      </c>
      <c r="M3975" t="str">
        <f>IF(OR(I3975="PIZ BUIN",I3975="LISTERINE"),VLOOKUP(E3975,MAPEO!C:D,2,0)&amp;" "&amp;H3975,VLOOKUP(E3975,MAPEO!C:D,2,0))</f>
        <v>Neutrogena Body</v>
      </c>
      <c r="N3975">
        <f>VLOOKUP(F3975,MD!A:B,2,0)</f>
        <v>0</v>
      </c>
    </row>
    <row r="3976" spans="1:14">
      <c r="A3976" t="s">
        <v>133</v>
      </c>
      <c r="B3976" t="s">
        <v>0</v>
      </c>
      <c r="C3976" t="s">
        <v>221</v>
      </c>
      <c r="D3976" t="s">
        <v>440</v>
      </c>
      <c r="E3976" t="s">
        <v>701</v>
      </c>
      <c r="F3976" t="s">
        <v>114</v>
      </c>
      <c r="G3976" s="3">
        <v>-25.5</v>
      </c>
      <c r="H3976" s="3" t="str">
        <f>VLOOKUP($A3976&amp;$C3976&amp;$B3976,Mapping!$C:$G,3,0)</f>
        <v>Beauty</v>
      </c>
      <c r="I3976" t="str">
        <f>VLOOKUP($A3976&amp;$C3976&amp;$B3976,Mapping!$C:$G,4,0)</f>
        <v>NEUTROGENA</v>
      </c>
      <c r="J3976" t="str">
        <f t="shared" si="62"/>
        <v>BODY EMULSION</v>
      </c>
      <c r="K3976" t="str">
        <f>VLOOKUP($A3976&amp;$C3976&amp;$B3976,Mapping!$C:$G,5,0)</f>
        <v>Adult Skin Care</v>
      </c>
      <c r="L3976" t="str">
        <f>VLOOKUP(J3976&amp;H3976,Mapping!J:K,2,0)</f>
        <v>Body Emulsion</v>
      </c>
      <c r="M3976" t="str">
        <f>IF(OR(I3976="PIZ BUIN",I3976="LISTERINE"),VLOOKUP(E3976,MAPEO!C:D,2,0)&amp;" "&amp;H3976,VLOOKUP(E3976,MAPEO!C:D,2,0))</f>
        <v>Neutrogena Body</v>
      </c>
      <c r="N3976">
        <f>VLOOKUP(F3976,MD!A:B,2,0)</f>
        <v>0</v>
      </c>
    </row>
    <row r="3977" spans="1:14">
      <c r="A3977" t="s">
        <v>133</v>
      </c>
      <c r="B3977" t="s">
        <v>0</v>
      </c>
      <c r="C3977" t="s">
        <v>221</v>
      </c>
      <c r="D3977" t="s">
        <v>440</v>
      </c>
      <c r="E3977" t="s">
        <v>701</v>
      </c>
      <c r="F3977" t="s">
        <v>115</v>
      </c>
      <c r="G3977" s="3">
        <v>-15.07</v>
      </c>
      <c r="H3977" s="3" t="str">
        <f>VLOOKUP($A3977&amp;$C3977&amp;$B3977,Mapping!$C:$G,3,0)</f>
        <v>Beauty</v>
      </c>
      <c r="I3977" t="str">
        <f>VLOOKUP($A3977&amp;$C3977&amp;$B3977,Mapping!$C:$G,4,0)</f>
        <v>NEUTROGENA</v>
      </c>
      <c r="J3977" t="str">
        <f t="shared" si="62"/>
        <v>BODY EMULSION</v>
      </c>
      <c r="K3977" t="str">
        <f>VLOOKUP($A3977&amp;$C3977&amp;$B3977,Mapping!$C:$G,5,0)</f>
        <v>Adult Skin Care</v>
      </c>
      <c r="L3977" t="str">
        <f>VLOOKUP(J3977&amp;H3977,Mapping!J:K,2,0)</f>
        <v>Body Emulsion</v>
      </c>
      <c r="M3977" t="str">
        <f>IF(OR(I3977="PIZ BUIN",I3977="LISTERINE"),VLOOKUP(E3977,MAPEO!C:D,2,0)&amp;" "&amp;H3977,VLOOKUP(E3977,MAPEO!C:D,2,0))</f>
        <v>Neutrogena Body</v>
      </c>
      <c r="N3977" t="str">
        <f>VLOOKUP(F3977,MD!A:B,2,0)</f>
        <v>YTD 2016</v>
      </c>
    </row>
    <row r="3978" spans="1:14">
      <c r="A3978" t="s">
        <v>133</v>
      </c>
      <c r="B3978" t="s">
        <v>0</v>
      </c>
      <c r="C3978" t="s">
        <v>221</v>
      </c>
      <c r="D3978" t="s">
        <v>440</v>
      </c>
      <c r="E3978" t="s">
        <v>701</v>
      </c>
      <c r="F3978" t="s">
        <v>117</v>
      </c>
      <c r="G3978" s="3">
        <v>-53.27</v>
      </c>
      <c r="H3978" s="3" t="str">
        <f>VLOOKUP($A3978&amp;$C3978&amp;$B3978,Mapping!$C:$G,3,0)</f>
        <v>Beauty</v>
      </c>
      <c r="I3978" t="str">
        <f>VLOOKUP($A3978&amp;$C3978&amp;$B3978,Mapping!$C:$G,4,0)</f>
        <v>NEUTROGENA</v>
      </c>
      <c r="J3978" t="str">
        <f t="shared" si="62"/>
        <v>BODY EMULSION</v>
      </c>
      <c r="K3978" t="str">
        <f>VLOOKUP($A3978&amp;$C3978&amp;$B3978,Mapping!$C:$G,5,0)</f>
        <v>Adult Skin Care</v>
      </c>
      <c r="L3978" t="str">
        <f>VLOOKUP(J3978&amp;H3978,Mapping!J:K,2,0)</f>
        <v>Body Emulsion</v>
      </c>
      <c r="M3978" t="str">
        <f>IF(OR(I3978="PIZ BUIN",I3978="LISTERINE"),VLOOKUP(E3978,MAPEO!C:D,2,0)&amp;" "&amp;H3978,VLOOKUP(E3978,MAPEO!C:D,2,0))</f>
        <v>Neutrogena Body</v>
      </c>
      <c r="N3978" t="str">
        <f>VLOOKUP(F3978,MD!A:B,2,0)</f>
        <v>YTD 2016</v>
      </c>
    </row>
    <row r="3979" spans="1:14">
      <c r="A3979" t="s">
        <v>133</v>
      </c>
      <c r="B3979" t="s">
        <v>0</v>
      </c>
      <c r="C3979" t="s">
        <v>221</v>
      </c>
      <c r="D3979" t="s">
        <v>440</v>
      </c>
      <c r="E3979" t="s">
        <v>701</v>
      </c>
      <c r="F3979" t="s">
        <v>118</v>
      </c>
      <c r="G3979" s="3">
        <v>-35.130000000000003</v>
      </c>
      <c r="H3979" s="3" t="str">
        <f>VLOOKUP($A3979&amp;$C3979&amp;$B3979,Mapping!$C:$G,3,0)</f>
        <v>Beauty</v>
      </c>
      <c r="I3979" t="str">
        <f>VLOOKUP($A3979&amp;$C3979&amp;$B3979,Mapping!$C:$G,4,0)</f>
        <v>NEUTROGENA</v>
      </c>
      <c r="J3979" t="str">
        <f t="shared" si="62"/>
        <v>BODY EMULSION</v>
      </c>
      <c r="K3979" t="str">
        <f>VLOOKUP($A3979&amp;$C3979&amp;$B3979,Mapping!$C:$G,5,0)</f>
        <v>Adult Skin Care</v>
      </c>
      <c r="L3979" t="str">
        <f>VLOOKUP(J3979&amp;H3979,Mapping!J:K,2,0)</f>
        <v>Body Emulsion</v>
      </c>
      <c r="M3979" t="str">
        <f>IF(OR(I3979="PIZ BUIN",I3979="LISTERINE"),VLOOKUP(E3979,MAPEO!C:D,2,0)&amp;" "&amp;H3979,VLOOKUP(E3979,MAPEO!C:D,2,0))</f>
        <v>Neutrogena Body</v>
      </c>
      <c r="N3979" t="str">
        <f>VLOOKUP(F3979,MD!A:B,2,0)</f>
        <v>YTD 2016</v>
      </c>
    </row>
    <row r="3980" spans="1:14">
      <c r="A3980" t="s">
        <v>133</v>
      </c>
      <c r="B3980" t="s">
        <v>0</v>
      </c>
      <c r="C3980" t="s">
        <v>221</v>
      </c>
      <c r="D3980" t="s">
        <v>440</v>
      </c>
      <c r="E3980" t="s">
        <v>702</v>
      </c>
      <c r="F3980" t="s">
        <v>96</v>
      </c>
      <c r="G3980" s="3">
        <v>66391.69</v>
      </c>
      <c r="H3980" s="3" t="str">
        <f>VLOOKUP($A3980&amp;$C3980&amp;$B3980,Mapping!$C:$G,3,0)</f>
        <v>Beauty</v>
      </c>
      <c r="I3980" t="str">
        <f>VLOOKUP($A3980&amp;$C3980&amp;$B3980,Mapping!$C:$G,4,0)</f>
        <v>NEUTROGENA</v>
      </c>
      <c r="J3980" t="str">
        <f t="shared" si="62"/>
        <v>BODY EMULSION</v>
      </c>
      <c r="K3980" t="str">
        <f>VLOOKUP($A3980&amp;$C3980&amp;$B3980,Mapping!$C:$G,5,0)</f>
        <v>Adult Skin Care</v>
      </c>
      <c r="L3980" t="str">
        <f>VLOOKUP(J3980&amp;H3980,Mapping!J:K,2,0)</f>
        <v>Body Emulsion</v>
      </c>
      <c r="M3980" t="str">
        <f>IF(OR(I3980="PIZ BUIN",I3980="LISTERINE"),VLOOKUP(E3980,MAPEO!C:D,2,0)&amp;" "&amp;H3980,VLOOKUP(E3980,MAPEO!C:D,2,0))</f>
        <v>Neutrogena Body</v>
      </c>
      <c r="N3980" t="str">
        <f>VLOOKUP(F3980,MD!A:B,2,0)</f>
        <v>YTD 2015</v>
      </c>
    </row>
    <row r="3981" spans="1:14">
      <c r="A3981" t="s">
        <v>133</v>
      </c>
      <c r="B3981" t="s">
        <v>0</v>
      </c>
      <c r="C3981" t="s">
        <v>221</v>
      </c>
      <c r="D3981" t="s">
        <v>440</v>
      </c>
      <c r="E3981" t="s">
        <v>702</v>
      </c>
      <c r="F3981" t="s">
        <v>97</v>
      </c>
      <c r="G3981" s="3">
        <v>103047.1</v>
      </c>
      <c r="H3981" s="3" t="str">
        <f>VLOOKUP($A3981&amp;$C3981&amp;$B3981,Mapping!$C:$G,3,0)</f>
        <v>Beauty</v>
      </c>
      <c r="I3981" t="str">
        <f>VLOOKUP($A3981&amp;$C3981&amp;$B3981,Mapping!$C:$G,4,0)</f>
        <v>NEUTROGENA</v>
      </c>
      <c r="J3981" t="str">
        <f t="shared" si="62"/>
        <v>BODY EMULSION</v>
      </c>
      <c r="K3981" t="str">
        <f>VLOOKUP($A3981&amp;$C3981&amp;$B3981,Mapping!$C:$G,5,0)</f>
        <v>Adult Skin Care</v>
      </c>
      <c r="L3981" t="str">
        <f>VLOOKUP(J3981&amp;H3981,Mapping!J:K,2,0)</f>
        <v>Body Emulsion</v>
      </c>
      <c r="M3981" t="str">
        <f>IF(OR(I3981="PIZ BUIN",I3981="LISTERINE"),VLOOKUP(E3981,MAPEO!C:D,2,0)&amp;" "&amp;H3981,VLOOKUP(E3981,MAPEO!C:D,2,0))</f>
        <v>Neutrogena Body</v>
      </c>
      <c r="N3981" t="str">
        <f>VLOOKUP(F3981,MD!A:B,2,0)</f>
        <v>YTD 2015</v>
      </c>
    </row>
    <row r="3982" spans="1:14">
      <c r="A3982" t="s">
        <v>133</v>
      </c>
      <c r="B3982" t="s">
        <v>0</v>
      </c>
      <c r="C3982" t="s">
        <v>221</v>
      </c>
      <c r="D3982" t="s">
        <v>440</v>
      </c>
      <c r="E3982" t="s">
        <v>702</v>
      </c>
      <c r="F3982" t="s">
        <v>101</v>
      </c>
      <c r="G3982" s="3">
        <v>41709.160000000003</v>
      </c>
      <c r="H3982" s="3" t="str">
        <f>VLOOKUP($A3982&amp;$C3982&amp;$B3982,Mapping!$C:$G,3,0)</f>
        <v>Beauty</v>
      </c>
      <c r="I3982" t="str">
        <f>VLOOKUP($A3982&amp;$C3982&amp;$B3982,Mapping!$C:$G,4,0)</f>
        <v>NEUTROGENA</v>
      </c>
      <c r="J3982" t="str">
        <f t="shared" si="62"/>
        <v>BODY EMULSION</v>
      </c>
      <c r="K3982" t="str">
        <f>VLOOKUP($A3982&amp;$C3982&amp;$B3982,Mapping!$C:$G,5,0)</f>
        <v>Adult Skin Care</v>
      </c>
      <c r="L3982" t="str">
        <f>VLOOKUP(J3982&amp;H3982,Mapping!J:K,2,0)</f>
        <v>Body Emulsion</v>
      </c>
      <c r="M3982" t="str">
        <f>IF(OR(I3982="PIZ BUIN",I3982="LISTERINE"),VLOOKUP(E3982,MAPEO!C:D,2,0)&amp;" "&amp;H3982,VLOOKUP(E3982,MAPEO!C:D,2,0))</f>
        <v>Neutrogena Body</v>
      </c>
      <c r="N3982" t="str">
        <f>VLOOKUP(F3982,MD!A:B,2,0)</f>
        <v>YTD 2015</v>
      </c>
    </row>
    <row r="3983" spans="1:14">
      <c r="A3983" t="s">
        <v>133</v>
      </c>
      <c r="B3983" t="s">
        <v>0</v>
      </c>
      <c r="C3983" t="s">
        <v>221</v>
      </c>
      <c r="D3983" t="s">
        <v>440</v>
      </c>
      <c r="E3983" t="s">
        <v>702</v>
      </c>
      <c r="F3983" t="s">
        <v>104</v>
      </c>
      <c r="G3983" s="3">
        <v>95474.65</v>
      </c>
      <c r="H3983" s="3" t="str">
        <f>VLOOKUP($A3983&amp;$C3983&amp;$B3983,Mapping!$C:$G,3,0)</f>
        <v>Beauty</v>
      </c>
      <c r="I3983" t="str">
        <f>VLOOKUP($A3983&amp;$C3983&amp;$B3983,Mapping!$C:$G,4,0)</f>
        <v>NEUTROGENA</v>
      </c>
      <c r="J3983" t="str">
        <f t="shared" si="62"/>
        <v>BODY EMULSION</v>
      </c>
      <c r="K3983" t="str">
        <f>VLOOKUP($A3983&amp;$C3983&amp;$B3983,Mapping!$C:$G,5,0)</f>
        <v>Adult Skin Care</v>
      </c>
      <c r="L3983" t="str">
        <f>VLOOKUP(J3983&amp;H3983,Mapping!J:K,2,0)</f>
        <v>Body Emulsion</v>
      </c>
      <c r="M3983" t="str">
        <f>IF(OR(I3983="PIZ BUIN",I3983="LISTERINE"),VLOOKUP(E3983,MAPEO!C:D,2,0)&amp;" "&amp;H3983,VLOOKUP(E3983,MAPEO!C:D,2,0))</f>
        <v>Neutrogena Body</v>
      </c>
      <c r="N3983" t="str">
        <f>VLOOKUP(F3983,MD!A:B,2,0)</f>
        <v>YTD 2015</v>
      </c>
    </row>
    <row r="3984" spans="1:14">
      <c r="A3984" t="s">
        <v>133</v>
      </c>
      <c r="B3984" t="s">
        <v>0</v>
      </c>
      <c r="C3984" t="s">
        <v>221</v>
      </c>
      <c r="D3984" t="s">
        <v>440</v>
      </c>
      <c r="E3984" t="s">
        <v>702</v>
      </c>
      <c r="F3984" t="s">
        <v>105</v>
      </c>
      <c r="G3984" s="3">
        <v>233866.09</v>
      </c>
      <c r="H3984" s="3" t="str">
        <f>VLOOKUP($A3984&amp;$C3984&amp;$B3984,Mapping!$C:$G,3,0)</f>
        <v>Beauty</v>
      </c>
      <c r="I3984" t="str">
        <f>VLOOKUP($A3984&amp;$C3984&amp;$B3984,Mapping!$C:$G,4,0)</f>
        <v>NEUTROGENA</v>
      </c>
      <c r="J3984" t="str">
        <f t="shared" si="62"/>
        <v>BODY EMULSION</v>
      </c>
      <c r="K3984" t="str">
        <f>VLOOKUP($A3984&amp;$C3984&amp;$B3984,Mapping!$C:$G,5,0)</f>
        <v>Adult Skin Care</v>
      </c>
      <c r="L3984" t="str">
        <f>VLOOKUP(J3984&amp;H3984,Mapping!J:K,2,0)</f>
        <v>Body Emulsion</v>
      </c>
      <c r="M3984" t="str">
        <f>IF(OR(I3984="PIZ BUIN",I3984="LISTERINE"),VLOOKUP(E3984,MAPEO!C:D,2,0)&amp;" "&amp;H3984,VLOOKUP(E3984,MAPEO!C:D,2,0))</f>
        <v>Neutrogena Body</v>
      </c>
      <c r="N3984" t="str">
        <f>VLOOKUP(F3984,MD!A:B,2,0)</f>
        <v>YTD 2015</v>
      </c>
    </row>
    <row r="3985" spans="1:14">
      <c r="A3985" t="s">
        <v>133</v>
      </c>
      <c r="B3985" t="s">
        <v>0</v>
      </c>
      <c r="C3985" t="s">
        <v>221</v>
      </c>
      <c r="D3985" t="s">
        <v>440</v>
      </c>
      <c r="E3985" t="s">
        <v>702</v>
      </c>
      <c r="F3985" t="s">
        <v>106</v>
      </c>
      <c r="G3985" s="3">
        <v>110970.18</v>
      </c>
      <c r="H3985" s="3" t="str">
        <f>VLOOKUP($A3985&amp;$C3985&amp;$B3985,Mapping!$C:$G,3,0)</f>
        <v>Beauty</v>
      </c>
      <c r="I3985" t="str">
        <f>VLOOKUP($A3985&amp;$C3985&amp;$B3985,Mapping!$C:$G,4,0)</f>
        <v>NEUTROGENA</v>
      </c>
      <c r="J3985" t="str">
        <f t="shared" si="62"/>
        <v>BODY EMULSION</v>
      </c>
      <c r="K3985" t="str">
        <f>VLOOKUP($A3985&amp;$C3985&amp;$B3985,Mapping!$C:$G,5,0)</f>
        <v>Adult Skin Care</v>
      </c>
      <c r="L3985" t="str">
        <f>VLOOKUP(J3985&amp;H3985,Mapping!J:K,2,0)</f>
        <v>Body Emulsion</v>
      </c>
      <c r="M3985" t="str">
        <f>IF(OR(I3985="PIZ BUIN",I3985="LISTERINE"),VLOOKUP(E3985,MAPEO!C:D,2,0)&amp;" "&amp;H3985,VLOOKUP(E3985,MAPEO!C:D,2,0))</f>
        <v>Neutrogena Body</v>
      </c>
      <c r="N3985" t="str">
        <f>VLOOKUP(F3985,MD!A:B,2,0)</f>
        <v>YTD 2015</v>
      </c>
    </row>
    <row r="3986" spans="1:14">
      <c r="A3986" t="s">
        <v>133</v>
      </c>
      <c r="B3986" t="s">
        <v>0</v>
      </c>
      <c r="C3986" t="s">
        <v>221</v>
      </c>
      <c r="D3986" t="s">
        <v>440</v>
      </c>
      <c r="E3986" t="s">
        <v>702</v>
      </c>
      <c r="F3986" t="s">
        <v>108</v>
      </c>
      <c r="G3986" s="3">
        <v>54617.99</v>
      </c>
      <c r="H3986" s="3" t="str">
        <f>VLOOKUP($A3986&amp;$C3986&amp;$B3986,Mapping!$C:$G,3,0)</f>
        <v>Beauty</v>
      </c>
      <c r="I3986" t="str">
        <f>VLOOKUP($A3986&amp;$C3986&amp;$B3986,Mapping!$C:$G,4,0)</f>
        <v>NEUTROGENA</v>
      </c>
      <c r="J3986" t="str">
        <f t="shared" si="62"/>
        <v>BODY EMULSION</v>
      </c>
      <c r="K3986" t="str">
        <f>VLOOKUP($A3986&amp;$C3986&amp;$B3986,Mapping!$C:$G,5,0)</f>
        <v>Adult Skin Care</v>
      </c>
      <c r="L3986" t="str">
        <f>VLOOKUP(J3986&amp;H3986,Mapping!J:K,2,0)</f>
        <v>Body Emulsion</v>
      </c>
      <c r="M3986" t="str">
        <f>IF(OR(I3986="PIZ BUIN",I3986="LISTERINE"),VLOOKUP(E3986,MAPEO!C:D,2,0)&amp;" "&amp;H3986,VLOOKUP(E3986,MAPEO!C:D,2,0))</f>
        <v>Neutrogena Body</v>
      </c>
      <c r="N3986">
        <f>VLOOKUP(F3986,MD!A:B,2,0)</f>
        <v>0</v>
      </c>
    </row>
    <row r="3987" spans="1:14">
      <c r="A3987" t="s">
        <v>133</v>
      </c>
      <c r="B3987" t="s">
        <v>0</v>
      </c>
      <c r="C3987" t="s">
        <v>221</v>
      </c>
      <c r="D3987" t="s">
        <v>440</v>
      </c>
      <c r="E3987" t="s">
        <v>702</v>
      </c>
      <c r="F3987" t="s">
        <v>109</v>
      </c>
      <c r="G3987" s="3">
        <v>267146.21999999997</v>
      </c>
      <c r="H3987" s="3" t="str">
        <f>VLOOKUP($A3987&amp;$C3987&amp;$B3987,Mapping!$C:$G,3,0)</f>
        <v>Beauty</v>
      </c>
      <c r="I3987" t="str">
        <f>VLOOKUP($A3987&amp;$C3987&amp;$B3987,Mapping!$C:$G,4,0)</f>
        <v>NEUTROGENA</v>
      </c>
      <c r="J3987" t="str">
        <f t="shared" si="62"/>
        <v>BODY EMULSION</v>
      </c>
      <c r="K3987" t="str">
        <f>VLOOKUP($A3987&amp;$C3987&amp;$B3987,Mapping!$C:$G,5,0)</f>
        <v>Adult Skin Care</v>
      </c>
      <c r="L3987" t="str">
        <f>VLOOKUP(J3987&amp;H3987,Mapping!J:K,2,0)</f>
        <v>Body Emulsion</v>
      </c>
      <c r="M3987" t="str">
        <f>IF(OR(I3987="PIZ BUIN",I3987="LISTERINE"),VLOOKUP(E3987,MAPEO!C:D,2,0)&amp;" "&amp;H3987,VLOOKUP(E3987,MAPEO!C:D,2,0))</f>
        <v>Neutrogena Body</v>
      </c>
      <c r="N3987">
        <f>VLOOKUP(F3987,MD!A:B,2,0)</f>
        <v>0</v>
      </c>
    </row>
    <row r="3988" spans="1:14">
      <c r="A3988" t="s">
        <v>133</v>
      </c>
      <c r="B3988" t="s">
        <v>0</v>
      </c>
      <c r="C3988" t="s">
        <v>221</v>
      </c>
      <c r="D3988" t="s">
        <v>440</v>
      </c>
      <c r="E3988" t="s">
        <v>702</v>
      </c>
      <c r="F3988" t="s">
        <v>110</v>
      </c>
      <c r="G3988" s="3">
        <v>94628.83</v>
      </c>
      <c r="H3988" s="3" t="str">
        <f>VLOOKUP($A3988&amp;$C3988&amp;$B3988,Mapping!$C:$G,3,0)</f>
        <v>Beauty</v>
      </c>
      <c r="I3988" t="str">
        <f>VLOOKUP($A3988&amp;$C3988&amp;$B3988,Mapping!$C:$G,4,0)</f>
        <v>NEUTROGENA</v>
      </c>
      <c r="J3988" t="str">
        <f t="shared" si="62"/>
        <v>BODY EMULSION</v>
      </c>
      <c r="K3988" t="str">
        <f>VLOOKUP($A3988&amp;$C3988&amp;$B3988,Mapping!$C:$G,5,0)</f>
        <v>Adult Skin Care</v>
      </c>
      <c r="L3988" t="str">
        <f>VLOOKUP(J3988&amp;H3988,Mapping!J:K,2,0)</f>
        <v>Body Emulsion</v>
      </c>
      <c r="M3988" t="str">
        <f>IF(OR(I3988="PIZ BUIN",I3988="LISTERINE"),VLOOKUP(E3988,MAPEO!C:D,2,0)&amp;" "&amp;H3988,VLOOKUP(E3988,MAPEO!C:D,2,0))</f>
        <v>Neutrogena Body</v>
      </c>
      <c r="N3988">
        <f>VLOOKUP(F3988,MD!A:B,2,0)</f>
        <v>0</v>
      </c>
    </row>
    <row r="3989" spans="1:14">
      <c r="A3989" t="s">
        <v>133</v>
      </c>
      <c r="B3989" t="s">
        <v>0</v>
      </c>
      <c r="C3989" t="s">
        <v>221</v>
      </c>
      <c r="D3989" t="s">
        <v>440</v>
      </c>
      <c r="E3989" t="s">
        <v>702</v>
      </c>
      <c r="F3989" t="s">
        <v>111</v>
      </c>
      <c r="G3989" s="3">
        <v>60353.11</v>
      </c>
      <c r="H3989" s="3" t="str">
        <f>VLOOKUP($A3989&amp;$C3989&amp;$B3989,Mapping!$C:$G,3,0)</f>
        <v>Beauty</v>
      </c>
      <c r="I3989" t="str">
        <f>VLOOKUP($A3989&amp;$C3989&amp;$B3989,Mapping!$C:$G,4,0)</f>
        <v>NEUTROGENA</v>
      </c>
      <c r="J3989" t="str">
        <f t="shared" si="62"/>
        <v>BODY EMULSION</v>
      </c>
      <c r="K3989" t="str">
        <f>VLOOKUP($A3989&amp;$C3989&amp;$B3989,Mapping!$C:$G,5,0)</f>
        <v>Adult Skin Care</v>
      </c>
      <c r="L3989" t="str">
        <f>VLOOKUP(J3989&amp;H3989,Mapping!J:K,2,0)</f>
        <v>Body Emulsion</v>
      </c>
      <c r="M3989" t="str">
        <f>IF(OR(I3989="PIZ BUIN",I3989="LISTERINE"),VLOOKUP(E3989,MAPEO!C:D,2,0)&amp;" "&amp;H3989,VLOOKUP(E3989,MAPEO!C:D,2,0))</f>
        <v>Neutrogena Body</v>
      </c>
      <c r="N3989">
        <f>VLOOKUP(F3989,MD!A:B,2,0)</f>
        <v>0</v>
      </c>
    </row>
    <row r="3990" spans="1:14">
      <c r="A3990" t="s">
        <v>133</v>
      </c>
      <c r="B3990" t="s">
        <v>0</v>
      </c>
      <c r="C3990" t="s">
        <v>221</v>
      </c>
      <c r="D3990" t="s">
        <v>440</v>
      </c>
      <c r="E3990" t="s">
        <v>702</v>
      </c>
      <c r="F3990" t="s">
        <v>114</v>
      </c>
      <c r="G3990" s="3">
        <v>77122.33</v>
      </c>
      <c r="H3990" s="3" t="str">
        <f>VLOOKUP($A3990&amp;$C3990&amp;$B3990,Mapping!$C:$G,3,0)</f>
        <v>Beauty</v>
      </c>
      <c r="I3990" t="str">
        <f>VLOOKUP($A3990&amp;$C3990&amp;$B3990,Mapping!$C:$G,4,0)</f>
        <v>NEUTROGENA</v>
      </c>
      <c r="J3990" t="str">
        <f t="shared" si="62"/>
        <v>BODY EMULSION</v>
      </c>
      <c r="K3990" t="str">
        <f>VLOOKUP($A3990&amp;$C3990&amp;$B3990,Mapping!$C:$G,5,0)</f>
        <v>Adult Skin Care</v>
      </c>
      <c r="L3990" t="str">
        <f>VLOOKUP(J3990&amp;H3990,Mapping!J:K,2,0)</f>
        <v>Body Emulsion</v>
      </c>
      <c r="M3990" t="str">
        <f>IF(OR(I3990="PIZ BUIN",I3990="LISTERINE"),VLOOKUP(E3990,MAPEO!C:D,2,0)&amp;" "&amp;H3990,VLOOKUP(E3990,MAPEO!C:D,2,0))</f>
        <v>Neutrogena Body</v>
      </c>
      <c r="N3990">
        <f>VLOOKUP(F3990,MD!A:B,2,0)</f>
        <v>0</v>
      </c>
    </row>
    <row r="3991" spans="1:14">
      <c r="A3991" t="s">
        <v>133</v>
      </c>
      <c r="B3991" t="s">
        <v>0</v>
      </c>
      <c r="C3991" t="s">
        <v>221</v>
      </c>
      <c r="D3991" t="s">
        <v>440</v>
      </c>
      <c r="E3991" t="s">
        <v>702</v>
      </c>
      <c r="F3991" t="s">
        <v>115</v>
      </c>
      <c r="G3991" s="3">
        <v>38450.910000000003</v>
      </c>
      <c r="H3991" s="3" t="str">
        <f>VLOOKUP($A3991&amp;$C3991&amp;$B3991,Mapping!$C:$G,3,0)</f>
        <v>Beauty</v>
      </c>
      <c r="I3991" t="str">
        <f>VLOOKUP($A3991&amp;$C3991&amp;$B3991,Mapping!$C:$G,4,0)</f>
        <v>NEUTROGENA</v>
      </c>
      <c r="J3991" t="str">
        <f t="shared" si="62"/>
        <v>BODY EMULSION</v>
      </c>
      <c r="K3991" t="str">
        <f>VLOOKUP($A3991&amp;$C3991&amp;$B3991,Mapping!$C:$G,5,0)</f>
        <v>Adult Skin Care</v>
      </c>
      <c r="L3991" t="str">
        <f>VLOOKUP(J3991&amp;H3991,Mapping!J:K,2,0)</f>
        <v>Body Emulsion</v>
      </c>
      <c r="M3991" t="str">
        <f>IF(OR(I3991="PIZ BUIN",I3991="LISTERINE"),VLOOKUP(E3991,MAPEO!C:D,2,0)&amp;" "&amp;H3991,VLOOKUP(E3991,MAPEO!C:D,2,0))</f>
        <v>Neutrogena Body</v>
      </c>
      <c r="N3991" t="str">
        <f>VLOOKUP(F3991,MD!A:B,2,0)</f>
        <v>YTD 2016</v>
      </c>
    </row>
    <row r="3992" spans="1:14">
      <c r="A3992" t="s">
        <v>133</v>
      </c>
      <c r="B3992" t="s">
        <v>0</v>
      </c>
      <c r="C3992" t="s">
        <v>221</v>
      </c>
      <c r="D3992" t="s">
        <v>440</v>
      </c>
      <c r="E3992" t="s">
        <v>702</v>
      </c>
      <c r="F3992" t="s">
        <v>117</v>
      </c>
      <c r="G3992" s="3">
        <v>39180.44</v>
      </c>
      <c r="H3992" s="3" t="str">
        <f>VLOOKUP($A3992&amp;$C3992&amp;$B3992,Mapping!$C:$G,3,0)</f>
        <v>Beauty</v>
      </c>
      <c r="I3992" t="str">
        <f>VLOOKUP($A3992&amp;$C3992&amp;$B3992,Mapping!$C:$G,4,0)</f>
        <v>NEUTROGENA</v>
      </c>
      <c r="J3992" t="str">
        <f t="shared" si="62"/>
        <v>BODY EMULSION</v>
      </c>
      <c r="K3992" t="str">
        <f>VLOOKUP($A3992&amp;$C3992&amp;$B3992,Mapping!$C:$G,5,0)</f>
        <v>Adult Skin Care</v>
      </c>
      <c r="L3992" t="str">
        <f>VLOOKUP(J3992&amp;H3992,Mapping!J:K,2,0)</f>
        <v>Body Emulsion</v>
      </c>
      <c r="M3992" t="str">
        <f>IF(OR(I3992="PIZ BUIN",I3992="LISTERINE"),VLOOKUP(E3992,MAPEO!C:D,2,0)&amp;" "&amp;H3992,VLOOKUP(E3992,MAPEO!C:D,2,0))</f>
        <v>Neutrogena Body</v>
      </c>
      <c r="N3992" t="str">
        <f>VLOOKUP(F3992,MD!A:B,2,0)</f>
        <v>YTD 2016</v>
      </c>
    </row>
    <row r="3993" spans="1:14">
      <c r="A3993" t="s">
        <v>133</v>
      </c>
      <c r="B3993" t="s">
        <v>0</v>
      </c>
      <c r="C3993" t="s">
        <v>221</v>
      </c>
      <c r="D3993" t="s">
        <v>440</v>
      </c>
      <c r="E3993" t="s">
        <v>702</v>
      </c>
      <c r="F3993" t="s">
        <v>118</v>
      </c>
      <c r="G3993" s="3">
        <v>56516.69</v>
      </c>
      <c r="H3993" s="3" t="str">
        <f>VLOOKUP($A3993&amp;$C3993&amp;$B3993,Mapping!$C:$G,3,0)</f>
        <v>Beauty</v>
      </c>
      <c r="I3993" t="str">
        <f>VLOOKUP($A3993&amp;$C3993&amp;$B3993,Mapping!$C:$G,4,0)</f>
        <v>NEUTROGENA</v>
      </c>
      <c r="J3993" t="str">
        <f t="shared" si="62"/>
        <v>BODY EMULSION</v>
      </c>
      <c r="K3993" t="str">
        <f>VLOOKUP($A3993&amp;$C3993&amp;$B3993,Mapping!$C:$G,5,0)</f>
        <v>Adult Skin Care</v>
      </c>
      <c r="L3993" t="str">
        <f>VLOOKUP(J3993&amp;H3993,Mapping!J:K,2,0)</f>
        <v>Body Emulsion</v>
      </c>
      <c r="M3993" t="str">
        <f>IF(OR(I3993="PIZ BUIN",I3993="LISTERINE"),VLOOKUP(E3993,MAPEO!C:D,2,0)&amp;" "&amp;H3993,VLOOKUP(E3993,MAPEO!C:D,2,0))</f>
        <v>Neutrogena Body</v>
      </c>
      <c r="N3993" t="str">
        <f>VLOOKUP(F3993,MD!A:B,2,0)</f>
        <v>YTD 2016</v>
      </c>
    </row>
    <row r="3994" spans="1:14">
      <c r="A3994" t="s">
        <v>133</v>
      </c>
      <c r="B3994" t="s">
        <v>0</v>
      </c>
      <c r="C3994" t="s">
        <v>221</v>
      </c>
      <c r="D3994" t="s">
        <v>441</v>
      </c>
      <c r="E3994" t="s">
        <v>703</v>
      </c>
      <c r="F3994" t="s">
        <v>482</v>
      </c>
      <c r="G3994" s="3">
        <v>-79.010000000000005</v>
      </c>
      <c r="H3994" s="3" t="str">
        <f>VLOOKUP($A3994&amp;$C3994&amp;$B3994,Mapping!$C:$G,3,0)</f>
        <v>Beauty</v>
      </c>
      <c r="I3994" t="str">
        <f>VLOOKUP($A3994&amp;$C3994&amp;$B3994,Mapping!$C:$G,4,0)</f>
        <v>NEUTROGENA</v>
      </c>
      <c r="J3994" t="str">
        <f t="shared" si="62"/>
        <v>FOOTCARE</v>
      </c>
      <c r="K3994" t="str">
        <f>VLOOKUP($A3994&amp;$C3994&amp;$B3994,Mapping!$C:$G,5,0)</f>
        <v>Adult Skin Care</v>
      </c>
      <c r="L3994" t="str">
        <f>VLOOKUP(J3994&amp;H3994,Mapping!J:K,2,0)</f>
        <v>Foot Care</v>
      </c>
      <c r="M3994" t="str">
        <f>IF(OR(I3994="PIZ BUIN",I3994="LISTERINE"),VLOOKUP(E3994,MAPEO!C:D,2,0)&amp;" "&amp;H3994,VLOOKUP(E3994,MAPEO!C:D,2,0))</f>
        <v>Neutrogena Foot</v>
      </c>
      <c r="N3994">
        <f>VLOOKUP(F3994,MD!A:B,2,0)</f>
        <v>0</v>
      </c>
    </row>
    <row r="3995" spans="1:14">
      <c r="A3995" t="s">
        <v>133</v>
      </c>
      <c r="B3995" t="s">
        <v>0</v>
      </c>
      <c r="C3995" t="s">
        <v>221</v>
      </c>
      <c r="D3995" t="s">
        <v>441</v>
      </c>
      <c r="E3995" t="s">
        <v>703</v>
      </c>
      <c r="F3995" t="s">
        <v>483</v>
      </c>
      <c r="G3995" s="3">
        <v>-205.76</v>
      </c>
      <c r="H3995" s="3" t="str">
        <f>VLOOKUP($A3995&amp;$C3995&amp;$B3995,Mapping!$C:$G,3,0)</f>
        <v>Beauty</v>
      </c>
      <c r="I3995" t="str">
        <f>VLOOKUP($A3995&amp;$C3995&amp;$B3995,Mapping!$C:$G,4,0)</f>
        <v>NEUTROGENA</v>
      </c>
      <c r="J3995" t="str">
        <f t="shared" si="62"/>
        <v>FOOTCARE</v>
      </c>
      <c r="K3995" t="str">
        <f>VLOOKUP($A3995&amp;$C3995&amp;$B3995,Mapping!$C:$G,5,0)</f>
        <v>Adult Skin Care</v>
      </c>
      <c r="L3995" t="str">
        <f>VLOOKUP(J3995&amp;H3995,Mapping!J:K,2,0)</f>
        <v>Foot Care</v>
      </c>
      <c r="M3995" t="str">
        <f>IF(OR(I3995="PIZ BUIN",I3995="LISTERINE"),VLOOKUP(E3995,MAPEO!C:D,2,0)&amp;" "&amp;H3995,VLOOKUP(E3995,MAPEO!C:D,2,0))</f>
        <v>Neutrogena Foot</v>
      </c>
      <c r="N3995">
        <f>VLOOKUP(F3995,MD!A:B,2,0)</f>
        <v>0</v>
      </c>
    </row>
    <row r="3996" spans="1:14">
      <c r="A3996" t="s">
        <v>133</v>
      </c>
      <c r="B3996" t="s">
        <v>0</v>
      </c>
      <c r="C3996" t="s">
        <v>221</v>
      </c>
      <c r="D3996" t="s">
        <v>441</v>
      </c>
      <c r="E3996" t="s">
        <v>703</v>
      </c>
      <c r="F3996" t="s">
        <v>484</v>
      </c>
      <c r="G3996" s="3">
        <v>-351.73</v>
      </c>
      <c r="H3996" s="3" t="str">
        <f>VLOOKUP($A3996&amp;$C3996&amp;$B3996,Mapping!$C:$G,3,0)</f>
        <v>Beauty</v>
      </c>
      <c r="I3996" t="str">
        <f>VLOOKUP($A3996&amp;$C3996&amp;$B3996,Mapping!$C:$G,4,0)</f>
        <v>NEUTROGENA</v>
      </c>
      <c r="J3996" t="str">
        <f t="shared" si="62"/>
        <v>FOOTCARE</v>
      </c>
      <c r="K3996" t="str">
        <f>VLOOKUP($A3996&amp;$C3996&amp;$B3996,Mapping!$C:$G,5,0)</f>
        <v>Adult Skin Care</v>
      </c>
      <c r="L3996" t="str">
        <f>VLOOKUP(J3996&amp;H3996,Mapping!J:K,2,0)</f>
        <v>Foot Care</v>
      </c>
      <c r="M3996" t="str">
        <f>IF(OR(I3996="PIZ BUIN",I3996="LISTERINE"),VLOOKUP(E3996,MAPEO!C:D,2,0)&amp;" "&amp;H3996,VLOOKUP(E3996,MAPEO!C:D,2,0))</f>
        <v>Neutrogena Foot</v>
      </c>
      <c r="N3996">
        <f>VLOOKUP(F3996,MD!A:B,2,0)</f>
        <v>0</v>
      </c>
    </row>
    <row r="3997" spans="1:14">
      <c r="A3997" t="s">
        <v>133</v>
      </c>
      <c r="B3997" t="s">
        <v>0</v>
      </c>
      <c r="C3997" t="s">
        <v>221</v>
      </c>
      <c r="D3997" t="s">
        <v>441</v>
      </c>
      <c r="E3997" t="s">
        <v>703</v>
      </c>
      <c r="F3997" t="s">
        <v>485</v>
      </c>
      <c r="G3997" s="3">
        <v>-120.76</v>
      </c>
      <c r="H3997" s="3" t="str">
        <f>VLOOKUP($A3997&amp;$C3997&amp;$B3997,Mapping!$C:$G,3,0)</f>
        <v>Beauty</v>
      </c>
      <c r="I3997" t="str">
        <f>VLOOKUP($A3997&amp;$C3997&amp;$B3997,Mapping!$C:$G,4,0)</f>
        <v>NEUTROGENA</v>
      </c>
      <c r="J3997" t="str">
        <f t="shared" si="62"/>
        <v>FOOTCARE</v>
      </c>
      <c r="K3997" t="str">
        <f>VLOOKUP($A3997&amp;$C3997&amp;$B3997,Mapping!$C:$G,5,0)</f>
        <v>Adult Skin Care</v>
      </c>
      <c r="L3997" t="str">
        <f>VLOOKUP(J3997&amp;H3997,Mapping!J:K,2,0)</f>
        <v>Foot Care</v>
      </c>
      <c r="M3997" t="str">
        <f>IF(OR(I3997="PIZ BUIN",I3997="LISTERINE"),VLOOKUP(E3997,MAPEO!C:D,2,0)&amp;" "&amp;H3997,VLOOKUP(E3997,MAPEO!C:D,2,0))</f>
        <v>Neutrogena Foot</v>
      </c>
      <c r="N3997">
        <f>VLOOKUP(F3997,MD!A:B,2,0)</f>
        <v>0</v>
      </c>
    </row>
    <row r="3998" spans="1:14">
      <c r="A3998" t="s">
        <v>133</v>
      </c>
      <c r="B3998" t="s">
        <v>0</v>
      </c>
      <c r="C3998" t="s">
        <v>221</v>
      </c>
      <c r="D3998" t="s">
        <v>441</v>
      </c>
      <c r="E3998" t="s">
        <v>703</v>
      </c>
      <c r="F3998" t="s">
        <v>486</v>
      </c>
      <c r="G3998" s="3">
        <v>-19.61</v>
      </c>
      <c r="H3998" s="3" t="str">
        <f>VLOOKUP($A3998&amp;$C3998&amp;$B3998,Mapping!$C:$G,3,0)</f>
        <v>Beauty</v>
      </c>
      <c r="I3998" t="str">
        <f>VLOOKUP($A3998&amp;$C3998&amp;$B3998,Mapping!$C:$G,4,0)</f>
        <v>NEUTROGENA</v>
      </c>
      <c r="J3998" t="str">
        <f t="shared" si="62"/>
        <v>FOOTCARE</v>
      </c>
      <c r="K3998" t="str">
        <f>VLOOKUP($A3998&amp;$C3998&amp;$B3998,Mapping!$C:$G,5,0)</f>
        <v>Adult Skin Care</v>
      </c>
      <c r="L3998" t="str">
        <f>VLOOKUP(J3998&amp;H3998,Mapping!J:K,2,0)</f>
        <v>Foot Care</v>
      </c>
      <c r="M3998" t="str">
        <f>IF(OR(I3998="PIZ BUIN",I3998="LISTERINE"),VLOOKUP(E3998,MAPEO!C:D,2,0)&amp;" "&amp;H3998,VLOOKUP(E3998,MAPEO!C:D,2,0))</f>
        <v>Neutrogena Foot</v>
      </c>
      <c r="N3998">
        <f>VLOOKUP(F3998,MD!A:B,2,0)</f>
        <v>0</v>
      </c>
    </row>
    <row r="3999" spans="1:14">
      <c r="A3999" t="s">
        <v>133</v>
      </c>
      <c r="B3999" t="s">
        <v>0</v>
      </c>
      <c r="C3999" t="s">
        <v>221</v>
      </c>
      <c r="D3999" t="s">
        <v>441</v>
      </c>
      <c r="E3999" t="s">
        <v>703</v>
      </c>
      <c r="F3999" t="s">
        <v>487</v>
      </c>
      <c r="G3999" s="3">
        <v>3811.34</v>
      </c>
      <c r="H3999" s="3" t="str">
        <f>VLOOKUP($A3999&amp;$C3999&amp;$B3999,Mapping!$C:$G,3,0)</f>
        <v>Beauty</v>
      </c>
      <c r="I3999" t="str">
        <f>VLOOKUP($A3999&amp;$C3999&amp;$B3999,Mapping!$C:$G,4,0)</f>
        <v>NEUTROGENA</v>
      </c>
      <c r="J3999" t="str">
        <f t="shared" si="62"/>
        <v>FOOTCARE</v>
      </c>
      <c r="K3999" t="str">
        <f>VLOOKUP($A3999&amp;$C3999&amp;$B3999,Mapping!$C:$G,5,0)</f>
        <v>Adult Skin Care</v>
      </c>
      <c r="L3999" t="str">
        <f>VLOOKUP(J3999&amp;H3999,Mapping!J:K,2,0)</f>
        <v>Foot Care</v>
      </c>
      <c r="M3999" t="str">
        <f>IF(OR(I3999="PIZ BUIN",I3999="LISTERINE"),VLOOKUP(E3999,MAPEO!C:D,2,0)&amp;" "&amp;H3999,VLOOKUP(E3999,MAPEO!C:D,2,0))</f>
        <v>Neutrogena Foot</v>
      </c>
      <c r="N3999">
        <f>VLOOKUP(F3999,MD!A:B,2,0)</f>
        <v>0</v>
      </c>
    </row>
    <row r="4000" spans="1:14">
      <c r="A4000" t="s">
        <v>133</v>
      </c>
      <c r="B4000" t="s">
        <v>0</v>
      </c>
      <c r="C4000" t="s">
        <v>221</v>
      </c>
      <c r="D4000" t="s">
        <v>441</v>
      </c>
      <c r="E4000" t="s">
        <v>703</v>
      </c>
      <c r="F4000" t="s">
        <v>488</v>
      </c>
      <c r="G4000" s="3">
        <v>-4.0599999999999996</v>
      </c>
      <c r="H4000" s="3" t="str">
        <f>VLOOKUP($A4000&amp;$C4000&amp;$B4000,Mapping!$C:$G,3,0)</f>
        <v>Beauty</v>
      </c>
      <c r="I4000" t="str">
        <f>VLOOKUP($A4000&amp;$C4000&amp;$B4000,Mapping!$C:$G,4,0)</f>
        <v>NEUTROGENA</v>
      </c>
      <c r="J4000" t="str">
        <f t="shared" si="62"/>
        <v>FOOTCARE</v>
      </c>
      <c r="K4000" t="str">
        <f>VLOOKUP($A4000&amp;$C4000&amp;$B4000,Mapping!$C:$G,5,0)</f>
        <v>Adult Skin Care</v>
      </c>
      <c r="L4000" t="str">
        <f>VLOOKUP(J4000&amp;H4000,Mapping!J:K,2,0)</f>
        <v>Foot Care</v>
      </c>
      <c r="M4000" t="str">
        <f>IF(OR(I4000="PIZ BUIN",I4000="LISTERINE"),VLOOKUP(E4000,MAPEO!C:D,2,0)&amp;" "&amp;H4000,VLOOKUP(E4000,MAPEO!C:D,2,0))</f>
        <v>Neutrogena Foot</v>
      </c>
      <c r="N4000">
        <f>VLOOKUP(F4000,MD!A:B,2,0)</f>
        <v>0</v>
      </c>
    </row>
    <row r="4001" spans="1:14">
      <c r="A4001" t="s">
        <v>133</v>
      </c>
      <c r="B4001" t="s">
        <v>0</v>
      </c>
      <c r="C4001" t="s">
        <v>221</v>
      </c>
      <c r="D4001" t="s">
        <v>441</v>
      </c>
      <c r="E4001" t="s">
        <v>703</v>
      </c>
      <c r="F4001" t="s">
        <v>489</v>
      </c>
      <c r="G4001" s="3">
        <v>-37.44</v>
      </c>
      <c r="H4001" s="3" t="str">
        <f>VLOOKUP($A4001&amp;$C4001&amp;$B4001,Mapping!$C:$G,3,0)</f>
        <v>Beauty</v>
      </c>
      <c r="I4001" t="str">
        <f>VLOOKUP($A4001&amp;$C4001&amp;$B4001,Mapping!$C:$G,4,0)</f>
        <v>NEUTROGENA</v>
      </c>
      <c r="J4001" t="str">
        <f t="shared" si="62"/>
        <v>FOOTCARE</v>
      </c>
      <c r="K4001" t="str">
        <f>VLOOKUP($A4001&amp;$C4001&amp;$B4001,Mapping!$C:$G,5,0)</f>
        <v>Adult Skin Care</v>
      </c>
      <c r="L4001" t="str">
        <f>VLOOKUP(J4001&amp;H4001,Mapping!J:K,2,0)</f>
        <v>Foot Care</v>
      </c>
      <c r="M4001" t="str">
        <f>IF(OR(I4001="PIZ BUIN",I4001="LISTERINE"),VLOOKUP(E4001,MAPEO!C:D,2,0)&amp;" "&amp;H4001,VLOOKUP(E4001,MAPEO!C:D,2,0))</f>
        <v>Neutrogena Foot</v>
      </c>
      <c r="N4001">
        <f>VLOOKUP(F4001,MD!A:B,2,0)</f>
        <v>0</v>
      </c>
    </row>
    <row r="4002" spans="1:14">
      <c r="A4002" t="s">
        <v>133</v>
      </c>
      <c r="B4002" t="s">
        <v>0</v>
      </c>
      <c r="C4002" t="s">
        <v>221</v>
      </c>
      <c r="D4002" t="s">
        <v>441</v>
      </c>
      <c r="E4002" t="s">
        <v>703</v>
      </c>
      <c r="F4002" t="s">
        <v>490</v>
      </c>
      <c r="G4002" s="3">
        <v>737.31</v>
      </c>
      <c r="H4002" s="3" t="str">
        <f>VLOOKUP($A4002&amp;$C4002&amp;$B4002,Mapping!$C:$G,3,0)</f>
        <v>Beauty</v>
      </c>
      <c r="I4002" t="str">
        <f>VLOOKUP($A4002&amp;$C4002&amp;$B4002,Mapping!$C:$G,4,0)</f>
        <v>NEUTROGENA</v>
      </c>
      <c r="J4002" t="str">
        <f t="shared" si="62"/>
        <v>FOOTCARE</v>
      </c>
      <c r="K4002" t="str">
        <f>VLOOKUP($A4002&amp;$C4002&amp;$B4002,Mapping!$C:$G,5,0)</f>
        <v>Adult Skin Care</v>
      </c>
      <c r="L4002" t="str">
        <f>VLOOKUP(J4002&amp;H4002,Mapping!J:K,2,0)</f>
        <v>Foot Care</v>
      </c>
      <c r="M4002" t="str">
        <f>IF(OR(I4002="PIZ BUIN",I4002="LISTERINE"),VLOOKUP(E4002,MAPEO!C:D,2,0)&amp;" "&amp;H4002,VLOOKUP(E4002,MAPEO!C:D,2,0))</f>
        <v>Neutrogena Foot</v>
      </c>
      <c r="N4002">
        <f>VLOOKUP(F4002,MD!A:B,2,0)</f>
        <v>0</v>
      </c>
    </row>
    <row r="4003" spans="1:14">
      <c r="A4003" t="s">
        <v>133</v>
      </c>
      <c r="B4003" t="s">
        <v>0</v>
      </c>
      <c r="C4003" t="s">
        <v>221</v>
      </c>
      <c r="D4003" t="s">
        <v>441</v>
      </c>
      <c r="E4003" t="s">
        <v>703</v>
      </c>
      <c r="F4003" t="s">
        <v>491</v>
      </c>
      <c r="G4003" s="3">
        <v>-37.590000000000003</v>
      </c>
      <c r="H4003" s="3" t="str">
        <f>VLOOKUP($A4003&amp;$C4003&amp;$B4003,Mapping!$C:$G,3,0)</f>
        <v>Beauty</v>
      </c>
      <c r="I4003" t="str">
        <f>VLOOKUP($A4003&amp;$C4003&amp;$B4003,Mapping!$C:$G,4,0)</f>
        <v>NEUTROGENA</v>
      </c>
      <c r="J4003" t="str">
        <f t="shared" si="62"/>
        <v>FOOTCARE</v>
      </c>
      <c r="K4003" t="str">
        <f>VLOOKUP($A4003&amp;$C4003&amp;$B4003,Mapping!$C:$G,5,0)</f>
        <v>Adult Skin Care</v>
      </c>
      <c r="L4003" t="str">
        <f>VLOOKUP(J4003&amp;H4003,Mapping!J:K,2,0)</f>
        <v>Foot Care</v>
      </c>
      <c r="M4003" t="str">
        <f>IF(OR(I4003="PIZ BUIN",I4003="LISTERINE"),VLOOKUP(E4003,MAPEO!C:D,2,0)&amp;" "&amp;H4003,VLOOKUP(E4003,MAPEO!C:D,2,0))</f>
        <v>Neutrogena Foot</v>
      </c>
      <c r="N4003">
        <f>VLOOKUP(F4003,MD!A:B,2,0)</f>
        <v>0</v>
      </c>
    </row>
    <row r="4004" spans="1:14">
      <c r="A4004" t="s">
        <v>133</v>
      </c>
      <c r="B4004" t="s">
        <v>0</v>
      </c>
      <c r="C4004" t="s">
        <v>221</v>
      </c>
      <c r="D4004" t="s">
        <v>441</v>
      </c>
      <c r="E4004" t="s">
        <v>703</v>
      </c>
      <c r="F4004" t="s">
        <v>492</v>
      </c>
      <c r="G4004" s="3">
        <v>-117.82</v>
      </c>
      <c r="H4004" s="3" t="str">
        <f>VLOOKUP($A4004&amp;$C4004&amp;$B4004,Mapping!$C:$G,3,0)</f>
        <v>Beauty</v>
      </c>
      <c r="I4004" t="str">
        <f>VLOOKUP($A4004&amp;$C4004&amp;$B4004,Mapping!$C:$G,4,0)</f>
        <v>NEUTROGENA</v>
      </c>
      <c r="J4004" t="str">
        <f t="shared" si="62"/>
        <v>FOOTCARE</v>
      </c>
      <c r="K4004" t="str">
        <f>VLOOKUP($A4004&amp;$C4004&amp;$B4004,Mapping!$C:$G,5,0)</f>
        <v>Adult Skin Care</v>
      </c>
      <c r="L4004" t="str">
        <f>VLOOKUP(J4004&amp;H4004,Mapping!J:K,2,0)</f>
        <v>Foot Care</v>
      </c>
      <c r="M4004" t="str">
        <f>IF(OR(I4004="PIZ BUIN",I4004="LISTERINE"),VLOOKUP(E4004,MAPEO!C:D,2,0)&amp;" "&amp;H4004,VLOOKUP(E4004,MAPEO!C:D,2,0))</f>
        <v>Neutrogena Foot</v>
      </c>
      <c r="N4004">
        <f>VLOOKUP(F4004,MD!A:B,2,0)</f>
        <v>0</v>
      </c>
    </row>
    <row r="4005" spans="1:14">
      <c r="A4005" t="s">
        <v>133</v>
      </c>
      <c r="B4005" t="s">
        <v>0</v>
      </c>
      <c r="C4005" t="s">
        <v>221</v>
      </c>
      <c r="D4005" t="s">
        <v>441</v>
      </c>
      <c r="E4005" t="s">
        <v>703</v>
      </c>
      <c r="F4005" t="s">
        <v>493</v>
      </c>
      <c r="G4005" s="3">
        <v>-729.91</v>
      </c>
      <c r="H4005" s="3" t="str">
        <f>VLOOKUP($A4005&amp;$C4005&amp;$B4005,Mapping!$C:$G,3,0)</f>
        <v>Beauty</v>
      </c>
      <c r="I4005" t="str">
        <f>VLOOKUP($A4005&amp;$C4005&amp;$B4005,Mapping!$C:$G,4,0)</f>
        <v>NEUTROGENA</v>
      </c>
      <c r="J4005" t="str">
        <f t="shared" si="62"/>
        <v>FOOTCARE</v>
      </c>
      <c r="K4005" t="str">
        <f>VLOOKUP($A4005&amp;$C4005&amp;$B4005,Mapping!$C:$G,5,0)</f>
        <v>Adult Skin Care</v>
      </c>
      <c r="L4005" t="str">
        <f>VLOOKUP(J4005&amp;H4005,Mapping!J:K,2,0)</f>
        <v>Foot Care</v>
      </c>
      <c r="M4005" t="str">
        <f>IF(OR(I4005="PIZ BUIN",I4005="LISTERINE"),VLOOKUP(E4005,MAPEO!C:D,2,0)&amp;" "&amp;H4005,VLOOKUP(E4005,MAPEO!C:D,2,0))</f>
        <v>Neutrogena Foot</v>
      </c>
      <c r="N4005">
        <f>VLOOKUP(F4005,MD!A:B,2,0)</f>
        <v>0</v>
      </c>
    </row>
    <row r="4006" spans="1:14">
      <c r="A4006" t="s">
        <v>133</v>
      </c>
      <c r="B4006" t="s">
        <v>0</v>
      </c>
      <c r="C4006" t="s">
        <v>221</v>
      </c>
      <c r="D4006" t="s">
        <v>441</v>
      </c>
      <c r="E4006" t="s">
        <v>703</v>
      </c>
      <c r="F4006" t="s">
        <v>96</v>
      </c>
      <c r="G4006" s="3">
        <v>-12.18</v>
      </c>
      <c r="H4006" s="3" t="str">
        <f>VLOOKUP($A4006&amp;$C4006&amp;$B4006,Mapping!$C:$G,3,0)</f>
        <v>Beauty</v>
      </c>
      <c r="I4006" t="str">
        <f>VLOOKUP($A4006&amp;$C4006&amp;$B4006,Mapping!$C:$G,4,0)</f>
        <v>NEUTROGENA</v>
      </c>
      <c r="J4006" t="str">
        <f t="shared" si="62"/>
        <v>FOOTCARE</v>
      </c>
      <c r="K4006" t="str">
        <f>VLOOKUP($A4006&amp;$C4006&amp;$B4006,Mapping!$C:$G,5,0)</f>
        <v>Adult Skin Care</v>
      </c>
      <c r="L4006" t="str">
        <f>VLOOKUP(J4006&amp;H4006,Mapping!J:K,2,0)</f>
        <v>Foot Care</v>
      </c>
      <c r="M4006" t="str">
        <f>IF(OR(I4006="PIZ BUIN",I4006="LISTERINE"),VLOOKUP(E4006,MAPEO!C:D,2,0)&amp;" "&amp;H4006,VLOOKUP(E4006,MAPEO!C:D,2,0))</f>
        <v>Neutrogena Foot</v>
      </c>
      <c r="N4006" t="str">
        <f>VLOOKUP(F4006,MD!A:B,2,0)</f>
        <v>YTD 2015</v>
      </c>
    </row>
    <row r="4007" spans="1:14">
      <c r="A4007" t="s">
        <v>133</v>
      </c>
      <c r="B4007" t="s">
        <v>0</v>
      </c>
      <c r="C4007" t="s">
        <v>221</v>
      </c>
      <c r="D4007" t="s">
        <v>441</v>
      </c>
      <c r="E4007" t="s">
        <v>703</v>
      </c>
      <c r="F4007" t="s">
        <v>97</v>
      </c>
      <c r="G4007" s="3">
        <v>-152.85</v>
      </c>
      <c r="H4007" s="3" t="str">
        <f>VLOOKUP($A4007&amp;$C4007&amp;$B4007,Mapping!$C:$G,3,0)</f>
        <v>Beauty</v>
      </c>
      <c r="I4007" t="str">
        <f>VLOOKUP($A4007&amp;$C4007&amp;$B4007,Mapping!$C:$G,4,0)</f>
        <v>NEUTROGENA</v>
      </c>
      <c r="J4007" t="str">
        <f t="shared" si="62"/>
        <v>FOOTCARE</v>
      </c>
      <c r="K4007" t="str">
        <f>VLOOKUP($A4007&amp;$C4007&amp;$B4007,Mapping!$C:$G,5,0)</f>
        <v>Adult Skin Care</v>
      </c>
      <c r="L4007" t="str">
        <f>VLOOKUP(J4007&amp;H4007,Mapping!J:K,2,0)</f>
        <v>Foot Care</v>
      </c>
      <c r="M4007" t="str">
        <f>IF(OR(I4007="PIZ BUIN",I4007="LISTERINE"),VLOOKUP(E4007,MAPEO!C:D,2,0)&amp;" "&amp;H4007,VLOOKUP(E4007,MAPEO!C:D,2,0))</f>
        <v>Neutrogena Foot</v>
      </c>
      <c r="N4007" t="str">
        <f>VLOOKUP(F4007,MD!A:B,2,0)</f>
        <v>YTD 2015</v>
      </c>
    </row>
    <row r="4008" spans="1:14">
      <c r="A4008" t="s">
        <v>133</v>
      </c>
      <c r="B4008" t="s">
        <v>0</v>
      </c>
      <c r="C4008" t="s">
        <v>221</v>
      </c>
      <c r="D4008" t="s">
        <v>441</v>
      </c>
      <c r="E4008" t="s">
        <v>703</v>
      </c>
      <c r="F4008" t="s">
        <v>101</v>
      </c>
      <c r="G4008" s="3">
        <v>-101.51</v>
      </c>
      <c r="H4008" s="3" t="str">
        <f>VLOOKUP($A4008&amp;$C4008&amp;$B4008,Mapping!$C:$G,3,0)</f>
        <v>Beauty</v>
      </c>
      <c r="I4008" t="str">
        <f>VLOOKUP($A4008&amp;$C4008&amp;$B4008,Mapping!$C:$G,4,0)</f>
        <v>NEUTROGENA</v>
      </c>
      <c r="J4008" t="str">
        <f t="shared" si="62"/>
        <v>FOOTCARE</v>
      </c>
      <c r="K4008" t="str">
        <f>VLOOKUP($A4008&amp;$C4008&amp;$B4008,Mapping!$C:$G,5,0)</f>
        <v>Adult Skin Care</v>
      </c>
      <c r="L4008" t="str">
        <f>VLOOKUP(J4008&amp;H4008,Mapping!J:K,2,0)</f>
        <v>Foot Care</v>
      </c>
      <c r="M4008" t="str">
        <f>IF(OR(I4008="PIZ BUIN",I4008="LISTERINE"),VLOOKUP(E4008,MAPEO!C:D,2,0)&amp;" "&amp;H4008,VLOOKUP(E4008,MAPEO!C:D,2,0))</f>
        <v>Neutrogena Foot</v>
      </c>
      <c r="N4008" t="str">
        <f>VLOOKUP(F4008,MD!A:B,2,0)</f>
        <v>YTD 2015</v>
      </c>
    </row>
    <row r="4009" spans="1:14">
      <c r="A4009" t="s">
        <v>133</v>
      </c>
      <c r="B4009" t="s">
        <v>0</v>
      </c>
      <c r="C4009" t="s">
        <v>221</v>
      </c>
      <c r="D4009" t="s">
        <v>441</v>
      </c>
      <c r="E4009" t="s">
        <v>703</v>
      </c>
      <c r="F4009" t="s">
        <v>104</v>
      </c>
      <c r="G4009" s="3">
        <v>-110.38</v>
      </c>
      <c r="H4009" s="3" t="str">
        <f>VLOOKUP($A4009&amp;$C4009&amp;$B4009,Mapping!$C:$G,3,0)</f>
        <v>Beauty</v>
      </c>
      <c r="I4009" t="str">
        <f>VLOOKUP($A4009&amp;$C4009&amp;$B4009,Mapping!$C:$G,4,0)</f>
        <v>NEUTROGENA</v>
      </c>
      <c r="J4009" t="str">
        <f t="shared" si="62"/>
        <v>FOOTCARE</v>
      </c>
      <c r="K4009" t="str">
        <f>VLOOKUP($A4009&amp;$C4009&amp;$B4009,Mapping!$C:$G,5,0)</f>
        <v>Adult Skin Care</v>
      </c>
      <c r="L4009" t="str">
        <f>VLOOKUP(J4009&amp;H4009,Mapping!J:K,2,0)</f>
        <v>Foot Care</v>
      </c>
      <c r="M4009" t="str">
        <f>IF(OR(I4009="PIZ BUIN",I4009="LISTERINE"),VLOOKUP(E4009,MAPEO!C:D,2,0)&amp;" "&amp;H4009,VLOOKUP(E4009,MAPEO!C:D,2,0))</f>
        <v>Neutrogena Foot</v>
      </c>
      <c r="N4009" t="str">
        <f>VLOOKUP(F4009,MD!A:B,2,0)</f>
        <v>YTD 2015</v>
      </c>
    </row>
    <row r="4010" spans="1:14">
      <c r="A4010" t="s">
        <v>133</v>
      </c>
      <c r="B4010" t="s">
        <v>0</v>
      </c>
      <c r="C4010" t="s">
        <v>221</v>
      </c>
      <c r="D4010" t="s">
        <v>441</v>
      </c>
      <c r="E4010" t="s">
        <v>703</v>
      </c>
      <c r="F4010" t="s">
        <v>105</v>
      </c>
      <c r="G4010" s="3">
        <v>329.44</v>
      </c>
      <c r="H4010" s="3" t="str">
        <f>VLOOKUP($A4010&amp;$C4010&amp;$B4010,Mapping!$C:$G,3,0)</f>
        <v>Beauty</v>
      </c>
      <c r="I4010" t="str">
        <f>VLOOKUP($A4010&amp;$C4010&amp;$B4010,Mapping!$C:$G,4,0)</f>
        <v>NEUTROGENA</v>
      </c>
      <c r="J4010" t="str">
        <f t="shared" si="62"/>
        <v>FOOTCARE</v>
      </c>
      <c r="K4010" t="str">
        <f>VLOOKUP($A4010&amp;$C4010&amp;$B4010,Mapping!$C:$G,5,0)</f>
        <v>Adult Skin Care</v>
      </c>
      <c r="L4010" t="str">
        <f>VLOOKUP(J4010&amp;H4010,Mapping!J:K,2,0)</f>
        <v>Foot Care</v>
      </c>
      <c r="M4010" t="str">
        <f>IF(OR(I4010="PIZ BUIN",I4010="LISTERINE"),VLOOKUP(E4010,MAPEO!C:D,2,0)&amp;" "&amp;H4010,VLOOKUP(E4010,MAPEO!C:D,2,0))</f>
        <v>Neutrogena Foot</v>
      </c>
      <c r="N4010" t="str">
        <f>VLOOKUP(F4010,MD!A:B,2,0)</f>
        <v>YTD 2015</v>
      </c>
    </row>
    <row r="4011" spans="1:14">
      <c r="A4011" t="s">
        <v>133</v>
      </c>
      <c r="B4011" t="s">
        <v>0</v>
      </c>
      <c r="C4011" t="s">
        <v>221</v>
      </c>
      <c r="D4011" t="s">
        <v>441</v>
      </c>
      <c r="E4011" t="s">
        <v>703</v>
      </c>
      <c r="F4011" t="s">
        <v>106</v>
      </c>
      <c r="G4011" s="3">
        <v>-59.95</v>
      </c>
      <c r="H4011" s="3" t="str">
        <f>VLOOKUP($A4011&amp;$C4011&amp;$B4011,Mapping!$C:$G,3,0)</f>
        <v>Beauty</v>
      </c>
      <c r="I4011" t="str">
        <f>VLOOKUP($A4011&amp;$C4011&amp;$B4011,Mapping!$C:$G,4,0)</f>
        <v>NEUTROGENA</v>
      </c>
      <c r="J4011" t="str">
        <f t="shared" si="62"/>
        <v>FOOTCARE</v>
      </c>
      <c r="K4011" t="str">
        <f>VLOOKUP($A4011&amp;$C4011&amp;$B4011,Mapping!$C:$G,5,0)</f>
        <v>Adult Skin Care</v>
      </c>
      <c r="L4011" t="str">
        <f>VLOOKUP(J4011&amp;H4011,Mapping!J:K,2,0)</f>
        <v>Foot Care</v>
      </c>
      <c r="M4011" t="str">
        <f>IF(OR(I4011="PIZ BUIN",I4011="LISTERINE"),VLOOKUP(E4011,MAPEO!C:D,2,0)&amp;" "&amp;H4011,VLOOKUP(E4011,MAPEO!C:D,2,0))</f>
        <v>Neutrogena Foot</v>
      </c>
      <c r="N4011" t="str">
        <f>VLOOKUP(F4011,MD!A:B,2,0)</f>
        <v>YTD 2015</v>
      </c>
    </row>
    <row r="4012" spans="1:14">
      <c r="A4012" t="s">
        <v>133</v>
      </c>
      <c r="B4012" t="s">
        <v>0</v>
      </c>
      <c r="C4012" t="s">
        <v>221</v>
      </c>
      <c r="D4012" t="s">
        <v>441</v>
      </c>
      <c r="E4012" t="s">
        <v>703</v>
      </c>
      <c r="F4012" t="s">
        <v>108</v>
      </c>
      <c r="G4012" s="3">
        <v>-69.819999999999993</v>
      </c>
      <c r="H4012" s="3" t="str">
        <f>VLOOKUP($A4012&amp;$C4012&amp;$B4012,Mapping!$C:$G,3,0)</f>
        <v>Beauty</v>
      </c>
      <c r="I4012" t="str">
        <f>VLOOKUP($A4012&amp;$C4012&amp;$B4012,Mapping!$C:$G,4,0)</f>
        <v>NEUTROGENA</v>
      </c>
      <c r="J4012" t="str">
        <f t="shared" si="62"/>
        <v>FOOTCARE</v>
      </c>
      <c r="K4012" t="str">
        <f>VLOOKUP($A4012&amp;$C4012&amp;$B4012,Mapping!$C:$G,5,0)</f>
        <v>Adult Skin Care</v>
      </c>
      <c r="L4012" t="str">
        <f>VLOOKUP(J4012&amp;H4012,Mapping!J:K,2,0)</f>
        <v>Foot Care</v>
      </c>
      <c r="M4012" t="str">
        <f>IF(OR(I4012="PIZ BUIN",I4012="LISTERINE"),VLOOKUP(E4012,MAPEO!C:D,2,0)&amp;" "&amp;H4012,VLOOKUP(E4012,MAPEO!C:D,2,0))</f>
        <v>Neutrogena Foot</v>
      </c>
      <c r="N4012">
        <f>VLOOKUP(F4012,MD!A:B,2,0)</f>
        <v>0</v>
      </c>
    </row>
    <row r="4013" spans="1:14">
      <c r="A4013" t="s">
        <v>133</v>
      </c>
      <c r="B4013" t="s">
        <v>0</v>
      </c>
      <c r="C4013" t="s">
        <v>221</v>
      </c>
      <c r="D4013" t="s">
        <v>441</v>
      </c>
      <c r="E4013" t="s">
        <v>703</v>
      </c>
      <c r="F4013" t="s">
        <v>109</v>
      </c>
      <c r="G4013" s="3">
        <v>-36.340000000000003</v>
      </c>
      <c r="H4013" s="3" t="str">
        <f>VLOOKUP($A4013&amp;$C4013&amp;$B4013,Mapping!$C:$G,3,0)</f>
        <v>Beauty</v>
      </c>
      <c r="I4013" t="str">
        <f>VLOOKUP($A4013&amp;$C4013&amp;$B4013,Mapping!$C:$G,4,0)</f>
        <v>NEUTROGENA</v>
      </c>
      <c r="J4013" t="str">
        <f t="shared" si="62"/>
        <v>FOOTCARE</v>
      </c>
      <c r="K4013" t="str">
        <f>VLOOKUP($A4013&amp;$C4013&amp;$B4013,Mapping!$C:$G,5,0)</f>
        <v>Adult Skin Care</v>
      </c>
      <c r="L4013" t="str">
        <f>VLOOKUP(J4013&amp;H4013,Mapping!J:K,2,0)</f>
        <v>Foot Care</v>
      </c>
      <c r="M4013" t="str">
        <f>IF(OR(I4013="PIZ BUIN",I4013="LISTERINE"),VLOOKUP(E4013,MAPEO!C:D,2,0)&amp;" "&amp;H4013,VLOOKUP(E4013,MAPEO!C:D,2,0))</f>
        <v>Neutrogena Foot</v>
      </c>
      <c r="N4013">
        <f>VLOOKUP(F4013,MD!A:B,2,0)</f>
        <v>0</v>
      </c>
    </row>
    <row r="4014" spans="1:14">
      <c r="A4014" t="s">
        <v>133</v>
      </c>
      <c r="B4014" t="s">
        <v>0</v>
      </c>
      <c r="C4014" t="s">
        <v>221</v>
      </c>
      <c r="D4014" t="s">
        <v>441</v>
      </c>
      <c r="E4014" t="s">
        <v>703</v>
      </c>
      <c r="F4014" t="s">
        <v>110</v>
      </c>
      <c r="G4014" s="3">
        <v>-237.96</v>
      </c>
      <c r="H4014" s="3" t="str">
        <f>VLOOKUP($A4014&amp;$C4014&amp;$B4014,Mapping!$C:$G,3,0)</f>
        <v>Beauty</v>
      </c>
      <c r="I4014" t="str">
        <f>VLOOKUP($A4014&amp;$C4014&amp;$B4014,Mapping!$C:$G,4,0)</f>
        <v>NEUTROGENA</v>
      </c>
      <c r="J4014" t="str">
        <f t="shared" si="62"/>
        <v>FOOTCARE</v>
      </c>
      <c r="K4014" t="str">
        <f>VLOOKUP($A4014&amp;$C4014&amp;$B4014,Mapping!$C:$G,5,0)</f>
        <v>Adult Skin Care</v>
      </c>
      <c r="L4014" t="str">
        <f>VLOOKUP(J4014&amp;H4014,Mapping!J:K,2,0)</f>
        <v>Foot Care</v>
      </c>
      <c r="M4014" t="str">
        <f>IF(OR(I4014="PIZ BUIN",I4014="LISTERINE"),VLOOKUP(E4014,MAPEO!C:D,2,0)&amp;" "&amp;H4014,VLOOKUP(E4014,MAPEO!C:D,2,0))</f>
        <v>Neutrogena Foot</v>
      </c>
      <c r="N4014">
        <f>VLOOKUP(F4014,MD!A:B,2,0)</f>
        <v>0</v>
      </c>
    </row>
    <row r="4015" spans="1:14">
      <c r="A4015" t="s">
        <v>133</v>
      </c>
      <c r="B4015" t="s">
        <v>0</v>
      </c>
      <c r="C4015" t="s">
        <v>221</v>
      </c>
      <c r="D4015" t="s">
        <v>441</v>
      </c>
      <c r="E4015" t="s">
        <v>703</v>
      </c>
      <c r="F4015" t="s">
        <v>111</v>
      </c>
      <c r="G4015" s="3">
        <v>-153.13</v>
      </c>
      <c r="H4015" s="3" t="str">
        <f>VLOOKUP($A4015&amp;$C4015&amp;$B4015,Mapping!$C:$G,3,0)</f>
        <v>Beauty</v>
      </c>
      <c r="I4015" t="str">
        <f>VLOOKUP($A4015&amp;$C4015&amp;$B4015,Mapping!$C:$G,4,0)</f>
        <v>NEUTROGENA</v>
      </c>
      <c r="J4015" t="str">
        <f t="shared" si="62"/>
        <v>FOOTCARE</v>
      </c>
      <c r="K4015" t="str">
        <f>VLOOKUP($A4015&amp;$C4015&amp;$B4015,Mapping!$C:$G,5,0)</f>
        <v>Adult Skin Care</v>
      </c>
      <c r="L4015" t="str">
        <f>VLOOKUP(J4015&amp;H4015,Mapping!J:K,2,0)</f>
        <v>Foot Care</v>
      </c>
      <c r="M4015" t="str">
        <f>IF(OR(I4015="PIZ BUIN",I4015="LISTERINE"),VLOOKUP(E4015,MAPEO!C:D,2,0)&amp;" "&amp;H4015,VLOOKUP(E4015,MAPEO!C:D,2,0))</f>
        <v>Neutrogena Foot</v>
      </c>
      <c r="N4015">
        <f>VLOOKUP(F4015,MD!A:B,2,0)</f>
        <v>0</v>
      </c>
    </row>
    <row r="4016" spans="1:14">
      <c r="A4016" t="s">
        <v>133</v>
      </c>
      <c r="B4016" t="s">
        <v>0</v>
      </c>
      <c r="C4016" t="s">
        <v>221</v>
      </c>
      <c r="D4016" t="s">
        <v>441</v>
      </c>
      <c r="E4016" t="s">
        <v>703</v>
      </c>
      <c r="F4016" t="s">
        <v>114</v>
      </c>
      <c r="G4016" s="3">
        <v>-161.9</v>
      </c>
      <c r="H4016" s="3" t="str">
        <f>VLOOKUP($A4016&amp;$C4016&amp;$B4016,Mapping!$C:$G,3,0)</f>
        <v>Beauty</v>
      </c>
      <c r="I4016" t="str">
        <f>VLOOKUP($A4016&amp;$C4016&amp;$B4016,Mapping!$C:$G,4,0)</f>
        <v>NEUTROGENA</v>
      </c>
      <c r="J4016" t="str">
        <f t="shared" si="62"/>
        <v>FOOTCARE</v>
      </c>
      <c r="K4016" t="str">
        <f>VLOOKUP($A4016&amp;$C4016&amp;$B4016,Mapping!$C:$G,5,0)</f>
        <v>Adult Skin Care</v>
      </c>
      <c r="L4016" t="str">
        <f>VLOOKUP(J4016&amp;H4016,Mapping!J:K,2,0)</f>
        <v>Foot Care</v>
      </c>
      <c r="M4016" t="str">
        <f>IF(OR(I4016="PIZ BUIN",I4016="LISTERINE"),VLOOKUP(E4016,MAPEO!C:D,2,0)&amp;" "&amp;H4016,VLOOKUP(E4016,MAPEO!C:D,2,0))</f>
        <v>Neutrogena Foot</v>
      </c>
      <c r="N4016">
        <f>VLOOKUP(F4016,MD!A:B,2,0)</f>
        <v>0</v>
      </c>
    </row>
    <row r="4017" spans="1:14">
      <c r="A4017" t="s">
        <v>133</v>
      </c>
      <c r="B4017" t="s">
        <v>0</v>
      </c>
      <c r="C4017" t="s">
        <v>221</v>
      </c>
      <c r="D4017" t="s">
        <v>441</v>
      </c>
      <c r="E4017" t="s">
        <v>703</v>
      </c>
      <c r="F4017" t="s">
        <v>115</v>
      </c>
      <c r="G4017" s="3">
        <v>-68.930000000000007</v>
      </c>
      <c r="H4017" s="3" t="str">
        <f>VLOOKUP($A4017&amp;$C4017&amp;$B4017,Mapping!$C:$G,3,0)</f>
        <v>Beauty</v>
      </c>
      <c r="I4017" t="str">
        <f>VLOOKUP($A4017&amp;$C4017&amp;$B4017,Mapping!$C:$G,4,0)</f>
        <v>NEUTROGENA</v>
      </c>
      <c r="J4017" t="str">
        <f t="shared" si="62"/>
        <v>FOOTCARE</v>
      </c>
      <c r="K4017" t="str">
        <f>VLOOKUP($A4017&amp;$C4017&amp;$B4017,Mapping!$C:$G,5,0)</f>
        <v>Adult Skin Care</v>
      </c>
      <c r="L4017" t="str">
        <f>VLOOKUP(J4017&amp;H4017,Mapping!J:K,2,0)</f>
        <v>Foot Care</v>
      </c>
      <c r="M4017" t="str">
        <f>IF(OR(I4017="PIZ BUIN",I4017="LISTERINE"),VLOOKUP(E4017,MAPEO!C:D,2,0)&amp;" "&amp;H4017,VLOOKUP(E4017,MAPEO!C:D,2,0))</f>
        <v>Neutrogena Foot</v>
      </c>
      <c r="N4017" t="str">
        <f>VLOOKUP(F4017,MD!A:B,2,0)</f>
        <v>YTD 2016</v>
      </c>
    </row>
    <row r="4018" spans="1:14">
      <c r="A4018" t="s">
        <v>133</v>
      </c>
      <c r="B4018" t="s">
        <v>0</v>
      </c>
      <c r="C4018" t="s">
        <v>221</v>
      </c>
      <c r="D4018" t="s">
        <v>441</v>
      </c>
      <c r="E4018" t="s">
        <v>703</v>
      </c>
      <c r="F4018" t="s">
        <v>117</v>
      </c>
      <c r="G4018" s="3">
        <v>-201.05</v>
      </c>
      <c r="H4018" s="3" t="str">
        <f>VLOOKUP($A4018&amp;$C4018&amp;$B4018,Mapping!$C:$G,3,0)</f>
        <v>Beauty</v>
      </c>
      <c r="I4018" t="str">
        <f>VLOOKUP($A4018&amp;$C4018&amp;$B4018,Mapping!$C:$G,4,0)</f>
        <v>NEUTROGENA</v>
      </c>
      <c r="J4018" t="str">
        <f t="shared" si="62"/>
        <v>FOOTCARE</v>
      </c>
      <c r="K4018" t="str">
        <f>VLOOKUP($A4018&amp;$C4018&amp;$B4018,Mapping!$C:$G,5,0)</f>
        <v>Adult Skin Care</v>
      </c>
      <c r="L4018" t="str">
        <f>VLOOKUP(J4018&amp;H4018,Mapping!J:K,2,0)</f>
        <v>Foot Care</v>
      </c>
      <c r="M4018" t="str">
        <f>IF(OR(I4018="PIZ BUIN",I4018="LISTERINE"),VLOOKUP(E4018,MAPEO!C:D,2,0)&amp;" "&amp;H4018,VLOOKUP(E4018,MAPEO!C:D,2,0))</f>
        <v>Neutrogena Foot</v>
      </c>
      <c r="N4018" t="str">
        <f>VLOOKUP(F4018,MD!A:B,2,0)</f>
        <v>YTD 2016</v>
      </c>
    </row>
    <row r="4019" spans="1:14">
      <c r="A4019" t="s">
        <v>133</v>
      </c>
      <c r="B4019" t="s">
        <v>0</v>
      </c>
      <c r="C4019" t="s">
        <v>221</v>
      </c>
      <c r="D4019" t="s">
        <v>441</v>
      </c>
      <c r="E4019" t="s">
        <v>703</v>
      </c>
      <c r="F4019" t="s">
        <v>118</v>
      </c>
      <c r="G4019" s="3">
        <v>-31.92</v>
      </c>
      <c r="H4019" s="3" t="str">
        <f>VLOOKUP($A4019&amp;$C4019&amp;$B4019,Mapping!$C:$G,3,0)</f>
        <v>Beauty</v>
      </c>
      <c r="I4019" t="str">
        <f>VLOOKUP($A4019&amp;$C4019&amp;$B4019,Mapping!$C:$G,4,0)</f>
        <v>NEUTROGENA</v>
      </c>
      <c r="J4019" t="str">
        <f t="shared" si="62"/>
        <v>FOOTCARE</v>
      </c>
      <c r="K4019" t="str">
        <f>VLOOKUP($A4019&amp;$C4019&amp;$B4019,Mapping!$C:$G,5,0)</f>
        <v>Adult Skin Care</v>
      </c>
      <c r="L4019" t="str">
        <f>VLOOKUP(J4019&amp;H4019,Mapping!J:K,2,0)</f>
        <v>Foot Care</v>
      </c>
      <c r="M4019" t="str">
        <f>IF(OR(I4019="PIZ BUIN",I4019="LISTERINE"),VLOOKUP(E4019,MAPEO!C:D,2,0)&amp;" "&amp;H4019,VLOOKUP(E4019,MAPEO!C:D,2,0))</f>
        <v>Neutrogena Foot</v>
      </c>
      <c r="N4019" t="str">
        <f>VLOOKUP(F4019,MD!A:B,2,0)</f>
        <v>YTD 2016</v>
      </c>
    </row>
    <row r="4020" spans="1:14">
      <c r="A4020" t="s">
        <v>133</v>
      </c>
      <c r="B4020" t="s">
        <v>0</v>
      </c>
      <c r="C4020" t="s">
        <v>221</v>
      </c>
      <c r="D4020" t="s">
        <v>441</v>
      </c>
      <c r="E4020" t="s">
        <v>704</v>
      </c>
      <c r="F4020" t="s">
        <v>482</v>
      </c>
      <c r="G4020" s="3">
        <v>1494.94</v>
      </c>
      <c r="H4020" s="3" t="str">
        <f>VLOOKUP($A4020&amp;$C4020&amp;$B4020,Mapping!$C:$G,3,0)</f>
        <v>Beauty</v>
      </c>
      <c r="I4020" t="str">
        <f>VLOOKUP($A4020&amp;$C4020&amp;$B4020,Mapping!$C:$G,4,0)</f>
        <v>NEUTROGENA</v>
      </c>
      <c r="J4020" t="str">
        <f t="shared" si="62"/>
        <v>FOOTCARE</v>
      </c>
      <c r="K4020" t="str">
        <f>VLOOKUP($A4020&amp;$C4020&amp;$B4020,Mapping!$C:$G,5,0)</f>
        <v>Adult Skin Care</v>
      </c>
      <c r="L4020" t="str">
        <f>VLOOKUP(J4020&amp;H4020,Mapping!J:K,2,0)</f>
        <v>Foot Care</v>
      </c>
      <c r="M4020" t="str">
        <f>IF(OR(I4020="PIZ BUIN",I4020="LISTERINE"),VLOOKUP(E4020,MAPEO!C:D,2,0)&amp;" "&amp;H4020,VLOOKUP(E4020,MAPEO!C:D,2,0))</f>
        <v>Neutrogena Foot</v>
      </c>
      <c r="N4020">
        <f>VLOOKUP(F4020,MD!A:B,2,0)</f>
        <v>0</v>
      </c>
    </row>
    <row r="4021" spans="1:14">
      <c r="A4021" t="s">
        <v>133</v>
      </c>
      <c r="B4021" t="s">
        <v>0</v>
      </c>
      <c r="C4021" t="s">
        <v>221</v>
      </c>
      <c r="D4021" t="s">
        <v>441</v>
      </c>
      <c r="E4021" t="s">
        <v>704</v>
      </c>
      <c r="F4021" t="s">
        <v>483</v>
      </c>
      <c r="G4021" s="3">
        <v>25501.86</v>
      </c>
      <c r="H4021" s="3" t="str">
        <f>VLOOKUP($A4021&amp;$C4021&amp;$B4021,Mapping!$C:$G,3,0)</f>
        <v>Beauty</v>
      </c>
      <c r="I4021" t="str">
        <f>VLOOKUP($A4021&amp;$C4021&amp;$B4021,Mapping!$C:$G,4,0)</f>
        <v>NEUTROGENA</v>
      </c>
      <c r="J4021" t="str">
        <f t="shared" si="62"/>
        <v>FOOTCARE</v>
      </c>
      <c r="K4021" t="str">
        <f>VLOOKUP($A4021&amp;$C4021&amp;$B4021,Mapping!$C:$G,5,0)</f>
        <v>Adult Skin Care</v>
      </c>
      <c r="L4021" t="str">
        <f>VLOOKUP(J4021&amp;H4021,Mapping!J:K,2,0)</f>
        <v>Foot Care</v>
      </c>
      <c r="M4021" t="str">
        <f>IF(OR(I4021="PIZ BUIN",I4021="LISTERINE"),VLOOKUP(E4021,MAPEO!C:D,2,0)&amp;" "&amp;H4021,VLOOKUP(E4021,MAPEO!C:D,2,0))</f>
        <v>Neutrogena Foot</v>
      </c>
      <c r="N4021">
        <f>VLOOKUP(F4021,MD!A:B,2,0)</f>
        <v>0</v>
      </c>
    </row>
    <row r="4022" spans="1:14">
      <c r="A4022" t="s">
        <v>133</v>
      </c>
      <c r="B4022" t="s">
        <v>0</v>
      </c>
      <c r="C4022" t="s">
        <v>221</v>
      </c>
      <c r="D4022" t="s">
        <v>441</v>
      </c>
      <c r="E4022" t="s">
        <v>704</v>
      </c>
      <c r="F4022" t="s">
        <v>484</v>
      </c>
      <c r="G4022" s="3">
        <v>27414.29</v>
      </c>
      <c r="H4022" s="3" t="str">
        <f>VLOOKUP($A4022&amp;$C4022&amp;$B4022,Mapping!$C:$G,3,0)</f>
        <v>Beauty</v>
      </c>
      <c r="I4022" t="str">
        <f>VLOOKUP($A4022&amp;$C4022&amp;$B4022,Mapping!$C:$G,4,0)</f>
        <v>NEUTROGENA</v>
      </c>
      <c r="J4022" t="str">
        <f t="shared" si="62"/>
        <v>FOOTCARE</v>
      </c>
      <c r="K4022" t="str">
        <f>VLOOKUP($A4022&amp;$C4022&amp;$B4022,Mapping!$C:$G,5,0)</f>
        <v>Adult Skin Care</v>
      </c>
      <c r="L4022" t="str">
        <f>VLOOKUP(J4022&amp;H4022,Mapping!J:K,2,0)</f>
        <v>Foot Care</v>
      </c>
      <c r="M4022" t="str">
        <f>IF(OR(I4022="PIZ BUIN",I4022="LISTERINE"),VLOOKUP(E4022,MAPEO!C:D,2,0)&amp;" "&amp;H4022,VLOOKUP(E4022,MAPEO!C:D,2,0))</f>
        <v>Neutrogena Foot</v>
      </c>
      <c r="N4022">
        <f>VLOOKUP(F4022,MD!A:B,2,0)</f>
        <v>0</v>
      </c>
    </row>
    <row r="4023" spans="1:14">
      <c r="A4023" t="s">
        <v>133</v>
      </c>
      <c r="B4023" t="s">
        <v>0</v>
      </c>
      <c r="C4023" t="s">
        <v>221</v>
      </c>
      <c r="D4023" t="s">
        <v>441</v>
      </c>
      <c r="E4023" t="s">
        <v>704</v>
      </c>
      <c r="F4023" t="s">
        <v>485</v>
      </c>
      <c r="G4023" s="3">
        <v>10097.84</v>
      </c>
      <c r="H4023" s="3" t="str">
        <f>VLOOKUP($A4023&amp;$C4023&amp;$B4023,Mapping!$C:$G,3,0)</f>
        <v>Beauty</v>
      </c>
      <c r="I4023" t="str">
        <f>VLOOKUP($A4023&amp;$C4023&amp;$B4023,Mapping!$C:$G,4,0)</f>
        <v>NEUTROGENA</v>
      </c>
      <c r="J4023" t="str">
        <f t="shared" ref="J4023:J4086" si="63">IF(OR(C4023="ROC",C4023="COMPEED"),E4023,D4023)</f>
        <v>FOOTCARE</v>
      </c>
      <c r="K4023" t="str">
        <f>VLOOKUP($A4023&amp;$C4023&amp;$B4023,Mapping!$C:$G,5,0)</f>
        <v>Adult Skin Care</v>
      </c>
      <c r="L4023" t="str">
        <f>VLOOKUP(J4023&amp;H4023,Mapping!J:K,2,0)</f>
        <v>Foot Care</v>
      </c>
      <c r="M4023" t="str">
        <f>IF(OR(I4023="PIZ BUIN",I4023="LISTERINE"),VLOOKUP(E4023,MAPEO!C:D,2,0)&amp;" "&amp;H4023,VLOOKUP(E4023,MAPEO!C:D,2,0))</f>
        <v>Neutrogena Foot</v>
      </c>
      <c r="N4023">
        <f>VLOOKUP(F4023,MD!A:B,2,0)</f>
        <v>0</v>
      </c>
    </row>
    <row r="4024" spans="1:14">
      <c r="A4024" t="s">
        <v>133</v>
      </c>
      <c r="B4024" t="s">
        <v>0</v>
      </c>
      <c r="C4024" t="s">
        <v>221</v>
      </c>
      <c r="D4024" t="s">
        <v>441</v>
      </c>
      <c r="E4024" t="s">
        <v>704</v>
      </c>
      <c r="F4024" t="s">
        <v>486</v>
      </c>
      <c r="G4024" s="3">
        <v>6749.05</v>
      </c>
      <c r="H4024" s="3" t="str">
        <f>VLOOKUP($A4024&amp;$C4024&amp;$B4024,Mapping!$C:$G,3,0)</f>
        <v>Beauty</v>
      </c>
      <c r="I4024" t="str">
        <f>VLOOKUP($A4024&amp;$C4024&amp;$B4024,Mapping!$C:$G,4,0)</f>
        <v>NEUTROGENA</v>
      </c>
      <c r="J4024" t="str">
        <f t="shared" si="63"/>
        <v>FOOTCARE</v>
      </c>
      <c r="K4024" t="str">
        <f>VLOOKUP($A4024&amp;$C4024&amp;$B4024,Mapping!$C:$G,5,0)</f>
        <v>Adult Skin Care</v>
      </c>
      <c r="L4024" t="str">
        <f>VLOOKUP(J4024&amp;H4024,Mapping!J:K,2,0)</f>
        <v>Foot Care</v>
      </c>
      <c r="M4024" t="str">
        <f>IF(OR(I4024="PIZ BUIN",I4024="LISTERINE"),VLOOKUP(E4024,MAPEO!C:D,2,0)&amp;" "&amp;H4024,VLOOKUP(E4024,MAPEO!C:D,2,0))</f>
        <v>Neutrogena Foot</v>
      </c>
      <c r="N4024">
        <f>VLOOKUP(F4024,MD!A:B,2,0)</f>
        <v>0</v>
      </c>
    </row>
    <row r="4025" spans="1:14">
      <c r="A4025" t="s">
        <v>133</v>
      </c>
      <c r="B4025" t="s">
        <v>0</v>
      </c>
      <c r="C4025" t="s">
        <v>221</v>
      </c>
      <c r="D4025" t="s">
        <v>441</v>
      </c>
      <c r="E4025" t="s">
        <v>704</v>
      </c>
      <c r="F4025" t="s">
        <v>487</v>
      </c>
      <c r="G4025" s="3">
        <v>19362.91</v>
      </c>
      <c r="H4025" s="3" t="str">
        <f>VLOOKUP($A4025&amp;$C4025&amp;$B4025,Mapping!$C:$G,3,0)</f>
        <v>Beauty</v>
      </c>
      <c r="I4025" t="str">
        <f>VLOOKUP($A4025&amp;$C4025&amp;$B4025,Mapping!$C:$G,4,0)</f>
        <v>NEUTROGENA</v>
      </c>
      <c r="J4025" t="str">
        <f t="shared" si="63"/>
        <v>FOOTCARE</v>
      </c>
      <c r="K4025" t="str">
        <f>VLOOKUP($A4025&amp;$C4025&amp;$B4025,Mapping!$C:$G,5,0)</f>
        <v>Adult Skin Care</v>
      </c>
      <c r="L4025" t="str">
        <f>VLOOKUP(J4025&amp;H4025,Mapping!J:K,2,0)</f>
        <v>Foot Care</v>
      </c>
      <c r="M4025" t="str">
        <f>IF(OR(I4025="PIZ BUIN",I4025="LISTERINE"),VLOOKUP(E4025,MAPEO!C:D,2,0)&amp;" "&amp;H4025,VLOOKUP(E4025,MAPEO!C:D,2,0))</f>
        <v>Neutrogena Foot</v>
      </c>
      <c r="N4025">
        <f>VLOOKUP(F4025,MD!A:B,2,0)</f>
        <v>0</v>
      </c>
    </row>
    <row r="4026" spans="1:14">
      <c r="A4026" t="s">
        <v>133</v>
      </c>
      <c r="B4026" t="s">
        <v>0</v>
      </c>
      <c r="C4026" t="s">
        <v>221</v>
      </c>
      <c r="D4026" t="s">
        <v>441</v>
      </c>
      <c r="E4026" t="s">
        <v>704</v>
      </c>
      <c r="F4026" t="s">
        <v>488</v>
      </c>
      <c r="G4026" s="3">
        <v>4076.03</v>
      </c>
      <c r="H4026" s="3" t="str">
        <f>VLOOKUP($A4026&amp;$C4026&amp;$B4026,Mapping!$C:$G,3,0)</f>
        <v>Beauty</v>
      </c>
      <c r="I4026" t="str">
        <f>VLOOKUP($A4026&amp;$C4026&amp;$B4026,Mapping!$C:$G,4,0)</f>
        <v>NEUTROGENA</v>
      </c>
      <c r="J4026" t="str">
        <f t="shared" si="63"/>
        <v>FOOTCARE</v>
      </c>
      <c r="K4026" t="str">
        <f>VLOOKUP($A4026&amp;$C4026&amp;$B4026,Mapping!$C:$G,5,0)</f>
        <v>Adult Skin Care</v>
      </c>
      <c r="L4026" t="str">
        <f>VLOOKUP(J4026&amp;H4026,Mapping!J:K,2,0)</f>
        <v>Foot Care</v>
      </c>
      <c r="M4026" t="str">
        <f>IF(OR(I4026="PIZ BUIN",I4026="LISTERINE"),VLOOKUP(E4026,MAPEO!C:D,2,0)&amp;" "&amp;H4026,VLOOKUP(E4026,MAPEO!C:D,2,0))</f>
        <v>Neutrogena Foot</v>
      </c>
      <c r="N4026">
        <f>VLOOKUP(F4026,MD!A:B,2,0)</f>
        <v>0</v>
      </c>
    </row>
    <row r="4027" spans="1:14">
      <c r="A4027" t="s">
        <v>133</v>
      </c>
      <c r="B4027" t="s">
        <v>0</v>
      </c>
      <c r="C4027" t="s">
        <v>221</v>
      </c>
      <c r="D4027" t="s">
        <v>441</v>
      </c>
      <c r="E4027" t="s">
        <v>704</v>
      </c>
      <c r="F4027" t="s">
        <v>489</v>
      </c>
      <c r="G4027" s="3">
        <v>3409.79</v>
      </c>
      <c r="H4027" s="3" t="str">
        <f>VLOOKUP($A4027&amp;$C4027&amp;$B4027,Mapping!$C:$G,3,0)</f>
        <v>Beauty</v>
      </c>
      <c r="I4027" t="str">
        <f>VLOOKUP($A4027&amp;$C4027&amp;$B4027,Mapping!$C:$G,4,0)</f>
        <v>NEUTROGENA</v>
      </c>
      <c r="J4027" t="str">
        <f t="shared" si="63"/>
        <v>FOOTCARE</v>
      </c>
      <c r="K4027" t="str">
        <f>VLOOKUP($A4027&amp;$C4027&amp;$B4027,Mapping!$C:$G,5,0)</f>
        <v>Adult Skin Care</v>
      </c>
      <c r="L4027" t="str">
        <f>VLOOKUP(J4027&amp;H4027,Mapping!J:K,2,0)</f>
        <v>Foot Care</v>
      </c>
      <c r="M4027" t="str">
        <f>IF(OR(I4027="PIZ BUIN",I4027="LISTERINE"),VLOOKUP(E4027,MAPEO!C:D,2,0)&amp;" "&amp;H4027,VLOOKUP(E4027,MAPEO!C:D,2,0))</f>
        <v>Neutrogena Foot</v>
      </c>
      <c r="N4027">
        <f>VLOOKUP(F4027,MD!A:B,2,0)</f>
        <v>0</v>
      </c>
    </row>
    <row r="4028" spans="1:14">
      <c r="A4028" t="s">
        <v>133</v>
      </c>
      <c r="B4028" t="s">
        <v>0</v>
      </c>
      <c r="C4028" t="s">
        <v>221</v>
      </c>
      <c r="D4028" t="s">
        <v>441</v>
      </c>
      <c r="E4028" t="s">
        <v>704</v>
      </c>
      <c r="F4028" t="s">
        <v>490</v>
      </c>
      <c r="G4028" s="3">
        <v>4936.8599999999997</v>
      </c>
      <c r="H4028" s="3" t="str">
        <f>VLOOKUP($A4028&amp;$C4028&amp;$B4028,Mapping!$C:$G,3,0)</f>
        <v>Beauty</v>
      </c>
      <c r="I4028" t="str">
        <f>VLOOKUP($A4028&amp;$C4028&amp;$B4028,Mapping!$C:$G,4,0)</f>
        <v>NEUTROGENA</v>
      </c>
      <c r="J4028" t="str">
        <f t="shared" si="63"/>
        <v>FOOTCARE</v>
      </c>
      <c r="K4028" t="str">
        <f>VLOOKUP($A4028&amp;$C4028&amp;$B4028,Mapping!$C:$G,5,0)</f>
        <v>Adult Skin Care</v>
      </c>
      <c r="L4028" t="str">
        <f>VLOOKUP(J4028&amp;H4028,Mapping!J:K,2,0)</f>
        <v>Foot Care</v>
      </c>
      <c r="M4028" t="str">
        <f>IF(OR(I4028="PIZ BUIN",I4028="LISTERINE"),VLOOKUP(E4028,MAPEO!C:D,2,0)&amp;" "&amp;H4028,VLOOKUP(E4028,MAPEO!C:D,2,0))</f>
        <v>Neutrogena Foot</v>
      </c>
      <c r="N4028">
        <f>VLOOKUP(F4028,MD!A:B,2,0)</f>
        <v>0</v>
      </c>
    </row>
    <row r="4029" spans="1:14">
      <c r="A4029" t="s">
        <v>133</v>
      </c>
      <c r="B4029" t="s">
        <v>0</v>
      </c>
      <c r="C4029" t="s">
        <v>221</v>
      </c>
      <c r="D4029" t="s">
        <v>441</v>
      </c>
      <c r="E4029" t="s">
        <v>704</v>
      </c>
      <c r="F4029" t="s">
        <v>491</v>
      </c>
      <c r="G4029" s="3">
        <v>2435.36</v>
      </c>
      <c r="H4029" s="3" t="str">
        <f>VLOOKUP($A4029&amp;$C4029&amp;$B4029,Mapping!$C:$G,3,0)</f>
        <v>Beauty</v>
      </c>
      <c r="I4029" t="str">
        <f>VLOOKUP($A4029&amp;$C4029&amp;$B4029,Mapping!$C:$G,4,0)</f>
        <v>NEUTROGENA</v>
      </c>
      <c r="J4029" t="str">
        <f t="shared" si="63"/>
        <v>FOOTCARE</v>
      </c>
      <c r="K4029" t="str">
        <f>VLOOKUP($A4029&amp;$C4029&amp;$B4029,Mapping!$C:$G,5,0)</f>
        <v>Adult Skin Care</v>
      </c>
      <c r="L4029" t="str">
        <f>VLOOKUP(J4029&amp;H4029,Mapping!J:K,2,0)</f>
        <v>Foot Care</v>
      </c>
      <c r="M4029" t="str">
        <f>IF(OR(I4029="PIZ BUIN",I4029="LISTERINE"),VLOOKUP(E4029,MAPEO!C:D,2,0)&amp;" "&amp;H4029,VLOOKUP(E4029,MAPEO!C:D,2,0))</f>
        <v>Neutrogena Foot</v>
      </c>
      <c r="N4029">
        <f>VLOOKUP(F4029,MD!A:B,2,0)</f>
        <v>0</v>
      </c>
    </row>
    <row r="4030" spans="1:14">
      <c r="A4030" t="s">
        <v>133</v>
      </c>
      <c r="B4030" t="s">
        <v>0</v>
      </c>
      <c r="C4030" t="s">
        <v>221</v>
      </c>
      <c r="D4030" t="s">
        <v>441</v>
      </c>
      <c r="E4030" t="s">
        <v>704</v>
      </c>
      <c r="F4030" t="s">
        <v>492</v>
      </c>
      <c r="G4030" s="3">
        <v>2307.27</v>
      </c>
      <c r="H4030" s="3" t="str">
        <f>VLOOKUP($A4030&amp;$C4030&amp;$B4030,Mapping!$C:$G,3,0)</f>
        <v>Beauty</v>
      </c>
      <c r="I4030" t="str">
        <f>VLOOKUP($A4030&amp;$C4030&amp;$B4030,Mapping!$C:$G,4,0)</f>
        <v>NEUTROGENA</v>
      </c>
      <c r="J4030" t="str">
        <f t="shared" si="63"/>
        <v>FOOTCARE</v>
      </c>
      <c r="K4030" t="str">
        <f>VLOOKUP($A4030&amp;$C4030&amp;$B4030,Mapping!$C:$G,5,0)</f>
        <v>Adult Skin Care</v>
      </c>
      <c r="L4030" t="str">
        <f>VLOOKUP(J4030&amp;H4030,Mapping!J:K,2,0)</f>
        <v>Foot Care</v>
      </c>
      <c r="M4030" t="str">
        <f>IF(OR(I4030="PIZ BUIN",I4030="LISTERINE"),VLOOKUP(E4030,MAPEO!C:D,2,0)&amp;" "&amp;H4030,VLOOKUP(E4030,MAPEO!C:D,2,0))</f>
        <v>Neutrogena Foot</v>
      </c>
      <c r="N4030">
        <f>VLOOKUP(F4030,MD!A:B,2,0)</f>
        <v>0</v>
      </c>
    </row>
    <row r="4031" spans="1:14">
      <c r="A4031" t="s">
        <v>133</v>
      </c>
      <c r="B4031" t="s">
        <v>0</v>
      </c>
      <c r="C4031" t="s">
        <v>221</v>
      </c>
      <c r="D4031" t="s">
        <v>441</v>
      </c>
      <c r="E4031" t="s">
        <v>704</v>
      </c>
      <c r="F4031" t="s">
        <v>493</v>
      </c>
      <c r="G4031" s="3">
        <v>8334.57</v>
      </c>
      <c r="H4031" s="3" t="str">
        <f>VLOOKUP($A4031&amp;$C4031&amp;$B4031,Mapping!$C:$G,3,0)</f>
        <v>Beauty</v>
      </c>
      <c r="I4031" t="str">
        <f>VLOOKUP($A4031&amp;$C4031&amp;$B4031,Mapping!$C:$G,4,0)</f>
        <v>NEUTROGENA</v>
      </c>
      <c r="J4031" t="str">
        <f t="shared" si="63"/>
        <v>FOOTCARE</v>
      </c>
      <c r="K4031" t="str">
        <f>VLOOKUP($A4031&amp;$C4031&amp;$B4031,Mapping!$C:$G,5,0)</f>
        <v>Adult Skin Care</v>
      </c>
      <c r="L4031" t="str">
        <f>VLOOKUP(J4031&amp;H4031,Mapping!J:K,2,0)</f>
        <v>Foot Care</v>
      </c>
      <c r="M4031" t="str">
        <f>IF(OR(I4031="PIZ BUIN",I4031="LISTERINE"),VLOOKUP(E4031,MAPEO!C:D,2,0)&amp;" "&amp;H4031,VLOOKUP(E4031,MAPEO!C:D,2,0))</f>
        <v>Neutrogena Foot</v>
      </c>
      <c r="N4031">
        <f>VLOOKUP(F4031,MD!A:B,2,0)</f>
        <v>0</v>
      </c>
    </row>
    <row r="4032" spans="1:14">
      <c r="A4032" t="s">
        <v>133</v>
      </c>
      <c r="B4032" t="s">
        <v>0</v>
      </c>
      <c r="C4032" t="s">
        <v>221</v>
      </c>
      <c r="D4032" t="s">
        <v>441</v>
      </c>
      <c r="E4032" t="s">
        <v>704</v>
      </c>
      <c r="F4032" t="s">
        <v>95</v>
      </c>
      <c r="G4032" s="3">
        <v>757.91</v>
      </c>
      <c r="H4032" s="3" t="str">
        <f>VLOOKUP($A4032&amp;$C4032&amp;$B4032,Mapping!$C:$G,3,0)</f>
        <v>Beauty</v>
      </c>
      <c r="I4032" t="str">
        <f>VLOOKUP($A4032&amp;$C4032&amp;$B4032,Mapping!$C:$G,4,0)</f>
        <v>NEUTROGENA</v>
      </c>
      <c r="J4032" t="str">
        <f t="shared" si="63"/>
        <v>FOOTCARE</v>
      </c>
      <c r="K4032" t="str">
        <f>VLOOKUP($A4032&amp;$C4032&amp;$B4032,Mapping!$C:$G,5,0)</f>
        <v>Adult Skin Care</v>
      </c>
      <c r="L4032" t="str">
        <f>VLOOKUP(J4032&amp;H4032,Mapping!J:K,2,0)</f>
        <v>Foot Care</v>
      </c>
      <c r="M4032" t="str">
        <f>IF(OR(I4032="PIZ BUIN",I4032="LISTERINE"),VLOOKUP(E4032,MAPEO!C:D,2,0)&amp;" "&amp;H4032,VLOOKUP(E4032,MAPEO!C:D,2,0))</f>
        <v>Neutrogena Foot</v>
      </c>
      <c r="N4032" t="str">
        <f>VLOOKUP(F4032,MD!A:B,2,0)</f>
        <v>YTD 2015</v>
      </c>
    </row>
    <row r="4033" spans="1:14">
      <c r="A4033" t="s">
        <v>133</v>
      </c>
      <c r="B4033" t="s">
        <v>0</v>
      </c>
      <c r="C4033" t="s">
        <v>221</v>
      </c>
      <c r="D4033" t="s">
        <v>441</v>
      </c>
      <c r="E4033" t="s">
        <v>704</v>
      </c>
      <c r="F4033" t="s">
        <v>96</v>
      </c>
      <c r="G4033" s="3">
        <v>33144.160000000003</v>
      </c>
      <c r="H4033" s="3" t="str">
        <f>VLOOKUP($A4033&amp;$C4033&amp;$B4033,Mapping!$C:$G,3,0)</f>
        <v>Beauty</v>
      </c>
      <c r="I4033" t="str">
        <f>VLOOKUP($A4033&amp;$C4033&amp;$B4033,Mapping!$C:$G,4,0)</f>
        <v>NEUTROGENA</v>
      </c>
      <c r="J4033" t="str">
        <f t="shared" si="63"/>
        <v>FOOTCARE</v>
      </c>
      <c r="K4033" t="str">
        <f>VLOOKUP($A4033&amp;$C4033&amp;$B4033,Mapping!$C:$G,5,0)</f>
        <v>Adult Skin Care</v>
      </c>
      <c r="L4033" t="str">
        <f>VLOOKUP(J4033&amp;H4033,Mapping!J:K,2,0)</f>
        <v>Foot Care</v>
      </c>
      <c r="M4033" t="str">
        <f>IF(OR(I4033="PIZ BUIN",I4033="LISTERINE"),VLOOKUP(E4033,MAPEO!C:D,2,0)&amp;" "&amp;H4033,VLOOKUP(E4033,MAPEO!C:D,2,0))</f>
        <v>Neutrogena Foot</v>
      </c>
      <c r="N4033" t="str">
        <f>VLOOKUP(F4033,MD!A:B,2,0)</f>
        <v>YTD 2015</v>
      </c>
    </row>
    <row r="4034" spans="1:14">
      <c r="A4034" t="s">
        <v>133</v>
      </c>
      <c r="B4034" t="s">
        <v>0</v>
      </c>
      <c r="C4034" t="s">
        <v>221</v>
      </c>
      <c r="D4034" t="s">
        <v>441</v>
      </c>
      <c r="E4034" t="s">
        <v>704</v>
      </c>
      <c r="F4034" t="s">
        <v>97</v>
      </c>
      <c r="G4034" s="3">
        <v>21761.41</v>
      </c>
      <c r="H4034" s="3" t="str">
        <f>VLOOKUP($A4034&amp;$C4034&amp;$B4034,Mapping!$C:$G,3,0)</f>
        <v>Beauty</v>
      </c>
      <c r="I4034" t="str">
        <f>VLOOKUP($A4034&amp;$C4034&amp;$B4034,Mapping!$C:$G,4,0)</f>
        <v>NEUTROGENA</v>
      </c>
      <c r="J4034" t="str">
        <f t="shared" si="63"/>
        <v>FOOTCARE</v>
      </c>
      <c r="K4034" t="str">
        <f>VLOOKUP($A4034&amp;$C4034&amp;$B4034,Mapping!$C:$G,5,0)</f>
        <v>Adult Skin Care</v>
      </c>
      <c r="L4034" t="str">
        <f>VLOOKUP(J4034&amp;H4034,Mapping!J:K,2,0)</f>
        <v>Foot Care</v>
      </c>
      <c r="M4034" t="str">
        <f>IF(OR(I4034="PIZ BUIN",I4034="LISTERINE"),VLOOKUP(E4034,MAPEO!C:D,2,0)&amp;" "&amp;H4034,VLOOKUP(E4034,MAPEO!C:D,2,0))</f>
        <v>Neutrogena Foot</v>
      </c>
      <c r="N4034" t="str">
        <f>VLOOKUP(F4034,MD!A:B,2,0)</f>
        <v>YTD 2015</v>
      </c>
    </row>
    <row r="4035" spans="1:14">
      <c r="A4035" t="s">
        <v>133</v>
      </c>
      <c r="B4035" t="s">
        <v>0</v>
      </c>
      <c r="C4035" t="s">
        <v>221</v>
      </c>
      <c r="D4035" t="s">
        <v>441</v>
      </c>
      <c r="E4035" t="s">
        <v>704</v>
      </c>
      <c r="F4035" t="s">
        <v>101</v>
      </c>
      <c r="G4035" s="3">
        <v>10512.47</v>
      </c>
      <c r="H4035" s="3" t="str">
        <f>VLOOKUP($A4035&amp;$C4035&amp;$B4035,Mapping!$C:$G,3,0)</f>
        <v>Beauty</v>
      </c>
      <c r="I4035" t="str">
        <f>VLOOKUP($A4035&amp;$C4035&amp;$B4035,Mapping!$C:$G,4,0)</f>
        <v>NEUTROGENA</v>
      </c>
      <c r="J4035" t="str">
        <f t="shared" si="63"/>
        <v>FOOTCARE</v>
      </c>
      <c r="K4035" t="str">
        <f>VLOOKUP($A4035&amp;$C4035&amp;$B4035,Mapping!$C:$G,5,0)</f>
        <v>Adult Skin Care</v>
      </c>
      <c r="L4035" t="str">
        <f>VLOOKUP(J4035&amp;H4035,Mapping!J:K,2,0)</f>
        <v>Foot Care</v>
      </c>
      <c r="M4035" t="str">
        <f>IF(OR(I4035="PIZ BUIN",I4035="LISTERINE"),VLOOKUP(E4035,MAPEO!C:D,2,0)&amp;" "&amp;H4035,VLOOKUP(E4035,MAPEO!C:D,2,0))</f>
        <v>Neutrogena Foot</v>
      </c>
      <c r="N4035" t="str">
        <f>VLOOKUP(F4035,MD!A:B,2,0)</f>
        <v>YTD 2015</v>
      </c>
    </row>
    <row r="4036" spans="1:14">
      <c r="A4036" t="s">
        <v>133</v>
      </c>
      <c r="B4036" t="s">
        <v>0</v>
      </c>
      <c r="C4036" t="s">
        <v>221</v>
      </c>
      <c r="D4036" t="s">
        <v>441</v>
      </c>
      <c r="E4036" t="s">
        <v>704</v>
      </c>
      <c r="F4036" t="s">
        <v>104</v>
      </c>
      <c r="G4036" s="3">
        <v>7592.53</v>
      </c>
      <c r="H4036" s="3" t="str">
        <f>VLOOKUP($A4036&amp;$C4036&amp;$B4036,Mapping!$C:$G,3,0)</f>
        <v>Beauty</v>
      </c>
      <c r="I4036" t="str">
        <f>VLOOKUP($A4036&amp;$C4036&amp;$B4036,Mapping!$C:$G,4,0)</f>
        <v>NEUTROGENA</v>
      </c>
      <c r="J4036" t="str">
        <f t="shared" si="63"/>
        <v>FOOTCARE</v>
      </c>
      <c r="K4036" t="str">
        <f>VLOOKUP($A4036&amp;$C4036&amp;$B4036,Mapping!$C:$G,5,0)</f>
        <v>Adult Skin Care</v>
      </c>
      <c r="L4036" t="str">
        <f>VLOOKUP(J4036&amp;H4036,Mapping!J:K,2,0)</f>
        <v>Foot Care</v>
      </c>
      <c r="M4036" t="str">
        <f>IF(OR(I4036="PIZ BUIN",I4036="LISTERINE"),VLOOKUP(E4036,MAPEO!C:D,2,0)&amp;" "&amp;H4036,VLOOKUP(E4036,MAPEO!C:D,2,0))</f>
        <v>Neutrogena Foot</v>
      </c>
      <c r="N4036" t="str">
        <f>VLOOKUP(F4036,MD!A:B,2,0)</f>
        <v>YTD 2015</v>
      </c>
    </row>
    <row r="4037" spans="1:14">
      <c r="A4037" t="s">
        <v>133</v>
      </c>
      <c r="B4037" t="s">
        <v>0</v>
      </c>
      <c r="C4037" t="s">
        <v>221</v>
      </c>
      <c r="D4037" t="s">
        <v>441</v>
      </c>
      <c r="E4037" t="s">
        <v>704</v>
      </c>
      <c r="F4037" t="s">
        <v>105</v>
      </c>
      <c r="G4037" s="3">
        <v>20318.29</v>
      </c>
      <c r="H4037" s="3" t="str">
        <f>VLOOKUP($A4037&amp;$C4037&amp;$B4037,Mapping!$C:$G,3,0)</f>
        <v>Beauty</v>
      </c>
      <c r="I4037" t="str">
        <f>VLOOKUP($A4037&amp;$C4037&amp;$B4037,Mapping!$C:$G,4,0)</f>
        <v>NEUTROGENA</v>
      </c>
      <c r="J4037" t="str">
        <f t="shared" si="63"/>
        <v>FOOTCARE</v>
      </c>
      <c r="K4037" t="str">
        <f>VLOOKUP($A4037&amp;$C4037&amp;$B4037,Mapping!$C:$G,5,0)</f>
        <v>Adult Skin Care</v>
      </c>
      <c r="L4037" t="str">
        <f>VLOOKUP(J4037&amp;H4037,Mapping!J:K,2,0)</f>
        <v>Foot Care</v>
      </c>
      <c r="M4037" t="str">
        <f>IF(OR(I4037="PIZ BUIN",I4037="LISTERINE"),VLOOKUP(E4037,MAPEO!C:D,2,0)&amp;" "&amp;H4037,VLOOKUP(E4037,MAPEO!C:D,2,0))</f>
        <v>Neutrogena Foot</v>
      </c>
      <c r="N4037" t="str">
        <f>VLOOKUP(F4037,MD!A:B,2,0)</f>
        <v>YTD 2015</v>
      </c>
    </row>
    <row r="4038" spans="1:14">
      <c r="A4038" t="s">
        <v>133</v>
      </c>
      <c r="B4038" t="s">
        <v>0</v>
      </c>
      <c r="C4038" t="s">
        <v>221</v>
      </c>
      <c r="D4038" t="s">
        <v>441</v>
      </c>
      <c r="E4038" t="s">
        <v>704</v>
      </c>
      <c r="F4038" t="s">
        <v>106</v>
      </c>
      <c r="G4038" s="3">
        <v>3739.04</v>
      </c>
      <c r="H4038" s="3" t="str">
        <f>VLOOKUP($A4038&amp;$C4038&amp;$B4038,Mapping!$C:$G,3,0)</f>
        <v>Beauty</v>
      </c>
      <c r="I4038" t="str">
        <f>VLOOKUP($A4038&amp;$C4038&amp;$B4038,Mapping!$C:$G,4,0)</f>
        <v>NEUTROGENA</v>
      </c>
      <c r="J4038" t="str">
        <f t="shared" si="63"/>
        <v>FOOTCARE</v>
      </c>
      <c r="K4038" t="str">
        <f>VLOOKUP($A4038&amp;$C4038&amp;$B4038,Mapping!$C:$G,5,0)</f>
        <v>Adult Skin Care</v>
      </c>
      <c r="L4038" t="str">
        <f>VLOOKUP(J4038&amp;H4038,Mapping!J:K,2,0)</f>
        <v>Foot Care</v>
      </c>
      <c r="M4038" t="str">
        <f>IF(OR(I4038="PIZ BUIN",I4038="LISTERINE"),VLOOKUP(E4038,MAPEO!C:D,2,0)&amp;" "&amp;H4038,VLOOKUP(E4038,MAPEO!C:D,2,0))</f>
        <v>Neutrogena Foot</v>
      </c>
      <c r="N4038" t="str">
        <f>VLOOKUP(F4038,MD!A:B,2,0)</f>
        <v>YTD 2015</v>
      </c>
    </row>
    <row r="4039" spans="1:14">
      <c r="A4039" t="s">
        <v>133</v>
      </c>
      <c r="B4039" t="s">
        <v>0</v>
      </c>
      <c r="C4039" t="s">
        <v>221</v>
      </c>
      <c r="D4039" t="s">
        <v>441</v>
      </c>
      <c r="E4039" t="s">
        <v>704</v>
      </c>
      <c r="F4039" t="s">
        <v>108</v>
      </c>
      <c r="G4039" s="3">
        <v>2527.5100000000002</v>
      </c>
      <c r="H4039" s="3" t="str">
        <f>VLOOKUP($A4039&amp;$C4039&amp;$B4039,Mapping!$C:$G,3,0)</f>
        <v>Beauty</v>
      </c>
      <c r="I4039" t="str">
        <f>VLOOKUP($A4039&amp;$C4039&amp;$B4039,Mapping!$C:$G,4,0)</f>
        <v>NEUTROGENA</v>
      </c>
      <c r="J4039" t="str">
        <f t="shared" si="63"/>
        <v>FOOTCARE</v>
      </c>
      <c r="K4039" t="str">
        <f>VLOOKUP($A4039&amp;$C4039&amp;$B4039,Mapping!$C:$G,5,0)</f>
        <v>Adult Skin Care</v>
      </c>
      <c r="L4039" t="str">
        <f>VLOOKUP(J4039&amp;H4039,Mapping!J:K,2,0)</f>
        <v>Foot Care</v>
      </c>
      <c r="M4039" t="str">
        <f>IF(OR(I4039="PIZ BUIN",I4039="LISTERINE"),VLOOKUP(E4039,MAPEO!C:D,2,0)&amp;" "&amp;H4039,VLOOKUP(E4039,MAPEO!C:D,2,0))</f>
        <v>Neutrogena Foot</v>
      </c>
      <c r="N4039">
        <f>VLOOKUP(F4039,MD!A:B,2,0)</f>
        <v>0</v>
      </c>
    </row>
    <row r="4040" spans="1:14">
      <c r="A4040" t="s">
        <v>133</v>
      </c>
      <c r="B4040" t="s">
        <v>0</v>
      </c>
      <c r="C4040" t="s">
        <v>221</v>
      </c>
      <c r="D4040" t="s">
        <v>441</v>
      </c>
      <c r="E4040" t="s">
        <v>704</v>
      </c>
      <c r="F4040" t="s">
        <v>109</v>
      </c>
      <c r="G4040" s="3">
        <v>4777.54</v>
      </c>
      <c r="H4040" s="3" t="str">
        <f>VLOOKUP($A4040&amp;$C4040&amp;$B4040,Mapping!$C:$G,3,0)</f>
        <v>Beauty</v>
      </c>
      <c r="I4040" t="str">
        <f>VLOOKUP($A4040&amp;$C4040&amp;$B4040,Mapping!$C:$G,4,0)</f>
        <v>NEUTROGENA</v>
      </c>
      <c r="J4040" t="str">
        <f t="shared" si="63"/>
        <v>FOOTCARE</v>
      </c>
      <c r="K4040" t="str">
        <f>VLOOKUP($A4040&amp;$C4040&amp;$B4040,Mapping!$C:$G,5,0)</f>
        <v>Adult Skin Care</v>
      </c>
      <c r="L4040" t="str">
        <f>VLOOKUP(J4040&amp;H4040,Mapping!J:K,2,0)</f>
        <v>Foot Care</v>
      </c>
      <c r="M4040" t="str">
        <f>IF(OR(I4040="PIZ BUIN",I4040="LISTERINE"),VLOOKUP(E4040,MAPEO!C:D,2,0)&amp;" "&amp;H4040,VLOOKUP(E4040,MAPEO!C:D,2,0))</f>
        <v>Neutrogena Foot</v>
      </c>
      <c r="N4040">
        <f>VLOOKUP(F4040,MD!A:B,2,0)</f>
        <v>0</v>
      </c>
    </row>
    <row r="4041" spans="1:14">
      <c r="A4041" t="s">
        <v>133</v>
      </c>
      <c r="B4041" t="s">
        <v>0</v>
      </c>
      <c r="C4041" t="s">
        <v>221</v>
      </c>
      <c r="D4041" t="s">
        <v>441</v>
      </c>
      <c r="E4041" t="s">
        <v>704</v>
      </c>
      <c r="F4041" t="s">
        <v>110</v>
      </c>
      <c r="G4041" s="3">
        <v>888.44</v>
      </c>
      <c r="H4041" s="3" t="str">
        <f>VLOOKUP($A4041&amp;$C4041&amp;$B4041,Mapping!$C:$G,3,0)</f>
        <v>Beauty</v>
      </c>
      <c r="I4041" t="str">
        <f>VLOOKUP($A4041&amp;$C4041&amp;$B4041,Mapping!$C:$G,4,0)</f>
        <v>NEUTROGENA</v>
      </c>
      <c r="J4041" t="str">
        <f t="shared" si="63"/>
        <v>FOOTCARE</v>
      </c>
      <c r="K4041" t="str">
        <f>VLOOKUP($A4041&amp;$C4041&amp;$B4041,Mapping!$C:$G,5,0)</f>
        <v>Adult Skin Care</v>
      </c>
      <c r="L4041" t="str">
        <f>VLOOKUP(J4041&amp;H4041,Mapping!J:K,2,0)</f>
        <v>Foot Care</v>
      </c>
      <c r="M4041" t="str">
        <f>IF(OR(I4041="PIZ BUIN",I4041="LISTERINE"),VLOOKUP(E4041,MAPEO!C:D,2,0)&amp;" "&amp;H4041,VLOOKUP(E4041,MAPEO!C:D,2,0))</f>
        <v>Neutrogena Foot</v>
      </c>
      <c r="N4041">
        <f>VLOOKUP(F4041,MD!A:B,2,0)</f>
        <v>0</v>
      </c>
    </row>
    <row r="4042" spans="1:14">
      <c r="A4042" t="s">
        <v>133</v>
      </c>
      <c r="B4042" t="s">
        <v>0</v>
      </c>
      <c r="C4042" t="s">
        <v>221</v>
      </c>
      <c r="D4042" t="s">
        <v>441</v>
      </c>
      <c r="E4042" t="s">
        <v>704</v>
      </c>
      <c r="F4042" t="s">
        <v>111</v>
      </c>
      <c r="G4042" s="3">
        <v>2579.61</v>
      </c>
      <c r="H4042" s="3" t="str">
        <f>VLOOKUP($A4042&amp;$C4042&amp;$B4042,Mapping!$C:$G,3,0)</f>
        <v>Beauty</v>
      </c>
      <c r="I4042" t="str">
        <f>VLOOKUP($A4042&amp;$C4042&amp;$B4042,Mapping!$C:$G,4,0)</f>
        <v>NEUTROGENA</v>
      </c>
      <c r="J4042" t="str">
        <f t="shared" si="63"/>
        <v>FOOTCARE</v>
      </c>
      <c r="K4042" t="str">
        <f>VLOOKUP($A4042&amp;$C4042&amp;$B4042,Mapping!$C:$G,5,0)</f>
        <v>Adult Skin Care</v>
      </c>
      <c r="L4042" t="str">
        <f>VLOOKUP(J4042&amp;H4042,Mapping!J:K,2,0)</f>
        <v>Foot Care</v>
      </c>
      <c r="M4042" t="str">
        <f>IF(OR(I4042="PIZ BUIN",I4042="LISTERINE"),VLOOKUP(E4042,MAPEO!C:D,2,0)&amp;" "&amp;H4042,VLOOKUP(E4042,MAPEO!C:D,2,0))</f>
        <v>Neutrogena Foot</v>
      </c>
      <c r="N4042">
        <f>VLOOKUP(F4042,MD!A:B,2,0)</f>
        <v>0</v>
      </c>
    </row>
    <row r="4043" spans="1:14">
      <c r="A4043" t="s">
        <v>133</v>
      </c>
      <c r="B4043" t="s">
        <v>0</v>
      </c>
      <c r="C4043" t="s">
        <v>221</v>
      </c>
      <c r="D4043" t="s">
        <v>441</v>
      </c>
      <c r="E4043" t="s">
        <v>704</v>
      </c>
      <c r="F4043" t="s">
        <v>114</v>
      </c>
      <c r="G4043" s="3">
        <v>7791.31</v>
      </c>
      <c r="H4043" s="3" t="str">
        <f>VLOOKUP($A4043&amp;$C4043&amp;$B4043,Mapping!$C:$G,3,0)</f>
        <v>Beauty</v>
      </c>
      <c r="I4043" t="str">
        <f>VLOOKUP($A4043&amp;$C4043&amp;$B4043,Mapping!$C:$G,4,0)</f>
        <v>NEUTROGENA</v>
      </c>
      <c r="J4043" t="str">
        <f t="shared" si="63"/>
        <v>FOOTCARE</v>
      </c>
      <c r="K4043" t="str">
        <f>VLOOKUP($A4043&amp;$C4043&amp;$B4043,Mapping!$C:$G,5,0)</f>
        <v>Adult Skin Care</v>
      </c>
      <c r="L4043" t="str">
        <f>VLOOKUP(J4043&amp;H4043,Mapping!J:K,2,0)</f>
        <v>Foot Care</v>
      </c>
      <c r="M4043" t="str">
        <f>IF(OR(I4043="PIZ BUIN",I4043="LISTERINE"),VLOOKUP(E4043,MAPEO!C:D,2,0)&amp;" "&amp;H4043,VLOOKUP(E4043,MAPEO!C:D,2,0))</f>
        <v>Neutrogena Foot</v>
      </c>
      <c r="N4043">
        <f>VLOOKUP(F4043,MD!A:B,2,0)</f>
        <v>0</v>
      </c>
    </row>
    <row r="4044" spans="1:14">
      <c r="A4044" t="s">
        <v>133</v>
      </c>
      <c r="B4044" t="s">
        <v>0</v>
      </c>
      <c r="C4044" t="s">
        <v>221</v>
      </c>
      <c r="D4044" t="s">
        <v>441</v>
      </c>
      <c r="E4044" t="s">
        <v>704</v>
      </c>
      <c r="F4044" t="s">
        <v>115</v>
      </c>
      <c r="G4044" s="3">
        <v>4226.3999999999996</v>
      </c>
      <c r="H4044" s="3" t="str">
        <f>VLOOKUP($A4044&amp;$C4044&amp;$B4044,Mapping!$C:$G,3,0)</f>
        <v>Beauty</v>
      </c>
      <c r="I4044" t="str">
        <f>VLOOKUP($A4044&amp;$C4044&amp;$B4044,Mapping!$C:$G,4,0)</f>
        <v>NEUTROGENA</v>
      </c>
      <c r="J4044" t="str">
        <f t="shared" si="63"/>
        <v>FOOTCARE</v>
      </c>
      <c r="K4044" t="str">
        <f>VLOOKUP($A4044&amp;$C4044&amp;$B4044,Mapping!$C:$G,5,0)</f>
        <v>Adult Skin Care</v>
      </c>
      <c r="L4044" t="str">
        <f>VLOOKUP(J4044&amp;H4044,Mapping!J:K,2,0)</f>
        <v>Foot Care</v>
      </c>
      <c r="M4044" t="str">
        <f>IF(OR(I4044="PIZ BUIN",I4044="LISTERINE"),VLOOKUP(E4044,MAPEO!C:D,2,0)&amp;" "&amp;H4044,VLOOKUP(E4044,MAPEO!C:D,2,0))</f>
        <v>Neutrogena Foot</v>
      </c>
      <c r="N4044" t="str">
        <f>VLOOKUP(F4044,MD!A:B,2,0)</f>
        <v>YTD 2016</v>
      </c>
    </row>
    <row r="4045" spans="1:14">
      <c r="A4045" t="s">
        <v>133</v>
      </c>
      <c r="B4045" t="s">
        <v>0</v>
      </c>
      <c r="C4045" t="s">
        <v>221</v>
      </c>
      <c r="D4045" t="s">
        <v>441</v>
      </c>
      <c r="E4045" t="s">
        <v>704</v>
      </c>
      <c r="F4045" t="s">
        <v>117</v>
      </c>
      <c r="G4045" s="3">
        <v>52521.82</v>
      </c>
      <c r="H4045" s="3" t="str">
        <f>VLOOKUP($A4045&amp;$C4045&amp;$B4045,Mapping!$C:$G,3,0)</f>
        <v>Beauty</v>
      </c>
      <c r="I4045" t="str">
        <f>VLOOKUP($A4045&amp;$C4045&amp;$B4045,Mapping!$C:$G,4,0)</f>
        <v>NEUTROGENA</v>
      </c>
      <c r="J4045" t="str">
        <f t="shared" si="63"/>
        <v>FOOTCARE</v>
      </c>
      <c r="K4045" t="str">
        <f>VLOOKUP($A4045&amp;$C4045&amp;$B4045,Mapping!$C:$G,5,0)</f>
        <v>Adult Skin Care</v>
      </c>
      <c r="L4045" t="str">
        <f>VLOOKUP(J4045&amp;H4045,Mapping!J:K,2,0)</f>
        <v>Foot Care</v>
      </c>
      <c r="M4045" t="str">
        <f>IF(OR(I4045="PIZ BUIN",I4045="LISTERINE"),VLOOKUP(E4045,MAPEO!C:D,2,0)&amp;" "&amp;H4045,VLOOKUP(E4045,MAPEO!C:D,2,0))</f>
        <v>Neutrogena Foot</v>
      </c>
      <c r="N4045" t="str">
        <f>VLOOKUP(F4045,MD!A:B,2,0)</f>
        <v>YTD 2016</v>
      </c>
    </row>
    <row r="4046" spans="1:14">
      <c r="A4046" t="s">
        <v>133</v>
      </c>
      <c r="B4046" t="s">
        <v>0</v>
      </c>
      <c r="C4046" t="s">
        <v>221</v>
      </c>
      <c r="D4046" t="s">
        <v>441</v>
      </c>
      <c r="E4046" t="s">
        <v>704</v>
      </c>
      <c r="F4046" t="s">
        <v>118</v>
      </c>
      <c r="G4046" s="3">
        <v>28981.06</v>
      </c>
      <c r="H4046" s="3" t="str">
        <f>VLOOKUP($A4046&amp;$C4046&amp;$B4046,Mapping!$C:$G,3,0)</f>
        <v>Beauty</v>
      </c>
      <c r="I4046" t="str">
        <f>VLOOKUP($A4046&amp;$C4046&amp;$B4046,Mapping!$C:$G,4,0)</f>
        <v>NEUTROGENA</v>
      </c>
      <c r="J4046" t="str">
        <f t="shared" si="63"/>
        <v>FOOTCARE</v>
      </c>
      <c r="K4046" t="str">
        <f>VLOOKUP($A4046&amp;$C4046&amp;$B4046,Mapping!$C:$G,5,0)</f>
        <v>Adult Skin Care</v>
      </c>
      <c r="L4046" t="str">
        <f>VLOOKUP(J4046&amp;H4046,Mapping!J:K,2,0)</f>
        <v>Foot Care</v>
      </c>
      <c r="M4046" t="str">
        <f>IF(OR(I4046="PIZ BUIN",I4046="LISTERINE"),VLOOKUP(E4046,MAPEO!C:D,2,0)&amp;" "&amp;H4046,VLOOKUP(E4046,MAPEO!C:D,2,0))</f>
        <v>Neutrogena Foot</v>
      </c>
      <c r="N4046" t="str">
        <f>VLOOKUP(F4046,MD!A:B,2,0)</f>
        <v>YTD 2016</v>
      </c>
    </row>
    <row r="4047" spans="1:14">
      <c r="A4047" t="s">
        <v>133</v>
      </c>
      <c r="B4047" t="s">
        <v>0</v>
      </c>
      <c r="C4047" t="s">
        <v>221</v>
      </c>
      <c r="D4047" t="s">
        <v>441</v>
      </c>
      <c r="E4047" t="s">
        <v>705</v>
      </c>
      <c r="F4047" t="s">
        <v>482</v>
      </c>
      <c r="G4047" s="3">
        <v>-56.14</v>
      </c>
      <c r="H4047" s="3" t="str">
        <f>VLOOKUP($A4047&amp;$C4047&amp;$B4047,Mapping!$C:$G,3,0)</f>
        <v>Beauty</v>
      </c>
      <c r="I4047" t="str">
        <f>VLOOKUP($A4047&amp;$C4047&amp;$B4047,Mapping!$C:$G,4,0)</f>
        <v>NEUTROGENA</v>
      </c>
      <c r="J4047" t="str">
        <f t="shared" si="63"/>
        <v>FOOTCARE</v>
      </c>
      <c r="K4047" t="str">
        <f>VLOOKUP($A4047&amp;$C4047&amp;$B4047,Mapping!$C:$G,5,0)</f>
        <v>Adult Skin Care</v>
      </c>
      <c r="L4047" t="str">
        <f>VLOOKUP(J4047&amp;H4047,Mapping!J:K,2,0)</f>
        <v>Foot Care</v>
      </c>
      <c r="M4047" t="str">
        <f>IF(OR(I4047="PIZ BUIN",I4047="LISTERINE"),VLOOKUP(E4047,MAPEO!C:D,2,0)&amp;" "&amp;H4047,VLOOKUP(E4047,MAPEO!C:D,2,0))</f>
        <v>Neutrogena Foot</v>
      </c>
      <c r="N4047">
        <f>VLOOKUP(F4047,MD!A:B,2,0)</f>
        <v>0</v>
      </c>
    </row>
    <row r="4048" spans="1:14">
      <c r="A4048" t="s">
        <v>133</v>
      </c>
      <c r="B4048" t="s">
        <v>0</v>
      </c>
      <c r="C4048" t="s">
        <v>221</v>
      </c>
      <c r="D4048" t="s">
        <v>441</v>
      </c>
      <c r="E4048" t="s">
        <v>705</v>
      </c>
      <c r="F4048" t="s">
        <v>483</v>
      </c>
      <c r="G4048" s="3">
        <v>-180.54</v>
      </c>
      <c r="H4048" s="3" t="str">
        <f>VLOOKUP($A4048&amp;$C4048&amp;$B4048,Mapping!$C:$G,3,0)</f>
        <v>Beauty</v>
      </c>
      <c r="I4048" t="str">
        <f>VLOOKUP($A4048&amp;$C4048&amp;$B4048,Mapping!$C:$G,4,0)</f>
        <v>NEUTROGENA</v>
      </c>
      <c r="J4048" t="str">
        <f t="shared" si="63"/>
        <v>FOOTCARE</v>
      </c>
      <c r="K4048" t="str">
        <f>VLOOKUP($A4048&amp;$C4048&amp;$B4048,Mapping!$C:$G,5,0)</f>
        <v>Adult Skin Care</v>
      </c>
      <c r="L4048" t="str">
        <f>VLOOKUP(J4048&amp;H4048,Mapping!J:K,2,0)</f>
        <v>Foot Care</v>
      </c>
      <c r="M4048" t="str">
        <f>IF(OR(I4048="PIZ BUIN",I4048="LISTERINE"),VLOOKUP(E4048,MAPEO!C:D,2,0)&amp;" "&amp;H4048,VLOOKUP(E4048,MAPEO!C:D,2,0))</f>
        <v>Neutrogena Foot</v>
      </c>
      <c r="N4048">
        <f>VLOOKUP(F4048,MD!A:B,2,0)</f>
        <v>0</v>
      </c>
    </row>
    <row r="4049" spans="1:14">
      <c r="A4049" t="s">
        <v>133</v>
      </c>
      <c r="B4049" t="s">
        <v>0</v>
      </c>
      <c r="C4049" t="s">
        <v>221</v>
      </c>
      <c r="D4049" t="s">
        <v>441</v>
      </c>
      <c r="E4049" t="s">
        <v>705</v>
      </c>
      <c r="F4049" t="s">
        <v>484</v>
      </c>
      <c r="G4049" s="3">
        <v>88450.11</v>
      </c>
      <c r="H4049" s="3" t="str">
        <f>VLOOKUP($A4049&amp;$C4049&amp;$B4049,Mapping!$C:$G,3,0)</f>
        <v>Beauty</v>
      </c>
      <c r="I4049" t="str">
        <f>VLOOKUP($A4049&amp;$C4049&amp;$B4049,Mapping!$C:$G,4,0)</f>
        <v>NEUTROGENA</v>
      </c>
      <c r="J4049" t="str">
        <f t="shared" si="63"/>
        <v>FOOTCARE</v>
      </c>
      <c r="K4049" t="str">
        <f>VLOOKUP($A4049&amp;$C4049&amp;$B4049,Mapping!$C:$G,5,0)</f>
        <v>Adult Skin Care</v>
      </c>
      <c r="L4049" t="str">
        <f>VLOOKUP(J4049&amp;H4049,Mapping!J:K,2,0)</f>
        <v>Foot Care</v>
      </c>
      <c r="M4049" t="str">
        <f>IF(OR(I4049="PIZ BUIN",I4049="LISTERINE"),VLOOKUP(E4049,MAPEO!C:D,2,0)&amp;" "&amp;H4049,VLOOKUP(E4049,MAPEO!C:D,2,0))</f>
        <v>Neutrogena Foot</v>
      </c>
      <c r="N4049">
        <f>VLOOKUP(F4049,MD!A:B,2,0)</f>
        <v>0</v>
      </c>
    </row>
    <row r="4050" spans="1:14">
      <c r="A4050" t="s">
        <v>133</v>
      </c>
      <c r="B4050" t="s">
        <v>0</v>
      </c>
      <c r="C4050" t="s">
        <v>221</v>
      </c>
      <c r="D4050" t="s">
        <v>441</v>
      </c>
      <c r="E4050" t="s">
        <v>705</v>
      </c>
      <c r="F4050" t="s">
        <v>485</v>
      </c>
      <c r="G4050" s="3">
        <v>49738.83</v>
      </c>
      <c r="H4050" s="3" t="str">
        <f>VLOOKUP($A4050&amp;$C4050&amp;$B4050,Mapping!$C:$G,3,0)</f>
        <v>Beauty</v>
      </c>
      <c r="I4050" t="str">
        <f>VLOOKUP($A4050&amp;$C4050&amp;$B4050,Mapping!$C:$G,4,0)</f>
        <v>NEUTROGENA</v>
      </c>
      <c r="J4050" t="str">
        <f t="shared" si="63"/>
        <v>FOOTCARE</v>
      </c>
      <c r="K4050" t="str">
        <f>VLOOKUP($A4050&amp;$C4050&amp;$B4050,Mapping!$C:$G,5,0)</f>
        <v>Adult Skin Care</v>
      </c>
      <c r="L4050" t="str">
        <f>VLOOKUP(J4050&amp;H4050,Mapping!J:K,2,0)</f>
        <v>Foot Care</v>
      </c>
      <c r="M4050" t="str">
        <f>IF(OR(I4050="PIZ BUIN",I4050="LISTERINE"),VLOOKUP(E4050,MAPEO!C:D,2,0)&amp;" "&amp;H4050,VLOOKUP(E4050,MAPEO!C:D,2,0))</f>
        <v>Neutrogena Foot</v>
      </c>
      <c r="N4050">
        <f>VLOOKUP(F4050,MD!A:B,2,0)</f>
        <v>0</v>
      </c>
    </row>
    <row r="4051" spans="1:14">
      <c r="A4051" t="s">
        <v>133</v>
      </c>
      <c r="B4051" t="s">
        <v>0</v>
      </c>
      <c r="C4051" t="s">
        <v>221</v>
      </c>
      <c r="D4051" t="s">
        <v>441</v>
      </c>
      <c r="E4051" t="s">
        <v>705</v>
      </c>
      <c r="F4051" t="s">
        <v>486</v>
      </c>
      <c r="G4051" s="3">
        <v>73751.56</v>
      </c>
      <c r="H4051" s="3" t="str">
        <f>VLOOKUP($A4051&amp;$C4051&amp;$B4051,Mapping!$C:$G,3,0)</f>
        <v>Beauty</v>
      </c>
      <c r="I4051" t="str">
        <f>VLOOKUP($A4051&amp;$C4051&amp;$B4051,Mapping!$C:$G,4,0)</f>
        <v>NEUTROGENA</v>
      </c>
      <c r="J4051" t="str">
        <f t="shared" si="63"/>
        <v>FOOTCARE</v>
      </c>
      <c r="K4051" t="str">
        <f>VLOOKUP($A4051&amp;$C4051&amp;$B4051,Mapping!$C:$G,5,0)</f>
        <v>Adult Skin Care</v>
      </c>
      <c r="L4051" t="str">
        <f>VLOOKUP(J4051&amp;H4051,Mapping!J:K,2,0)</f>
        <v>Foot Care</v>
      </c>
      <c r="M4051" t="str">
        <f>IF(OR(I4051="PIZ BUIN",I4051="LISTERINE"),VLOOKUP(E4051,MAPEO!C:D,2,0)&amp;" "&amp;H4051,VLOOKUP(E4051,MAPEO!C:D,2,0))</f>
        <v>Neutrogena Foot</v>
      </c>
      <c r="N4051">
        <f>VLOOKUP(F4051,MD!A:B,2,0)</f>
        <v>0</v>
      </c>
    </row>
    <row r="4052" spans="1:14">
      <c r="A4052" t="s">
        <v>133</v>
      </c>
      <c r="B4052" t="s">
        <v>0</v>
      </c>
      <c r="C4052" t="s">
        <v>221</v>
      </c>
      <c r="D4052" t="s">
        <v>441</v>
      </c>
      <c r="E4052" t="s">
        <v>705</v>
      </c>
      <c r="F4052" t="s">
        <v>487</v>
      </c>
      <c r="G4052" s="3">
        <v>28930.85</v>
      </c>
      <c r="H4052" s="3" t="str">
        <f>VLOOKUP($A4052&amp;$C4052&amp;$B4052,Mapping!$C:$G,3,0)</f>
        <v>Beauty</v>
      </c>
      <c r="I4052" t="str">
        <f>VLOOKUP($A4052&amp;$C4052&amp;$B4052,Mapping!$C:$G,4,0)</f>
        <v>NEUTROGENA</v>
      </c>
      <c r="J4052" t="str">
        <f t="shared" si="63"/>
        <v>FOOTCARE</v>
      </c>
      <c r="K4052" t="str">
        <f>VLOOKUP($A4052&amp;$C4052&amp;$B4052,Mapping!$C:$G,5,0)</f>
        <v>Adult Skin Care</v>
      </c>
      <c r="L4052" t="str">
        <f>VLOOKUP(J4052&amp;H4052,Mapping!J:K,2,0)</f>
        <v>Foot Care</v>
      </c>
      <c r="M4052" t="str">
        <f>IF(OR(I4052="PIZ BUIN",I4052="LISTERINE"),VLOOKUP(E4052,MAPEO!C:D,2,0)&amp;" "&amp;H4052,VLOOKUP(E4052,MAPEO!C:D,2,0))</f>
        <v>Neutrogena Foot</v>
      </c>
      <c r="N4052">
        <f>VLOOKUP(F4052,MD!A:B,2,0)</f>
        <v>0</v>
      </c>
    </row>
    <row r="4053" spans="1:14">
      <c r="A4053" t="s">
        <v>133</v>
      </c>
      <c r="B4053" t="s">
        <v>0</v>
      </c>
      <c r="C4053" t="s">
        <v>221</v>
      </c>
      <c r="D4053" t="s">
        <v>441</v>
      </c>
      <c r="E4053" t="s">
        <v>705</v>
      </c>
      <c r="F4053" t="s">
        <v>488</v>
      </c>
      <c r="G4053" s="3">
        <v>15057.46</v>
      </c>
      <c r="H4053" s="3" t="str">
        <f>VLOOKUP($A4053&amp;$C4053&amp;$B4053,Mapping!$C:$G,3,0)</f>
        <v>Beauty</v>
      </c>
      <c r="I4053" t="str">
        <f>VLOOKUP($A4053&amp;$C4053&amp;$B4053,Mapping!$C:$G,4,0)</f>
        <v>NEUTROGENA</v>
      </c>
      <c r="J4053" t="str">
        <f t="shared" si="63"/>
        <v>FOOTCARE</v>
      </c>
      <c r="K4053" t="str">
        <f>VLOOKUP($A4053&amp;$C4053&amp;$B4053,Mapping!$C:$G,5,0)</f>
        <v>Adult Skin Care</v>
      </c>
      <c r="L4053" t="str">
        <f>VLOOKUP(J4053&amp;H4053,Mapping!J:K,2,0)</f>
        <v>Foot Care</v>
      </c>
      <c r="M4053" t="str">
        <f>IF(OR(I4053="PIZ BUIN",I4053="LISTERINE"),VLOOKUP(E4053,MAPEO!C:D,2,0)&amp;" "&amp;H4053,VLOOKUP(E4053,MAPEO!C:D,2,0))</f>
        <v>Neutrogena Foot</v>
      </c>
      <c r="N4053">
        <f>VLOOKUP(F4053,MD!A:B,2,0)</f>
        <v>0</v>
      </c>
    </row>
    <row r="4054" spans="1:14">
      <c r="A4054" t="s">
        <v>133</v>
      </c>
      <c r="B4054" t="s">
        <v>0</v>
      </c>
      <c r="C4054" t="s">
        <v>221</v>
      </c>
      <c r="D4054" t="s">
        <v>441</v>
      </c>
      <c r="E4054" t="s">
        <v>705</v>
      </c>
      <c r="F4054" t="s">
        <v>489</v>
      </c>
      <c r="G4054" s="3">
        <v>-662.08</v>
      </c>
      <c r="H4054" s="3" t="str">
        <f>VLOOKUP($A4054&amp;$C4054&amp;$B4054,Mapping!$C:$G,3,0)</f>
        <v>Beauty</v>
      </c>
      <c r="I4054" t="str">
        <f>VLOOKUP($A4054&amp;$C4054&amp;$B4054,Mapping!$C:$G,4,0)</f>
        <v>NEUTROGENA</v>
      </c>
      <c r="J4054" t="str">
        <f t="shared" si="63"/>
        <v>FOOTCARE</v>
      </c>
      <c r="K4054" t="str">
        <f>VLOOKUP($A4054&amp;$C4054&amp;$B4054,Mapping!$C:$G,5,0)</f>
        <v>Adult Skin Care</v>
      </c>
      <c r="L4054" t="str">
        <f>VLOOKUP(J4054&amp;H4054,Mapping!J:K,2,0)</f>
        <v>Foot Care</v>
      </c>
      <c r="M4054" t="str">
        <f>IF(OR(I4054="PIZ BUIN",I4054="LISTERINE"),VLOOKUP(E4054,MAPEO!C:D,2,0)&amp;" "&amp;H4054,VLOOKUP(E4054,MAPEO!C:D,2,0))</f>
        <v>Neutrogena Foot</v>
      </c>
      <c r="N4054">
        <f>VLOOKUP(F4054,MD!A:B,2,0)</f>
        <v>0</v>
      </c>
    </row>
    <row r="4055" spans="1:14">
      <c r="A4055" t="s">
        <v>133</v>
      </c>
      <c r="B4055" t="s">
        <v>0</v>
      </c>
      <c r="C4055" t="s">
        <v>221</v>
      </c>
      <c r="D4055" t="s">
        <v>441</v>
      </c>
      <c r="E4055" t="s">
        <v>705</v>
      </c>
      <c r="F4055" t="s">
        <v>490</v>
      </c>
      <c r="G4055" s="3">
        <v>2467.56</v>
      </c>
      <c r="H4055" s="3" t="str">
        <f>VLOOKUP($A4055&amp;$C4055&amp;$B4055,Mapping!$C:$G,3,0)</f>
        <v>Beauty</v>
      </c>
      <c r="I4055" t="str">
        <f>VLOOKUP($A4055&amp;$C4055&amp;$B4055,Mapping!$C:$G,4,0)</f>
        <v>NEUTROGENA</v>
      </c>
      <c r="J4055" t="str">
        <f t="shared" si="63"/>
        <v>FOOTCARE</v>
      </c>
      <c r="K4055" t="str">
        <f>VLOOKUP($A4055&amp;$C4055&amp;$B4055,Mapping!$C:$G,5,0)</f>
        <v>Adult Skin Care</v>
      </c>
      <c r="L4055" t="str">
        <f>VLOOKUP(J4055&amp;H4055,Mapping!J:K,2,0)</f>
        <v>Foot Care</v>
      </c>
      <c r="M4055" t="str">
        <f>IF(OR(I4055="PIZ BUIN",I4055="LISTERINE"),VLOOKUP(E4055,MAPEO!C:D,2,0)&amp;" "&amp;H4055,VLOOKUP(E4055,MAPEO!C:D,2,0))</f>
        <v>Neutrogena Foot</v>
      </c>
      <c r="N4055">
        <f>VLOOKUP(F4055,MD!A:B,2,0)</f>
        <v>0</v>
      </c>
    </row>
    <row r="4056" spans="1:14">
      <c r="A4056" t="s">
        <v>133</v>
      </c>
      <c r="B4056" t="s">
        <v>0</v>
      </c>
      <c r="C4056" t="s">
        <v>221</v>
      </c>
      <c r="D4056" t="s">
        <v>441</v>
      </c>
      <c r="E4056" t="s">
        <v>705</v>
      </c>
      <c r="F4056" t="s">
        <v>491</v>
      </c>
      <c r="G4056" s="3">
        <v>-214.27</v>
      </c>
      <c r="H4056" s="3" t="str">
        <f>VLOOKUP($A4056&amp;$C4056&amp;$B4056,Mapping!$C:$G,3,0)</f>
        <v>Beauty</v>
      </c>
      <c r="I4056" t="str">
        <f>VLOOKUP($A4056&amp;$C4056&amp;$B4056,Mapping!$C:$G,4,0)</f>
        <v>NEUTROGENA</v>
      </c>
      <c r="J4056" t="str">
        <f t="shared" si="63"/>
        <v>FOOTCARE</v>
      </c>
      <c r="K4056" t="str">
        <f>VLOOKUP($A4056&amp;$C4056&amp;$B4056,Mapping!$C:$G,5,0)</f>
        <v>Adult Skin Care</v>
      </c>
      <c r="L4056" t="str">
        <f>VLOOKUP(J4056&amp;H4056,Mapping!J:K,2,0)</f>
        <v>Foot Care</v>
      </c>
      <c r="M4056" t="str">
        <f>IF(OR(I4056="PIZ BUIN",I4056="LISTERINE"),VLOOKUP(E4056,MAPEO!C:D,2,0)&amp;" "&amp;H4056,VLOOKUP(E4056,MAPEO!C:D,2,0))</f>
        <v>Neutrogena Foot</v>
      </c>
      <c r="N4056">
        <f>VLOOKUP(F4056,MD!A:B,2,0)</f>
        <v>0</v>
      </c>
    </row>
    <row r="4057" spans="1:14">
      <c r="A4057" t="s">
        <v>133</v>
      </c>
      <c r="B4057" t="s">
        <v>0</v>
      </c>
      <c r="C4057" t="s">
        <v>221</v>
      </c>
      <c r="D4057" t="s">
        <v>441</v>
      </c>
      <c r="E4057" t="s">
        <v>705</v>
      </c>
      <c r="F4057" t="s">
        <v>492</v>
      </c>
      <c r="G4057" s="3">
        <v>-1075.26</v>
      </c>
      <c r="H4057" s="3" t="str">
        <f>VLOOKUP($A4057&amp;$C4057&amp;$B4057,Mapping!$C:$G,3,0)</f>
        <v>Beauty</v>
      </c>
      <c r="I4057" t="str">
        <f>VLOOKUP($A4057&amp;$C4057&amp;$B4057,Mapping!$C:$G,4,0)</f>
        <v>NEUTROGENA</v>
      </c>
      <c r="J4057" t="str">
        <f t="shared" si="63"/>
        <v>FOOTCARE</v>
      </c>
      <c r="K4057" t="str">
        <f>VLOOKUP($A4057&amp;$C4057&amp;$B4057,Mapping!$C:$G,5,0)</f>
        <v>Adult Skin Care</v>
      </c>
      <c r="L4057" t="str">
        <f>VLOOKUP(J4057&amp;H4057,Mapping!J:K,2,0)</f>
        <v>Foot Care</v>
      </c>
      <c r="M4057" t="str">
        <f>IF(OR(I4057="PIZ BUIN",I4057="LISTERINE"),VLOOKUP(E4057,MAPEO!C:D,2,0)&amp;" "&amp;H4057,VLOOKUP(E4057,MAPEO!C:D,2,0))</f>
        <v>Neutrogena Foot</v>
      </c>
      <c r="N4057">
        <f>VLOOKUP(F4057,MD!A:B,2,0)</f>
        <v>0</v>
      </c>
    </row>
    <row r="4058" spans="1:14">
      <c r="A4058" t="s">
        <v>133</v>
      </c>
      <c r="B4058" t="s">
        <v>0</v>
      </c>
      <c r="C4058" t="s">
        <v>221</v>
      </c>
      <c r="D4058" t="s">
        <v>441</v>
      </c>
      <c r="E4058" t="s">
        <v>705</v>
      </c>
      <c r="F4058" t="s">
        <v>493</v>
      </c>
      <c r="G4058" s="3">
        <v>1111.67</v>
      </c>
      <c r="H4058" s="3" t="str">
        <f>VLOOKUP($A4058&amp;$C4058&amp;$B4058,Mapping!$C:$G,3,0)</f>
        <v>Beauty</v>
      </c>
      <c r="I4058" t="str">
        <f>VLOOKUP($A4058&amp;$C4058&amp;$B4058,Mapping!$C:$G,4,0)</f>
        <v>NEUTROGENA</v>
      </c>
      <c r="J4058" t="str">
        <f t="shared" si="63"/>
        <v>FOOTCARE</v>
      </c>
      <c r="K4058" t="str">
        <f>VLOOKUP($A4058&amp;$C4058&amp;$B4058,Mapping!$C:$G,5,0)</f>
        <v>Adult Skin Care</v>
      </c>
      <c r="L4058" t="str">
        <f>VLOOKUP(J4058&amp;H4058,Mapping!J:K,2,0)</f>
        <v>Foot Care</v>
      </c>
      <c r="M4058" t="str">
        <f>IF(OR(I4058="PIZ BUIN",I4058="LISTERINE"),VLOOKUP(E4058,MAPEO!C:D,2,0)&amp;" "&amp;H4058,VLOOKUP(E4058,MAPEO!C:D,2,0))</f>
        <v>Neutrogena Foot</v>
      </c>
      <c r="N4058">
        <f>VLOOKUP(F4058,MD!A:B,2,0)</f>
        <v>0</v>
      </c>
    </row>
    <row r="4059" spans="1:14">
      <c r="A4059" t="s">
        <v>133</v>
      </c>
      <c r="B4059" t="s">
        <v>0</v>
      </c>
      <c r="C4059" t="s">
        <v>221</v>
      </c>
      <c r="D4059" t="s">
        <v>441</v>
      </c>
      <c r="E4059" t="s">
        <v>705</v>
      </c>
      <c r="F4059" t="s">
        <v>97</v>
      </c>
      <c r="G4059" s="3">
        <v>9.89</v>
      </c>
      <c r="H4059" s="3" t="str">
        <f>VLOOKUP($A4059&amp;$C4059&amp;$B4059,Mapping!$C:$G,3,0)</f>
        <v>Beauty</v>
      </c>
      <c r="I4059" t="str">
        <f>VLOOKUP($A4059&amp;$C4059&amp;$B4059,Mapping!$C:$G,4,0)</f>
        <v>NEUTROGENA</v>
      </c>
      <c r="J4059" t="str">
        <f t="shared" si="63"/>
        <v>FOOTCARE</v>
      </c>
      <c r="K4059" t="str">
        <f>VLOOKUP($A4059&amp;$C4059&amp;$B4059,Mapping!$C:$G,5,0)</f>
        <v>Adult Skin Care</v>
      </c>
      <c r="L4059" t="str">
        <f>VLOOKUP(J4059&amp;H4059,Mapping!J:K,2,0)</f>
        <v>Foot Care</v>
      </c>
      <c r="M4059" t="str">
        <f>IF(OR(I4059="PIZ BUIN",I4059="LISTERINE"),VLOOKUP(E4059,MAPEO!C:D,2,0)&amp;" "&amp;H4059,VLOOKUP(E4059,MAPEO!C:D,2,0))</f>
        <v>Neutrogena Foot</v>
      </c>
      <c r="N4059" t="str">
        <f>VLOOKUP(F4059,MD!A:B,2,0)</f>
        <v>YTD 2015</v>
      </c>
    </row>
    <row r="4060" spans="1:14">
      <c r="A4060" t="s">
        <v>133</v>
      </c>
      <c r="B4060" t="s">
        <v>0</v>
      </c>
      <c r="C4060" t="s">
        <v>221</v>
      </c>
      <c r="D4060" t="s">
        <v>441</v>
      </c>
      <c r="E4060" t="s">
        <v>705</v>
      </c>
      <c r="F4060" t="s">
        <v>105</v>
      </c>
      <c r="G4060" s="3">
        <v>180.57</v>
      </c>
      <c r="H4060" s="3" t="str">
        <f>VLOOKUP($A4060&amp;$C4060&amp;$B4060,Mapping!$C:$G,3,0)</f>
        <v>Beauty</v>
      </c>
      <c r="I4060" t="str">
        <f>VLOOKUP($A4060&amp;$C4060&amp;$B4060,Mapping!$C:$G,4,0)</f>
        <v>NEUTROGENA</v>
      </c>
      <c r="J4060" t="str">
        <f t="shared" si="63"/>
        <v>FOOTCARE</v>
      </c>
      <c r="K4060" t="str">
        <f>VLOOKUP($A4060&amp;$C4060&amp;$B4060,Mapping!$C:$G,5,0)</f>
        <v>Adult Skin Care</v>
      </c>
      <c r="L4060" t="str">
        <f>VLOOKUP(J4060&amp;H4060,Mapping!J:K,2,0)</f>
        <v>Foot Care</v>
      </c>
      <c r="M4060" t="str">
        <f>IF(OR(I4060="PIZ BUIN",I4060="LISTERINE"),VLOOKUP(E4060,MAPEO!C:D,2,0)&amp;" "&amp;H4060,VLOOKUP(E4060,MAPEO!C:D,2,0))</f>
        <v>Neutrogena Foot</v>
      </c>
      <c r="N4060" t="str">
        <f>VLOOKUP(F4060,MD!A:B,2,0)</f>
        <v>YTD 2015</v>
      </c>
    </row>
    <row r="4061" spans="1:14">
      <c r="A4061" t="s">
        <v>133</v>
      </c>
      <c r="B4061" t="s">
        <v>0</v>
      </c>
      <c r="C4061" t="s">
        <v>221</v>
      </c>
      <c r="D4061" t="s">
        <v>441</v>
      </c>
      <c r="E4061" t="s">
        <v>705</v>
      </c>
      <c r="F4061" t="s">
        <v>108</v>
      </c>
      <c r="G4061" s="3">
        <v>-4.0599999999999996</v>
      </c>
      <c r="H4061" s="3" t="str">
        <f>VLOOKUP($A4061&amp;$C4061&amp;$B4061,Mapping!$C:$G,3,0)</f>
        <v>Beauty</v>
      </c>
      <c r="I4061" t="str">
        <f>VLOOKUP($A4061&amp;$C4061&amp;$B4061,Mapping!$C:$G,4,0)</f>
        <v>NEUTROGENA</v>
      </c>
      <c r="J4061" t="str">
        <f t="shared" si="63"/>
        <v>FOOTCARE</v>
      </c>
      <c r="K4061" t="str">
        <f>VLOOKUP($A4061&amp;$C4061&amp;$B4061,Mapping!$C:$G,5,0)</f>
        <v>Adult Skin Care</v>
      </c>
      <c r="L4061" t="str">
        <f>VLOOKUP(J4061&amp;H4061,Mapping!J:K,2,0)</f>
        <v>Foot Care</v>
      </c>
      <c r="M4061" t="str">
        <f>IF(OR(I4061="PIZ BUIN",I4061="LISTERINE"),VLOOKUP(E4061,MAPEO!C:D,2,0)&amp;" "&amp;H4061,VLOOKUP(E4061,MAPEO!C:D,2,0))</f>
        <v>Neutrogena Foot</v>
      </c>
      <c r="N4061">
        <f>VLOOKUP(F4061,MD!A:B,2,0)</f>
        <v>0</v>
      </c>
    </row>
    <row r="4062" spans="1:14">
      <c r="A4062" t="s">
        <v>133</v>
      </c>
      <c r="B4062" t="s">
        <v>0</v>
      </c>
      <c r="C4062" t="s">
        <v>221</v>
      </c>
      <c r="D4062" t="s">
        <v>441</v>
      </c>
      <c r="E4062" t="s">
        <v>705</v>
      </c>
      <c r="F4062" t="s">
        <v>109</v>
      </c>
      <c r="G4062" s="3">
        <v>9773.2999999999993</v>
      </c>
      <c r="H4062" s="3" t="str">
        <f>VLOOKUP($A4062&amp;$C4062&amp;$B4062,Mapping!$C:$G,3,0)</f>
        <v>Beauty</v>
      </c>
      <c r="I4062" t="str">
        <f>VLOOKUP($A4062&amp;$C4062&amp;$B4062,Mapping!$C:$G,4,0)</f>
        <v>NEUTROGENA</v>
      </c>
      <c r="J4062" t="str">
        <f t="shared" si="63"/>
        <v>FOOTCARE</v>
      </c>
      <c r="K4062" t="str">
        <f>VLOOKUP($A4062&amp;$C4062&amp;$B4062,Mapping!$C:$G,5,0)</f>
        <v>Adult Skin Care</v>
      </c>
      <c r="L4062" t="str">
        <f>VLOOKUP(J4062&amp;H4062,Mapping!J:K,2,0)</f>
        <v>Foot Care</v>
      </c>
      <c r="M4062" t="str">
        <f>IF(OR(I4062="PIZ BUIN",I4062="LISTERINE"),VLOOKUP(E4062,MAPEO!C:D,2,0)&amp;" "&amp;H4062,VLOOKUP(E4062,MAPEO!C:D,2,0))</f>
        <v>Neutrogena Foot</v>
      </c>
      <c r="N4062">
        <f>VLOOKUP(F4062,MD!A:B,2,0)</f>
        <v>0</v>
      </c>
    </row>
    <row r="4063" spans="1:14">
      <c r="A4063" t="s">
        <v>133</v>
      </c>
      <c r="B4063" t="s">
        <v>0</v>
      </c>
      <c r="C4063" t="s">
        <v>221</v>
      </c>
      <c r="D4063" t="s">
        <v>441</v>
      </c>
      <c r="E4063" t="s">
        <v>705</v>
      </c>
      <c r="F4063" t="s">
        <v>110</v>
      </c>
      <c r="G4063" s="3">
        <v>1948.95</v>
      </c>
      <c r="H4063" s="3" t="str">
        <f>VLOOKUP($A4063&amp;$C4063&amp;$B4063,Mapping!$C:$G,3,0)</f>
        <v>Beauty</v>
      </c>
      <c r="I4063" t="str">
        <f>VLOOKUP($A4063&amp;$C4063&amp;$B4063,Mapping!$C:$G,4,0)</f>
        <v>NEUTROGENA</v>
      </c>
      <c r="J4063" t="str">
        <f t="shared" si="63"/>
        <v>FOOTCARE</v>
      </c>
      <c r="K4063" t="str">
        <f>VLOOKUP($A4063&amp;$C4063&amp;$B4063,Mapping!$C:$G,5,0)</f>
        <v>Adult Skin Care</v>
      </c>
      <c r="L4063" t="str">
        <f>VLOOKUP(J4063&amp;H4063,Mapping!J:K,2,0)</f>
        <v>Foot Care</v>
      </c>
      <c r="M4063" t="str">
        <f>IF(OR(I4063="PIZ BUIN",I4063="LISTERINE"),VLOOKUP(E4063,MAPEO!C:D,2,0)&amp;" "&amp;H4063,VLOOKUP(E4063,MAPEO!C:D,2,0))</f>
        <v>Neutrogena Foot</v>
      </c>
      <c r="N4063">
        <f>VLOOKUP(F4063,MD!A:B,2,0)</f>
        <v>0</v>
      </c>
    </row>
    <row r="4064" spans="1:14">
      <c r="A4064" t="s">
        <v>133</v>
      </c>
      <c r="B4064" t="s">
        <v>0</v>
      </c>
      <c r="C4064" t="s">
        <v>221</v>
      </c>
      <c r="D4064" t="s">
        <v>441</v>
      </c>
      <c r="E4064" t="s">
        <v>705</v>
      </c>
      <c r="F4064" t="s">
        <v>111</v>
      </c>
      <c r="G4064" s="3">
        <v>5300.01</v>
      </c>
      <c r="H4064" s="3" t="str">
        <f>VLOOKUP($A4064&amp;$C4064&amp;$B4064,Mapping!$C:$G,3,0)</f>
        <v>Beauty</v>
      </c>
      <c r="I4064" t="str">
        <f>VLOOKUP($A4064&amp;$C4064&amp;$B4064,Mapping!$C:$G,4,0)</f>
        <v>NEUTROGENA</v>
      </c>
      <c r="J4064" t="str">
        <f t="shared" si="63"/>
        <v>FOOTCARE</v>
      </c>
      <c r="K4064" t="str">
        <f>VLOOKUP($A4064&amp;$C4064&amp;$B4064,Mapping!$C:$G,5,0)</f>
        <v>Adult Skin Care</v>
      </c>
      <c r="L4064" t="str">
        <f>VLOOKUP(J4064&amp;H4064,Mapping!J:K,2,0)</f>
        <v>Foot Care</v>
      </c>
      <c r="M4064" t="str">
        <f>IF(OR(I4064="PIZ BUIN",I4064="LISTERINE"),VLOOKUP(E4064,MAPEO!C:D,2,0)&amp;" "&amp;H4064,VLOOKUP(E4064,MAPEO!C:D,2,0))</f>
        <v>Neutrogena Foot</v>
      </c>
      <c r="N4064">
        <f>VLOOKUP(F4064,MD!A:B,2,0)</f>
        <v>0</v>
      </c>
    </row>
    <row r="4065" spans="1:14">
      <c r="A4065" t="s">
        <v>133</v>
      </c>
      <c r="B4065" t="s">
        <v>0</v>
      </c>
      <c r="C4065" t="s">
        <v>221</v>
      </c>
      <c r="D4065" t="s">
        <v>441</v>
      </c>
      <c r="E4065" t="s">
        <v>705</v>
      </c>
      <c r="F4065" t="s">
        <v>114</v>
      </c>
      <c r="G4065" s="3">
        <v>10316.84</v>
      </c>
      <c r="H4065" s="3" t="str">
        <f>VLOOKUP($A4065&amp;$C4065&amp;$B4065,Mapping!$C:$G,3,0)</f>
        <v>Beauty</v>
      </c>
      <c r="I4065" t="str">
        <f>VLOOKUP($A4065&amp;$C4065&amp;$B4065,Mapping!$C:$G,4,0)</f>
        <v>NEUTROGENA</v>
      </c>
      <c r="J4065" t="str">
        <f t="shared" si="63"/>
        <v>FOOTCARE</v>
      </c>
      <c r="K4065" t="str">
        <f>VLOOKUP($A4065&amp;$C4065&amp;$B4065,Mapping!$C:$G,5,0)</f>
        <v>Adult Skin Care</v>
      </c>
      <c r="L4065" t="str">
        <f>VLOOKUP(J4065&amp;H4065,Mapping!J:K,2,0)</f>
        <v>Foot Care</v>
      </c>
      <c r="M4065" t="str">
        <f>IF(OR(I4065="PIZ BUIN",I4065="LISTERINE"),VLOOKUP(E4065,MAPEO!C:D,2,0)&amp;" "&amp;H4065,VLOOKUP(E4065,MAPEO!C:D,2,0))</f>
        <v>Neutrogena Foot</v>
      </c>
      <c r="N4065">
        <f>VLOOKUP(F4065,MD!A:B,2,0)</f>
        <v>0</v>
      </c>
    </row>
    <row r="4066" spans="1:14">
      <c r="A4066" t="s">
        <v>133</v>
      </c>
      <c r="B4066" t="s">
        <v>0</v>
      </c>
      <c r="C4066" t="s">
        <v>221</v>
      </c>
      <c r="D4066" t="s">
        <v>441</v>
      </c>
      <c r="E4066" t="s">
        <v>705</v>
      </c>
      <c r="F4066" t="s">
        <v>115</v>
      </c>
      <c r="G4066" s="3">
        <v>4122.18</v>
      </c>
      <c r="H4066" s="3" t="str">
        <f>VLOOKUP($A4066&amp;$C4066&amp;$B4066,Mapping!$C:$G,3,0)</f>
        <v>Beauty</v>
      </c>
      <c r="I4066" t="str">
        <f>VLOOKUP($A4066&amp;$C4066&amp;$B4066,Mapping!$C:$G,4,0)</f>
        <v>NEUTROGENA</v>
      </c>
      <c r="J4066" t="str">
        <f t="shared" si="63"/>
        <v>FOOTCARE</v>
      </c>
      <c r="K4066" t="str">
        <f>VLOOKUP($A4066&amp;$C4066&amp;$B4066,Mapping!$C:$G,5,0)</f>
        <v>Adult Skin Care</v>
      </c>
      <c r="L4066" t="str">
        <f>VLOOKUP(J4066&amp;H4066,Mapping!J:K,2,0)</f>
        <v>Foot Care</v>
      </c>
      <c r="M4066" t="str">
        <f>IF(OR(I4066="PIZ BUIN",I4066="LISTERINE"),VLOOKUP(E4066,MAPEO!C:D,2,0)&amp;" "&amp;H4066,VLOOKUP(E4066,MAPEO!C:D,2,0))</f>
        <v>Neutrogena Foot</v>
      </c>
      <c r="N4066" t="str">
        <f>VLOOKUP(F4066,MD!A:B,2,0)</f>
        <v>YTD 2016</v>
      </c>
    </row>
    <row r="4067" spans="1:14">
      <c r="A4067" t="s">
        <v>133</v>
      </c>
      <c r="B4067" t="s">
        <v>0</v>
      </c>
      <c r="C4067" t="s">
        <v>221</v>
      </c>
      <c r="D4067" t="s">
        <v>441</v>
      </c>
      <c r="E4067" t="s">
        <v>705</v>
      </c>
      <c r="F4067" t="s">
        <v>117</v>
      </c>
      <c r="G4067" s="3">
        <v>57529.62</v>
      </c>
      <c r="H4067" s="3" t="str">
        <f>VLOOKUP($A4067&amp;$C4067&amp;$B4067,Mapping!$C:$G,3,0)</f>
        <v>Beauty</v>
      </c>
      <c r="I4067" t="str">
        <f>VLOOKUP($A4067&amp;$C4067&amp;$B4067,Mapping!$C:$G,4,0)</f>
        <v>NEUTROGENA</v>
      </c>
      <c r="J4067" t="str">
        <f t="shared" si="63"/>
        <v>FOOTCARE</v>
      </c>
      <c r="K4067" t="str">
        <f>VLOOKUP($A4067&amp;$C4067&amp;$B4067,Mapping!$C:$G,5,0)</f>
        <v>Adult Skin Care</v>
      </c>
      <c r="L4067" t="str">
        <f>VLOOKUP(J4067&amp;H4067,Mapping!J:K,2,0)</f>
        <v>Foot Care</v>
      </c>
      <c r="M4067" t="str">
        <f>IF(OR(I4067="PIZ BUIN",I4067="LISTERINE"),VLOOKUP(E4067,MAPEO!C:D,2,0)&amp;" "&amp;H4067,VLOOKUP(E4067,MAPEO!C:D,2,0))</f>
        <v>Neutrogena Foot</v>
      </c>
      <c r="N4067" t="str">
        <f>VLOOKUP(F4067,MD!A:B,2,0)</f>
        <v>YTD 2016</v>
      </c>
    </row>
    <row r="4068" spans="1:14">
      <c r="A4068" t="s">
        <v>133</v>
      </c>
      <c r="B4068" t="s">
        <v>0</v>
      </c>
      <c r="C4068" t="s">
        <v>221</v>
      </c>
      <c r="D4068" t="s">
        <v>441</v>
      </c>
      <c r="E4068" t="s">
        <v>705</v>
      </c>
      <c r="F4068" t="s">
        <v>118</v>
      </c>
      <c r="G4068" s="3">
        <v>44289.06</v>
      </c>
      <c r="H4068" s="3" t="str">
        <f>VLOOKUP($A4068&amp;$C4068&amp;$B4068,Mapping!$C:$G,3,0)</f>
        <v>Beauty</v>
      </c>
      <c r="I4068" t="str">
        <f>VLOOKUP($A4068&amp;$C4068&amp;$B4068,Mapping!$C:$G,4,0)</f>
        <v>NEUTROGENA</v>
      </c>
      <c r="J4068" t="str">
        <f t="shared" si="63"/>
        <v>FOOTCARE</v>
      </c>
      <c r="K4068" t="str">
        <f>VLOOKUP($A4068&amp;$C4068&amp;$B4068,Mapping!$C:$G,5,0)</f>
        <v>Adult Skin Care</v>
      </c>
      <c r="L4068" t="str">
        <f>VLOOKUP(J4068&amp;H4068,Mapping!J:K,2,0)</f>
        <v>Foot Care</v>
      </c>
      <c r="M4068" t="str">
        <f>IF(OR(I4068="PIZ BUIN",I4068="LISTERINE"),VLOOKUP(E4068,MAPEO!C:D,2,0)&amp;" "&amp;H4068,VLOOKUP(E4068,MAPEO!C:D,2,0))</f>
        <v>Neutrogena Foot</v>
      </c>
      <c r="N4068" t="str">
        <f>VLOOKUP(F4068,MD!A:B,2,0)</f>
        <v>YTD 2016</v>
      </c>
    </row>
    <row r="4069" spans="1:14">
      <c r="A4069" t="s">
        <v>133</v>
      </c>
      <c r="B4069" t="s">
        <v>0</v>
      </c>
      <c r="C4069" t="s">
        <v>221</v>
      </c>
      <c r="D4069" t="s">
        <v>441</v>
      </c>
      <c r="E4069" t="s">
        <v>706</v>
      </c>
      <c r="F4069" t="s">
        <v>483</v>
      </c>
      <c r="G4069" s="3">
        <v>65399.69</v>
      </c>
      <c r="H4069" s="3" t="str">
        <f>VLOOKUP($A4069&amp;$C4069&amp;$B4069,Mapping!$C:$G,3,0)</f>
        <v>Beauty</v>
      </c>
      <c r="I4069" t="str">
        <f>VLOOKUP($A4069&amp;$C4069&amp;$B4069,Mapping!$C:$G,4,0)</f>
        <v>NEUTROGENA</v>
      </c>
      <c r="J4069" t="str">
        <f t="shared" si="63"/>
        <v>FOOTCARE</v>
      </c>
      <c r="K4069" t="str">
        <f>VLOOKUP($A4069&amp;$C4069&amp;$B4069,Mapping!$C:$G,5,0)</f>
        <v>Adult Skin Care</v>
      </c>
      <c r="L4069" t="str">
        <f>VLOOKUP(J4069&amp;H4069,Mapping!J:K,2,0)</f>
        <v>Foot Care</v>
      </c>
      <c r="M4069" t="str">
        <f>IF(OR(I4069="PIZ BUIN",I4069="LISTERINE"),VLOOKUP(E4069,MAPEO!C:D,2,0)&amp;" "&amp;H4069,VLOOKUP(E4069,MAPEO!C:D,2,0))</f>
        <v>Neutrogena Foot</v>
      </c>
      <c r="N4069">
        <f>VLOOKUP(F4069,MD!A:B,2,0)</f>
        <v>0</v>
      </c>
    </row>
    <row r="4070" spans="1:14">
      <c r="A4070" t="s">
        <v>133</v>
      </c>
      <c r="B4070" t="s">
        <v>0</v>
      </c>
      <c r="C4070" t="s">
        <v>221</v>
      </c>
      <c r="D4070" t="s">
        <v>441</v>
      </c>
      <c r="E4070" t="s">
        <v>706</v>
      </c>
      <c r="F4070" t="s">
        <v>484</v>
      </c>
      <c r="G4070" s="3">
        <v>65377.11</v>
      </c>
      <c r="H4070" s="3" t="str">
        <f>VLOOKUP($A4070&amp;$C4070&amp;$B4070,Mapping!$C:$G,3,0)</f>
        <v>Beauty</v>
      </c>
      <c r="I4070" t="str">
        <f>VLOOKUP($A4070&amp;$C4070&amp;$B4070,Mapping!$C:$G,4,0)</f>
        <v>NEUTROGENA</v>
      </c>
      <c r="J4070" t="str">
        <f t="shared" si="63"/>
        <v>FOOTCARE</v>
      </c>
      <c r="K4070" t="str">
        <f>VLOOKUP($A4070&amp;$C4070&amp;$B4070,Mapping!$C:$G,5,0)</f>
        <v>Adult Skin Care</v>
      </c>
      <c r="L4070" t="str">
        <f>VLOOKUP(J4070&amp;H4070,Mapping!J:K,2,0)</f>
        <v>Foot Care</v>
      </c>
      <c r="M4070" t="str">
        <f>IF(OR(I4070="PIZ BUIN",I4070="LISTERINE"),VLOOKUP(E4070,MAPEO!C:D,2,0)&amp;" "&amp;H4070,VLOOKUP(E4070,MAPEO!C:D,2,0))</f>
        <v>Neutrogena Foot</v>
      </c>
      <c r="N4070">
        <f>VLOOKUP(F4070,MD!A:B,2,0)</f>
        <v>0</v>
      </c>
    </row>
    <row r="4071" spans="1:14">
      <c r="A4071" t="s">
        <v>133</v>
      </c>
      <c r="B4071" t="s">
        <v>0</v>
      </c>
      <c r="C4071" t="s">
        <v>221</v>
      </c>
      <c r="D4071" t="s">
        <v>441</v>
      </c>
      <c r="E4071" t="s">
        <v>706</v>
      </c>
      <c r="F4071" t="s">
        <v>485</v>
      </c>
      <c r="G4071" s="3">
        <v>19793.91</v>
      </c>
      <c r="H4071" s="3" t="str">
        <f>VLOOKUP($A4071&amp;$C4071&amp;$B4071,Mapping!$C:$G,3,0)</f>
        <v>Beauty</v>
      </c>
      <c r="I4071" t="str">
        <f>VLOOKUP($A4071&amp;$C4071&amp;$B4071,Mapping!$C:$G,4,0)</f>
        <v>NEUTROGENA</v>
      </c>
      <c r="J4071" t="str">
        <f t="shared" si="63"/>
        <v>FOOTCARE</v>
      </c>
      <c r="K4071" t="str">
        <f>VLOOKUP($A4071&amp;$C4071&amp;$B4071,Mapping!$C:$G,5,0)</f>
        <v>Adult Skin Care</v>
      </c>
      <c r="L4071" t="str">
        <f>VLOOKUP(J4071&amp;H4071,Mapping!J:K,2,0)</f>
        <v>Foot Care</v>
      </c>
      <c r="M4071" t="str">
        <f>IF(OR(I4071="PIZ BUIN",I4071="LISTERINE"),VLOOKUP(E4071,MAPEO!C:D,2,0)&amp;" "&amp;H4071,VLOOKUP(E4071,MAPEO!C:D,2,0))</f>
        <v>Neutrogena Foot</v>
      </c>
      <c r="N4071">
        <f>VLOOKUP(F4071,MD!A:B,2,0)</f>
        <v>0</v>
      </c>
    </row>
    <row r="4072" spans="1:14">
      <c r="A4072" t="s">
        <v>133</v>
      </c>
      <c r="B4072" t="s">
        <v>0</v>
      </c>
      <c r="C4072" t="s">
        <v>221</v>
      </c>
      <c r="D4072" t="s">
        <v>441</v>
      </c>
      <c r="E4072" t="s">
        <v>706</v>
      </c>
      <c r="F4072" t="s">
        <v>486</v>
      </c>
      <c r="G4072" s="3">
        <v>11423.55</v>
      </c>
      <c r="H4072" s="3" t="str">
        <f>VLOOKUP($A4072&amp;$C4072&amp;$B4072,Mapping!$C:$G,3,0)</f>
        <v>Beauty</v>
      </c>
      <c r="I4072" t="str">
        <f>VLOOKUP($A4072&amp;$C4072&amp;$B4072,Mapping!$C:$G,4,0)</f>
        <v>NEUTROGENA</v>
      </c>
      <c r="J4072" t="str">
        <f t="shared" si="63"/>
        <v>FOOTCARE</v>
      </c>
      <c r="K4072" t="str">
        <f>VLOOKUP($A4072&amp;$C4072&amp;$B4072,Mapping!$C:$G,5,0)</f>
        <v>Adult Skin Care</v>
      </c>
      <c r="L4072" t="str">
        <f>VLOOKUP(J4072&amp;H4072,Mapping!J:K,2,0)</f>
        <v>Foot Care</v>
      </c>
      <c r="M4072" t="str">
        <f>IF(OR(I4072="PIZ BUIN",I4072="LISTERINE"),VLOOKUP(E4072,MAPEO!C:D,2,0)&amp;" "&amp;H4072,VLOOKUP(E4072,MAPEO!C:D,2,0))</f>
        <v>Neutrogena Foot</v>
      </c>
      <c r="N4072">
        <f>VLOOKUP(F4072,MD!A:B,2,0)</f>
        <v>0</v>
      </c>
    </row>
    <row r="4073" spans="1:14">
      <c r="A4073" t="s">
        <v>133</v>
      </c>
      <c r="B4073" t="s">
        <v>0</v>
      </c>
      <c r="C4073" t="s">
        <v>221</v>
      </c>
      <c r="D4073" t="s">
        <v>441</v>
      </c>
      <c r="E4073" t="s">
        <v>706</v>
      </c>
      <c r="F4073" t="s">
        <v>487</v>
      </c>
      <c r="G4073" s="3">
        <v>18736.43</v>
      </c>
      <c r="H4073" s="3" t="str">
        <f>VLOOKUP($A4073&amp;$C4073&amp;$B4073,Mapping!$C:$G,3,0)</f>
        <v>Beauty</v>
      </c>
      <c r="I4073" t="str">
        <f>VLOOKUP($A4073&amp;$C4073&amp;$B4073,Mapping!$C:$G,4,0)</f>
        <v>NEUTROGENA</v>
      </c>
      <c r="J4073" t="str">
        <f t="shared" si="63"/>
        <v>FOOTCARE</v>
      </c>
      <c r="K4073" t="str">
        <f>VLOOKUP($A4073&amp;$C4073&amp;$B4073,Mapping!$C:$G,5,0)</f>
        <v>Adult Skin Care</v>
      </c>
      <c r="L4073" t="str">
        <f>VLOOKUP(J4073&amp;H4073,Mapping!J:K,2,0)</f>
        <v>Foot Care</v>
      </c>
      <c r="M4073" t="str">
        <f>IF(OR(I4073="PIZ BUIN",I4073="LISTERINE"),VLOOKUP(E4073,MAPEO!C:D,2,0)&amp;" "&amp;H4073,VLOOKUP(E4073,MAPEO!C:D,2,0))</f>
        <v>Neutrogena Foot</v>
      </c>
      <c r="N4073">
        <f>VLOOKUP(F4073,MD!A:B,2,0)</f>
        <v>0</v>
      </c>
    </row>
    <row r="4074" spans="1:14">
      <c r="A4074" t="s">
        <v>133</v>
      </c>
      <c r="B4074" t="s">
        <v>0</v>
      </c>
      <c r="C4074" t="s">
        <v>221</v>
      </c>
      <c r="D4074" t="s">
        <v>441</v>
      </c>
      <c r="E4074" t="s">
        <v>706</v>
      </c>
      <c r="F4074" t="s">
        <v>488</v>
      </c>
      <c r="G4074" s="3">
        <v>14793.28</v>
      </c>
      <c r="H4074" s="3" t="str">
        <f>VLOOKUP($A4074&amp;$C4074&amp;$B4074,Mapping!$C:$G,3,0)</f>
        <v>Beauty</v>
      </c>
      <c r="I4074" t="str">
        <f>VLOOKUP($A4074&amp;$C4074&amp;$B4074,Mapping!$C:$G,4,0)</f>
        <v>NEUTROGENA</v>
      </c>
      <c r="J4074" t="str">
        <f t="shared" si="63"/>
        <v>FOOTCARE</v>
      </c>
      <c r="K4074" t="str">
        <f>VLOOKUP($A4074&amp;$C4074&amp;$B4074,Mapping!$C:$G,5,0)</f>
        <v>Adult Skin Care</v>
      </c>
      <c r="L4074" t="str">
        <f>VLOOKUP(J4074&amp;H4074,Mapping!J:K,2,0)</f>
        <v>Foot Care</v>
      </c>
      <c r="M4074" t="str">
        <f>IF(OR(I4074="PIZ BUIN",I4074="LISTERINE"),VLOOKUP(E4074,MAPEO!C:D,2,0)&amp;" "&amp;H4074,VLOOKUP(E4074,MAPEO!C:D,2,0))</f>
        <v>Neutrogena Foot</v>
      </c>
      <c r="N4074">
        <f>VLOOKUP(F4074,MD!A:B,2,0)</f>
        <v>0</v>
      </c>
    </row>
    <row r="4075" spans="1:14">
      <c r="A4075" t="s">
        <v>133</v>
      </c>
      <c r="B4075" t="s">
        <v>0</v>
      </c>
      <c r="C4075" t="s">
        <v>221</v>
      </c>
      <c r="D4075" t="s">
        <v>441</v>
      </c>
      <c r="E4075" t="s">
        <v>706</v>
      </c>
      <c r="F4075" t="s">
        <v>489</v>
      </c>
      <c r="G4075" s="3">
        <v>11533.66</v>
      </c>
      <c r="H4075" s="3" t="str">
        <f>VLOOKUP($A4075&amp;$C4075&amp;$B4075,Mapping!$C:$G,3,0)</f>
        <v>Beauty</v>
      </c>
      <c r="I4075" t="str">
        <f>VLOOKUP($A4075&amp;$C4075&amp;$B4075,Mapping!$C:$G,4,0)</f>
        <v>NEUTROGENA</v>
      </c>
      <c r="J4075" t="str">
        <f t="shared" si="63"/>
        <v>FOOTCARE</v>
      </c>
      <c r="K4075" t="str">
        <f>VLOOKUP($A4075&amp;$C4075&amp;$B4075,Mapping!$C:$G,5,0)</f>
        <v>Adult Skin Care</v>
      </c>
      <c r="L4075" t="str">
        <f>VLOOKUP(J4075&amp;H4075,Mapping!J:K,2,0)</f>
        <v>Foot Care</v>
      </c>
      <c r="M4075" t="str">
        <f>IF(OR(I4075="PIZ BUIN",I4075="LISTERINE"),VLOOKUP(E4075,MAPEO!C:D,2,0)&amp;" "&amp;H4075,VLOOKUP(E4075,MAPEO!C:D,2,0))</f>
        <v>Neutrogena Foot</v>
      </c>
      <c r="N4075">
        <f>VLOOKUP(F4075,MD!A:B,2,0)</f>
        <v>0</v>
      </c>
    </row>
    <row r="4076" spans="1:14">
      <c r="A4076" t="s">
        <v>133</v>
      </c>
      <c r="B4076" t="s">
        <v>0</v>
      </c>
      <c r="C4076" t="s">
        <v>221</v>
      </c>
      <c r="D4076" t="s">
        <v>441</v>
      </c>
      <c r="E4076" t="s">
        <v>706</v>
      </c>
      <c r="F4076" t="s">
        <v>490</v>
      </c>
      <c r="G4076" s="3">
        <v>8856.34</v>
      </c>
      <c r="H4076" s="3" t="str">
        <f>VLOOKUP($A4076&amp;$C4076&amp;$B4076,Mapping!$C:$G,3,0)</f>
        <v>Beauty</v>
      </c>
      <c r="I4076" t="str">
        <f>VLOOKUP($A4076&amp;$C4076&amp;$B4076,Mapping!$C:$G,4,0)</f>
        <v>NEUTROGENA</v>
      </c>
      <c r="J4076" t="str">
        <f t="shared" si="63"/>
        <v>FOOTCARE</v>
      </c>
      <c r="K4076" t="str">
        <f>VLOOKUP($A4076&amp;$C4076&amp;$B4076,Mapping!$C:$G,5,0)</f>
        <v>Adult Skin Care</v>
      </c>
      <c r="L4076" t="str">
        <f>VLOOKUP(J4076&amp;H4076,Mapping!J:K,2,0)</f>
        <v>Foot Care</v>
      </c>
      <c r="M4076" t="str">
        <f>IF(OR(I4076="PIZ BUIN",I4076="LISTERINE"),VLOOKUP(E4076,MAPEO!C:D,2,0)&amp;" "&amp;H4076,VLOOKUP(E4076,MAPEO!C:D,2,0))</f>
        <v>Neutrogena Foot</v>
      </c>
      <c r="N4076">
        <f>VLOOKUP(F4076,MD!A:B,2,0)</f>
        <v>0</v>
      </c>
    </row>
    <row r="4077" spans="1:14">
      <c r="A4077" t="s">
        <v>133</v>
      </c>
      <c r="B4077" t="s">
        <v>0</v>
      </c>
      <c r="C4077" t="s">
        <v>221</v>
      </c>
      <c r="D4077" t="s">
        <v>441</v>
      </c>
      <c r="E4077" t="s">
        <v>706</v>
      </c>
      <c r="F4077" t="s">
        <v>491</v>
      </c>
      <c r="G4077" s="3">
        <v>5558.45</v>
      </c>
      <c r="H4077" s="3" t="str">
        <f>VLOOKUP($A4077&amp;$C4077&amp;$B4077,Mapping!$C:$G,3,0)</f>
        <v>Beauty</v>
      </c>
      <c r="I4077" t="str">
        <f>VLOOKUP($A4077&amp;$C4077&amp;$B4077,Mapping!$C:$G,4,0)</f>
        <v>NEUTROGENA</v>
      </c>
      <c r="J4077" t="str">
        <f t="shared" si="63"/>
        <v>FOOTCARE</v>
      </c>
      <c r="K4077" t="str">
        <f>VLOOKUP($A4077&amp;$C4077&amp;$B4077,Mapping!$C:$G,5,0)</f>
        <v>Adult Skin Care</v>
      </c>
      <c r="L4077" t="str">
        <f>VLOOKUP(J4077&amp;H4077,Mapping!J:K,2,0)</f>
        <v>Foot Care</v>
      </c>
      <c r="M4077" t="str">
        <f>IF(OR(I4077="PIZ BUIN",I4077="LISTERINE"),VLOOKUP(E4077,MAPEO!C:D,2,0)&amp;" "&amp;H4077,VLOOKUP(E4077,MAPEO!C:D,2,0))</f>
        <v>Neutrogena Foot</v>
      </c>
      <c r="N4077">
        <f>VLOOKUP(F4077,MD!A:B,2,0)</f>
        <v>0</v>
      </c>
    </row>
    <row r="4078" spans="1:14">
      <c r="A4078" t="s">
        <v>133</v>
      </c>
      <c r="B4078" t="s">
        <v>0</v>
      </c>
      <c r="C4078" t="s">
        <v>221</v>
      </c>
      <c r="D4078" t="s">
        <v>441</v>
      </c>
      <c r="E4078" t="s">
        <v>706</v>
      </c>
      <c r="F4078" t="s">
        <v>492</v>
      </c>
      <c r="G4078" s="3">
        <v>2873.6</v>
      </c>
      <c r="H4078" s="3" t="str">
        <f>VLOOKUP($A4078&amp;$C4078&amp;$B4078,Mapping!$C:$G,3,0)</f>
        <v>Beauty</v>
      </c>
      <c r="I4078" t="str">
        <f>VLOOKUP($A4078&amp;$C4078&amp;$B4078,Mapping!$C:$G,4,0)</f>
        <v>NEUTROGENA</v>
      </c>
      <c r="J4078" t="str">
        <f t="shared" si="63"/>
        <v>FOOTCARE</v>
      </c>
      <c r="K4078" t="str">
        <f>VLOOKUP($A4078&amp;$C4078&amp;$B4078,Mapping!$C:$G,5,0)</f>
        <v>Adult Skin Care</v>
      </c>
      <c r="L4078" t="str">
        <f>VLOOKUP(J4078&amp;H4078,Mapping!J:K,2,0)</f>
        <v>Foot Care</v>
      </c>
      <c r="M4078" t="str">
        <f>IF(OR(I4078="PIZ BUIN",I4078="LISTERINE"),VLOOKUP(E4078,MAPEO!C:D,2,0)&amp;" "&amp;H4078,VLOOKUP(E4078,MAPEO!C:D,2,0))</f>
        <v>Neutrogena Foot</v>
      </c>
      <c r="N4078">
        <f>VLOOKUP(F4078,MD!A:B,2,0)</f>
        <v>0</v>
      </c>
    </row>
    <row r="4079" spans="1:14">
      <c r="A4079" t="s">
        <v>133</v>
      </c>
      <c r="B4079" t="s">
        <v>0</v>
      </c>
      <c r="C4079" t="s">
        <v>221</v>
      </c>
      <c r="D4079" t="s">
        <v>441</v>
      </c>
      <c r="E4079" t="s">
        <v>706</v>
      </c>
      <c r="F4079" t="s">
        <v>493</v>
      </c>
      <c r="G4079" s="3">
        <v>8563.58</v>
      </c>
      <c r="H4079" s="3" t="str">
        <f>VLOOKUP($A4079&amp;$C4079&amp;$B4079,Mapping!$C:$G,3,0)</f>
        <v>Beauty</v>
      </c>
      <c r="I4079" t="str">
        <f>VLOOKUP($A4079&amp;$C4079&amp;$B4079,Mapping!$C:$G,4,0)</f>
        <v>NEUTROGENA</v>
      </c>
      <c r="J4079" t="str">
        <f t="shared" si="63"/>
        <v>FOOTCARE</v>
      </c>
      <c r="K4079" t="str">
        <f>VLOOKUP($A4079&amp;$C4079&amp;$B4079,Mapping!$C:$G,5,0)</f>
        <v>Adult Skin Care</v>
      </c>
      <c r="L4079" t="str">
        <f>VLOOKUP(J4079&amp;H4079,Mapping!J:K,2,0)</f>
        <v>Foot Care</v>
      </c>
      <c r="M4079" t="str">
        <f>IF(OR(I4079="PIZ BUIN",I4079="LISTERINE"),VLOOKUP(E4079,MAPEO!C:D,2,0)&amp;" "&amp;H4079,VLOOKUP(E4079,MAPEO!C:D,2,0))</f>
        <v>Neutrogena Foot</v>
      </c>
      <c r="N4079">
        <f>VLOOKUP(F4079,MD!A:B,2,0)</f>
        <v>0</v>
      </c>
    </row>
    <row r="4080" spans="1:14">
      <c r="A4080" t="s">
        <v>133</v>
      </c>
      <c r="B4080" t="s">
        <v>0</v>
      </c>
      <c r="C4080" t="s">
        <v>221</v>
      </c>
      <c r="D4080" t="s">
        <v>441</v>
      </c>
      <c r="E4080" t="s">
        <v>706</v>
      </c>
      <c r="F4080" t="s">
        <v>95</v>
      </c>
      <c r="G4080" s="3">
        <v>2255.59</v>
      </c>
      <c r="H4080" s="3" t="str">
        <f>VLOOKUP($A4080&amp;$C4080&amp;$B4080,Mapping!$C:$G,3,0)</f>
        <v>Beauty</v>
      </c>
      <c r="I4080" t="str">
        <f>VLOOKUP($A4080&amp;$C4080&amp;$B4080,Mapping!$C:$G,4,0)</f>
        <v>NEUTROGENA</v>
      </c>
      <c r="J4080" t="str">
        <f t="shared" si="63"/>
        <v>FOOTCARE</v>
      </c>
      <c r="K4080" t="str">
        <f>VLOOKUP($A4080&amp;$C4080&amp;$B4080,Mapping!$C:$G,5,0)</f>
        <v>Adult Skin Care</v>
      </c>
      <c r="L4080" t="str">
        <f>VLOOKUP(J4080&amp;H4080,Mapping!J:K,2,0)</f>
        <v>Foot Care</v>
      </c>
      <c r="M4080" t="str">
        <f>IF(OR(I4080="PIZ BUIN",I4080="LISTERINE"),VLOOKUP(E4080,MAPEO!C:D,2,0)&amp;" "&amp;H4080,VLOOKUP(E4080,MAPEO!C:D,2,0))</f>
        <v>Neutrogena Foot</v>
      </c>
      <c r="N4080" t="str">
        <f>VLOOKUP(F4080,MD!A:B,2,0)</f>
        <v>YTD 2015</v>
      </c>
    </row>
    <row r="4081" spans="1:14">
      <c r="A4081" t="s">
        <v>133</v>
      </c>
      <c r="B4081" t="s">
        <v>0</v>
      </c>
      <c r="C4081" t="s">
        <v>221</v>
      </c>
      <c r="D4081" t="s">
        <v>441</v>
      </c>
      <c r="E4081" t="s">
        <v>706</v>
      </c>
      <c r="F4081" t="s">
        <v>96</v>
      </c>
      <c r="G4081" s="3">
        <v>53080.43</v>
      </c>
      <c r="H4081" s="3" t="str">
        <f>VLOOKUP($A4081&amp;$C4081&amp;$B4081,Mapping!$C:$G,3,0)</f>
        <v>Beauty</v>
      </c>
      <c r="I4081" t="str">
        <f>VLOOKUP($A4081&amp;$C4081&amp;$B4081,Mapping!$C:$G,4,0)</f>
        <v>NEUTROGENA</v>
      </c>
      <c r="J4081" t="str">
        <f t="shared" si="63"/>
        <v>FOOTCARE</v>
      </c>
      <c r="K4081" t="str">
        <f>VLOOKUP($A4081&amp;$C4081&amp;$B4081,Mapping!$C:$G,5,0)</f>
        <v>Adult Skin Care</v>
      </c>
      <c r="L4081" t="str">
        <f>VLOOKUP(J4081&amp;H4081,Mapping!J:K,2,0)</f>
        <v>Foot Care</v>
      </c>
      <c r="M4081" t="str">
        <f>IF(OR(I4081="PIZ BUIN",I4081="LISTERINE"),VLOOKUP(E4081,MAPEO!C:D,2,0)&amp;" "&amp;H4081,VLOOKUP(E4081,MAPEO!C:D,2,0))</f>
        <v>Neutrogena Foot</v>
      </c>
      <c r="N4081" t="str">
        <f>VLOOKUP(F4081,MD!A:B,2,0)</f>
        <v>YTD 2015</v>
      </c>
    </row>
    <row r="4082" spans="1:14">
      <c r="A4082" t="s">
        <v>133</v>
      </c>
      <c r="B4082" t="s">
        <v>0</v>
      </c>
      <c r="C4082" t="s">
        <v>221</v>
      </c>
      <c r="D4082" t="s">
        <v>441</v>
      </c>
      <c r="E4082" t="s">
        <v>706</v>
      </c>
      <c r="F4082" t="s">
        <v>97</v>
      </c>
      <c r="G4082" s="3">
        <v>49317.5</v>
      </c>
      <c r="H4082" s="3" t="str">
        <f>VLOOKUP($A4082&amp;$C4082&amp;$B4082,Mapping!$C:$G,3,0)</f>
        <v>Beauty</v>
      </c>
      <c r="I4082" t="str">
        <f>VLOOKUP($A4082&amp;$C4082&amp;$B4082,Mapping!$C:$G,4,0)</f>
        <v>NEUTROGENA</v>
      </c>
      <c r="J4082" t="str">
        <f t="shared" si="63"/>
        <v>FOOTCARE</v>
      </c>
      <c r="K4082" t="str">
        <f>VLOOKUP($A4082&amp;$C4082&amp;$B4082,Mapping!$C:$G,5,0)</f>
        <v>Adult Skin Care</v>
      </c>
      <c r="L4082" t="str">
        <f>VLOOKUP(J4082&amp;H4082,Mapping!J:K,2,0)</f>
        <v>Foot Care</v>
      </c>
      <c r="M4082" t="str">
        <f>IF(OR(I4082="PIZ BUIN",I4082="LISTERINE"),VLOOKUP(E4082,MAPEO!C:D,2,0)&amp;" "&amp;H4082,VLOOKUP(E4082,MAPEO!C:D,2,0))</f>
        <v>Neutrogena Foot</v>
      </c>
      <c r="N4082" t="str">
        <f>VLOOKUP(F4082,MD!A:B,2,0)</f>
        <v>YTD 2015</v>
      </c>
    </row>
    <row r="4083" spans="1:14">
      <c r="A4083" t="s">
        <v>133</v>
      </c>
      <c r="B4083" t="s">
        <v>0</v>
      </c>
      <c r="C4083" t="s">
        <v>221</v>
      </c>
      <c r="D4083" t="s">
        <v>441</v>
      </c>
      <c r="E4083" t="s">
        <v>706</v>
      </c>
      <c r="F4083" t="s">
        <v>101</v>
      </c>
      <c r="G4083" s="3">
        <v>21232.26</v>
      </c>
      <c r="H4083" s="3" t="str">
        <f>VLOOKUP($A4083&amp;$C4083&amp;$B4083,Mapping!$C:$G,3,0)</f>
        <v>Beauty</v>
      </c>
      <c r="I4083" t="str">
        <f>VLOOKUP($A4083&amp;$C4083&amp;$B4083,Mapping!$C:$G,4,0)</f>
        <v>NEUTROGENA</v>
      </c>
      <c r="J4083" t="str">
        <f t="shared" si="63"/>
        <v>FOOTCARE</v>
      </c>
      <c r="K4083" t="str">
        <f>VLOOKUP($A4083&amp;$C4083&amp;$B4083,Mapping!$C:$G,5,0)</f>
        <v>Adult Skin Care</v>
      </c>
      <c r="L4083" t="str">
        <f>VLOOKUP(J4083&amp;H4083,Mapping!J:K,2,0)</f>
        <v>Foot Care</v>
      </c>
      <c r="M4083" t="str">
        <f>IF(OR(I4083="PIZ BUIN",I4083="LISTERINE"),VLOOKUP(E4083,MAPEO!C:D,2,0)&amp;" "&amp;H4083,VLOOKUP(E4083,MAPEO!C:D,2,0))</f>
        <v>Neutrogena Foot</v>
      </c>
      <c r="N4083" t="str">
        <f>VLOOKUP(F4083,MD!A:B,2,0)</f>
        <v>YTD 2015</v>
      </c>
    </row>
    <row r="4084" spans="1:14">
      <c r="A4084" t="s">
        <v>133</v>
      </c>
      <c r="B4084" t="s">
        <v>0</v>
      </c>
      <c r="C4084" t="s">
        <v>221</v>
      </c>
      <c r="D4084" t="s">
        <v>441</v>
      </c>
      <c r="E4084" t="s">
        <v>706</v>
      </c>
      <c r="F4084" t="s">
        <v>104</v>
      </c>
      <c r="G4084" s="3">
        <v>16232.19</v>
      </c>
      <c r="H4084" s="3" t="str">
        <f>VLOOKUP($A4084&amp;$C4084&amp;$B4084,Mapping!$C:$G,3,0)</f>
        <v>Beauty</v>
      </c>
      <c r="I4084" t="str">
        <f>VLOOKUP($A4084&amp;$C4084&amp;$B4084,Mapping!$C:$G,4,0)</f>
        <v>NEUTROGENA</v>
      </c>
      <c r="J4084" t="str">
        <f t="shared" si="63"/>
        <v>FOOTCARE</v>
      </c>
      <c r="K4084" t="str">
        <f>VLOOKUP($A4084&amp;$C4084&amp;$B4084,Mapping!$C:$G,5,0)</f>
        <v>Adult Skin Care</v>
      </c>
      <c r="L4084" t="str">
        <f>VLOOKUP(J4084&amp;H4084,Mapping!J:K,2,0)</f>
        <v>Foot Care</v>
      </c>
      <c r="M4084" t="str">
        <f>IF(OR(I4084="PIZ BUIN",I4084="LISTERINE"),VLOOKUP(E4084,MAPEO!C:D,2,0)&amp;" "&amp;H4084,VLOOKUP(E4084,MAPEO!C:D,2,0))</f>
        <v>Neutrogena Foot</v>
      </c>
      <c r="N4084" t="str">
        <f>VLOOKUP(F4084,MD!A:B,2,0)</f>
        <v>YTD 2015</v>
      </c>
    </row>
    <row r="4085" spans="1:14">
      <c r="A4085" t="s">
        <v>133</v>
      </c>
      <c r="B4085" t="s">
        <v>0</v>
      </c>
      <c r="C4085" t="s">
        <v>221</v>
      </c>
      <c r="D4085" t="s">
        <v>441</v>
      </c>
      <c r="E4085" t="s">
        <v>706</v>
      </c>
      <c r="F4085" t="s">
        <v>105</v>
      </c>
      <c r="G4085" s="3">
        <v>34225.519999999997</v>
      </c>
      <c r="H4085" s="3" t="str">
        <f>VLOOKUP($A4085&amp;$C4085&amp;$B4085,Mapping!$C:$G,3,0)</f>
        <v>Beauty</v>
      </c>
      <c r="I4085" t="str">
        <f>VLOOKUP($A4085&amp;$C4085&amp;$B4085,Mapping!$C:$G,4,0)</f>
        <v>NEUTROGENA</v>
      </c>
      <c r="J4085" t="str">
        <f t="shared" si="63"/>
        <v>FOOTCARE</v>
      </c>
      <c r="K4085" t="str">
        <f>VLOOKUP($A4085&amp;$C4085&amp;$B4085,Mapping!$C:$G,5,0)</f>
        <v>Adult Skin Care</v>
      </c>
      <c r="L4085" t="str">
        <f>VLOOKUP(J4085&amp;H4085,Mapping!J:K,2,0)</f>
        <v>Foot Care</v>
      </c>
      <c r="M4085" t="str">
        <f>IF(OR(I4085="PIZ BUIN",I4085="LISTERINE"),VLOOKUP(E4085,MAPEO!C:D,2,0)&amp;" "&amp;H4085,VLOOKUP(E4085,MAPEO!C:D,2,0))</f>
        <v>Neutrogena Foot</v>
      </c>
      <c r="N4085" t="str">
        <f>VLOOKUP(F4085,MD!A:B,2,0)</f>
        <v>YTD 2015</v>
      </c>
    </row>
    <row r="4086" spans="1:14">
      <c r="A4086" t="s">
        <v>133</v>
      </c>
      <c r="B4086" t="s">
        <v>0</v>
      </c>
      <c r="C4086" t="s">
        <v>221</v>
      </c>
      <c r="D4086" t="s">
        <v>441</v>
      </c>
      <c r="E4086" t="s">
        <v>706</v>
      </c>
      <c r="F4086" t="s">
        <v>106</v>
      </c>
      <c r="G4086" s="3">
        <v>3478.92</v>
      </c>
      <c r="H4086" s="3" t="str">
        <f>VLOOKUP($A4086&amp;$C4086&amp;$B4086,Mapping!$C:$G,3,0)</f>
        <v>Beauty</v>
      </c>
      <c r="I4086" t="str">
        <f>VLOOKUP($A4086&amp;$C4086&amp;$B4086,Mapping!$C:$G,4,0)</f>
        <v>NEUTROGENA</v>
      </c>
      <c r="J4086" t="str">
        <f t="shared" si="63"/>
        <v>FOOTCARE</v>
      </c>
      <c r="K4086" t="str">
        <f>VLOOKUP($A4086&amp;$C4086&amp;$B4086,Mapping!$C:$G,5,0)</f>
        <v>Adult Skin Care</v>
      </c>
      <c r="L4086" t="str">
        <f>VLOOKUP(J4086&amp;H4086,Mapping!J:K,2,0)</f>
        <v>Foot Care</v>
      </c>
      <c r="M4086" t="str">
        <f>IF(OR(I4086="PIZ BUIN",I4086="LISTERINE"),VLOOKUP(E4086,MAPEO!C:D,2,0)&amp;" "&amp;H4086,VLOOKUP(E4086,MAPEO!C:D,2,0))</f>
        <v>Neutrogena Foot</v>
      </c>
      <c r="N4086" t="str">
        <f>VLOOKUP(F4086,MD!A:B,2,0)</f>
        <v>YTD 2015</v>
      </c>
    </row>
    <row r="4087" spans="1:14">
      <c r="A4087" t="s">
        <v>133</v>
      </c>
      <c r="B4087" t="s">
        <v>0</v>
      </c>
      <c r="C4087" t="s">
        <v>221</v>
      </c>
      <c r="D4087" t="s">
        <v>441</v>
      </c>
      <c r="E4087" t="s">
        <v>706</v>
      </c>
      <c r="F4087" t="s">
        <v>108</v>
      </c>
      <c r="G4087" s="3">
        <v>-816.31</v>
      </c>
      <c r="H4087" s="3" t="str">
        <f>VLOOKUP($A4087&amp;$C4087&amp;$B4087,Mapping!$C:$G,3,0)</f>
        <v>Beauty</v>
      </c>
      <c r="I4087" t="str">
        <f>VLOOKUP($A4087&amp;$C4087&amp;$B4087,Mapping!$C:$G,4,0)</f>
        <v>NEUTROGENA</v>
      </c>
      <c r="J4087" t="str">
        <f t="shared" ref="J4087:J4150" si="64">IF(OR(C4087="ROC",C4087="COMPEED"),E4087,D4087)</f>
        <v>FOOTCARE</v>
      </c>
      <c r="K4087" t="str">
        <f>VLOOKUP($A4087&amp;$C4087&amp;$B4087,Mapping!$C:$G,5,0)</f>
        <v>Adult Skin Care</v>
      </c>
      <c r="L4087" t="str">
        <f>VLOOKUP(J4087&amp;H4087,Mapping!J:K,2,0)</f>
        <v>Foot Care</v>
      </c>
      <c r="M4087" t="str">
        <f>IF(OR(I4087="PIZ BUIN",I4087="LISTERINE"),VLOOKUP(E4087,MAPEO!C:D,2,0)&amp;" "&amp;H4087,VLOOKUP(E4087,MAPEO!C:D,2,0))</f>
        <v>Neutrogena Foot</v>
      </c>
      <c r="N4087">
        <f>VLOOKUP(F4087,MD!A:B,2,0)</f>
        <v>0</v>
      </c>
    </row>
    <row r="4088" spans="1:14">
      <c r="A4088" t="s">
        <v>133</v>
      </c>
      <c r="B4088" t="s">
        <v>0</v>
      </c>
      <c r="C4088" t="s">
        <v>221</v>
      </c>
      <c r="D4088" t="s">
        <v>441</v>
      </c>
      <c r="E4088" t="s">
        <v>706</v>
      </c>
      <c r="F4088" t="s">
        <v>109</v>
      </c>
      <c r="G4088" s="3">
        <v>277.73</v>
      </c>
      <c r="H4088" s="3" t="str">
        <f>VLOOKUP($A4088&amp;$C4088&amp;$B4088,Mapping!$C:$G,3,0)</f>
        <v>Beauty</v>
      </c>
      <c r="I4088" t="str">
        <f>VLOOKUP($A4088&amp;$C4088&amp;$B4088,Mapping!$C:$G,4,0)</f>
        <v>NEUTROGENA</v>
      </c>
      <c r="J4088" t="str">
        <f t="shared" si="64"/>
        <v>FOOTCARE</v>
      </c>
      <c r="K4088" t="str">
        <f>VLOOKUP($A4088&amp;$C4088&amp;$B4088,Mapping!$C:$G,5,0)</f>
        <v>Adult Skin Care</v>
      </c>
      <c r="L4088" t="str">
        <f>VLOOKUP(J4088&amp;H4088,Mapping!J:K,2,0)</f>
        <v>Foot Care</v>
      </c>
      <c r="M4088" t="str">
        <f>IF(OR(I4088="PIZ BUIN",I4088="LISTERINE"),VLOOKUP(E4088,MAPEO!C:D,2,0)&amp;" "&amp;H4088,VLOOKUP(E4088,MAPEO!C:D,2,0))</f>
        <v>Neutrogena Foot</v>
      </c>
      <c r="N4088">
        <f>VLOOKUP(F4088,MD!A:B,2,0)</f>
        <v>0</v>
      </c>
    </row>
    <row r="4089" spans="1:14">
      <c r="A4089" t="s">
        <v>133</v>
      </c>
      <c r="B4089" t="s">
        <v>0</v>
      </c>
      <c r="C4089" t="s">
        <v>221</v>
      </c>
      <c r="D4089" t="s">
        <v>441</v>
      </c>
      <c r="E4089" t="s">
        <v>706</v>
      </c>
      <c r="F4089" t="s">
        <v>110</v>
      </c>
      <c r="G4089" s="3">
        <v>-1004.07</v>
      </c>
      <c r="H4089" s="3" t="str">
        <f>VLOOKUP($A4089&amp;$C4089&amp;$B4089,Mapping!$C:$G,3,0)</f>
        <v>Beauty</v>
      </c>
      <c r="I4089" t="str">
        <f>VLOOKUP($A4089&amp;$C4089&amp;$B4089,Mapping!$C:$G,4,0)</f>
        <v>NEUTROGENA</v>
      </c>
      <c r="J4089" t="str">
        <f t="shared" si="64"/>
        <v>FOOTCARE</v>
      </c>
      <c r="K4089" t="str">
        <f>VLOOKUP($A4089&amp;$C4089&amp;$B4089,Mapping!$C:$G,5,0)</f>
        <v>Adult Skin Care</v>
      </c>
      <c r="L4089" t="str">
        <f>VLOOKUP(J4089&amp;H4089,Mapping!J:K,2,0)</f>
        <v>Foot Care</v>
      </c>
      <c r="M4089" t="str">
        <f>IF(OR(I4089="PIZ BUIN",I4089="LISTERINE"),VLOOKUP(E4089,MAPEO!C:D,2,0)&amp;" "&amp;H4089,VLOOKUP(E4089,MAPEO!C:D,2,0))</f>
        <v>Neutrogena Foot</v>
      </c>
      <c r="N4089">
        <f>VLOOKUP(F4089,MD!A:B,2,0)</f>
        <v>0</v>
      </c>
    </row>
    <row r="4090" spans="1:14">
      <c r="A4090" t="s">
        <v>133</v>
      </c>
      <c r="B4090" t="s">
        <v>0</v>
      </c>
      <c r="C4090" t="s">
        <v>221</v>
      </c>
      <c r="D4090" t="s">
        <v>441</v>
      </c>
      <c r="E4090" t="s">
        <v>706</v>
      </c>
      <c r="F4090" t="s">
        <v>111</v>
      </c>
      <c r="G4090" s="3">
        <v>-212.46</v>
      </c>
      <c r="H4090" s="3" t="str">
        <f>VLOOKUP($A4090&amp;$C4090&amp;$B4090,Mapping!$C:$G,3,0)</f>
        <v>Beauty</v>
      </c>
      <c r="I4090" t="str">
        <f>VLOOKUP($A4090&amp;$C4090&amp;$B4090,Mapping!$C:$G,4,0)</f>
        <v>NEUTROGENA</v>
      </c>
      <c r="J4090" t="str">
        <f t="shared" si="64"/>
        <v>FOOTCARE</v>
      </c>
      <c r="K4090" t="str">
        <f>VLOOKUP($A4090&amp;$C4090&amp;$B4090,Mapping!$C:$G,5,0)</f>
        <v>Adult Skin Care</v>
      </c>
      <c r="L4090" t="str">
        <f>VLOOKUP(J4090&amp;H4090,Mapping!J:K,2,0)</f>
        <v>Foot Care</v>
      </c>
      <c r="M4090" t="str">
        <f>IF(OR(I4090="PIZ BUIN",I4090="LISTERINE"),VLOOKUP(E4090,MAPEO!C:D,2,0)&amp;" "&amp;H4090,VLOOKUP(E4090,MAPEO!C:D,2,0))</f>
        <v>Neutrogena Foot</v>
      </c>
      <c r="N4090">
        <f>VLOOKUP(F4090,MD!A:B,2,0)</f>
        <v>0</v>
      </c>
    </row>
    <row r="4091" spans="1:14">
      <c r="A4091" t="s">
        <v>133</v>
      </c>
      <c r="B4091" t="s">
        <v>0</v>
      </c>
      <c r="C4091" t="s">
        <v>221</v>
      </c>
      <c r="D4091" t="s">
        <v>441</v>
      </c>
      <c r="E4091" t="s">
        <v>706</v>
      </c>
      <c r="F4091" t="s">
        <v>114</v>
      </c>
      <c r="G4091" s="3">
        <v>-1939.39</v>
      </c>
      <c r="H4091" s="3" t="str">
        <f>VLOOKUP($A4091&amp;$C4091&amp;$B4091,Mapping!$C:$G,3,0)</f>
        <v>Beauty</v>
      </c>
      <c r="I4091" t="str">
        <f>VLOOKUP($A4091&amp;$C4091&amp;$B4091,Mapping!$C:$G,4,0)</f>
        <v>NEUTROGENA</v>
      </c>
      <c r="J4091" t="str">
        <f t="shared" si="64"/>
        <v>FOOTCARE</v>
      </c>
      <c r="K4091" t="str">
        <f>VLOOKUP($A4091&amp;$C4091&amp;$B4091,Mapping!$C:$G,5,0)</f>
        <v>Adult Skin Care</v>
      </c>
      <c r="L4091" t="str">
        <f>VLOOKUP(J4091&amp;H4091,Mapping!J:K,2,0)</f>
        <v>Foot Care</v>
      </c>
      <c r="M4091" t="str">
        <f>IF(OR(I4091="PIZ BUIN",I4091="LISTERINE"),VLOOKUP(E4091,MAPEO!C:D,2,0)&amp;" "&amp;H4091,VLOOKUP(E4091,MAPEO!C:D,2,0))</f>
        <v>Neutrogena Foot</v>
      </c>
      <c r="N4091">
        <f>VLOOKUP(F4091,MD!A:B,2,0)</f>
        <v>0</v>
      </c>
    </row>
    <row r="4092" spans="1:14">
      <c r="A4092" t="s">
        <v>133</v>
      </c>
      <c r="B4092" t="s">
        <v>0</v>
      </c>
      <c r="C4092" t="s">
        <v>221</v>
      </c>
      <c r="D4092" t="s">
        <v>441</v>
      </c>
      <c r="E4092" t="s">
        <v>706</v>
      </c>
      <c r="F4092" t="s">
        <v>115</v>
      </c>
      <c r="G4092" s="3">
        <v>-967.02</v>
      </c>
      <c r="H4092" s="3" t="str">
        <f>VLOOKUP($A4092&amp;$C4092&amp;$B4092,Mapping!$C:$G,3,0)</f>
        <v>Beauty</v>
      </c>
      <c r="I4092" t="str">
        <f>VLOOKUP($A4092&amp;$C4092&amp;$B4092,Mapping!$C:$G,4,0)</f>
        <v>NEUTROGENA</v>
      </c>
      <c r="J4092" t="str">
        <f t="shared" si="64"/>
        <v>FOOTCARE</v>
      </c>
      <c r="K4092" t="str">
        <f>VLOOKUP($A4092&amp;$C4092&amp;$B4092,Mapping!$C:$G,5,0)</f>
        <v>Adult Skin Care</v>
      </c>
      <c r="L4092" t="str">
        <f>VLOOKUP(J4092&amp;H4092,Mapping!J:K,2,0)</f>
        <v>Foot Care</v>
      </c>
      <c r="M4092" t="str">
        <f>IF(OR(I4092="PIZ BUIN",I4092="LISTERINE"),VLOOKUP(E4092,MAPEO!C:D,2,0)&amp;" "&amp;H4092,VLOOKUP(E4092,MAPEO!C:D,2,0))</f>
        <v>Neutrogena Foot</v>
      </c>
      <c r="N4092" t="str">
        <f>VLOOKUP(F4092,MD!A:B,2,0)</f>
        <v>YTD 2016</v>
      </c>
    </row>
    <row r="4093" spans="1:14">
      <c r="A4093" t="s">
        <v>133</v>
      </c>
      <c r="B4093" t="s">
        <v>0</v>
      </c>
      <c r="C4093" t="s">
        <v>221</v>
      </c>
      <c r="D4093" t="s">
        <v>441</v>
      </c>
      <c r="E4093" t="s">
        <v>706</v>
      </c>
      <c r="F4093" t="s">
        <v>117</v>
      </c>
      <c r="G4093" s="3">
        <v>-90.1</v>
      </c>
      <c r="H4093" s="3" t="str">
        <f>VLOOKUP($A4093&amp;$C4093&amp;$B4093,Mapping!$C:$G,3,0)</f>
        <v>Beauty</v>
      </c>
      <c r="I4093" t="str">
        <f>VLOOKUP($A4093&amp;$C4093&amp;$B4093,Mapping!$C:$G,4,0)</f>
        <v>NEUTROGENA</v>
      </c>
      <c r="J4093" t="str">
        <f t="shared" si="64"/>
        <v>FOOTCARE</v>
      </c>
      <c r="K4093" t="str">
        <f>VLOOKUP($A4093&amp;$C4093&amp;$B4093,Mapping!$C:$G,5,0)</f>
        <v>Adult Skin Care</v>
      </c>
      <c r="L4093" t="str">
        <f>VLOOKUP(J4093&amp;H4093,Mapping!J:K,2,0)</f>
        <v>Foot Care</v>
      </c>
      <c r="M4093" t="str">
        <f>IF(OR(I4093="PIZ BUIN",I4093="LISTERINE"),VLOOKUP(E4093,MAPEO!C:D,2,0)&amp;" "&amp;H4093,VLOOKUP(E4093,MAPEO!C:D,2,0))</f>
        <v>Neutrogena Foot</v>
      </c>
      <c r="N4093" t="str">
        <f>VLOOKUP(F4093,MD!A:B,2,0)</f>
        <v>YTD 2016</v>
      </c>
    </row>
    <row r="4094" spans="1:14">
      <c r="A4094" t="s">
        <v>133</v>
      </c>
      <c r="B4094" t="s">
        <v>0</v>
      </c>
      <c r="C4094" t="s">
        <v>221</v>
      </c>
      <c r="D4094" t="s">
        <v>441</v>
      </c>
      <c r="E4094" t="s">
        <v>706</v>
      </c>
      <c r="F4094" t="s">
        <v>118</v>
      </c>
      <c r="G4094" s="3">
        <v>-11.08</v>
      </c>
      <c r="H4094" s="3" t="str">
        <f>VLOOKUP($A4094&amp;$C4094&amp;$B4094,Mapping!$C:$G,3,0)</f>
        <v>Beauty</v>
      </c>
      <c r="I4094" t="str">
        <f>VLOOKUP($A4094&amp;$C4094&amp;$B4094,Mapping!$C:$G,4,0)</f>
        <v>NEUTROGENA</v>
      </c>
      <c r="J4094" t="str">
        <f t="shared" si="64"/>
        <v>FOOTCARE</v>
      </c>
      <c r="K4094" t="str">
        <f>VLOOKUP($A4094&amp;$C4094&amp;$B4094,Mapping!$C:$G,5,0)</f>
        <v>Adult Skin Care</v>
      </c>
      <c r="L4094" t="str">
        <f>VLOOKUP(J4094&amp;H4094,Mapping!J:K,2,0)</f>
        <v>Foot Care</v>
      </c>
      <c r="M4094" t="str">
        <f>IF(OR(I4094="PIZ BUIN",I4094="LISTERINE"),VLOOKUP(E4094,MAPEO!C:D,2,0)&amp;" "&amp;H4094,VLOOKUP(E4094,MAPEO!C:D,2,0))</f>
        <v>Neutrogena Foot</v>
      </c>
      <c r="N4094" t="str">
        <f>VLOOKUP(F4094,MD!A:B,2,0)</f>
        <v>YTD 2016</v>
      </c>
    </row>
    <row r="4095" spans="1:14">
      <c r="A4095" t="s">
        <v>133</v>
      </c>
      <c r="B4095" t="s">
        <v>0</v>
      </c>
      <c r="C4095" t="s">
        <v>221</v>
      </c>
      <c r="D4095" t="s">
        <v>441</v>
      </c>
      <c r="E4095" t="s">
        <v>707</v>
      </c>
      <c r="F4095" t="s">
        <v>482</v>
      </c>
      <c r="G4095" s="3">
        <v>-11.47</v>
      </c>
      <c r="H4095" s="3" t="str">
        <f>VLOOKUP($A4095&amp;$C4095&amp;$B4095,Mapping!$C:$G,3,0)</f>
        <v>Beauty</v>
      </c>
      <c r="I4095" t="str">
        <f>VLOOKUP($A4095&amp;$C4095&amp;$B4095,Mapping!$C:$G,4,0)</f>
        <v>NEUTROGENA</v>
      </c>
      <c r="J4095" t="str">
        <f t="shared" si="64"/>
        <v>FOOTCARE</v>
      </c>
      <c r="K4095" t="str">
        <f>VLOOKUP($A4095&amp;$C4095&amp;$B4095,Mapping!$C:$G,5,0)</f>
        <v>Adult Skin Care</v>
      </c>
      <c r="L4095" t="str">
        <f>VLOOKUP(J4095&amp;H4095,Mapping!J:K,2,0)</f>
        <v>Foot Care</v>
      </c>
      <c r="M4095" t="str">
        <f>IF(OR(I4095="PIZ BUIN",I4095="LISTERINE"),VLOOKUP(E4095,MAPEO!C:D,2,0)&amp;" "&amp;H4095,VLOOKUP(E4095,MAPEO!C:D,2,0))</f>
        <v>Neutrogena Foot</v>
      </c>
      <c r="N4095">
        <f>VLOOKUP(F4095,MD!A:B,2,0)</f>
        <v>0</v>
      </c>
    </row>
    <row r="4096" spans="1:14">
      <c r="A4096" t="s">
        <v>133</v>
      </c>
      <c r="B4096" t="s">
        <v>0</v>
      </c>
      <c r="C4096" t="s">
        <v>221</v>
      </c>
      <c r="D4096" t="s">
        <v>441</v>
      </c>
      <c r="E4096" t="s">
        <v>707</v>
      </c>
      <c r="F4096" t="s">
        <v>483</v>
      </c>
      <c r="G4096" s="3">
        <v>-330.8</v>
      </c>
      <c r="H4096" s="3" t="str">
        <f>VLOOKUP($A4096&amp;$C4096&amp;$B4096,Mapping!$C:$G,3,0)</f>
        <v>Beauty</v>
      </c>
      <c r="I4096" t="str">
        <f>VLOOKUP($A4096&amp;$C4096&amp;$B4096,Mapping!$C:$G,4,0)</f>
        <v>NEUTROGENA</v>
      </c>
      <c r="J4096" t="str">
        <f t="shared" si="64"/>
        <v>FOOTCARE</v>
      </c>
      <c r="K4096" t="str">
        <f>VLOOKUP($A4096&amp;$C4096&amp;$B4096,Mapping!$C:$G,5,0)</f>
        <v>Adult Skin Care</v>
      </c>
      <c r="L4096" t="str">
        <f>VLOOKUP(J4096&amp;H4096,Mapping!J:K,2,0)</f>
        <v>Foot Care</v>
      </c>
      <c r="M4096" t="str">
        <f>IF(OR(I4096="PIZ BUIN",I4096="LISTERINE"),VLOOKUP(E4096,MAPEO!C:D,2,0)&amp;" "&amp;H4096,VLOOKUP(E4096,MAPEO!C:D,2,0))</f>
        <v>Neutrogena Foot</v>
      </c>
      <c r="N4096">
        <f>VLOOKUP(F4096,MD!A:B,2,0)</f>
        <v>0</v>
      </c>
    </row>
    <row r="4097" spans="1:14">
      <c r="A4097" t="s">
        <v>133</v>
      </c>
      <c r="B4097" t="s">
        <v>0</v>
      </c>
      <c r="C4097" t="s">
        <v>221</v>
      </c>
      <c r="D4097" t="s">
        <v>441</v>
      </c>
      <c r="E4097" t="s">
        <v>707</v>
      </c>
      <c r="F4097" t="s">
        <v>484</v>
      </c>
      <c r="G4097" s="3">
        <v>-1543.89</v>
      </c>
      <c r="H4097" s="3" t="str">
        <f>VLOOKUP($A4097&amp;$C4097&amp;$B4097,Mapping!$C:$G,3,0)</f>
        <v>Beauty</v>
      </c>
      <c r="I4097" t="str">
        <f>VLOOKUP($A4097&amp;$C4097&amp;$B4097,Mapping!$C:$G,4,0)</f>
        <v>NEUTROGENA</v>
      </c>
      <c r="J4097" t="str">
        <f t="shared" si="64"/>
        <v>FOOTCARE</v>
      </c>
      <c r="K4097" t="str">
        <f>VLOOKUP($A4097&amp;$C4097&amp;$B4097,Mapping!$C:$G,5,0)</f>
        <v>Adult Skin Care</v>
      </c>
      <c r="L4097" t="str">
        <f>VLOOKUP(J4097&amp;H4097,Mapping!J:K,2,0)</f>
        <v>Foot Care</v>
      </c>
      <c r="M4097" t="str">
        <f>IF(OR(I4097="PIZ BUIN",I4097="LISTERINE"),VLOOKUP(E4097,MAPEO!C:D,2,0)&amp;" "&amp;H4097,VLOOKUP(E4097,MAPEO!C:D,2,0))</f>
        <v>Neutrogena Foot</v>
      </c>
      <c r="N4097">
        <f>VLOOKUP(F4097,MD!A:B,2,0)</f>
        <v>0</v>
      </c>
    </row>
    <row r="4098" spans="1:14">
      <c r="A4098" t="s">
        <v>133</v>
      </c>
      <c r="B4098" t="s">
        <v>0</v>
      </c>
      <c r="C4098" t="s">
        <v>221</v>
      </c>
      <c r="D4098" t="s">
        <v>441</v>
      </c>
      <c r="E4098" t="s">
        <v>707</v>
      </c>
      <c r="F4098" t="s">
        <v>485</v>
      </c>
      <c r="G4098" s="3">
        <v>-30.74</v>
      </c>
      <c r="H4098" s="3" t="str">
        <f>VLOOKUP($A4098&amp;$C4098&amp;$B4098,Mapping!$C:$G,3,0)</f>
        <v>Beauty</v>
      </c>
      <c r="I4098" t="str">
        <f>VLOOKUP($A4098&amp;$C4098&amp;$B4098,Mapping!$C:$G,4,0)</f>
        <v>NEUTROGENA</v>
      </c>
      <c r="J4098" t="str">
        <f t="shared" si="64"/>
        <v>FOOTCARE</v>
      </c>
      <c r="K4098" t="str">
        <f>VLOOKUP($A4098&amp;$C4098&amp;$B4098,Mapping!$C:$G,5,0)</f>
        <v>Adult Skin Care</v>
      </c>
      <c r="L4098" t="str">
        <f>VLOOKUP(J4098&amp;H4098,Mapping!J:K,2,0)</f>
        <v>Foot Care</v>
      </c>
      <c r="M4098" t="str">
        <f>IF(OR(I4098="PIZ BUIN",I4098="LISTERINE"),VLOOKUP(E4098,MAPEO!C:D,2,0)&amp;" "&amp;H4098,VLOOKUP(E4098,MAPEO!C:D,2,0))</f>
        <v>Neutrogena Foot</v>
      </c>
      <c r="N4098">
        <f>VLOOKUP(F4098,MD!A:B,2,0)</f>
        <v>0</v>
      </c>
    </row>
    <row r="4099" spans="1:14">
      <c r="A4099" t="s">
        <v>133</v>
      </c>
      <c r="B4099" t="s">
        <v>0</v>
      </c>
      <c r="C4099" t="s">
        <v>221</v>
      </c>
      <c r="D4099" t="s">
        <v>441</v>
      </c>
      <c r="E4099" t="s">
        <v>707</v>
      </c>
      <c r="F4099" t="s">
        <v>486</v>
      </c>
      <c r="G4099" s="3">
        <v>-152.96</v>
      </c>
      <c r="H4099" s="3" t="str">
        <f>VLOOKUP($A4099&amp;$C4099&amp;$B4099,Mapping!$C:$G,3,0)</f>
        <v>Beauty</v>
      </c>
      <c r="I4099" t="str">
        <f>VLOOKUP($A4099&amp;$C4099&amp;$B4099,Mapping!$C:$G,4,0)</f>
        <v>NEUTROGENA</v>
      </c>
      <c r="J4099" t="str">
        <f t="shared" si="64"/>
        <v>FOOTCARE</v>
      </c>
      <c r="K4099" t="str">
        <f>VLOOKUP($A4099&amp;$C4099&amp;$B4099,Mapping!$C:$G,5,0)</f>
        <v>Adult Skin Care</v>
      </c>
      <c r="L4099" t="str">
        <f>VLOOKUP(J4099&amp;H4099,Mapping!J:K,2,0)</f>
        <v>Foot Care</v>
      </c>
      <c r="M4099" t="str">
        <f>IF(OR(I4099="PIZ BUIN",I4099="LISTERINE"),VLOOKUP(E4099,MAPEO!C:D,2,0)&amp;" "&amp;H4099,VLOOKUP(E4099,MAPEO!C:D,2,0))</f>
        <v>Neutrogena Foot</v>
      </c>
      <c r="N4099">
        <f>VLOOKUP(F4099,MD!A:B,2,0)</f>
        <v>0</v>
      </c>
    </row>
    <row r="4100" spans="1:14">
      <c r="A4100" t="s">
        <v>133</v>
      </c>
      <c r="B4100" t="s">
        <v>0</v>
      </c>
      <c r="C4100" t="s">
        <v>221</v>
      </c>
      <c r="D4100" t="s">
        <v>441</v>
      </c>
      <c r="E4100" t="s">
        <v>707</v>
      </c>
      <c r="F4100" t="s">
        <v>487</v>
      </c>
      <c r="G4100" s="3">
        <v>-263.89</v>
      </c>
      <c r="H4100" s="3" t="str">
        <f>VLOOKUP($A4100&amp;$C4100&amp;$B4100,Mapping!$C:$G,3,0)</f>
        <v>Beauty</v>
      </c>
      <c r="I4100" t="str">
        <f>VLOOKUP($A4100&amp;$C4100&amp;$B4100,Mapping!$C:$G,4,0)</f>
        <v>NEUTROGENA</v>
      </c>
      <c r="J4100" t="str">
        <f t="shared" si="64"/>
        <v>FOOTCARE</v>
      </c>
      <c r="K4100" t="str">
        <f>VLOOKUP($A4100&amp;$C4100&amp;$B4100,Mapping!$C:$G,5,0)</f>
        <v>Adult Skin Care</v>
      </c>
      <c r="L4100" t="str">
        <f>VLOOKUP(J4100&amp;H4100,Mapping!J:K,2,0)</f>
        <v>Foot Care</v>
      </c>
      <c r="M4100" t="str">
        <f>IF(OR(I4100="PIZ BUIN",I4100="LISTERINE"),VLOOKUP(E4100,MAPEO!C:D,2,0)&amp;" "&amp;H4100,VLOOKUP(E4100,MAPEO!C:D,2,0))</f>
        <v>Neutrogena Foot</v>
      </c>
      <c r="N4100">
        <f>VLOOKUP(F4100,MD!A:B,2,0)</f>
        <v>0</v>
      </c>
    </row>
    <row r="4101" spans="1:14">
      <c r="A4101" t="s">
        <v>133</v>
      </c>
      <c r="B4101" t="s">
        <v>0</v>
      </c>
      <c r="C4101" t="s">
        <v>221</v>
      </c>
      <c r="D4101" t="s">
        <v>441</v>
      </c>
      <c r="E4101" t="s">
        <v>707</v>
      </c>
      <c r="F4101" t="s">
        <v>488</v>
      </c>
      <c r="G4101" s="3">
        <v>-103.41</v>
      </c>
      <c r="H4101" s="3" t="str">
        <f>VLOOKUP($A4101&amp;$C4101&amp;$B4101,Mapping!$C:$G,3,0)</f>
        <v>Beauty</v>
      </c>
      <c r="I4101" t="str">
        <f>VLOOKUP($A4101&amp;$C4101&amp;$B4101,Mapping!$C:$G,4,0)</f>
        <v>NEUTROGENA</v>
      </c>
      <c r="J4101" t="str">
        <f t="shared" si="64"/>
        <v>FOOTCARE</v>
      </c>
      <c r="K4101" t="str">
        <f>VLOOKUP($A4101&amp;$C4101&amp;$B4101,Mapping!$C:$G,5,0)</f>
        <v>Adult Skin Care</v>
      </c>
      <c r="L4101" t="str">
        <f>VLOOKUP(J4101&amp;H4101,Mapping!J:K,2,0)</f>
        <v>Foot Care</v>
      </c>
      <c r="M4101" t="str">
        <f>IF(OR(I4101="PIZ BUIN",I4101="LISTERINE"),VLOOKUP(E4101,MAPEO!C:D,2,0)&amp;" "&amp;H4101,VLOOKUP(E4101,MAPEO!C:D,2,0))</f>
        <v>Neutrogena Foot</v>
      </c>
      <c r="N4101">
        <f>VLOOKUP(F4101,MD!A:B,2,0)</f>
        <v>0</v>
      </c>
    </row>
    <row r="4102" spans="1:14">
      <c r="A4102" t="s">
        <v>133</v>
      </c>
      <c r="B4102" t="s">
        <v>0</v>
      </c>
      <c r="C4102" t="s">
        <v>221</v>
      </c>
      <c r="D4102" t="s">
        <v>441</v>
      </c>
      <c r="E4102" t="s">
        <v>707</v>
      </c>
      <c r="F4102" t="s">
        <v>489</v>
      </c>
      <c r="G4102" s="3">
        <v>-103.24</v>
      </c>
      <c r="H4102" s="3" t="str">
        <f>VLOOKUP($A4102&amp;$C4102&amp;$B4102,Mapping!$C:$G,3,0)</f>
        <v>Beauty</v>
      </c>
      <c r="I4102" t="str">
        <f>VLOOKUP($A4102&amp;$C4102&amp;$B4102,Mapping!$C:$G,4,0)</f>
        <v>NEUTROGENA</v>
      </c>
      <c r="J4102" t="str">
        <f t="shared" si="64"/>
        <v>FOOTCARE</v>
      </c>
      <c r="K4102" t="str">
        <f>VLOOKUP($A4102&amp;$C4102&amp;$B4102,Mapping!$C:$G,5,0)</f>
        <v>Adult Skin Care</v>
      </c>
      <c r="L4102" t="str">
        <f>VLOOKUP(J4102&amp;H4102,Mapping!J:K,2,0)</f>
        <v>Foot Care</v>
      </c>
      <c r="M4102" t="str">
        <f>IF(OR(I4102="PIZ BUIN",I4102="LISTERINE"),VLOOKUP(E4102,MAPEO!C:D,2,0)&amp;" "&amp;H4102,VLOOKUP(E4102,MAPEO!C:D,2,0))</f>
        <v>Neutrogena Foot</v>
      </c>
      <c r="N4102">
        <f>VLOOKUP(F4102,MD!A:B,2,0)</f>
        <v>0</v>
      </c>
    </row>
    <row r="4103" spans="1:14">
      <c r="A4103" t="s">
        <v>133</v>
      </c>
      <c r="B4103" t="s">
        <v>0</v>
      </c>
      <c r="C4103" t="s">
        <v>221</v>
      </c>
      <c r="D4103" t="s">
        <v>441</v>
      </c>
      <c r="E4103" t="s">
        <v>707</v>
      </c>
      <c r="F4103" t="s">
        <v>490</v>
      </c>
      <c r="G4103" s="3">
        <v>940.36</v>
      </c>
      <c r="H4103" s="3" t="str">
        <f>VLOOKUP($A4103&amp;$C4103&amp;$B4103,Mapping!$C:$G,3,0)</f>
        <v>Beauty</v>
      </c>
      <c r="I4103" t="str">
        <f>VLOOKUP($A4103&amp;$C4103&amp;$B4103,Mapping!$C:$G,4,0)</f>
        <v>NEUTROGENA</v>
      </c>
      <c r="J4103" t="str">
        <f t="shared" si="64"/>
        <v>FOOTCARE</v>
      </c>
      <c r="K4103" t="str">
        <f>VLOOKUP($A4103&amp;$C4103&amp;$B4103,Mapping!$C:$G,5,0)</f>
        <v>Adult Skin Care</v>
      </c>
      <c r="L4103" t="str">
        <f>VLOOKUP(J4103&amp;H4103,Mapping!J:K,2,0)</f>
        <v>Foot Care</v>
      </c>
      <c r="M4103" t="str">
        <f>IF(OR(I4103="PIZ BUIN",I4103="LISTERINE"),VLOOKUP(E4103,MAPEO!C:D,2,0)&amp;" "&amp;H4103,VLOOKUP(E4103,MAPEO!C:D,2,0))</f>
        <v>Neutrogena Foot</v>
      </c>
      <c r="N4103">
        <f>VLOOKUP(F4103,MD!A:B,2,0)</f>
        <v>0</v>
      </c>
    </row>
    <row r="4104" spans="1:14">
      <c r="A4104" t="s">
        <v>133</v>
      </c>
      <c r="B4104" t="s">
        <v>0</v>
      </c>
      <c r="C4104" t="s">
        <v>221</v>
      </c>
      <c r="D4104" t="s">
        <v>441</v>
      </c>
      <c r="E4104" t="s">
        <v>707</v>
      </c>
      <c r="F4104" t="s">
        <v>491</v>
      </c>
      <c r="G4104" s="3">
        <v>-15.21</v>
      </c>
      <c r="H4104" s="3" t="str">
        <f>VLOOKUP($A4104&amp;$C4104&amp;$B4104,Mapping!$C:$G,3,0)</f>
        <v>Beauty</v>
      </c>
      <c r="I4104" t="str">
        <f>VLOOKUP($A4104&amp;$C4104&amp;$B4104,Mapping!$C:$G,4,0)</f>
        <v>NEUTROGENA</v>
      </c>
      <c r="J4104" t="str">
        <f t="shared" si="64"/>
        <v>FOOTCARE</v>
      </c>
      <c r="K4104" t="str">
        <f>VLOOKUP($A4104&amp;$C4104&amp;$B4104,Mapping!$C:$G,5,0)</f>
        <v>Adult Skin Care</v>
      </c>
      <c r="L4104" t="str">
        <f>VLOOKUP(J4104&amp;H4104,Mapping!J:K,2,0)</f>
        <v>Foot Care</v>
      </c>
      <c r="M4104" t="str">
        <f>IF(OR(I4104="PIZ BUIN",I4104="LISTERINE"),VLOOKUP(E4104,MAPEO!C:D,2,0)&amp;" "&amp;H4104,VLOOKUP(E4104,MAPEO!C:D,2,0))</f>
        <v>Neutrogena Foot</v>
      </c>
      <c r="N4104">
        <f>VLOOKUP(F4104,MD!A:B,2,0)</f>
        <v>0</v>
      </c>
    </row>
    <row r="4105" spans="1:14">
      <c r="A4105" t="s">
        <v>133</v>
      </c>
      <c r="B4105" t="s">
        <v>0</v>
      </c>
      <c r="C4105" t="s">
        <v>221</v>
      </c>
      <c r="D4105" t="s">
        <v>441</v>
      </c>
      <c r="E4105" t="s">
        <v>707</v>
      </c>
      <c r="F4105" t="s">
        <v>492</v>
      </c>
      <c r="G4105" s="3">
        <v>-174.93</v>
      </c>
      <c r="H4105" s="3" t="str">
        <f>VLOOKUP($A4105&amp;$C4105&amp;$B4105,Mapping!$C:$G,3,0)</f>
        <v>Beauty</v>
      </c>
      <c r="I4105" t="str">
        <f>VLOOKUP($A4105&amp;$C4105&amp;$B4105,Mapping!$C:$G,4,0)</f>
        <v>NEUTROGENA</v>
      </c>
      <c r="J4105" t="str">
        <f t="shared" si="64"/>
        <v>FOOTCARE</v>
      </c>
      <c r="K4105" t="str">
        <f>VLOOKUP($A4105&amp;$C4105&amp;$B4105,Mapping!$C:$G,5,0)</f>
        <v>Adult Skin Care</v>
      </c>
      <c r="L4105" t="str">
        <f>VLOOKUP(J4105&amp;H4105,Mapping!J:K,2,0)</f>
        <v>Foot Care</v>
      </c>
      <c r="M4105" t="str">
        <f>IF(OR(I4105="PIZ BUIN",I4105="LISTERINE"),VLOOKUP(E4105,MAPEO!C:D,2,0)&amp;" "&amp;H4105,VLOOKUP(E4105,MAPEO!C:D,2,0))</f>
        <v>Neutrogena Foot</v>
      </c>
      <c r="N4105">
        <f>VLOOKUP(F4105,MD!A:B,2,0)</f>
        <v>0</v>
      </c>
    </row>
    <row r="4106" spans="1:14">
      <c r="A4106" t="s">
        <v>133</v>
      </c>
      <c r="B4106" t="s">
        <v>0</v>
      </c>
      <c r="C4106" t="s">
        <v>221</v>
      </c>
      <c r="D4106" t="s">
        <v>441</v>
      </c>
      <c r="E4106" t="s">
        <v>707</v>
      </c>
      <c r="F4106" t="s">
        <v>493</v>
      </c>
      <c r="G4106" s="3">
        <v>-957.48</v>
      </c>
      <c r="H4106" s="3" t="str">
        <f>VLOOKUP($A4106&amp;$C4106&amp;$B4106,Mapping!$C:$G,3,0)</f>
        <v>Beauty</v>
      </c>
      <c r="I4106" t="str">
        <f>VLOOKUP($A4106&amp;$C4106&amp;$B4106,Mapping!$C:$G,4,0)</f>
        <v>NEUTROGENA</v>
      </c>
      <c r="J4106" t="str">
        <f t="shared" si="64"/>
        <v>FOOTCARE</v>
      </c>
      <c r="K4106" t="str">
        <f>VLOOKUP($A4106&amp;$C4106&amp;$B4106,Mapping!$C:$G,5,0)</f>
        <v>Adult Skin Care</v>
      </c>
      <c r="L4106" t="str">
        <f>VLOOKUP(J4106&amp;H4106,Mapping!J:K,2,0)</f>
        <v>Foot Care</v>
      </c>
      <c r="M4106" t="str">
        <f>IF(OR(I4106="PIZ BUIN",I4106="LISTERINE"),VLOOKUP(E4106,MAPEO!C:D,2,0)&amp;" "&amp;H4106,VLOOKUP(E4106,MAPEO!C:D,2,0))</f>
        <v>Neutrogena Foot</v>
      </c>
      <c r="N4106">
        <f>VLOOKUP(F4106,MD!A:B,2,0)</f>
        <v>0</v>
      </c>
    </row>
    <row r="4107" spans="1:14">
      <c r="A4107" t="s">
        <v>133</v>
      </c>
      <c r="B4107" t="s">
        <v>0</v>
      </c>
      <c r="C4107" t="s">
        <v>221</v>
      </c>
      <c r="D4107" t="s">
        <v>441</v>
      </c>
      <c r="E4107" t="s">
        <v>707</v>
      </c>
      <c r="F4107" t="s">
        <v>95</v>
      </c>
      <c r="G4107" s="3">
        <v>-5.43</v>
      </c>
      <c r="H4107" s="3" t="str">
        <f>VLOOKUP($A4107&amp;$C4107&amp;$B4107,Mapping!$C:$G,3,0)</f>
        <v>Beauty</v>
      </c>
      <c r="I4107" t="str">
        <f>VLOOKUP($A4107&amp;$C4107&amp;$B4107,Mapping!$C:$G,4,0)</f>
        <v>NEUTROGENA</v>
      </c>
      <c r="J4107" t="str">
        <f t="shared" si="64"/>
        <v>FOOTCARE</v>
      </c>
      <c r="K4107" t="str">
        <f>VLOOKUP($A4107&amp;$C4107&amp;$B4107,Mapping!$C:$G,5,0)</f>
        <v>Adult Skin Care</v>
      </c>
      <c r="L4107" t="str">
        <f>VLOOKUP(J4107&amp;H4107,Mapping!J:K,2,0)</f>
        <v>Foot Care</v>
      </c>
      <c r="M4107" t="str">
        <f>IF(OR(I4107="PIZ BUIN",I4107="LISTERINE"),VLOOKUP(E4107,MAPEO!C:D,2,0)&amp;" "&amp;H4107,VLOOKUP(E4107,MAPEO!C:D,2,0))</f>
        <v>Neutrogena Foot</v>
      </c>
      <c r="N4107" t="str">
        <f>VLOOKUP(F4107,MD!A:B,2,0)</f>
        <v>YTD 2015</v>
      </c>
    </row>
    <row r="4108" spans="1:14">
      <c r="A4108" t="s">
        <v>133</v>
      </c>
      <c r="B4108" t="s">
        <v>0</v>
      </c>
      <c r="C4108" t="s">
        <v>221</v>
      </c>
      <c r="D4108" t="s">
        <v>441</v>
      </c>
      <c r="E4108" t="s">
        <v>707</v>
      </c>
      <c r="F4108" t="s">
        <v>96</v>
      </c>
      <c r="G4108" s="3">
        <v>-12.41</v>
      </c>
      <c r="H4108" s="3" t="str">
        <f>VLOOKUP($A4108&amp;$C4108&amp;$B4108,Mapping!$C:$G,3,0)</f>
        <v>Beauty</v>
      </c>
      <c r="I4108" t="str">
        <f>VLOOKUP($A4108&amp;$C4108&amp;$B4108,Mapping!$C:$G,4,0)</f>
        <v>NEUTROGENA</v>
      </c>
      <c r="J4108" t="str">
        <f t="shared" si="64"/>
        <v>FOOTCARE</v>
      </c>
      <c r="K4108" t="str">
        <f>VLOOKUP($A4108&amp;$C4108&amp;$B4108,Mapping!$C:$G,5,0)</f>
        <v>Adult Skin Care</v>
      </c>
      <c r="L4108" t="str">
        <f>VLOOKUP(J4108&amp;H4108,Mapping!J:K,2,0)</f>
        <v>Foot Care</v>
      </c>
      <c r="M4108" t="str">
        <f>IF(OR(I4108="PIZ BUIN",I4108="LISTERINE"),VLOOKUP(E4108,MAPEO!C:D,2,0)&amp;" "&amp;H4108,VLOOKUP(E4108,MAPEO!C:D,2,0))</f>
        <v>Neutrogena Foot</v>
      </c>
      <c r="N4108" t="str">
        <f>VLOOKUP(F4108,MD!A:B,2,0)</f>
        <v>YTD 2015</v>
      </c>
    </row>
    <row r="4109" spans="1:14">
      <c r="A4109" t="s">
        <v>133</v>
      </c>
      <c r="B4109" t="s">
        <v>0</v>
      </c>
      <c r="C4109" t="s">
        <v>221</v>
      </c>
      <c r="D4109" t="s">
        <v>441</v>
      </c>
      <c r="E4109" t="s">
        <v>707</v>
      </c>
      <c r="F4109" t="s">
        <v>97</v>
      </c>
      <c r="G4109" s="3">
        <v>-77.08</v>
      </c>
      <c r="H4109" s="3" t="str">
        <f>VLOOKUP($A4109&amp;$C4109&amp;$B4109,Mapping!$C:$G,3,0)</f>
        <v>Beauty</v>
      </c>
      <c r="I4109" t="str">
        <f>VLOOKUP($A4109&amp;$C4109&amp;$B4109,Mapping!$C:$G,4,0)</f>
        <v>NEUTROGENA</v>
      </c>
      <c r="J4109" t="str">
        <f t="shared" si="64"/>
        <v>FOOTCARE</v>
      </c>
      <c r="K4109" t="str">
        <f>VLOOKUP($A4109&amp;$C4109&amp;$B4109,Mapping!$C:$G,5,0)</f>
        <v>Adult Skin Care</v>
      </c>
      <c r="L4109" t="str">
        <f>VLOOKUP(J4109&amp;H4109,Mapping!J:K,2,0)</f>
        <v>Foot Care</v>
      </c>
      <c r="M4109" t="str">
        <f>IF(OR(I4109="PIZ BUIN",I4109="LISTERINE"),VLOOKUP(E4109,MAPEO!C:D,2,0)&amp;" "&amp;H4109,VLOOKUP(E4109,MAPEO!C:D,2,0))</f>
        <v>Neutrogena Foot</v>
      </c>
      <c r="N4109" t="str">
        <f>VLOOKUP(F4109,MD!A:B,2,0)</f>
        <v>YTD 2015</v>
      </c>
    </row>
    <row r="4110" spans="1:14">
      <c r="A4110" t="s">
        <v>133</v>
      </c>
      <c r="B4110" t="s">
        <v>0</v>
      </c>
      <c r="C4110" t="s">
        <v>221</v>
      </c>
      <c r="D4110" t="s">
        <v>441</v>
      </c>
      <c r="E4110" t="s">
        <v>707</v>
      </c>
      <c r="F4110" t="s">
        <v>101</v>
      </c>
      <c r="G4110" s="3">
        <v>-44.79</v>
      </c>
      <c r="H4110" s="3" t="str">
        <f>VLOOKUP($A4110&amp;$C4110&amp;$B4110,Mapping!$C:$G,3,0)</f>
        <v>Beauty</v>
      </c>
      <c r="I4110" t="str">
        <f>VLOOKUP($A4110&amp;$C4110&amp;$B4110,Mapping!$C:$G,4,0)</f>
        <v>NEUTROGENA</v>
      </c>
      <c r="J4110" t="str">
        <f t="shared" si="64"/>
        <v>FOOTCARE</v>
      </c>
      <c r="K4110" t="str">
        <f>VLOOKUP($A4110&amp;$C4110&amp;$B4110,Mapping!$C:$G,5,0)</f>
        <v>Adult Skin Care</v>
      </c>
      <c r="L4110" t="str">
        <f>VLOOKUP(J4110&amp;H4110,Mapping!J:K,2,0)</f>
        <v>Foot Care</v>
      </c>
      <c r="M4110" t="str">
        <f>IF(OR(I4110="PIZ BUIN",I4110="LISTERINE"),VLOOKUP(E4110,MAPEO!C:D,2,0)&amp;" "&amp;H4110,VLOOKUP(E4110,MAPEO!C:D,2,0))</f>
        <v>Neutrogena Foot</v>
      </c>
      <c r="N4110" t="str">
        <f>VLOOKUP(F4110,MD!A:B,2,0)</f>
        <v>YTD 2015</v>
      </c>
    </row>
    <row r="4111" spans="1:14">
      <c r="A4111" t="s">
        <v>133</v>
      </c>
      <c r="B4111" t="s">
        <v>0</v>
      </c>
      <c r="C4111" t="s">
        <v>221</v>
      </c>
      <c r="D4111" t="s">
        <v>441</v>
      </c>
      <c r="E4111" t="s">
        <v>707</v>
      </c>
      <c r="F4111" t="s">
        <v>104</v>
      </c>
      <c r="G4111" s="3">
        <v>-69.84</v>
      </c>
      <c r="H4111" s="3" t="str">
        <f>VLOOKUP($A4111&amp;$C4111&amp;$B4111,Mapping!$C:$G,3,0)</f>
        <v>Beauty</v>
      </c>
      <c r="I4111" t="str">
        <f>VLOOKUP($A4111&amp;$C4111&amp;$B4111,Mapping!$C:$G,4,0)</f>
        <v>NEUTROGENA</v>
      </c>
      <c r="J4111" t="str">
        <f t="shared" si="64"/>
        <v>FOOTCARE</v>
      </c>
      <c r="K4111" t="str">
        <f>VLOOKUP($A4111&amp;$C4111&amp;$B4111,Mapping!$C:$G,5,0)</f>
        <v>Adult Skin Care</v>
      </c>
      <c r="L4111" t="str">
        <f>VLOOKUP(J4111&amp;H4111,Mapping!J:K,2,0)</f>
        <v>Foot Care</v>
      </c>
      <c r="M4111" t="str">
        <f>IF(OR(I4111="PIZ BUIN",I4111="LISTERINE"),VLOOKUP(E4111,MAPEO!C:D,2,0)&amp;" "&amp;H4111,VLOOKUP(E4111,MAPEO!C:D,2,0))</f>
        <v>Neutrogena Foot</v>
      </c>
      <c r="N4111" t="str">
        <f>VLOOKUP(F4111,MD!A:B,2,0)</f>
        <v>YTD 2015</v>
      </c>
    </row>
    <row r="4112" spans="1:14">
      <c r="A4112" t="s">
        <v>133</v>
      </c>
      <c r="B4112" t="s">
        <v>0</v>
      </c>
      <c r="C4112" t="s">
        <v>221</v>
      </c>
      <c r="D4112" t="s">
        <v>441</v>
      </c>
      <c r="E4112" t="s">
        <v>707</v>
      </c>
      <c r="F4112" t="s">
        <v>105</v>
      </c>
      <c r="G4112" s="3">
        <v>376.12</v>
      </c>
      <c r="H4112" s="3" t="str">
        <f>VLOOKUP($A4112&amp;$C4112&amp;$B4112,Mapping!$C:$G,3,0)</f>
        <v>Beauty</v>
      </c>
      <c r="I4112" t="str">
        <f>VLOOKUP($A4112&amp;$C4112&amp;$B4112,Mapping!$C:$G,4,0)</f>
        <v>NEUTROGENA</v>
      </c>
      <c r="J4112" t="str">
        <f t="shared" si="64"/>
        <v>FOOTCARE</v>
      </c>
      <c r="K4112" t="str">
        <f>VLOOKUP($A4112&amp;$C4112&amp;$B4112,Mapping!$C:$G,5,0)</f>
        <v>Adult Skin Care</v>
      </c>
      <c r="L4112" t="str">
        <f>VLOOKUP(J4112&amp;H4112,Mapping!J:K,2,0)</f>
        <v>Foot Care</v>
      </c>
      <c r="M4112" t="str">
        <f>IF(OR(I4112="PIZ BUIN",I4112="LISTERINE"),VLOOKUP(E4112,MAPEO!C:D,2,0)&amp;" "&amp;H4112,VLOOKUP(E4112,MAPEO!C:D,2,0))</f>
        <v>Neutrogena Foot</v>
      </c>
      <c r="N4112" t="str">
        <f>VLOOKUP(F4112,MD!A:B,2,0)</f>
        <v>YTD 2015</v>
      </c>
    </row>
    <row r="4113" spans="1:14">
      <c r="A4113" t="s">
        <v>133</v>
      </c>
      <c r="B4113" t="s">
        <v>0</v>
      </c>
      <c r="C4113" t="s">
        <v>221</v>
      </c>
      <c r="D4113" t="s">
        <v>441</v>
      </c>
      <c r="E4113" t="s">
        <v>707</v>
      </c>
      <c r="F4113" t="s">
        <v>106</v>
      </c>
      <c r="G4113" s="3">
        <v>-168.57</v>
      </c>
      <c r="H4113" s="3" t="str">
        <f>VLOOKUP($A4113&amp;$C4113&amp;$B4113,Mapping!$C:$G,3,0)</f>
        <v>Beauty</v>
      </c>
      <c r="I4113" t="str">
        <f>VLOOKUP($A4113&amp;$C4113&amp;$B4113,Mapping!$C:$G,4,0)</f>
        <v>NEUTROGENA</v>
      </c>
      <c r="J4113" t="str">
        <f t="shared" si="64"/>
        <v>FOOTCARE</v>
      </c>
      <c r="K4113" t="str">
        <f>VLOOKUP($A4113&amp;$C4113&amp;$B4113,Mapping!$C:$G,5,0)</f>
        <v>Adult Skin Care</v>
      </c>
      <c r="L4113" t="str">
        <f>VLOOKUP(J4113&amp;H4113,Mapping!J:K,2,0)</f>
        <v>Foot Care</v>
      </c>
      <c r="M4113" t="str">
        <f>IF(OR(I4113="PIZ BUIN",I4113="LISTERINE"),VLOOKUP(E4113,MAPEO!C:D,2,0)&amp;" "&amp;H4113,VLOOKUP(E4113,MAPEO!C:D,2,0))</f>
        <v>Neutrogena Foot</v>
      </c>
      <c r="N4113" t="str">
        <f>VLOOKUP(F4113,MD!A:B,2,0)</f>
        <v>YTD 2015</v>
      </c>
    </row>
    <row r="4114" spans="1:14">
      <c r="A4114" t="s">
        <v>133</v>
      </c>
      <c r="B4114" t="s">
        <v>0</v>
      </c>
      <c r="C4114" t="s">
        <v>221</v>
      </c>
      <c r="D4114" t="s">
        <v>441</v>
      </c>
      <c r="E4114" t="s">
        <v>707</v>
      </c>
      <c r="F4114" t="s">
        <v>108</v>
      </c>
      <c r="G4114" s="3">
        <v>-94.91</v>
      </c>
      <c r="H4114" s="3" t="str">
        <f>VLOOKUP($A4114&amp;$C4114&amp;$B4114,Mapping!$C:$G,3,0)</f>
        <v>Beauty</v>
      </c>
      <c r="I4114" t="str">
        <f>VLOOKUP($A4114&amp;$C4114&amp;$B4114,Mapping!$C:$G,4,0)</f>
        <v>NEUTROGENA</v>
      </c>
      <c r="J4114" t="str">
        <f t="shared" si="64"/>
        <v>FOOTCARE</v>
      </c>
      <c r="K4114" t="str">
        <f>VLOOKUP($A4114&amp;$C4114&amp;$B4114,Mapping!$C:$G,5,0)</f>
        <v>Adult Skin Care</v>
      </c>
      <c r="L4114" t="str">
        <f>VLOOKUP(J4114&amp;H4114,Mapping!J:K,2,0)</f>
        <v>Foot Care</v>
      </c>
      <c r="M4114" t="str">
        <f>IF(OR(I4114="PIZ BUIN",I4114="LISTERINE"),VLOOKUP(E4114,MAPEO!C:D,2,0)&amp;" "&amp;H4114,VLOOKUP(E4114,MAPEO!C:D,2,0))</f>
        <v>Neutrogena Foot</v>
      </c>
      <c r="N4114">
        <f>VLOOKUP(F4114,MD!A:B,2,0)</f>
        <v>0</v>
      </c>
    </row>
    <row r="4115" spans="1:14">
      <c r="A4115" t="s">
        <v>133</v>
      </c>
      <c r="B4115" t="s">
        <v>0</v>
      </c>
      <c r="C4115" t="s">
        <v>221</v>
      </c>
      <c r="D4115" t="s">
        <v>441</v>
      </c>
      <c r="E4115" t="s">
        <v>707</v>
      </c>
      <c r="F4115" t="s">
        <v>109</v>
      </c>
      <c r="G4115" s="3">
        <v>-21.62</v>
      </c>
      <c r="H4115" s="3" t="str">
        <f>VLOOKUP($A4115&amp;$C4115&amp;$B4115,Mapping!$C:$G,3,0)</f>
        <v>Beauty</v>
      </c>
      <c r="I4115" t="str">
        <f>VLOOKUP($A4115&amp;$C4115&amp;$B4115,Mapping!$C:$G,4,0)</f>
        <v>NEUTROGENA</v>
      </c>
      <c r="J4115" t="str">
        <f t="shared" si="64"/>
        <v>FOOTCARE</v>
      </c>
      <c r="K4115" t="str">
        <f>VLOOKUP($A4115&amp;$C4115&amp;$B4115,Mapping!$C:$G,5,0)</f>
        <v>Adult Skin Care</v>
      </c>
      <c r="L4115" t="str">
        <f>VLOOKUP(J4115&amp;H4115,Mapping!J:K,2,0)</f>
        <v>Foot Care</v>
      </c>
      <c r="M4115" t="str">
        <f>IF(OR(I4115="PIZ BUIN",I4115="LISTERINE"),VLOOKUP(E4115,MAPEO!C:D,2,0)&amp;" "&amp;H4115,VLOOKUP(E4115,MAPEO!C:D,2,0))</f>
        <v>Neutrogena Foot</v>
      </c>
      <c r="N4115">
        <f>VLOOKUP(F4115,MD!A:B,2,0)</f>
        <v>0</v>
      </c>
    </row>
    <row r="4116" spans="1:14">
      <c r="A4116" t="s">
        <v>133</v>
      </c>
      <c r="B4116" t="s">
        <v>0</v>
      </c>
      <c r="C4116" t="s">
        <v>221</v>
      </c>
      <c r="D4116" t="s">
        <v>441</v>
      </c>
      <c r="E4116" t="s">
        <v>707</v>
      </c>
      <c r="F4116" t="s">
        <v>110</v>
      </c>
      <c r="G4116" s="3">
        <v>-170.56</v>
      </c>
      <c r="H4116" s="3" t="str">
        <f>VLOOKUP($A4116&amp;$C4116&amp;$B4116,Mapping!$C:$G,3,0)</f>
        <v>Beauty</v>
      </c>
      <c r="I4116" t="str">
        <f>VLOOKUP($A4116&amp;$C4116&amp;$B4116,Mapping!$C:$G,4,0)</f>
        <v>NEUTROGENA</v>
      </c>
      <c r="J4116" t="str">
        <f t="shared" si="64"/>
        <v>FOOTCARE</v>
      </c>
      <c r="K4116" t="str">
        <f>VLOOKUP($A4116&amp;$C4116&amp;$B4116,Mapping!$C:$G,5,0)</f>
        <v>Adult Skin Care</v>
      </c>
      <c r="L4116" t="str">
        <f>VLOOKUP(J4116&amp;H4116,Mapping!J:K,2,0)</f>
        <v>Foot Care</v>
      </c>
      <c r="M4116" t="str">
        <f>IF(OR(I4116="PIZ BUIN",I4116="LISTERINE"),VLOOKUP(E4116,MAPEO!C:D,2,0)&amp;" "&amp;H4116,VLOOKUP(E4116,MAPEO!C:D,2,0))</f>
        <v>Neutrogena Foot</v>
      </c>
      <c r="N4116">
        <f>VLOOKUP(F4116,MD!A:B,2,0)</f>
        <v>0</v>
      </c>
    </row>
    <row r="4117" spans="1:14">
      <c r="A4117" t="s">
        <v>133</v>
      </c>
      <c r="B4117" t="s">
        <v>0</v>
      </c>
      <c r="C4117" t="s">
        <v>221</v>
      </c>
      <c r="D4117" t="s">
        <v>441</v>
      </c>
      <c r="E4117" t="s">
        <v>707</v>
      </c>
      <c r="F4117" t="s">
        <v>111</v>
      </c>
      <c r="G4117" s="3">
        <v>-108.67</v>
      </c>
      <c r="H4117" s="3" t="str">
        <f>VLOOKUP($A4117&amp;$C4117&amp;$B4117,Mapping!$C:$G,3,0)</f>
        <v>Beauty</v>
      </c>
      <c r="I4117" t="str">
        <f>VLOOKUP($A4117&amp;$C4117&amp;$B4117,Mapping!$C:$G,4,0)</f>
        <v>NEUTROGENA</v>
      </c>
      <c r="J4117" t="str">
        <f t="shared" si="64"/>
        <v>FOOTCARE</v>
      </c>
      <c r="K4117" t="str">
        <f>VLOOKUP($A4117&amp;$C4117&amp;$B4117,Mapping!$C:$G,5,0)</f>
        <v>Adult Skin Care</v>
      </c>
      <c r="L4117" t="str">
        <f>VLOOKUP(J4117&amp;H4117,Mapping!J:K,2,0)</f>
        <v>Foot Care</v>
      </c>
      <c r="M4117" t="str">
        <f>IF(OR(I4117="PIZ BUIN",I4117="LISTERINE"),VLOOKUP(E4117,MAPEO!C:D,2,0)&amp;" "&amp;H4117,VLOOKUP(E4117,MAPEO!C:D,2,0))</f>
        <v>Neutrogena Foot</v>
      </c>
      <c r="N4117">
        <f>VLOOKUP(F4117,MD!A:B,2,0)</f>
        <v>0</v>
      </c>
    </row>
    <row r="4118" spans="1:14">
      <c r="A4118" t="s">
        <v>133</v>
      </c>
      <c r="B4118" t="s">
        <v>0</v>
      </c>
      <c r="C4118" t="s">
        <v>221</v>
      </c>
      <c r="D4118" t="s">
        <v>441</v>
      </c>
      <c r="E4118" t="s">
        <v>707</v>
      </c>
      <c r="F4118" t="s">
        <v>114</v>
      </c>
      <c r="G4118" s="3">
        <v>-185.29</v>
      </c>
      <c r="H4118" s="3" t="str">
        <f>VLOOKUP($A4118&amp;$C4118&amp;$B4118,Mapping!$C:$G,3,0)</f>
        <v>Beauty</v>
      </c>
      <c r="I4118" t="str">
        <f>VLOOKUP($A4118&amp;$C4118&amp;$B4118,Mapping!$C:$G,4,0)</f>
        <v>NEUTROGENA</v>
      </c>
      <c r="J4118" t="str">
        <f t="shared" si="64"/>
        <v>FOOTCARE</v>
      </c>
      <c r="K4118" t="str">
        <f>VLOOKUP($A4118&amp;$C4118&amp;$B4118,Mapping!$C:$G,5,0)</f>
        <v>Adult Skin Care</v>
      </c>
      <c r="L4118" t="str">
        <f>VLOOKUP(J4118&amp;H4118,Mapping!J:K,2,0)</f>
        <v>Foot Care</v>
      </c>
      <c r="M4118" t="str">
        <f>IF(OR(I4118="PIZ BUIN",I4118="LISTERINE"),VLOOKUP(E4118,MAPEO!C:D,2,0)&amp;" "&amp;H4118,VLOOKUP(E4118,MAPEO!C:D,2,0))</f>
        <v>Neutrogena Foot</v>
      </c>
      <c r="N4118">
        <f>VLOOKUP(F4118,MD!A:B,2,0)</f>
        <v>0</v>
      </c>
    </row>
    <row r="4119" spans="1:14">
      <c r="A4119" t="s">
        <v>133</v>
      </c>
      <c r="B4119" t="s">
        <v>0</v>
      </c>
      <c r="C4119" t="s">
        <v>221</v>
      </c>
      <c r="D4119" t="s">
        <v>441</v>
      </c>
      <c r="E4119" t="s">
        <v>707</v>
      </c>
      <c r="F4119" t="s">
        <v>115</v>
      </c>
      <c r="G4119" s="3">
        <v>-118.29</v>
      </c>
      <c r="H4119" s="3" t="str">
        <f>VLOOKUP($A4119&amp;$C4119&amp;$B4119,Mapping!$C:$G,3,0)</f>
        <v>Beauty</v>
      </c>
      <c r="I4119" t="str">
        <f>VLOOKUP($A4119&amp;$C4119&amp;$B4119,Mapping!$C:$G,4,0)</f>
        <v>NEUTROGENA</v>
      </c>
      <c r="J4119" t="str">
        <f t="shared" si="64"/>
        <v>FOOTCARE</v>
      </c>
      <c r="K4119" t="str">
        <f>VLOOKUP($A4119&amp;$C4119&amp;$B4119,Mapping!$C:$G,5,0)</f>
        <v>Adult Skin Care</v>
      </c>
      <c r="L4119" t="str">
        <f>VLOOKUP(J4119&amp;H4119,Mapping!J:K,2,0)</f>
        <v>Foot Care</v>
      </c>
      <c r="M4119" t="str">
        <f>IF(OR(I4119="PIZ BUIN",I4119="LISTERINE"),VLOOKUP(E4119,MAPEO!C:D,2,0)&amp;" "&amp;H4119,VLOOKUP(E4119,MAPEO!C:D,2,0))</f>
        <v>Neutrogena Foot</v>
      </c>
      <c r="N4119" t="str">
        <f>VLOOKUP(F4119,MD!A:B,2,0)</f>
        <v>YTD 2016</v>
      </c>
    </row>
    <row r="4120" spans="1:14">
      <c r="A4120" t="s">
        <v>133</v>
      </c>
      <c r="B4120" t="s">
        <v>0</v>
      </c>
      <c r="C4120" t="s">
        <v>221</v>
      </c>
      <c r="D4120" t="s">
        <v>441</v>
      </c>
      <c r="E4120" t="s">
        <v>707</v>
      </c>
      <c r="F4120" t="s">
        <v>117</v>
      </c>
      <c r="G4120" s="3">
        <v>-369.27</v>
      </c>
      <c r="H4120" s="3" t="str">
        <f>VLOOKUP($A4120&amp;$C4120&amp;$B4120,Mapping!$C:$G,3,0)</f>
        <v>Beauty</v>
      </c>
      <c r="I4120" t="str">
        <f>VLOOKUP($A4120&amp;$C4120&amp;$B4120,Mapping!$C:$G,4,0)</f>
        <v>NEUTROGENA</v>
      </c>
      <c r="J4120" t="str">
        <f t="shared" si="64"/>
        <v>FOOTCARE</v>
      </c>
      <c r="K4120" t="str">
        <f>VLOOKUP($A4120&amp;$C4120&amp;$B4120,Mapping!$C:$G,5,0)</f>
        <v>Adult Skin Care</v>
      </c>
      <c r="L4120" t="str">
        <f>VLOOKUP(J4120&amp;H4120,Mapping!J:K,2,0)</f>
        <v>Foot Care</v>
      </c>
      <c r="M4120" t="str">
        <f>IF(OR(I4120="PIZ BUIN",I4120="LISTERINE"),VLOOKUP(E4120,MAPEO!C:D,2,0)&amp;" "&amp;H4120,VLOOKUP(E4120,MAPEO!C:D,2,0))</f>
        <v>Neutrogena Foot</v>
      </c>
      <c r="N4120" t="str">
        <f>VLOOKUP(F4120,MD!A:B,2,0)</f>
        <v>YTD 2016</v>
      </c>
    </row>
    <row r="4121" spans="1:14">
      <c r="A4121" t="s">
        <v>133</v>
      </c>
      <c r="B4121" t="s">
        <v>0</v>
      </c>
      <c r="C4121" t="s">
        <v>221</v>
      </c>
      <c r="D4121" t="s">
        <v>441</v>
      </c>
      <c r="E4121" t="s">
        <v>707</v>
      </c>
      <c r="F4121" t="s">
        <v>118</v>
      </c>
      <c r="G4121" s="3">
        <v>-255.56</v>
      </c>
      <c r="H4121" s="3" t="str">
        <f>VLOOKUP($A4121&amp;$C4121&amp;$B4121,Mapping!$C:$G,3,0)</f>
        <v>Beauty</v>
      </c>
      <c r="I4121" t="str">
        <f>VLOOKUP($A4121&amp;$C4121&amp;$B4121,Mapping!$C:$G,4,0)</f>
        <v>NEUTROGENA</v>
      </c>
      <c r="J4121" t="str">
        <f t="shared" si="64"/>
        <v>FOOTCARE</v>
      </c>
      <c r="K4121" t="str">
        <f>VLOOKUP($A4121&amp;$C4121&amp;$B4121,Mapping!$C:$G,5,0)</f>
        <v>Adult Skin Care</v>
      </c>
      <c r="L4121" t="str">
        <f>VLOOKUP(J4121&amp;H4121,Mapping!J:K,2,0)</f>
        <v>Foot Care</v>
      </c>
      <c r="M4121" t="str">
        <f>IF(OR(I4121="PIZ BUIN",I4121="LISTERINE"),VLOOKUP(E4121,MAPEO!C:D,2,0)&amp;" "&amp;H4121,VLOOKUP(E4121,MAPEO!C:D,2,0))</f>
        <v>Neutrogena Foot</v>
      </c>
      <c r="N4121" t="str">
        <f>VLOOKUP(F4121,MD!A:B,2,0)</f>
        <v>YTD 2016</v>
      </c>
    </row>
    <row r="4122" spans="1:14">
      <c r="A4122" t="s">
        <v>133</v>
      </c>
      <c r="B4122" t="s">
        <v>0</v>
      </c>
      <c r="C4122" t="s">
        <v>221</v>
      </c>
      <c r="D4122" t="s">
        <v>441</v>
      </c>
      <c r="E4122" t="s">
        <v>708</v>
      </c>
      <c r="F4122" t="s">
        <v>482</v>
      </c>
      <c r="G4122" s="3">
        <v>2525.6799999999998</v>
      </c>
      <c r="H4122" s="3" t="str">
        <f>VLOOKUP($A4122&amp;$C4122&amp;$B4122,Mapping!$C:$G,3,0)</f>
        <v>Beauty</v>
      </c>
      <c r="I4122" t="str">
        <f>VLOOKUP($A4122&amp;$C4122&amp;$B4122,Mapping!$C:$G,4,0)</f>
        <v>NEUTROGENA</v>
      </c>
      <c r="J4122" t="str">
        <f t="shared" si="64"/>
        <v>FOOTCARE</v>
      </c>
      <c r="K4122" t="str">
        <f>VLOOKUP($A4122&amp;$C4122&amp;$B4122,Mapping!$C:$G,5,0)</f>
        <v>Adult Skin Care</v>
      </c>
      <c r="L4122" t="str">
        <f>VLOOKUP(J4122&amp;H4122,Mapping!J:K,2,0)</f>
        <v>Foot Care</v>
      </c>
      <c r="M4122" t="str">
        <f>IF(OR(I4122="PIZ BUIN",I4122="LISTERINE"),VLOOKUP(E4122,MAPEO!C:D,2,0)&amp;" "&amp;H4122,VLOOKUP(E4122,MAPEO!C:D,2,0))</f>
        <v>Neutrogena Foot</v>
      </c>
      <c r="N4122">
        <f>VLOOKUP(F4122,MD!A:B,2,0)</f>
        <v>0</v>
      </c>
    </row>
    <row r="4123" spans="1:14">
      <c r="A4123" t="s">
        <v>133</v>
      </c>
      <c r="B4123" t="s">
        <v>0</v>
      </c>
      <c r="C4123" t="s">
        <v>221</v>
      </c>
      <c r="D4123" t="s">
        <v>441</v>
      </c>
      <c r="E4123" t="s">
        <v>708</v>
      </c>
      <c r="F4123" t="s">
        <v>483</v>
      </c>
      <c r="G4123" s="3">
        <v>41775.360000000001</v>
      </c>
      <c r="H4123" s="3" t="str">
        <f>VLOOKUP($A4123&amp;$C4123&amp;$B4123,Mapping!$C:$G,3,0)</f>
        <v>Beauty</v>
      </c>
      <c r="I4123" t="str">
        <f>VLOOKUP($A4123&amp;$C4123&amp;$B4123,Mapping!$C:$G,4,0)</f>
        <v>NEUTROGENA</v>
      </c>
      <c r="J4123" t="str">
        <f t="shared" si="64"/>
        <v>FOOTCARE</v>
      </c>
      <c r="K4123" t="str">
        <f>VLOOKUP($A4123&amp;$C4123&amp;$B4123,Mapping!$C:$G,5,0)</f>
        <v>Adult Skin Care</v>
      </c>
      <c r="L4123" t="str">
        <f>VLOOKUP(J4123&amp;H4123,Mapping!J:K,2,0)</f>
        <v>Foot Care</v>
      </c>
      <c r="M4123" t="str">
        <f>IF(OR(I4123="PIZ BUIN",I4123="LISTERINE"),VLOOKUP(E4123,MAPEO!C:D,2,0)&amp;" "&amp;H4123,VLOOKUP(E4123,MAPEO!C:D,2,0))</f>
        <v>Neutrogena Foot</v>
      </c>
      <c r="N4123">
        <f>VLOOKUP(F4123,MD!A:B,2,0)</f>
        <v>0</v>
      </c>
    </row>
    <row r="4124" spans="1:14">
      <c r="A4124" t="s">
        <v>133</v>
      </c>
      <c r="B4124" t="s">
        <v>0</v>
      </c>
      <c r="C4124" t="s">
        <v>221</v>
      </c>
      <c r="D4124" t="s">
        <v>441</v>
      </c>
      <c r="E4124" t="s">
        <v>708</v>
      </c>
      <c r="F4124" t="s">
        <v>484</v>
      </c>
      <c r="G4124" s="3">
        <v>43670.44</v>
      </c>
      <c r="H4124" s="3" t="str">
        <f>VLOOKUP($A4124&amp;$C4124&amp;$B4124,Mapping!$C:$G,3,0)</f>
        <v>Beauty</v>
      </c>
      <c r="I4124" t="str">
        <f>VLOOKUP($A4124&amp;$C4124&amp;$B4124,Mapping!$C:$G,4,0)</f>
        <v>NEUTROGENA</v>
      </c>
      <c r="J4124" t="str">
        <f t="shared" si="64"/>
        <v>FOOTCARE</v>
      </c>
      <c r="K4124" t="str">
        <f>VLOOKUP($A4124&amp;$C4124&amp;$B4124,Mapping!$C:$G,5,0)</f>
        <v>Adult Skin Care</v>
      </c>
      <c r="L4124" t="str">
        <f>VLOOKUP(J4124&amp;H4124,Mapping!J:K,2,0)</f>
        <v>Foot Care</v>
      </c>
      <c r="M4124" t="str">
        <f>IF(OR(I4124="PIZ BUIN",I4124="LISTERINE"),VLOOKUP(E4124,MAPEO!C:D,2,0)&amp;" "&amp;H4124,VLOOKUP(E4124,MAPEO!C:D,2,0))</f>
        <v>Neutrogena Foot</v>
      </c>
      <c r="N4124">
        <f>VLOOKUP(F4124,MD!A:B,2,0)</f>
        <v>0</v>
      </c>
    </row>
    <row r="4125" spans="1:14">
      <c r="A4125" t="s">
        <v>133</v>
      </c>
      <c r="B4125" t="s">
        <v>0</v>
      </c>
      <c r="C4125" t="s">
        <v>221</v>
      </c>
      <c r="D4125" t="s">
        <v>441</v>
      </c>
      <c r="E4125" t="s">
        <v>708</v>
      </c>
      <c r="F4125" t="s">
        <v>485</v>
      </c>
      <c r="G4125" s="3">
        <v>11908.2</v>
      </c>
      <c r="H4125" s="3" t="str">
        <f>VLOOKUP($A4125&amp;$C4125&amp;$B4125,Mapping!$C:$G,3,0)</f>
        <v>Beauty</v>
      </c>
      <c r="I4125" t="str">
        <f>VLOOKUP($A4125&amp;$C4125&amp;$B4125,Mapping!$C:$G,4,0)</f>
        <v>NEUTROGENA</v>
      </c>
      <c r="J4125" t="str">
        <f t="shared" si="64"/>
        <v>FOOTCARE</v>
      </c>
      <c r="K4125" t="str">
        <f>VLOOKUP($A4125&amp;$C4125&amp;$B4125,Mapping!$C:$G,5,0)</f>
        <v>Adult Skin Care</v>
      </c>
      <c r="L4125" t="str">
        <f>VLOOKUP(J4125&amp;H4125,Mapping!J:K,2,0)</f>
        <v>Foot Care</v>
      </c>
      <c r="M4125" t="str">
        <f>IF(OR(I4125="PIZ BUIN",I4125="LISTERINE"),VLOOKUP(E4125,MAPEO!C:D,2,0)&amp;" "&amp;H4125,VLOOKUP(E4125,MAPEO!C:D,2,0))</f>
        <v>Neutrogena Foot</v>
      </c>
      <c r="N4125">
        <f>VLOOKUP(F4125,MD!A:B,2,0)</f>
        <v>0</v>
      </c>
    </row>
    <row r="4126" spans="1:14">
      <c r="A4126" t="s">
        <v>133</v>
      </c>
      <c r="B4126" t="s">
        <v>0</v>
      </c>
      <c r="C4126" t="s">
        <v>221</v>
      </c>
      <c r="D4126" t="s">
        <v>441</v>
      </c>
      <c r="E4126" t="s">
        <v>708</v>
      </c>
      <c r="F4126" t="s">
        <v>486</v>
      </c>
      <c r="G4126" s="3">
        <v>11174.18</v>
      </c>
      <c r="H4126" s="3" t="str">
        <f>VLOOKUP($A4126&amp;$C4126&amp;$B4126,Mapping!$C:$G,3,0)</f>
        <v>Beauty</v>
      </c>
      <c r="I4126" t="str">
        <f>VLOOKUP($A4126&amp;$C4126&amp;$B4126,Mapping!$C:$G,4,0)</f>
        <v>NEUTROGENA</v>
      </c>
      <c r="J4126" t="str">
        <f t="shared" si="64"/>
        <v>FOOTCARE</v>
      </c>
      <c r="K4126" t="str">
        <f>VLOOKUP($A4126&amp;$C4126&amp;$B4126,Mapping!$C:$G,5,0)</f>
        <v>Adult Skin Care</v>
      </c>
      <c r="L4126" t="str">
        <f>VLOOKUP(J4126&amp;H4126,Mapping!J:K,2,0)</f>
        <v>Foot Care</v>
      </c>
      <c r="M4126" t="str">
        <f>IF(OR(I4126="PIZ BUIN",I4126="LISTERINE"),VLOOKUP(E4126,MAPEO!C:D,2,0)&amp;" "&amp;H4126,VLOOKUP(E4126,MAPEO!C:D,2,0))</f>
        <v>Neutrogena Foot</v>
      </c>
      <c r="N4126">
        <f>VLOOKUP(F4126,MD!A:B,2,0)</f>
        <v>0</v>
      </c>
    </row>
    <row r="4127" spans="1:14">
      <c r="A4127" t="s">
        <v>133</v>
      </c>
      <c r="B4127" t="s">
        <v>0</v>
      </c>
      <c r="C4127" t="s">
        <v>221</v>
      </c>
      <c r="D4127" t="s">
        <v>441</v>
      </c>
      <c r="E4127" t="s">
        <v>708</v>
      </c>
      <c r="F4127" t="s">
        <v>487</v>
      </c>
      <c r="G4127" s="3">
        <v>28266.45</v>
      </c>
      <c r="H4127" s="3" t="str">
        <f>VLOOKUP($A4127&amp;$C4127&amp;$B4127,Mapping!$C:$G,3,0)</f>
        <v>Beauty</v>
      </c>
      <c r="I4127" t="str">
        <f>VLOOKUP($A4127&amp;$C4127&amp;$B4127,Mapping!$C:$G,4,0)</f>
        <v>NEUTROGENA</v>
      </c>
      <c r="J4127" t="str">
        <f t="shared" si="64"/>
        <v>FOOTCARE</v>
      </c>
      <c r="K4127" t="str">
        <f>VLOOKUP($A4127&amp;$C4127&amp;$B4127,Mapping!$C:$G,5,0)</f>
        <v>Adult Skin Care</v>
      </c>
      <c r="L4127" t="str">
        <f>VLOOKUP(J4127&amp;H4127,Mapping!J:K,2,0)</f>
        <v>Foot Care</v>
      </c>
      <c r="M4127" t="str">
        <f>IF(OR(I4127="PIZ BUIN",I4127="LISTERINE"),VLOOKUP(E4127,MAPEO!C:D,2,0)&amp;" "&amp;H4127,VLOOKUP(E4127,MAPEO!C:D,2,0))</f>
        <v>Neutrogena Foot</v>
      </c>
      <c r="N4127">
        <f>VLOOKUP(F4127,MD!A:B,2,0)</f>
        <v>0</v>
      </c>
    </row>
    <row r="4128" spans="1:14">
      <c r="A4128" t="s">
        <v>133</v>
      </c>
      <c r="B4128" t="s">
        <v>0</v>
      </c>
      <c r="C4128" t="s">
        <v>221</v>
      </c>
      <c r="D4128" t="s">
        <v>441</v>
      </c>
      <c r="E4128" t="s">
        <v>708</v>
      </c>
      <c r="F4128" t="s">
        <v>488</v>
      </c>
      <c r="G4128" s="3">
        <v>8826.16</v>
      </c>
      <c r="H4128" s="3" t="str">
        <f>VLOOKUP($A4128&amp;$C4128&amp;$B4128,Mapping!$C:$G,3,0)</f>
        <v>Beauty</v>
      </c>
      <c r="I4128" t="str">
        <f>VLOOKUP($A4128&amp;$C4128&amp;$B4128,Mapping!$C:$G,4,0)</f>
        <v>NEUTROGENA</v>
      </c>
      <c r="J4128" t="str">
        <f t="shared" si="64"/>
        <v>FOOTCARE</v>
      </c>
      <c r="K4128" t="str">
        <f>VLOOKUP($A4128&amp;$C4128&amp;$B4128,Mapping!$C:$G,5,0)</f>
        <v>Adult Skin Care</v>
      </c>
      <c r="L4128" t="str">
        <f>VLOOKUP(J4128&amp;H4128,Mapping!J:K,2,0)</f>
        <v>Foot Care</v>
      </c>
      <c r="M4128" t="str">
        <f>IF(OR(I4128="PIZ BUIN",I4128="LISTERINE"),VLOOKUP(E4128,MAPEO!C:D,2,0)&amp;" "&amp;H4128,VLOOKUP(E4128,MAPEO!C:D,2,0))</f>
        <v>Neutrogena Foot</v>
      </c>
      <c r="N4128">
        <f>VLOOKUP(F4128,MD!A:B,2,0)</f>
        <v>0</v>
      </c>
    </row>
    <row r="4129" spans="1:14">
      <c r="A4129" t="s">
        <v>133</v>
      </c>
      <c r="B4129" t="s">
        <v>0</v>
      </c>
      <c r="C4129" t="s">
        <v>221</v>
      </c>
      <c r="D4129" t="s">
        <v>441</v>
      </c>
      <c r="E4129" t="s">
        <v>708</v>
      </c>
      <c r="F4129" t="s">
        <v>489</v>
      </c>
      <c r="G4129" s="3">
        <v>11533.58</v>
      </c>
      <c r="H4129" s="3" t="str">
        <f>VLOOKUP($A4129&amp;$C4129&amp;$B4129,Mapping!$C:$G,3,0)</f>
        <v>Beauty</v>
      </c>
      <c r="I4129" t="str">
        <f>VLOOKUP($A4129&amp;$C4129&amp;$B4129,Mapping!$C:$G,4,0)</f>
        <v>NEUTROGENA</v>
      </c>
      <c r="J4129" t="str">
        <f t="shared" si="64"/>
        <v>FOOTCARE</v>
      </c>
      <c r="K4129" t="str">
        <f>VLOOKUP($A4129&amp;$C4129&amp;$B4129,Mapping!$C:$G,5,0)</f>
        <v>Adult Skin Care</v>
      </c>
      <c r="L4129" t="str">
        <f>VLOOKUP(J4129&amp;H4129,Mapping!J:K,2,0)</f>
        <v>Foot Care</v>
      </c>
      <c r="M4129" t="str">
        <f>IF(OR(I4129="PIZ BUIN",I4129="LISTERINE"),VLOOKUP(E4129,MAPEO!C:D,2,0)&amp;" "&amp;H4129,VLOOKUP(E4129,MAPEO!C:D,2,0))</f>
        <v>Neutrogena Foot</v>
      </c>
      <c r="N4129">
        <f>VLOOKUP(F4129,MD!A:B,2,0)</f>
        <v>0</v>
      </c>
    </row>
    <row r="4130" spans="1:14">
      <c r="A4130" t="s">
        <v>133</v>
      </c>
      <c r="B4130" t="s">
        <v>0</v>
      </c>
      <c r="C4130" t="s">
        <v>221</v>
      </c>
      <c r="D4130" t="s">
        <v>441</v>
      </c>
      <c r="E4130" t="s">
        <v>708</v>
      </c>
      <c r="F4130" t="s">
        <v>490</v>
      </c>
      <c r="G4130" s="3">
        <v>10967.24</v>
      </c>
      <c r="H4130" s="3" t="str">
        <f>VLOOKUP($A4130&amp;$C4130&amp;$B4130,Mapping!$C:$G,3,0)</f>
        <v>Beauty</v>
      </c>
      <c r="I4130" t="str">
        <f>VLOOKUP($A4130&amp;$C4130&amp;$B4130,Mapping!$C:$G,4,0)</f>
        <v>NEUTROGENA</v>
      </c>
      <c r="J4130" t="str">
        <f t="shared" si="64"/>
        <v>FOOTCARE</v>
      </c>
      <c r="K4130" t="str">
        <f>VLOOKUP($A4130&amp;$C4130&amp;$B4130,Mapping!$C:$G,5,0)</f>
        <v>Adult Skin Care</v>
      </c>
      <c r="L4130" t="str">
        <f>VLOOKUP(J4130&amp;H4130,Mapping!J:K,2,0)</f>
        <v>Foot Care</v>
      </c>
      <c r="M4130" t="str">
        <f>IF(OR(I4130="PIZ BUIN",I4130="LISTERINE"),VLOOKUP(E4130,MAPEO!C:D,2,0)&amp;" "&amp;H4130,VLOOKUP(E4130,MAPEO!C:D,2,0))</f>
        <v>Neutrogena Foot</v>
      </c>
      <c r="N4130">
        <f>VLOOKUP(F4130,MD!A:B,2,0)</f>
        <v>0</v>
      </c>
    </row>
    <row r="4131" spans="1:14">
      <c r="A4131" t="s">
        <v>133</v>
      </c>
      <c r="B4131" t="s">
        <v>0</v>
      </c>
      <c r="C4131" t="s">
        <v>221</v>
      </c>
      <c r="D4131" t="s">
        <v>441</v>
      </c>
      <c r="E4131" t="s">
        <v>708</v>
      </c>
      <c r="F4131" t="s">
        <v>491</v>
      </c>
      <c r="G4131" s="3">
        <v>3932.96</v>
      </c>
      <c r="H4131" s="3" t="str">
        <f>VLOOKUP($A4131&amp;$C4131&amp;$B4131,Mapping!$C:$G,3,0)</f>
        <v>Beauty</v>
      </c>
      <c r="I4131" t="str">
        <f>VLOOKUP($A4131&amp;$C4131&amp;$B4131,Mapping!$C:$G,4,0)</f>
        <v>NEUTROGENA</v>
      </c>
      <c r="J4131" t="str">
        <f t="shared" si="64"/>
        <v>FOOTCARE</v>
      </c>
      <c r="K4131" t="str">
        <f>VLOOKUP($A4131&amp;$C4131&amp;$B4131,Mapping!$C:$G,5,0)</f>
        <v>Adult Skin Care</v>
      </c>
      <c r="L4131" t="str">
        <f>VLOOKUP(J4131&amp;H4131,Mapping!J:K,2,0)</f>
        <v>Foot Care</v>
      </c>
      <c r="M4131" t="str">
        <f>IF(OR(I4131="PIZ BUIN",I4131="LISTERINE"),VLOOKUP(E4131,MAPEO!C:D,2,0)&amp;" "&amp;H4131,VLOOKUP(E4131,MAPEO!C:D,2,0))</f>
        <v>Neutrogena Foot</v>
      </c>
      <c r="N4131">
        <f>VLOOKUP(F4131,MD!A:B,2,0)</f>
        <v>0</v>
      </c>
    </row>
    <row r="4132" spans="1:14">
      <c r="A4132" t="s">
        <v>133</v>
      </c>
      <c r="B4132" t="s">
        <v>0</v>
      </c>
      <c r="C4132" t="s">
        <v>221</v>
      </c>
      <c r="D4132" t="s">
        <v>441</v>
      </c>
      <c r="E4132" t="s">
        <v>708</v>
      </c>
      <c r="F4132" t="s">
        <v>492</v>
      </c>
      <c r="G4132" s="3">
        <v>4463.13</v>
      </c>
      <c r="H4132" s="3" t="str">
        <f>VLOOKUP($A4132&amp;$C4132&amp;$B4132,Mapping!$C:$G,3,0)</f>
        <v>Beauty</v>
      </c>
      <c r="I4132" t="str">
        <f>VLOOKUP($A4132&amp;$C4132&amp;$B4132,Mapping!$C:$G,4,0)</f>
        <v>NEUTROGENA</v>
      </c>
      <c r="J4132" t="str">
        <f t="shared" si="64"/>
        <v>FOOTCARE</v>
      </c>
      <c r="K4132" t="str">
        <f>VLOOKUP($A4132&amp;$C4132&amp;$B4132,Mapping!$C:$G,5,0)</f>
        <v>Adult Skin Care</v>
      </c>
      <c r="L4132" t="str">
        <f>VLOOKUP(J4132&amp;H4132,Mapping!J:K,2,0)</f>
        <v>Foot Care</v>
      </c>
      <c r="M4132" t="str">
        <f>IF(OR(I4132="PIZ BUIN",I4132="LISTERINE"),VLOOKUP(E4132,MAPEO!C:D,2,0)&amp;" "&amp;H4132,VLOOKUP(E4132,MAPEO!C:D,2,0))</f>
        <v>Neutrogena Foot</v>
      </c>
      <c r="N4132">
        <f>VLOOKUP(F4132,MD!A:B,2,0)</f>
        <v>0</v>
      </c>
    </row>
    <row r="4133" spans="1:14">
      <c r="A4133" t="s">
        <v>133</v>
      </c>
      <c r="B4133" t="s">
        <v>0</v>
      </c>
      <c r="C4133" t="s">
        <v>221</v>
      </c>
      <c r="D4133" t="s">
        <v>441</v>
      </c>
      <c r="E4133" t="s">
        <v>708</v>
      </c>
      <c r="F4133" t="s">
        <v>493</v>
      </c>
      <c r="G4133" s="3">
        <v>11669.11</v>
      </c>
      <c r="H4133" s="3" t="str">
        <f>VLOOKUP($A4133&amp;$C4133&amp;$B4133,Mapping!$C:$G,3,0)</f>
        <v>Beauty</v>
      </c>
      <c r="I4133" t="str">
        <f>VLOOKUP($A4133&amp;$C4133&amp;$B4133,Mapping!$C:$G,4,0)</f>
        <v>NEUTROGENA</v>
      </c>
      <c r="J4133" t="str">
        <f t="shared" si="64"/>
        <v>FOOTCARE</v>
      </c>
      <c r="K4133" t="str">
        <f>VLOOKUP($A4133&amp;$C4133&amp;$B4133,Mapping!$C:$G,5,0)</f>
        <v>Adult Skin Care</v>
      </c>
      <c r="L4133" t="str">
        <f>VLOOKUP(J4133&amp;H4133,Mapping!J:K,2,0)</f>
        <v>Foot Care</v>
      </c>
      <c r="M4133" t="str">
        <f>IF(OR(I4133="PIZ BUIN",I4133="LISTERINE"),VLOOKUP(E4133,MAPEO!C:D,2,0)&amp;" "&amp;H4133,VLOOKUP(E4133,MAPEO!C:D,2,0))</f>
        <v>Neutrogena Foot</v>
      </c>
      <c r="N4133">
        <f>VLOOKUP(F4133,MD!A:B,2,0)</f>
        <v>0</v>
      </c>
    </row>
    <row r="4134" spans="1:14">
      <c r="A4134" t="s">
        <v>133</v>
      </c>
      <c r="B4134" t="s">
        <v>0</v>
      </c>
      <c r="C4134" t="s">
        <v>221</v>
      </c>
      <c r="D4134" t="s">
        <v>441</v>
      </c>
      <c r="E4134" t="s">
        <v>708</v>
      </c>
      <c r="F4134" t="s">
        <v>95</v>
      </c>
      <c r="G4134" s="3">
        <v>2117.27</v>
      </c>
      <c r="H4134" s="3" t="str">
        <f>VLOOKUP($A4134&amp;$C4134&amp;$B4134,Mapping!$C:$G,3,0)</f>
        <v>Beauty</v>
      </c>
      <c r="I4134" t="str">
        <f>VLOOKUP($A4134&amp;$C4134&amp;$B4134,Mapping!$C:$G,4,0)</f>
        <v>NEUTROGENA</v>
      </c>
      <c r="J4134" t="str">
        <f t="shared" si="64"/>
        <v>FOOTCARE</v>
      </c>
      <c r="K4134" t="str">
        <f>VLOOKUP($A4134&amp;$C4134&amp;$B4134,Mapping!$C:$G,5,0)</f>
        <v>Adult Skin Care</v>
      </c>
      <c r="L4134" t="str">
        <f>VLOOKUP(J4134&amp;H4134,Mapping!J:K,2,0)</f>
        <v>Foot Care</v>
      </c>
      <c r="M4134" t="str">
        <f>IF(OR(I4134="PIZ BUIN",I4134="LISTERINE"),VLOOKUP(E4134,MAPEO!C:D,2,0)&amp;" "&amp;H4134,VLOOKUP(E4134,MAPEO!C:D,2,0))</f>
        <v>Neutrogena Foot</v>
      </c>
      <c r="N4134" t="str">
        <f>VLOOKUP(F4134,MD!A:B,2,0)</f>
        <v>YTD 2015</v>
      </c>
    </row>
    <row r="4135" spans="1:14">
      <c r="A4135" t="s">
        <v>133</v>
      </c>
      <c r="B4135" t="s">
        <v>0</v>
      </c>
      <c r="C4135" t="s">
        <v>221</v>
      </c>
      <c r="D4135" t="s">
        <v>441</v>
      </c>
      <c r="E4135" t="s">
        <v>708</v>
      </c>
      <c r="F4135" t="s">
        <v>96</v>
      </c>
      <c r="G4135" s="3">
        <v>62434.96</v>
      </c>
      <c r="H4135" s="3" t="str">
        <f>VLOOKUP($A4135&amp;$C4135&amp;$B4135,Mapping!$C:$G,3,0)</f>
        <v>Beauty</v>
      </c>
      <c r="I4135" t="str">
        <f>VLOOKUP($A4135&amp;$C4135&amp;$B4135,Mapping!$C:$G,4,0)</f>
        <v>NEUTROGENA</v>
      </c>
      <c r="J4135" t="str">
        <f t="shared" si="64"/>
        <v>FOOTCARE</v>
      </c>
      <c r="K4135" t="str">
        <f>VLOOKUP($A4135&amp;$C4135&amp;$B4135,Mapping!$C:$G,5,0)</f>
        <v>Adult Skin Care</v>
      </c>
      <c r="L4135" t="str">
        <f>VLOOKUP(J4135&amp;H4135,Mapping!J:K,2,0)</f>
        <v>Foot Care</v>
      </c>
      <c r="M4135" t="str">
        <f>IF(OR(I4135="PIZ BUIN",I4135="LISTERINE"),VLOOKUP(E4135,MAPEO!C:D,2,0)&amp;" "&amp;H4135,VLOOKUP(E4135,MAPEO!C:D,2,0))</f>
        <v>Neutrogena Foot</v>
      </c>
      <c r="N4135" t="str">
        <f>VLOOKUP(F4135,MD!A:B,2,0)</f>
        <v>YTD 2015</v>
      </c>
    </row>
    <row r="4136" spans="1:14">
      <c r="A4136" t="s">
        <v>133</v>
      </c>
      <c r="B4136" t="s">
        <v>0</v>
      </c>
      <c r="C4136" t="s">
        <v>221</v>
      </c>
      <c r="D4136" t="s">
        <v>441</v>
      </c>
      <c r="E4136" t="s">
        <v>708</v>
      </c>
      <c r="F4136" t="s">
        <v>97</v>
      </c>
      <c r="G4136" s="3">
        <v>42281.55</v>
      </c>
      <c r="H4136" s="3" t="str">
        <f>VLOOKUP($A4136&amp;$C4136&amp;$B4136,Mapping!$C:$G,3,0)</f>
        <v>Beauty</v>
      </c>
      <c r="I4136" t="str">
        <f>VLOOKUP($A4136&amp;$C4136&amp;$B4136,Mapping!$C:$G,4,0)</f>
        <v>NEUTROGENA</v>
      </c>
      <c r="J4136" t="str">
        <f t="shared" si="64"/>
        <v>FOOTCARE</v>
      </c>
      <c r="K4136" t="str">
        <f>VLOOKUP($A4136&amp;$C4136&amp;$B4136,Mapping!$C:$G,5,0)</f>
        <v>Adult Skin Care</v>
      </c>
      <c r="L4136" t="str">
        <f>VLOOKUP(J4136&amp;H4136,Mapping!J:K,2,0)</f>
        <v>Foot Care</v>
      </c>
      <c r="M4136" t="str">
        <f>IF(OR(I4136="PIZ BUIN",I4136="LISTERINE"),VLOOKUP(E4136,MAPEO!C:D,2,0)&amp;" "&amp;H4136,VLOOKUP(E4136,MAPEO!C:D,2,0))</f>
        <v>Neutrogena Foot</v>
      </c>
      <c r="N4136" t="str">
        <f>VLOOKUP(F4136,MD!A:B,2,0)</f>
        <v>YTD 2015</v>
      </c>
    </row>
    <row r="4137" spans="1:14">
      <c r="A4137" t="s">
        <v>133</v>
      </c>
      <c r="B4137" t="s">
        <v>0</v>
      </c>
      <c r="C4137" t="s">
        <v>221</v>
      </c>
      <c r="D4137" t="s">
        <v>441</v>
      </c>
      <c r="E4137" t="s">
        <v>708</v>
      </c>
      <c r="F4137" t="s">
        <v>101</v>
      </c>
      <c r="G4137" s="3">
        <v>17787.560000000001</v>
      </c>
      <c r="H4137" s="3" t="str">
        <f>VLOOKUP($A4137&amp;$C4137&amp;$B4137,Mapping!$C:$G,3,0)</f>
        <v>Beauty</v>
      </c>
      <c r="I4137" t="str">
        <f>VLOOKUP($A4137&amp;$C4137&amp;$B4137,Mapping!$C:$G,4,0)</f>
        <v>NEUTROGENA</v>
      </c>
      <c r="J4137" t="str">
        <f t="shared" si="64"/>
        <v>FOOTCARE</v>
      </c>
      <c r="K4137" t="str">
        <f>VLOOKUP($A4137&amp;$C4137&amp;$B4137,Mapping!$C:$G,5,0)</f>
        <v>Adult Skin Care</v>
      </c>
      <c r="L4137" t="str">
        <f>VLOOKUP(J4137&amp;H4137,Mapping!J:K,2,0)</f>
        <v>Foot Care</v>
      </c>
      <c r="M4137" t="str">
        <f>IF(OR(I4137="PIZ BUIN",I4137="LISTERINE"),VLOOKUP(E4137,MAPEO!C:D,2,0)&amp;" "&amp;H4137,VLOOKUP(E4137,MAPEO!C:D,2,0))</f>
        <v>Neutrogena Foot</v>
      </c>
      <c r="N4137" t="str">
        <f>VLOOKUP(F4137,MD!A:B,2,0)</f>
        <v>YTD 2015</v>
      </c>
    </row>
    <row r="4138" spans="1:14">
      <c r="A4138" t="s">
        <v>133</v>
      </c>
      <c r="B4138" t="s">
        <v>0</v>
      </c>
      <c r="C4138" t="s">
        <v>221</v>
      </c>
      <c r="D4138" t="s">
        <v>441</v>
      </c>
      <c r="E4138" t="s">
        <v>708</v>
      </c>
      <c r="F4138" t="s">
        <v>104</v>
      </c>
      <c r="G4138" s="3">
        <v>11765</v>
      </c>
      <c r="H4138" s="3" t="str">
        <f>VLOOKUP($A4138&amp;$C4138&amp;$B4138,Mapping!$C:$G,3,0)</f>
        <v>Beauty</v>
      </c>
      <c r="I4138" t="str">
        <f>VLOOKUP($A4138&amp;$C4138&amp;$B4138,Mapping!$C:$G,4,0)</f>
        <v>NEUTROGENA</v>
      </c>
      <c r="J4138" t="str">
        <f t="shared" si="64"/>
        <v>FOOTCARE</v>
      </c>
      <c r="K4138" t="str">
        <f>VLOOKUP($A4138&amp;$C4138&amp;$B4138,Mapping!$C:$G,5,0)</f>
        <v>Adult Skin Care</v>
      </c>
      <c r="L4138" t="str">
        <f>VLOOKUP(J4138&amp;H4138,Mapping!J:K,2,0)</f>
        <v>Foot Care</v>
      </c>
      <c r="M4138" t="str">
        <f>IF(OR(I4138="PIZ BUIN",I4138="LISTERINE"),VLOOKUP(E4138,MAPEO!C:D,2,0)&amp;" "&amp;H4138,VLOOKUP(E4138,MAPEO!C:D,2,0))</f>
        <v>Neutrogena Foot</v>
      </c>
      <c r="N4138" t="str">
        <f>VLOOKUP(F4138,MD!A:B,2,0)</f>
        <v>YTD 2015</v>
      </c>
    </row>
    <row r="4139" spans="1:14">
      <c r="A4139" t="s">
        <v>133</v>
      </c>
      <c r="B4139" t="s">
        <v>0</v>
      </c>
      <c r="C4139" t="s">
        <v>221</v>
      </c>
      <c r="D4139" t="s">
        <v>441</v>
      </c>
      <c r="E4139" t="s">
        <v>708</v>
      </c>
      <c r="F4139" t="s">
        <v>105</v>
      </c>
      <c r="G4139" s="3">
        <v>34427.760000000002</v>
      </c>
      <c r="H4139" s="3" t="str">
        <f>VLOOKUP($A4139&amp;$C4139&amp;$B4139,Mapping!$C:$G,3,0)</f>
        <v>Beauty</v>
      </c>
      <c r="I4139" t="str">
        <f>VLOOKUP($A4139&amp;$C4139&amp;$B4139,Mapping!$C:$G,4,0)</f>
        <v>NEUTROGENA</v>
      </c>
      <c r="J4139" t="str">
        <f t="shared" si="64"/>
        <v>FOOTCARE</v>
      </c>
      <c r="K4139" t="str">
        <f>VLOOKUP($A4139&amp;$C4139&amp;$B4139,Mapping!$C:$G,5,0)</f>
        <v>Adult Skin Care</v>
      </c>
      <c r="L4139" t="str">
        <f>VLOOKUP(J4139&amp;H4139,Mapping!J:K,2,0)</f>
        <v>Foot Care</v>
      </c>
      <c r="M4139" t="str">
        <f>IF(OR(I4139="PIZ BUIN",I4139="LISTERINE"),VLOOKUP(E4139,MAPEO!C:D,2,0)&amp;" "&amp;H4139,VLOOKUP(E4139,MAPEO!C:D,2,0))</f>
        <v>Neutrogena Foot</v>
      </c>
      <c r="N4139" t="str">
        <f>VLOOKUP(F4139,MD!A:B,2,0)</f>
        <v>YTD 2015</v>
      </c>
    </row>
    <row r="4140" spans="1:14">
      <c r="A4140" t="s">
        <v>133</v>
      </c>
      <c r="B4140" t="s">
        <v>0</v>
      </c>
      <c r="C4140" t="s">
        <v>221</v>
      </c>
      <c r="D4140" t="s">
        <v>441</v>
      </c>
      <c r="E4140" t="s">
        <v>708</v>
      </c>
      <c r="F4140" t="s">
        <v>106</v>
      </c>
      <c r="G4140" s="3">
        <v>7317.63</v>
      </c>
      <c r="H4140" s="3" t="str">
        <f>VLOOKUP($A4140&amp;$C4140&amp;$B4140,Mapping!$C:$G,3,0)</f>
        <v>Beauty</v>
      </c>
      <c r="I4140" t="str">
        <f>VLOOKUP($A4140&amp;$C4140&amp;$B4140,Mapping!$C:$G,4,0)</f>
        <v>NEUTROGENA</v>
      </c>
      <c r="J4140" t="str">
        <f t="shared" si="64"/>
        <v>FOOTCARE</v>
      </c>
      <c r="K4140" t="str">
        <f>VLOOKUP($A4140&amp;$C4140&amp;$B4140,Mapping!$C:$G,5,0)</f>
        <v>Adult Skin Care</v>
      </c>
      <c r="L4140" t="str">
        <f>VLOOKUP(J4140&amp;H4140,Mapping!J:K,2,0)</f>
        <v>Foot Care</v>
      </c>
      <c r="M4140" t="str">
        <f>IF(OR(I4140="PIZ BUIN",I4140="LISTERINE"),VLOOKUP(E4140,MAPEO!C:D,2,0)&amp;" "&amp;H4140,VLOOKUP(E4140,MAPEO!C:D,2,0))</f>
        <v>Neutrogena Foot</v>
      </c>
      <c r="N4140" t="str">
        <f>VLOOKUP(F4140,MD!A:B,2,0)</f>
        <v>YTD 2015</v>
      </c>
    </row>
    <row r="4141" spans="1:14">
      <c r="A4141" t="s">
        <v>133</v>
      </c>
      <c r="B4141" t="s">
        <v>0</v>
      </c>
      <c r="C4141" t="s">
        <v>221</v>
      </c>
      <c r="D4141" t="s">
        <v>441</v>
      </c>
      <c r="E4141" t="s">
        <v>708</v>
      </c>
      <c r="F4141" t="s">
        <v>108</v>
      </c>
      <c r="G4141" s="3">
        <v>8398.74</v>
      </c>
      <c r="H4141" s="3" t="str">
        <f>VLOOKUP($A4141&amp;$C4141&amp;$B4141,Mapping!$C:$G,3,0)</f>
        <v>Beauty</v>
      </c>
      <c r="I4141" t="str">
        <f>VLOOKUP($A4141&amp;$C4141&amp;$B4141,Mapping!$C:$G,4,0)</f>
        <v>NEUTROGENA</v>
      </c>
      <c r="J4141" t="str">
        <f t="shared" si="64"/>
        <v>FOOTCARE</v>
      </c>
      <c r="K4141" t="str">
        <f>VLOOKUP($A4141&amp;$C4141&amp;$B4141,Mapping!$C:$G,5,0)</f>
        <v>Adult Skin Care</v>
      </c>
      <c r="L4141" t="str">
        <f>VLOOKUP(J4141&amp;H4141,Mapping!J:K,2,0)</f>
        <v>Foot Care</v>
      </c>
      <c r="M4141" t="str">
        <f>IF(OR(I4141="PIZ BUIN",I4141="LISTERINE"),VLOOKUP(E4141,MAPEO!C:D,2,0)&amp;" "&amp;H4141,VLOOKUP(E4141,MAPEO!C:D,2,0))</f>
        <v>Neutrogena Foot</v>
      </c>
      <c r="N4141">
        <f>VLOOKUP(F4141,MD!A:B,2,0)</f>
        <v>0</v>
      </c>
    </row>
    <row r="4142" spans="1:14">
      <c r="A4142" t="s">
        <v>133</v>
      </c>
      <c r="B4142" t="s">
        <v>0</v>
      </c>
      <c r="C4142" t="s">
        <v>221</v>
      </c>
      <c r="D4142" t="s">
        <v>441</v>
      </c>
      <c r="E4142" t="s">
        <v>708</v>
      </c>
      <c r="F4142" t="s">
        <v>109</v>
      </c>
      <c r="G4142" s="3">
        <v>11301.15</v>
      </c>
      <c r="H4142" s="3" t="str">
        <f>VLOOKUP($A4142&amp;$C4142&amp;$B4142,Mapping!$C:$G,3,0)</f>
        <v>Beauty</v>
      </c>
      <c r="I4142" t="str">
        <f>VLOOKUP($A4142&amp;$C4142&amp;$B4142,Mapping!$C:$G,4,0)</f>
        <v>NEUTROGENA</v>
      </c>
      <c r="J4142" t="str">
        <f t="shared" si="64"/>
        <v>FOOTCARE</v>
      </c>
      <c r="K4142" t="str">
        <f>VLOOKUP($A4142&amp;$C4142&amp;$B4142,Mapping!$C:$G,5,0)</f>
        <v>Adult Skin Care</v>
      </c>
      <c r="L4142" t="str">
        <f>VLOOKUP(J4142&amp;H4142,Mapping!J:K,2,0)</f>
        <v>Foot Care</v>
      </c>
      <c r="M4142" t="str">
        <f>IF(OR(I4142="PIZ BUIN",I4142="LISTERINE"),VLOOKUP(E4142,MAPEO!C:D,2,0)&amp;" "&amp;H4142,VLOOKUP(E4142,MAPEO!C:D,2,0))</f>
        <v>Neutrogena Foot</v>
      </c>
      <c r="N4142">
        <f>VLOOKUP(F4142,MD!A:B,2,0)</f>
        <v>0</v>
      </c>
    </row>
    <row r="4143" spans="1:14">
      <c r="A4143" t="s">
        <v>133</v>
      </c>
      <c r="B4143" t="s">
        <v>0</v>
      </c>
      <c r="C4143" t="s">
        <v>221</v>
      </c>
      <c r="D4143" t="s">
        <v>441</v>
      </c>
      <c r="E4143" t="s">
        <v>708</v>
      </c>
      <c r="F4143" t="s">
        <v>110</v>
      </c>
      <c r="G4143" s="3">
        <v>3683.68</v>
      </c>
      <c r="H4143" s="3" t="str">
        <f>VLOOKUP($A4143&amp;$C4143&amp;$B4143,Mapping!$C:$G,3,0)</f>
        <v>Beauty</v>
      </c>
      <c r="I4143" t="str">
        <f>VLOOKUP($A4143&amp;$C4143&amp;$B4143,Mapping!$C:$G,4,0)</f>
        <v>NEUTROGENA</v>
      </c>
      <c r="J4143" t="str">
        <f t="shared" si="64"/>
        <v>FOOTCARE</v>
      </c>
      <c r="K4143" t="str">
        <f>VLOOKUP($A4143&amp;$C4143&amp;$B4143,Mapping!$C:$G,5,0)</f>
        <v>Adult Skin Care</v>
      </c>
      <c r="L4143" t="str">
        <f>VLOOKUP(J4143&amp;H4143,Mapping!J:K,2,0)</f>
        <v>Foot Care</v>
      </c>
      <c r="M4143" t="str">
        <f>IF(OR(I4143="PIZ BUIN",I4143="LISTERINE"),VLOOKUP(E4143,MAPEO!C:D,2,0)&amp;" "&amp;H4143,VLOOKUP(E4143,MAPEO!C:D,2,0))</f>
        <v>Neutrogena Foot</v>
      </c>
      <c r="N4143">
        <f>VLOOKUP(F4143,MD!A:B,2,0)</f>
        <v>0</v>
      </c>
    </row>
    <row r="4144" spans="1:14">
      <c r="A4144" t="s">
        <v>133</v>
      </c>
      <c r="B4144" t="s">
        <v>0</v>
      </c>
      <c r="C4144" t="s">
        <v>221</v>
      </c>
      <c r="D4144" t="s">
        <v>441</v>
      </c>
      <c r="E4144" t="s">
        <v>708</v>
      </c>
      <c r="F4144" t="s">
        <v>111</v>
      </c>
      <c r="G4144" s="3">
        <v>5159.6499999999996</v>
      </c>
      <c r="H4144" s="3" t="str">
        <f>VLOOKUP($A4144&amp;$C4144&amp;$B4144,Mapping!$C:$G,3,0)</f>
        <v>Beauty</v>
      </c>
      <c r="I4144" t="str">
        <f>VLOOKUP($A4144&amp;$C4144&amp;$B4144,Mapping!$C:$G,4,0)</f>
        <v>NEUTROGENA</v>
      </c>
      <c r="J4144" t="str">
        <f t="shared" si="64"/>
        <v>FOOTCARE</v>
      </c>
      <c r="K4144" t="str">
        <f>VLOOKUP($A4144&amp;$C4144&amp;$B4144,Mapping!$C:$G,5,0)</f>
        <v>Adult Skin Care</v>
      </c>
      <c r="L4144" t="str">
        <f>VLOOKUP(J4144&amp;H4144,Mapping!J:K,2,0)</f>
        <v>Foot Care</v>
      </c>
      <c r="M4144" t="str">
        <f>IF(OR(I4144="PIZ BUIN",I4144="LISTERINE"),VLOOKUP(E4144,MAPEO!C:D,2,0)&amp;" "&amp;H4144,VLOOKUP(E4144,MAPEO!C:D,2,0))</f>
        <v>Neutrogena Foot</v>
      </c>
      <c r="N4144">
        <f>VLOOKUP(F4144,MD!A:B,2,0)</f>
        <v>0</v>
      </c>
    </row>
    <row r="4145" spans="1:14">
      <c r="A4145" t="s">
        <v>133</v>
      </c>
      <c r="B4145" t="s">
        <v>0</v>
      </c>
      <c r="C4145" t="s">
        <v>221</v>
      </c>
      <c r="D4145" t="s">
        <v>441</v>
      </c>
      <c r="E4145" t="s">
        <v>708</v>
      </c>
      <c r="F4145" t="s">
        <v>114</v>
      </c>
      <c r="G4145" s="3">
        <v>13300.76</v>
      </c>
      <c r="H4145" s="3" t="str">
        <f>VLOOKUP($A4145&amp;$C4145&amp;$B4145,Mapping!$C:$G,3,0)</f>
        <v>Beauty</v>
      </c>
      <c r="I4145" t="str">
        <f>VLOOKUP($A4145&amp;$C4145&amp;$B4145,Mapping!$C:$G,4,0)</f>
        <v>NEUTROGENA</v>
      </c>
      <c r="J4145" t="str">
        <f t="shared" si="64"/>
        <v>FOOTCARE</v>
      </c>
      <c r="K4145" t="str">
        <f>VLOOKUP($A4145&amp;$C4145&amp;$B4145,Mapping!$C:$G,5,0)</f>
        <v>Adult Skin Care</v>
      </c>
      <c r="L4145" t="str">
        <f>VLOOKUP(J4145&amp;H4145,Mapping!J:K,2,0)</f>
        <v>Foot Care</v>
      </c>
      <c r="M4145" t="str">
        <f>IF(OR(I4145="PIZ BUIN",I4145="LISTERINE"),VLOOKUP(E4145,MAPEO!C:D,2,0)&amp;" "&amp;H4145,VLOOKUP(E4145,MAPEO!C:D,2,0))</f>
        <v>Neutrogena Foot</v>
      </c>
      <c r="N4145">
        <f>VLOOKUP(F4145,MD!A:B,2,0)</f>
        <v>0</v>
      </c>
    </row>
    <row r="4146" spans="1:14">
      <c r="A4146" t="s">
        <v>133</v>
      </c>
      <c r="B4146" t="s">
        <v>0</v>
      </c>
      <c r="C4146" t="s">
        <v>221</v>
      </c>
      <c r="D4146" t="s">
        <v>441</v>
      </c>
      <c r="E4146" t="s">
        <v>708</v>
      </c>
      <c r="F4146" t="s">
        <v>115</v>
      </c>
      <c r="G4146" s="3">
        <v>6242.89</v>
      </c>
      <c r="H4146" s="3" t="str">
        <f>VLOOKUP($A4146&amp;$C4146&amp;$B4146,Mapping!$C:$G,3,0)</f>
        <v>Beauty</v>
      </c>
      <c r="I4146" t="str">
        <f>VLOOKUP($A4146&amp;$C4146&amp;$B4146,Mapping!$C:$G,4,0)</f>
        <v>NEUTROGENA</v>
      </c>
      <c r="J4146" t="str">
        <f t="shared" si="64"/>
        <v>FOOTCARE</v>
      </c>
      <c r="K4146" t="str">
        <f>VLOOKUP($A4146&amp;$C4146&amp;$B4146,Mapping!$C:$G,5,0)</f>
        <v>Adult Skin Care</v>
      </c>
      <c r="L4146" t="str">
        <f>VLOOKUP(J4146&amp;H4146,Mapping!J:K,2,0)</f>
        <v>Foot Care</v>
      </c>
      <c r="M4146" t="str">
        <f>IF(OR(I4146="PIZ BUIN",I4146="LISTERINE"),VLOOKUP(E4146,MAPEO!C:D,2,0)&amp;" "&amp;H4146,VLOOKUP(E4146,MAPEO!C:D,2,0))</f>
        <v>Neutrogena Foot</v>
      </c>
      <c r="N4146" t="str">
        <f>VLOOKUP(F4146,MD!A:B,2,0)</f>
        <v>YTD 2016</v>
      </c>
    </row>
    <row r="4147" spans="1:14">
      <c r="A4147" t="s">
        <v>133</v>
      </c>
      <c r="B4147" t="s">
        <v>0</v>
      </c>
      <c r="C4147" t="s">
        <v>221</v>
      </c>
      <c r="D4147" t="s">
        <v>441</v>
      </c>
      <c r="E4147" t="s">
        <v>708</v>
      </c>
      <c r="F4147" t="s">
        <v>117</v>
      </c>
      <c r="G4147" s="3">
        <v>55847.48</v>
      </c>
      <c r="H4147" s="3" t="str">
        <f>VLOOKUP($A4147&amp;$C4147&amp;$B4147,Mapping!$C:$G,3,0)</f>
        <v>Beauty</v>
      </c>
      <c r="I4147" t="str">
        <f>VLOOKUP($A4147&amp;$C4147&amp;$B4147,Mapping!$C:$G,4,0)</f>
        <v>NEUTROGENA</v>
      </c>
      <c r="J4147" t="str">
        <f t="shared" si="64"/>
        <v>FOOTCARE</v>
      </c>
      <c r="K4147" t="str">
        <f>VLOOKUP($A4147&amp;$C4147&amp;$B4147,Mapping!$C:$G,5,0)</f>
        <v>Adult Skin Care</v>
      </c>
      <c r="L4147" t="str">
        <f>VLOOKUP(J4147&amp;H4147,Mapping!J:K,2,0)</f>
        <v>Foot Care</v>
      </c>
      <c r="M4147" t="str">
        <f>IF(OR(I4147="PIZ BUIN",I4147="LISTERINE"),VLOOKUP(E4147,MAPEO!C:D,2,0)&amp;" "&amp;H4147,VLOOKUP(E4147,MAPEO!C:D,2,0))</f>
        <v>Neutrogena Foot</v>
      </c>
      <c r="N4147" t="str">
        <f>VLOOKUP(F4147,MD!A:B,2,0)</f>
        <v>YTD 2016</v>
      </c>
    </row>
    <row r="4148" spans="1:14">
      <c r="A4148" t="s">
        <v>133</v>
      </c>
      <c r="B4148" t="s">
        <v>0</v>
      </c>
      <c r="C4148" t="s">
        <v>221</v>
      </c>
      <c r="D4148" t="s">
        <v>441</v>
      </c>
      <c r="E4148" t="s">
        <v>708</v>
      </c>
      <c r="F4148" t="s">
        <v>118</v>
      </c>
      <c r="G4148" s="3">
        <v>39618.33</v>
      </c>
      <c r="H4148" s="3" t="str">
        <f>VLOOKUP($A4148&amp;$C4148&amp;$B4148,Mapping!$C:$G,3,0)</f>
        <v>Beauty</v>
      </c>
      <c r="I4148" t="str">
        <f>VLOOKUP($A4148&amp;$C4148&amp;$B4148,Mapping!$C:$G,4,0)</f>
        <v>NEUTROGENA</v>
      </c>
      <c r="J4148" t="str">
        <f t="shared" si="64"/>
        <v>FOOTCARE</v>
      </c>
      <c r="K4148" t="str">
        <f>VLOOKUP($A4148&amp;$C4148&amp;$B4148,Mapping!$C:$G,5,0)</f>
        <v>Adult Skin Care</v>
      </c>
      <c r="L4148" t="str">
        <f>VLOOKUP(J4148&amp;H4148,Mapping!J:K,2,0)</f>
        <v>Foot Care</v>
      </c>
      <c r="M4148" t="str">
        <f>IF(OR(I4148="PIZ BUIN",I4148="LISTERINE"),VLOOKUP(E4148,MAPEO!C:D,2,0)&amp;" "&amp;H4148,VLOOKUP(E4148,MAPEO!C:D,2,0))</f>
        <v>Neutrogena Foot</v>
      </c>
      <c r="N4148" t="str">
        <f>VLOOKUP(F4148,MD!A:B,2,0)</f>
        <v>YTD 2016</v>
      </c>
    </row>
    <row r="4149" spans="1:14">
      <c r="A4149" t="s">
        <v>133</v>
      </c>
      <c r="B4149" t="s">
        <v>0</v>
      </c>
      <c r="C4149" t="s">
        <v>221</v>
      </c>
      <c r="D4149" t="s">
        <v>441</v>
      </c>
      <c r="E4149" t="s">
        <v>709</v>
      </c>
      <c r="F4149" t="s">
        <v>482</v>
      </c>
      <c r="G4149" s="3">
        <v>11996.62</v>
      </c>
      <c r="H4149" s="3" t="str">
        <f>VLOOKUP($A4149&amp;$C4149&amp;$B4149,Mapping!$C:$G,3,0)</f>
        <v>Beauty</v>
      </c>
      <c r="I4149" t="str">
        <f>VLOOKUP($A4149&amp;$C4149&amp;$B4149,Mapping!$C:$G,4,0)</f>
        <v>NEUTROGENA</v>
      </c>
      <c r="J4149" t="str">
        <f t="shared" si="64"/>
        <v>FOOTCARE</v>
      </c>
      <c r="K4149" t="str">
        <f>VLOOKUP($A4149&amp;$C4149&amp;$B4149,Mapping!$C:$G,5,0)</f>
        <v>Adult Skin Care</v>
      </c>
      <c r="L4149" t="str">
        <f>VLOOKUP(J4149&amp;H4149,Mapping!J:K,2,0)</f>
        <v>Foot Care</v>
      </c>
      <c r="M4149" t="str">
        <f>IF(OR(I4149="PIZ BUIN",I4149="LISTERINE"),VLOOKUP(E4149,MAPEO!C:D,2,0)&amp;" "&amp;H4149,VLOOKUP(E4149,MAPEO!C:D,2,0))</f>
        <v>Neutrogena Foot</v>
      </c>
      <c r="N4149">
        <f>VLOOKUP(F4149,MD!A:B,2,0)</f>
        <v>0</v>
      </c>
    </row>
    <row r="4150" spans="1:14">
      <c r="A4150" t="s">
        <v>133</v>
      </c>
      <c r="B4150" t="s">
        <v>0</v>
      </c>
      <c r="C4150" t="s">
        <v>221</v>
      </c>
      <c r="D4150" t="s">
        <v>441</v>
      </c>
      <c r="E4150" t="s">
        <v>709</v>
      </c>
      <c r="F4150" t="s">
        <v>483</v>
      </c>
      <c r="G4150" s="3">
        <v>354097.43</v>
      </c>
      <c r="H4150" s="3" t="str">
        <f>VLOOKUP($A4150&amp;$C4150&amp;$B4150,Mapping!$C:$G,3,0)</f>
        <v>Beauty</v>
      </c>
      <c r="I4150" t="str">
        <f>VLOOKUP($A4150&amp;$C4150&amp;$B4150,Mapping!$C:$G,4,0)</f>
        <v>NEUTROGENA</v>
      </c>
      <c r="J4150" t="str">
        <f t="shared" si="64"/>
        <v>FOOTCARE</v>
      </c>
      <c r="K4150" t="str">
        <f>VLOOKUP($A4150&amp;$C4150&amp;$B4150,Mapping!$C:$G,5,0)</f>
        <v>Adult Skin Care</v>
      </c>
      <c r="L4150" t="str">
        <f>VLOOKUP(J4150&amp;H4150,Mapping!J:K,2,0)</f>
        <v>Foot Care</v>
      </c>
      <c r="M4150" t="str">
        <f>IF(OR(I4150="PIZ BUIN",I4150="LISTERINE"),VLOOKUP(E4150,MAPEO!C:D,2,0)&amp;" "&amp;H4150,VLOOKUP(E4150,MAPEO!C:D,2,0))</f>
        <v>Neutrogena Foot</v>
      </c>
      <c r="N4150">
        <f>VLOOKUP(F4150,MD!A:B,2,0)</f>
        <v>0</v>
      </c>
    </row>
    <row r="4151" spans="1:14">
      <c r="A4151" t="s">
        <v>133</v>
      </c>
      <c r="B4151" t="s">
        <v>0</v>
      </c>
      <c r="C4151" t="s">
        <v>221</v>
      </c>
      <c r="D4151" t="s">
        <v>441</v>
      </c>
      <c r="E4151" t="s">
        <v>709</v>
      </c>
      <c r="F4151" t="s">
        <v>484</v>
      </c>
      <c r="G4151" s="3">
        <v>362774.28</v>
      </c>
      <c r="H4151" s="3" t="str">
        <f>VLOOKUP($A4151&amp;$C4151&amp;$B4151,Mapping!$C:$G,3,0)</f>
        <v>Beauty</v>
      </c>
      <c r="I4151" t="str">
        <f>VLOOKUP($A4151&amp;$C4151&amp;$B4151,Mapping!$C:$G,4,0)</f>
        <v>NEUTROGENA</v>
      </c>
      <c r="J4151" t="str">
        <f t="shared" ref="J4151:J4214" si="65">IF(OR(C4151="ROC",C4151="COMPEED"),E4151,D4151)</f>
        <v>FOOTCARE</v>
      </c>
      <c r="K4151" t="str">
        <f>VLOOKUP($A4151&amp;$C4151&amp;$B4151,Mapping!$C:$G,5,0)</f>
        <v>Adult Skin Care</v>
      </c>
      <c r="L4151" t="str">
        <f>VLOOKUP(J4151&amp;H4151,Mapping!J:K,2,0)</f>
        <v>Foot Care</v>
      </c>
      <c r="M4151" t="str">
        <f>IF(OR(I4151="PIZ BUIN",I4151="LISTERINE"),VLOOKUP(E4151,MAPEO!C:D,2,0)&amp;" "&amp;H4151,VLOOKUP(E4151,MAPEO!C:D,2,0))</f>
        <v>Neutrogena Foot</v>
      </c>
      <c r="N4151">
        <f>VLOOKUP(F4151,MD!A:B,2,0)</f>
        <v>0</v>
      </c>
    </row>
    <row r="4152" spans="1:14">
      <c r="A4152" t="s">
        <v>133</v>
      </c>
      <c r="B4152" t="s">
        <v>0</v>
      </c>
      <c r="C4152" t="s">
        <v>221</v>
      </c>
      <c r="D4152" t="s">
        <v>441</v>
      </c>
      <c r="E4152" t="s">
        <v>709</v>
      </c>
      <c r="F4152" t="s">
        <v>485</v>
      </c>
      <c r="G4152" s="3">
        <v>132376.57</v>
      </c>
      <c r="H4152" s="3" t="str">
        <f>VLOOKUP($A4152&amp;$C4152&amp;$B4152,Mapping!$C:$G,3,0)</f>
        <v>Beauty</v>
      </c>
      <c r="I4152" t="str">
        <f>VLOOKUP($A4152&amp;$C4152&amp;$B4152,Mapping!$C:$G,4,0)</f>
        <v>NEUTROGENA</v>
      </c>
      <c r="J4152" t="str">
        <f t="shared" si="65"/>
        <v>FOOTCARE</v>
      </c>
      <c r="K4152" t="str">
        <f>VLOOKUP($A4152&amp;$C4152&amp;$B4152,Mapping!$C:$G,5,0)</f>
        <v>Adult Skin Care</v>
      </c>
      <c r="L4152" t="str">
        <f>VLOOKUP(J4152&amp;H4152,Mapping!J:K,2,0)</f>
        <v>Foot Care</v>
      </c>
      <c r="M4152" t="str">
        <f>IF(OR(I4152="PIZ BUIN",I4152="LISTERINE"),VLOOKUP(E4152,MAPEO!C:D,2,0)&amp;" "&amp;H4152,VLOOKUP(E4152,MAPEO!C:D,2,0))</f>
        <v>Neutrogena Foot</v>
      </c>
      <c r="N4152">
        <f>VLOOKUP(F4152,MD!A:B,2,0)</f>
        <v>0</v>
      </c>
    </row>
    <row r="4153" spans="1:14">
      <c r="A4153" t="s">
        <v>133</v>
      </c>
      <c r="B4153" t="s">
        <v>0</v>
      </c>
      <c r="C4153" t="s">
        <v>221</v>
      </c>
      <c r="D4153" t="s">
        <v>441</v>
      </c>
      <c r="E4153" t="s">
        <v>709</v>
      </c>
      <c r="F4153" t="s">
        <v>486</v>
      </c>
      <c r="G4153" s="3">
        <v>81600.399999999994</v>
      </c>
      <c r="H4153" s="3" t="str">
        <f>VLOOKUP($A4153&amp;$C4153&amp;$B4153,Mapping!$C:$G,3,0)</f>
        <v>Beauty</v>
      </c>
      <c r="I4153" t="str">
        <f>VLOOKUP($A4153&amp;$C4153&amp;$B4153,Mapping!$C:$G,4,0)</f>
        <v>NEUTROGENA</v>
      </c>
      <c r="J4153" t="str">
        <f t="shared" si="65"/>
        <v>FOOTCARE</v>
      </c>
      <c r="K4153" t="str">
        <f>VLOOKUP($A4153&amp;$C4153&amp;$B4153,Mapping!$C:$G,5,0)</f>
        <v>Adult Skin Care</v>
      </c>
      <c r="L4153" t="str">
        <f>VLOOKUP(J4153&amp;H4153,Mapping!J:K,2,0)</f>
        <v>Foot Care</v>
      </c>
      <c r="M4153" t="str">
        <f>IF(OR(I4153="PIZ BUIN",I4153="LISTERINE"),VLOOKUP(E4153,MAPEO!C:D,2,0)&amp;" "&amp;H4153,VLOOKUP(E4153,MAPEO!C:D,2,0))</f>
        <v>Neutrogena Foot</v>
      </c>
      <c r="N4153">
        <f>VLOOKUP(F4153,MD!A:B,2,0)</f>
        <v>0</v>
      </c>
    </row>
    <row r="4154" spans="1:14">
      <c r="A4154" t="s">
        <v>133</v>
      </c>
      <c r="B4154" t="s">
        <v>0</v>
      </c>
      <c r="C4154" t="s">
        <v>221</v>
      </c>
      <c r="D4154" t="s">
        <v>441</v>
      </c>
      <c r="E4154" t="s">
        <v>709</v>
      </c>
      <c r="F4154" t="s">
        <v>487</v>
      </c>
      <c r="G4154" s="3">
        <v>201540.07</v>
      </c>
      <c r="H4154" s="3" t="str">
        <f>VLOOKUP($A4154&amp;$C4154&amp;$B4154,Mapping!$C:$G,3,0)</f>
        <v>Beauty</v>
      </c>
      <c r="I4154" t="str">
        <f>VLOOKUP($A4154&amp;$C4154&amp;$B4154,Mapping!$C:$G,4,0)</f>
        <v>NEUTROGENA</v>
      </c>
      <c r="J4154" t="str">
        <f t="shared" si="65"/>
        <v>FOOTCARE</v>
      </c>
      <c r="K4154" t="str">
        <f>VLOOKUP($A4154&amp;$C4154&amp;$B4154,Mapping!$C:$G,5,0)</f>
        <v>Adult Skin Care</v>
      </c>
      <c r="L4154" t="str">
        <f>VLOOKUP(J4154&amp;H4154,Mapping!J:K,2,0)</f>
        <v>Foot Care</v>
      </c>
      <c r="M4154" t="str">
        <f>IF(OR(I4154="PIZ BUIN",I4154="LISTERINE"),VLOOKUP(E4154,MAPEO!C:D,2,0)&amp;" "&amp;H4154,VLOOKUP(E4154,MAPEO!C:D,2,0))</f>
        <v>Neutrogena Foot</v>
      </c>
      <c r="N4154">
        <f>VLOOKUP(F4154,MD!A:B,2,0)</f>
        <v>0</v>
      </c>
    </row>
    <row r="4155" spans="1:14">
      <c r="A4155" t="s">
        <v>133</v>
      </c>
      <c r="B4155" t="s">
        <v>0</v>
      </c>
      <c r="C4155" t="s">
        <v>221</v>
      </c>
      <c r="D4155" t="s">
        <v>441</v>
      </c>
      <c r="E4155" t="s">
        <v>709</v>
      </c>
      <c r="F4155" t="s">
        <v>488</v>
      </c>
      <c r="G4155" s="3">
        <v>61185.16</v>
      </c>
      <c r="H4155" s="3" t="str">
        <f>VLOOKUP($A4155&amp;$C4155&amp;$B4155,Mapping!$C:$G,3,0)</f>
        <v>Beauty</v>
      </c>
      <c r="I4155" t="str">
        <f>VLOOKUP($A4155&amp;$C4155&amp;$B4155,Mapping!$C:$G,4,0)</f>
        <v>NEUTROGENA</v>
      </c>
      <c r="J4155" t="str">
        <f t="shared" si="65"/>
        <v>FOOTCARE</v>
      </c>
      <c r="K4155" t="str">
        <f>VLOOKUP($A4155&amp;$C4155&amp;$B4155,Mapping!$C:$G,5,0)</f>
        <v>Adult Skin Care</v>
      </c>
      <c r="L4155" t="str">
        <f>VLOOKUP(J4155&amp;H4155,Mapping!J:K,2,0)</f>
        <v>Foot Care</v>
      </c>
      <c r="M4155" t="str">
        <f>IF(OR(I4155="PIZ BUIN",I4155="LISTERINE"),VLOOKUP(E4155,MAPEO!C:D,2,0)&amp;" "&amp;H4155,VLOOKUP(E4155,MAPEO!C:D,2,0))</f>
        <v>Neutrogena Foot</v>
      </c>
      <c r="N4155">
        <f>VLOOKUP(F4155,MD!A:B,2,0)</f>
        <v>0</v>
      </c>
    </row>
    <row r="4156" spans="1:14">
      <c r="A4156" t="s">
        <v>133</v>
      </c>
      <c r="B4156" t="s">
        <v>0</v>
      </c>
      <c r="C4156" t="s">
        <v>221</v>
      </c>
      <c r="D4156" t="s">
        <v>441</v>
      </c>
      <c r="E4156" t="s">
        <v>709</v>
      </c>
      <c r="F4156" t="s">
        <v>489</v>
      </c>
      <c r="G4156" s="3">
        <v>44559.34</v>
      </c>
      <c r="H4156" s="3" t="str">
        <f>VLOOKUP($A4156&amp;$C4156&amp;$B4156,Mapping!$C:$G,3,0)</f>
        <v>Beauty</v>
      </c>
      <c r="I4156" t="str">
        <f>VLOOKUP($A4156&amp;$C4156&amp;$B4156,Mapping!$C:$G,4,0)</f>
        <v>NEUTROGENA</v>
      </c>
      <c r="J4156" t="str">
        <f t="shared" si="65"/>
        <v>FOOTCARE</v>
      </c>
      <c r="K4156" t="str">
        <f>VLOOKUP($A4156&amp;$C4156&amp;$B4156,Mapping!$C:$G,5,0)</f>
        <v>Adult Skin Care</v>
      </c>
      <c r="L4156" t="str">
        <f>VLOOKUP(J4156&amp;H4156,Mapping!J:K,2,0)</f>
        <v>Foot Care</v>
      </c>
      <c r="M4156" t="str">
        <f>IF(OR(I4156="PIZ BUIN",I4156="LISTERINE"),VLOOKUP(E4156,MAPEO!C:D,2,0)&amp;" "&amp;H4156,VLOOKUP(E4156,MAPEO!C:D,2,0))</f>
        <v>Neutrogena Foot</v>
      </c>
      <c r="N4156">
        <f>VLOOKUP(F4156,MD!A:B,2,0)</f>
        <v>0</v>
      </c>
    </row>
    <row r="4157" spans="1:14">
      <c r="A4157" t="s">
        <v>133</v>
      </c>
      <c r="B4157" t="s">
        <v>0</v>
      </c>
      <c r="C4157" t="s">
        <v>221</v>
      </c>
      <c r="D4157" t="s">
        <v>441</v>
      </c>
      <c r="E4157" t="s">
        <v>709</v>
      </c>
      <c r="F4157" t="s">
        <v>490</v>
      </c>
      <c r="G4157" s="3">
        <v>81150.539999999994</v>
      </c>
      <c r="H4157" s="3" t="str">
        <f>VLOOKUP($A4157&amp;$C4157&amp;$B4157,Mapping!$C:$G,3,0)</f>
        <v>Beauty</v>
      </c>
      <c r="I4157" t="str">
        <f>VLOOKUP($A4157&amp;$C4157&amp;$B4157,Mapping!$C:$G,4,0)</f>
        <v>NEUTROGENA</v>
      </c>
      <c r="J4157" t="str">
        <f t="shared" si="65"/>
        <v>FOOTCARE</v>
      </c>
      <c r="K4157" t="str">
        <f>VLOOKUP($A4157&amp;$C4157&amp;$B4157,Mapping!$C:$G,5,0)</f>
        <v>Adult Skin Care</v>
      </c>
      <c r="L4157" t="str">
        <f>VLOOKUP(J4157&amp;H4157,Mapping!J:K,2,0)</f>
        <v>Foot Care</v>
      </c>
      <c r="M4157" t="str">
        <f>IF(OR(I4157="PIZ BUIN",I4157="LISTERINE"),VLOOKUP(E4157,MAPEO!C:D,2,0)&amp;" "&amp;H4157,VLOOKUP(E4157,MAPEO!C:D,2,0))</f>
        <v>Neutrogena Foot</v>
      </c>
      <c r="N4157">
        <f>VLOOKUP(F4157,MD!A:B,2,0)</f>
        <v>0</v>
      </c>
    </row>
    <row r="4158" spans="1:14">
      <c r="A4158" t="s">
        <v>133</v>
      </c>
      <c r="B4158" t="s">
        <v>0</v>
      </c>
      <c r="C4158" t="s">
        <v>221</v>
      </c>
      <c r="D4158" t="s">
        <v>441</v>
      </c>
      <c r="E4158" t="s">
        <v>709</v>
      </c>
      <c r="F4158" t="s">
        <v>491</v>
      </c>
      <c r="G4158" s="3">
        <v>18344.22</v>
      </c>
      <c r="H4158" s="3" t="str">
        <f>VLOOKUP($A4158&amp;$C4158&amp;$B4158,Mapping!$C:$G,3,0)</f>
        <v>Beauty</v>
      </c>
      <c r="I4158" t="str">
        <f>VLOOKUP($A4158&amp;$C4158&amp;$B4158,Mapping!$C:$G,4,0)</f>
        <v>NEUTROGENA</v>
      </c>
      <c r="J4158" t="str">
        <f t="shared" si="65"/>
        <v>FOOTCARE</v>
      </c>
      <c r="K4158" t="str">
        <f>VLOOKUP($A4158&amp;$C4158&amp;$B4158,Mapping!$C:$G,5,0)</f>
        <v>Adult Skin Care</v>
      </c>
      <c r="L4158" t="str">
        <f>VLOOKUP(J4158&amp;H4158,Mapping!J:K,2,0)</f>
        <v>Foot Care</v>
      </c>
      <c r="M4158" t="str">
        <f>IF(OR(I4158="PIZ BUIN",I4158="LISTERINE"),VLOOKUP(E4158,MAPEO!C:D,2,0)&amp;" "&amp;H4158,VLOOKUP(E4158,MAPEO!C:D,2,0))</f>
        <v>Neutrogena Foot</v>
      </c>
      <c r="N4158">
        <f>VLOOKUP(F4158,MD!A:B,2,0)</f>
        <v>0</v>
      </c>
    </row>
    <row r="4159" spans="1:14">
      <c r="A4159" t="s">
        <v>133</v>
      </c>
      <c r="B4159" t="s">
        <v>0</v>
      </c>
      <c r="C4159" t="s">
        <v>221</v>
      </c>
      <c r="D4159" t="s">
        <v>441</v>
      </c>
      <c r="E4159" t="s">
        <v>709</v>
      </c>
      <c r="F4159" t="s">
        <v>492</v>
      </c>
      <c r="G4159" s="3">
        <v>32762.44</v>
      </c>
      <c r="H4159" s="3" t="str">
        <f>VLOOKUP($A4159&amp;$C4159&amp;$B4159,Mapping!$C:$G,3,0)</f>
        <v>Beauty</v>
      </c>
      <c r="I4159" t="str">
        <f>VLOOKUP($A4159&amp;$C4159&amp;$B4159,Mapping!$C:$G,4,0)</f>
        <v>NEUTROGENA</v>
      </c>
      <c r="J4159" t="str">
        <f t="shared" si="65"/>
        <v>FOOTCARE</v>
      </c>
      <c r="K4159" t="str">
        <f>VLOOKUP($A4159&amp;$C4159&amp;$B4159,Mapping!$C:$G,5,0)</f>
        <v>Adult Skin Care</v>
      </c>
      <c r="L4159" t="str">
        <f>VLOOKUP(J4159&amp;H4159,Mapping!J:K,2,0)</f>
        <v>Foot Care</v>
      </c>
      <c r="M4159" t="str">
        <f>IF(OR(I4159="PIZ BUIN",I4159="LISTERINE"),VLOOKUP(E4159,MAPEO!C:D,2,0)&amp;" "&amp;H4159,VLOOKUP(E4159,MAPEO!C:D,2,0))</f>
        <v>Neutrogena Foot</v>
      </c>
      <c r="N4159">
        <f>VLOOKUP(F4159,MD!A:B,2,0)</f>
        <v>0</v>
      </c>
    </row>
    <row r="4160" spans="1:14">
      <c r="A4160" t="s">
        <v>133</v>
      </c>
      <c r="B4160" t="s">
        <v>0</v>
      </c>
      <c r="C4160" t="s">
        <v>221</v>
      </c>
      <c r="D4160" t="s">
        <v>441</v>
      </c>
      <c r="E4160" t="s">
        <v>709</v>
      </c>
      <c r="F4160" t="s">
        <v>493</v>
      </c>
      <c r="G4160" s="3">
        <v>89523.82</v>
      </c>
      <c r="H4160" s="3" t="str">
        <f>VLOOKUP($A4160&amp;$C4160&amp;$B4160,Mapping!$C:$G,3,0)</f>
        <v>Beauty</v>
      </c>
      <c r="I4160" t="str">
        <f>VLOOKUP($A4160&amp;$C4160&amp;$B4160,Mapping!$C:$G,4,0)</f>
        <v>NEUTROGENA</v>
      </c>
      <c r="J4160" t="str">
        <f t="shared" si="65"/>
        <v>FOOTCARE</v>
      </c>
      <c r="K4160" t="str">
        <f>VLOOKUP($A4160&amp;$C4160&amp;$B4160,Mapping!$C:$G,5,0)</f>
        <v>Adult Skin Care</v>
      </c>
      <c r="L4160" t="str">
        <f>VLOOKUP(J4160&amp;H4160,Mapping!J:K,2,0)</f>
        <v>Foot Care</v>
      </c>
      <c r="M4160" t="str">
        <f>IF(OR(I4160="PIZ BUIN",I4160="LISTERINE"),VLOOKUP(E4160,MAPEO!C:D,2,0)&amp;" "&amp;H4160,VLOOKUP(E4160,MAPEO!C:D,2,0))</f>
        <v>Neutrogena Foot</v>
      </c>
      <c r="N4160">
        <f>VLOOKUP(F4160,MD!A:B,2,0)</f>
        <v>0</v>
      </c>
    </row>
    <row r="4161" spans="1:14">
      <c r="A4161" t="s">
        <v>133</v>
      </c>
      <c r="B4161" t="s">
        <v>0</v>
      </c>
      <c r="C4161" t="s">
        <v>221</v>
      </c>
      <c r="D4161" t="s">
        <v>441</v>
      </c>
      <c r="E4161" t="s">
        <v>709</v>
      </c>
      <c r="F4161" t="s">
        <v>95</v>
      </c>
      <c r="G4161" s="3">
        <v>14123.29</v>
      </c>
      <c r="H4161" s="3" t="str">
        <f>VLOOKUP($A4161&amp;$C4161&amp;$B4161,Mapping!$C:$G,3,0)</f>
        <v>Beauty</v>
      </c>
      <c r="I4161" t="str">
        <f>VLOOKUP($A4161&amp;$C4161&amp;$B4161,Mapping!$C:$G,4,0)</f>
        <v>NEUTROGENA</v>
      </c>
      <c r="J4161" t="str">
        <f t="shared" si="65"/>
        <v>FOOTCARE</v>
      </c>
      <c r="K4161" t="str">
        <f>VLOOKUP($A4161&amp;$C4161&amp;$B4161,Mapping!$C:$G,5,0)</f>
        <v>Adult Skin Care</v>
      </c>
      <c r="L4161" t="str">
        <f>VLOOKUP(J4161&amp;H4161,Mapping!J:K,2,0)</f>
        <v>Foot Care</v>
      </c>
      <c r="M4161" t="str">
        <f>IF(OR(I4161="PIZ BUIN",I4161="LISTERINE"),VLOOKUP(E4161,MAPEO!C:D,2,0)&amp;" "&amp;H4161,VLOOKUP(E4161,MAPEO!C:D,2,0))</f>
        <v>Neutrogena Foot</v>
      </c>
      <c r="N4161" t="str">
        <f>VLOOKUP(F4161,MD!A:B,2,0)</f>
        <v>YTD 2015</v>
      </c>
    </row>
    <row r="4162" spans="1:14">
      <c r="A4162" t="s">
        <v>133</v>
      </c>
      <c r="B4162" t="s">
        <v>0</v>
      </c>
      <c r="C4162" t="s">
        <v>221</v>
      </c>
      <c r="D4162" t="s">
        <v>441</v>
      </c>
      <c r="E4162" t="s">
        <v>709</v>
      </c>
      <c r="F4162" t="s">
        <v>96</v>
      </c>
      <c r="G4162" s="3">
        <v>494250.77</v>
      </c>
      <c r="H4162" s="3" t="str">
        <f>VLOOKUP($A4162&amp;$C4162&amp;$B4162,Mapping!$C:$G,3,0)</f>
        <v>Beauty</v>
      </c>
      <c r="I4162" t="str">
        <f>VLOOKUP($A4162&amp;$C4162&amp;$B4162,Mapping!$C:$G,4,0)</f>
        <v>NEUTROGENA</v>
      </c>
      <c r="J4162" t="str">
        <f t="shared" si="65"/>
        <v>FOOTCARE</v>
      </c>
      <c r="K4162" t="str">
        <f>VLOOKUP($A4162&amp;$C4162&amp;$B4162,Mapping!$C:$G,5,0)</f>
        <v>Adult Skin Care</v>
      </c>
      <c r="L4162" t="str">
        <f>VLOOKUP(J4162&amp;H4162,Mapping!J:K,2,0)</f>
        <v>Foot Care</v>
      </c>
      <c r="M4162" t="str">
        <f>IF(OR(I4162="PIZ BUIN",I4162="LISTERINE"),VLOOKUP(E4162,MAPEO!C:D,2,0)&amp;" "&amp;H4162,VLOOKUP(E4162,MAPEO!C:D,2,0))</f>
        <v>Neutrogena Foot</v>
      </c>
      <c r="N4162" t="str">
        <f>VLOOKUP(F4162,MD!A:B,2,0)</f>
        <v>YTD 2015</v>
      </c>
    </row>
    <row r="4163" spans="1:14">
      <c r="A4163" t="s">
        <v>133</v>
      </c>
      <c r="B4163" t="s">
        <v>0</v>
      </c>
      <c r="C4163" t="s">
        <v>221</v>
      </c>
      <c r="D4163" t="s">
        <v>441</v>
      </c>
      <c r="E4163" t="s">
        <v>709</v>
      </c>
      <c r="F4163" t="s">
        <v>97</v>
      </c>
      <c r="G4163" s="3">
        <v>437525.94</v>
      </c>
      <c r="H4163" s="3" t="str">
        <f>VLOOKUP($A4163&amp;$C4163&amp;$B4163,Mapping!$C:$G,3,0)</f>
        <v>Beauty</v>
      </c>
      <c r="I4163" t="str">
        <f>VLOOKUP($A4163&amp;$C4163&amp;$B4163,Mapping!$C:$G,4,0)</f>
        <v>NEUTROGENA</v>
      </c>
      <c r="J4163" t="str">
        <f t="shared" si="65"/>
        <v>FOOTCARE</v>
      </c>
      <c r="K4163" t="str">
        <f>VLOOKUP($A4163&amp;$C4163&amp;$B4163,Mapping!$C:$G,5,0)</f>
        <v>Adult Skin Care</v>
      </c>
      <c r="L4163" t="str">
        <f>VLOOKUP(J4163&amp;H4163,Mapping!J:K,2,0)</f>
        <v>Foot Care</v>
      </c>
      <c r="M4163" t="str">
        <f>IF(OR(I4163="PIZ BUIN",I4163="LISTERINE"),VLOOKUP(E4163,MAPEO!C:D,2,0)&amp;" "&amp;H4163,VLOOKUP(E4163,MAPEO!C:D,2,0))</f>
        <v>Neutrogena Foot</v>
      </c>
      <c r="N4163" t="str">
        <f>VLOOKUP(F4163,MD!A:B,2,0)</f>
        <v>YTD 2015</v>
      </c>
    </row>
    <row r="4164" spans="1:14">
      <c r="A4164" t="s">
        <v>133</v>
      </c>
      <c r="B4164" t="s">
        <v>0</v>
      </c>
      <c r="C4164" t="s">
        <v>221</v>
      </c>
      <c r="D4164" t="s">
        <v>441</v>
      </c>
      <c r="E4164" t="s">
        <v>709</v>
      </c>
      <c r="F4164" t="s">
        <v>101</v>
      </c>
      <c r="G4164" s="3">
        <v>170076.95</v>
      </c>
      <c r="H4164" s="3" t="str">
        <f>VLOOKUP($A4164&amp;$C4164&amp;$B4164,Mapping!$C:$G,3,0)</f>
        <v>Beauty</v>
      </c>
      <c r="I4164" t="str">
        <f>VLOOKUP($A4164&amp;$C4164&amp;$B4164,Mapping!$C:$G,4,0)</f>
        <v>NEUTROGENA</v>
      </c>
      <c r="J4164" t="str">
        <f t="shared" si="65"/>
        <v>FOOTCARE</v>
      </c>
      <c r="K4164" t="str">
        <f>VLOOKUP($A4164&amp;$C4164&amp;$B4164,Mapping!$C:$G,5,0)</f>
        <v>Adult Skin Care</v>
      </c>
      <c r="L4164" t="str">
        <f>VLOOKUP(J4164&amp;H4164,Mapping!J:K,2,0)</f>
        <v>Foot Care</v>
      </c>
      <c r="M4164" t="str">
        <f>IF(OR(I4164="PIZ BUIN",I4164="LISTERINE"),VLOOKUP(E4164,MAPEO!C:D,2,0)&amp;" "&amp;H4164,VLOOKUP(E4164,MAPEO!C:D,2,0))</f>
        <v>Neutrogena Foot</v>
      </c>
      <c r="N4164" t="str">
        <f>VLOOKUP(F4164,MD!A:B,2,0)</f>
        <v>YTD 2015</v>
      </c>
    </row>
    <row r="4165" spans="1:14">
      <c r="A4165" t="s">
        <v>133</v>
      </c>
      <c r="B4165" t="s">
        <v>0</v>
      </c>
      <c r="C4165" t="s">
        <v>221</v>
      </c>
      <c r="D4165" t="s">
        <v>441</v>
      </c>
      <c r="E4165" t="s">
        <v>709</v>
      </c>
      <c r="F4165" t="s">
        <v>104</v>
      </c>
      <c r="G4165" s="3">
        <v>83576.179999999993</v>
      </c>
      <c r="H4165" s="3" t="str">
        <f>VLOOKUP($A4165&amp;$C4165&amp;$B4165,Mapping!$C:$G,3,0)</f>
        <v>Beauty</v>
      </c>
      <c r="I4165" t="str">
        <f>VLOOKUP($A4165&amp;$C4165&amp;$B4165,Mapping!$C:$G,4,0)</f>
        <v>NEUTROGENA</v>
      </c>
      <c r="J4165" t="str">
        <f t="shared" si="65"/>
        <v>FOOTCARE</v>
      </c>
      <c r="K4165" t="str">
        <f>VLOOKUP($A4165&amp;$C4165&amp;$B4165,Mapping!$C:$G,5,0)</f>
        <v>Adult Skin Care</v>
      </c>
      <c r="L4165" t="str">
        <f>VLOOKUP(J4165&amp;H4165,Mapping!J:K,2,0)</f>
        <v>Foot Care</v>
      </c>
      <c r="M4165" t="str">
        <f>IF(OR(I4165="PIZ BUIN",I4165="LISTERINE"),VLOOKUP(E4165,MAPEO!C:D,2,0)&amp;" "&amp;H4165,VLOOKUP(E4165,MAPEO!C:D,2,0))</f>
        <v>Neutrogena Foot</v>
      </c>
      <c r="N4165" t="str">
        <f>VLOOKUP(F4165,MD!A:B,2,0)</f>
        <v>YTD 2015</v>
      </c>
    </row>
    <row r="4166" spans="1:14">
      <c r="A4166" t="s">
        <v>133</v>
      </c>
      <c r="B4166" t="s">
        <v>0</v>
      </c>
      <c r="C4166" t="s">
        <v>221</v>
      </c>
      <c r="D4166" t="s">
        <v>441</v>
      </c>
      <c r="E4166" t="s">
        <v>709</v>
      </c>
      <c r="F4166" t="s">
        <v>105</v>
      </c>
      <c r="G4166" s="3">
        <v>261625.61</v>
      </c>
      <c r="H4166" s="3" t="str">
        <f>VLOOKUP($A4166&amp;$C4166&amp;$B4166,Mapping!$C:$G,3,0)</f>
        <v>Beauty</v>
      </c>
      <c r="I4166" t="str">
        <f>VLOOKUP($A4166&amp;$C4166&amp;$B4166,Mapping!$C:$G,4,0)</f>
        <v>NEUTROGENA</v>
      </c>
      <c r="J4166" t="str">
        <f t="shared" si="65"/>
        <v>FOOTCARE</v>
      </c>
      <c r="K4166" t="str">
        <f>VLOOKUP($A4166&amp;$C4166&amp;$B4166,Mapping!$C:$G,5,0)</f>
        <v>Adult Skin Care</v>
      </c>
      <c r="L4166" t="str">
        <f>VLOOKUP(J4166&amp;H4166,Mapping!J:K,2,0)</f>
        <v>Foot Care</v>
      </c>
      <c r="M4166" t="str">
        <f>IF(OR(I4166="PIZ BUIN",I4166="LISTERINE"),VLOOKUP(E4166,MAPEO!C:D,2,0)&amp;" "&amp;H4166,VLOOKUP(E4166,MAPEO!C:D,2,0))</f>
        <v>Neutrogena Foot</v>
      </c>
      <c r="N4166" t="str">
        <f>VLOOKUP(F4166,MD!A:B,2,0)</f>
        <v>YTD 2015</v>
      </c>
    </row>
    <row r="4167" spans="1:14">
      <c r="A4167" t="s">
        <v>133</v>
      </c>
      <c r="B4167" t="s">
        <v>0</v>
      </c>
      <c r="C4167" t="s">
        <v>221</v>
      </c>
      <c r="D4167" t="s">
        <v>441</v>
      </c>
      <c r="E4167" t="s">
        <v>709</v>
      </c>
      <c r="F4167" t="s">
        <v>106</v>
      </c>
      <c r="G4167" s="3">
        <v>48077.68</v>
      </c>
      <c r="H4167" s="3" t="str">
        <f>VLOOKUP($A4167&amp;$C4167&amp;$B4167,Mapping!$C:$G,3,0)</f>
        <v>Beauty</v>
      </c>
      <c r="I4167" t="str">
        <f>VLOOKUP($A4167&amp;$C4167&amp;$B4167,Mapping!$C:$G,4,0)</f>
        <v>NEUTROGENA</v>
      </c>
      <c r="J4167" t="str">
        <f t="shared" si="65"/>
        <v>FOOTCARE</v>
      </c>
      <c r="K4167" t="str">
        <f>VLOOKUP($A4167&amp;$C4167&amp;$B4167,Mapping!$C:$G,5,0)</f>
        <v>Adult Skin Care</v>
      </c>
      <c r="L4167" t="str">
        <f>VLOOKUP(J4167&amp;H4167,Mapping!J:K,2,0)</f>
        <v>Foot Care</v>
      </c>
      <c r="M4167" t="str">
        <f>IF(OR(I4167="PIZ BUIN",I4167="LISTERINE"),VLOOKUP(E4167,MAPEO!C:D,2,0)&amp;" "&amp;H4167,VLOOKUP(E4167,MAPEO!C:D,2,0))</f>
        <v>Neutrogena Foot</v>
      </c>
      <c r="N4167" t="str">
        <f>VLOOKUP(F4167,MD!A:B,2,0)</f>
        <v>YTD 2015</v>
      </c>
    </row>
    <row r="4168" spans="1:14">
      <c r="A4168" t="s">
        <v>133</v>
      </c>
      <c r="B4168" t="s">
        <v>0</v>
      </c>
      <c r="C4168" t="s">
        <v>221</v>
      </c>
      <c r="D4168" t="s">
        <v>441</v>
      </c>
      <c r="E4168" t="s">
        <v>709</v>
      </c>
      <c r="F4168" t="s">
        <v>108</v>
      </c>
      <c r="G4168" s="3">
        <v>13169.32</v>
      </c>
      <c r="H4168" s="3" t="str">
        <f>VLOOKUP($A4168&amp;$C4168&amp;$B4168,Mapping!$C:$G,3,0)</f>
        <v>Beauty</v>
      </c>
      <c r="I4168" t="str">
        <f>VLOOKUP($A4168&amp;$C4168&amp;$B4168,Mapping!$C:$G,4,0)</f>
        <v>NEUTROGENA</v>
      </c>
      <c r="J4168" t="str">
        <f t="shared" si="65"/>
        <v>FOOTCARE</v>
      </c>
      <c r="K4168" t="str">
        <f>VLOOKUP($A4168&amp;$C4168&amp;$B4168,Mapping!$C:$G,5,0)</f>
        <v>Adult Skin Care</v>
      </c>
      <c r="L4168" t="str">
        <f>VLOOKUP(J4168&amp;H4168,Mapping!J:K,2,0)</f>
        <v>Foot Care</v>
      </c>
      <c r="M4168" t="str">
        <f>IF(OR(I4168="PIZ BUIN",I4168="LISTERINE"),VLOOKUP(E4168,MAPEO!C:D,2,0)&amp;" "&amp;H4168,VLOOKUP(E4168,MAPEO!C:D,2,0))</f>
        <v>Neutrogena Foot</v>
      </c>
      <c r="N4168">
        <f>VLOOKUP(F4168,MD!A:B,2,0)</f>
        <v>0</v>
      </c>
    </row>
    <row r="4169" spans="1:14">
      <c r="A4169" t="s">
        <v>133</v>
      </c>
      <c r="B4169" t="s">
        <v>0</v>
      </c>
      <c r="C4169" t="s">
        <v>221</v>
      </c>
      <c r="D4169" t="s">
        <v>441</v>
      </c>
      <c r="E4169" t="s">
        <v>709</v>
      </c>
      <c r="F4169" t="s">
        <v>109</v>
      </c>
      <c r="G4169" s="3">
        <v>39469.129999999997</v>
      </c>
      <c r="H4169" s="3" t="str">
        <f>VLOOKUP($A4169&amp;$C4169&amp;$B4169,Mapping!$C:$G,3,0)</f>
        <v>Beauty</v>
      </c>
      <c r="I4169" t="str">
        <f>VLOOKUP($A4169&amp;$C4169&amp;$B4169,Mapping!$C:$G,4,0)</f>
        <v>NEUTROGENA</v>
      </c>
      <c r="J4169" t="str">
        <f t="shared" si="65"/>
        <v>FOOTCARE</v>
      </c>
      <c r="K4169" t="str">
        <f>VLOOKUP($A4169&amp;$C4169&amp;$B4169,Mapping!$C:$G,5,0)</f>
        <v>Adult Skin Care</v>
      </c>
      <c r="L4169" t="str">
        <f>VLOOKUP(J4169&amp;H4169,Mapping!J:K,2,0)</f>
        <v>Foot Care</v>
      </c>
      <c r="M4169" t="str">
        <f>IF(OR(I4169="PIZ BUIN",I4169="LISTERINE"),VLOOKUP(E4169,MAPEO!C:D,2,0)&amp;" "&amp;H4169,VLOOKUP(E4169,MAPEO!C:D,2,0))</f>
        <v>Neutrogena Foot</v>
      </c>
      <c r="N4169">
        <f>VLOOKUP(F4169,MD!A:B,2,0)</f>
        <v>0</v>
      </c>
    </row>
    <row r="4170" spans="1:14">
      <c r="A4170" t="s">
        <v>133</v>
      </c>
      <c r="B4170" t="s">
        <v>0</v>
      </c>
      <c r="C4170" t="s">
        <v>221</v>
      </c>
      <c r="D4170" t="s">
        <v>441</v>
      </c>
      <c r="E4170" t="s">
        <v>709</v>
      </c>
      <c r="F4170" t="s">
        <v>110</v>
      </c>
      <c r="G4170" s="3">
        <v>12964.5</v>
      </c>
      <c r="H4170" s="3" t="str">
        <f>VLOOKUP($A4170&amp;$C4170&amp;$B4170,Mapping!$C:$G,3,0)</f>
        <v>Beauty</v>
      </c>
      <c r="I4170" t="str">
        <f>VLOOKUP($A4170&amp;$C4170&amp;$B4170,Mapping!$C:$G,4,0)</f>
        <v>NEUTROGENA</v>
      </c>
      <c r="J4170" t="str">
        <f t="shared" si="65"/>
        <v>FOOTCARE</v>
      </c>
      <c r="K4170" t="str">
        <f>VLOOKUP($A4170&amp;$C4170&amp;$B4170,Mapping!$C:$G,5,0)</f>
        <v>Adult Skin Care</v>
      </c>
      <c r="L4170" t="str">
        <f>VLOOKUP(J4170&amp;H4170,Mapping!J:K,2,0)</f>
        <v>Foot Care</v>
      </c>
      <c r="M4170" t="str">
        <f>IF(OR(I4170="PIZ BUIN",I4170="LISTERINE"),VLOOKUP(E4170,MAPEO!C:D,2,0)&amp;" "&amp;H4170,VLOOKUP(E4170,MAPEO!C:D,2,0))</f>
        <v>Neutrogena Foot</v>
      </c>
      <c r="N4170">
        <f>VLOOKUP(F4170,MD!A:B,2,0)</f>
        <v>0</v>
      </c>
    </row>
    <row r="4171" spans="1:14">
      <c r="A4171" t="s">
        <v>133</v>
      </c>
      <c r="B4171" t="s">
        <v>0</v>
      </c>
      <c r="C4171" t="s">
        <v>221</v>
      </c>
      <c r="D4171" t="s">
        <v>441</v>
      </c>
      <c r="E4171" t="s">
        <v>709</v>
      </c>
      <c r="F4171" t="s">
        <v>111</v>
      </c>
      <c r="G4171" s="3">
        <v>18699.68</v>
      </c>
      <c r="H4171" s="3" t="str">
        <f>VLOOKUP($A4171&amp;$C4171&amp;$B4171,Mapping!$C:$G,3,0)</f>
        <v>Beauty</v>
      </c>
      <c r="I4171" t="str">
        <f>VLOOKUP($A4171&amp;$C4171&amp;$B4171,Mapping!$C:$G,4,0)</f>
        <v>NEUTROGENA</v>
      </c>
      <c r="J4171" t="str">
        <f t="shared" si="65"/>
        <v>FOOTCARE</v>
      </c>
      <c r="K4171" t="str">
        <f>VLOOKUP($A4171&amp;$C4171&amp;$B4171,Mapping!$C:$G,5,0)</f>
        <v>Adult Skin Care</v>
      </c>
      <c r="L4171" t="str">
        <f>VLOOKUP(J4171&amp;H4171,Mapping!J:K,2,0)</f>
        <v>Foot Care</v>
      </c>
      <c r="M4171" t="str">
        <f>IF(OR(I4171="PIZ BUIN",I4171="LISTERINE"),VLOOKUP(E4171,MAPEO!C:D,2,0)&amp;" "&amp;H4171,VLOOKUP(E4171,MAPEO!C:D,2,0))</f>
        <v>Neutrogena Foot</v>
      </c>
      <c r="N4171">
        <f>VLOOKUP(F4171,MD!A:B,2,0)</f>
        <v>0</v>
      </c>
    </row>
    <row r="4172" spans="1:14">
      <c r="A4172" t="s">
        <v>133</v>
      </c>
      <c r="B4172" t="s">
        <v>0</v>
      </c>
      <c r="C4172" t="s">
        <v>221</v>
      </c>
      <c r="D4172" t="s">
        <v>441</v>
      </c>
      <c r="E4172" t="s">
        <v>709</v>
      </c>
      <c r="F4172" t="s">
        <v>114</v>
      </c>
      <c r="G4172" s="3">
        <v>90463.97</v>
      </c>
      <c r="H4172" s="3" t="str">
        <f>VLOOKUP($A4172&amp;$C4172&amp;$B4172,Mapping!$C:$G,3,0)</f>
        <v>Beauty</v>
      </c>
      <c r="I4172" t="str">
        <f>VLOOKUP($A4172&amp;$C4172&amp;$B4172,Mapping!$C:$G,4,0)</f>
        <v>NEUTROGENA</v>
      </c>
      <c r="J4172" t="str">
        <f t="shared" si="65"/>
        <v>FOOTCARE</v>
      </c>
      <c r="K4172" t="str">
        <f>VLOOKUP($A4172&amp;$C4172&amp;$B4172,Mapping!$C:$G,5,0)</f>
        <v>Adult Skin Care</v>
      </c>
      <c r="L4172" t="str">
        <f>VLOOKUP(J4172&amp;H4172,Mapping!J:K,2,0)</f>
        <v>Foot Care</v>
      </c>
      <c r="M4172" t="str">
        <f>IF(OR(I4172="PIZ BUIN",I4172="LISTERINE"),VLOOKUP(E4172,MAPEO!C:D,2,0)&amp;" "&amp;H4172,VLOOKUP(E4172,MAPEO!C:D,2,0))</f>
        <v>Neutrogena Foot</v>
      </c>
      <c r="N4172">
        <f>VLOOKUP(F4172,MD!A:B,2,0)</f>
        <v>0</v>
      </c>
    </row>
    <row r="4173" spans="1:14">
      <c r="A4173" t="s">
        <v>133</v>
      </c>
      <c r="B4173" t="s">
        <v>0</v>
      </c>
      <c r="C4173" t="s">
        <v>221</v>
      </c>
      <c r="D4173" t="s">
        <v>441</v>
      </c>
      <c r="E4173" t="s">
        <v>709</v>
      </c>
      <c r="F4173" t="s">
        <v>115</v>
      </c>
      <c r="G4173" s="3">
        <v>29512.74</v>
      </c>
      <c r="H4173" s="3" t="str">
        <f>VLOOKUP($A4173&amp;$C4173&amp;$B4173,Mapping!$C:$G,3,0)</f>
        <v>Beauty</v>
      </c>
      <c r="I4173" t="str">
        <f>VLOOKUP($A4173&amp;$C4173&amp;$B4173,Mapping!$C:$G,4,0)</f>
        <v>NEUTROGENA</v>
      </c>
      <c r="J4173" t="str">
        <f t="shared" si="65"/>
        <v>FOOTCARE</v>
      </c>
      <c r="K4173" t="str">
        <f>VLOOKUP($A4173&amp;$C4173&amp;$B4173,Mapping!$C:$G,5,0)</f>
        <v>Adult Skin Care</v>
      </c>
      <c r="L4173" t="str">
        <f>VLOOKUP(J4173&amp;H4173,Mapping!J:K,2,0)</f>
        <v>Foot Care</v>
      </c>
      <c r="M4173" t="str">
        <f>IF(OR(I4173="PIZ BUIN",I4173="LISTERINE"),VLOOKUP(E4173,MAPEO!C:D,2,0)&amp;" "&amp;H4173,VLOOKUP(E4173,MAPEO!C:D,2,0))</f>
        <v>Neutrogena Foot</v>
      </c>
      <c r="N4173" t="str">
        <f>VLOOKUP(F4173,MD!A:B,2,0)</f>
        <v>YTD 2016</v>
      </c>
    </row>
    <row r="4174" spans="1:14">
      <c r="A4174" t="s">
        <v>133</v>
      </c>
      <c r="B4174" t="s">
        <v>0</v>
      </c>
      <c r="C4174" t="s">
        <v>221</v>
      </c>
      <c r="D4174" t="s">
        <v>441</v>
      </c>
      <c r="E4174" t="s">
        <v>709</v>
      </c>
      <c r="F4174" t="s">
        <v>117</v>
      </c>
      <c r="G4174" s="3">
        <v>577750.07999999996</v>
      </c>
      <c r="H4174" s="3" t="str">
        <f>VLOOKUP($A4174&amp;$C4174&amp;$B4174,Mapping!$C:$G,3,0)</f>
        <v>Beauty</v>
      </c>
      <c r="I4174" t="str">
        <f>VLOOKUP($A4174&amp;$C4174&amp;$B4174,Mapping!$C:$G,4,0)</f>
        <v>NEUTROGENA</v>
      </c>
      <c r="J4174" t="str">
        <f t="shared" si="65"/>
        <v>FOOTCARE</v>
      </c>
      <c r="K4174" t="str">
        <f>VLOOKUP($A4174&amp;$C4174&amp;$B4174,Mapping!$C:$G,5,0)</f>
        <v>Adult Skin Care</v>
      </c>
      <c r="L4174" t="str">
        <f>VLOOKUP(J4174&amp;H4174,Mapping!J:K,2,0)</f>
        <v>Foot Care</v>
      </c>
      <c r="M4174" t="str">
        <f>IF(OR(I4174="PIZ BUIN",I4174="LISTERINE"),VLOOKUP(E4174,MAPEO!C:D,2,0)&amp;" "&amp;H4174,VLOOKUP(E4174,MAPEO!C:D,2,0))</f>
        <v>Neutrogena Foot</v>
      </c>
      <c r="N4174" t="str">
        <f>VLOOKUP(F4174,MD!A:B,2,0)</f>
        <v>YTD 2016</v>
      </c>
    </row>
    <row r="4175" spans="1:14">
      <c r="A4175" t="s">
        <v>133</v>
      </c>
      <c r="B4175" t="s">
        <v>0</v>
      </c>
      <c r="C4175" t="s">
        <v>221</v>
      </c>
      <c r="D4175" t="s">
        <v>441</v>
      </c>
      <c r="E4175" t="s">
        <v>709</v>
      </c>
      <c r="F4175" t="s">
        <v>118</v>
      </c>
      <c r="G4175" s="3">
        <v>344751.16</v>
      </c>
      <c r="H4175" s="3" t="str">
        <f>VLOOKUP($A4175&amp;$C4175&amp;$B4175,Mapping!$C:$G,3,0)</f>
        <v>Beauty</v>
      </c>
      <c r="I4175" t="str">
        <f>VLOOKUP($A4175&amp;$C4175&amp;$B4175,Mapping!$C:$G,4,0)</f>
        <v>NEUTROGENA</v>
      </c>
      <c r="J4175" t="str">
        <f t="shared" si="65"/>
        <v>FOOTCARE</v>
      </c>
      <c r="K4175" t="str">
        <f>VLOOKUP($A4175&amp;$C4175&amp;$B4175,Mapping!$C:$G,5,0)</f>
        <v>Adult Skin Care</v>
      </c>
      <c r="L4175" t="str">
        <f>VLOOKUP(J4175&amp;H4175,Mapping!J:K,2,0)</f>
        <v>Foot Care</v>
      </c>
      <c r="M4175" t="str">
        <f>IF(OR(I4175="PIZ BUIN",I4175="LISTERINE"),VLOOKUP(E4175,MAPEO!C:D,2,0)&amp;" "&amp;H4175,VLOOKUP(E4175,MAPEO!C:D,2,0))</f>
        <v>Neutrogena Foot</v>
      </c>
      <c r="N4175" t="str">
        <f>VLOOKUP(F4175,MD!A:B,2,0)</f>
        <v>YTD 2016</v>
      </c>
    </row>
    <row r="4176" spans="1:14">
      <c r="A4176" t="s">
        <v>133</v>
      </c>
      <c r="B4176" t="s">
        <v>0</v>
      </c>
      <c r="C4176" t="s">
        <v>221</v>
      </c>
      <c r="D4176" t="s">
        <v>442</v>
      </c>
      <c r="E4176" t="s">
        <v>710</v>
      </c>
      <c r="F4176" t="s">
        <v>482</v>
      </c>
      <c r="G4176" s="3">
        <v>8171.29</v>
      </c>
      <c r="H4176" s="3" t="str">
        <f>VLOOKUP($A4176&amp;$C4176&amp;$B4176,Mapping!$C:$G,3,0)</f>
        <v>Beauty</v>
      </c>
      <c r="I4176" t="str">
        <f>VLOOKUP($A4176&amp;$C4176&amp;$B4176,Mapping!$C:$G,4,0)</f>
        <v>NEUTROGENA</v>
      </c>
      <c r="J4176" t="str">
        <f t="shared" si="65"/>
        <v>HANDS</v>
      </c>
      <c r="K4176" t="str">
        <f>VLOOKUP($A4176&amp;$C4176&amp;$B4176,Mapping!$C:$G,5,0)</f>
        <v>Adult Skin Care</v>
      </c>
      <c r="L4176" t="str">
        <f>VLOOKUP(J4176&amp;H4176,Mapping!J:K,2,0)</f>
        <v>Hand Cream</v>
      </c>
      <c r="M4176" t="str">
        <f>IF(OR(I4176="PIZ BUIN",I4176="LISTERINE"),VLOOKUP(E4176,MAPEO!C:D,2,0)&amp;" "&amp;H4176,VLOOKUP(E4176,MAPEO!C:D,2,0))</f>
        <v>Neutrogena Hands</v>
      </c>
      <c r="N4176">
        <f>VLOOKUP(F4176,MD!A:B,2,0)</f>
        <v>0</v>
      </c>
    </row>
    <row r="4177" spans="1:14">
      <c r="A4177" t="s">
        <v>133</v>
      </c>
      <c r="B4177" t="s">
        <v>0</v>
      </c>
      <c r="C4177" t="s">
        <v>221</v>
      </c>
      <c r="D4177" t="s">
        <v>442</v>
      </c>
      <c r="E4177" t="s">
        <v>710</v>
      </c>
      <c r="F4177" t="s">
        <v>483</v>
      </c>
      <c r="G4177" s="3">
        <v>9867.41</v>
      </c>
      <c r="H4177" s="3" t="str">
        <f>VLOOKUP($A4177&amp;$C4177&amp;$B4177,Mapping!$C:$G,3,0)</f>
        <v>Beauty</v>
      </c>
      <c r="I4177" t="str">
        <f>VLOOKUP($A4177&amp;$C4177&amp;$B4177,Mapping!$C:$G,4,0)</f>
        <v>NEUTROGENA</v>
      </c>
      <c r="J4177" t="str">
        <f t="shared" si="65"/>
        <v>HANDS</v>
      </c>
      <c r="K4177" t="str">
        <f>VLOOKUP($A4177&amp;$C4177&amp;$B4177,Mapping!$C:$G,5,0)</f>
        <v>Adult Skin Care</v>
      </c>
      <c r="L4177" t="str">
        <f>VLOOKUP(J4177&amp;H4177,Mapping!J:K,2,0)</f>
        <v>Hand Cream</v>
      </c>
      <c r="M4177" t="str">
        <f>IF(OR(I4177="PIZ BUIN",I4177="LISTERINE"),VLOOKUP(E4177,MAPEO!C:D,2,0)&amp;" "&amp;H4177,VLOOKUP(E4177,MAPEO!C:D,2,0))</f>
        <v>Neutrogena Hands</v>
      </c>
      <c r="N4177">
        <f>VLOOKUP(F4177,MD!A:B,2,0)</f>
        <v>0</v>
      </c>
    </row>
    <row r="4178" spans="1:14">
      <c r="A4178" t="s">
        <v>133</v>
      </c>
      <c r="B4178" t="s">
        <v>0</v>
      </c>
      <c r="C4178" t="s">
        <v>221</v>
      </c>
      <c r="D4178" t="s">
        <v>442</v>
      </c>
      <c r="E4178" t="s">
        <v>710</v>
      </c>
      <c r="F4178" t="s">
        <v>484</v>
      </c>
      <c r="G4178" s="3">
        <v>11966.05</v>
      </c>
      <c r="H4178" s="3" t="str">
        <f>VLOOKUP($A4178&amp;$C4178&amp;$B4178,Mapping!$C:$G,3,0)</f>
        <v>Beauty</v>
      </c>
      <c r="I4178" t="str">
        <f>VLOOKUP($A4178&amp;$C4178&amp;$B4178,Mapping!$C:$G,4,0)</f>
        <v>NEUTROGENA</v>
      </c>
      <c r="J4178" t="str">
        <f t="shared" si="65"/>
        <v>HANDS</v>
      </c>
      <c r="K4178" t="str">
        <f>VLOOKUP($A4178&amp;$C4178&amp;$B4178,Mapping!$C:$G,5,0)</f>
        <v>Adult Skin Care</v>
      </c>
      <c r="L4178" t="str">
        <f>VLOOKUP(J4178&amp;H4178,Mapping!J:K,2,0)</f>
        <v>Hand Cream</v>
      </c>
      <c r="M4178" t="str">
        <f>IF(OR(I4178="PIZ BUIN",I4178="LISTERINE"),VLOOKUP(E4178,MAPEO!C:D,2,0)&amp;" "&amp;H4178,VLOOKUP(E4178,MAPEO!C:D,2,0))</f>
        <v>Neutrogena Hands</v>
      </c>
      <c r="N4178">
        <f>VLOOKUP(F4178,MD!A:B,2,0)</f>
        <v>0</v>
      </c>
    </row>
    <row r="4179" spans="1:14">
      <c r="A4179" t="s">
        <v>133</v>
      </c>
      <c r="B4179" t="s">
        <v>0</v>
      </c>
      <c r="C4179" t="s">
        <v>221</v>
      </c>
      <c r="D4179" t="s">
        <v>442</v>
      </c>
      <c r="E4179" t="s">
        <v>710</v>
      </c>
      <c r="F4179" t="s">
        <v>485</v>
      </c>
      <c r="G4179" s="3">
        <v>11154.85</v>
      </c>
      <c r="H4179" s="3" t="str">
        <f>VLOOKUP($A4179&amp;$C4179&amp;$B4179,Mapping!$C:$G,3,0)</f>
        <v>Beauty</v>
      </c>
      <c r="I4179" t="str">
        <f>VLOOKUP($A4179&amp;$C4179&amp;$B4179,Mapping!$C:$G,4,0)</f>
        <v>NEUTROGENA</v>
      </c>
      <c r="J4179" t="str">
        <f t="shared" si="65"/>
        <v>HANDS</v>
      </c>
      <c r="K4179" t="str">
        <f>VLOOKUP($A4179&amp;$C4179&amp;$B4179,Mapping!$C:$G,5,0)</f>
        <v>Adult Skin Care</v>
      </c>
      <c r="L4179" t="str">
        <f>VLOOKUP(J4179&amp;H4179,Mapping!J:K,2,0)</f>
        <v>Hand Cream</v>
      </c>
      <c r="M4179" t="str">
        <f>IF(OR(I4179="PIZ BUIN",I4179="LISTERINE"),VLOOKUP(E4179,MAPEO!C:D,2,0)&amp;" "&amp;H4179,VLOOKUP(E4179,MAPEO!C:D,2,0))</f>
        <v>Neutrogena Hands</v>
      </c>
      <c r="N4179">
        <f>VLOOKUP(F4179,MD!A:B,2,0)</f>
        <v>0</v>
      </c>
    </row>
    <row r="4180" spans="1:14">
      <c r="A4180" t="s">
        <v>133</v>
      </c>
      <c r="B4180" t="s">
        <v>0</v>
      </c>
      <c r="C4180" t="s">
        <v>221</v>
      </c>
      <c r="D4180" t="s">
        <v>442</v>
      </c>
      <c r="E4180" t="s">
        <v>710</v>
      </c>
      <c r="F4180" t="s">
        <v>486</v>
      </c>
      <c r="G4180" s="3">
        <v>79811.69</v>
      </c>
      <c r="H4180" s="3" t="str">
        <f>VLOOKUP($A4180&amp;$C4180&amp;$B4180,Mapping!$C:$G,3,0)</f>
        <v>Beauty</v>
      </c>
      <c r="I4180" t="str">
        <f>VLOOKUP($A4180&amp;$C4180&amp;$B4180,Mapping!$C:$G,4,0)</f>
        <v>NEUTROGENA</v>
      </c>
      <c r="J4180" t="str">
        <f t="shared" si="65"/>
        <v>HANDS</v>
      </c>
      <c r="K4180" t="str">
        <f>VLOOKUP($A4180&amp;$C4180&amp;$B4180,Mapping!$C:$G,5,0)</f>
        <v>Adult Skin Care</v>
      </c>
      <c r="L4180" t="str">
        <f>VLOOKUP(J4180&amp;H4180,Mapping!J:K,2,0)</f>
        <v>Hand Cream</v>
      </c>
      <c r="M4180" t="str">
        <f>IF(OR(I4180="PIZ BUIN",I4180="LISTERINE"),VLOOKUP(E4180,MAPEO!C:D,2,0)&amp;" "&amp;H4180,VLOOKUP(E4180,MAPEO!C:D,2,0))</f>
        <v>Neutrogena Hands</v>
      </c>
      <c r="N4180">
        <f>VLOOKUP(F4180,MD!A:B,2,0)</f>
        <v>0</v>
      </c>
    </row>
    <row r="4181" spans="1:14">
      <c r="A4181" t="s">
        <v>133</v>
      </c>
      <c r="B4181" t="s">
        <v>0</v>
      </c>
      <c r="C4181" t="s">
        <v>221</v>
      </c>
      <c r="D4181" t="s">
        <v>442</v>
      </c>
      <c r="E4181" t="s">
        <v>710</v>
      </c>
      <c r="F4181" t="s">
        <v>487</v>
      </c>
      <c r="G4181" s="3">
        <v>121974.47</v>
      </c>
      <c r="H4181" s="3" t="str">
        <f>VLOOKUP($A4181&amp;$C4181&amp;$B4181,Mapping!$C:$G,3,0)</f>
        <v>Beauty</v>
      </c>
      <c r="I4181" t="str">
        <f>VLOOKUP($A4181&amp;$C4181&amp;$B4181,Mapping!$C:$G,4,0)</f>
        <v>NEUTROGENA</v>
      </c>
      <c r="J4181" t="str">
        <f t="shared" si="65"/>
        <v>HANDS</v>
      </c>
      <c r="K4181" t="str">
        <f>VLOOKUP($A4181&amp;$C4181&amp;$B4181,Mapping!$C:$G,5,0)</f>
        <v>Adult Skin Care</v>
      </c>
      <c r="L4181" t="str">
        <f>VLOOKUP(J4181&amp;H4181,Mapping!J:K,2,0)</f>
        <v>Hand Cream</v>
      </c>
      <c r="M4181" t="str">
        <f>IF(OR(I4181="PIZ BUIN",I4181="LISTERINE"),VLOOKUP(E4181,MAPEO!C:D,2,0)&amp;" "&amp;H4181,VLOOKUP(E4181,MAPEO!C:D,2,0))</f>
        <v>Neutrogena Hands</v>
      </c>
      <c r="N4181">
        <f>VLOOKUP(F4181,MD!A:B,2,0)</f>
        <v>0</v>
      </c>
    </row>
    <row r="4182" spans="1:14">
      <c r="A4182" t="s">
        <v>133</v>
      </c>
      <c r="B4182" t="s">
        <v>0</v>
      </c>
      <c r="C4182" t="s">
        <v>221</v>
      </c>
      <c r="D4182" t="s">
        <v>442</v>
      </c>
      <c r="E4182" t="s">
        <v>710</v>
      </c>
      <c r="F4182" t="s">
        <v>488</v>
      </c>
      <c r="G4182" s="3">
        <v>39829.24</v>
      </c>
      <c r="H4182" s="3" t="str">
        <f>VLOOKUP($A4182&amp;$C4182&amp;$B4182,Mapping!$C:$G,3,0)</f>
        <v>Beauty</v>
      </c>
      <c r="I4182" t="str">
        <f>VLOOKUP($A4182&amp;$C4182&amp;$B4182,Mapping!$C:$G,4,0)</f>
        <v>NEUTROGENA</v>
      </c>
      <c r="J4182" t="str">
        <f t="shared" si="65"/>
        <v>HANDS</v>
      </c>
      <c r="K4182" t="str">
        <f>VLOOKUP($A4182&amp;$C4182&amp;$B4182,Mapping!$C:$G,5,0)</f>
        <v>Adult Skin Care</v>
      </c>
      <c r="L4182" t="str">
        <f>VLOOKUP(J4182&amp;H4182,Mapping!J:K,2,0)</f>
        <v>Hand Cream</v>
      </c>
      <c r="M4182" t="str">
        <f>IF(OR(I4182="PIZ BUIN",I4182="LISTERINE"),VLOOKUP(E4182,MAPEO!C:D,2,0)&amp;" "&amp;H4182,VLOOKUP(E4182,MAPEO!C:D,2,0))</f>
        <v>Neutrogena Hands</v>
      </c>
      <c r="N4182">
        <f>VLOOKUP(F4182,MD!A:B,2,0)</f>
        <v>0</v>
      </c>
    </row>
    <row r="4183" spans="1:14">
      <c r="A4183" t="s">
        <v>133</v>
      </c>
      <c r="B4183" t="s">
        <v>0</v>
      </c>
      <c r="C4183" t="s">
        <v>221</v>
      </c>
      <c r="D4183" t="s">
        <v>442</v>
      </c>
      <c r="E4183" t="s">
        <v>710</v>
      </c>
      <c r="F4183" t="s">
        <v>489</v>
      </c>
      <c r="G4183" s="3">
        <v>21026.95</v>
      </c>
      <c r="H4183" s="3" t="str">
        <f>VLOOKUP($A4183&amp;$C4183&amp;$B4183,Mapping!$C:$G,3,0)</f>
        <v>Beauty</v>
      </c>
      <c r="I4183" t="str">
        <f>VLOOKUP($A4183&amp;$C4183&amp;$B4183,Mapping!$C:$G,4,0)</f>
        <v>NEUTROGENA</v>
      </c>
      <c r="J4183" t="str">
        <f t="shared" si="65"/>
        <v>HANDS</v>
      </c>
      <c r="K4183" t="str">
        <f>VLOOKUP($A4183&amp;$C4183&amp;$B4183,Mapping!$C:$G,5,0)</f>
        <v>Adult Skin Care</v>
      </c>
      <c r="L4183" t="str">
        <f>VLOOKUP(J4183&amp;H4183,Mapping!J:K,2,0)</f>
        <v>Hand Cream</v>
      </c>
      <c r="M4183" t="str">
        <f>IF(OR(I4183="PIZ BUIN",I4183="LISTERINE"),VLOOKUP(E4183,MAPEO!C:D,2,0)&amp;" "&amp;H4183,VLOOKUP(E4183,MAPEO!C:D,2,0))</f>
        <v>Neutrogena Hands</v>
      </c>
      <c r="N4183">
        <f>VLOOKUP(F4183,MD!A:B,2,0)</f>
        <v>0</v>
      </c>
    </row>
    <row r="4184" spans="1:14">
      <c r="A4184" t="s">
        <v>133</v>
      </c>
      <c r="B4184" t="s">
        <v>0</v>
      </c>
      <c r="C4184" t="s">
        <v>221</v>
      </c>
      <c r="D4184" t="s">
        <v>442</v>
      </c>
      <c r="E4184" t="s">
        <v>710</v>
      </c>
      <c r="F4184" t="s">
        <v>490</v>
      </c>
      <c r="G4184" s="3">
        <v>69857.039999999994</v>
      </c>
      <c r="H4184" s="3" t="str">
        <f>VLOOKUP($A4184&amp;$C4184&amp;$B4184,Mapping!$C:$G,3,0)</f>
        <v>Beauty</v>
      </c>
      <c r="I4184" t="str">
        <f>VLOOKUP($A4184&amp;$C4184&amp;$B4184,Mapping!$C:$G,4,0)</f>
        <v>NEUTROGENA</v>
      </c>
      <c r="J4184" t="str">
        <f t="shared" si="65"/>
        <v>HANDS</v>
      </c>
      <c r="K4184" t="str">
        <f>VLOOKUP($A4184&amp;$C4184&amp;$B4184,Mapping!$C:$G,5,0)</f>
        <v>Adult Skin Care</v>
      </c>
      <c r="L4184" t="str">
        <f>VLOOKUP(J4184&amp;H4184,Mapping!J:K,2,0)</f>
        <v>Hand Cream</v>
      </c>
      <c r="M4184" t="str">
        <f>IF(OR(I4184="PIZ BUIN",I4184="LISTERINE"),VLOOKUP(E4184,MAPEO!C:D,2,0)&amp;" "&amp;H4184,VLOOKUP(E4184,MAPEO!C:D,2,0))</f>
        <v>Neutrogena Hands</v>
      </c>
      <c r="N4184">
        <f>VLOOKUP(F4184,MD!A:B,2,0)</f>
        <v>0</v>
      </c>
    </row>
    <row r="4185" spans="1:14">
      <c r="A4185" t="s">
        <v>133</v>
      </c>
      <c r="B4185" t="s">
        <v>0</v>
      </c>
      <c r="C4185" t="s">
        <v>221</v>
      </c>
      <c r="D4185" t="s">
        <v>442</v>
      </c>
      <c r="E4185" t="s">
        <v>710</v>
      </c>
      <c r="F4185" t="s">
        <v>491</v>
      </c>
      <c r="G4185" s="3">
        <v>27576.66</v>
      </c>
      <c r="H4185" s="3" t="str">
        <f>VLOOKUP($A4185&amp;$C4185&amp;$B4185,Mapping!$C:$G,3,0)</f>
        <v>Beauty</v>
      </c>
      <c r="I4185" t="str">
        <f>VLOOKUP($A4185&amp;$C4185&amp;$B4185,Mapping!$C:$G,4,0)</f>
        <v>NEUTROGENA</v>
      </c>
      <c r="J4185" t="str">
        <f t="shared" si="65"/>
        <v>HANDS</v>
      </c>
      <c r="K4185" t="str">
        <f>VLOOKUP($A4185&amp;$C4185&amp;$B4185,Mapping!$C:$G,5,0)</f>
        <v>Adult Skin Care</v>
      </c>
      <c r="L4185" t="str">
        <f>VLOOKUP(J4185&amp;H4185,Mapping!J:K,2,0)</f>
        <v>Hand Cream</v>
      </c>
      <c r="M4185" t="str">
        <f>IF(OR(I4185="PIZ BUIN",I4185="LISTERINE"),VLOOKUP(E4185,MAPEO!C:D,2,0)&amp;" "&amp;H4185,VLOOKUP(E4185,MAPEO!C:D,2,0))</f>
        <v>Neutrogena Hands</v>
      </c>
      <c r="N4185">
        <f>VLOOKUP(F4185,MD!A:B,2,0)</f>
        <v>0</v>
      </c>
    </row>
    <row r="4186" spans="1:14">
      <c r="A4186" t="s">
        <v>133</v>
      </c>
      <c r="B4186" t="s">
        <v>0</v>
      </c>
      <c r="C4186" t="s">
        <v>221</v>
      </c>
      <c r="D4186" t="s">
        <v>442</v>
      </c>
      <c r="E4186" t="s">
        <v>710</v>
      </c>
      <c r="F4186" t="s">
        <v>492</v>
      </c>
      <c r="G4186" s="3">
        <v>17513.14</v>
      </c>
      <c r="H4186" s="3" t="str">
        <f>VLOOKUP($A4186&amp;$C4186&amp;$B4186,Mapping!$C:$G,3,0)</f>
        <v>Beauty</v>
      </c>
      <c r="I4186" t="str">
        <f>VLOOKUP($A4186&amp;$C4186&amp;$B4186,Mapping!$C:$G,4,0)</f>
        <v>NEUTROGENA</v>
      </c>
      <c r="J4186" t="str">
        <f t="shared" si="65"/>
        <v>HANDS</v>
      </c>
      <c r="K4186" t="str">
        <f>VLOOKUP($A4186&amp;$C4186&amp;$B4186,Mapping!$C:$G,5,0)</f>
        <v>Adult Skin Care</v>
      </c>
      <c r="L4186" t="str">
        <f>VLOOKUP(J4186&amp;H4186,Mapping!J:K,2,0)</f>
        <v>Hand Cream</v>
      </c>
      <c r="M4186" t="str">
        <f>IF(OR(I4186="PIZ BUIN",I4186="LISTERINE"),VLOOKUP(E4186,MAPEO!C:D,2,0)&amp;" "&amp;H4186,VLOOKUP(E4186,MAPEO!C:D,2,0))</f>
        <v>Neutrogena Hands</v>
      </c>
      <c r="N4186">
        <f>VLOOKUP(F4186,MD!A:B,2,0)</f>
        <v>0</v>
      </c>
    </row>
    <row r="4187" spans="1:14">
      <c r="A4187" t="s">
        <v>133</v>
      </c>
      <c r="B4187" t="s">
        <v>0</v>
      </c>
      <c r="C4187" t="s">
        <v>221</v>
      </c>
      <c r="D4187" t="s">
        <v>442</v>
      </c>
      <c r="E4187" t="s">
        <v>710</v>
      </c>
      <c r="F4187" t="s">
        <v>493</v>
      </c>
      <c r="G4187" s="3">
        <v>14999.79</v>
      </c>
      <c r="H4187" s="3" t="str">
        <f>VLOOKUP($A4187&amp;$C4187&amp;$B4187,Mapping!$C:$G,3,0)</f>
        <v>Beauty</v>
      </c>
      <c r="I4187" t="str">
        <f>VLOOKUP($A4187&amp;$C4187&amp;$B4187,Mapping!$C:$G,4,0)</f>
        <v>NEUTROGENA</v>
      </c>
      <c r="J4187" t="str">
        <f t="shared" si="65"/>
        <v>HANDS</v>
      </c>
      <c r="K4187" t="str">
        <f>VLOOKUP($A4187&amp;$C4187&amp;$B4187,Mapping!$C:$G,5,0)</f>
        <v>Adult Skin Care</v>
      </c>
      <c r="L4187" t="str">
        <f>VLOOKUP(J4187&amp;H4187,Mapping!J:K,2,0)</f>
        <v>Hand Cream</v>
      </c>
      <c r="M4187" t="str">
        <f>IF(OR(I4187="PIZ BUIN",I4187="LISTERINE"),VLOOKUP(E4187,MAPEO!C:D,2,0)&amp;" "&amp;H4187,VLOOKUP(E4187,MAPEO!C:D,2,0))</f>
        <v>Neutrogena Hands</v>
      </c>
      <c r="N4187">
        <f>VLOOKUP(F4187,MD!A:B,2,0)</f>
        <v>0</v>
      </c>
    </row>
    <row r="4188" spans="1:14">
      <c r="A4188" t="s">
        <v>133</v>
      </c>
      <c r="B4188" t="s">
        <v>0</v>
      </c>
      <c r="C4188" t="s">
        <v>221</v>
      </c>
      <c r="D4188" t="s">
        <v>442</v>
      </c>
      <c r="E4188" t="s">
        <v>710</v>
      </c>
      <c r="F4188" t="s">
        <v>95</v>
      </c>
      <c r="G4188" s="3">
        <v>6365.57</v>
      </c>
      <c r="H4188" s="3" t="str">
        <f>VLOOKUP($A4188&amp;$C4188&amp;$B4188,Mapping!$C:$G,3,0)</f>
        <v>Beauty</v>
      </c>
      <c r="I4188" t="str">
        <f>VLOOKUP($A4188&amp;$C4188&amp;$B4188,Mapping!$C:$G,4,0)</f>
        <v>NEUTROGENA</v>
      </c>
      <c r="J4188" t="str">
        <f t="shared" si="65"/>
        <v>HANDS</v>
      </c>
      <c r="K4188" t="str">
        <f>VLOOKUP($A4188&amp;$C4188&amp;$B4188,Mapping!$C:$G,5,0)</f>
        <v>Adult Skin Care</v>
      </c>
      <c r="L4188" t="str">
        <f>VLOOKUP(J4188&amp;H4188,Mapping!J:K,2,0)</f>
        <v>Hand Cream</v>
      </c>
      <c r="M4188" t="str">
        <f>IF(OR(I4188="PIZ BUIN",I4188="LISTERINE"),VLOOKUP(E4188,MAPEO!C:D,2,0)&amp;" "&amp;H4188,VLOOKUP(E4188,MAPEO!C:D,2,0))</f>
        <v>Neutrogena Hands</v>
      </c>
      <c r="N4188" t="str">
        <f>VLOOKUP(F4188,MD!A:B,2,0)</f>
        <v>YTD 2015</v>
      </c>
    </row>
    <row r="4189" spans="1:14">
      <c r="A4189" t="s">
        <v>133</v>
      </c>
      <c r="B4189" t="s">
        <v>0</v>
      </c>
      <c r="C4189" t="s">
        <v>221</v>
      </c>
      <c r="D4189" t="s">
        <v>442</v>
      </c>
      <c r="E4189" t="s">
        <v>710</v>
      </c>
      <c r="F4189" t="s">
        <v>96</v>
      </c>
      <c r="G4189" s="3">
        <v>10106.43</v>
      </c>
      <c r="H4189" s="3" t="str">
        <f>VLOOKUP($A4189&amp;$C4189&amp;$B4189,Mapping!$C:$G,3,0)</f>
        <v>Beauty</v>
      </c>
      <c r="I4189" t="str">
        <f>VLOOKUP($A4189&amp;$C4189&amp;$B4189,Mapping!$C:$G,4,0)</f>
        <v>NEUTROGENA</v>
      </c>
      <c r="J4189" t="str">
        <f t="shared" si="65"/>
        <v>HANDS</v>
      </c>
      <c r="K4189" t="str">
        <f>VLOOKUP($A4189&amp;$C4189&amp;$B4189,Mapping!$C:$G,5,0)</f>
        <v>Adult Skin Care</v>
      </c>
      <c r="L4189" t="str">
        <f>VLOOKUP(J4189&amp;H4189,Mapping!J:K,2,0)</f>
        <v>Hand Cream</v>
      </c>
      <c r="M4189" t="str">
        <f>IF(OR(I4189="PIZ BUIN",I4189="LISTERINE"),VLOOKUP(E4189,MAPEO!C:D,2,0)&amp;" "&amp;H4189,VLOOKUP(E4189,MAPEO!C:D,2,0))</f>
        <v>Neutrogena Hands</v>
      </c>
      <c r="N4189" t="str">
        <f>VLOOKUP(F4189,MD!A:B,2,0)</f>
        <v>YTD 2015</v>
      </c>
    </row>
    <row r="4190" spans="1:14">
      <c r="A4190" t="s">
        <v>133</v>
      </c>
      <c r="B4190" t="s">
        <v>0</v>
      </c>
      <c r="C4190" t="s">
        <v>221</v>
      </c>
      <c r="D4190" t="s">
        <v>442</v>
      </c>
      <c r="E4190" t="s">
        <v>710</v>
      </c>
      <c r="F4190" t="s">
        <v>97</v>
      </c>
      <c r="G4190" s="3">
        <v>23562.89</v>
      </c>
      <c r="H4190" s="3" t="str">
        <f>VLOOKUP($A4190&amp;$C4190&amp;$B4190,Mapping!$C:$G,3,0)</f>
        <v>Beauty</v>
      </c>
      <c r="I4190" t="str">
        <f>VLOOKUP($A4190&amp;$C4190&amp;$B4190,Mapping!$C:$G,4,0)</f>
        <v>NEUTROGENA</v>
      </c>
      <c r="J4190" t="str">
        <f t="shared" si="65"/>
        <v>HANDS</v>
      </c>
      <c r="K4190" t="str">
        <f>VLOOKUP($A4190&amp;$C4190&amp;$B4190,Mapping!$C:$G,5,0)</f>
        <v>Adult Skin Care</v>
      </c>
      <c r="L4190" t="str">
        <f>VLOOKUP(J4190&amp;H4190,Mapping!J:K,2,0)</f>
        <v>Hand Cream</v>
      </c>
      <c r="M4190" t="str">
        <f>IF(OR(I4190="PIZ BUIN",I4190="LISTERINE"),VLOOKUP(E4190,MAPEO!C:D,2,0)&amp;" "&amp;H4190,VLOOKUP(E4190,MAPEO!C:D,2,0))</f>
        <v>Neutrogena Hands</v>
      </c>
      <c r="N4190" t="str">
        <f>VLOOKUP(F4190,MD!A:B,2,0)</f>
        <v>YTD 2015</v>
      </c>
    </row>
    <row r="4191" spans="1:14">
      <c r="A4191" t="s">
        <v>133</v>
      </c>
      <c r="B4191" t="s">
        <v>0</v>
      </c>
      <c r="C4191" t="s">
        <v>221</v>
      </c>
      <c r="D4191" t="s">
        <v>442</v>
      </c>
      <c r="E4191" t="s">
        <v>710</v>
      </c>
      <c r="F4191" t="s">
        <v>101</v>
      </c>
      <c r="G4191" s="3">
        <v>6775.94</v>
      </c>
      <c r="H4191" s="3" t="str">
        <f>VLOOKUP($A4191&amp;$C4191&amp;$B4191,Mapping!$C:$G,3,0)</f>
        <v>Beauty</v>
      </c>
      <c r="I4191" t="str">
        <f>VLOOKUP($A4191&amp;$C4191&amp;$B4191,Mapping!$C:$G,4,0)</f>
        <v>NEUTROGENA</v>
      </c>
      <c r="J4191" t="str">
        <f t="shared" si="65"/>
        <v>HANDS</v>
      </c>
      <c r="K4191" t="str">
        <f>VLOOKUP($A4191&amp;$C4191&amp;$B4191,Mapping!$C:$G,5,0)</f>
        <v>Adult Skin Care</v>
      </c>
      <c r="L4191" t="str">
        <f>VLOOKUP(J4191&amp;H4191,Mapping!J:K,2,0)</f>
        <v>Hand Cream</v>
      </c>
      <c r="M4191" t="str">
        <f>IF(OR(I4191="PIZ BUIN",I4191="LISTERINE"),VLOOKUP(E4191,MAPEO!C:D,2,0)&amp;" "&amp;H4191,VLOOKUP(E4191,MAPEO!C:D,2,0))</f>
        <v>Neutrogena Hands</v>
      </c>
      <c r="N4191" t="str">
        <f>VLOOKUP(F4191,MD!A:B,2,0)</f>
        <v>YTD 2015</v>
      </c>
    </row>
    <row r="4192" spans="1:14">
      <c r="A4192" t="s">
        <v>133</v>
      </c>
      <c r="B4192" t="s">
        <v>0</v>
      </c>
      <c r="C4192" t="s">
        <v>221</v>
      </c>
      <c r="D4192" t="s">
        <v>442</v>
      </c>
      <c r="E4192" t="s">
        <v>710</v>
      </c>
      <c r="F4192" t="s">
        <v>104</v>
      </c>
      <c r="G4192" s="3">
        <v>43081</v>
      </c>
      <c r="H4192" s="3" t="str">
        <f>VLOOKUP($A4192&amp;$C4192&amp;$B4192,Mapping!$C:$G,3,0)</f>
        <v>Beauty</v>
      </c>
      <c r="I4192" t="str">
        <f>VLOOKUP($A4192&amp;$C4192&amp;$B4192,Mapping!$C:$G,4,0)</f>
        <v>NEUTROGENA</v>
      </c>
      <c r="J4192" t="str">
        <f t="shared" si="65"/>
        <v>HANDS</v>
      </c>
      <c r="K4192" t="str">
        <f>VLOOKUP($A4192&amp;$C4192&amp;$B4192,Mapping!$C:$G,5,0)</f>
        <v>Adult Skin Care</v>
      </c>
      <c r="L4192" t="str">
        <f>VLOOKUP(J4192&amp;H4192,Mapping!J:K,2,0)</f>
        <v>Hand Cream</v>
      </c>
      <c r="M4192" t="str">
        <f>IF(OR(I4192="PIZ BUIN",I4192="LISTERINE"),VLOOKUP(E4192,MAPEO!C:D,2,0)&amp;" "&amp;H4192,VLOOKUP(E4192,MAPEO!C:D,2,0))</f>
        <v>Neutrogena Hands</v>
      </c>
      <c r="N4192" t="str">
        <f>VLOOKUP(F4192,MD!A:B,2,0)</f>
        <v>YTD 2015</v>
      </c>
    </row>
    <row r="4193" spans="1:14">
      <c r="A4193" t="s">
        <v>133</v>
      </c>
      <c r="B4193" t="s">
        <v>0</v>
      </c>
      <c r="C4193" t="s">
        <v>221</v>
      </c>
      <c r="D4193" t="s">
        <v>442</v>
      </c>
      <c r="E4193" t="s">
        <v>710</v>
      </c>
      <c r="F4193" t="s">
        <v>105</v>
      </c>
      <c r="G4193" s="3">
        <v>152020.53</v>
      </c>
      <c r="H4193" s="3" t="str">
        <f>VLOOKUP($A4193&amp;$C4193&amp;$B4193,Mapping!$C:$G,3,0)</f>
        <v>Beauty</v>
      </c>
      <c r="I4193" t="str">
        <f>VLOOKUP($A4193&amp;$C4193&amp;$B4193,Mapping!$C:$G,4,0)</f>
        <v>NEUTROGENA</v>
      </c>
      <c r="J4193" t="str">
        <f t="shared" si="65"/>
        <v>HANDS</v>
      </c>
      <c r="K4193" t="str">
        <f>VLOOKUP($A4193&amp;$C4193&amp;$B4193,Mapping!$C:$G,5,0)</f>
        <v>Adult Skin Care</v>
      </c>
      <c r="L4193" t="str">
        <f>VLOOKUP(J4193&amp;H4193,Mapping!J:K,2,0)</f>
        <v>Hand Cream</v>
      </c>
      <c r="M4193" t="str">
        <f>IF(OR(I4193="PIZ BUIN",I4193="LISTERINE"),VLOOKUP(E4193,MAPEO!C:D,2,0)&amp;" "&amp;H4193,VLOOKUP(E4193,MAPEO!C:D,2,0))</f>
        <v>Neutrogena Hands</v>
      </c>
      <c r="N4193" t="str">
        <f>VLOOKUP(F4193,MD!A:B,2,0)</f>
        <v>YTD 2015</v>
      </c>
    </row>
    <row r="4194" spans="1:14">
      <c r="A4194" t="s">
        <v>133</v>
      </c>
      <c r="B4194" t="s">
        <v>0</v>
      </c>
      <c r="C4194" t="s">
        <v>221</v>
      </c>
      <c r="D4194" t="s">
        <v>442</v>
      </c>
      <c r="E4194" t="s">
        <v>710</v>
      </c>
      <c r="F4194" t="s">
        <v>106</v>
      </c>
      <c r="G4194" s="3">
        <v>28164.92</v>
      </c>
      <c r="H4194" s="3" t="str">
        <f>VLOOKUP($A4194&amp;$C4194&amp;$B4194,Mapping!$C:$G,3,0)</f>
        <v>Beauty</v>
      </c>
      <c r="I4194" t="str">
        <f>VLOOKUP($A4194&amp;$C4194&amp;$B4194,Mapping!$C:$G,4,0)</f>
        <v>NEUTROGENA</v>
      </c>
      <c r="J4194" t="str">
        <f t="shared" si="65"/>
        <v>HANDS</v>
      </c>
      <c r="K4194" t="str">
        <f>VLOOKUP($A4194&amp;$C4194&amp;$B4194,Mapping!$C:$G,5,0)</f>
        <v>Adult Skin Care</v>
      </c>
      <c r="L4194" t="str">
        <f>VLOOKUP(J4194&amp;H4194,Mapping!J:K,2,0)</f>
        <v>Hand Cream</v>
      </c>
      <c r="M4194" t="str">
        <f>IF(OR(I4194="PIZ BUIN",I4194="LISTERINE"),VLOOKUP(E4194,MAPEO!C:D,2,0)&amp;" "&amp;H4194,VLOOKUP(E4194,MAPEO!C:D,2,0))</f>
        <v>Neutrogena Hands</v>
      </c>
      <c r="N4194" t="str">
        <f>VLOOKUP(F4194,MD!A:B,2,0)</f>
        <v>YTD 2015</v>
      </c>
    </row>
    <row r="4195" spans="1:14">
      <c r="A4195" t="s">
        <v>133</v>
      </c>
      <c r="B4195" t="s">
        <v>0</v>
      </c>
      <c r="C4195" t="s">
        <v>221</v>
      </c>
      <c r="D4195" t="s">
        <v>442</v>
      </c>
      <c r="E4195" t="s">
        <v>710</v>
      </c>
      <c r="F4195" t="s">
        <v>108</v>
      </c>
      <c r="G4195" s="3">
        <v>22103.9</v>
      </c>
      <c r="H4195" s="3" t="str">
        <f>VLOOKUP($A4195&amp;$C4195&amp;$B4195,Mapping!$C:$G,3,0)</f>
        <v>Beauty</v>
      </c>
      <c r="I4195" t="str">
        <f>VLOOKUP($A4195&amp;$C4195&amp;$B4195,Mapping!$C:$G,4,0)</f>
        <v>NEUTROGENA</v>
      </c>
      <c r="J4195" t="str">
        <f t="shared" si="65"/>
        <v>HANDS</v>
      </c>
      <c r="K4195" t="str">
        <f>VLOOKUP($A4195&amp;$C4195&amp;$B4195,Mapping!$C:$G,5,0)</f>
        <v>Adult Skin Care</v>
      </c>
      <c r="L4195" t="str">
        <f>VLOOKUP(J4195&amp;H4195,Mapping!J:K,2,0)</f>
        <v>Hand Cream</v>
      </c>
      <c r="M4195" t="str">
        <f>IF(OR(I4195="PIZ BUIN",I4195="LISTERINE"),VLOOKUP(E4195,MAPEO!C:D,2,0)&amp;" "&amp;H4195,VLOOKUP(E4195,MAPEO!C:D,2,0))</f>
        <v>Neutrogena Hands</v>
      </c>
      <c r="N4195">
        <f>VLOOKUP(F4195,MD!A:B,2,0)</f>
        <v>0</v>
      </c>
    </row>
    <row r="4196" spans="1:14">
      <c r="A4196" t="s">
        <v>133</v>
      </c>
      <c r="B4196" t="s">
        <v>0</v>
      </c>
      <c r="C4196" t="s">
        <v>221</v>
      </c>
      <c r="D4196" t="s">
        <v>442</v>
      </c>
      <c r="E4196" t="s">
        <v>710</v>
      </c>
      <c r="F4196" t="s">
        <v>109</v>
      </c>
      <c r="G4196" s="3">
        <v>52672.38</v>
      </c>
      <c r="H4196" s="3" t="str">
        <f>VLOOKUP($A4196&amp;$C4196&amp;$B4196,Mapping!$C:$G,3,0)</f>
        <v>Beauty</v>
      </c>
      <c r="I4196" t="str">
        <f>VLOOKUP($A4196&amp;$C4196&amp;$B4196,Mapping!$C:$G,4,0)</f>
        <v>NEUTROGENA</v>
      </c>
      <c r="J4196" t="str">
        <f t="shared" si="65"/>
        <v>HANDS</v>
      </c>
      <c r="K4196" t="str">
        <f>VLOOKUP($A4196&amp;$C4196&amp;$B4196,Mapping!$C:$G,5,0)</f>
        <v>Adult Skin Care</v>
      </c>
      <c r="L4196" t="str">
        <f>VLOOKUP(J4196&amp;H4196,Mapping!J:K,2,0)</f>
        <v>Hand Cream</v>
      </c>
      <c r="M4196" t="str">
        <f>IF(OR(I4196="PIZ BUIN",I4196="LISTERINE"),VLOOKUP(E4196,MAPEO!C:D,2,0)&amp;" "&amp;H4196,VLOOKUP(E4196,MAPEO!C:D,2,0))</f>
        <v>Neutrogena Hands</v>
      </c>
      <c r="N4196">
        <f>VLOOKUP(F4196,MD!A:B,2,0)</f>
        <v>0</v>
      </c>
    </row>
    <row r="4197" spans="1:14">
      <c r="A4197" t="s">
        <v>133</v>
      </c>
      <c r="B4197" t="s">
        <v>0</v>
      </c>
      <c r="C4197" t="s">
        <v>221</v>
      </c>
      <c r="D4197" t="s">
        <v>442</v>
      </c>
      <c r="E4197" t="s">
        <v>710</v>
      </c>
      <c r="F4197" t="s">
        <v>110</v>
      </c>
      <c r="G4197" s="3">
        <v>12232.54</v>
      </c>
      <c r="H4197" s="3" t="str">
        <f>VLOOKUP($A4197&amp;$C4197&amp;$B4197,Mapping!$C:$G,3,0)</f>
        <v>Beauty</v>
      </c>
      <c r="I4197" t="str">
        <f>VLOOKUP($A4197&amp;$C4197&amp;$B4197,Mapping!$C:$G,4,0)</f>
        <v>NEUTROGENA</v>
      </c>
      <c r="J4197" t="str">
        <f t="shared" si="65"/>
        <v>HANDS</v>
      </c>
      <c r="K4197" t="str">
        <f>VLOOKUP($A4197&amp;$C4197&amp;$B4197,Mapping!$C:$G,5,0)</f>
        <v>Adult Skin Care</v>
      </c>
      <c r="L4197" t="str">
        <f>VLOOKUP(J4197&amp;H4197,Mapping!J:K,2,0)</f>
        <v>Hand Cream</v>
      </c>
      <c r="M4197" t="str">
        <f>IF(OR(I4197="PIZ BUIN",I4197="LISTERINE"),VLOOKUP(E4197,MAPEO!C:D,2,0)&amp;" "&amp;H4197,VLOOKUP(E4197,MAPEO!C:D,2,0))</f>
        <v>Neutrogena Hands</v>
      </c>
      <c r="N4197">
        <f>VLOOKUP(F4197,MD!A:B,2,0)</f>
        <v>0</v>
      </c>
    </row>
    <row r="4198" spans="1:14">
      <c r="A4198" t="s">
        <v>133</v>
      </c>
      <c r="B4198" t="s">
        <v>0</v>
      </c>
      <c r="C4198" t="s">
        <v>221</v>
      </c>
      <c r="D4198" t="s">
        <v>442</v>
      </c>
      <c r="E4198" t="s">
        <v>710</v>
      </c>
      <c r="F4198" t="s">
        <v>111</v>
      </c>
      <c r="G4198" s="3">
        <v>9371.42</v>
      </c>
      <c r="H4198" s="3" t="str">
        <f>VLOOKUP($A4198&amp;$C4198&amp;$B4198,Mapping!$C:$G,3,0)</f>
        <v>Beauty</v>
      </c>
      <c r="I4198" t="str">
        <f>VLOOKUP($A4198&amp;$C4198&amp;$B4198,Mapping!$C:$G,4,0)</f>
        <v>NEUTROGENA</v>
      </c>
      <c r="J4198" t="str">
        <f t="shared" si="65"/>
        <v>HANDS</v>
      </c>
      <c r="K4198" t="str">
        <f>VLOOKUP($A4198&amp;$C4198&amp;$B4198,Mapping!$C:$G,5,0)</f>
        <v>Adult Skin Care</v>
      </c>
      <c r="L4198" t="str">
        <f>VLOOKUP(J4198&amp;H4198,Mapping!J:K,2,0)</f>
        <v>Hand Cream</v>
      </c>
      <c r="M4198" t="str">
        <f>IF(OR(I4198="PIZ BUIN",I4198="LISTERINE"),VLOOKUP(E4198,MAPEO!C:D,2,0)&amp;" "&amp;H4198,VLOOKUP(E4198,MAPEO!C:D,2,0))</f>
        <v>Neutrogena Hands</v>
      </c>
      <c r="N4198">
        <f>VLOOKUP(F4198,MD!A:B,2,0)</f>
        <v>0</v>
      </c>
    </row>
    <row r="4199" spans="1:14">
      <c r="A4199" t="s">
        <v>133</v>
      </c>
      <c r="B4199" t="s">
        <v>0</v>
      </c>
      <c r="C4199" t="s">
        <v>221</v>
      </c>
      <c r="D4199" t="s">
        <v>442</v>
      </c>
      <c r="E4199" t="s">
        <v>710</v>
      </c>
      <c r="F4199" t="s">
        <v>114</v>
      </c>
      <c r="G4199" s="3">
        <v>31318.14</v>
      </c>
      <c r="H4199" s="3" t="str">
        <f>VLOOKUP($A4199&amp;$C4199&amp;$B4199,Mapping!$C:$G,3,0)</f>
        <v>Beauty</v>
      </c>
      <c r="I4199" t="str">
        <f>VLOOKUP($A4199&amp;$C4199&amp;$B4199,Mapping!$C:$G,4,0)</f>
        <v>NEUTROGENA</v>
      </c>
      <c r="J4199" t="str">
        <f t="shared" si="65"/>
        <v>HANDS</v>
      </c>
      <c r="K4199" t="str">
        <f>VLOOKUP($A4199&amp;$C4199&amp;$B4199,Mapping!$C:$G,5,0)</f>
        <v>Adult Skin Care</v>
      </c>
      <c r="L4199" t="str">
        <f>VLOOKUP(J4199&amp;H4199,Mapping!J:K,2,0)</f>
        <v>Hand Cream</v>
      </c>
      <c r="M4199" t="str">
        <f>IF(OR(I4199="PIZ BUIN",I4199="LISTERINE"),VLOOKUP(E4199,MAPEO!C:D,2,0)&amp;" "&amp;H4199,VLOOKUP(E4199,MAPEO!C:D,2,0))</f>
        <v>Neutrogena Hands</v>
      </c>
      <c r="N4199">
        <f>VLOOKUP(F4199,MD!A:B,2,0)</f>
        <v>0</v>
      </c>
    </row>
    <row r="4200" spans="1:14">
      <c r="A4200" t="s">
        <v>133</v>
      </c>
      <c r="B4200" t="s">
        <v>0</v>
      </c>
      <c r="C4200" t="s">
        <v>221</v>
      </c>
      <c r="D4200" t="s">
        <v>442</v>
      </c>
      <c r="E4200" t="s">
        <v>710</v>
      </c>
      <c r="F4200" t="s">
        <v>115</v>
      </c>
      <c r="G4200" s="3">
        <v>8670.33</v>
      </c>
      <c r="H4200" s="3" t="str">
        <f>VLOOKUP($A4200&amp;$C4200&amp;$B4200,Mapping!$C:$G,3,0)</f>
        <v>Beauty</v>
      </c>
      <c r="I4200" t="str">
        <f>VLOOKUP($A4200&amp;$C4200&amp;$B4200,Mapping!$C:$G,4,0)</f>
        <v>NEUTROGENA</v>
      </c>
      <c r="J4200" t="str">
        <f t="shared" si="65"/>
        <v>HANDS</v>
      </c>
      <c r="K4200" t="str">
        <f>VLOOKUP($A4200&amp;$C4200&amp;$B4200,Mapping!$C:$G,5,0)</f>
        <v>Adult Skin Care</v>
      </c>
      <c r="L4200" t="str">
        <f>VLOOKUP(J4200&amp;H4200,Mapping!J:K,2,0)</f>
        <v>Hand Cream</v>
      </c>
      <c r="M4200" t="str">
        <f>IF(OR(I4200="PIZ BUIN",I4200="LISTERINE"),VLOOKUP(E4200,MAPEO!C:D,2,0)&amp;" "&amp;H4200,VLOOKUP(E4200,MAPEO!C:D,2,0))</f>
        <v>Neutrogena Hands</v>
      </c>
      <c r="N4200" t="str">
        <f>VLOOKUP(F4200,MD!A:B,2,0)</f>
        <v>YTD 2016</v>
      </c>
    </row>
    <row r="4201" spans="1:14">
      <c r="A4201" t="s">
        <v>133</v>
      </c>
      <c r="B4201" t="s">
        <v>0</v>
      </c>
      <c r="C4201" t="s">
        <v>221</v>
      </c>
      <c r="D4201" t="s">
        <v>442</v>
      </c>
      <c r="E4201" t="s">
        <v>710</v>
      </c>
      <c r="F4201" t="s">
        <v>117</v>
      </c>
      <c r="G4201" s="3">
        <v>8503.91</v>
      </c>
      <c r="H4201" s="3" t="str">
        <f>VLOOKUP($A4201&amp;$C4201&amp;$B4201,Mapping!$C:$G,3,0)</f>
        <v>Beauty</v>
      </c>
      <c r="I4201" t="str">
        <f>VLOOKUP($A4201&amp;$C4201&amp;$B4201,Mapping!$C:$G,4,0)</f>
        <v>NEUTROGENA</v>
      </c>
      <c r="J4201" t="str">
        <f t="shared" si="65"/>
        <v>HANDS</v>
      </c>
      <c r="K4201" t="str">
        <f>VLOOKUP($A4201&amp;$C4201&amp;$B4201,Mapping!$C:$G,5,0)</f>
        <v>Adult Skin Care</v>
      </c>
      <c r="L4201" t="str">
        <f>VLOOKUP(J4201&amp;H4201,Mapping!J:K,2,0)</f>
        <v>Hand Cream</v>
      </c>
      <c r="M4201" t="str">
        <f>IF(OR(I4201="PIZ BUIN",I4201="LISTERINE"),VLOOKUP(E4201,MAPEO!C:D,2,0)&amp;" "&amp;H4201,VLOOKUP(E4201,MAPEO!C:D,2,0))</f>
        <v>Neutrogena Hands</v>
      </c>
      <c r="N4201" t="str">
        <f>VLOOKUP(F4201,MD!A:B,2,0)</f>
        <v>YTD 2016</v>
      </c>
    </row>
    <row r="4202" spans="1:14">
      <c r="A4202" t="s">
        <v>133</v>
      </c>
      <c r="B4202" t="s">
        <v>0</v>
      </c>
      <c r="C4202" t="s">
        <v>221</v>
      </c>
      <c r="D4202" t="s">
        <v>442</v>
      </c>
      <c r="E4202" t="s">
        <v>710</v>
      </c>
      <c r="F4202" t="s">
        <v>118</v>
      </c>
      <c r="G4202" s="3">
        <v>20290.91</v>
      </c>
      <c r="H4202" s="3" t="str">
        <f>VLOOKUP($A4202&amp;$C4202&amp;$B4202,Mapping!$C:$G,3,0)</f>
        <v>Beauty</v>
      </c>
      <c r="I4202" t="str">
        <f>VLOOKUP($A4202&amp;$C4202&amp;$B4202,Mapping!$C:$G,4,0)</f>
        <v>NEUTROGENA</v>
      </c>
      <c r="J4202" t="str">
        <f t="shared" si="65"/>
        <v>HANDS</v>
      </c>
      <c r="K4202" t="str">
        <f>VLOOKUP($A4202&amp;$C4202&amp;$B4202,Mapping!$C:$G,5,0)</f>
        <v>Adult Skin Care</v>
      </c>
      <c r="L4202" t="str">
        <f>VLOOKUP(J4202&amp;H4202,Mapping!J:K,2,0)</f>
        <v>Hand Cream</v>
      </c>
      <c r="M4202" t="str">
        <f>IF(OR(I4202="PIZ BUIN",I4202="LISTERINE"),VLOOKUP(E4202,MAPEO!C:D,2,0)&amp;" "&amp;H4202,VLOOKUP(E4202,MAPEO!C:D,2,0))</f>
        <v>Neutrogena Hands</v>
      </c>
      <c r="N4202" t="str">
        <f>VLOOKUP(F4202,MD!A:B,2,0)</f>
        <v>YTD 2016</v>
      </c>
    </row>
    <row r="4203" spans="1:14">
      <c r="A4203" t="s">
        <v>133</v>
      </c>
      <c r="B4203" t="s">
        <v>0</v>
      </c>
      <c r="C4203" t="s">
        <v>221</v>
      </c>
      <c r="D4203" t="s">
        <v>442</v>
      </c>
      <c r="E4203" t="s">
        <v>711</v>
      </c>
      <c r="F4203" t="s">
        <v>482</v>
      </c>
      <c r="G4203" s="3">
        <v>18557.349999999999</v>
      </c>
      <c r="H4203" s="3" t="str">
        <f>VLOOKUP($A4203&amp;$C4203&amp;$B4203,Mapping!$C:$G,3,0)</f>
        <v>Beauty</v>
      </c>
      <c r="I4203" t="str">
        <f>VLOOKUP($A4203&amp;$C4203&amp;$B4203,Mapping!$C:$G,4,0)</f>
        <v>NEUTROGENA</v>
      </c>
      <c r="J4203" t="str">
        <f t="shared" si="65"/>
        <v>HANDS</v>
      </c>
      <c r="K4203" t="str">
        <f>VLOOKUP($A4203&amp;$C4203&amp;$B4203,Mapping!$C:$G,5,0)</f>
        <v>Adult Skin Care</v>
      </c>
      <c r="L4203" t="str">
        <f>VLOOKUP(J4203&amp;H4203,Mapping!J:K,2,0)</f>
        <v>Hand Cream</v>
      </c>
      <c r="M4203" t="str">
        <f>IF(OR(I4203="PIZ BUIN",I4203="LISTERINE"),VLOOKUP(E4203,MAPEO!C:D,2,0)&amp;" "&amp;H4203,VLOOKUP(E4203,MAPEO!C:D,2,0))</f>
        <v>Neutrogena Hands</v>
      </c>
      <c r="N4203">
        <f>VLOOKUP(F4203,MD!A:B,2,0)</f>
        <v>0</v>
      </c>
    </row>
    <row r="4204" spans="1:14">
      <c r="A4204" t="s">
        <v>133</v>
      </c>
      <c r="B4204" t="s">
        <v>0</v>
      </c>
      <c r="C4204" t="s">
        <v>221</v>
      </c>
      <c r="D4204" t="s">
        <v>442</v>
      </c>
      <c r="E4204" t="s">
        <v>711</v>
      </c>
      <c r="F4204" t="s">
        <v>483</v>
      </c>
      <c r="G4204" s="3">
        <v>25231.040000000001</v>
      </c>
      <c r="H4204" s="3" t="str">
        <f>VLOOKUP($A4204&amp;$C4204&amp;$B4204,Mapping!$C:$G,3,0)</f>
        <v>Beauty</v>
      </c>
      <c r="I4204" t="str">
        <f>VLOOKUP($A4204&amp;$C4204&amp;$B4204,Mapping!$C:$G,4,0)</f>
        <v>NEUTROGENA</v>
      </c>
      <c r="J4204" t="str">
        <f t="shared" si="65"/>
        <v>HANDS</v>
      </c>
      <c r="K4204" t="str">
        <f>VLOOKUP($A4204&amp;$C4204&amp;$B4204,Mapping!$C:$G,5,0)</f>
        <v>Adult Skin Care</v>
      </c>
      <c r="L4204" t="str">
        <f>VLOOKUP(J4204&amp;H4204,Mapping!J:K,2,0)</f>
        <v>Hand Cream</v>
      </c>
      <c r="M4204" t="str">
        <f>IF(OR(I4204="PIZ BUIN",I4204="LISTERINE"),VLOOKUP(E4204,MAPEO!C:D,2,0)&amp;" "&amp;H4204,VLOOKUP(E4204,MAPEO!C:D,2,0))</f>
        <v>Neutrogena Hands</v>
      </c>
      <c r="N4204">
        <f>VLOOKUP(F4204,MD!A:B,2,0)</f>
        <v>0</v>
      </c>
    </row>
    <row r="4205" spans="1:14">
      <c r="A4205" t="s">
        <v>133</v>
      </c>
      <c r="B4205" t="s">
        <v>0</v>
      </c>
      <c r="C4205" t="s">
        <v>221</v>
      </c>
      <c r="D4205" t="s">
        <v>442</v>
      </c>
      <c r="E4205" t="s">
        <v>711</v>
      </c>
      <c r="F4205" t="s">
        <v>484</v>
      </c>
      <c r="G4205" s="3">
        <v>38347.800000000003</v>
      </c>
      <c r="H4205" s="3" t="str">
        <f>VLOOKUP($A4205&amp;$C4205&amp;$B4205,Mapping!$C:$G,3,0)</f>
        <v>Beauty</v>
      </c>
      <c r="I4205" t="str">
        <f>VLOOKUP($A4205&amp;$C4205&amp;$B4205,Mapping!$C:$G,4,0)</f>
        <v>NEUTROGENA</v>
      </c>
      <c r="J4205" t="str">
        <f t="shared" si="65"/>
        <v>HANDS</v>
      </c>
      <c r="K4205" t="str">
        <f>VLOOKUP($A4205&amp;$C4205&amp;$B4205,Mapping!$C:$G,5,0)</f>
        <v>Adult Skin Care</v>
      </c>
      <c r="L4205" t="str">
        <f>VLOOKUP(J4205&amp;H4205,Mapping!J:K,2,0)</f>
        <v>Hand Cream</v>
      </c>
      <c r="M4205" t="str">
        <f>IF(OR(I4205="PIZ BUIN",I4205="LISTERINE"),VLOOKUP(E4205,MAPEO!C:D,2,0)&amp;" "&amp;H4205,VLOOKUP(E4205,MAPEO!C:D,2,0))</f>
        <v>Neutrogena Hands</v>
      </c>
      <c r="N4205">
        <f>VLOOKUP(F4205,MD!A:B,2,0)</f>
        <v>0</v>
      </c>
    </row>
    <row r="4206" spans="1:14">
      <c r="A4206" t="s">
        <v>133</v>
      </c>
      <c r="B4206" t="s">
        <v>0</v>
      </c>
      <c r="C4206" t="s">
        <v>221</v>
      </c>
      <c r="D4206" t="s">
        <v>442</v>
      </c>
      <c r="E4206" t="s">
        <v>711</v>
      </c>
      <c r="F4206" t="s">
        <v>485</v>
      </c>
      <c r="G4206" s="3">
        <v>21902.62</v>
      </c>
      <c r="H4206" s="3" t="str">
        <f>VLOOKUP($A4206&amp;$C4206&amp;$B4206,Mapping!$C:$G,3,0)</f>
        <v>Beauty</v>
      </c>
      <c r="I4206" t="str">
        <f>VLOOKUP($A4206&amp;$C4206&amp;$B4206,Mapping!$C:$G,4,0)</f>
        <v>NEUTROGENA</v>
      </c>
      <c r="J4206" t="str">
        <f t="shared" si="65"/>
        <v>HANDS</v>
      </c>
      <c r="K4206" t="str">
        <f>VLOOKUP($A4206&amp;$C4206&amp;$B4206,Mapping!$C:$G,5,0)</f>
        <v>Adult Skin Care</v>
      </c>
      <c r="L4206" t="str">
        <f>VLOOKUP(J4206&amp;H4206,Mapping!J:K,2,0)</f>
        <v>Hand Cream</v>
      </c>
      <c r="M4206" t="str">
        <f>IF(OR(I4206="PIZ BUIN",I4206="LISTERINE"),VLOOKUP(E4206,MAPEO!C:D,2,0)&amp;" "&amp;H4206,VLOOKUP(E4206,MAPEO!C:D,2,0))</f>
        <v>Neutrogena Hands</v>
      </c>
      <c r="N4206">
        <f>VLOOKUP(F4206,MD!A:B,2,0)</f>
        <v>0</v>
      </c>
    </row>
    <row r="4207" spans="1:14">
      <c r="A4207" t="s">
        <v>133</v>
      </c>
      <c r="B4207" t="s">
        <v>0</v>
      </c>
      <c r="C4207" t="s">
        <v>221</v>
      </c>
      <c r="D4207" t="s">
        <v>442</v>
      </c>
      <c r="E4207" t="s">
        <v>711</v>
      </c>
      <c r="F4207" t="s">
        <v>486</v>
      </c>
      <c r="G4207" s="3">
        <v>59153.120000000003</v>
      </c>
      <c r="H4207" s="3" t="str">
        <f>VLOOKUP($A4207&amp;$C4207&amp;$B4207,Mapping!$C:$G,3,0)</f>
        <v>Beauty</v>
      </c>
      <c r="I4207" t="str">
        <f>VLOOKUP($A4207&amp;$C4207&amp;$B4207,Mapping!$C:$G,4,0)</f>
        <v>NEUTROGENA</v>
      </c>
      <c r="J4207" t="str">
        <f t="shared" si="65"/>
        <v>HANDS</v>
      </c>
      <c r="K4207" t="str">
        <f>VLOOKUP($A4207&amp;$C4207&amp;$B4207,Mapping!$C:$G,5,0)</f>
        <v>Adult Skin Care</v>
      </c>
      <c r="L4207" t="str">
        <f>VLOOKUP(J4207&amp;H4207,Mapping!J:K,2,0)</f>
        <v>Hand Cream</v>
      </c>
      <c r="M4207" t="str">
        <f>IF(OR(I4207="PIZ BUIN",I4207="LISTERINE"),VLOOKUP(E4207,MAPEO!C:D,2,0)&amp;" "&amp;H4207,VLOOKUP(E4207,MAPEO!C:D,2,0))</f>
        <v>Neutrogena Hands</v>
      </c>
      <c r="N4207">
        <f>VLOOKUP(F4207,MD!A:B,2,0)</f>
        <v>0</v>
      </c>
    </row>
    <row r="4208" spans="1:14">
      <c r="A4208" t="s">
        <v>133</v>
      </c>
      <c r="B4208" t="s">
        <v>0</v>
      </c>
      <c r="C4208" t="s">
        <v>221</v>
      </c>
      <c r="D4208" t="s">
        <v>442</v>
      </c>
      <c r="E4208" t="s">
        <v>711</v>
      </c>
      <c r="F4208" t="s">
        <v>487</v>
      </c>
      <c r="G4208" s="3">
        <v>116979.99</v>
      </c>
      <c r="H4208" s="3" t="str">
        <f>VLOOKUP($A4208&amp;$C4208&amp;$B4208,Mapping!$C:$G,3,0)</f>
        <v>Beauty</v>
      </c>
      <c r="I4208" t="str">
        <f>VLOOKUP($A4208&amp;$C4208&amp;$B4208,Mapping!$C:$G,4,0)</f>
        <v>NEUTROGENA</v>
      </c>
      <c r="J4208" t="str">
        <f t="shared" si="65"/>
        <v>HANDS</v>
      </c>
      <c r="K4208" t="str">
        <f>VLOOKUP($A4208&amp;$C4208&amp;$B4208,Mapping!$C:$G,5,0)</f>
        <v>Adult Skin Care</v>
      </c>
      <c r="L4208" t="str">
        <f>VLOOKUP(J4208&amp;H4208,Mapping!J:K,2,0)</f>
        <v>Hand Cream</v>
      </c>
      <c r="M4208" t="str">
        <f>IF(OR(I4208="PIZ BUIN",I4208="LISTERINE"),VLOOKUP(E4208,MAPEO!C:D,2,0)&amp;" "&amp;H4208,VLOOKUP(E4208,MAPEO!C:D,2,0))</f>
        <v>Neutrogena Hands</v>
      </c>
      <c r="N4208">
        <f>VLOOKUP(F4208,MD!A:B,2,0)</f>
        <v>0</v>
      </c>
    </row>
    <row r="4209" spans="1:14">
      <c r="A4209" t="s">
        <v>133</v>
      </c>
      <c r="B4209" t="s">
        <v>0</v>
      </c>
      <c r="C4209" t="s">
        <v>221</v>
      </c>
      <c r="D4209" t="s">
        <v>442</v>
      </c>
      <c r="E4209" t="s">
        <v>711</v>
      </c>
      <c r="F4209" t="s">
        <v>488</v>
      </c>
      <c r="G4209" s="3">
        <v>54804.73</v>
      </c>
      <c r="H4209" s="3" t="str">
        <f>VLOOKUP($A4209&amp;$C4209&amp;$B4209,Mapping!$C:$G,3,0)</f>
        <v>Beauty</v>
      </c>
      <c r="I4209" t="str">
        <f>VLOOKUP($A4209&amp;$C4209&amp;$B4209,Mapping!$C:$G,4,0)</f>
        <v>NEUTROGENA</v>
      </c>
      <c r="J4209" t="str">
        <f t="shared" si="65"/>
        <v>HANDS</v>
      </c>
      <c r="K4209" t="str">
        <f>VLOOKUP($A4209&amp;$C4209&amp;$B4209,Mapping!$C:$G,5,0)</f>
        <v>Adult Skin Care</v>
      </c>
      <c r="L4209" t="str">
        <f>VLOOKUP(J4209&amp;H4209,Mapping!J:K,2,0)</f>
        <v>Hand Cream</v>
      </c>
      <c r="M4209" t="str">
        <f>IF(OR(I4209="PIZ BUIN",I4209="LISTERINE"),VLOOKUP(E4209,MAPEO!C:D,2,0)&amp;" "&amp;H4209,VLOOKUP(E4209,MAPEO!C:D,2,0))</f>
        <v>Neutrogena Hands</v>
      </c>
      <c r="N4209">
        <f>VLOOKUP(F4209,MD!A:B,2,0)</f>
        <v>0</v>
      </c>
    </row>
    <row r="4210" spans="1:14">
      <c r="A4210" t="s">
        <v>133</v>
      </c>
      <c r="B4210" t="s">
        <v>0</v>
      </c>
      <c r="C4210" t="s">
        <v>221</v>
      </c>
      <c r="D4210" t="s">
        <v>442</v>
      </c>
      <c r="E4210" t="s">
        <v>711</v>
      </c>
      <c r="F4210" t="s">
        <v>489</v>
      </c>
      <c r="G4210" s="3">
        <v>27334.91</v>
      </c>
      <c r="H4210" s="3" t="str">
        <f>VLOOKUP($A4210&amp;$C4210&amp;$B4210,Mapping!$C:$G,3,0)</f>
        <v>Beauty</v>
      </c>
      <c r="I4210" t="str">
        <f>VLOOKUP($A4210&amp;$C4210&amp;$B4210,Mapping!$C:$G,4,0)</f>
        <v>NEUTROGENA</v>
      </c>
      <c r="J4210" t="str">
        <f t="shared" si="65"/>
        <v>HANDS</v>
      </c>
      <c r="K4210" t="str">
        <f>VLOOKUP($A4210&amp;$C4210&amp;$B4210,Mapping!$C:$G,5,0)</f>
        <v>Adult Skin Care</v>
      </c>
      <c r="L4210" t="str">
        <f>VLOOKUP(J4210&amp;H4210,Mapping!J:K,2,0)</f>
        <v>Hand Cream</v>
      </c>
      <c r="M4210" t="str">
        <f>IF(OR(I4210="PIZ BUIN",I4210="LISTERINE"),VLOOKUP(E4210,MAPEO!C:D,2,0)&amp;" "&amp;H4210,VLOOKUP(E4210,MAPEO!C:D,2,0))</f>
        <v>Neutrogena Hands</v>
      </c>
      <c r="N4210">
        <f>VLOOKUP(F4210,MD!A:B,2,0)</f>
        <v>0</v>
      </c>
    </row>
    <row r="4211" spans="1:14">
      <c r="A4211" t="s">
        <v>133</v>
      </c>
      <c r="B4211" t="s">
        <v>0</v>
      </c>
      <c r="C4211" t="s">
        <v>221</v>
      </c>
      <c r="D4211" t="s">
        <v>442</v>
      </c>
      <c r="E4211" t="s">
        <v>711</v>
      </c>
      <c r="F4211" t="s">
        <v>490</v>
      </c>
      <c r="G4211" s="3">
        <v>261744.19</v>
      </c>
      <c r="H4211" s="3" t="str">
        <f>VLOOKUP($A4211&amp;$C4211&amp;$B4211,Mapping!$C:$G,3,0)</f>
        <v>Beauty</v>
      </c>
      <c r="I4211" t="str">
        <f>VLOOKUP($A4211&amp;$C4211&amp;$B4211,Mapping!$C:$G,4,0)</f>
        <v>NEUTROGENA</v>
      </c>
      <c r="J4211" t="str">
        <f t="shared" si="65"/>
        <v>HANDS</v>
      </c>
      <c r="K4211" t="str">
        <f>VLOOKUP($A4211&amp;$C4211&amp;$B4211,Mapping!$C:$G,5,0)</f>
        <v>Adult Skin Care</v>
      </c>
      <c r="L4211" t="str">
        <f>VLOOKUP(J4211&amp;H4211,Mapping!J:K,2,0)</f>
        <v>Hand Cream</v>
      </c>
      <c r="M4211" t="str">
        <f>IF(OR(I4211="PIZ BUIN",I4211="LISTERINE"),VLOOKUP(E4211,MAPEO!C:D,2,0)&amp;" "&amp;H4211,VLOOKUP(E4211,MAPEO!C:D,2,0))</f>
        <v>Neutrogena Hands</v>
      </c>
      <c r="N4211">
        <f>VLOOKUP(F4211,MD!A:B,2,0)</f>
        <v>0</v>
      </c>
    </row>
    <row r="4212" spans="1:14">
      <c r="A4212" t="s">
        <v>133</v>
      </c>
      <c r="B4212" t="s">
        <v>0</v>
      </c>
      <c r="C4212" t="s">
        <v>221</v>
      </c>
      <c r="D4212" t="s">
        <v>442</v>
      </c>
      <c r="E4212" t="s">
        <v>711</v>
      </c>
      <c r="F4212" t="s">
        <v>491</v>
      </c>
      <c r="G4212" s="3">
        <v>77475.3</v>
      </c>
      <c r="H4212" s="3" t="str">
        <f>VLOOKUP($A4212&amp;$C4212&amp;$B4212,Mapping!$C:$G,3,0)</f>
        <v>Beauty</v>
      </c>
      <c r="I4212" t="str">
        <f>VLOOKUP($A4212&amp;$C4212&amp;$B4212,Mapping!$C:$G,4,0)</f>
        <v>NEUTROGENA</v>
      </c>
      <c r="J4212" t="str">
        <f t="shared" si="65"/>
        <v>HANDS</v>
      </c>
      <c r="K4212" t="str">
        <f>VLOOKUP($A4212&amp;$C4212&amp;$B4212,Mapping!$C:$G,5,0)</f>
        <v>Adult Skin Care</v>
      </c>
      <c r="L4212" t="str">
        <f>VLOOKUP(J4212&amp;H4212,Mapping!J:K,2,0)</f>
        <v>Hand Cream</v>
      </c>
      <c r="M4212" t="str">
        <f>IF(OR(I4212="PIZ BUIN",I4212="LISTERINE"),VLOOKUP(E4212,MAPEO!C:D,2,0)&amp;" "&amp;H4212,VLOOKUP(E4212,MAPEO!C:D,2,0))</f>
        <v>Neutrogena Hands</v>
      </c>
      <c r="N4212">
        <f>VLOOKUP(F4212,MD!A:B,2,0)</f>
        <v>0</v>
      </c>
    </row>
    <row r="4213" spans="1:14">
      <c r="A4213" t="s">
        <v>133</v>
      </c>
      <c r="B4213" t="s">
        <v>0</v>
      </c>
      <c r="C4213" t="s">
        <v>221</v>
      </c>
      <c r="D4213" t="s">
        <v>442</v>
      </c>
      <c r="E4213" t="s">
        <v>711</v>
      </c>
      <c r="F4213" t="s">
        <v>492</v>
      </c>
      <c r="G4213" s="3">
        <v>43813.81</v>
      </c>
      <c r="H4213" s="3" t="str">
        <f>VLOOKUP($A4213&amp;$C4213&amp;$B4213,Mapping!$C:$G,3,0)</f>
        <v>Beauty</v>
      </c>
      <c r="I4213" t="str">
        <f>VLOOKUP($A4213&amp;$C4213&amp;$B4213,Mapping!$C:$G,4,0)</f>
        <v>NEUTROGENA</v>
      </c>
      <c r="J4213" t="str">
        <f t="shared" si="65"/>
        <v>HANDS</v>
      </c>
      <c r="K4213" t="str">
        <f>VLOOKUP($A4213&amp;$C4213&amp;$B4213,Mapping!$C:$G,5,0)</f>
        <v>Adult Skin Care</v>
      </c>
      <c r="L4213" t="str">
        <f>VLOOKUP(J4213&amp;H4213,Mapping!J:K,2,0)</f>
        <v>Hand Cream</v>
      </c>
      <c r="M4213" t="str">
        <f>IF(OR(I4213="PIZ BUIN",I4213="LISTERINE"),VLOOKUP(E4213,MAPEO!C:D,2,0)&amp;" "&amp;H4213,VLOOKUP(E4213,MAPEO!C:D,2,0))</f>
        <v>Neutrogena Hands</v>
      </c>
      <c r="N4213">
        <f>VLOOKUP(F4213,MD!A:B,2,0)</f>
        <v>0</v>
      </c>
    </row>
    <row r="4214" spans="1:14">
      <c r="A4214" t="s">
        <v>133</v>
      </c>
      <c r="B4214" t="s">
        <v>0</v>
      </c>
      <c r="C4214" t="s">
        <v>221</v>
      </c>
      <c r="D4214" t="s">
        <v>442</v>
      </c>
      <c r="E4214" t="s">
        <v>711</v>
      </c>
      <c r="F4214" t="s">
        <v>493</v>
      </c>
      <c r="G4214" s="3">
        <v>52625.16</v>
      </c>
      <c r="H4214" s="3" t="str">
        <f>VLOOKUP($A4214&amp;$C4214&amp;$B4214,Mapping!$C:$G,3,0)</f>
        <v>Beauty</v>
      </c>
      <c r="I4214" t="str">
        <f>VLOOKUP($A4214&amp;$C4214&amp;$B4214,Mapping!$C:$G,4,0)</f>
        <v>NEUTROGENA</v>
      </c>
      <c r="J4214" t="str">
        <f t="shared" si="65"/>
        <v>HANDS</v>
      </c>
      <c r="K4214" t="str">
        <f>VLOOKUP($A4214&amp;$C4214&amp;$B4214,Mapping!$C:$G,5,0)</f>
        <v>Adult Skin Care</v>
      </c>
      <c r="L4214" t="str">
        <f>VLOOKUP(J4214&amp;H4214,Mapping!J:K,2,0)</f>
        <v>Hand Cream</v>
      </c>
      <c r="M4214" t="str">
        <f>IF(OR(I4214="PIZ BUIN",I4214="LISTERINE"),VLOOKUP(E4214,MAPEO!C:D,2,0)&amp;" "&amp;H4214,VLOOKUP(E4214,MAPEO!C:D,2,0))</f>
        <v>Neutrogena Hands</v>
      </c>
      <c r="N4214">
        <f>VLOOKUP(F4214,MD!A:B,2,0)</f>
        <v>0</v>
      </c>
    </row>
    <row r="4215" spans="1:14">
      <c r="A4215" t="s">
        <v>133</v>
      </c>
      <c r="B4215" t="s">
        <v>0</v>
      </c>
      <c r="C4215" t="s">
        <v>221</v>
      </c>
      <c r="D4215" t="s">
        <v>442</v>
      </c>
      <c r="E4215" t="s">
        <v>711</v>
      </c>
      <c r="F4215" t="s">
        <v>95</v>
      </c>
      <c r="G4215" s="3">
        <v>23814.36</v>
      </c>
      <c r="H4215" s="3" t="str">
        <f>VLOOKUP($A4215&amp;$C4215&amp;$B4215,Mapping!$C:$G,3,0)</f>
        <v>Beauty</v>
      </c>
      <c r="I4215" t="str">
        <f>VLOOKUP($A4215&amp;$C4215&amp;$B4215,Mapping!$C:$G,4,0)</f>
        <v>NEUTROGENA</v>
      </c>
      <c r="J4215" t="str">
        <f t="shared" ref="J4215:J4278" si="66">IF(OR(C4215="ROC",C4215="COMPEED"),E4215,D4215)</f>
        <v>HANDS</v>
      </c>
      <c r="K4215" t="str">
        <f>VLOOKUP($A4215&amp;$C4215&amp;$B4215,Mapping!$C:$G,5,0)</f>
        <v>Adult Skin Care</v>
      </c>
      <c r="L4215" t="str">
        <f>VLOOKUP(J4215&amp;H4215,Mapping!J:K,2,0)</f>
        <v>Hand Cream</v>
      </c>
      <c r="M4215" t="str">
        <f>IF(OR(I4215="PIZ BUIN",I4215="LISTERINE"),VLOOKUP(E4215,MAPEO!C:D,2,0)&amp;" "&amp;H4215,VLOOKUP(E4215,MAPEO!C:D,2,0))</f>
        <v>Neutrogena Hands</v>
      </c>
      <c r="N4215" t="str">
        <f>VLOOKUP(F4215,MD!A:B,2,0)</f>
        <v>YTD 2015</v>
      </c>
    </row>
    <row r="4216" spans="1:14">
      <c r="A4216" t="s">
        <v>133</v>
      </c>
      <c r="B4216" t="s">
        <v>0</v>
      </c>
      <c r="C4216" t="s">
        <v>221</v>
      </c>
      <c r="D4216" t="s">
        <v>442</v>
      </c>
      <c r="E4216" t="s">
        <v>711</v>
      </c>
      <c r="F4216" t="s">
        <v>96</v>
      </c>
      <c r="G4216" s="3">
        <v>33179.58</v>
      </c>
      <c r="H4216" s="3" t="str">
        <f>VLOOKUP($A4216&amp;$C4216&amp;$B4216,Mapping!$C:$G,3,0)</f>
        <v>Beauty</v>
      </c>
      <c r="I4216" t="str">
        <f>VLOOKUP($A4216&amp;$C4216&amp;$B4216,Mapping!$C:$G,4,0)</f>
        <v>NEUTROGENA</v>
      </c>
      <c r="J4216" t="str">
        <f t="shared" si="66"/>
        <v>HANDS</v>
      </c>
      <c r="K4216" t="str">
        <f>VLOOKUP($A4216&amp;$C4216&amp;$B4216,Mapping!$C:$G,5,0)</f>
        <v>Adult Skin Care</v>
      </c>
      <c r="L4216" t="str">
        <f>VLOOKUP(J4216&amp;H4216,Mapping!J:K,2,0)</f>
        <v>Hand Cream</v>
      </c>
      <c r="M4216" t="str">
        <f>IF(OR(I4216="PIZ BUIN",I4216="LISTERINE"),VLOOKUP(E4216,MAPEO!C:D,2,0)&amp;" "&amp;H4216,VLOOKUP(E4216,MAPEO!C:D,2,0))</f>
        <v>Neutrogena Hands</v>
      </c>
      <c r="N4216" t="str">
        <f>VLOOKUP(F4216,MD!A:B,2,0)</f>
        <v>YTD 2015</v>
      </c>
    </row>
    <row r="4217" spans="1:14">
      <c r="A4217" t="s">
        <v>133</v>
      </c>
      <c r="B4217" t="s">
        <v>0</v>
      </c>
      <c r="C4217" t="s">
        <v>221</v>
      </c>
      <c r="D4217" t="s">
        <v>442</v>
      </c>
      <c r="E4217" t="s">
        <v>711</v>
      </c>
      <c r="F4217" t="s">
        <v>97</v>
      </c>
      <c r="G4217" s="3">
        <v>54648.71</v>
      </c>
      <c r="H4217" s="3" t="str">
        <f>VLOOKUP($A4217&amp;$C4217&amp;$B4217,Mapping!$C:$G,3,0)</f>
        <v>Beauty</v>
      </c>
      <c r="I4217" t="str">
        <f>VLOOKUP($A4217&amp;$C4217&amp;$B4217,Mapping!$C:$G,4,0)</f>
        <v>NEUTROGENA</v>
      </c>
      <c r="J4217" t="str">
        <f t="shared" si="66"/>
        <v>HANDS</v>
      </c>
      <c r="K4217" t="str">
        <f>VLOOKUP($A4217&amp;$C4217&amp;$B4217,Mapping!$C:$G,5,0)</f>
        <v>Adult Skin Care</v>
      </c>
      <c r="L4217" t="str">
        <f>VLOOKUP(J4217&amp;H4217,Mapping!J:K,2,0)</f>
        <v>Hand Cream</v>
      </c>
      <c r="M4217" t="str">
        <f>IF(OR(I4217="PIZ BUIN",I4217="LISTERINE"),VLOOKUP(E4217,MAPEO!C:D,2,0)&amp;" "&amp;H4217,VLOOKUP(E4217,MAPEO!C:D,2,0))</f>
        <v>Neutrogena Hands</v>
      </c>
      <c r="N4217" t="str">
        <f>VLOOKUP(F4217,MD!A:B,2,0)</f>
        <v>YTD 2015</v>
      </c>
    </row>
    <row r="4218" spans="1:14">
      <c r="A4218" t="s">
        <v>133</v>
      </c>
      <c r="B4218" t="s">
        <v>0</v>
      </c>
      <c r="C4218" t="s">
        <v>221</v>
      </c>
      <c r="D4218" t="s">
        <v>442</v>
      </c>
      <c r="E4218" t="s">
        <v>711</v>
      </c>
      <c r="F4218" t="s">
        <v>101</v>
      </c>
      <c r="G4218" s="3">
        <v>37117.07</v>
      </c>
      <c r="H4218" s="3" t="str">
        <f>VLOOKUP($A4218&amp;$C4218&amp;$B4218,Mapping!$C:$G,3,0)</f>
        <v>Beauty</v>
      </c>
      <c r="I4218" t="str">
        <f>VLOOKUP($A4218&amp;$C4218&amp;$B4218,Mapping!$C:$G,4,0)</f>
        <v>NEUTROGENA</v>
      </c>
      <c r="J4218" t="str">
        <f t="shared" si="66"/>
        <v>HANDS</v>
      </c>
      <c r="K4218" t="str">
        <f>VLOOKUP($A4218&amp;$C4218&amp;$B4218,Mapping!$C:$G,5,0)</f>
        <v>Adult Skin Care</v>
      </c>
      <c r="L4218" t="str">
        <f>VLOOKUP(J4218&amp;H4218,Mapping!J:K,2,0)</f>
        <v>Hand Cream</v>
      </c>
      <c r="M4218" t="str">
        <f>IF(OR(I4218="PIZ BUIN",I4218="LISTERINE"),VLOOKUP(E4218,MAPEO!C:D,2,0)&amp;" "&amp;H4218,VLOOKUP(E4218,MAPEO!C:D,2,0))</f>
        <v>Neutrogena Hands</v>
      </c>
      <c r="N4218" t="str">
        <f>VLOOKUP(F4218,MD!A:B,2,0)</f>
        <v>YTD 2015</v>
      </c>
    </row>
    <row r="4219" spans="1:14">
      <c r="A4219" t="s">
        <v>133</v>
      </c>
      <c r="B4219" t="s">
        <v>0</v>
      </c>
      <c r="C4219" t="s">
        <v>221</v>
      </c>
      <c r="D4219" t="s">
        <v>442</v>
      </c>
      <c r="E4219" t="s">
        <v>711</v>
      </c>
      <c r="F4219" t="s">
        <v>104</v>
      </c>
      <c r="G4219" s="3">
        <v>99945.24</v>
      </c>
      <c r="H4219" s="3" t="str">
        <f>VLOOKUP($A4219&amp;$C4219&amp;$B4219,Mapping!$C:$G,3,0)</f>
        <v>Beauty</v>
      </c>
      <c r="I4219" t="str">
        <f>VLOOKUP($A4219&amp;$C4219&amp;$B4219,Mapping!$C:$G,4,0)</f>
        <v>NEUTROGENA</v>
      </c>
      <c r="J4219" t="str">
        <f t="shared" si="66"/>
        <v>HANDS</v>
      </c>
      <c r="K4219" t="str">
        <f>VLOOKUP($A4219&amp;$C4219&amp;$B4219,Mapping!$C:$G,5,0)</f>
        <v>Adult Skin Care</v>
      </c>
      <c r="L4219" t="str">
        <f>VLOOKUP(J4219&amp;H4219,Mapping!J:K,2,0)</f>
        <v>Hand Cream</v>
      </c>
      <c r="M4219" t="str">
        <f>IF(OR(I4219="PIZ BUIN",I4219="LISTERINE"),VLOOKUP(E4219,MAPEO!C:D,2,0)&amp;" "&amp;H4219,VLOOKUP(E4219,MAPEO!C:D,2,0))</f>
        <v>Neutrogena Hands</v>
      </c>
      <c r="N4219" t="str">
        <f>VLOOKUP(F4219,MD!A:B,2,0)</f>
        <v>YTD 2015</v>
      </c>
    </row>
    <row r="4220" spans="1:14">
      <c r="A4220" t="s">
        <v>133</v>
      </c>
      <c r="B4220" t="s">
        <v>0</v>
      </c>
      <c r="C4220" t="s">
        <v>221</v>
      </c>
      <c r="D4220" t="s">
        <v>442</v>
      </c>
      <c r="E4220" t="s">
        <v>711</v>
      </c>
      <c r="F4220" t="s">
        <v>105</v>
      </c>
      <c r="G4220" s="3">
        <v>143742.26</v>
      </c>
      <c r="H4220" s="3" t="str">
        <f>VLOOKUP($A4220&amp;$C4220&amp;$B4220,Mapping!$C:$G,3,0)</f>
        <v>Beauty</v>
      </c>
      <c r="I4220" t="str">
        <f>VLOOKUP($A4220&amp;$C4220&amp;$B4220,Mapping!$C:$G,4,0)</f>
        <v>NEUTROGENA</v>
      </c>
      <c r="J4220" t="str">
        <f t="shared" si="66"/>
        <v>HANDS</v>
      </c>
      <c r="K4220" t="str">
        <f>VLOOKUP($A4220&amp;$C4220&amp;$B4220,Mapping!$C:$G,5,0)</f>
        <v>Adult Skin Care</v>
      </c>
      <c r="L4220" t="str">
        <f>VLOOKUP(J4220&amp;H4220,Mapping!J:K,2,0)</f>
        <v>Hand Cream</v>
      </c>
      <c r="M4220" t="str">
        <f>IF(OR(I4220="PIZ BUIN",I4220="LISTERINE"),VLOOKUP(E4220,MAPEO!C:D,2,0)&amp;" "&amp;H4220,VLOOKUP(E4220,MAPEO!C:D,2,0))</f>
        <v>Neutrogena Hands</v>
      </c>
      <c r="N4220" t="str">
        <f>VLOOKUP(F4220,MD!A:B,2,0)</f>
        <v>YTD 2015</v>
      </c>
    </row>
    <row r="4221" spans="1:14">
      <c r="A4221" t="s">
        <v>133</v>
      </c>
      <c r="B4221" t="s">
        <v>0</v>
      </c>
      <c r="C4221" t="s">
        <v>221</v>
      </c>
      <c r="D4221" t="s">
        <v>442</v>
      </c>
      <c r="E4221" t="s">
        <v>711</v>
      </c>
      <c r="F4221" t="s">
        <v>106</v>
      </c>
      <c r="G4221" s="3">
        <v>64969.75</v>
      </c>
      <c r="H4221" s="3" t="str">
        <f>VLOOKUP($A4221&amp;$C4221&amp;$B4221,Mapping!$C:$G,3,0)</f>
        <v>Beauty</v>
      </c>
      <c r="I4221" t="str">
        <f>VLOOKUP($A4221&amp;$C4221&amp;$B4221,Mapping!$C:$G,4,0)</f>
        <v>NEUTROGENA</v>
      </c>
      <c r="J4221" t="str">
        <f t="shared" si="66"/>
        <v>HANDS</v>
      </c>
      <c r="K4221" t="str">
        <f>VLOOKUP($A4221&amp;$C4221&amp;$B4221,Mapping!$C:$G,5,0)</f>
        <v>Adult Skin Care</v>
      </c>
      <c r="L4221" t="str">
        <f>VLOOKUP(J4221&amp;H4221,Mapping!J:K,2,0)</f>
        <v>Hand Cream</v>
      </c>
      <c r="M4221" t="str">
        <f>IF(OR(I4221="PIZ BUIN",I4221="LISTERINE"),VLOOKUP(E4221,MAPEO!C:D,2,0)&amp;" "&amp;H4221,VLOOKUP(E4221,MAPEO!C:D,2,0))</f>
        <v>Neutrogena Hands</v>
      </c>
      <c r="N4221" t="str">
        <f>VLOOKUP(F4221,MD!A:B,2,0)</f>
        <v>YTD 2015</v>
      </c>
    </row>
    <row r="4222" spans="1:14">
      <c r="A4222" t="s">
        <v>133</v>
      </c>
      <c r="B4222" t="s">
        <v>0</v>
      </c>
      <c r="C4222" t="s">
        <v>221</v>
      </c>
      <c r="D4222" t="s">
        <v>442</v>
      </c>
      <c r="E4222" t="s">
        <v>711</v>
      </c>
      <c r="F4222" t="s">
        <v>108</v>
      </c>
      <c r="G4222" s="3">
        <v>28905.31</v>
      </c>
      <c r="H4222" s="3" t="str">
        <f>VLOOKUP($A4222&amp;$C4222&amp;$B4222,Mapping!$C:$G,3,0)</f>
        <v>Beauty</v>
      </c>
      <c r="I4222" t="str">
        <f>VLOOKUP($A4222&amp;$C4222&amp;$B4222,Mapping!$C:$G,4,0)</f>
        <v>NEUTROGENA</v>
      </c>
      <c r="J4222" t="str">
        <f t="shared" si="66"/>
        <v>HANDS</v>
      </c>
      <c r="K4222" t="str">
        <f>VLOOKUP($A4222&amp;$C4222&amp;$B4222,Mapping!$C:$G,5,0)</f>
        <v>Adult Skin Care</v>
      </c>
      <c r="L4222" t="str">
        <f>VLOOKUP(J4222&amp;H4222,Mapping!J:K,2,0)</f>
        <v>Hand Cream</v>
      </c>
      <c r="M4222" t="str">
        <f>IF(OR(I4222="PIZ BUIN",I4222="LISTERINE"),VLOOKUP(E4222,MAPEO!C:D,2,0)&amp;" "&amp;H4222,VLOOKUP(E4222,MAPEO!C:D,2,0))</f>
        <v>Neutrogena Hands</v>
      </c>
      <c r="N4222">
        <f>VLOOKUP(F4222,MD!A:B,2,0)</f>
        <v>0</v>
      </c>
    </row>
    <row r="4223" spans="1:14">
      <c r="A4223" t="s">
        <v>133</v>
      </c>
      <c r="B4223" t="s">
        <v>0</v>
      </c>
      <c r="C4223" t="s">
        <v>221</v>
      </c>
      <c r="D4223" t="s">
        <v>442</v>
      </c>
      <c r="E4223" t="s">
        <v>711</v>
      </c>
      <c r="F4223" t="s">
        <v>109</v>
      </c>
      <c r="G4223" s="3">
        <v>149166.96</v>
      </c>
      <c r="H4223" s="3" t="str">
        <f>VLOOKUP($A4223&amp;$C4223&amp;$B4223,Mapping!$C:$G,3,0)</f>
        <v>Beauty</v>
      </c>
      <c r="I4223" t="str">
        <f>VLOOKUP($A4223&amp;$C4223&amp;$B4223,Mapping!$C:$G,4,0)</f>
        <v>NEUTROGENA</v>
      </c>
      <c r="J4223" t="str">
        <f t="shared" si="66"/>
        <v>HANDS</v>
      </c>
      <c r="K4223" t="str">
        <f>VLOOKUP($A4223&amp;$C4223&amp;$B4223,Mapping!$C:$G,5,0)</f>
        <v>Adult Skin Care</v>
      </c>
      <c r="L4223" t="str">
        <f>VLOOKUP(J4223&amp;H4223,Mapping!J:K,2,0)</f>
        <v>Hand Cream</v>
      </c>
      <c r="M4223" t="str">
        <f>IF(OR(I4223="PIZ BUIN",I4223="LISTERINE"),VLOOKUP(E4223,MAPEO!C:D,2,0)&amp;" "&amp;H4223,VLOOKUP(E4223,MAPEO!C:D,2,0))</f>
        <v>Neutrogena Hands</v>
      </c>
      <c r="N4223">
        <f>VLOOKUP(F4223,MD!A:B,2,0)</f>
        <v>0</v>
      </c>
    </row>
    <row r="4224" spans="1:14">
      <c r="A4224" t="s">
        <v>133</v>
      </c>
      <c r="B4224" t="s">
        <v>0</v>
      </c>
      <c r="C4224" t="s">
        <v>221</v>
      </c>
      <c r="D4224" t="s">
        <v>442</v>
      </c>
      <c r="E4224" t="s">
        <v>711</v>
      </c>
      <c r="F4224" t="s">
        <v>110</v>
      </c>
      <c r="G4224" s="3">
        <v>55389.64</v>
      </c>
      <c r="H4224" s="3" t="str">
        <f>VLOOKUP($A4224&amp;$C4224&amp;$B4224,Mapping!$C:$G,3,0)</f>
        <v>Beauty</v>
      </c>
      <c r="I4224" t="str">
        <f>VLOOKUP($A4224&amp;$C4224&amp;$B4224,Mapping!$C:$G,4,0)</f>
        <v>NEUTROGENA</v>
      </c>
      <c r="J4224" t="str">
        <f t="shared" si="66"/>
        <v>HANDS</v>
      </c>
      <c r="K4224" t="str">
        <f>VLOOKUP($A4224&amp;$C4224&amp;$B4224,Mapping!$C:$G,5,0)</f>
        <v>Adult Skin Care</v>
      </c>
      <c r="L4224" t="str">
        <f>VLOOKUP(J4224&amp;H4224,Mapping!J:K,2,0)</f>
        <v>Hand Cream</v>
      </c>
      <c r="M4224" t="str">
        <f>IF(OR(I4224="PIZ BUIN",I4224="LISTERINE"),VLOOKUP(E4224,MAPEO!C:D,2,0)&amp;" "&amp;H4224,VLOOKUP(E4224,MAPEO!C:D,2,0))</f>
        <v>Neutrogena Hands</v>
      </c>
      <c r="N4224">
        <f>VLOOKUP(F4224,MD!A:B,2,0)</f>
        <v>0</v>
      </c>
    </row>
    <row r="4225" spans="1:14">
      <c r="A4225" t="s">
        <v>133</v>
      </c>
      <c r="B4225" t="s">
        <v>0</v>
      </c>
      <c r="C4225" t="s">
        <v>221</v>
      </c>
      <c r="D4225" t="s">
        <v>442</v>
      </c>
      <c r="E4225" t="s">
        <v>711</v>
      </c>
      <c r="F4225" t="s">
        <v>111</v>
      </c>
      <c r="G4225" s="3">
        <v>52598.05</v>
      </c>
      <c r="H4225" s="3" t="str">
        <f>VLOOKUP($A4225&amp;$C4225&amp;$B4225,Mapping!$C:$G,3,0)</f>
        <v>Beauty</v>
      </c>
      <c r="I4225" t="str">
        <f>VLOOKUP($A4225&amp;$C4225&amp;$B4225,Mapping!$C:$G,4,0)</f>
        <v>NEUTROGENA</v>
      </c>
      <c r="J4225" t="str">
        <f t="shared" si="66"/>
        <v>HANDS</v>
      </c>
      <c r="K4225" t="str">
        <f>VLOOKUP($A4225&amp;$C4225&amp;$B4225,Mapping!$C:$G,5,0)</f>
        <v>Adult Skin Care</v>
      </c>
      <c r="L4225" t="str">
        <f>VLOOKUP(J4225&amp;H4225,Mapping!J:K,2,0)</f>
        <v>Hand Cream</v>
      </c>
      <c r="M4225" t="str">
        <f>IF(OR(I4225="PIZ BUIN",I4225="LISTERINE"),VLOOKUP(E4225,MAPEO!C:D,2,0)&amp;" "&amp;H4225,VLOOKUP(E4225,MAPEO!C:D,2,0))</f>
        <v>Neutrogena Hands</v>
      </c>
      <c r="N4225">
        <f>VLOOKUP(F4225,MD!A:B,2,0)</f>
        <v>0</v>
      </c>
    </row>
    <row r="4226" spans="1:14">
      <c r="A4226" t="s">
        <v>133</v>
      </c>
      <c r="B4226" t="s">
        <v>0</v>
      </c>
      <c r="C4226" t="s">
        <v>221</v>
      </c>
      <c r="D4226" t="s">
        <v>442</v>
      </c>
      <c r="E4226" t="s">
        <v>711</v>
      </c>
      <c r="F4226" t="s">
        <v>114</v>
      </c>
      <c r="G4226" s="3">
        <v>41672.300000000003</v>
      </c>
      <c r="H4226" s="3" t="str">
        <f>VLOOKUP($A4226&amp;$C4226&amp;$B4226,Mapping!$C:$G,3,0)</f>
        <v>Beauty</v>
      </c>
      <c r="I4226" t="str">
        <f>VLOOKUP($A4226&amp;$C4226&amp;$B4226,Mapping!$C:$G,4,0)</f>
        <v>NEUTROGENA</v>
      </c>
      <c r="J4226" t="str">
        <f t="shared" si="66"/>
        <v>HANDS</v>
      </c>
      <c r="K4226" t="str">
        <f>VLOOKUP($A4226&amp;$C4226&amp;$B4226,Mapping!$C:$G,5,0)</f>
        <v>Adult Skin Care</v>
      </c>
      <c r="L4226" t="str">
        <f>VLOOKUP(J4226&amp;H4226,Mapping!J:K,2,0)</f>
        <v>Hand Cream</v>
      </c>
      <c r="M4226" t="str">
        <f>IF(OR(I4226="PIZ BUIN",I4226="LISTERINE"),VLOOKUP(E4226,MAPEO!C:D,2,0)&amp;" "&amp;H4226,VLOOKUP(E4226,MAPEO!C:D,2,0))</f>
        <v>Neutrogena Hands</v>
      </c>
      <c r="N4226">
        <f>VLOOKUP(F4226,MD!A:B,2,0)</f>
        <v>0</v>
      </c>
    </row>
    <row r="4227" spans="1:14">
      <c r="A4227" t="s">
        <v>133</v>
      </c>
      <c r="B4227" t="s">
        <v>0</v>
      </c>
      <c r="C4227" t="s">
        <v>221</v>
      </c>
      <c r="D4227" t="s">
        <v>442</v>
      </c>
      <c r="E4227" t="s">
        <v>711</v>
      </c>
      <c r="F4227" t="s">
        <v>115</v>
      </c>
      <c r="G4227" s="3">
        <v>17885.04</v>
      </c>
      <c r="H4227" s="3" t="str">
        <f>VLOOKUP($A4227&amp;$C4227&amp;$B4227,Mapping!$C:$G,3,0)</f>
        <v>Beauty</v>
      </c>
      <c r="I4227" t="str">
        <f>VLOOKUP($A4227&amp;$C4227&amp;$B4227,Mapping!$C:$G,4,0)</f>
        <v>NEUTROGENA</v>
      </c>
      <c r="J4227" t="str">
        <f t="shared" si="66"/>
        <v>HANDS</v>
      </c>
      <c r="K4227" t="str">
        <f>VLOOKUP($A4227&amp;$C4227&amp;$B4227,Mapping!$C:$G,5,0)</f>
        <v>Adult Skin Care</v>
      </c>
      <c r="L4227" t="str">
        <f>VLOOKUP(J4227&amp;H4227,Mapping!J:K,2,0)</f>
        <v>Hand Cream</v>
      </c>
      <c r="M4227" t="str">
        <f>IF(OR(I4227="PIZ BUIN",I4227="LISTERINE"),VLOOKUP(E4227,MAPEO!C:D,2,0)&amp;" "&amp;H4227,VLOOKUP(E4227,MAPEO!C:D,2,0))</f>
        <v>Neutrogena Hands</v>
      </c>
      <c r="N4227" t="str">
        <f>VLOOKUP(F4227,MD!A:B,2,0)</f>
        <v>YTD 2016</v>
      </c>
    </row>
    <row r="4228" spans="1:14">
      <c r="A4228" t="s">
        <v>133</v>
      </c>
      <c r="B4228" t="s">
        <v>0</v>
      </c>
      <c r="C4228" t="s">
        <v>221</v>
      </c>
      <c r="D4228" t="s">
        <v>442</v>
      </c>
      <c r="E4228" t="s">
        <v>711</v>
      </c>
      <c r="F4228" t="s">
        <v>117</v>
      </c>
      <c r="G4228" s="3">
        <v>40235.360000000001</v>
      </c>
      <c r="H4228" s="3" t="str">
        <f>VLOOKUP($A4228&amp;$C4228&amp;$B4228,Mapping!$C:$G,3,0)</f>
        <v>Beauty</v>
      </c>
      <c r="I4228" t="str">
        <f>VLOOKUP($A4228&amp;$C4228&amp;$B4228,Mapping!$C:$G,4,0)</f>
        <v>NEUTROGENA</v>
      </c>
      <c r="J4228" t="str">
        <f t="shared" si="66"/>
        <v>HANDS</v>
      </c>
      <c r="K4228" t="str">
        <f>VLOOKUP($A4228&amp;$C4228&amp;$B4228,Mapping!$C:$G,5,0)</f>
        <v>Adult Skin Care</v>
      </c>
      <c r="L4228" t="str">
        <f>VLOOKUP(J4228&amp;H4228,Mapping!J:K,2,0)</f>
        <v>Hand Cream</v>
      </c>
      <c r="M4228" t="str">
        <f>IF(OR(I4228="PIZ BUIN",I4228="LISTERINE"),VLOOKUP(E4228,MAPEO!C:D,2,0)&amp;" "&amp;H4228,VLOOKUP(E4228,MAPEO!C:D,2,0))</f>
        <v>Neutrogena Hands</v>
      </c>
      <c r="N4228" t="str">
        <f>VLOOKUP(F4228,MD!A:B,2,0)</f>
        <v>YTD 2016</v>
      </c>
    </row>
    <row r="4229" spans="1:14">
      <c r="A4229" t="s">
        <v>133</v>
      </c>
      <c r="B4229" t="s">
        <v>0</v>
      </c>
      <c r="C4229" t="s">
        <v>221</v>
      </c>
      <c r="D4229" t="s">
        <v>442</v>
      </c>
      <c r="E4229" t="s">
        <v>711</v>
      </c>
      <c r="F4229" t="s">
        <v>118</v>
      </c>
      <c r="G4229" s="3">
        <v>94367.28</v>
      </c>
      <c r="H4229" s="3" t="str">
        <f>VLOOKUP($A4229&amp;$C4229&amp;$B4229,Mapping!$C:$G,3,0)</f>
        <v>Beauty</v>
      </c>
      <c r="I4229" t="str">
        <f>VLOOKUP($A4229&amp;$C4229&amp;$B4229,Mapping!$C:$G,4,0)</f>
        <v>NEUTROGENA</v>
      </c>
      <c r="J4229" t="str">
        <f t="shared" si="66"/>
        <v>HANDS</v>
      </c>
      <c r="K4229" t="str">
        <f>VLOOKUP($A4229&amp;$C4229&amp;$B4229,Mapping!$C:$G,5,0)</f>
        <v>Adult Skin Care</v>
      </c>
      <c r="L4229" t="str">
        <f>VLOOKUP(J4229&amp;H4229,Mapping!J:K,2,0)</f>
        <v>Hand Cream</v>
      </c>
      <c r="M4229" t="str">
        <f>IF(OR(I4229="PIZ BUIN",I4229="LISTERINE"),VLOOKUP(E4229,MAPEO!C:D,2,0)&amp;" "&amp;H4229,VLOOKUP(E4229,MAPEO!C:D,2,0))</f>
        <v>Neutrogena Hands</v>
      </c>
      <c r="N4229" t="str">
        <f>VLOOKUP(F4229,MD!A:B,2,0)</f>
        <v>YTD 2016</v>
      </c>
    </row>
    <row r="4230" spans="1:14">
      <c r="A4230" t="s">
        <v>133</v>
      </c>
      <c r="B4230" t="s">
        <v>0</v>
      </c>
      <c r="C4230" t="s">
        <v>221</v>
      </c>
      <c r="D4230" t="s">
        <v>442</v>
      </c>
      <c r="E4230" t="s">
        <v>712</v>
      </c>
      <c r="F4230" t="s">
        <v>482</v>
      </c>
      <c r="G4230" s="3">
        <v>-5.25</v>
      </c>
      <c r="H4230" s="3" t="str">
        <f>VLOOKUP($A4230&amp;$C4230&amp;$B4230,Mapping!$C:$G,3,0)</f>
        <v>Beauty</v>
      </c>
      <c r="I4230" t="str">
        <f>VLOOKUP($A4230&amp;$C4230&amp;$B4230,Mapping!$C:$G,4,0)</f>
        <v>NEUTROGENA</v>
      </c>
      <c r="J4230" t="str">
        <f t="shared" si="66"/>
        <v>HANDS</v>
      </c>
      <c r="K4230" t="str">
        <f>VLOOKUP($A4230&amp;$C4230&amp;$B4230,Mapping!$C:$G,5,0)</f>
        <v>Adult Skin Care</v>
      </c>
      <c r="L4230" t="str">
        <f>VLOOKUP(J4230&amp;H4230,Mapping!J:K,2,0)</f>
        <v>Hand Cream</v>
      </c>
      <c r="M4230" t="str">
        <f>IF(OR(I4230="PIZ BUIN",I4230="LISTERINE"),VLOOKUP(E4230,MAPEO!C:D,2,0)&amp;" "&amp;H4230,VLOOKUP(E4230,MAPEO!C:D,2,0))</f>
        <v>Neutrogena Hands</v>
      </c>
      <c r="N4230">
        <f>VLOOKUP(F4230,MD!A:B,2,0)</f>
        <v>0</v>
      </c>
    </row>
    <row r="4231" spans="1:14">
      <c r="A4231" t="s">
        <v>133</v>
      </c>
      <c r="B4231" t="s">
        <v>0</v>
      </c>
      <c r="C4231" t="s">
        <v>221</v>
      </c>
      <c r="D4231" t="s">
        <v>442</v>
      </c>
      <c r="E4231" t="s">
        <v>712</v>
      </c>
      <c r="F4231" t="s">
        <v>483</v>
      </c>
      <c r="G4231" s="3">
        <v>-13.35</v>
      </c>
      <c r="H4231" s="3" t="str">
        <f>VLOOKUP($A4231&amp;$C4231&amp;$B4231,Mapping!$C:$G,3,0)</f>
        <v>Beauty</v>
      </c>
      <c r="I4231" t="str">
        <f>VLOOKUP($A4231&amp;$C4231&amp;$B4231,Mapping!$C:$G,4,0)</f>
        <v>NEUTROGENA</v>
      </c>
      <c r="J4231" t="str">
        <f t="shared" si="66"/>
        <v>HANDS</v>
      </c>
      <c r="K4231" t="str">
        <f>VLOOKUP($A4231&amp;$C4231&amp;$B4231,Mapping!$C:$G,5,0)</f>
        <v>Adult Skin Care</v>
      </c>
      <c r="L4231" t="str">
        <f>VLOOKUP(J4231&amp;H4231,Mapping!J:K,2,0)</f>
        <v>Hand Cream</v>
      </c>
      <c r="M4231" t="str">
        <f>IF(OR(I4231="PIZ BUIN",I4231="LISTERINE"),VLOOKUP(E4231,MAPEO!C:D,2,0)&amp;" "&amp;H4231,VLOOKUP(E4231,MAPEO!C:D,2,0))</f>
        <v>Neutrogena Hands</v>
      </c>
      <c r="N4231">
        <f>VLOOKUP(F4231,MD!A:B,2,0)</f>
        <v>0</v>
      </c>
    </row>
    <row r="4232" spans="1:14">
      <c r="A4232" t="s">
        <v>133</v>
      </c>
      <c r="B4232" t="s">
        <v>0</v>
      </c>
      <c r="C4232" t="s">
        <v>221</v>
      </c>
      <c r="D4232" t="s">
        <v>442</v>
      </c>
      <c r="E4232" t="s">
        <v>712</v>
      </c>
      <c r="F4232" t="s">
        <v>484</v>
      </c>
      <c r="G4232" s="3">
        <v>21.5</v>
      </c>
      <c r="H4232" s="3" t="str">
        <f>VLOOKUP($A4232&amp;$C4232&amp;$B4232,Mapping!$C:$G,3,0)</f>
        <v>Beauty</v>
      </c>
      <c r="I4232" t="str">
        <f>VLOOKUP($A4232&amp;$C4232&amp;$B4232,Mapping!$C:$G,4,0)</f>
        <v>NEUTROGENA</v>
      </c>
      <c r="J4232" t="str">
        <f t="shared" si="66"/>
        <v>HANDS</v>
      </c>
      <c r="K4232" t="str">
        <f>VLOOKUP($A4232&amp;$C4232&amp;$B4232,Mapping!$C:$G,5,0)</f>
        <v>Adult Skin Care</v>
      </c>
      <c r="L4232" t="str">
        <f>VLOOKUP(J4232&amp;H4232,Mapping!J:K,2,0)</f>
        <v>Hand Cream</v>
      </c>
      <c r="M4232" t="str">
        <f>IF(OR(I4232="PIZ BUIN",I4232="LISTERINE"),VLOOKUP(E4232,MAPEO!C:D,2,0)&amp;" "&amp;H4232,VLOOKUP(E4232,MAPEO!C:D,2,0))</f>
        <v>Neutrogena Hands</v>
      </c>
      <c r="N4232">
        <f>VLOOKUP(F4232,MD!A:B,2,0)</f>
        <v>0</v>
      </c>
    </row>
    <row r="4233" spans="1:14">
      <c r="A4233" t="s">
        <v>133</v>
      </c>
      <c r="B4233" t="s">
        <v>0</v>
      </c>
      <c r="C4233" t="s">
        <v>221</v>
      </c>
      <c r="D4233" t="s">
        <v>442</v>
      </c>
      <c r="E4233" t="s">
        <v>712</v>
      </c>
      <c r="F4233" t="s">
        <v>486</v>
      </c>
      <c r="G4233" s="3">
        <v>-1.63</v>
      </c>
      <c r="H4233" s="3" t="str">
        <f>VLOOKUP($A4233&amp;$C4233&amp;$B4233,Mapping!$C:$G,3,0)</f>
        <v>Beauty</v>
      </c>
      <c r="I4233" t="str">
        <f>VLOOKUP($A4233&amp;$C4233&amp;$B4233,Mapping!$C:$G,4,0)</f>
        <v>NEUTROGENA</v>
      </c>
      <c r="J4233" t="str">
        <f t="shared" si="66"/>
        <v>HANDS</v>
      </c>
      <c r="K4233" t="str">
        <f>VLOOKUP($A4233&amp;$C4233&amp;$B4233,Mapping!$C:$G,5,0)</f>
        <v>Adult Skin Care</v>
      </c>
      <c r="L4233" t="str">
        <f>VLOOKUP(J4233&amp;H4233,Mapping!J:K,2,0)</f>
        <v>Hand Cream</v>
      </c>
      <c r="M4233" t="str">
        <f>IF(OR(I4233="PIZ BUIN",I4233="LISTERINE"),VLOOKUP(E4233,MAPEO!C:D,2,0)&amp;" "&amp;H4233,VLOOKUP(E4233,MAPEO!C:D,2,0))</f>
        <v>Neutrogena Hands</v>
      </c>
      <c r="N4233">
        <f>VLOOKUP(F4233,MD!A:B,2,0)</f>
        <v>0</v>
      </c>
    </row>
    <row r="4234" spans="1:14">
      <c r="A4234" t="s">
        <v>133</v>
      </c>
      <c r="B4234" t="s">
        <v>0</v>
      </c>
      <c r="C4234" t="s">
        <v>221</v>
      </c>
      <c r="D4234" t="s">
        <v>442</v>
      </c>
      <c r="E4234" t="s">
        <v>712</v>
      </c>
      <c r="F4234" t="s">
        <v>487</v>
      </c>
      <c r="G4234" s="3">
        <v>381.78</v>
      </c>
      <c r="H4234" s="3" t="str">
        <f>VLOOKUP($A4234&amp;$C4234&amp;$B4234,Mapping!$C:$G,3,0)</f>
        <v>Beauty</v>
      </c>
      <c r="I4234" t="str">
        <f>VLOOKUP($A4234&amp;$C4234&amp;$B4234,Mapping!$C:$G,4,0)</f>
        <v>NEUTROGENA</v>
      </c>
      <c r="J4234" t="str">
        <f t="shared" si="66"/>
        <v>HANDS</v>
      </c>
      <c r="K4234" t="str">
        <f>VLOOKUP($A4234&amp;$C4234&amp;$B4234,Mapping!$C:$G,5,0)</f>
        <v>Adult Skin Care</v>
      </c>
      <c r="L4234" t="str">
        <f>VLOOKUP(J4234&amp;H4234,Mapping!J:K,2,0)</f>
        <v>Hand Cream</v>
      </c>
      <c r="M4234" t="str">
        <f>IF(OR(I4234="PIZ BUIN",I4234="LISTERINE"),VLOOKUP(E4234,MAPEO!C:D,2,0)&amp;" "&amp;H4234,VLOOKUP(E4234,MAPEO!C:D,2,0))</f>
        <v>Neutrogena Hands</v>
      </c>
      <c r="N4234">
        <f>VLOOKUP(F4234,MD!A:B,2,0)</f>
        <v>0</v>
      </c>
    </row>
    <row r="4235" spans="1:14">
      <c r="A4235" t="s">
        <v>133</v>
      </c>
      <c r="B4235" t="s">
        <v>0</v>
      </c>
      <c r="C4235" t="s">
        <v>221</v>
      </c>
      <c r="D4235" t="s">
        <v>442</v>
      </c>
      <c r="E4235" t="s">
        <v>712</v>
      </c>
      <c r="F4235" t="s">
        <v>488</v>
      </c>
      <c r="G4235" s="3">
        <v>-8.07</v>
      </c>
      <c r="H4235" s="3" t="str">
        <f>VLOOKUP($A4235&amp;$C4235&amp;$B4235,Mapping!$C:$G,3,0)</f>
        <v>Beauty</v>
      </c>
      <c r="I4235" t="str">
        <f>VLOOKUP($A4235&amp;$C4235&amp;$B4235,Mapping!$C:$G,4,0)</f>
        <v>NEUTROGENA</v>
      </c>
      <c r="J4235" t="str">
        <f t="shared" si="66"/>
        <v>HANDS</v>
      </c>
      <c r="K4235" t="str">
        <f>VLOOKUP($A4235&amp;$C4235&amp;$B4235,Mapping!$C:$G,5,0)</f>
        <v>Adult Skin Care</v>
      </c>
      <c r="L4235" t="str">
        <f>VLOOKUP(J4235&amp;H4235,Mapping!J:K,2,0)</f>
        <v>Hand Cream</v>
      </c>
      <c r="M4235" t="str">
        <f>IF(OR(I4235="PIZ BUIN",I4235="LISTERINE"),VLOOKUP(E4235,MAPEO!C:D,2,0)&amp;" "&amp;H4235,VLOOKUP(E4235,MAPEO!C:D,2,0))</f>
        <v>Neutrogena Hands</v>
      </c>
      <c r="N4235">
        <f>VLOOKUP(F4235,MD!A:B,2,0)</f>
        <v>0</v>
      </c>
    </row>
    <row r="4236" spans="1:14">
      <c r="A4236" t="s">
        <v>133</v>
      </c>
      <c r="B4236" t="s">
        <v>0</v>
      </c>
      <c r="C4236" t="s">
        <v>221</v>
      </c>
      <c r="D4236" t="s">
        <v>442</v>
      </c>
      <c r="E4236" t="s">
        <v>712</v>
      </c>
      <c r="F4236" t="s">
        <v>490</v>
      </c>
      <c r="G4236" s="3">
        <v>57.76</v>
      </c>
      <c r="H4236" s="3" t="str">
        <f>VLOOKUP($A4236&amp;$C4236&amp;$B4236,Mapping!$C:$G,3,0)</f>
        <v>Beauty</v>
      </c>
      <c r="I4236" t="str">
        <f>VLOOKUP($A4236&amp;$C4236&amp;$B4236,Mapping!$C:$G,4,0)</f>
        <v>NEUTROGENA</v>
      </c>
      <c r="J4236" t="str">
        <f t="shared" si="66"/>
        <v>HANDS</v>
      </c>
      <c r="K4236" t="str">
        <f>VLOOKUP($A4236&amp;$C4236&amp;$B4236,Mapping!$C:$G,5,0)</f>
        <v>Adult Skin Care</v>
      </c>
      <c r="L4236" t="str">
        <f>VLOOKUP(J4236&amp;H4236,Mapping!J:K,2,0)</f>
        <v>Hand Cream</v>
      </c>
      <c r="M4236" t="str">
        <f>IF(OR(I4236="PIZ BUIN",I4236="LISTERINE"),VLOOKUP(E4236,MAPEO!C:D,2,0)&amp;" "&amp;H4236,VLOOKUP(E4236,MAPEO!C:D,2,0))</f>
        <v>Neutrogena Hands</v>
      </c>
      <c r="N4236">
        <f>VLOOKUP(F4236,MD!A:B,2,0)</f>
        <v>0</v>
      </c>
    </row>
    <row r="4237" spans="1:14">
      <c r="A4237" t="s">
        <v>133</v>
      </c>
      <c r="B4237" t="s">
        <v>0</v>
      </c>
      <c r="C4237" t="s">
        <v>221</v>
      </c>
      <c r="D4237" t="s">
        <v>442</v>
      </c>
      <c r="E4237" t="s">
        <v>712</v>
      </c>
      <c r="F4237" t="s">
        <v>491</v>
      </c>
      <c r="G4237" s="3">
        <v>-3.24</v>
      </c>
      <c r="H4237" s="3" t="str">
        <f>VLOOKUP($A4237&amp;$C4237&amp;$B4237,Mapping!$C:$G,3,0)</f>
        <v>Beauty</v>
      </c>
      <c r="I4237" t="str">
        <f>VLOOKUP($A4237&amp;$C4237&amp;$B4237,Mapping!$C:$G,4,0)</f>
        <v>NEUTROGENA</v>
      </c>
      <c r="J4237" t="str">
        <f t="shared" si="66"/>
        <v>HANDS</v>
      </c>
      <c r="K4237" t="str">
        <f>VLOOKUP($A4237&amp;$C4237&amp;$B4237,Mapping!$C:$G,5,0)</f>
        <v>Adult Skin Care</v>
      </c>
      <c r="L4237" t="str">
        <f>VLOOKUP(J4237&amp;H4237,Mapping!J:K,2,0)</f>
        <v>Hand Cream</v>
      </c>
      <c r="M4237" t="str">
        <f>IF(OR(I4237="PIZ BUIN",I4237="LISTERINE"),VLOOKUP(E4237,MAPEO!C:D,2,0)&amp;" "&amp;H4237,VLOOKUP(E4237,MAPEO!C:D,2,0))</f>
        <v>Neutrogena Hands</v>
      </c>
      <c r="N4237">
        <f>VLOOKUP(F4237,MD!A:B,2,0)</f>
        <v>0</v>
      </c>
    </row>
    <row r="4238" spans="1:14">
      <c r="A4238" t="s">
        <v>133</v>
      </c>
      <c r="B4238" t="s">
        <v>0</v>
      </c>
      <c r="C4238" t="s">
        <v>221</v>
      </c>
      <c r="D4238" t="s">
        <v>442</v>
      </c>
      <c r="E4238" t="s">
        <v>712</v>
      </c>
      <c r="F4238" t="s">
        <v>492</v>
      </c>
      <c r="G4238" s="3">
        <v>18.02</v>
      </c>
      <c r="H4238" s="3" t="str">
        <f>VLOOKUP($A4238&amp;$C4238&amp;$B4238,Mapping!$C:$G,3,0)</f>
        <v>Beauty</v>
      </c>
      <c r="I4238" t="str">
        <f>VLOOKUP($A4238&amp;$C4238&amp;$B4238,Mapping!$C:$G,4,0)</f>
        <v>NEUTROGENA</v>
      </c>
      <c r="J4238" t="str">
        <f t="shared" si="66"/>
        <v>HANDS</v>
      </c>
      <c r="K4238" t="str">
        <f>VLOOKUP($A4238&amp;$C4238&amp;$B4238,Mapping!$C:$G,5,0)</f>
        <v>Adult Skin Care</v>
      </c>
      <c r="L4238" t="str">
        <f>VLOOKUP(J4238&amp;H4238,Mapping!J:K,2,0)</f>
        <v>Hand Cream</v>
      </c>
      <c r="M4238" t="str">
        <f>IF(OR(I4238="PIZ BUIN",I4238="LISTERINE"),VLOOKUP(E4238,MAPEO!C:D,2,0)&amp;" "&amp;H4238,VLOOKUP(E4238,MAPEO!C:D,2,0))</f>
        <v>Neutrogena Hands</v>
      </c>
      <c r="N4238">
        <f>VLOOKUP(F4238,MD!A:B,2,0)</f>
        <v>0</v>
      </c>
    </row>
    <row r="4239" spans="1:14">
      <c r="A4239" t="s">
        <v>133</v>
      </c>
      <c r="B4239" t="s">
        <v>0</v>
      </c>
      <c r="C4239" t="s">
        <v>221</v>
      </c>
      <c r="D4239" t="s">
        <v>442</v>
      </c>
      <c r="E4239" t="s">
        <v>712</v>
      </c>
      <c r="F4239" t="s">
        <v>493</v>
      </c>
      <c r="G4239" s="3">
        <v>-143.08000000000001</v>
      </c>
      <c r="H4239" s="3" t="str">
        <f>VLOOKUP($A4239&amp;$C4239&amp;$B4239,Mapping!$C:$G,3,0)</f>
        <v>Beauty</v>
      </c>
      <c r="I4239" t="str">
        <f>VLOOKUP($A4239&amp;$C4239&amp;$B4239,Mapping!$C:$G,4,0)</f>
        <v>NEUTROGENA</v>
      </c>
      <c r="J4239" t="str">
        <f t="shared" si="66"/>
        <v>HANDS</v>
      </c>
      <c r="K4239" t="str">
        <f>VLOOKUP($A4239&amp;$C4239&amp;$B4239,Mapping!$C:$G,5,0)</f>
        <v>Adult Skin Care</v>
      </c>
      <c r="L4239" t="str">
        <f>VLOOKUP(J4239&amp;H4239,Mapping!J:K,2,0)</f>
        <v>Hand Cream</v>
      </c>
      <c r="M4239" t="str">
        <f>IF(OR(I4239="PIZ BUIN",I4239="LISTERINE"),VLOOKUP(E4239,MAPEO!C:D,2,0)&amp;" "&amp;H4239,VLOOKUP(E4239,MAPEO!C:D,2,0))</f>
        <v>Neutrogena Hands</v>
      </c>
      <c r="N4239">
        <f>VLOOKUP(F4239,MD!A:B,2,0)</f>
        <v>0</v>
      </c>
    </row>
    <row r="4240" spans="1:14">
      <c r="A4240" t="s">
        <v>133</v>
      </c>
      <c r="B4240" t="s">
        <v>0</v>
      </c>
      <c r="C4240" t="s">
        <v>221</v>
      </c>
      <c r="D4240" t="s">
        <v>442</v>
      </c>
      <c r="E4240" t="s">
        <v>712</v>
      </c>
      <c r="F4240" t="s">
        <v>95</v>
      </c>
      <c r="G4240" s="3">
        <v>-1.63</v>
      </c>
      <c r="H4240" s="3" t="str">
        <f>VLOOKUP($A4240&amp;$C4240&amp;$B4240,Mapping!$C:$G,3,0)</f>
        <v>Beauty</v>
      </c>
      <c r="I4240" t="str">
        <f>VLOOKUP($A4240&amp;$C4240&amp;$B4240,Mapping!$C:$G,4,0)</f>
        <v>NEUTROGENA</v>
      </c>
      <c r="J4240" t="str">
        <f t="shared" si="66"/>
        <v>HANDS</v>
      </c>
      <c r="K4240" t="str">
        <f>VLOOKUP($A4240&amp;$C4240&amp;$B4240,Mapping!$C:$G,5,0)</f>
        <v>Adult Skin Care</v>
      </c>
      <c r="L4240" t="str">
        <f>VLOOKUP(J4240&amp;H4240,Mapping!J:K,2,0)</f>
        <v>Hand Cream</v>
      </c>
      <c r="M4240" t="str">
        <f>IF(OR(I4240="PIZ BUIN",I4240="LISTERINE"),VLOOKUP(E4240,MAPEO!C:D,2,0)&amp;" "&amp;H4240,VLOOKUP(E4240,MAPEO!C:D,2,0))</f>
        <v>Neutrogena Hands</v>
      </c>
      <c r="N4240" t="str">
        <f>VLOOKUP(F4240,MD!A:B,2,0)</f>
        <v>YTD 2015</v>
      </c>
    </row>
    <row r="4241" spans="1:14">
      <c r="A4241" t="s">
        <v>133</v>
      </c>
      <c r="B4241" t="s">
        <v>0</v>
      </c>
      <c r="C4241" t="s">
        <v>221</v>
      </c>
      <c r="D4241" t="s">
        <v>442</v>
      </c>
      <c r="E4241" t="s">
        <v>712</v>
      </c>
      <c r="F4241" t="s">
        <v>96</v>
      </c>
      <c r="G4241" s="3">
        <v>-2.29</v>
      </c>
      <c r="H4241" s="3" t="str">
        <f>VLOOKUP($A4241&amp;$C4241&amp;$B4241,Mapping!$C:$G,3,0)</f>
        <v>Beauty</v>
      </c>
      <c r="I4241" t="str">
        <f>VLOOKUP($A4241&amp;$C4241&amp;$B4241,Mapping!$C:$G,4,0)</f>
        <v>NEUTROGENA</v>
      </c>
      <c r="J4241" t="str">
        <f t="shared" si="66"/>
        <v>HANDS</v>
      </c>
      <c r="K4241" t="str">
        <f>VLOOKUP($A4241&amp;$C4241&amp;$B4241,Mapping!$C:$G,5,0)</f>
        <v>Adult Skin Care</v>
      </c>
      <c r="L4241" t="str">
        <f>VLOOKUP(J4241&amp;H4241,Mapping!J:K,2,0)</f>
        <v>Hand Cream</v>
      </c>
      <c r="M4241" t="str">
        <f>IF(OR(I4241="PIZ BUIN",I4241="LISTERINE"),VLOOKUP(E4241,MAPEO!C:D,2,0)&amp;" "&amp;H4241,VLOOKUP(E4241,MAPEO!C:D,2,0))</f>
        <v>Neutrogena Hands</v>
      </c>
      <c r="N4241" t="str">
        <f>VLOOKUP(F4241,MD!A:B,2,0)</f>
        <v>YTD 2015</v>
      </c>
    </row>
    <row r="4242" spans="1:14">
      <c r="A4242" t="s">
        <v>133</v>
      </c>
      <c r="B4242" t="s">
        <v>0</v>
      </c>
      <c r="C4242" t="s">
        <v>221</v>
      </c>
      <c r="D4242" t="s">
        <v>442</v>
      </c>
      <c r="E4242" t="s">
        <v>712</v>
      </c>
      <c r="F4242" t="s">
        <v>97</v>
      </c>
      <c r="G4242" s="3">
        <v>-10.64</v>
      </c>
      <c r="H4242" s="3" t="str">
        <f>VLOOKUP($A4242&amp;$C4242&amp;$B4242,Mapping!$C:$G,3,0)</f>
        <v>Beauty</v>
      </c>
      <c r="I4242" t="str">
        <f>VLOOKUP($A4242&amp;$C4242&amp;$B4242,Mapping!$C:$G,4,0)</f>
        <v>NEUTROGENA</v>
      </c>
      <c r="J4242" t="str">
        <f t="shared" si="66"/>
        <v>HANDS</v>
      </c>
      <c r="K4242" t="str">
        <f>VLOOKUP($A4242&amp;$C4242&amp;$B4242,Mapping!$C:$G,5,0)</f>
        <v>Adult Skin Care</v>
      </c>
      <c r="L4242" t="str">
        <f>VLOOKUP(J4242&amp;H4242,Mapping!J:K,2,0)</f>
        <v>Hand Cream</v>
      </c>
      <c r="M4242" t="str">
        <f>IF(OR(I4242="PIZ BUIN",I4242="LISTERINE"),VLOOKUP(E4242,MAPEO!C:D,2,0)&amp;" "&amp;H4242,VLOOKUP(E4242,MAPEO!C:D,2,0))</f>
        <v>Neutrogena Hands</v>
      </c>
      <c r="N4242" t="str">
        <f>VLOOKUP(F4242,MD!A:B,2,0)</f>
        <v>YTD 2015</v>
      </c>
    </row>
    <row r="4243" spans="1:14">
      <c r="A4243" t="s">
        <v>133</v>
      </c>
      <c r="B4243" t="s">
        <v>0</v>
      </c>
      <c r="C4243" t="s">
        <v>221</v>
      </c>
      <c r="D4243" t="s">
        <v>442</v>
      </c>
      <c r="E4243" t="s">
        <v>712</v>
      </c>
      <c r="F4243" t="s">
        <v>101</v>
      </c>
      <c r="G4243" s="3">
        <v>-7.01</v>
      </c>
      <c r="H4243" s="3" t="str">
        <f>VLOOKUP($A4243&amp;$C4243&amp;$B4243,Mapping!$C:$G,3,0)</f>
        <v>Beauty</v>
      </c>
      <c r="I4243" t="str">
        <f>VLOOKUP($A4243&amp;$C4243&amp;$B4243,Mapping!$C:$G,4,0)</f>
        <v>NEUTROGENA</v>
      </c>
      <c r="J4243" t="str">
        <f t="shared" si="66"/>
        <v>HANDS</v>
      </c>
      <c r="K4243" t="str">
        <f>VLOOKUP($A4243&amp;$C4243&amp;$B4243,Mapping!$C:$G,5,0)</f>
        <v>Adult Skin Care</v>
      </c>
      <c r="L4243" t="str">
        <f>VLOOKUP(J4243&amp;H4243,Mapping!J:K,2,0)</f>
        <v>Hand Cream</v>
      </c>
      <c r="M4243" t="str">
        <f>IF(OR(I4243="PIZ BUIN",I4243="LISTERINE"),VLOOKUP(E4243,MAPEO!C:D,2,0)&amp;" "&amp;H4243,VLOOKUP(E4243,MAPEO!C:D,2,0))</f>
        <v>Neutrogena Hands</v>
      </c>
      <c r="N4243" t="str">
        <f>VLOOKUP(F4243,MD!A:B,2,0)</f>
        <v>YTD 2015</v>
      </c>
    </row>
    <row r="4244" spans="1:14">
      <c r="A4244" t="s">
        <v>133</v>
      </c>
      <c r="B4244" t="s">
        <v>0</v>
      </c>
      <c r="C4244" t="s">
        <v>221</v>
      </c>
      <c r="D4244" t="s">
        <v>442</v>
      </c>
      <c r="E4244" t="s">
        <v>712</v>
      </c>
      <c r="F4244" t="s">
        <v>104</v>
      </c>
      <c r="G4244" s="3">
        <v>-18.309999999999999</v>
      </c>
      <c r="H4244" s="3" t="str">
        <f>VLOOKUP($A4244&amp;$C4244&amp;$B4244,Mapping!$C:$G,3,0)</f>
        <v>Beauty</v>
      </c>
      <c r="I4244" t="str">
        <f>VLOOKUP($A4244&amp;$C4244&amp;$B4244,Mapping!$C:$G,4,0)</f>
        <v>NEUTROGENA</v>
      </c>
      <c r="J4244" t="str">
        <f t="shared" si="66"/>
        <v>HANDS</v>
      </c>
      <c r="K4244" t="str">
        <f>VLOOKUP($A4244&amp;$C4244&amp;$B4244,Mapping!$C:$G,5,0)</f>
        <v>Adult Skin Care</v>
      </c>
      <c r="L4244" t="str">
        <f>VLOOKUP(J4244&amp;H4244,Mapping!J:K,2,0)</f>
        <v>Hand Cream</v>
      </c>
      <c r="M4244" t="str">
        <f>IF(OR(I4244="PIZ BUIN",I4244="LISTERINE"),VLOOKUP(E4244,MAPEO!C:D,2,0)&amp;" "&amp;H4244,VLOOKUP(E4244,MAPEO!C:D,2,0))</f>
        <v>Neutrogena Hands</v>
      </c>
      <c r="N4244" t="str">
        <f>VLOOKUP(F4244,MD!A:B,2,0)</f>
        <v>YTD 2015</v>
      </c>
    </row>
    <row r="4245" spans="1:14">
      <c r="A4245" t="s">
        <v>133</v>
      </c>
      <c r="B4245" t="s">
        <v>0</v>
      </c>
      <c r="C4245" t="s">
        <v>221</v>
      </c>
      <c r="D4245" t="s">
        <v>442</v>
      </c>
      <c r="E4245" t="s">
        <v>712</v>
      </c>
      <c r="F4245" t="s">
        <v>105</v>
      </c>
      <c r="G4245" s="3">
        <v>17.23</v>
      </c>
      <c r="H4245" s="3" t="str">
        <f>VLOOKUP($A4245&amp;$C4245&amp;$B4245,Mapping!$C:$G,3,0)</f>
        <v>Beauty</v>
      </c>
      <c r="I4245" t="str">
        <f>VLOOKUP($A4245&amp;$C4245&amp;$B4245,Mapping!$C:$G,4,0)</f>
        <v>NEUTROGENA</v>
      </c>
      <c r="J4245" t="str">
        <f t="shared" si="66"/>
        <v>HANDS</v>
      </c>
      <c r="K4245" t="str">
        <f>VLOOKUP($A4245&amp;$C4245&amp;$B4245,Mapping!$C:$G,5,0)</f>
        <v>Adult Skin Care</v>
      </c>
      <c r="L4245" t="str">
        <f>VLOOKUP(J4245&amp;H4245,Mapping!J:K,2,0)</f>
        <v>Hand Cream</v>
      </c>
      <c r="M4245" t="str">
        <f>IF(OR(I4245="PIZ BUIN",I4245="LISTERINE"),VLOOKUP(E4245,MAPEO!C:D,2,0)&amp;" "&amp;H4245,VLOOKUP(E4245,MAPEO!C:D,2,0))</f>
        <v>Neutrogena Hands</v>
      </c>
      <c r="N4245" t="str">
        <f>VLOOKUP(F4245,MD!A:B,2,0)</f>
        <v>YTD 2015</v>
      </c>
    </row>
    <row r="4246" spans="1:14">
      <c r="A4246" t="s">
        <v>133</v>
      </c>
      <c r="B4246" t="s">
        <v>0</v>
      </c>
      <c r="C4246" t="s">
        <v>221</v>
      </c>
      <c r="D4246" t="s">
        <v>442</v>
      </c>
      <c r="E4246" t="s">
        <v>712</v>
      </c>
      <c r="F4246" t="s">
        <v>106</v>
      </c>
      <c r="G4246" s="3">
        <v>-9.16</v>
      </c>
      <c r="H4246" s="3" t="str">
        <f>VLOOKUP($A4246&amp;$C4246&amp;$B4246,Mapping!$C:$G,3,0)</f>
        <v>Beauty</v>
      </c>
      <c r="I4246" t="str">
        <f>VLOOKUP($A4246&amp;$C4246&amp;$B4246,Mapping!$C:$G,4,0)</f>
        <v>NEUTROGENA</v>
      </c>
      <c r="J4246" t="str">
        <f t="shared" si="66"/>
        <v>HANDS</v>
      </c>
      <c r="K4246" t="str">
        <f>VLOOKUP($A4246&amp;$C4246&amp;$B4246,Mapping!$C:$G,5,0)</f>
        <v>Adult Skin Care</v>
      </c>
      <c r="L4246" t="str">
        <f>VLOOKUP(J4246&amp;H4246,Mapping!J:K,2,0)</f>
        <v>Hand Cream</v>
      </c>
      <c r="M4246" t="str">
        <f>IF(OR(I4246="PIZ BUIN",I4246="LISTERINE"),VLOOKUP(E4246,MAPEO!C:D,2,0)&amp;" "&amp;H4246,VLOOKUP(E4246,MAPEO!C:D,2,0))</f>
        <v>Neutrogena Hands</v>
      </c>
      <c r="N4246" t="str">
        <f>VLOOKUP(F4246,MD!A:B,2,0)</f>
        <v>YTD 2015</v>
      </c>
    </row>
    <row r="4247" spans="1:14">
      <c r="A4247" t="s">
        <v>133</v>
      </c>
      <c r="B4247" t="s">
        <v>0</v>
      </c>
      <c r="C4247" t="s">
        <v>221</v>
      </c>
      <c r="D4247" t="s">
        <v>442</v>
      </c>
      <c r="E4247" t="s">
        <v>712</v>
      </c>
      <c r="F4247" t="s">
        <v>108</v>
      </c>
      <c r="G4247" s="3">
        <v>-8.5</v>
      </c>
      <c r="H4247" s="3" t="str">
        <f>VLOOKUP($A4247&amp;$C4247&amp;$B4247,Mapping!$C:$G,3,0)</f>
        <v>Beauty</v>
      </c>
      <c r="I4247" t="str">
        <f>VLOOKUP($A4247&amp;$C4247&amp;$B4247,Mapping!$C:$G,4,0)</f>
        <v>NEUTROGENA</v>
      </c>
      <c r="J4247" t="str">
        <f t="shared" si="66"/>
        <v>HANDS</v>
      </c>
      <c r="K4247" t="str">
        <f>VLOOKUP($A4247&amp;$C4247&amp;$B4247,Mapping!$C:$G,5,0)</f>
        <v>Adult Skin Care</v>
      </c>
      <c r="L4247" t="str">
        <f>VLOOKUP(J4247&amp;H4247,Mapping!J:K,2,0)</f>
        <v>Hand Cream</v>
      </c>
      <c r="M4247" t="str">
        <f>IF(OR(I4247="PIZ BUIN",I4247="LISTERINE"),VLOOKUP(E4247,MAPEO!C:D,2,0)&amp;" "&amp;H4247,VLOOKUP(E4247,MAPEO!C:D,2,0))</f>
        <v>Neutrogena Hands</v>
      </c>
      <c r="N4247">
        <f>VLOOKUP(F4247,MD!A:B,2,0)</f>
        <v>0</v>
      </c>
    </row>
    <row r="4248" spans="1:14">
      <c r="A4248" t="s">
        <v>133</v>
      </c>
      <c r="B4248" t="s">
        <v>0</v>
      </c>
      <c r="C4248" t="s">
        <v>221</v>
      </c>
      <c r="D4248" t="s">
        <v>442</v>
      </c>
      <c r="E4248" t="s">
        <v>712</v>
      </c>
      <c r="F4248" t="s">
        <v>109</v>
      </c>
      <c r="G4248" s="3">
        <v>-8.67</v>
      </c>
      <c r="H4248" s="3" t="str">
        <f>VLOOKUP($A4248&amp;$C4248&amp;$B4248,Mapping!$C:$G,3,0)</f>
        <v>Beauty</v>
      </c>
      <c r="I4248" t="str">
        <f>VLOOKUP($A4248&amp;$C4248&amp;$B4248,Mapping!$C:$G,4,0)</f>
        <v>NEUTROGENA</v>
      </c>
      <c r="J4248" t="str">
        <f t="shared" si="66"/>
        <v>HANDS</v>
      </c>
      <c r="K4248" t="str">
        <f>VLOOKUP($A4248&amp;$C4248&amp;$B4248,Mapping!$C:$G,5,0)</f>
        <v>Adult Skin Care</v>
      </c>
      <c r="L4248" t="str">
        <f>VLOOKUP(J4248&amp;H4248,Mapping!J:K,2,0)</f>
        <v>Hand Cream</v>
      </c>
      <c r="M4248" t="str">
        <f>IF(OR(I4248="PIZ BUIN",I4248="LISTERINE"),VLOOKUP(E4248,MAPEO!C:D,2,0)&amp;" "&amp;H4248,VLOOKUP(E4248,MAPEO!C:D,2,0))</f>
        <v>Neutrogena Hands</v>
      </c>
      <c r="N4248">
        <f>VLOOKUP(F4248,MD!A:B,2,0)</f>
        <v>0</v>
      </c>
    </row>
    <row r="4249" spans="1:14">
      <c r="A4249" t="s">
        <v>133</v>
      </c>
      <c r="B4249" t="s">
        <v>0</v>
      </c>
      <c r="C4249" t="s">
        <v>221</v>
      </c>
      <c r="D4249" t="s">
        <v>442</v>
      </c>
      <c r="E4249" t="s">
        <v>712</v>
      </c>
      <c r="F4249" t="s">
        <v>110</v>
      </c>
      <c r="G4249" s="3">
        <v>-9.16</v>
      </c>
      <c r="H4249" s="3" t="str">
        <f>VLOOKUP($A4249&amp;$C4249&amp;$B4249,Mapping!$C:$G,3,0)</f>
        <v>Beauty</v>
      </c>
      <c r="I4249" t="str">
        <f>VLOOKUP($A4249&amp;$C4249&amp;$B4249,Mapping!$C:$G,4,0)</f>
        <v>NEUTROGENA</v>
      </c>
      <c r="J4249" t="str">
        <f t="shared" si="66"/>
        <v>HANDS</v>
      </c>
      <c r="K4249" t="str">
        <f>VLOOKUP($A4249&amp;$C4249&amp;$B4249,Mapping!$C:$G,5,0)</f>
        <v>Adult Skin Care</v>
      </c>
      <c r="L4249" t="str">
        <f>VLOOKUP(J4249&amp;H4249,Mapping!J:K,2,0)</f>
        <v>Hand Cream</v>
      </c>
      <c r="M4249" t="str">
        <f>IF(OR(I4249="PIZ BUIN",I4249="LISTERINE"),VLOOKUP(E4249,MAPEO!C:D,2,0)&amp;" "&amp;H4249,VLOOKUP(E4249,MAPEO!C:D,2,0))</f>
        <v>Neutrogena Hands</v>
      </c>
      <c r="N4249">
        <f>VLOOKUP(F4249,MD!A:B,2,0)</f>
        <v>0</v>
      </c>
    </row>
    <row r="4250" spans="1:14">
      <c r="A4250" t="s">
        <v>133</v>
      </c>
      <c r="B4250" t="s">
        <v>0</v>
      </c>
      <c r="C4250" t="s">
        <v>221</v>
      </c>
      <c r="D4250" t="s">
        <v>442</v>
      </c>
      <c r="E4250" t="s">
        <v>712</v>
      </c>
      <c r="F4250" t="s">
        <v>111</v>
      </c>
      <c r="G4250" s="3">
        <v>-52.99</v>
      </c>
      <c r="H4250" s="3" t="str">
        <f>VLOOKUP($A4250&amp;$C4250&amp;$B4250,Mapping!$C:$G,3,0)</f>
        <v>Beauty</v>
      </c>
      <c r="I4250" t="str">
        <f>VLOOKUP($A4250&amp;$C4250&amp;$B4250,Mapping!$C:$G,4,0)</f>
        <v>NEUTROGENA</v>
      </c>
      <c r="J4250" t="str">
        <f t="shared" si="66"/>
        <v>HANDS</v>
      </c>
      <c r="K4250" t="str">
        <f>VLOOKUP($A4250&amp;$C4250&amp;$B4250,Mapping!$C:$G,5,0)</f>
        <v>Adult Skin Care</v>
      </c>
      <c r="L4250" t="str">
        <f>VLOOKUP(J4250&amp;H4250,Mapping!J:K,2,0)</f>
        <v>Hand Cream</v>
      </c>
      <c r="M4250" t="str">
        <f>IF(OR(I4250="PIZ BUIN",I4250="LISTERINE"),VLOOKUP(E4250,MAPEO!C:D,2,0)&amp;" "&amp;H4250,VLOOKUP(E4250,MAPEO!C:D,2,0))</f>
        <v>Neutrogena Hands</v>
      </c>
      <c r="N4250">
        <f>VLOOKUP(F4250,MD!A:B,2,0)</f>
        <v>0</v>
      </c>
    </row>
    <row r="4251" spans="1:14">
      <c r="A4251" t="s">
        <v>133</v>
      </c>
      <c r="B4251" t="s">
        <v>0</v>
      </c>
      <c r="C4251" t="s">
        <v>221</v>
      </c>
      <c r="D4251" t="s">
        <v>442</v>
      </c>
      <c r="E4251" t="s">
        <v>712</v>
      </c>
      <c r="F4251" t="s">
        <v>114</v>
      </c>
      <c r="G4251" s="3">
        <v>-25.45</v>
      </c>
      <c r="H4251" s="3" t="str">
        <f>VLOOKUP($A4251&amp;$C4251&amp;$B4251,Mapping!$C:$G,3,0)</f>
        <v>Beauty</v>
      </c>
      <c r="I4251" t="str">
        <f>VLOOKUP($A4251&amp;$C4251&amp;$B4251,Mapping!$C:$G,4,0)</f>
        <v>NEUTROGENA</v>
      </c>
      <c r="J4251" t="str">
        <f t="shared" si="66"/>
        <v>HANDS</v>
      </c>
      <c r="K4251" t="str">
        <f>VLOOKUP($A4251&amp;$C4251&amp;$B4251,Mapping!$C:$G,5,0)</f>
        <v>Adult Skin Care</v>
      </c>
      <c r="L4251" t="str">
        <f>VLOOKUP(J4251&amp;H4251,Mapping!J:K,2,0)</f>
        <v>Hand Cream</v>
      </c>
      <c r="M4251" t="str">
        <f>IF(OR(I4251="PIZ BUIN",I4251="LISTERINE"),VLOOKUP(E4251,MAPEO!C:D,2,0)&amp;" "&amp;H4251,VLOOKUP(E4251,MAPEO!C:D,2,0))</f>
        <v>Neutrogena Hands</v>
      </c>
      <c r="N4251">
        <f>VLOOKUP(F4251,MD!A:B,2,0)</f>
        <v>0</v>
      </c>
    </row>
    <row r="4252" spans="1:14">
      <c r="A4252" t="s">
        <v>133</v>
      </c>
      <c r="B4252" t="s">
        <v>0</v>
      </c>
      <c r="C4252" t="s">
        <v>221</v>
      </c>
      <c r="D4252" t="s">
        <v>442</v>
      </c>
      <c r="E4252" t="s">
        <v>712</v>
      </c>
      <c r="F4252" t="s">
        <v>115</v>
      </c>
      <c r="G4252" s="3">
        <v>-4.8499999999999996</v>
      </c>
      <c r="H4252" s="3" t="str">
        <f>VLOOKUP($A4252&amp;$C4252&amp;$B4252,Mapping!$C:$G,3,0)</f>
        <v>Beauty</v>
      </c>
      <c r="I4252" t="str">
        <f>VLOOKUP($A4252&amp;$C4252&amp;$B4252,Mapping!$C:$G,4,0)</f>
        <v>NEUTROGENA</v>
      </c>
      <c r="J4252" t="str">
        <f t="shared" si="66"/>
        <v>HANDS</v>
      </c>
      <c r="K4252" t="str">
        <f>VLOOKUP($A4252&amp;$C4252&amp;$B4252,Mapping!$C:$G,5,0)</f>
        <v>Adult Skin Care</v>
      </c>
      <c r="L4252" t="str">
        <f>VLOOKUP(J4252&amp;H4252,Mapping!J:K,2,0)</f>
        <v>Hand Cream</v>
      </c>
      <c r="M4252" t="str">
        <f>IF(OR(I4252="PIZ BUIN",I4252="LISTERINE"),VLOOKUP(E4252,MAPEO!C:D,2,0)&amp;" "&amp;H4252,VLOOKUP(E4252,MAPEO!C:D,2,0))</f>
        <v>Neutrogena Hands</v>
      </c>
      <c r="N4252" t="str">
        <f>VLOOKUP(F4252,MD!A:B,2,0)</f>
        <v>YTD 2016</v>
      </c>
    </row>
    <row r="4253" spans="1:14">
      <c r="A4253" t="s">
        <v>133</v>
      </c>
      <c r="B4253" t="s">
        <v>0</v>
      </c>
      <c r="C4253" t="s">
        <v>221</v>
      </c>
      <c r="D4253" t="s">
        <v>442</v>
      </c>
      <c r="E4253" t="s">
        <v>712</v>
      </c>
      <c r="F4253" t="s">
        <v>117</v>
      </c>
      <c r="G4253" s="3">
        <v>-3.9</v>
      </c>
      <c r="H4253" s="3" t="str">
        <f>VLOOKUP($A4253&amp;$C4253&amp;$B4253,Mapping!$C:$G,3,0)</f>
        <v>Beauty</v>
      </c>
      <c r="I4253" t="str">
        <f>VLOOKUP($A4253&amp;$C4253&amp;$B4253,Mapping!$C:$G,4,0)</f>
        <v>NEUTROGENA</v>
      </c>
      <c r="J4253" t="str">
        <f t="shared" si="66"/>
        <v>HANDS</v>
      </c>
      <c r="K4253" t="str">
        <f>VLOOKUP($A4253&amp;$C4253&amp;$B4253,Mapping!$C:$G,5,0)</f>
        <v>Adult Skin Care</v>
      </c>
      <c r="L4253" t="str">
        <f>VLOOKUP(J4253&amp;H4253,Mapping!J:K,2,0)</f>
        <v>Hand Cream</v>
      </c>
      <c r="M4253" t="str">
        <f>IF(OR(I4253="PIZ BUIN",I4253="LISTERINE"),VLOOKUP(E4253,MAPEO!C:D,2,0)&amp;" "&amp;H4253,VLOOKUP(E4253,MAPEO!C:D,2,0))</f>
        <v>Neutrogena Hands</v>
      </c>
      <c r="N4253" t="str">
        <f>VLOOKUP(F4253,MD!A:B,2,0)</f>
        <v>YTD 2016</v>
      </c>
    </row>
    <row r="4254" spans="1:14">
      <c r="A4254" t="s">
        <v>133</v>
      </c>
      <c r="B4254" t="s">
        <v>0</v>
      </c>
      <c r="C4254" t="s">
        <v>221</v>
      </c>
      <c r="D4254" t="s">
        <v>442</v>
      </c>
      <c r="E4254" t="s">
        <v>713</v>
      </c>
      <c r="F4254" t="s">
        <v>483</v>
      </c>
      <c r="G4254" s="3">
        <v>-4455.75</v>
      </c>
      <c r="H4254" s="3" t="str">
        <f>VLOOKUP($A4254&amp;$C4254&amp;$B4254,Mapping!$C:$G,3,0)</f>
        <v>Beauty</v>
      </c>
      <c r="I4254" t="str">
        <f>VLOOKUP($A4254&amp;$C4254&amp;$B4254,Mapping!$C:$G,4,0)</f>
        <v>NEUTROGENA</v>
      </c>
      <c r="J4254" t="str">
        <f t="shared" si="66"/>
        <v>HANDS</v>
      </c>
      <c r="K4254" t="str">
        <f>VLOOKUP($A4254&amp;$C4254&amp;$B4254,Mapping!$C:$G,5,0)</f>
        <v>Adult Skin Care</v>
      </c>
      <c r="L4254" t="str">
        <f>VLOOKUP(J4254&amp;H4254,Mapping!J:K,2,0)</f>
        <v>Hand Cream</v>
      </c>
      <c r="M4254" t="str">
        <f>IF(OR(I4254="PIZ BUIN",I4254="LISTERINE"),VLOOKUP(E4254,MAPEO!C:D,2,0)&amp;" "&amp;H4254,VLOOKUP(E4254,MAPEO!C:D,2,0))</f>
        <v>Neutrogena Hands</v>
      </c>
      <c r="N4254">
        <f>VLOOKUP(F4254,MD!A:B,2,0)</f>
        <v>0</v>
      </c>
    </row>
    <row r="4255" spans="1:14">
      <c r="A4255" t="s">
        <v>133</v>
      </c>
      <c r="B4255" t="s">
        <v>0</v>
      </c>
      <c r="C4255" t="s">
        <v>221</v>
      </c>
      <c r="D4255" t="s">
        <v>442</v>
      </c>
      <c r="E4255" t="s">
        <v>713</v>
      </c>
      <c r="F4255" t="s">
        <v>484</v>
      </c>
      <c r="G4255" s="3">
        <v>-4455.75</v>
      </c>
      <c r="H4255" s="3" t="str">
        <f>VLOOKUP($A4255&amp;$C4255&amp;$B4255,Mapping!$C:$G,3,0)</f>
        <v>Beauty</v>
      </c>
      <c r="I4255" t="str">
        <f>VLOOKUP($A4255&amp;$C4255&amp;$B4255,Mapping!$C:$G,4,0)</f>
        <v>NEUTROGENA</v>
      </c>
      <c r="J4255" t="str">
        <f t="shared" si="66"/>
        <v>HANDS</v>
      </c>
      <c r="K4255" t="str">
        <f>VLOOKUP($A4255&amp;$C4255&amp;$B4255,Mapping!$C:$G,5,0)</f>
        <v>Adult Skin Care</v>
      </c>
      <c r="L4255" t="str">
        <f>VLOOKUP(J4255&amp;H4255,Mapping!J:K,2,0)</f>
        <v>Hand Cream</v>
      </c>
      <c r="M4255" t="str">
        <f>IF(OR(I4255="PIZ BUIN",I4255="LISTERINE"),VLOOKUP(E4255,MAPEO!C:D,2,0)&amp;" "&amp;H4255,VLOOKUP(E4255,MAPEO!C:D,2,0))</f>
        <v>Neutrogena Hands</v>
      </c>
      <c r="N4255">
        <f>VLOOKUP(F4255,MD!A:B,2,0)</f>
        <v>0</v>
      </c>
    </row>
    <row r="4256" spans="1:14">
      <c r="A4256" t="s">
        <v>133</v>
      </c>
      <c r="B4256" t="s">
        <v>0</v>
      </c>
      <c r="C4256" t="s">
        <v>221</v>
      </c>
      <c r="D4256" t="s">
        <v>442</v>
      </c>
      <c r="E4256" t="s">
        <v>713</v>
      </c>
      <c r="F4256" t="s">
        <v>487</v>
      </c>
      <c r="G4256" s="3">
        <v>-219.24</v>
      </c>
      <c r="H4256" s="3" t="str">
        <f>VLOOKUP($A4256&amp;$C4256&amp;$B4256,Mapping!$C:$G,3,0)</f>
        <v>Beauty</v>
      </c>
      <c r="I4256" t="str">
        <f>VLOOKUP($A4256&amp;$C4256&amp;$B4256,Mapping!$C:$G,4,0)</f>
        <v>NEUTROGENA</v>
      </c>
      <c r="J4256" t="str">
        <f t="shared" si="66"/>
        <v>HANDS</v>
      </c>
      <c r="K4256" t="str">
        <f>VLOOKUP($A4256&amp;$C4256&amp;$B4256,Mapping!$C:$G,5,0)</f>
        <v>Adult Skin Care</v>
      </c>
      <c r="L4256" t="str">
        <f>VLOOKUP(J4256&amp;H4256,Mapping!J:K,2,0)</f>
        <v>Hand Cream</v>
      </c>
      <c r="M4256" t="str">
        <f>IF(OR(I4256="PIZ BUIN",I4256="LISTERINE"),VLOOKUP(E4256,MAPEO!C:D,2,0)&amp;" "&amp;H4256,VLOOKUP(E4256,MAPEO!C:D,2,0))</f>
        <v>Neutrogena Hands</v>
      </c>
      <c r="N4256">
        <f>VLOOKUP(F4256,MD!A:B,2,0)</f>
        <v>0</v>
      </c>
    </row>
    <row r="4257" spans="1:14">
      <c r="A4257" t="s">
        <v>133</v>
      </c>
      <c r="B4257" t="s">
        <v>0</v>
      </c>
      <c r="C4257" t="s">
        <v>221</v>
      </c>
      <c r="D4257" t="s">
        <v>442</v>
      </c>
      <c r="E4257" t="s">
        <v>713</v>
      </c>
      <c r="F4257" t="s">
        <v>488</v>
      </c>
      <c r="G4257" s="3">
        <v>1562.38</v>
      </c>
      <c r="H4257" s="3" t="str">
        <f>VLOOKUP($A4257&amp;$C4257&amp;$B4257,Mapping!$C:$G,3,0)</f>
        <v>Beauty</v>
      </c>
      <c r="I4257" t="str">
        <f>VLOOKUP($A4257&amp;$C4257&amp;$B4257,Mapping!$C:$G,4,0)</f>
        <v>NEUTROGENA</v>
      </c>
      <c r="J4257" t="str">
        <f t="shared" si="66"/>
        <v>HANDS</v>
      </c>
      <c r="K4257" t="str">
        <f>VLOOKUP($A4257&amp;$C4257&amp;$B4257,Mapping!$C:$G,5,0)</f>
        <v>Adult Skin Care</v>
      </c>
      <c r="L4257" t="str">
        <f>VLOOKUP(J4257&amp;H4257,Mapping!J:K,2,0)</f>
        <v>Hand Cream</v>
      </c>
      <c r="M4257" t="str">
        <f>IF(OR(I4257="PIZ BUIN",I4257="LISTERINE"),VLOOKUP(E4257,MAPEO!C:D,2,0)&amp;" "&amp;H4257,VLOOKUP(E4257,MAPEO!C:D,2,0))</f>
        <v>Neutrogena Hands</v>
      </c>
      <c r="N4257">
        <f>VLOOKUP(F4257,MD!A:B,2,0)</f>
        <v>0</v>
      </c>
    </row>
    <row r="4258" spans="1:14">
      <c r="A4258" t="s">
        <v>133</v>
      </c>
      <c r="B4258" t="s">
        <v>0</v>
      </c>
      <c r="C4258" t="s">
        <v>221</v>
      </c>
      <c r="D4258" t="s">
        <v>442</v>
      </c>
      <c r="E4258" t="s">
        <v>713</v>
      </c>
      <c r="F4258" t="s">
        <v>489</v>
      </c>
      <c r="G4258" s="3">
        <v>440.57</v>
      </c>
      <c r="H4258" s="3" t="str">
        <f>VLOOKUP($A4258&amp;$C4258&amp;$B4258,Mapping!$C:$G,3,0)</f>
        <v>Beauty</v>
      </c>
      <c r="I4258" t="str">
        <f>VLOOKUP($A4258&amp;$C4258&amp;$B4258,Mapping!$C:$G,4,0)</f>
        <v>NEUTROGENA</v>
      </c>
      <c r="J4258" t="str">
        <f t="shared" si="66"/>
        <v>HANDS</v>
      </c>
      <c r="K4258" t="str">
        <f>VLOOKUP($A4258&amp;$C4258&amp;$B4258,Mapping!$C:$G,5,0)</f>
        <v>Adult Skin Care</v>
      </c>
      <c r="L4258" t="str">
        <f>VLOOKUP(J4258&amp;H4258,Mapping!J:K,2,0)</f>
        <v>Hand Cream</v>
      </c>
      <c r="M4258" t="str">
        <f>IF(OR(I4258="PIZ BUIN",I4258="LISTERINE"),VLOOKUP(E4258,MAPEO!C:D,2,0)&amp;" "&amp;H4258,VLOOKUP(E4258,MAPEO!C:D,2,0))</f>
        <v>Neutrogena Hands</v>
      </c>
      <c r="N4258">
        <f>VLOOKUP(F4258,MD!A:B,2,0)</f>
        <v>0</v>
      </c>
    </row>
    <row r="4259" spans="1:14">
      <c r="A4259" t="s">
        <v>133</v>
      </c>
      <c r="B4259" t="s">
        <v>0</v>
      </c>
      <c r="C4259" t="s">
        <v>221</v>
      </c>
      <c r="D4259" t="s">
        <v>442</v>
      </c>
      <c r="E4259" t="s">
        <v>713</v>
      </c>
      <c r="F4259" t="s">
        <v>490</v>
      </c>
      <c r="G4259" s="3">
        <v>852678.95</v>
      </c>
      <c r="H4259" s="3" t="str">
        <f>VLOOKUP($A4259&amp;$C4259&amp;$B4259,Mapping!$C:$G,3,0)</f>
        <v>Beauty</v>
      </c>
      <c r="I4259" t="str">
        <f>VLOOKUP($A4259&amp;$C4259&amp;$B4259,Mapping!$C:$G,4,0)</f>
        <v>NEUTROGENA</v>
      </c>
      <c r="J4259" t="str">
        <f t="shared" si="66"/>
        <v>HANDS</v>
      </c>
      <c r="K4259" t="str">
        <f>VLOOKUP($A4259&amp;$C4259&amp;$B4259,Mapping!$C:$G,5,0)</f>
        <v>Adult Skin Care</v>
      </c>
      <c r="L4259" t="str">
        <f>VLOOKUP(J4259&amp;H4259,Mapping!J:K,2,0)</f>
        <v>Hand Cream</v>
      </c>
      <c r="M4259" t="str">
        <f>IF(OR(I4259="PIZ BUIN",I4259="LISTERINE"),VLOOKUP(E4259,MAPEO!C:D,2,0)&amp;" "&amp;H4259,VLOOKUP(E4259,MAPEO!C:D,2,0))</f>
        <v>Neutrogena Hands</v>
      </c>
      <c r="N4259">
        <f>VLOOKUP(F4259,MD!A:B,2,0)</f>
        <v>0</v>
      </c>
    </row>
    <row r="4260" spans="1:14">
      <c r="A4260" t="s">
        <v>133</v>
      </c>
      <c r="B4260" t="s">
        <v>0</v>
      </c>
      <c r="C4260" t="s">
        <v>221</v>
      </c>
      <c r="D4260" t="s">
        <v>442</v>
      </c>
      <c r="E4260" t="s">
        <v>713</v>
      </c>
      <c r="F4260" t="s">
        <v>491</v>
      </c>
      <c r="G4260" s="3">
        <v>205995.21</v>
      </c>
      <c r="H4260" s="3" t="str">
        <f>VLOOKUP($A4260&amp;$C4260&amp;$B4260,Mapping!$C:$G,3,0)</f>
        <v>Beauty</v>
      </c>
      <c r="I4260" t="str">
        <f>VLOOKUP($A4260&amp;$C4260&amp;$B4260,Mapping!$C:$G,4,0)</f>
        <v>NEUTROGENA</v>
      </c>
      <c r="J4260" t="str">
        <f t="shared" si="66"/>
        <v>HANDS</v>
      </c>
      <c r="K4260" t="str">
        <f>VLOOKUP($A4260&amp;$C4260&amp;$B4260,Mapping!$C:$G,5,0)</f>
        <v>Adult Skin Care</v>
      </c>
      <c r="L4260" t="str">
        <f>VLOOKUP(J4260&amp;H4260,Mapping!J:K,2,0)</f>
        <v>Hand Cream</v>
      </c>
      <c r="M4260" t="str">
        <f>IF(OR(I4260="PIZ BUIN",I4260="LISTERINE"),VLOOKUP(E4260,MAPEO!C:D,2,0)&amp;" "&amp;H4260,VLOOKUP(E4260,MAPEO!C:D,2,0))</f>
        <v>Neutrogena Hands</v>
      </c>
      <c r="N4260">
        <f>VLOOKUP(F4260,MD!A:B,2,0)</f>
        <v>0</v>
      </c>
    </row>
    <row r="4261" spans="1:14">
      <c r="A4261" t="s">
        <v>133</v>
      </c>
      <c r="B4261" t="s">
        <v>0</v>
      </c>
      <c r="C4261" t="s">
        <v>221</v>
      </c>
      <c r="D4261" t="s">
        <v>442</v>
      </c>
      <c r="E4261" t="s">
        <v>713</v>
      </c>
      <c r="F4261" t="s">
        <v>492</v>
      </c>
      <c r="G4261" s="3">
        <v>140886.66</v>
      </c>
      <c r="H4261" s="3" t="str">
        <f>VLOOKUP($A4261&amp;$C4261&amp;$B4261,Mapping!$C:$G,3,0)</f>
        <v>Beauty</v>
      </c>
      <c r="I4261" t="str">
        <f>VLOOKUP($A4261&amp;$C4261&amp;$B4261,Mapping!$C:$G,4,0)</f>
        <v>NEUTROGENA</v>
      </c>
      <c r="J4261" t="str">
        <f t="shared" si="66"/>
        <v>HANDS</v>
      </c>
      <c r="K4261" t="str">
        <f>VLOOKUP($A4261&amp;$C4261&amp;$B4261,Mapping!$C:$G,5,0)</f>
        <v>Adult Skin Care</v>
      </c>
      <c r="L4261" t="str">
        <f>VLOOKUP(J4261&amp;H4261,Mapping!J:K,2,0)</f>
        <v>Hand Cream</v>
      </c>
      <c r="M4261" t="str">
        <f>IF(OR(I4261="PIZ BUIN",I4261="LISTERINE"),VLOOKUP(E4261,MAPEO!C:D,2,0)&amp;" "&amp;H4261,VLOOKUP(E4261,MAPEO!C:D,2,0))</f>
        <v>Neutrogena Hands</v>
      </c>
      <c r="N4261">
        <f>VLOOKUP(F4261,MD!A:B,2,0)</f>
        <v>0</v>
      </c>
    </row>
    <row r="4262" spans="1:14">
      <c r="A4262" t="s">
        <v>133</v>
      </c>
      <c r="B4262" t="s">
        <v>0</v>
      </c>
      <c r="C4262" t="s">
        <v>221</v>
      </c>
      <c r="D4262" t="s">
        <v>442</v>
      </c>
      <c r="E4262" t="s">
        <v>713</v>
      </c>
      <c r="F4262" t="s">
        <v>493</v>
      </c>
      <c r="G4262" s="3">
        <v>85127.360000000001</v>
      </c>
      <c r="H4262" s="3" t="str">
        <f>VLOOKUP($A4262&amp;$C4262&amp;$B4262,Mapping!$C:$G,3,0)</f>
        <v>Beauty</v>
      </c>
      <c r="I4262" t="str">
        <f>VLOOKUP($A4262&amp;$C4262&amp;$B4262,Mapping!$C:$G,4,0)</f>
        <v>NEUTROGENA</v>
      </c>
      <c r="J4262" t="str">
        <f t="shared" si="66"/>
        <v>HANDS</v>
      </c>
      <c r="K4262" t="str">
        <f>VLOOKUP($A4262&amp;$C4262&amp;$B4262,Mapping!$C:$G,5,0)</f>
        <v>Adult Skin Care</v>
      </c>
      <c r="L4262" t="str">
        <f>VLOOKUP(J4262&amp;H4262,Mapping!J:K,2,0)</f>
        <v>Hand Cream</v>
      </c>
      <c r="M4262" t="str">
        <f>IF(OR(I4262="PIZ BUIN",I4262="LISTERINE"),VLOOKUP(E4262,MAPEO!C:D,2,0)&amp;" "&amp;H4262,VLOOKUP(E4262,MAPEO!C:D,2,0))</f>
        <v>Neutrogena Hands</v>
      </c>
      <c r="N4262">
        <f>VLOOKUP(F4262,MD!A:B,2,0)</f>
        <v>0</v>
      </c>
    </row>
    <row r="4263" spans="1:14">
      <c r="A4263" t="s">
        <v>133</v>
      </c>
      <c r="B4263" t="s">
        <v>0</v>
      </c>
      <c r="C4263" t="s">
        <v>221</v>
      </c>
      <c r="D4263" t="s">
        <v>442</v>
      </c>
      <c r="E4263" t="s">
        <v>713</v>
      </c>
      <c r="F4263" t="s">
        <v>97</v>
      </c>
      <c r="G4263" s="3">
        <v>3.05</v>
      </c>
      <c r="H4263" s="3" t="str">
        <f>VLOOKUP($A4263&amp;$C4263&amp;$B4263,Mapping!$C:$G,3,0)</f>
        <v>Beauty</v>
      </c>
      <c r="I4263" t="str">
        <f>VLOOKUP($A4263&amp;$C4263&amp;$B4263,Mapping!$C:$G,4,0)</f>
        <v>NEUTROGENA</v>
      </c>
      <c r="J4263" t="str">
        <f t="shared" si="66"/>
        <v>HANDS</v>
      </c>
      <c r="K4263" t="str">
        <f>VLOOKUP($A4263&amp;$C4263&amp;$B4263,Mapping!$C:$G,5,0)</f>
        <v>Adult Skin Care</v>
      </c>
      <c r="L4263" t="str">
        <f>VLOOKUP(J4263&amp;H4263,Mapping!J:K,2,0)</f>
        <v>Hand Cream</v>
      </c>
      <c r="M4263" t="str">
        <f>IF(OR(I4263="PIZ BUIN",I4263="LISTERINE"),VLOOKUP(E4263,MAPEO!C:D,2,0)&amp;" "&amp;H4263,VLOOKUP(E4263,MAPEO!C:D,2,0))</f>
        <v>Neutrogena Hands</v>
      </c>
      <c r="N4263" t="str">
        <f>VLOOKUP(F4263,MD!A:B,2,0)</f>
        <v>YTD 2015</v>
      </c>
    </row>
    <row r="4264" spans="1:14">
      <c r="A4264" t="s">
        <v>133</v>
      </c>
      <c r="B4264" t="s">
        <v>0</v>
      </c>
      <c r="C4264" t="s">
        <v>221</v>
      </c>
      <c r="D4264" t="s">
        <v>442</v>
      </c>
      <c r="E4264" t="s">
        <v>713</v>
      </c>
      <c r="F4264" t="s">
        <v>105</v>
      </c>
      <c r="G4264" s="3">
        <v>33.22</v>
      </c>
      <c r="H4264" s="3" t="str">
        <f>VLOOKUP($A4264&amp;$C4264&amp;$B4264,Mapping!$C:$G,3,0)</f>
        <v>Beauty</v>
      </c>
      <c r="I4264" t="str">
        <f>VLOOKUP($A4264&amp;$C4264&amp;$B4264,Mapping!$C:$G,4,0)</f>
        <v>NEUTROGENA</v>
      </c>
      <c r="J4264" t="str">
        <f t="shared" si="66"/>
        <v>HANDS</v>
      </c>
      <c r="K4264" t="str">
        <f>VLOOKUP($A4264&amp;$C4264&amp;$B4264,Mapping!$C:$G,5,0)</f>
        <v>Adult Skin Care</v>
      </c>
      <c r="L4264" t="str">
        <f>VLOOKUP(J4264&amp;H4264,Mapping!J:K,2,0)</f>
        <v>Hand Cream</v>
      </c>
      <c r="M4264" t="str">
        <f>IF(OR(I4264="PIZ BUIN",I4264="LISTERINE"),VLOOKUP(E4264,MAPEO!C:D,2,0)&amp;" "&amp;H4264,VLOOKUP(E4264,MAPEO!C:D,2,0))</f>
        <v>Neutrogena Hands</v>
      </c>
      <c r="N4264" t="str">
        <f>VLOOKUP(F4264,MD!A:B,2,0)</f>
        <v>YTD 2015</v>
      </c>
    </row>
    <row r="4265" spans="1:14">
      <c r="A4265" t="s">
        <v>133</v>
      </c>
      <c r="B4265" t="s">
        <v>0</v>
      </c>
      <c r="C4265" t="s">
        <v>221</v>
      </c>
      <c r="D4265" t="s">
        <v>442</v>
      </c>
      <c r="E4265" t="s">
        <v>713</v>
      </c>
      <c r="F4265" t="s">
        <v>109</v>
      </c>
      <c r="G4265" s="3">
        <v>-1.1499999999999999</v>
      </c>
      <c r="H4265" s="3" t="str">
        <f>VLOOKUP($A4265&amp;$C4265&amp;$B4265,Mapping!$C:$G,3,0)</f>
        <v>Beauty</v>
      </c>
      <c r="I4265" t="str">
        <f>VLOOKUP($A4265&amp;$C4265&amp;$B4265,Mapping!$C:$G,4,0)</f>
        <v>NEUTROGENA</v>
      </c>
      <c r="J4265" t="str">
        <f t="shared" si="66"/>
        <v>HANDS</v>
      </c>
      <c r="K4265" t="str">
        <f>VLOOKUP($A4265&amp;$C4265&amp;$B4265,Mapping!$C:$G,5,0)</f>
        <v>Adult Skin Care</v>
      </c>
      <c r="L4265" t="str">
        <f>VLOOKUP(J4265&amp;H4265,Mapping!J:K,2,0)</f>
        <v>Hand Cream</v>
      </c>
      <c r="M4265" t="str">
        <f>IF(OR(I4265="PIZ BUIN",I4265="LISTERINE"),VLOOKUP(E4265,MAPEO!C:D,2,0)&amp;" "&amp;H4265,VLOOKUP(E4265,MAPEO!C:D,2,0))</f>
        <v>Neutrogena Hands</v>
      </c>
      <c r="N4265">
        <f>VLOOKUP(F4265,MD!A:B,2,0)</f>
        <v>0</v>
      </c>
    </row>
    <row r="4266" spans="1:14">
      <c r="A4266" t="s">
        <v>133</v>
      </c>
      <c r="B4266" t="s">
        <v>0</v>
      </c>
      <c r="C4266" t="s">
        <v>221</v>
      </c>
      <c r="D4266" t="s">
        <v>442</v>
      </c>
      <c r="E4266" t="s">
        <v>714</v>
      </c>
      <c r="F4266" t="s">
        <v>104</v>
      </c>
      <c r="G4266" s="3">
        <v>35241.94</v>
      </c>
      <c r="H4266" s="3" t="str">
        <f>VLOOKUP($A4266&amp;$C4266&amp;$B4266,Mapping!$C:$G,3,0)</f>
        <v>Beauty</v>
      </c>
      <c r="I4266" t="str">
        <f>VLOOKUP($A4266&amp;$C4266&amp;$B4266,Mapping!$C:$G,4,0)</f>
        <v>NEUTROGENA</v>
      </c>
      <c r="J4266" t="str">
        <f t="shared" si="66"/>
        <v>HANDS</v>
      </c>
      <c r="K4266" t="str">
        <f>VLOOKUP($A4266&amp;$C4266&amp;$B4266,Mapping!$C:$G,5,0)</f>
        <v>Adult Skin Care</v>
      </c>
      <c r="L4266" t="str">
        <f>VLOOKUP(J4266&amp;H4266,Mapping!J:K,2,0)</f>
        <v>Hand Cream</v>
      </c>
      <c r="M4266" t="str">
        <f>IF(OR(I4266="PIZ BUIN",I4266="LISTERINE"),VLOOKUP(E4266,MAPEO!C:D,2,0)&amp;" "&amp;H4266,VLOOKUP(E4266,MAPEO!C:D,2,0))</f>
        <v>Neutrogena Hands</v>
      </c>
      <c r="N4266" t="str">
        <f>VLOOKUP(F4266,MD!A:B,2,0)</f>
        <v>YTD 2015</v>
      </c>
    </row>
    <row r="4267" spans="1:14">
      <c r="A4267" t="s">
        <v>133</v>
      </c>
      <c r="B4267" t="s">
        <v>0</v>
      </c>
      <c r="C4267" t="s">
        <v>221</v>
      </c>
      <c r="D4267" t="s">
        <v>442</v>
      </c>
      <c r="E4267" t="s">
        <v>714</v>
      </c>
      <c r="F4267" t="s">
        <v>105</v>
      </c>
      <c r="G4267" s="3">
        <v>50054.18</v>
      </c>
      <c r="H4267" s="3" t="str">
        <f>VLOOKUP($A4267&amp;$C4267&amp;$B4267,Mapping!$C:$G,3,0)</f>
        <v>Beauty</v>
      </c>
      <c r="I4267" t="str">
        <f>VLOOKUP($A4267&amp;$C4267&amp;$B4267,Mapping!$C:$G,4,0)</f>
        <v>NEUTROGENA</v>
      </c>
      <c r="J4267" t="str">
        <f t="shared" si="66"/>
        <v>HANDS</v>
      </c>
      <c r="K4267" t="str">
        <f>VLOOKUP($A4267&amp;$C4267&amp;$B4267,Mapping!$C:$G,5,0)</f>
        <v>Adult Skin Care</v>
      </c>
      <c r="L4267" t="str">
        <f>VLOOKUP(J4267&amp;H4267,Mapping!J:K,2,0)</f>
        <v>Hand Cream</v>
      </c>
      <c r="M4267" t="str">
        <f>IF(OR(I4267="PIZ BUIN",I4267="LISTERINE"),VLOOKUP(E4267,MAPEO!C:D,2,0)&amp;" "&amp;H4267,VLOOKUP(E4267,MAPEO!C:D,2,0))</f>
        <v>Neutrogena Hands</v>
      </c>
      <c r="N4267" t="str">
        <f>VLOOKUP(F4267,MD!A:B,2,0)</f>
        <v>YTD 2015</v>
      </c>
    </row>
    <row r="4268" spans="1:14">
      <c r="A4268" t="s">
        <v>133</v>
      </c>
      <c r="B4268" t="s">
        <v>0</v>
      </c>
      <c r="C4268" t="s">
        <v>221</v>
      </c>
      <c r="D4268" t="s">
        <v>442</v>
      </c>
      <c r="E4268" t="s">
        <v>714</v>
      </c>
      <c r="F4268" t="s">
        <v>106</v>
      </c>
      <c r="G4268" s="3">
        <v>25320.1</v>
      </c>
      <c r="H4268" s="3" t="str">
        <f>VLOOKUP($A4268&amp;$C4268&amp;$B4268,Mapping!$C:$G,3,0)</f>
        <v>Beauty</v>
      </c>
      <c r="I4268" t="str">
        <f>VLOOKUP($A4268&amp;$C4268&amp;$B4268,Mapping!$C:$G,4,0)</f>
        <v>NEUTROGENA</v>
      </c>
      <c r="J4268" t="str">
        <f t="shared" si="66"/>
        <v>HANDS</v>
      </c>
      <c r="K4268" t="str">
        <f>VLOOKUP($A4268&amp;$C4268&amp;$B4268,Mapping!$C:$G,5,0)</f>
        <v>Adult Skin Care</v>
      </c>
      <c r="L4268" t="str">
        <f>VLOOKUP(J4268&amp;H4268,Mapping!J:K,2,0)</f>
        <v>Hand Cream</v>
      </c>
      <c r="M4268" t="str">
        <f>IF(OR(I4268="PIZ BUIN",I4268="LISTERINE"),VLOOKUP(E4268,MAPEO!C:D,2,0)&amp;" "&amp;H4268,VLOOKUP(E4268,MAPEO!C:D,2,0))</f>
        <v>Neutrogena Hands</v>
      </c>
      <c r="N4268" t="str">
        <f>VLOOKUP(F4268,MD!A:B,2,0)</f>
        <v>YTD 2015</v>
      </c>
    </row>
    <row r="4269" spans="1:14">
      <c r="A4269" t="s">
        <v>133</v>
      </c>
      <c r="B4269" t="s">
        <v>0</v>
      </c>
      <c r="C4269" t="s">
        <v>221</v>
      </c>
      <c r="D4269" t="s">
        <v>442</v>
      </c>
      <c r="E4269" t="s">
        <v>714</v>
      </c>
      <c r="F4269" t="s">
        <v>108</v>
      </c>
      <c r="G4269" s="3">
        <v>8480.86</v>
      </c>
      <c r="H4269" s="3" t="str">
        <f>VLOOKUP($A4269&amp;$C4269&amp;$B4269,Mapping!$C:$G,3,0)</f>
        <v>Beauty</v>
      </c>
      <c r="I4269" t="str">
        <f>VLOOKUP($A4269&amp;$C4269&amp;$B4269,Mapping!$C:$G,4,0)</f>
        <v>NEUTROGENA</v>
      </c>
      <c r="J4269" t="str">
        <f t="shared" si="66"/>
        <v>HANDS</v>
      </c>
      <c r="K4269" t="str">
        <f>VLOOKUP($A4269&amp;$C4269&amp;$B4269,Mapping!$C:$G,5,0)</f>
        <v>Adult Skin Care</v>
      </c>
      <c r="L4269" t="str">
        <f>VLOOKUP(J4269&amp;H4269,Mapping!J:K,2,0)</f>
        <v>Hand Cream</v>
      </c>
      <c r="M4269" t="str">
        <f>IF(OR(I4269="PIZ BUIN",I4269="LISTERINE"),VLOOKUP(E4269,MAPEO!C:D,2,0)&amp;" "&amp;H4269,VLOOKUP(E4269,MAPEO!C:D,2,0))</f>
        <v>Neutrogena Hands</v>
      </c>
      <c r="N4269">
        <f>VLOOKUP(F4269,MD!A:B,2,0)</f>
        <v>0</v>
      </c>
    </row>
    <row r="4270" spans="1:14">
      <c r="A4270" t="s">
        <v>133</v>
      </c>
      <c r="B4270" t="s">
        <v>0</v>
      </c>
      <c r="C4270" t="s">
        <v>221</v>
      </c>
      <c r="D4270" t="s">
        <v>442</v>
      </c>
      <c r="E4270" t="s">
        <v>714</v>
      </c>
      <c r="F4270" t="s">
        <v>109</v>
      </c>
      <c r="G4270" s="3">
        <v>33074.78</v>
      </c>
      <c r="H4270" s="3" t="str">
        <f>VLOOKUP($A4270&amp;$C4270&amp;$B4270,Mapping!$C:$G,3,0)</f>
        <v>Beauty</v>
      </c>
      <c r="I4270" t="str">
        <f>VLOOKUP($A4270&amp;$C4270&amp;$B4270,Mapping!$C:$G,4,0)</f>
        <v>NEUTROGENA</v>
      </c>
      <c r="J4270" t="str">
        <f t="shared" si="66"/>
        <v>HANDS</v>
      </c>
      <c r="K4270" t="str">
        <f>VLOOKUP($A4270&amp;$C4270&amp;$B4270,Mapping!$C:$G,5,0)</f>
        <v>Adult Skin Care</v>
      </c>
      <c r="L4270" t="str">
        <f>VLOOKUP(J4270&amp;H4270,Mapping!J:K,2,0)</f>
        <v>Hand Cream</v>
      </c>
      <c r="M4270" t="str">
        <f>IF(OR(I4270="PIZ BUIN",I4270="LISTERINE"),VLOOKUP(E4270,MAPEO!C:D,2,0)&amp;" "&amp;H4270,VLOOKUP(E4270,MAPEO!C:D,2,0))</f>
        <v>Neutrogena Hands</v>
      </c>
      <c r="N4270">
        <f>VLOOKUP(F4270,MD!A:B,2,0)</f>
        <v>0</v>
      </c>
    </row>
    <row r="4271" spans="1:14">
      <c r="A4271" t="s">
        <v>133</v>
      </c>
      <c r="B4271" t="s">
        <v>0</v>
      </c>
      <c r="C4271" t="s">
        <v>221</v>
      </c>
      <c r="D4271" t="s">
        <v>442</v>
      </c>
      <c r="E4271" t="s">
        <v>714</v>
      </c>
      <c r="F4271" t="s">
        <v>110</v>
      </c>
      <c r="G4271" s="3">
        <v>12258.21</v>
      </c>
      <c r="H4271" s="3" t="str">
        <f>VLOOKUP($A4271&amp;$C4271&amp;$B4271,Mapping!$C:$G,3,0)</f>
        <v>Beauty</v>
      </c>
      <c r="I4271" t="str">
        <f>VLOOKUP($A4271&amp;$C4271&amp;$B4271,Mapping!$C:$G,4,0)</f>
        <v>NEUTROGENA</v>
      </c>
      <c r="J4271" t="str">
        <f t="shared" si="66"/>
        <v>HANDS</v>
      </c>
      <c r="K4271" t="str">
        <f>VLOOKUP($A4271&amp;$C4271&amp;$B4271,Mapping!$C:$G,5,0)</f>
        <v>Adult Skin Care</v>
      </c>
      <c r="L4271" t="str">
        <f>VLOOKUP(J4271&amp;H4271,Mapping!J:K,2,0)</f>
        <v>Hand Cream</v>
      </c>
      <c r="M4271" t="str">
        <f>IF(OR(I4271="PIZ BUIN",I4271="LISTERINE"),VLOOKUP(E4271,MAPEO!C:D,2,0)&amp;" "&amp;H4271,VLOOKUP(E4271,MAPEO!C:D,2,0))</f>
        <v>Neutrogena Hands</v>
      </c>
      <c r="N4271">
        <f>VLOOKUP(F4271,MD!A:B,2,0)</f>
        <v>0</v>
      </c>
    </row>
    <row r="4272" spans="1:14">
      <c r="A4272" t="s">
        <v>133</v>
      </c>
      <c r="B4272" t="s">
        <v>0</v>
      </c>
      <c r="C4272" t="s">
        <v>221</v>
      </c>
      <c r="D4272" t="s">
        <v>442</v>
      </c>
      <c r="E4272" t="s">
        <v>714</v>
      </c>
      <c r="F4272" t="s">
        <v>111</v>
      </c>
      <c r="G4272" s="3">
        <v>5999.29</v>
      </c>
      <c r="H4272" s="3" t="str">
        <f>VLOOKUP($A4272&amp;$C4272&amp;$B4272,Mapping!$C:$G,3,0)</f>
        <v>Beauty</v>
      </c>
      <c r="I4272" t="str">
        <f>VLOOKUP($A4272&amp;$C4272&amp;$B4272,Mapping!$C:$G,4,0)</f>
        <v>NEUTROGENA</v>
      </c>
      <c r="J4272" t="str">
        <f t="shared" si="66"/>
        <v>HANDS</v>
      </c>
      <c r="K4272" t="str">
        <f>VLOOKUP($A4272&amp;$C4272&amp;$B4272,Mapping!$C:$G,5,0)</f>
        <v>Adult Skin Care</v>
      </c>
      <c r="L4272" t="str">
        <f>VLOOKUP(J4272&amp;H4272,Mapping!J:K,2,0)</f>
        <v>Hand Cream</v>
      </c>
      <c r="M4272" t="str">
        <f>IF(OR(I4272="PIZ BUIN",I4272="LISTERINE"),VLOOKUP(E4272,MAPEO!C:D,2,0)&amp;" "&amp;H4272,VLOOKUP(E4272,MAPEO!C:D,2,0))</f>
        <v>Neutrogena Hands</v>
      </c>
      <c r="N4272">
        <f>VLOOKUP(F4272,MD!A:B,2,0)</f>
        <v>0</v>
      </c>
    </row>
    <row r="4273" spans="1:14">
      <c r="A4273" t="s">
        <v>133</v>
      </c>
      <c r="B4273" t="s">
        <v>0</v>
      </c>
      <c r="C4273" t="s">
        <v>221</v>
      </c>
      <c r="D4273" t="s">
        <v>442</v>
      </c>
      <c r="E4273" t="s">
        <v>714</v>
      </c>
      <c r="F4273" t="s">
        <v>114</v>
      </c>
      <c r="G4273" s="3">
        <v>7615.66</v>
      </c>
      <c r="H4273" s="3" t="str">
        <f>VLOOKUP($A4273&amp;$C4273&amp;$B4273,Mapping!$C:$G,3,0)</f>
        <v>Beauty</v>
      </c>
      <c r="I4273" t="str">
        <f>VLOOKUP($A4273&amp;$C4273&amp;$B4273,Mapping!$C:$G,4,0)</f>
        <v>NEUTROGENA</v>
      </c>
      <c r="J4273" t="str">
        <f t="shared" si="66"/>
        <v>HANDS</v>
      </c>
      <c r="K4273" t="str">
        <f>VLOOKUP($A4273&amp;$C4273&amp;$B4273,Mapping!$C:$G,5,0)</f>
        <v>Adult Skin Care</v>
      </c>
      <c r="L4273" t="str">
        <f>VLOOKUP(J4273&amp;H4273,Mapping!J:K,2,0)</f>
        <v>Hand Cream</v>
      </c>
      <c r="M4273" t="str">
        <f>IF(OR(I4273="PIZ BUIN",I4273="LISTERINE"),VLOOKUP(E4273,MAPEO!C:D,2,0)&amp;" "&amp;H4273,VLOOKUP(E4273,MAPEO!C:D,2,0))</f>
        <v>Neutrogena Hands</v>
      </c>
      <c r="N4273">
        <f>VLOOKUP(F4273,MD!A:B,2,0)</f>
        <v>0</v>
      </c>
    </row>
    <row r="4274" spans="1:14">
      <c r="A4274" t="s">
        <v>133</v>
      </c>
      <c r="B4274" t="s">
        <v>0</v>
      </c>
      <c r="C4274" t="s">
        <v>221</v>
      </c>
      <c r="D4274" t="s">
        <v>442</v>
      </c>
      <c r="E4274" t="s">
        <v>714</v>
      </c>
      <c r="F4274" t="s">
        <v>115</v>
      </c>
      <c r="G4274" s="3">
        <v>4282.83</v>
      </c>
      <c r="H4274" s="3" t="str">
        <f>VLOOKUP($A4274&amp;$C4274&amp;$B4274,Mapping!$C:$G,3,0)</f>
        <v>Beauty</v>
      </c>
      <c r="I4274" t="str">
        <f>VLOOKUP($A4274&amp;$C4274&amp;$B4274,Mapping!$C:$G,4,0)</f>
        <v>NEUTROGENA</v>
      </c>
      <c r="J4274" t="str">
        <f t="shared" si="66"/>
        <v>HANDS</v>
      </c>
      <c r="K4274" t="str">
        <f>VLOOKUP($A4274&amp;$C4274&amp;$B4274,Mapping!$C:$G,5,0)</f>
        <v>Adult Skin Care</v>
      </c>
      <c r="L4274" t="str">
        <f>VLOOKUP(J4274&amp;H4274,Mapping!J:K,2,0)</f>
        <v>Hand Cream</v>
      </c>
      <c r="M4274" t="str">
        <f>IF(OR(I4274="PIZ BUIN",I4274="LISTERINE"),VLOOKUP(E4274,MAPEO!C:D,2,0)&amp;" "&amp;H4274,VLOOKUP(E4274,MAPEO!C:D,2,0))</f>
        <v>Neutrogena Hands</v>
      </c>
      <c r="N4274" t="str">
        <f>VLOOKUP(F4274,MD!A:B,2,0)</f>
        <v>YTD 2016</v>
      </c>
    </row>
    <row r="4275" spans="1:14">
      <c r="A4275" t="s">
        <v>133</v>
      </c>
      <c r="B4275" t="s">
        <v>0</v>
      </c>
      <c r="C4275" t="s">
        <v>221</v>
      </c>
      <c r="D4275" t="s">
        <v>442</v>
      </c>
      <c r="E4275" t="s">
        <v>714</v>
      </c>
      <c r="F4275" t="s">
        <v>117</v>
      </c>
      <c r="G4275" s="3">
        <v>5498.56</v>
      </c>
      <c r="H4275" s="3" t="str">
        <f>VLOOKUP($A4275&amp;$C4275&amp;$B4275,Mapping!$C:$G,3,0)</f>
        <v>Beauty</v>
      </c>
      <c r="I4275" t="str">
        <f>VLOOKUP($A4275&amp;$C4275&amp;$B4275,Mapping!$C:$G,4,0)</f>
        <v>NEUTROGENA</v>
      </c>
      <c r="J4275" t="str">
        <f t="shared" si="66"/>
        <v>HANDS</v>
      </c>
      <c r="K4275" t="str">
        <f>VLOOKUP($A4275&amp;$C4275&amp;$B4275,Mapping!$C:$G,5,0)</f>
        <v>Adult Skin Care</v>
      </c>
      <c r="L4275" t="str">
        <f>VLOOKUP(J4275&amp;H4275,Mapping!J:K,2,0)</f>
        <v>Hand Cream</v>
      </c>
      <c r="M4275" t="str">
        <f>IF(OR(I4275="PIZ BUIN",I4275="LISTERINE"),VLOOKUP(E4275,MAPEO!C:D,2,0)&amp;" "&amp;H4275,VLOOKUP(E4275,MAPEO!C:D,2,0))</f>
        <v>Neutrogena Hands</v>
      </c>
      <c r="N4275" t="str">
        <f>VLOOKUP(F4275,MD!A:B,2,0)</f>
        <v>YTD 2016</v>
      </c>
    </row>
    <row r="4276" spans="1:14">
      <c r="A4276" t="s">
        <v>133</v>
      </c>
      <c r="B4276" t="s">
        <v>0</v>
      </c>
      <c r="C4276" t="s">
        <v>221</v>
      </c>
      <c r="D4276" t="s">
        <v>442</v>
      </c>
      <c r="E4276" t="s">
        <v>714</v>
      </c>
      <c r="F4276" t="s">
        <v>118</v>
      </c>
      <c r="G4276" s="3">
        <v>13273.61</v>
      </c>
      <c r="H4276" s="3" t="str">
        <f>VLOOKUP($A4276&amp;$C4276&amp;$B4276,Mapping!$C:$G,3,0)</f>
        <v>Beauty</v>
      </c>
      <c r="I4276" t="str">
        <f>VLOOKUP($A4276&amp;$C4276&amp;$B4276,Mapping!$C:$G,4,0)</f>
        <v>NEUTROGENA</v>
      </c>
      <c r="J4276" t="str">
        <f t="shared" si="66"/>
        <v>HANDS</v>
      </c>
      <c r="K4276" t="str">
        <f>VLOOKUP($A4276&amp;$C4276&amp;$B4276,Mapping!$C:$G,5,0)</f>
        <v>Adult Skin Care</v>
      </c>
      <c r="L4276" t="str">
        <f>VLOOKUP(J4276&amp;H4276,Mapping!J:K,2,0)</f>
        <v>Hand Cream</v>
      </c>
      <c r="M4276" t="str">
        <f>IF(OR(I4276="PIZ BUIN",I4276="LISTERINE"),VLOOKUP(E4276,MAPEO!C:D,2,0)&amp;" "&amp;H4276,VLOOKUP(E4276,MAPEO!C:D,2,0))</f>
        <v>Neutrogena Hands</v>
      </c>
      <c r="N4276" t="str">
        <f>VLOOKUP(F4276,MD!A:B,2,0)</f>
        <v>YTD 2016</v>
      </c>
    </row>
    <row r="4277" spans="1:14">
      <c r="A4277" t="s">
        <v>133</v>
      </c>
      <c r="B4277" t="s">
        <v>0</v>
      </c>
      <c r="C4277" t="s">
        <v>221</v>
      </c>
      <c r="D4277" t="s">
        <v>442</v>
      </c>
      <c r="E4277" t="s">
        <v>715</v>
      </c>
      <c r="F4277" t="s">
        <v>482</v>
      </c>
      <c r="G4277" s="3">
        <v>89659.93</v>
      </c>
      <c r="H4277" s="3" t="str">
        <f>VLOOKUP($A4277&amp;$C4277&amp;$B4277,Mapping!$C:$G,3,0)</f>
        <v>Beauty</v>
      </c>
      <c r="I4277" t="str">
        <f>VLOOKUP($A4277&amp;$C4277&amp;$B4277,Mapping!$C:$G,4,0)</f>
        <v>NEUTROGENA</v>
      </c>
      <c r="J4277" t="str">
        <f t="shared" si="66"/>
        <v>HANDS</v>
      </c>
      <c r="K4277" t="str">
        <f>VLOOKUP($A4277&amp;$C4277&amp;$B4277,Mapping!$C:$G,5,0)</f>
        <v>Adult Skin Care</v>
      </c>
      <c r="L4277" t="str">
        <f>VLOOKUP(J4277&amp;H4277,Mapping!J:K,2,0)</f>
        <v>Hand Cream</v>
      </c>
      <c r="M4277" t="str">
        <f>IF(OR(I4277="PIZ BUIN",I4277="LISTERINE"),VLOOKUP(E4277,MAPEO!C:D,2,0)&amp;" "&amp;H4277,VLOOKUP(E4277,MAPEO!C:D,2,0))</f>
        <v>Neutrogena Hands</v>
      </c>
      <c r="N4277">
        <f>VLOOKUP(F4277,MD!A:B,2,0)</f>
        <v>0</v>
      </c>
    </row>
    <row r="4278" spans="1:14">
      <c r="A4278" t="s">
        <v>133</v>
      </c>
      <c r="B4278" t="s">
        <v>0</v>
      </c>
      <c r="C4278" t="s">
        <v>221</v>
      </c>
      <c r="D4278" t="s">
        <v>442</v>
      </c>
      <c r="E4278" t="s">
        <v>715</v>
      </c>
      <c r="F4278" t="s">
        <v>483</v>
      </c>
      <c r="G4278" s="3">
        <v>137230.82999999999</v>
      </c>
      <c r="H4278" s="3" t="str">
        <f>VLOOKUP($A4278&amp;$C4278&amp;$B4278,Mapping!$C:$G,3,0)</f>
        <v>Beauty</v>
      </c>
      <c r="I4278" t="str">
        <f>VLOOKUP($A4278&amp;$C4278&amp;$B4278,Mapping!$C:$G,4,0)</f>
        <v>NEUTROGENA</v>
      </c>
      <c r="J4278" t="str">
        <f t="shared" si="66"/>
        <v>HANDS</v>
      </c>
      <c r="K4278" t="str">
        <f>VLOOKUP($A4278&amp;$C4278&amp;$B4278,Mapping!$C:$G,5,0)</f>
        <v>Adult Skin Care</v>
      </c>
      <c r="L4278" t="str">
        <f>VLOOKUP(J4278&amp;H4278,Mapping!J:K,2,0)</f>
        <v>Hand Cream</v>
      </c>
      <c r="M4278" t="str">
        <f>IF(OR(I4278="PIZ BUIN",I4278="LISTERINE"),VLOOKUP(E4278,MAPEO!C:D,2,0)&amp;" "&amp;H4278,VLOOKUP(E4278,MAPEO!C:D,2,0))</f>
        <v>Neutrogena Hands</v>
      </c>
      <c r="N4278">
        <f>VLOOKUP(F4278,MD!A:B,2,0)</f>
        <v>0</v>
      </c>
    </row>
    <row r="4279" spans="1:14">
      <c r="A4279" t="s">
        <v>133</v>
      </c>
      <c r="B4279" t="s">
        <v>0</v>
      </c>
      <c r="C4279" t="s">
        <v>221</v>
      </c>
      <c r="D4279" t="s">
        <v>442</v>
      </c>
      <c r="E4279" t="s">
        <v>715</v>
      </c>
      <c r="F4279" t="s">
        <v>484</v>
      </c>
      <c r="G4279" s="3">
        <v>132927.67999999999</v>
      </c>
      <c r="H4279" s="3" t="str">
        <f>VLOOKUP($A4279&amp;$C4279&amp;$B4279,Mapping!$C:$G,3,0)</f>
        <v>Beauty</v>
      </c>
      <c r="I4279" t="str">
        <f>VLOOKUP($A4279&amp;$C4279&amp;$B4279,Mapping!$C:$G,4,0)</f>
        <v>NEUTROGENA</v>
      </c>
      <c r="J4279" t="str">
        <f t="shared" ref="J4279:J4342" si="67">IF(OR(C4279="ROC",C4279="COMPEED"),E4279,D4279)</f>
        <v>HANDS</v>
      </c>
      <c r="K4279" t="str">
        <f>VLOOKUP($A4279&amp;$C4279&amp;$B4279,Mapping!$C:$G,5,0)</f>
        <v>Adult Skin Care</v>
      </c>
      <c r="L4279" t="str">
        <f>VLOOKUP(J4279&amp;H4279,Mapping!J:K,2,0)</f>
        <v>Hand Cream</v>
      </c>
      <c r="M4279" t="str">
        <f>IF(OR(I4279="PIZ BUIN",I4279="LISTERINE"),VLOOKUP(E4279,MAPEO!C:D,2,0)&amp;" "&amp;H4279,VLOOKUP(E4279,MAPEO!C:D,2,0))</f>
        <v>Neutrogena Hands</v>
      </c>
      <c r="N4279">
        <f>VLOOKUP(F4279,MD!A:B,2,0)</f>
        <v>0</v>
      </c>
    </row>
    <row r="4280" spans="1:14">
      <c r="A4280" t="s">
        <v>133</v>
      </c>
      <c r="B4280" t="s">
        <v>0</v>
      </c>
      <c r="C4280" t="s">
        <v>221</v>
      </c>
      <c r="D4280" t="s">
        <v>442</v>
      </c>
      <c r="E4280" t="s">
        <v>715</v>
      </c>
      <c r="F4280" t="s">
        <v>485</v>
      </c>
      <c r="G4280" s="3">
        <v>34978.19</v>
      </c>
      <c r="H4280" s="3" t="str">
        <f>VLOOKUP($A4280&amp;$C4280&amp;$B4280,Mapping!$C:$G,3,0)</f>
        <v>Beauty</v>
      </c>
      <c r="I4280" t="str">
        <f>VLOOKUP($A4280&amp;$C4280&amp;$B4280,Mapping!$C:$G,4,0)</f>
        <v>NEUTROGENA</v>
      </c>
      <c r="J4280" t="str">
        <f t="shared" si="67"/>
        <v>HANDS</v>
      </c>
      <c r="K4280" t="str">
        <f>VLOOKUP($A4280&amp;$C4280&amp;$B4280,Mapping!$C:$G,5,0)</f>
        <v>Adult Skin Care</v>
      </c>
      <c r="L4280" t="str">
        <f>VLOOKUP(J4280&amp;H4280,Mapping!J:K,2,0)</f>
        <v>Hand Cream</v>
      </c>
      <c r="M4280" t="str">
        <f>IF(OR(I4280="PIZ BUIN",I4280="LISTERINE"),VLOOKUP(E4280,MAPEO!C:D,2,0)&amp;" "&amp;H4280,VLOOKUP(E4280,MAPEO!C:D,2,0))</f>
        <v>Neutrogena Hands</v>
      </c>
      <c r="N4280">
        <f>VLOOKUP(F4280,MD!A:B,2,0)</f>
        <v>0</v>
      </c>
    </row>
    <row r="4281" spans="1:14">
      <c r="A4281" t="s">
        <v>133</v>
      </c>
      <c r="B4281" t="s">
        <v>0</v>
      </c>
      <c r="C4281" t="s">
        <v>221</v>
      </c>
      <c r="D4281" t="s">
        <v>442</v>
      </c>
      <c r="E4281" t="s">
        <v>715</v>
      </c>
      <c r="F4281" t="s">
        <v>486</v>
      </c>
      <c r="G4281" s="3">
        <v>68032.179999999993</v>
      </c>
      <c r="H4281" s="3" t="str">
        <f>VLOOKUP($A4281&amp;$C4281&amp;$B4281,Mapping!$C:$G,3,0)</f>
        <v>Beauty</v>
      </c>
      <c r="I4281" t="str">
        <f>VLOOKUP($A4281&amp;$C4281&amp;$B4281,Mapping!$C:$G,4,0)</f>
        <v>NEUTROGENA</v>
      </c>
      <c r="J4281" t="str">
        <f t="shared" si="67"/>
        <v>HANDS</v>
      </c>
      <c r="K4281" t="str">
        <f>VLOOKUP($A4281&amp;$C4281&amp;$B4281,Mapping!$C:$G,5,0)</f>
        <v>Adult Skin Care</v>
      </c>
      <c r="L4281" t="str">
        <f>VLOOKUP(J4281&amp;H4281,Mapping!J:K,2,0)</f>
        <v>Hand Cream</v>
      </c>
      <c r="M4281" t="str">
        <f>IF(OR(I4281="PIZ BUIN",I4281="LISTERINE"),VLOOKUP(E4281,MAPEO!C:D,2,0)&amp;" "&amp;H4281,VLOOKUP(E4281,MAPEO!C:D,2,0))</f>
        <v>Neutrogena Hands</v>
      </c>
      <c r="N4281">
        <f>VLOOKUP(F4281,MD!A:B,2,0)</f>
        <v>0</v>
      </c>
    </row>
    <row r="4282" spans="1:14">
      <c r="A4282" t="s">
        <v>133</v>
      </c>
      <c r="B4282" t="s">
        <v>0</v>
      </c>
      <c r="C4282" t="s">
        <v>221</v>
      </c>
      <c r="D4282" t="s">
        <v>442</v>
      </c>
      <c r="E4282" t="s">
        <v>715</v>
      </c>
      <c r="F4282" t="s">
        <v>487</v>
      </c>
      <c r="G4282" s="3">
        <v>70005.61</v>
      </c>
      <c r="H4282" s="3" t="str">
        <f>VLOOKUP($A4282&amp;$C4282&amp;$B4282,Mapping!$C:$G,3,0)</f>
        <v>Beauty</v>
      </c>
      <c r="I4282" t="str">
        <f>VLOOKUP($A4282&amp;$C4282&amp;$B4282,Mapping!$C:$G,4,0)</f>
        <v>NEUTROGENA</v>
      </c>
      <c r="J4282" t="str">
        <f t="shared" si="67"/>
        <v>HANDS</v>
      </c>
      <c r="K4282" t="str">
        <f>VLOOKUP($A4282&amp;$C4282&amp;$B4282,Mapping!$C:$G,5,0)</f>
        <v>Adult Skin Care</v>
      </c>
      <c r="L4282" t="str">
        <f>VLOOKUP(J4282&amp;H4282,Mapping!J:K,2,0)</f>
        <v>Hand Cream</v>
      </c>
      <c r="M4282" t="str">
        <f>IF(OR(I4282="PIZ BUIN",I4282="LISTERINE"),VLOOKUP(E4282,MAPEO!C:D,2,0)&amp;" "&amp;H4282,VLOOKUP(E4282,MAPEO!C:D,2,0))</f>
        <v>Neutrogena Hands</v>
      </c>
      <c r="N4282">
        <f>VLOOKUP(F4282,MD!A:B,2,0)</f>
        <v>0</v>
      </c>
    </row>
    <row r="4283" spans="1:14">
      <c r="A4283" t="s">
        <v>133</v>
      </c>
      <c r="B4283" t="s">
        <v>0</v>
      </c>
      <c r="C4283" t="s">
        <v>221</v>
      </c>
      <c r="D4283" t="s">
        <v>442</v>
      </c>
      <c r="E4283" t="s">
        <v>715</v>
      </c>
      <c r="F4283" t="s">
        <v>488</v>
      </c>
      <c r="G4283" s="3">
        <v>14882.77</v>
      </c>
      <c r="H4283" s="3" t="str">
        <f>VLOOKUP($A4283&amp;$C4283&amp;$B4283,Mapping!$C:$G,3,0)</f>
        <v>Beauty</v>
      </c>
      <c r="I4283" t="str">
        <f>VLOOKUP($A4283&amp;$C4283&amp;$B4283,Mapping!$C:$G,4,0)</f>
        <v>NEUTROGENA</v>
      </c>
      <c r="J4283" t="str">
        <f t="shared" si="67"/>
        <v>HANDS</v>
      </c>
      <c r="K4283" t="str">
        <f>VLOOKUP($A4283&amp;$C4283&amp;$B4283,Mapping!$C:$G,5,0)</f>
        <v>Adult Skin Care</v>
      </c>
      <c r="L4283" t="str">
        <f>VLOOKUP(J4283&amp;H4283,Mapping!J:K,2,0)</f>
        <v>Hand Cream</v>
      </c>
      <c r="M4283" t="str">
        <f>IF(OR(I4283="PIZ BUIN",I4283="LISTERINE"),VLOOKUP(E4283,MAPEO!C:D,2,0)&amp;" "&amp;H4283,VLOOKUP(E4283,MAPEO!C:D,2,0))</f>
        <v>Neutrogena Hands</v>
      </c>
      <c r="N4283">
        <f>VLOOKUP(F4283,MD!A:B,2,0)</f>
        <v>0</v>
      </c>
    </row>
    <row r="4284" spans="1:14">
      <c r="A4284" t="s">
        <v>133</v>
      </c>
      <c r="B4284" t="s">
        <v>0</v>
      </c>
      <c r="C4284" t="s">
        <v>221</v>
      </c>
      <c r="D4284" t="s">
        <v>442</v>
      </c>
      <c r="E4284" t="s">
        <v>715</v>
      </c>
      <c r="F4284" t="s">
        <v>489</v>
      </c>
      <c r="G4284" s="3">
        <v>4296.84</v>
      </c>
      <c r="H4284" s="3" t="str">
        <f>VLOOKUP($A4284&amp;$C4284&amp;$B4284,Mapping!$C:$G,3,0)</f>
        <v>Beauty</v>
      </c>
      <c r="I4284" t="str">
        <f>VLOOKUP($A4284&amp;$C4284&amp;$B4284,Mapping!$C:$G,4,0)</f>
        <v>NEUTROGENA</v>
      </c>
      <c r="J4284" t="str">
        <f t="shared" si="67"/>
        <v>HANDS</v>
      </c>
      <c r="K4284" t="str">
        <f>VLOOKUP($A4284&amp;$C4284&amp;$B4284,Mapping!$C:$G,5,0)</f>
        <v>Adult Skin Care</v>
      </c>
      <c r="L4284" t="str">
        <f>VLOOKUP(J4284&amp;H4284,Mapping!J:K,2,0)</f>
        <v>Hand Cream</v>
      </c>
      <c r="M4284" t="str">
        <f>IF(OR(I4284="PIZ BUIN",I4284="LISTERINE"),VLOOKUP(E4284,MAPEO!C:D,2,0)&amp;" "&amp;H4284,VLOOKUP(E4284,MAPEO!C:D,2,0))</f>
        <v>Neutrogena Hands</v>
      </c>
      <c r="N4284">
        <f>VLOOKUP(F4284,MD!A:B,2,0)</f>
        <v>0</v>
      </c>
    </row>
    <row r="4285" spans="1:14">
      <c r="A4285" t="s">
        <v>133</v>
      </c>
      <c r="B4285" t="s">
        <v>0</v>
      </c>
      <c r="C4285" t="s">
        <v>221</v>
      </c>
      <c r="D4285" t="s">
        <v>442</v>
      </c>
      <c r="E4285" t="s">
        <v>715</v>
      </c>
      <c r="F4285" t="s">
        <v>490</v>
      </c>
      <c r="G4285" s="3">
        <v>604025.41</v>
      </c>
      <c r="H4285" s="3" t="str">
        <f>VLOOKUP($A4285&amp;$C4285&amp;$B4285,Mapping!$C:$G,3,0)</f>
        <v>Beauty</v>
      </c>
      <c r="I4285" t="str">
        <f>VLOOKUP($A4285&amp;$C4285&amp;$B4285,Mapping!$C:$G,4,0)</f>
        <v>NEUTROGENA</v>
      </c>
      <c r="J4285" t="str">
        <f t="shared" si="67"/>
        <v>HANDS</v>
      </c>
      <c r="K4285" t="str">
        <f>VLOOKUP($A4285&amp;$C4285&amp;$B4285,Mapping!$C:$G,5,0)</f>
        <v>Adult Skin Care</v>
      </c>
      <c r="L4285" t="str">
        <f>VLOOKUP(J4285&amp;H4285,Mapping!J:K,2,0)</f>
        <v>Hand Cream</v>
      </c>
      <c r="M4285" t="str">
        <f>IF(OR(I4285="PIZ BUIN",I4285="LISTERINE"),VLOOKUP(E4285,MAPEO!C:D,2,0)&amp;" "&amp;H4285,VLOOKUP(E4285,MAPEO!C:D,2,0))</f>
        <v>Neutrogena Hands</v>
      </c>
      <c r="N4285">
        <f>VLOOKUP(F4285,MD!A:B,2,0)</f>
        <v>0</v>
      </c>
    </row>
    <row r="4286" spans="1:14">
      <c r="A4286" t="s">
        <v>133</v>
      </c>
      <c r="B4286" t="s">
        <v>0</v>
      </c>
      <c r="C4286" t="s">
        <v>221</v>
      </c>
      <c r="D4286" t="s">
        <v>442</v>
      </c>
      <c r="E4286" t="s">
        <v>715</v>
      </c>
      <c r="F4286" t="s">
        <v>491</v>
      </c>
      <c r="G4286" s="3">
        <v>133348.64000000001</v>
      </c>
      <c r="H4286" s="3" t="str">
        <f>VLOOKUP($A4286&amp;$C4286&amp;$B4286,Mapping!$C:$G,3,0)</f>
        <v>Beauty</v>
      </c>
      <c r="I4286" t="str">
        <f>VLOOKUP($A4286&amp;$C4286&amp;$B4286,Mapping!$C:$G,4,0)</f>
        <v>NEUTROGENA</v>
      </c>
      <c r="J4286" t="str">
        <f t="shared" si="67"/>
        <v>HANDS</v>
      </c>
      <c r="K4286" t="str">
        <f>VLOOKUP($A4286&amp;$C4286&amp;$B4286,Mapping!$C:$G,5,0)</f>
        <v>Adult Skin Care</v>
      </c>
      <c r="L4286" t="str">
        <f>VLOOKUP(J4286&amp;H4286,Mapping!J:K,2,0)</f>
        <v>Hand Cream</v>
      </c>
      <c r="M4286" t="str">
        <f>IF(OR(I4286="PIZ BUIN",I4286="LISTERINE"),VLOOKUP(E4286,MAPEO!C:D,2,0)&amp;" "&amp;H4286,VLOOKUP(E4286,MAPEO!C:D,2,0))</f>
        <v>Neutrogena Hands</v>
      </c>
      <c r="N4286">
        <f>VLOOKUP(F4286,MD!A:B,2,0)</f>
        <v>0</v>
      </c>
    </row>
    <row r="4287" spans="1:14">
      <c r="A4287" t="s">
        <v>133</v>
      </c>
      <c r="B4287" t="s">
        <v>0</v>
      </c>
      <c r="C4287" t="s">
        <v>221</v>
      </c>
      <c r="D4287" t="s">
        <v>442</v>
      </c>
      <c r="E4287" t="s">
        <v>715</v>
      </c>
      <c r="F4287" t="s">
        <v>492</v>
      </c>
      <c r="G4287" s="3">
        <v>113751.67999999999</v>
      </c>
      <c r="H4287" s="3" t="str">
        <f>VLOOKUP($A4287&amp;$C4287&amp;$B4287,Mapping!$C:$G,3,0)</f>
        <v>Beauty</v>
      </c>
      <c r="I4287" t="str">
        <f>VLOOKUP($A4287&amp;$C4287&amp;$B4287,Mapping!$C:$G,4,0)</f>
        <v>NEUTROGENA</v>
      </c>
      <c r="J4287" t="str">
        <f t="shared" si="67"/>
        <v>HANDS</v>
      </c>
      <c r="K4287" t="str">
        <f>VLOOKUP($A4287&amp;$C4287&amp;$B4287,Mapping!$C:$G,5,0)</f>
        <v>Adult Skin Care</v>
      </c>
      <c r="L4287" t="str">
        <f>VLOOKUP(J4287&amp;H4287,Mapping!J:K,2,0)</f>
        <v>Hand Cream</v>
      </c>
      <c r="M4287" t="str">
        <f>IF(OR(I4287="PIZ BUIN",I4287="LISTERINE"),VLOOKUP(E4287,MAPEO!C:D,2,0)&amp;" "&amp;H4287,VLOOKUP(E4287,MAPEO!C:D,2,0))</f>
        <v>Neutrogena Hands</v>
      </c>
      <c r="N4287">
        <f>VLOOKUP(F4287,MD!A:B,2,0)</f>
        <v>0</v>
      </c>
    </row>
    <row r="4288" spans="1:14">
      <c r="A4288" t="s">
        <v>133</v>
      </c>
      <c r="B4288" t="s">
        <v>0</v>
      </c>
      <c r="C4288" t="s">
        <v>221</v>
      </c>
      <c r="D4288" t="s">
        <v>442</v>
      </c>
      <c r="E4288" t="s">
        <v>715</v>
      </c>
      <c r="F4288" t="s">
        <v>493</v>
      </c>
      <c r="G4288" s="3">
        <v>239483.34</v>
      </c>
      <c r="H4288" s="3" t="str">
        <f>VLOOKUP($A4288&amp;$C4288&amp;$B4288,Mapping!$C:$G,3,0)</f>
        <v>Beauty</v>
      </c>
      <c r="I4288" t="str">
        <f>VLOOKUP($A4288&amp;$C4288&amp;$B4288,Mapping!$C:$G,4,0)</f>
        <v>NEUTROGENA</v>
      </c>
      <c r="J4288" t="str">
        <f t="shared" si="67"/>
        <v>HANDS</v>
      </c>
      <c r="K4288" t="str">
        <f>VLOOKUP($A4288&amp;$C4288&amp;$B4288,Mapping!$C:$G,5,0)</f>
        <v>Adult Skin Care</v>
      </c>
      <c r="L4288" t="str">
        <f>VLOOKUP(J4288&amp;H4288,Mapping!J:K,2,0)</f>
        <v>Hand Cream</v>
      </c>
      <c r="M4288" t="str">
        <f>IF(OR(I4288="PIZ BUIN",I4288="LISTERINE"),VLOOKUP(E4288,MAPEO!C:D,2,0)&amp;" "&amp;H4288,VLOOKUP(E4288,MAPEO!C:D,2,0))</f>
        <v>Neutrogena Hands</v>
      </c>
      <c r="N4288">
        <f>VLOOKUP(F4288,MD!A:B,2,0)</f>
        <v>0</v>
      </c>
    </row>
    <row r="4289" spans="1:14">
      <c r="A4289" t="s">
        <v>133</v>
      </c>
      <c r="B4289" t="s">
        <v>0</v>
      </c>
      <c r="C4289" t="s">
        <v>221</v>
      </c>
      <c r="D4289" t="s">
        <v>442</v>
      </c>
      <c r="E4289" t="s">
        <v>715</v>
      </c>
      <c r="F4289" t="s">
        <v>95</v>
      </c>
      <c r="G4289" s="3">
        <v>82440.23</v>
      </c>
      <c r="H4289" s="3" t="str">
        <f>VLOOKUP($A4289&amp;$C4289&amp;$B4289,Mapping!$C:$G,3,0)</f>
        <v>Beauty</v>
      </c>
      <c r="I4289" t="str">
        <f>VLOOKUP($A4289&amp;$C4289&amp;$B4289,Mapping!$C:$G,4,0)</f>
        <v>NEUTROGENA</v>
      </c>
      <c r="J4289" t="str">
        <f t="shared" si="67"/>
        <v>HANDS</v>
      </c>
      <c r="K4289" t="str">
        <f>VLOOKUP($A4289&amp;$C4289&amp;$B4289,Mapping!$C:$G,5,0)</f>
        <v>Adult Skin Care</v>
      </c>
      <c r="L4289" t="str">
        <f>VLOOKUP(J4289&amp;H4289,Mapping!J:K,2,0)</f>
        <v>Hand Cream</v>
      </c>
      <c r="M4289" t="str">
        <f>IF(OR(I4289="PIZ BUIN",I4289="LISTERINE"),VLOOKUP(E4289,MAPEO!C:D,2,0)&amp;" "&amp;H4289,VLOOKUP(E4289,MAPEO!C:D,2,0))</f>
        <v>Neutrogena Hands</v>
      </c>
      <c r="N4289" t="str">
        <f>VLOOKUP(F4289,MD!A:B,2,0)</f>
        <v>YTD 2015</v>
      </c>
    </row>
    <row r="4290" spans="1:14">
      <c r="A4290" t="s">
        <v>133</v>
      </c>
      <c r="B4290" t="s">
        <v>0</v>
      </c>
      <c r="C4290" t="s">
        <v>221</v>
      </c>
      <c r="D4290" t="s">
        <v>442</v>
      </c>
      <c r="E4290" t="s">
        <v>715</v>
      </c>
      <c r="F4290" t="s">
        <v>96</v>
      </c>
      <c r="G4290" s="3">
        <v>195573.24</v>
      </c>
      <c r="H4290" s="3" t="str">
        <f>VLOOKUP($A4290&amp;$C4290&amp;$B4290,Mapping!$C:$G,3,0)</f>
        <v>Beauty</v>
      </c>
      <c r="I4290" t="str">
        <f>VLOOKUP($A4290&amp;$C4290&amp;$B4290,Mapping!$C:$G,4,0)</f>
        <v>NEUTROGENA</v>
      </c>
      <c r="J4290" t="str">
        <f t="shared" si="67"/>
        <v>HANDS</v>
      </c>
      <c r="K4290" t="str">
        <f>VLOOKUP($A4290&amp;$C4290&amp;$B4290,Mapping!$C:$G,5,0)</f>
        <v>Adult Skin Care</v>
      </c>
      <c r="L4290" t="str">
        <f>VLOOKUP(J4290&amp;H4290,Mapping!J:K,2,0)</f>
        <v>Hand Cream</v>
      </c>
      <c r="M4290" t="str">
        <f>IF(OR(I4290="PIZ BUIN",I4290="LISTERINE"),VLOOKUP(E4290,MAPEO!C:D,2,0)&amp;" "&amp;H4290,VLOOKUP(E4290,MAPEO!C:D,2,0))</f>
        <v>Neutrogena Hands</v>
      </c>
      <c r="N4290" t="str">
        <f>VLOOKUP(F4290,MD!A:B,2,0)</f>
        <v>YTD 2015</v>
      </c>
    </row>
    <row r="4291" spans="1:14">
      <c r="A4291" t="s">
        <v>133</v>
      </c>
      <c r="B4291" t="s">
        <v>0</v>
      </c>
      <c r="C4291" t="s">
        <v>221</v>
      </c>
      <c r="D4291" t="s">
        <v>442</v>
      </c>
      <c r="E4291" t="s">
        <v>715</v>
      </c>
      <c r="F4291" t="s">
        <v>97</v>
      </c>
      <c r="G4291" s="3">
        <v>146401.38</v>
      </c>
      <c r="H4291" s="3" t="str">
        <f>VLOOKUP($A4291&amp;$C4291&amp;$B4291,Mapping!$C:$G,3,0)</f>
        <v>Beauty</v>
      </c>
      <c r="I4291" t="str">
        <f>VLOOKUP($A4291&amp;$C4291&amp;$B4291,Mapping!$C:$G,4,0)</f>
        <v>NEUTROGENA</v>
      </c>
      <c r="J4291" t="str">
        <f t="shared" si="67"/>
        <v>HANDS</v>
      </c>
      <c r="K4291" t="str">
        <f>VLOOKUP($A4291&amp;$C4291&amp;$B4291,Mapping!$C:$G,5,0)</f>
        <v>Adult Skin Care</v>
      </c>
      <c r="L4291" t="str">
        <f>VLOOKUP(J4291&amp;H4291,Mapping!J:K,2,0)</f>
        <v>Hand Cream</v>
      </c>
      <c r="M4291" t="str">
        <f>IF(OR(I4291="PIZ BUIN",I4291="LISTERINE"),VLOOKUP(E4291,MAPEO!C:D,2,0)&amp;" "&amp;H4291,VLOOKUP(E4291,MAPEO!C:D,2,0))</f>
        <v>Neutrogena Hands</v>
      </c>
      <c r="N4291" t="str">
        <f>VLOOKUP(F4291,MD!A:B,2,0)</f>
        <v>YTD 2015</v>
      </c>
    </row>
    <row r="4292" spans="1:14">
      <c r="A4292" t="s">
        <v>133</v>
      </c>
      <c r="B4292" t="s">
        <v>0</v>
      </c>
      <c r="C4292" t="s">
        <v>221</v>
      </c>
      <c r="D4292" t="s">
        <v>442</v>
      </c>
      <c r="E4292" t="s">
        <v>715</v>
      </c>
      <c r="F4292" t="s">
        <v>101</v>
      </c>
      <c r="G4292" s="3">
        <v>29254.48</v>
      </c>
      <c r="H4292" s="3" t="str">
        <f>VLOOKUP($A4292&amp;$C4292&amp;$B4292,Mapping!$C:$G,3,0)</f>
        <v>Beauty</v>
      </c>
      <c r="I4292" t="str">
        <f>VLOOKUP($A4292&amp;$C4292&amp;$B4292,Mapping!$C:$G,4,0)</f>
        <v>NEUTROGENA</v>
      </c>
      <c r="J4292" t="str">
        <f t="shared" si="67"/>
        <v>HANDS</v>
      </c>
      <c r="K4292" t="str">
        <f>VLOOKUP($A4292&amp;$C4292&amp;$B4292,Mapping!$C:$G,5,0)</f>
        <v>Adult Skin Care</v>
      </c>
      <c r="L4292" t="str">
        <f>VLOOKUP(J4292&amp;H4292,Mapping!J:K,2,0)</f>
        <v>Hand Cream</v>
      </c>
      <c r="M4292" t="str">
        <f>IF(OR(I4292="PIZ BUIN",I4292="LISTERINE"),VLOOKUP(E4292,MAPEO!C:D,2,0)&amp;" "&amp;H4292,VLOOKUP(E4292,MAPEO!C:D,2,0))</f>
        <v>Neutrogena Hands</v>
      </c>
      <c r="N4292" t="str">
        <f>VLOOKUP(F4292,MD!A:B,2,0)</f>
        <v>YTD 2015</v>
      </c>
    </row>
    <row r="4293" spans="1:14">
      <c r="A4293" t="s">
        <v>133</v>
      </c>
      <c r="B4293" t="s">
        <v>0</v>
      </c>
      <c r="C4293" t="s">
        <v>221</v>
      </c>
      <c r="D4293" t="s">
        <v>442</v>
      </c>
      <c r="E4293" t="s">
        <v>715</v>
      </c>
      <c r="F4293" t="s">
        <v>104</v>
      </c>
      <c r="G4293" s="3">
        <v>33778.699999999997</v>
      </c>
      <c r="H4293" s="3" t="str">
        <f>VLOOKUP($A4293&amp;$C4293&amp;$B4293,Mapping!$C:$G,3,0)</f>
        <v>Beauty</v>
      </c>
      <c r="I4293" t="str">
        <f>VLOOKUP($A4293&amp;$C4293&amp;$B4293,Mapping!$C:$G,4,0)</f>
        <v>NEUTROGENA</v>
      </c>
      <c r="J4293" t="str">
        <f t="shared" si="67"/>
        <v>HANDS</v>
      </c>
      <c r="K4293" t="str">
        <f>VLOOKUP($A4293&amp;$C4293&amp;$B4293,Mapping!$C:$G,5,0)</f>
        <v>Adult Skin Care</v>
      </c>
      <c r="L4293" t="str">
        <f>VLOOKUP(J4293&amp;H4293,Mapping!J:K,2,0)</f>
        <v>Hand Cream</v>
      </c>
      <c r="M4293" t="str">
        <f>IF(OR(I4293="PIZ BUIN",I4293="LISTERINE"),VLOOKUP(E4293,MAPEO!C:D,2,0)&amp;" "&amp;H4293,VLOOKUP(E4293,MAPEO!C:D,2,0))</f>
        <v>Neutrogena Hands</v>
      </c>
      <c r="N4293" t="str">
        <f>VLOOKUP(F4293,MD!A:B,2,0)</f>
        <v>YTD 2015</v>
      </c>
    </row>
    <row r="4294" spans="1:14">
      <c r="A4294" t="s">
        <v>133</v>
      </c>
      <c r="B4294" t="s">
        <v>0</v>
      </c>
      <c r="C4294" t="s">
        <v>221</v>
      </c>
      <c r="D4294" t="s">
        <v>442</v>
      </c>
      <c r="E4294" t="s">
        <v>715</v>
      </c>
      <c r="F4294" t="s">
        <v>105</v>
      </c>
      <c r="G4294" s="3">
        <v>88791.53</v>
      </c>
      <c r="H4294" s="3" t="str">
        <f>VLOOKUP($A4294&amp;$C4294&amp;$B4294,Mapping!$C:$G,3,0)</f>
        <v>Beauty</v>
      </c>
      <c r="I4294" t="str">
        <f>VLOOKUP($A4294&amp;$C4294&amp;$B4294,Mapping!$C:$G,4,0)</f>
        <v>NEUTROGENA</v>
      </c>
      <c r="J4294" t="str">
        <f t="shared" si="67"/>
        <v>HANDS</v>
      </c>
      <c r="K4294" t="str">
        <f>VLOOKUP($A4294&amp;$C4294&amp;$B4294,Mapping!$C:$G,5,0)</f>
        <v>Adult Skin Care</v>
      </c>
      <c r="L4294" t="str">
        <f>VLOOKUP(J4294&amp;H4294,Mapping!J:K,2,0)</f>
        <v>Hand Cream</v>
      </c>
      <c r="M4294" t="str">
        <f>IF(OR(I4294="PIZ BUIN",I4294="LISTERINE"),VLOOKUP(E4294,MAPEO!C:D,2,0)&amp;" "&amp;H4294,VLOOKUP(E4294,MAPEO!C:D,2,0))</f>
        <v>Neutrogena Hands</v>
      </c>
      <c r="N4294" t="str">
        <f>VLOOKUP(F4294,MD!A:B,2,0)</f>
        <v>YTD 2015</v>
      </c>
    </row>
    <row r="4295" spans="1:14">
      <c r="A4295" t="s">
        <v>133</v>
      </c>
      <c r="B4295" t="s">
        <v>0</v>
      </c>
      <c r="C4295" t="s">
        <v>221</v>
      </c>
      <c r="D4295" t="s">
        <v>442</v>
      </c>
      <c r="E4295" t="s">
        <v>715</v>
      </c>
      <c r="F4295" t="s">
        <v>106</v>
      </c>
      <c r="G4295" s="3">
        <v>10165.14</v>
      </c>
      <c r="H4295" s="3" t="str">
        <f>VLOOKUP($A4295&amp;$C4295&amp;$B4295,Mapping!$C:$G,3,0)</f>
        <v>Beauty</v>
      </c>
      <c r="I4295" t="str">
        <f>VLOOKUP($A4295&amp;$C4295&amp;$B4295,Mapping!$C:$G,4,0)</f>
        <v>NEUTROGENA</v>
      </c>
      <c r="J4295" t="str">
        <f t="shared" si="67"/>
        <v>HANDS</v>
      </c>
      <c r="K4295" t="str">
        <f>VLOOKUP($A4295&amp;$C4295&amp;$B4295,Mapping!$C:$G,5,0)</f>
        <v>Adult Skin Care</v>
      </c>
      <c r="L4295" t="str">
        <f>VLOOKUP(J4295&amp;H4295,Mapping!J:K,2,0)</f>
        <v>Hand Cream</v>
      </c>
      <c r="M4295" t="str">
        <f>IF(OR(I4295="PIZ BUIN",I4295="LISTERINE"),VLOOKUP(E4295,MAPEO!C:D,2,0)&amp;" "&amp;H4295,VLOOKUP(E4295,MAPEO!C:D,2,0))</f>
        <v>Neutrogena Hands</v>
      </c>
      <c r="N4295" t="str">
        <f>VLOOKUP(F4295,MD!A:B,2,0)</f>
        <v>YTD 2015</v>
      </c>
    </row>
    <row r="4296" spans="1:14">
      <c r="A4296" t="s">
        <v>133</v>
      </c>
      <c r="B4296" t="s">
        <v>0</v>
      </c>
      <c r="C4296" t="s">
        <v>221</v>
      </c>
      <c r="D4296" t="s">
        <v>442</v>
      </c>
      <c r="E4296" t="s">
        <v>715</v>
      </c>
      <c r="F4296" t="s">
        <v>108</v>
      </c>
      <c r="G4296" s="3">
        <v>19195.259999999998</v>
      </c>
      <c r="H4296" s="3" t="str">
        <f>VLOOKUP($A4296&amp;$C4296&amp;$B4296,Mapping!$C:$G,3,0)</f>
        <v>Beauty</v>
      </c>
      <c r="I4296" t="str">
        <f>VLOOKUP($A4296&amp;$C4296&amp;$B4296,Mapping!$C:$G,4,0)</f>
        <v>NEUTROGENA</v>
      </c>
      <c r="J4296" t="str">
        <f t="shared" si="67"/>
        <v>HANDS</v>
      </c>
      <c r="K4296" t="str">
        <f>VLOOKUP($A4296&amp;$C4296&amp;$B4296,Mapping!$C:$G,5,0)</f>
        <v>Adult Skin Care</v>
      </c>
      <c r="L4296" t="str">
        <f>VLOOKUP(J4296&amp;H4296,Mapping!J:K,2,0)</f>
        <v>Hand Cream</v>
      </c>
      <c r="M4296" t="str">
        <f>IF(OR(I4296="PIZ BUIN",I4296="LISTERINE"),VLOOKUP(E4296,MAPEO!C:D,2,0)&amp;" "&amp;H4296,VLOOKUP(E4296,MAPEO!C:D,2,0))</f>
        <v>Neutrogena Hands</v>
      </c>
      <c r="N4296">
        <f>VLOOKUP(F4296,MD!A:B,2,0)</f>
        <v>0</v>
      </c>
    </row>
    <row r="4297" spans="1:14">
      <c r="A4297" t="s">
        <v>133</v>
      </c>
      <c r="B4297" t="s">
        <v>0</v>
      </c>
      <c r="C4297" t="s">
        <v>221</v>
      </c>
      <c r="D4297" t="s">
        <v>442</v>
      </c>
      <c r="E4297" t="s">
        <v>715</v>
      </c>
      <c r="F4297" t="s">
        <v>109</v>
      </c>
      <c r="G4297" s="3">
        <v>1195061.44</v>
      </c>
      <c r="H4297" s="3" t="str">
        <f>VLOOKUP($A4297&amp;$C4297&amp;$B4297,Mapping!$C:$G,3,0)</f>
        <v>Beauty</v>
      </c>
      <c r="I4297" t="str">
        <f>VLOOKUP($A4297&amp;$C4297&amp;$B4297,Mapping!$C:$G,4,0)</f>
        <v>NEUTROGENA</v>
      </c>
      <c r="J4297" t="str">
        <f t="shared" si="67"/>
        <v>HANDS</v>
      </c>
      <c r="K4297" t="str">
        <f>VLOOKUP($A4297&amp;$C4297&amp;$B4297,Mapping!$C:$G,5,0)</f>
        <v>Adult Skin Care</v>
      </c>
      <c r="L4297" t="str">
        <f>VLOOKUP(J4297&amp;H4297,Mapping!J:K,2,0)</f>
        <v>Hand Cream</v>
      </c>
      <c r="M4297" t="str">
        <f>IF(OR(I4297="PIZ BUIN",I4297="LISTERINE"),VLOOKUP(E4297,MAPEO!C:D,2,0)&amp;" "&amp;H4297,VLOOKUP(E4297,MAPEO!C:D,2,0))</f>
        <v>Neutrogena Hands</v>
      </c>
      <c r="N4297">
        <f>VLOOKUP(F4297,MD!A:B,2,0)</f>
        <v>0</v>
      </c>
    </row>
    <row r="4298" spans="1:14">
      <c r="A4298" t="s">
        <v>133</v>
      </c>
      <c r="B4298" t="s">
        <v>0</v>
      </c>
      <c r="C4298" t="s">
        <v>221</v>
      </c>
      <c r="D4298" t="s">
        <v>442</v>
      </c>
      <c r="E4298" t="s">
        <v>715</v>
      </c>
      <c r="F4298" t="s">
        <v>110</v>
      </c>
      <c r="G4298" s="3">
        <v>196535.11</v>
      </c>
      <c r="H4298" s="3" t="str">
        <f>VLOOKUP($A4298&amp;$C4298&amp;$B4298,Mapping!$C:$G,3,0)</f>
        <v>Beauty</v>
      </c>
      <c r="I4298" t="str">
        <f>VLOOKUP($A4298&amp;$C4298&amp;$B4298,Mapping!$C:$G,4,0)</f>
        <v>NEUTROGENA</v>
      </c>
      <c r="J4298" t="str">
        <f t="shared" si="67"/>
        <v>HANDS</v>
      </c>
      <c r="K4298" t="str">
        <f>VLOOKUP($A4298&amp;$C4298&amp;$B4298,Mapping!$C:$G,5,0)</f>
        <v>Adult Skin Care</v>
      </c>
      <c r="L4298" t="str">
        <f>VLOOKUP(J4298&amp;H4298,Mapping!J:K,2,0)</f>
        <v>Hand Cream</v>
      </c>
      <c r="M4298" t="str">
        <f>IF(OR(I4298="PIZ BUIN",I4298="LISTERINE"),VLOOKUP(E4298,MAPEO!C:D,2,0)&amp;" "&amp;H4298,VLOOKUP(E4298,MAPEO!C:D,2,0))</f>
        <v>Neutrogena Hands</v>
      </c>
      <c r="N4298">
        <f>VLOOKUP(F4298,MD!A:B,2,0)</f>
        <v>0</v>
      </c>
    </row>
    <row r="4299" spans="1:14">
      <c r="A4299" t="s">
        <v>133</v>
      </c>
      <c r="B4299" t="s">
        <v>0</v>
      </c>
      <c r="C4299" t="s">
        <v>221</v>
      </c>
      <c r="D4299" t="s">
        <v>442</v>
      </c>
      <c r="E4299" t="s">
        <v>715</v>
      </c>
      <c r="F4299" t="s">
        <v>111</v>
      </c>
      <c r="G4299" s="3">
        <v>182766.33</v>
      </c>
      <c r="H4299" s="3" t="str">
        <f>VLOOKUP($A4299&amp;$C4299&amp;$B4299,Mapping!$C:$G,3,0)</f>
        <v>Beauty</v>
      </c>
      <c r="I4299" t="str">
        <f>VLOOKUP($A4299&amp;$C4299&amp;$B4299,Mapping!$C:$G,4,0)</f>
        <v>NEUTROGENA</v>
      </c>
      <c r="J4299" t="str">
        <f t="shared" si="67"/>
        <v>HANDS</v>
      </c>
      <c r="K4299" t="str">
        <f>VLOOKUP($A4299&amp;$C4299&amp;$B4299,Mapping!$C:$G,5,0)</f>
        <v>Adult Skin Care</v>
      </c>
      <c r="L4299" t="str">
        <f>VLOOKUP(J4299&amp;H4299,Mapping!J:K,2,0)</f>
        <v>Hand Cream</v>
      </c>
      <c r="M4299" t="str">
        <f>IF(OR(I4299="PIZ BUIN",I4299="LISTERINE"),VLOOKUP(E4299,MAPEO!C:D,2,0)&amp;" "&amp;H4299,VLOOKUP(E4299,MAPEO!C:D,2,0))</f>
        <v>Neutrogena Hands</v>
      </c>
      <c r="N4299">
        <f>VLOOKUP(F4299,MD!A:B,2,0)</f>
        <v>0</v>
      </c>
    </row>
    <row r="4300" spans="1:14">
      <c r="A4300" t="s">
        <v>133</v>
      </c>
      <c r="B4300" t="s">
        <v>0</v>
      </c>
      <c r="C4300" t="s">
        <v>221</v>
      </c>
      <c r="D4300" t="s">
        <v>442</v>
      </c>
      <c r="E4300" t="s">
        <v>715</v>
      </c>
      <c r="F4300" t="s">
        <v>114</v>
      </c>
      <c r="G4300" s="3">
        <v>346907.75</v>
      </c>
      <c r="H4300" s="3" t="str">
        <f>VLOOKUP($A4300&amp;$C4300&amp;$B4300,Mapping!$C:$G,3,0)</f>
        <v>Beauty</v>
      </c>
      <c r="I4300" t="str">
        <f>VLOOKUP($A4300&amp;$C4300&amp;$B4300,Mapping!$C:$G,4,0)</f>
        <v>NEUTROGENA</v>
      </c>
      <c r="J4300" t="str">
        <f t="shared" si="67"/>
        <v>HANDS</v>
      </c>
      <c r="K4300" t="str">
        <f>VLOOKUP($A4300&amp;$C4300&amp;$B4300,Mapping!$C:$G,5,0)</f>
        <v>Adult Skin Care</v>
      </c>
      <c r="L4300" t="str">
        <f>VLOOKUP(J4300&amp;H4300,Mapping!J:K,2,0)</f>
        <v>Hand Cream</v>
      </c>
      <c r="M4300" t="str">
        <f>IF(OR(I4300="PIZ BUIN",I4300="LISTERINE"),VLOOKUP(E4300,MAPEO!C:D,2,0)&amp;" "&amp;H4300,VLOOKUP(E4300,MAPEO!C:D,2,0))</f>
        <v>Neutrogena Hands</v>
      </c>
      <c r="N4300">
        <f>VLOOKUP(F4300,MD!A:B,2,0)</f>
        <v>0</v>
      </c>
    </row>
    <row r="4301" spans="1:14">
      <c r="A4301" t="s">
        <v>133</v>
      </c>
      <c r="B4301" t="s">
        <v>0</v>
      </c>
      <c r="C4301" t="s">
        <v>221</v>
      </c>
      <c r="D4301" t="s">
        <v>442</v>
      </c>
      <c r="E4301" t="s">
        <v>715</v>
      </c>
      <c r="F4301" t="s">
        <v>115</v>
      </c>
      <c r="G4301" s="3">
        <v>63134.5</v>
      </c>
      <c r="H4301" s="3" t="str">
        <f>VLOOKUP($A4301&amp;$C4301&amp;$B4301,Mapping!$C:$G,3,0)</f>
        <v>Beauty</v>
      </c>
      <c r="I4301" t="str">
        <f>VLOOKUP($A4301&amp;$C4301&amp;$B4301,Mapping!$C:$G,4,0)</f>
        <v>NEUTROGENA</v>
      </c>
      <c r="J4301" t="str">
        <f t="shared" si="67"/>
        <v>HANDS</v>
      </c>
      <c r="K4301" t="str">
        <f>VLOOKUP($A4301&amp;$C4301&amp;$B4301,Mapping!$C:$G,5,0)</f>
        <v>Adult Skin Care</v>
      </c>
      <c r="L4301" t="str">
        <f>VLOOKUP(J4301&amp;H4301,Mapping!J:K,2,0)</f>
        <v>Hand Cream</v>
      </c>
      <c r="M4301" t="str">
        <f>IF(OR(I4301="PIZ BUIN",I4301="LISTERINE"),VLOOKUP(E4301,MAPEO!C:D,2,0)&amp;" "&amp;H4301,VLOOKUP(E4301,MAPEO!C:D,2,0))</f>
        <v>Neutrogena Hands</v>
      </c>
      <c r="N4301" t="str">
        <f>VLOOKUP(F4301,MD!A:B,2,0)</f>
        <v>YTD 2016</v>
      </c>
    </row>
    <row r="4302" spans="1:14">
      <c r="A4302" t="s">
        <v>133</v>
      </c>
      <c r="B4302" t="s">
        <v>0</v>
      </c>
      <c r="C4302" t="s">
        <v>221</v>
      </c>
      <c r="D4302" t="s">
        <v>442</v>
      </c>
      <c r="E4302" t="s">
        <v>715</v>
      </c>
      <c r="F4302" t="s">
        <v>117</v>
      </c>
      <c r="G4302" s="3">
        <v>111583.66</v>
      </c>
      <c r="H4302" s="3" t="str">
        <f>VLOOKUP($A4302&amp;$C4302&amp;$B4302,Mapping!$C:$G,3,0)</f>
        <v>Beauty</v>
      </c>
      <c r="I4302" t="str">
        <f>VLOOKUP($A4302&amp;$C4302&amp;$B4302,Mapping!$C:$G,4,0)</f>
        <v>NEUTROGENA</v>
      </c>
      <c r="J4302" t="str">
        <f t="shared" si="67"/>
        <v>HANDS</v>
      </c>
      <c r="K4302" t="str">
        <f>VLOOKUP($A4302&amp;$C4302&amp;$B4302,Mapping!$C:$G,5,0)</f>
        <v>Adult Skin Care</v>
      </c>
      <c r="L4302" t="str">
        <f>VLOOKUP(J4302&amp;H4302,Mapping!J:K,2,0)</f>
        <v>Hand Cream</v>
      </c>
      <c r="M4302" t="str">
        <f>IF(OR(I4302="PIZ BUIN",I4302="LISTERINE"),VLOOKUP(E4302,MAPEO!C:D,2,0)&amp;" "&amp;H4302,VLOOKUP(E4302,MAPEO!C:D,2,0))</f>
        <v>Neutrogena Hands</v>
      </c>
      <c r="N4302" t="str">
        <f>VLOOKUP(F4302,MD!A:B,2,0)</f>
        <v>YTD 2016</v>
      </c>
    </row>
    <row r="4303" spans="1:14">
      <c r="A4303" t="s">
        <v>133</v>
      </c>
      <c r="B4303" t="s">
        <v>0</v>
      </c>
      <c r="C4303" t="s">
        <v>221</v>
      </c>
      <c r="D4303" t="s">
        <v>442</v>
      </c>
      <c r="E4303" t="s">
        <v>715</v>
      </c>
      <c r="F4303" t="s">
        <v>118</v>
      </c>
      <c r="G4303" s="3">
        <v>178402.87</v>
      </c>
      <c r="H4303" s="3" t="str">
        <f>VLOOKUP($A4303&amp;$C4303&amp;$B4303,Mapping!$C:$G,3,0)</f>
        <v>Beauty</v>
      </c>
      <c r="I4303" t="str">
        <f>VLOOKUP($A4303&amp;$C4303&amp;$B4303,Mapping!$C:$G,4,0)</f>
        <v>NEUTROGENA</v>
      </c>
      <c r="J4303" t="str">
        <f t="shared" si="67"/>
        <v>HANDS</v>
      </c>
      <c r="K4303" t="str">
        <f>VLOOKUP($A4303&amp;$C4303&amp;$B4303,Mapping!$C:$G,5,0)</f>
        <v>Adult Skin Care</v>
      </c>
      <c r="L4303" t="str">
        <f>VLOOKUP(J4303&amp;H4303,Mapping!J:K,2,0)</f>
        <v>Hand Cream</v>
      </c>
      <c r="M4303" t="str">
        <f>IF(OR(I4303="PIZ BUIN",I4303="LISTERINE"),VLOOKUP(E4303,MAPEO!C:D,2,0)&amp;" "&amp;H4303,VLOOKUP(E4303,MAPEO!C:D,2,0))</f>
        <v>Neutrogena Hands</v>
      </c>
      <c r="N4303" t="str">
        <f>VLOOKUP(F4303,MD!A:B,2,0)</f>
        <v>YTD 2016</v>
      </c>
    </row>
    <row r="4304" spans="1:14">
      <c r="A4304" t="s">
        <v>133</v>
      </c>
      <c r="B4304" t="s">
        <v>0</v>
      </c>
      <c r="C4304" t="s">
        <v>221</v>
      </c>
      <c r="D4304" t="s">
        <v>442</v>
      </c>
      <c r="E4304" t="s">
        <v>716</v>
      </c>
      <c r="F4304" t="s">
        <v>482</v>
      </c>
      <c r="G4304" s="3">
        <v>6077.7</v>
      </c>
      <c r="H4304" s="3" t="str">
        <f>VLOOKUP($A4304&amp;$C4304&amp;$B4304,Mapping!$C:$G,3,0)</f>
        <v>Beauty</v>
      </c>
      <c r="I4304" t="str">
        <f>VLOOKUP($A4304&amp;$C4304&amp;$B4304,Mapping!$C:$G,4,0)</f>
        <v>NEUTROGENA</v>
      </c>
      <c r="J4304" t="str">
        <f t="shared" si="67"/>
        <v>HANDS</v>
      </c>
      <c r="K4304" t="str">
        <f>VLOOKUP($A4304&amp;$C4304&amp;$B4304,Mapping!$C:$G,5,0)</f>
        <v>Adult Skin Care</v>
      </c>
      <c r="L4304" t="str">
        <f>VLOOKUP(J4304&amp;H4304,Mapping!J:K,2,0)</f>
        <v>Hand Cream</v>
      </c>
      <c r="M4304" t="str">
        <f>IF(OR(I4304="PIZ BUIN",I4304="LISTERINE"),VLOOKUP(E4304,MAPEO!C:D,2,0)&amp;" "&amp;H4304,VLOOKUP(E4304,MAPEO!C:D,2,0))</f>
        <v>Neutrogena Hands</v>
      </c>
      <c r="N4304">
        <f>VLOOKUP(F4304,MD!A:B,2,0)</f>
        <v>0</v>
      </c>
    </row>
    <row r="4305" spans="1:14">
      <c r="A4305" t="s">
        <v>133</v>
      </c>
      <c r="B4305" t="s">
        <v>0</v>
      </c>
      <c r="C4305" t="s">
        <v>221</v>
      </c>
      <c r="D4305" t="s">
        <v>442</v>
      </c>
      <c r="E4305" t="s">
        <v>716</v>
      </c>
      <c r="F4305" t="s">
        <v>483</v>
      </c>
      <c r="G4305" s="3">
        <v>3914.07</v>
      </c>
      <c r="H4305" s="3" t="str">
        <f>VLOOKUP($A4305&amp;$C4305&amp;$B4305,Mapping!$C:$G,3,0)</f>
        <v>Beauty</v>
      </c>
      <c r="I4305" t="str">
        <f>VLOOKUP($A4305&amp;$C4305&amp;$B4305,Mapping!$C:$G,4,0)</f>
        <v>NEUTROGENA</v>
      </c>
      <c r="J4305" t="str">
        <f t="shared" si="67"/>
        <v>HANDS</v>
      </c>
      <c r="K4305" t="str">
        <f>VLOOKUP($A4305&amp;$C4305&amp;$B4305,Mapping!$C:$G,5,0)</f>
        <v>Adult Skin Care</v>
      </c>
      <c r="L4305" t="str">
        <f>VLOOKUP(J4305&amp;H4305,Mapping!J:K,2,0)</f>
        <v>Hand Cream</v>
      </c>
      <c r="M4305" t="str">
        <f>IF(OR(I4305="PIZ BUIN",I4305="LISTERINE"),VLOOKUP(E4305,MAPEO!C:D,2,0)&amp;" "&amp;H4305,VLOOKUP(E4305,MAPEO!C:D,2,0))</f>
        <v>Neutrogena Hands</v>
      </c>
      <c r="N4305">
        <f>VLOOKUP(F4305,MD!A:B,2,0)</f>
        <v>0</v>
      </c>
    </row>
    <row r="4306" spans="1:14">
      <c r="A4306" t="s">
        <v>133</v>
      </c>
      <c r="B4306" t="s">
        <v>0</v>
      </c>
      <c r="C4306" t="s">
        <v>221</v>
      </c>
      <c r="D4306" t="s">
        <v>442</v>
      </c>
      <c r="E4306" t="s">
        <v>716</v>
      </c>
      <c r="F4306" t="s">
        <v>484</v>
      </c>
      <c r="G4306" s="3">
        <v>13491.61</v>
      </c>
      <c r="H4306" s="3" t="str">
        <f>VLOOKUP($A4306&amp;$C4306&amp;$B4306,Mapping!$C:$G,3,0)</f>
        <v>Beauty</v>
      </c>
      <c r="I4306" t="str">
        <f>VLOOKUP($A4306&amp;$C4306&amp;$B4306,Mapping!$C:$G,4,0)</f>
        <v>NEUTROGENA</v>
      </c>
      <c r="J4306" t="str">
        <f t="shared" si="67"/>
        <v>HANDS</v>
      </c>
      <c r="K4306" t="str">
        <f>VLOOKUP($A4306&amp;$C4306&amp;$B4306,Mapping!$C:$G,5,0)</f>
        <v>Adult Skin Care</v>
      </c>
      <c r="L4306" t="str">
        <f>VLOOKUP(J4306&amp;H4306,Mapping!J:K,2,0)</f>
        <v>Hand Cream</v>
      </c>
      <c r="M4306" t="str">
        <f>IF(OR(I4306="PIZ BUIN",I4306="LISTERINE"),VLOOKUP(E4306,MAPEO!C:D,2,0)&amp;" "&amp;H4306,VLOOKUP(E4306,MAPEO!C:D,2,0))</f>
        <v>Neutrogena Hands</v>
      </c>
      <c r="N4306">
        <f>VLOOKUP(F4306,MD!A:B,2,0)</f>
        <v>0</v>
      </c>
    </row>
    <row r="4307" spans="1:14">
      <c r="A4307" t="s">
        <v>133</v>
      </c>
      <c r="B4307" t="s">
        <v>0</v>
      </c>
      <c r="C4307" t="s">
        <v>221</v>
      </c>
      <c r="D4307" t="s">
        <v>442</v>
      </c>
      <c r="E4307" t="s">
        <v>716</v>
      </c>
      <c r="F4307" t="s">
        <v>485</v>
      </c>
      <c r="G4307" s="3">
        <v>4248.9399999999996</v>
      </c>
      <c r="H4307" s="3" t="str">
        <f>VLOOKUP($A4307&amp;$C4307&amp;$B4307,Mapping!$C:$G,3,0)</f>
        <v>Beauty</v>
      </c>
      <c r="I4307" t="str">
        <f>VLOOKUP($A4307&amp;$C4307&amp;$B4307,Mapping!$C:$G,4,0)</f>
        <v>NEUTROGENA</v>
      </c>
      <c r="J4307" t="str">
        <f t="shared" si="67"/>
        <v>HANDS</v>
      </c>
      <c r="K4307" t="str">
        <f>VLOOKUP($A4307&amp;$C4307&amp;$B4307,Mapping!$C:$G,5,0)</f>
        <v>Adult Skin Care</v>
      </c>
      <c r="L4307" t="str">
        <f>VLOOKUP(J4307&amp;H4307,Mapping!J:K,2,0)</f>
        <v>Hand Cream</v>
      </c>
      <c r="M4307" t="str">
        <f>IF(OR(I4307="PIZ BUIN",I4307="LISTERINE"),VLOOKUP(E4307,MAPEO!C:D,2,0)&amp;" "&amp;H4307,VLOOKUP(E4307,MAPEO!C:D,2,0))</f>
        <v>Neutrogena Hands</v>
      </c>
      <c r="N4307">
        <f>VLOOKUP(F4307,MD!A:B,2,0)</f>
        <v>0</v>
      </c>
    </row>
    <row r="4308" spans="1:14">
      <c r="A4308" t="s">
        <v>133</v>
      </c>
      <c r="B4308" t="s">
        <v>0</v>
      </c>
      <c r="C4308" t="s">
        <v>221</v>
      </c>
      <c r="D4308" t="s">
        <v>442</v>
      </c>
      <c r="E4308" t="s">
        <v>716</v>
      </c>
      <c r="F4308" t="s">
        <v>486</v>
      </c>
      <c r="G4308" s="3">
        <v>7063.81</v>
      </c>
      <c r="H4308" s="3" t="str">
        <f>VLOOKUP($A4308&amp;$C4308&amp;$B4308,Mapping!$C:$G,3,0)</f>
        <v>Beauty</v>
      </c>
      <c r="I4308" t="str">
        <f>VLOOKUP($A4308&amp;$C4308&amp;$B4308,Mapping!$C:$G,4,0)</f>
        <v>NEUTROGENA</v>
      </c>
      <c r="J4308" t="str">
        <f t="shared" si="67"/>
        <v>HANDS</v>
      </c>
      <c r="K4308" t="str">
        <f>VLOOKUP($A4308&amp;$C4308&amp;$B4308,Mapping!$C:$G,5,0)</f>
        <v>Adult Skin Care</v>
      </c>
      <c r="L4308" t="str">
        <f>VLOOKUP(J4308&amp;H4308,Mapping!J:K,2,0)</f>
        <v>Hand Cream</v>
      </c>
      <c r="M4308" t="str">
        <f>IF(OR(I4308="PIZ BUIN",I4308="LISTERINE"),VLOOKUP(E4308,MAPEO!C:D,2,0)&amp;" "&amp;H4308,VLOOKUP(E4308,MAPEO!C:D,2,0))</f>
        <v>Neutrogena Hands</v>
      </c>
      <c r="N4308">
        <f>VLOOKUP(F4308,MD!A:B,2,0)</f>
        <v>0</v>
      </c>
    </row>
    <row r="4309" spans="1:14">
      <c r="A4309" t="s">
        <v>133</v>
      </c>
      <c r="B4309" t="s">
        <v>0</v>
      </c>
      <c r="C4309" t="s">
        <v>221</v>
      </c>
      <c r="D4309" t="s">
        <v>442</v>
      </c>
      <c r="E4309" t="s">
        <v>716</v>
      </c>
      <c r="F4309" t="s">
        <v>487</v>
      </c>
      <c r="G4309" s="3">
        <v>14240.19</v>
      </c>
      <c r="H4309" s="3" t="str">
        <f>VLOOKUP($A4309&amp;$C4309&amp;$B4309,Mapping!$C:$G,3,0)</f>
        <v>Beauty</v>
      </c>
      <c r="I4309" t="str">
        <f>VLOOKUP($A4309&amp;$C4309&amp;$B4309,Mapping!$C:$G,4,0)</f>
        <v>NEUTROGENA</v>
      </c>
      <c r="J4309" t="str">
        <f t="shared" si="67"/>
        <v>HANDS</v>
      </c>
      <c r="K4309" t="str">
        <f>VLOOKUP($A4309&amp;$C4309&amp;$B4309,Mapping!$C:$G,5,0)</f>
        <v>Adult Skin Care</v>
      </c>
      <c r="L4309" t="str">
        <f>VLOOKUP(J4309&amp;H4309,Mapping!J:K,2,0)</f>
        <v>Hand Cream</v>
      </c>
      <c r="M4309" t="str">
        <f>IF(OR(I4309="PIZ BUIN",I4309="LISTERINE"),VLOOKUP(E4309,MAPEO!C:D,2,0)&amp;" "&amp;H4309,VLOOKUP(E4309,MAPEO!C:D,2,0))</f>
        <v>Neutrogena Hands</v>
      </c>
      <c r="N4309">
        <f>VLOOKUP(F4309,MD!A:B,2,0)</f>
        <v>0</v>
      </c>
    </row>
    <row r="4310" spans="1:14">
      <c r="A4310" t="s">
        <v>133</v>
      </c>
      <c r="B4310" t="s">
        <v>0</v>
      </c>
      <c r="C4310" t="s">
        <v>221</v>
      </c>
      <c r="D4310" t="s">
        <v>442</v>
      </c>
      <c r="E4310" t="s">
        <v>716</v>
      </c>
      <c r="F4310" t="s">
        <v>488</v>
      </c>
      <c r="G4310" s="3">
        <v>2513.0100000000002</v>
      </c>
      <c r="H4310" s="3" t="str">
        <f>VLOOKUP($A4310&amp;$C4310&amp;$B4310,Mapping!$C:$G,3,0)</f>
        <v>Beauty</v>
      </c>
      <c r="I4310" t="str">
        <f>VLOOKUP($A4310&amp;$C4310&amp;$B4310,Mapping!$C:$G,4,0)</f>
        <v>NEUTROGENA</v>
      </c>
      <c r="J4310" t="str">
        <f t="shared" si="67"/>
        <v>HANDS</v>
      </c>
      <c r="K4310" t="str">
        <f>VLOOKUP($A4310&amp;$C4310&amp;$B4310,Mapping!$C:$G,5,0)</f>
        <v>Adult Skin Care</v>
      </c>
      <c r="L4310" t="str">
        <f>VLOOKUP(J4310&amp;H4310,Mapping!J:K,2,0)</f>
        <v>Hand Cream</v>
      </c>
      <c r="M4310" t="str">
        <f>IF(OR(I4310="PIZ BUIN",I4310="LISTERINE"),VLOOKUP(E4310,MAPEO!C:D,2,0)&amp;" "&amp;H4310,VLOOKUP(E4310,MAPEO!C:D,2,0))</f>
        <v>Neutrogena Hands</v>
      </c>
      <c r="N4310">
        <f>VLOOKUP(F4310,MD!A:B,2,0)</f>
        <v>0</v>
      </c>
    </row>
    <row r="4311" spans="1:14">
      <c r="A4311" t="s">
        <v>133</v>
      </c>
      <c r="B4311" t="s">
        <v>0</v>
      </c>
      <c r="C4311" t="s">
        <v>221</v>
      </c>
      <c r="D4311" t="s">
        <v>442</v>
      </c>
      <c r="E4311" t="s">
        <v>716</v>
      </c>
      <c r="F4311" t="s">
        <v>489</v>
      </c>
      <c r="G4311" s="3">
        <v>3427</v>
      </c>
      <c r="H4311" s="3" t="str">
        <f>VLOOKUP($A4311&amp;$C4311&amp;$B4311,Mapping!$C:$G,3,0)</f>
        <v>Beauty</v>
      </c>
      <c r="I4311" t="str">
        <f>VLOOKUP($A4311&amp;$C4311&amp;$B4311,Mapping!$C:$G,4,0)</f>
        <v>NEUTROGENA</v>
      </c>
      <c r="J4311" t="str">
        <f t="shared" si="67"/>
        <v>HANDS</v>
      </c>
      <c r="K4311" t="str">
        <f>VLOOKUP($A4311&amp;$C4311&amp;$B4311,Mapping!$C:$G,5,0)</f>
        <v>Adult Skin Care</v>
      </c>
      <c r="L4311" t="str">
        <f>VLOOKUP(J4311&amp;H4311,Mapping!J:K,2,0)</f>
        <v>Hand Cream</v>
      </c>
      <c r="M4311" t="str">
        <f>IF(OR(I4311="PIZ BUIN",I4311="LISTERINE"),VLOOKUP(E4311,MAPEO!C:D,2,0)&amp;" "&amp;H4311,VLOOKUP(E4311,MAPEO!C:D,2,0))</f>
        <v>Neutrogena Hands</v>
      </c>
      <c r="N4311">
        <f>VLOOKUP(F4311,MD!A:B,2,0)</f>
        <v>0</v>
      </c>
    </row>
    <row r="4312" spans="1:14">
      <c r="A4312" t="s">
        <v>133</v>
      </c>
      <c r="B4312" t="s">
        <v>0</v>
      </c>
      <c r="C4312" t="s">
        <v>221</v>
      </c>
      <c r="D4312" t="s">
        <v>442</v>
      </c>
      <c r="E4312" t="s">
        <v>716</v>
      </c>
      <c r="F4312" t="s">
        <v>490</v>
      </c>
      <c r="G4312" s="3">
        <v>47223.03</v>
      </c>
      <c r="H4312" s="3" t="str">
        <f>VLOOKUP($A4312&amp;$C4312&amp;$B4312,Mapping!$C:$G,3,0)</f>
        <v>Beauty</v>
      </c>
      <c r="I4312" t="str">
        <f>VLOOKUP($A4312&amp;$C4312&amp;$B4312,Mapping!$C:$G,4,0)</f>
        <v>NEUTROGENA</v>
      </c>
      <c r="J4312" t="str">
        <f t="shared" si="67"/>
        <v>HANDS</v>
      </c>
      <c r="K4312" t="str">
        <f>VLOOKUP($A4312&amp;$C4312&amp;$B4312,Mapping!$C:$G,5,0)</f>
        <v>Adult Skin Care</v>
      </c>
      <c r="L4312" t="str">
        <f>VLOOKUP(J4312&amp;H4312,Mapping!J:K,2,0)</f>
        <v>Hand Cream</v>
      </c>
      <c r="M4312" t="str">
        <f>IF(OR(I4312="PIZ BUIN",I4312="LISTERINE"),VLOOKUP(E4312,MAPEO!C:D,2,0)&amp;" "&amp;H4312,VLOOKUP(E4312,MAPEO!C:D,2,0))</f>
        <v>Neutrogena Hands</v>
      </c>
      <c r="N4312">
        <f>VLOOKUP(F4312,MD!A:B,2,0)</f>
        <v>0</v>
      </c>
    </row>
    <row r="4313" spans="1:14">
      <c r="A4313" t="s">
        <v>133</v>
      </c>
      <c r="B4313" t="s">
        <v>0</v>
      </c>
      <c r="C4313" t="s">
        <v>221</v>
      </c>
      <c r="D4313" t="s">
        <v>442</v>
      </c>
      <c r="E4313" t="s">
        <v>716</v>
      </c>
      <c r="F4313" t="s">
        <v>491</v>
      </c>
      <c r="G4313" s="3">
        <v>11265.87</v>
      </c>
      <c r="H4313" s="3" t="str">
        <f>VLOOKUP($A4313&amp;$C4313&amp;$B4313,Mapping!$C:$G,3,0)</f>
        <v>Beauty</v>
      </c>
      <c r="I4313" t="str">
        <f>VLOOKUP($A4313&amp;$C4313&amp;$B4313,Mapping!$C:$G,4,0)</f>
        <v>NEUTROGENA</v>
      </c>
      <c r="J4313" t="str">
        <f t="shared" si="67"/>
        <v>HANDS</v>
      </c>
      <c r="K4313" t="str">
        <f>VLOOKUP($A4313&amp;$C4313&amp;$B4313,Mapping!$C:$G,5,0)</f>
        <v>Adult Skin Care</v>
      </c>
      <c r="L4313" t="str">
        <f>VLOOKUP(J4313&amp;H4313,Mapping!J:K,2,0)</f>
        <v>Hand Cream</v>
      </c>
      <c r="M4313" t="str">
        <f>IF(OR(I4313="PIZ BUIN",I4313="LISTERINE"),VLOOKUP(E4313,MAPEO!C:D,2,0)&amp;" "&amp;H4313,VLOOKUP(E4313,MAPEO!C:D,2,0))</f>
        <v>Neutrogena Hands</v>
      </c>
      <c r="N4313">
        <f>VLOOKUP(F4313,MD!A:B,2,0)</f>
        <v>0</v>
      </c>
    </row>
    <row r="4314" spans="1:14">
      <c r="A4314" t="s">
        <v>133</v>
      </c>
      <c r="B4314" t="s">
        <v>0</v>
      </c>
      <c r="C4314" t="s">
        <v>221</v>
      </c>
      <c r="D4314" t="s">
        <v>442</v>
      </c>
      <c r="E4314" t="s">
        <v>716</v>
      </c>
      <c r="F4314" t="s">
        <v>492</v>
      </c>
      <c r="G4314" s="3">
        <v>8246.92</v>
      </c>
      <c r="H4314" s="3" t="str">
        <f>VLOOKUP($A4314&amp;$C4314&amp;$B4314,Mapping!$C:$G,3,0)</f>
        <v>Beauty</v>
      </c>
      <c r="I4314" t="str">
        <f>VLOOKUP($A4314&amp;$C4314&amp;$B4314,Mapping!$C:$G,4,0)</f>
        <v>NEUTROGENA</v>
      </c>
      <c r="J4314" t="str">
        <f t="shared" si="67"/>
        <v>HANDS</v>
      </c>
      <c r="K4314" t="str">
        <f>VLOOKUP($A4314&amp;$C4314&amp;$B4314,Mapping!$C:$G,5,0)</f>
        <v>Adult Skin Care</v>
      </c>
      <c r="L4314" t="str">
        <f>VLOOKUP(J4314&amp;H4314,Mapping!J:K,2,0)</f>
        <v>Hand Cream</v>
      </c>
      <c r="M4314" t="str">
        <f>IF(OR(I4314="PIZ BUIN",I4314="LISTERINE"),VLOOKUP(E4314,MAPEO!C:D,2,0)&amp;" "&amp;H4314,VLOOKUP(E4314,MAPEO!C:D,2,0))</f>
        <v>Neutrogena Hands</v>
      </c>
      <c r="N4314">
        <f>VLOOKUP(F4314,MD!A:B,2,0)</f>
        <v>0</v>
      </c>
    </row>
    <row r="4315" spans="1:14">
      <c r="A4315" t="s">
        <v>133</v>
      </c>
      <c r="B4315" t="s">
        <v>0</v>
      </c>
      <c r="C4315" t="s">
        <v>221</v>
      </c>
      <c r="D4315" t="s">
        <v>442</v>
      </c>
      <c r="E4315" t="s">
        <v>716</v>
      </c>
      <c r="F4315" t="s">
        <v>493</v>
      </c>
      <c r="G4315" s="3">
        <v>21883.89</v>
      </c>
      <c r="H4315" s="3" t="str">
        <f>VLOOKUP($A4315&amp;$C4315&amp;$B4315,Mapping!$C:$G,3,0)</f>
        <v>Beauty</v>
      </c>
      <c r="I4315" t="str">
        <f>VLOOKUP($A4315&amp;$C4315&amp;$B4315,Mapping!$C:$G,4,0)</f>
        <v>NEUTROGENA</v>
      </c>
      <c r="J4315" t="str">
        <f t="shared" si="67"/>
        <v>HANDS</v>
      </c>
      <c r="K4315" t="str">
        <f>VLOOKUP($A4315&amp;$C4315&amp;$B4315,Mapping!$C:$G,5,0)</f>
        <v>Adult Skin Care</v>
      </c>
      <c r="L4315" t="str">
        <f>VLOOKUP(J4315&amp;H4315,Mapping!J:K,2,0)</f>
        <v>Hand Cream</v>
      </c>
      <c r="M4315" t="str">
        <f>IF(OR(I4315="PIZ BUIN",I4315="LISTERINE"),VLOOKUP(E4315,MAPEO!C:D,2,0)&amp;" "&amp;H4315,VLOOKUP(E4315,MAPEO!C:D,2,0))</f>
        <v>Neutrogena Hands</v>
      </c>
      <c r="N4315">
        <f>VLOOKUP(F4315,MD!A:B,2,0)</f>
        <v>0</v>
      </c>
    </row>
    <row r="4316" spans="1:14">
      <c r="A4316" t="s">
        <v>133</v>
      </c>
      <c r="B4316" t="s">
        <v>0</v>
      </c>
      <c r="C4316" t="s">
        <v>221</v>
      </c>
      <c r="D4316" t="s">
        <v>442</v>
      </c>
      <c r="E4316" t="s">
        <v>716</v>
      </c>
      <c r="F4316" t="s">
        <v>95</v>
      </c>
      <c r="G4316" s="3">
        <v>5809.34</v>
      </c>
      <c r="H4316" s="3" t="str">
        <f>VLOOKUP($A4316&amp;$C4316&amp;$B4316,Mapping!$C:$G,3,0)</f>
        <v>Beauty</v>
      </c>
      <c r="I4316" t="str">
        <f>VLOOKUP($A4316&amp;$C4316&amp;$B4316,Mapping!$C:$G,4,0)</f>
        <v>NEUTROGENA</v>
      </c>
      <c r="J4316" t="str">
        <f t="shared" si="67"/>
        <v>HANDS</v>
      </c>
      <c r="K4316" t="str">
        <f>VLOOKUP($A4316&amp;$C4316&amp;$B4316,Mapping!$C:$G,5,0)</f>
        <v>Adult Skin Care</v>
      </c>
      <c r="L4316" t="str">
        <f>VLOOKUP(J4316&amp;H4316,Mapping!J:K,2,0)</f>
        <v>Hand Cream</v>
      </c>
      <c r="M4316" t="str">
        <f>IF(OR(I4316="PIZ BUIN",I4316="LISTERINE"),VLOOKUP(E4316,MAPEO!C:D,2,0)&amp;" "&amp;H4316,VLOOKUP(E4316,MAPEO!C:D,2,0))</f>
        <v>Neutrogena Hands</v>
      </c>
      <c r="N4316" t="str">
        <f>VLOOKUP(F4316,MD!A:B,2,0)</f>
        <v>YTD 2015</v>
      </c>
    </row>
    <row r="4317" spans="1:14">
      <c r="A4317" t="s">
        <v>133</v>
      </c>
      <c r="B4317" t="s">
        <v>0</v>
      </c>
      <c r="C4317" t="s">
        <v>221</v>
      </c>
      <c r="D4317" t="s">
        <v>442</v>
      </c>
      <c r="E4317" t="s">
        <v>716</v>
      </c>
      <c r="F4317" t="s">
        <v>96</v>
      </c>
      <c r="G4317" s="3">
        <v>12532.49</v>
      </c>
      <c r="H4317" s="3" t="str">
        <f>VLOOKUP($A4317&amp;$C4317&amp;$B4317,Mapping!$C:$G,3,0)</f>
        <v>Beauty</v>
      </c>
      <c r="I4317" t="str">
        <f>VLOOKUP($A4317&amp;$C4317&amp;$B4317,Mapping!$C:$G,4,0)</f>
        <v>NEUTROGENA</v>
      </c>
      <c r="J4317" t="str">
        <f t="shared" si="67"/>
        <v>HANDS</v>
      </c>
      <c r="K4317" t="str">
        <f>VLOOKUP($A4317&amp;$C4317&amp;$B4317,Mapping!$C:$G,5,0)</f>
        <v>Adult Skin Care</v>
      </c>
      <c r="L4317" t="str">
        <f>VLOOKUP(J4317&amp;H4317,Mapping!J:K,2,0)</f>
        <v>Hand Cream</v>
      </c>
      <c r="M4317" t="str">
        <f>IF(OR(I4317="PIZ BUIN",I4317="LISTERINE"),VLOOKUP(E4317,MAPEO!C:D,2,0)&amp;" "&amp;H4317,VLOOKUP(E4317,MAPEO!C:D,2,0))</f>
        <v>Neutrogena Hands</v>
      </c>
      <c r="N4317" t="str">
        <f>VLOOKUP(F4317,MD!A:B,2,0)</f>
        <v>YTD 2015</v>
      </c>
    </row>
    <row r="4318" spans="1:14">
      <c r="A4318" t="s">
        <v>133</v>
      </c>
      <c r="B4318" t="s">
        <v>0</v>
      </c>
      <c r="C4318" t="s">
        <v>221</v>
      </c>
      <c r="D4318" t="s">
        <v>442</v>
      </c>
      <c r="E4318" t="s">
        <v>716</v>
      </c>
      <c r="F4318" t="s">
        <v>97</v>
      </c>
      <c r="G4318" s="3">
        <v>14475.65</v>
      </c>
      <c r="H4318" s="3" t="str">
        <f>VLOOKUP($A4318&amp;$C4318&amp;$B4318,Mapping!$C:$G,3,0)</f>
        <v>Beauty</v>
      </c>
      <c r="I4318" t="str">
        <f>VLOOKUP($A4318&amp;$C4318&amp;$B4318,Mapping!$C:$G,4,0)</f>
        <v>NEUTROGENA</v>
      </c>
      <c r="J4318" t="str">
        <f t="shared" si="67"/>
        <v>HANDS</v>
      </c>
      <c r="K4318" t="str">
        <f>VLOOKUP($A4318&amp;$C4318&amp;$B4318,Mapping!$C:$G,5,0)</f>
        <v>Adult Skin Care</v>
      </c>
      <c r="L4318" t="str">
        <f>VLOOKUP(J4318&amp;H4318,Mapping!J:K,2,0)</f>
        <v>Hand Cream</v>
      </c>
      <c r="M4318" t="str">
        <f>IF(OR(I4318="PIZ BUIN",I4318="LISTERINE"),VLOOKUP(E4318,MAPEO!C:D,2,0)&amp;" "&amp;H4318,VLOOKUP(E4318,MAPEO!C:D,2,0))</f>
        <v>Neutrogena Hands</v>
      </c>
      <c r="N4318" t="str">
        <f>VLOOKUP(F4318,MD!A:B,2,0)</f>
        <v>YTD 2015</v>
      </c>
    </row>
    <row r="4319" spans="1:14">
      <c r="A4319" t="s">
        <v>133</v>
      </c>
      <c r="B4319" t="s">
        <v>0</v>
      </c>
      <c r="C4319" t="s">
        <v>221</v>
      </c>
      <c r="D4319" t="s">
        <v>442</v>
      </c>
      <c r="E4319" t="s">
        <v>716</v>
      </c>
      <c r="F4319" t="s">
        <v>101</v>
      </c>
      <c r="G4319" s="3">
        <v>3852.61</v>
      </c>
      <c r="H4319" s="3" t="str">
        <f>VLOOKUP($A4319&amp;$C4319&amp;$B4319,Mapping!$C:$G,3,0)</f>
        <v>Beauty</v>
      </c>
      <c r="I4319" t="str">
        <f>VLOOKUP($A4319&amp;$C4319&amp;$B4319,Mapping!$C:$G,4,0)</f>
        <v>NEUTROGENA</v>
      </c>
      <c r="J4319" t="str">
        <f t="shared" si="67"/>
        <v>HANDS</v>
      </c>
      <c r="K4319" t="str">
        <f>VLOOKUP($A4319&amp;$C4319&amp;$B4319,Mapping!$C:$G,5,0)</f>
        <v>Adult Skin Care</v>
      </c>
      <c r="L4319" t="str">
        <f>VLOOKUP(J4319&amp;H4319,Mapping!J:K,2,0)</f>
        <v>Hand Cream</v>
      </c>
      <c r="M4319" t="str">
        <f>IF(OR(I4319="PIZ BUIN",I4319="LISTERINE"),VLOOKUP(E4319,MAPEO!C:D,2,0)&amp;" "&amp;H4319,VLOOKUP(E4319,MAPEO!C:D,2,0))</f>
        <v>Neutrogena Hands</v>
      </c>
      <c r="N4319" t="str">
        <f>VLOOKUP(F4319,MD!A:B,2,0)</f>
        <v>YTD 2015</v>
      </c>
    </row>
    <row r="4320" spans="1:14">
      <c r="A4320" t="s">
        <v>133</v>
      </c>
      <c r="B4320" t="s">
        <v>0</v>
      </c>
      <c r="C4320" t="s">
        <v>221</v>
      </c>
      <c r="D4320" t="s">
        <v>442</v>
      </c>
      <c r="E4320" t="s">
        <v>716</v>
      </c>
      <c r="F4320" t="s">
        <v>104</v>
      </c>
      <c r="G4320" s="3">
        <v>4497.42</v>
      </c>
      <c r="H4320" s="3" t="str">
        <f>VLOOKUP($A4320&amp;$C4320&amp;$B4320,Mapping!$C:$G,3,0)</f>
        <v>Beauty</v>
      </c>
      <c r="I4320" t="str">
        <f>VLOOKUP($A4320&amp;$C4320&amp;$B4320,Mapping!$C:$G,4,0)</f>
        <v>NEUTROGENA</v>
      </c>
      <c r="J4320" t="str">
        <f t="shared" si="67"/>
        <v>HANDS</v>
      </c>
      <c r="K4320" t="str">
        <f>VLOOKUP($A4320&amp;$C4320&amp;$B4320,Mapping!$C:$G,5,0)</f>
        <v>Adult Skin Care</v>
      </c>
      <c r="L4320" t="str">
        <f>VLOOKUP(J4320&amp;H4320,Mapping!J:K,2,0)</f>
        <v>Hand Cream</v>
      </c>
      <c r="M4320" t="str">
        <f>IF(OR(I4320="PIZ BUIN",I4320="LISTERINE"),VLOOKUP(E4320,MAPEO!C:D,2,0)&amp;" "&amp;H4320,VLOOKUP(E4320,MAPEO!C:D,2,0))</f>
        <v>Neutrogena Hands</v>
      </c>
      <c r="N4320" t="str">
        <f>VLOOKUP(F4320,MD!A:B,2,0)</f>
        <v>YTD 2015</v>
      </c>
    </row>
    <row r="4321" spans="1:14">
      <c r="A4321" t="s">
        <v>133</v>
      </c>
      <c r="B4321" t="s">
        <v>0</v>
      </c>
      <c r="C4321" t="s">
        <v>221</v>
      </c>
      <c r="D4321" t="s">
        <v>442</v>
      </c>
      <c r="E4321" t="s">
        <v>716</v>
      </c>
      <c r="F4321" t="s">
        <v>105</v>
      </c>
      <c r="G4321" s="3">
        <v>14596.91</v>
      </c>
      <c r="H4321" s="3" t="str">
        <f>VLOOKUP($A4321&amp;$C4321&amp;$B4321,Mapping!$C:$G,3,0)</f>
        <v>Beauty</v>
      </c>
      <c r="I4321" t="str">
        <f>VLOOKUP($A4321&amp;$C4321&amp;$B4321,Mapping!$C:$G,4,0)</f>
        <v>NEUTROGENA</v>
      </c>
      <c r="J4321" t="str">
        <f t="shared" si="67"/>
        <v>HANDS</v>
      </c>
      <c r="K4321" t="str">
        <f>VLOOKUP($A4321&amp;$C4321&amp;$B4321,Mapping!$C:$G,5,0)</f>
        <v>Adult Skin Care</v>
      </c>
      <c r="L4321" t="str">
        <f>VLOOKUP(J4321&amp;H4321,Mapping!J:K,2,0)</f>
        <v>Hand Cream</v>
      </c>
      <c r="M4321" t="str">
        <f>IF(OR(I4321="PIZ BUIN",I4321="LISTERINE"),VLOOKUP(E4321,MAPEO!C:D,2,0)&amp;" "&amp;H4321,VLOOKUP(E4321,MAPEO!C:D,2,0))</f>
        <v>Neutrogena Hands</v>
      </c>
      <c r="N4321" t="str">
        <f>VLOOKUP(F4321,MD!A:B,2,0)</f>
        <v>YTD 2015</v>
      </c>
    </row>
    <row r="4322" spans="1:14">
      <c r="A4322" t="s">
        <v>133</v>
      </c>
      <c r="B4322" t="s">
        <v>0</v>
      </c>
      <c r="C4322" t="s">
        <v>221</v>
      </c>
      <c r="D4322" t="s">
        <v>442</v>
      </c>
      <c r="E4322" t="s">
        <v>716</v>
      </c>
      <c r="F4322" t="s">
        <v>106</v>
      </c>
      <c r="G4322" s="3">
        <v>4136.6499999999996</v>
      </c>
      <c r="H4322" s="3" t="str">
        <f>VLOOKUP($A4322&amp;$C4322&amp;$B4322,Mapping!$C:$G,3,0)</f>
        <v>Beauty</v>
      </c>
      <c r="I4322" t="str">
        <f>VLOOKUP($A4322&amp;$C4322&amp;$B4322,Mapping!$C:$G,4,0)</f>
        <v>NEUTROGENA</v>
      </c>
      <c r="J4322" t="str">
        <f t="shared" si="67"/>
        <v>HANDS</v>
      </c>
      <c r="K4322" t="str">
        <f>VLOOKUP($A4322&amp;$C4322&amp;$B4322,Mapping!$C:$G,5,0)</f>
        <v>Adult Skin Care</v>
      </c>
      <c r="L4322" t="str">
        <f>VLOOKUP(J4322&amp;H4322,Mapping!J:K,2,0)</f>
        <v>Hand Cream</v>
      </c>
      <c r="M4322" t="str">
        <f>IF(OR(I4322="PIZ BUIN",I4322="LISTERINE"),VLOOKUP(E4322,MAPEO!C:D,2,0)&amp;" "&amp;H4322,VLOOKUP(E4322,MAPEO!C:D,2,0))</f>
        <v>Neutrogena Hands</v>
      </c>
      <c r="N4322" t="str">
        <f>VLOOKUP(F4322,MD!A:B,2,0)</f>
        <v>YTD 2015</v>
      </c>
    </row>
    <row r="4323" spans="1:14">
      <c r="A4323" t="s">
        <v>133</v>
      </c>
      <c r="B4323" t="s">
        <v>0</v>
      </c>
      <c r="C4323" t="s">
        <v>221</v>
      </c>
      <c r="D4323" t="s">
        <v>442</v>
      </c>
      <c r="E4323" t="s">
        <v>716</v>
      </c>
      <c r="F4323" t="s">
        <v>108</v>
      </c>
      <c r="G4323" s="3">
        <v>2214.4</v>
      </c>
      <c r="H4323" s="3" t="str">
        <f>VLOOKUP($A4323&amp;$C4323&amp;$B4323,Mapping!$C:$G,3,0)</f>
        <v>Beauty</v>
      </c>
      <c r="I4323" t="str">
        <f>VLOOKUP($A4323&amp;$C4323&amp;$B4323,Mapping!$C:$G,4,0)</f>
        <v>NEUTROGENA</v>
      </c>
      <c r="J4323" t="str">
        <f t="shared" si="67"/>
        <v>HANDS</v>
      </c>
      <c r="K4323" t="str">
        <f>VLOOKUP($A4323&amp;$C4323&amp;$B4323,Mapping!$C:$G,5,0)</f>
        <v>Adult Skin Care</v>
      </c>
      <c r="L4323" t="str">
        <f>VLOOKUP(J4323&amp;H4323,Mapping!J:K,2,0)</f>
        <v>Hand Cream</v>
      </c>
      <c r="M4323" t="str">
        <f>IF(OR(I4323="PIZ BUIN",I4323="LISTERINE"),VLOOKUP(E4323,MAPEO!C:D,2,0)&amp;" "&amp;H4323,VLOOKUP(E4323,MAPEO!C:D,2,0))</f>
        <v>Neutrogena Hands</v>
      </c>
      <c r="N4323">
        <f>VLOOKUP(F4323,MD!A:B,2,0)</f>
        <v>0</v>
      </c>
    </row>
    <row r="4324" spans="1:14">
      <c r="A4324" t="s">
        <v>133</v>
      </c>
      <c r="B4324" t="s">
        <v>0</v>
      </c>
      <c r="C4324" t="s">
        <v>221</v>
      </c>
      <c r="D4324" t="s">
        <v>442</v>
      </c>
      <c r="E4324" t="s">
        <v>716</v>
      </c>
      <c r="F4324" t="s">
        <v>109</v>
      </c>
      <c r="G4324" s="3">
        <v>37652.31</v>
      </c>
      <c r="H4324" s="3" t="str">
        <f>VLOOKUP($A4324&amp;$C4324&amp;$B4324,Mapping!$C:$G,3,0)</f>
        <v>Beauty</v>
      </c>
      <c r="I4324" t="str">
        <f>VLOOKUP($A4324&amp;$C4324&amp;$B4324,Mapping!$C:$G,4,0)</f>
        <v>NEUTROGENA</v>
      </c>
      <c r="J4324" t="str">
        <f t="shared" si="67"/>
        <v>HANDS</v>
      </c>
      <c r="K4324" t="str">
        <f>VLOOKUP($A4324&amp;$C4324&amp;$B4324,Mapping!$C:$G,5,0)</f>
        <v>Adult Skin Care</v>
      </c>
      <c r="L4324" t="str">
        <f>VLOOKUP(J4324&amp;H4324,Mapping!J:K,2,0)</f>
        <v>Hand Cream</v>
      </c>
      <c r="M4324" t="str">
        <f>IF(OR(I4324="PIZ BUIN",I4324="LISTERINE"),VLOOKUP(E4324,MAPEO!C:D,2,0)&amp;" "&amp;H4324,VLOOKUP(E4324,MAPEO!C:D,2,0))</f>
        <v>Neutrogena Hands</v>
      </c>
      <c r="N4324">
        <f>VLOOKUP(F4324,MD!A:B,2,0)</f>
        <v>0</v>
      </c>
    </row>
    <row r="4325" spans="1:14">
      <c r="A4325" t="s">
        <v>133</v>
      </c>
      <c r="B4325" t="s">
        <v>0</v>
      </c>
      <c r="C4325" t="s">
        <v>221</v>
      </c>
      <c r="D4325" t="s">
        <v>442</v>
      </c>
      <c r="E4325" t="s">
        <v>716</v>
      </c>
      <c r="F4325" t="s">
        <v>110</v>
      </c>
      <c r="G4325" s="3">
        <v>9608.98</v>
      </c>
      <c r="H4325" s="3" t="str">
        <f>VLOOKUP($A4325&amp;$C4325&amp;$B4325,Mapping!$C:$G,3,0)</f>
        <v>Beauty</v>
      </c>
      <c r="I4325" t="str">
        <f>VLOOKUP($A4325&amp;$C4325&amp;$B4325,Mapping!$C:$G,4,0)</f>
        <v>NEUTROGENA</v>
      </c>
      <c r="J4325" t="str">
        <f t="shared" si="67"/>
        <v>HANDS</v>
      </c>
      <c r="K4325" t="str">
        <f>VLOOKUP($A4325&amp;$C4325&amp;$B4325,Mapping!$C:$G,5,0)</f>
        <v>Adult Skin Care</v>
      </c>
      <c r="L4325" t="str">
        <f>VLOOKUP(J4325&amp;H4325,Mapping!J:K,2,0)</f>
        <v>Hand Cream</v>
      </c>
      <c r="M4325" t="str">
        <f>IF(OR(I4325="PIZ BUIN",I4325="LISTERINE"),VLOOKUP(E4325,MAPEO!C:D,2,0)&amp;" "&amp;H4325,VLOOKUP(E4325,MAPEO!C:D,2,0))</f>
        <v>Neutrogena Hands</v>
      </c>
      <c r="N4325">
        <f>VLOOKUP(F4325,MD!A:B,2,0)</f>
        <v>0</v>
      </c>
    </row>
    <row r="4326" spans="1:14">
      <c r="A4326" t="s">
        <v>133</v>
      </c>
      <c r="B4326" t="s">
        <v>0</v>
      </c>
      <c r="C4326" t="s">
        <v>221</v>
      </c>
      <c r="D4326" t="s">
        <v>442</v>
      </c>
      <c r="E4326" t="s">
        <v>716</v>
      </c>
      <c r="F4326" t="s">
        <v>111</v>
      </c>
      <c r="G4326" s="3">
        <v>5801.66</v>
      </c>
      <c r="H4326" s="3" t="str">
        <f>VLOOKUP($A4326&amp;$C4326&amp;$B4326,Mapping!$C:$G,3,0)</f>
        <v>Beauty</v>
      </c>
      <c r="I4326" t="str">
        <f>VLOOKUP($A4326&amp;$C4326&amp;$B4326,Mapping!$C:$G,4,0)</f>
        <v>NEUTROGENA</v>
      </c>
      <c r="J4326" t="str">
        <f t="shared" si="67"/>
        <v>HANDS</v>
      </c>
      <c r="K4326" t="str">
        <f>VLOOKUP($A4326&amp;$C4326&amp;$B4326,Mapping!$C:$G,5,0)</f>
        <v>Adult Skin Care</v>
      </c>
      <c r="L4326" t="str">
        <f>VLOOKUP(J4326&amp;H4326,Mapping!J:K,2,0)</f>
        <v>Hand Cream</v>
      </c>
      <c r="M4326" t="str">
        <f>IF(OR(I4326="PIZ BUIN",I4326="LISTERINE"),VLOOKUP(E4326,MAPEO!C:D,2,0)&amp;" "&amp;H4326,VLOOKUP(E4326,MAPEO!C:D,2,0))</f>
        <v>Neutrogena Hands</v>
      </c>
      <c r="N4326">
        <f>VLOOKUP(F4326,MD!A:B,2,0)</f>
        <v>0</v>
      </c>
    </row>
    <row r="4327" spans="1:14">
      <c r="A4327" t="s">
        <v>133</v>
      </c>
      <c r="B4327" t="s">
        <v>0</v>
      </c>
      <c r="C4327" t="s">
        <v>221</v>
      </c>
      <c r="D4327" t="s">
        <v>442</v>
      </c>
      <c r="E4327" t="s">
        <v>716</v>
      </c>
      <c r="F4327" t="s">
        <v>114</v>
      </c>
      <c r="G4327" s="3">
        <v>22090.52</v>
      </c>
      <c r="H4327" s="3" t="str">
        <f>VLOOKUP($A4327&amp;$C4327&amp;$B4327,Mapping!$C:$G,3,0)</f>
        <v>Beauty</v>
      </c>
      <c r="I4327" t="str">
        <f>VLOOKUP($A4327&amp;$C4327&amp;$B4327,Mapping!$C:$G,4,0)</f>
        <v>NEUTROGENA</v>
      </c>
      <c r="J4327" t="str">
        <f t="shared" si="67"/>
        <v>HANDS</v>
      </c>
      <c r="K4327" t="str">
        <f>VLOOKUP($A4327&amp;$C4327&amp;$B4327,Mapping!$C:$G,5,0)</f>
        <v>Adult Skin Care</v>
      </c>
      <c r="L4327" t="str">
        <f>VLOOKUP(J4327&amp;H4327,Mapping!J:K,2,0)</f>
        <v>Hand Cream</v>
      </c>
      <c r="M4327" t="str">
        <f>IF(OR(I4327="PIZ BUIN",I4327="LISTERINE"),VLOOKUP(E4327,MAPEO!C:D,2,0)&amp;" "&amp;H4327,VLOOKUP(E4327,MAPEO!C:D,2,0))</f>
        <v>Neutrogena Hands</v>
      </c>
      <c r="N4327">
        <f>VLOOKUP(F4327,MD!A:B,2,0)</f>
        <v>0</v>
      </c>
    </row>
    <row r="4328" spans="1:14">
      <c r="A4328" t="s">
        <v>133</v>
      </c>
      <c r="B4328" t="s">
        <v>0</v>
      </c>
      <c r="C4328" t="s">
        <v>221</v>
      </c>
      <c r="D4328" t="s">
        <v>442</v>
      </c>
      <c r="E4328" t="s">
        <v>716</v>
      </c>
      <c r="F4328" t="s">
        <v>115</v>
      </c>
      <c r="G4328" s="3">
        <v>8642.43</v>
      </c>
      <c r="H4328" s="3" t="str">
        <f>VLOOKUP($A4328&amp;$C4328&amp;$B4328,Mapping!$C:$G,3,0)</f>
        <v>Beauty</v>
      </c>
      <c r="I4328" t="str">
        <f>VLOOKUP($A4328&amp;$C4328&amp;$B4328,Mapping!$C:$G,4,0)</f>
        <v>NEUTROGENA</v>
      </c>
      <c r="J4328" t="str">
        <f t="shared" si="67"/>
        <v>HANDS</v>
      </c>
      <c r="K4328" t="str">
        <f>VLOOKUP($A4328&amp;$C4328&amp;$B4328,Mapping!$C:$G,5,0)</f>
        <v>Adult Skin Care</v>
      </c>
      <c r="L4328" t="str">
        <f>VLOOKUP(J4328&amp;H4328,Mapping!J:K,2,0)</f>
        <v>Hand Cream</v>
      </c>
      <c r="M4328" t="str">
        <f>IF(OR(I4328="PIZ BUIN",I4328="LISTERINE"),VLOOKUP(E4328,MAPEO!C:D,2,0)&amp;" "&amp;H4328,VLOOKUP(E4328,MAPEO!C:D,2,0))</f>
        <v>Neutrogena Hands</v>
      </c>
      <c r="N4328" t="str">
        <f>VLOOKUP(F4328,MD!A:B,2,0)</f>
        <v>YTD 2016</v>
      </c>
    </row>
    <row r="4329" spans="1:14">
      <c r="A4329" t="s">
        <v>133</v>
      </c>
      <c r="B4329" t="s">
        <v>0</v>
      </c>
      <c r="C4329" t="s">
        <v>221</v>
      </c>
      <c r="D4329" t="s">
        <v>442</v>
      </c>
      <c r="E4329" t="s">
        <v>716</v>
      </c>
      <c r="F4329" t="s">
        <v>117</v>
      </c>
      <c r="G4329" s="3">
        <v>8237.4</v>
      </c>
      <c r="H4329" s="3" t="str">
        <f>VLOOKUP($A4329&amp;$C4329&amp;$B4329,Mapping!$C:$G,3,0)</f>
        <v>Beauty</v>
      </c>
      <c r="I4329" t="str">
        <f>VLOOKUP($A4329&amp;$C4329&amp;$B4329,Mapping!$C:$G,4,0)</f>
        <v>NEUTROGENA</v>
      </c>
      <c r="J4329" t="str">
        <f t="shared" si="67"/>
        <v>HANDS</v>
      </c>
      <c r="K4329" t="str">
        <f>VLOOKUP($A4329&amp;$C4329&amp;$B4329,Mapping!$C:$G,5,0)</f>
        <v>Adult Skin Care</v>
      </c>
      <c r="L4329" t="str">
        <f>VLOOKUP(J4329&amp;H4329,Mapping!J:K,2,0)</f>
        <v>Hand Cream</v>
      </c>
      <c r="M4329" t="str">
        <f>IF(OR(I4329="PIZ BUIN",I4329="LISTERINE"),VLOOKUP(E4329,MAPEO!C:D,2,0)&amp;" "&amp;H4329,VLOOKUP(E4329,MAPEO!C:D,2,0))</f>
        <v>Neutrogena Hands</v>
      </c>
      <c r="N4329" t="str">
        <f>VLOOKUP(F4329,MD!A:B,2,0)</f>
        <v>YTD 2016</v>
      </c>
    </row>
    <row r="4330" spans="1:14">
      <c r="A4330" t="s">
        <v>133</v>
      </c>
      <c r="B4330" t="s">
        <v>0</v>
      </c>
      <c r="C4330" t="s">
        <v>221</v>
      </c>
      <c r="D4330" t="s">
        <v>442</v>
      </c>
      <c r="E4330" t="s">
        <v>716</v>
      </c>
      <c r="F4330" t="s">
        <v>118</v>
      </c>
      <c r="G4330" s="3">
        <v>16698.310000000001</v>
      </c>
      <c r="H4330" s="3" t="str">
        <f>VLOOKUP($A4330&amp;$C4330&amp;$B4330,Mapping!$C:$G,3,0)</f>
        <v>Beauty</v>
      </c>
      <c r="I4330" t="str">
        <f>VLOOKUP($A4330&amp;$C4330&amp;$B4330,Mapping!$C:$G,4,0)</f>
        <v>NEUTROGENA</v>
      </c>
      <c r="J4330" t="str">
        <f t="shared" si="67"/>
        <v>HANDS</v>
      </c>
      <c r="K4330" t="str">
        <f>VLOOKUP($A4330&amp;$C4330&amp;$B4330,Mapping!$C:$G,5,0)</f>
        <v>Adult Skin Care</v>
      </c>
      <c r="L4330" t="str">
        <f>VLOOKUP(J4330&amp;H4330,Mapping!J:K,2,0)</f>
        <v>Hand Cream</v>
      </c>
      <c r="M4330" t="str">
        <f>IF(OR(I4330="PIZ BUIN",I4330="LISTERINE"),VLOOKUP(E4330,MAPEO!C:D,2,0)&amp;" "&amp;H4330,VLOOKUP(E4330,MAPEO!C:D,2,0))</f>
        <v>Neutrogena Hands</v>
      </c>
      <c r="N4330" t="str">
        <f>VLOOKUP(F4330,MD!A:B,2,0)</f>
        <v>YTD 2016</v>
      </c>
    </row>
    <row r="4331" spans="1:14">
      <c r="A4331" t="s">
        <v>133</v>
      </c>
      <c r="B4331" t="s">
        <v>0</v>
      </c>
      <c r="C4331" t="s">
        <v>221</v>
      </c>
      <c r="D4331" t="s">
        <v>442</v>
      </c>
      <c r="E4331" t="s">
        <v>717</v>
      </c>
      <c r="F4331" t="s">
        <v>96</v>
      </c>
      <c r="G4331" s="3">
        <v>30115.040000000001</v>
      </c>
      <c r="H4331" s="3" t="str">
        <f>VLOOKUP($A4331&amp;$C4331&amp;$B4331,Mapping!$C:$G,3,0)</f>
        <v>Beauty</v>
      </c>
      <c r="I4331" t="str">
        <f>VLOOKUP($A4331&amp;$C4331&amp;$B4331,Mapping!$C:$G,4,0)</f>
        <v>NEUTROGENA</v>
      </c>
      <c r="J4331" t="str">
        <f t="shared" si="67"/>
        <v>HANDS</v>
      </c>
      <c r="K4331" t="str">
        <f>VLOOKUP($A4331&amp;$C4331&amp;$B4331,Mapping!$C:$G,5,0)</f>
        <v>Adult Skin Care</v>
      </c>
      <c r="L4331" t="str">
        <f>VLOOKUP(J4331&amp;H4331,Mapping!J:K,2,0)</f>
        <v>Hand Cream</v>
      </c>
      <c r="M4331" t="str">
        <f>IF(OR(I4331="PIZ BUIN",I4331="LISTERINE"),VLOOKUP(E4331,MAPEO!C:D,2,0)&amp;" "&amp;H4331,VLOOKUP(E4331,MAPEO!C:D,2,0))</f>
        <v>Neutrogena Hands</v>
      </c>
      <c r="N4331" t="str">
        <f>VLOOKUP(F4331,MD!A:B,2,0)</f>
        <v>YTD 2015</v>
      </c>
    </row>
    <row r="4332" spans="1:14">
      <c r="A4332" t="s">
        <v>133</v>
      </c>
      <c r="B4332" t="s">
        <v>0</v>
      </c>
      <c r="C4332" t="s">
        <v>221</v>
      </c>
      <c r="D4332" t="s">
        <v>442</v>
      </c>
      <c r="E4332" t="s">
        <v>717</v>
      </c>
      <c r="F4332" t="s">
        <v>97</v>
      </c>
      <c r="G4332" s="3">
        <v>29391.97</v>
      </c>
      <c r="H4332" s="3" t="str">
        <f>VLOOKUP($A4332&amp;$C4332&amp;$B4332,Mapping!$C:$G,3,0)</f>
        <v>Beauty</v>
      </c>
      <c r="I4332" t="str">
        <f>VLOOKUP($A4332&amp;$C4332&amp;$B4332,Mapping!$C:$G,4,0)</f>
        <v>NEUTROGENA</v>
      </c>
      <c r="J4332" t="str">
        <f t="shared" si="67"/>
        <v>HANDS</v>
      </c>
      <c r="K4332" t="str">
        <f>VLOOKUP($A4332&amp;$C4332&amp;$B4332,Mapping!$C:$G,5,0)</f>
        <v>Adult Skin Care</v>
      </c>
      <c r="L4332" t="str">
        <f>VLOOKUP(J4332&amp;H4332,Mapping!J:K,2,0)</f>
        <v>Hand Cream</v>
      </c>
      <c r="M4332" t="str">
        <f>IF(OR(I4332="PIZ BUIN",I4332="LISTERINE"),VLOOKUP(E4332,MAPEO!C:D,2,0)&amp;" "&amp;H4332,VLOOKUP(E4332,MAPEO!C:D,2,0))</f>
        <v>Neutrogena Hands</v>
      </c>
      <c r="N4332" t="str">
        <f>VLOOKUP(F4332,MD!A:B,2,0)</f>
        <v>YTD 2015</v>
      </c>
    </row>
    <row r="4333" spans="1:14">
      <c r="A4333" t="s">
        <v>133</v>
      </c>
      <c r="B4333" t="s">
        <v>0</v>
      </c>
      <c r="C4333" t="s">
        <v>221</v>
      </c>
      <c r="D4333" t="s">
        <v>442</v>
      </c>
      <c r="E4333" t="s">
        <v>717</v>
      </c>
      <c r="F4333" t="s">
        <v>101</v>
      </c>
      <c r="G4333" s="3">
        <v>2657.13</v>
      </c>
      <c r="H4333" s="3" t="str">
        <f>VLOOKUP($A4333&amp;$C4333&amp;$B4333,Mapping!$C:$G,3,0)</f>
        <v>Beauty</v>
      </c>
      <c r="I4333" t="str">
        <f>VLOOKUP($A4333&amp;$C4333&amp;$B4333,Mapping!$C:$G,4,0)</f>
        <v>NEUTROGENA</v>
      </c>
      <c r="J4333" t="str">
        <f t="shared" si="67"/>
        <v>HANDS</v>
      </c>
      <c r="K4333" t="str">
        <f>VLOOKUP($A4333&amp;$C4333&amp;$B4333,Mapping!$C:$G,5,0)</f>
        <v>Adult Skin Care</v>
      </c>
      <c r="L4333" t="str">
        <f>VLOOKUP(J4333&amp;H4333,Mapping!J:K,2,0)</f>
        <v>Hand Cream</v>
      </c>
      <c r="M4333" t="str">
        <f>IF(OR(I4333="PIZ BUIN",I4333="LISTERINE"),VLOOKUP(E4333,MAPEO!C:D,2,0)&amp;" "&amp;H4333,VLOOKUP(E4333,MAPEO!C:D,2,0))</f>
        <v>Neutrogena Hands</v>
      </c>
      <c r="N4333" t="str">
        <f>VLOOKUP(F4333,MD!A:B,2,0)</f>
        <v>YTD 2015</v>
      </c>
    </row>
    <row r="4334" spans="1:14">
      <c r="A4334" t="s">
        <v>133</v>
      </c>
      <c r="B4334" t="s">
        <v>0</v>
      </c>
      <c r="C4334" t="s">
        <v>221</v>
      </c>
      <c r="D4334" t="s">
        <v>442</v>
      </c>
      <c r="E4334" t="s">
        <v>717</v>
      </c>
      <c r="F4334" t="s">
        <v>104</v>
      </c>
      <c r="G4334" s="3">
        <v>77954.45</v>
      </c>
      <c r="H4334" s="3" t="str">
        <f>VLOOKUP($A4334&amp;$C4334&amp;$B4334,Mapping!$C:$G,3,0)</f>
        <v>Beauty</v>
      </c>
      <c r="I4334" t="str">
        <f>VLOOKUP($A4334&amp;$C4334&amp;$B4334,Mapping!$C:$G,4,0)</f>
        <v>NEUTROGENA</v>
      </c>
      <c r="J4334" t="str">
        <f t="shared" si="67"/>
        <v>HANDS</v>
      </c>
      <c r="K4334" t="str">
        <f>VLOOKUP($A4334&amp;$C4334&amp;$B4334,Mapping!$C:$G,5,0)</f>
        <v>Adult Skin Care</v>
      </c>
      <c r="L4334" t="str">
        <f>VLOOKUP(J4334&amp;H4334,Mapping!J:K,2,0)</f>
        <v>Hand Cream</v>
      </c>
      <c r="M4334" t="str">
        <f>IF(OR(I4334="PIZ BUIN",I4334="LISTERINE"),VLOOKUP(E4334,MAPEO!C:D,2,0)&amp;" "&amp;H4334,VLOOKUP(E4334,MAPEO!C:D,2,0))</f>
        <v>Neutrogena Hands</v>
      </c>
      <c r="N4334" t="str">
        <f>VLOOKUP(F4334,MD!A:B,2,0)</f>
        <v>YTD 2015</v>
      </c>
    </row>
    <row r="4335" spans="1:14">
      <c r="A4335" t="s">
        <v>133</v>
      </c>
      <c r="B4335" t="s">
        <v>0</v>
      </c>
      <c r="C4335" t="s">
        <v>221</v>
      </c>
      <c r="D4335" t="s">
        <v>442</v>
      </c>
      <c r="E4335" t="s">
        <v>717</v>
      </c>
      <c r="F4335" t="s">
        <v>105</v>
      </c>
      <c r="G4335" s="3">
        <v>44298.02</v>
      </c>
      <c r="H4335" s="3" t="str">
        <f>VLOOKUP($A4335&amp;$C4335&amp;$B4335,Mapping!$C:$G,3,0)</f>
        <v>Beauty</v>
      </c>
      <c r="I4335" t="str">
        <f>VLOOKUP($A4335&amp;$C4335&amp;$B4335,Mapping!$C:$G,4,0)</f>
        <v>NEUTROGENA</v>
      </c>
      <c r="J4335" t="str">
        <f t="shared" si="67"/>
        <v>HANDS</v>
      </c>
      <c r="K4335" t="str">
        <f>VLOOKUP($A4335&amp;$C4335&amp;$B4335,Mapping!$C:$G,5,0)</f>
        <v>Adult Skin Care</v>
      </c>
      <c r="L4335" t="str">
        <f>VLOOKUP(J4335&amp;H4335,Mapping!J:K,2,0)</f>
        <v>Hand Cream</v>
      </c>
      <c r="M4335" t="str">
        <f>IF(OR(I4335="PIZ BUIN",I4335="LISTERINE"),VLOOKUP(E4335,MAPEO!C:D,2,0)&amp;" "&amp;H4335,VLOOKUP(E4335,MAPEO!C:D,2,0))</f>
        <v>Neutrogena Hands</v>
      </c>
      <c r="N4335" t="str">
        <f>VLOOKUP(F4335,MD!A:B,2,0)</f>
        <v>YTD 2015</v>
      </c>
    </row>
    <row r="4336" spans="1:14">
      <c r="A4336" t="s">
        <v>133</v>
      </c>
      <c r="B4336" t="s">
        <v>0</v>
      </c>
      <c r="C4336" t="s">
        <v>221</v>
      </c>
      <c r="D4336" t="s">
        <v>442</v>
      </c>
      <c r="E4336" t="s">
        <v>717</v>
      </c>
      <c r="F4336" t="s">
        <v>106</v>
      </c>
      <c r="G4336" s="3">
        <v>9899.64</v>
      </c>
      <c r="H4336" s="3" t="str">
        <f>VLOOKUP($A4336&amp;$C4336&amp;$B4336,Mapping!$C:$G,3,0)</f>
        <v>Beauty</v>
      </c>
      <c r="I4336" t="str">
        <f>VLOOKUP($A4336&amp;$C4336&amp;$B4336,Mapping!$C:$G,4,0)</f>
        <v>NEUTROGENA</v>
      </c>
      <c r="J4336" t="str">
        <f t="shared" si="67"/>
        <v>HANDS</v>
      </c>
      <c r="K4336" t="str">
        <f>VLOOKUP($A4336&amp;$C4336&amp;$B4336,Mapping!$C:$G,5,0)</f>
        <v>Adult Skin Care</v>
      </c>
      <c r="L4336" t="str">
        <f>VLOOKUP(J4336&amp;H4336,Mapping!J:K,2,0)</f>
        <v>Hand Cream</v>
      </c>
      <c r="M4336" t="str">
        <f>IF(OR(I4336="PIZ BUIN",I4336="LISTERINE"),VLOOKUP(E4336,MAPEO!C:D,2,0)&amp;" "&amp;H4336,VLOOKUP(E4336,MAPEO!C:D,2,0))</f>
        <v>Neutrogena Hands</v>
      </c>
      <c r="N4336" t="str">
        <f>VLOOKUP(F4336,MD!A:B,2,0)</f>
        <v>YTD 2015</v>
      </c>
    </row>
    <row r="4337" spans="1:14">
      <c r="A4337" t="s">
        <v>133</v>
      </c>
      <c r="B4337" t="s">
        <v>0</v>
      </c>
      <c r="C4337" t="s">
        <v>221</v>
      </c>
      <c r="D4337" t="s">
        <v>442</v>
      </c>
      <c r="E4337" t="s">
        <v>717</v>
      </c>
      <c r="F4337" t="s">
        <v>108</v>
      </c>
      <c r="G4337" s="3">
        <v>2261.17</v>
      </c>
      <c r="H4337" s="3" t="str">
        <f>VLOOKUP($A4337&amp;$C4337&amp;$B4337,Mapping!$C:$G,3,0)</f>
        <v>Beauty</v>
      </c>
      <c r="I4337" t="str">
        <f>VLOOKUP($A4337&amp;$C4337&amp;$B4337,Mapping!$C:$G,4,0)</f>
        <v>NEUTROGENA</v>
      </c>
      <c r="J4337" t="str">
        <f t="shared" si="67"/>
        <v>HANDS</v>
      </c>
      <c r="K4337" t="str">
        <f>VLOOKUP($A4337&amp;$C4337&amp;$B4337,Mapping!$C:$G,5,0)</f>
        <v>Adult Skin Care</v>
      </c>
      <c r="L4337" t="str">
        <f>VLOOKUP(J4337&amp;H4337,Mapping!J:K,2,0)</f>
        <v>Hand Cream</v>
      </c>
      <c r="M4337" t="str">
        <f>IF(OR(I4337="PIZ BUIN",I4337="LISTERINE"),VLOOKUP(E4337,MAPEO!C:D,2,0)&amp;" "&amp;H4337,VLOOKUP(E4337,MAPEO!C:D,2,0))</f>
        <v>Neutrogena Hands</v>
      </c>
      <c r="N4337">
        <f>VLOOKUP(F4337,MD!A:B,2,0)</f>
        <v>0</v>
      </c>
    </row>
    <row r="4338" spans="1:14">
      <c r="A4338" t="s">
        <v>133</v>
      </c>
      <c r="B4338" t="s">
        <v>0</v>
      </c>
      <c r="C4338" t="s">
        <v>221</v>
      </c>
      <c r="D4338" t="s">
        <v>442</v>
      </c>
      <c r="E4338" t="s">
        <v>717</v>
      </c>
      <c r="F4338" t="s">
        <v>109</v>
      </c>
      <c r="G4338" s="3">
        <v>116763.3</v>
      </c>
      <c r="H4338" s="3" t="str">
        <f>VLOOKUP($A4338&amp;$C4338&amp;$B4338,Mapping!$C:$G,3,0)</f>
        <v>Beauty</v>
      </c>
      <c r="I4338" t="str">
        <f>VLOOKUP($A4338&amp;$C4338&amp;$B4338,Mapping!$C:$G,4,0)</f>
        <v>NEUTROGENA</v>
      </c>
      <c r="J4338" t="str">
        <f t="shared" si="67"/>
        <v>HANDS</v>
      </c>
      <c r="K4338" t="str">
        <f>VLOOKUP($A4338&amp;$C4338&amp;$B4338,Mapping!$C:$G,5,0)</f>
        <v>Adult Skin Care</v>
      </c>
      <c r="L4338" t="str">
        <f>VLOOKUP(J4338&amp;H4338,Mapping!J:K,2,0)</f>
        <v>Hand Cream</v>
      </c>
      <c r="M4338" t="str">
        <f>IF(OR(I4338="PIZ BUIN",I4338="LISTERINE"),VLOOKUP(E4338,MAPEO!C:D,2,0)&amp;" "&amp;H4338,VLOOKUP(E4338,MAPEO!C:D,2,0))</f>
        <v>Neutrogena Hands</v>
      </c>
      <c r="N4338">
        <f>VLOOKUP(F4338,MD!A:B,2,0)</f>
        <v>0</v>
      </c>
    </row>
    <row r="4339" spans="1:14">
      <c r="A4339" t="s">
        <v>133</v>
      </c>
      <c r="B4339" t="s">
        <v>0</v>
      </c>
      <c r="C4339" t="s">
        <v>221</v>
      </c>
      <c r="D4339" t="s">
        <v>442</v>
      </c>
      <c r="E4339" t="s">
        <v>717</v>
      </c>
      <c r="F4339" t="s">
        <v>110</v>
      </c>
      <c r="G4339" s="3">
        <v>50351.17</v>
      </c>
      <c r="H4339" s="3" t="str">
        <f>VLOOKUP($A4339&amp;$C4339&amp;$B4339,Mapping!$C:$G,3,0)</f>
        <v>Beauty</v>
      </c>
      <c r="I4339" t="str">
        <f>VLOOKUP($A4339&amp;$C4339&amp;$B4339,Mapping!$C:$G,4,0)</f>
        <v>NEUTROGENA</v>
      </c>
      <c r="J4339" t="str">
        <f t="shared" si="67"/>
        <v>HANDS</v>
      </c>
      <c r="K4339" t="str">
        <f>VLOOKUP($A4339&amp;$C4339&amp;$B4339,Mapping!$C:$G,5,0)</f>
        <v>Adult Skin Care</v>
      </c>
      <c r="L4339" t="str">
        <f>VLOOKUP(J4339&amp;H4339,Mapping!J:K,2,0)</f>
        <v>Hand Cream</v>
      </c>
      <c r="M4339" t="str">
        <f>IF(OR(I4339="PIZ BUIN",I4339="LISTERINE"),VLOOKUP(E4339,MAPEO!C:D,2,0)&amp;" "&amp;H4339,VLOOKUP(E4339,MAPEO!C:D,2,0))</f>
        <v>Neutrogena Hands</v>
      </c>
      <c r="N4339">
        <f>VLOOKUP(F4339,MD!A:B,2,0)</f>
        <v>0</v>
      </c>
    </row>
    <row r="4340" spans="1:14">
      <c r="A4340" t="s">
        <v>133</v>
      </c>
      <c r="B4340" t="s">
        <v>0</v>
      </c>
      <c r="C4340" t="s">
        <v>221</v>
      </c>
      <c r="D4340" t="s">
        <v>442</v>
      </c>
      <c r="E4340" t="s">
        <v>717</v>
      </c>
      <c r="F4340" t="s">
        <v>111</v>
      </c>
      <c r="G4340" s="3">
        <v>34536.239999999998</v>
      </c>
      <c r="H4340" s="3" t="str">
        <f>VLOOKUP($A4340&amp;$C4340&amp;$B4340,Mapping!$C:$G,3,0)</f>
        <v>Beauty</v>
      </c>
      <c r="I4340" t="str">
        <f>VLOOKUP($A4340&amp;$C4340&amp;$B4340,Mapping!$C:$G,4,0)</f>
        <v>NEUTROGENA</v>
      </c>
      <c r="J4340" t="str">
        <f t="shared" si="67"/>
        <v>HANDS</v>
      </c>
      <c r="K4340" t="str">
        <f>VLOOKUP($A4340&amp;$C4340&amp;$B4340,Mapping!$C:$G,5,0)</f>
        <v>Adult Skin Care</v>
      </c>
      <c r="L4340" t="str">
        <f>VLOOKUP(J4340&amp;H4340,Mapping!J:K,2,0)</f>
        <v>Hand Cream</v>
      </c>
      <c r="M4340" t="str">
        <f>IF(OR(I4340="PIZ BUIN",I4340="LISTERINE"),VLOOKUP(E4340,MAPEO!C:D,2,0)&amp;" "&amp;H4340,VLOOKUP(E4340,MAPEO!C:D,2,0))</f>
        <v>Neutrogena Hands</v>
      </c>
      <c r="N4340">
        <f>VLOOKUP(F4340,MD!A:B,2,0)</f>
        <v>0</v>
      </c>
    </row>
    <row r="4341" spans="1:14">
      <c r="A4341" t="s">
        <v>133</v>
      </c>
      <c r="B4341" t="s">
        <v>0</v>
      </c>
      <c r="C4341" t="s">
        <v>221</v>
      </c>
      <c r="D4341" t="s">
        <v>442</v>
      </c>
      <c r="E4341" t="s">
        <v>717</v>
      </c>
      <c r="F4341" t="s">
        <v>114</v>
      </c>
      <c r="G4341" s="3">
        <v>29851.18</v>
      </c>
      <c r="H4341" s="3" t="str">
        <f>VLOOKUP($A4341&amp;$C4341&amp;$B4341,Mapping!$C:$G,3,0)</f>
        <v>Beauty</v>
      </c>
      <c r="I4341" t="str">
        <f>VLOOKUP($A4341&amp;$C4341&amp;$B4341,Mapping!$C:$G,4,0)</f>
        <v>NEUTROGENA</v>
      </c>
      <c r="J4341" t="str">
        <f t="shared" si="67"/>
        <v>HANDS</v>
      </c>
      <c r="K4341" t="str">
        <f>VLOOKUP($A4341&amp;$C4341&amp;$B4341,Mapping!$C:$G,5,0)</f>
        <v>Adult Skin Care</v>
      </c>
      <c r="L4341" t="str">
        <f>VLOOKUP(J4341&amp;H4341,Mapping!J:K,2,0)</f>
        <v>Hand Cream</v>
      </c>
      <c r="M4341" t="str">
        <f>IF(OR(I4341="PIZ BUIN",I4341="LISTERINE"),VLOOKUP(E4341,MAPEO!C:D,2,0)&amp;" "&amp;H4341,VLOOKUP(E4341,MAPEO!C:D,2,0))</f>
        <v>Neutrogena Hands</v>
      </c>
      <c r="N4341">
        <f>VLOOKUP(F4341,MD!A:B,2,0)</f>
        <v>0</v>
      </c>
    </row>
    <row r="4342" spans="1:14">
      <c r="A4342" t="s">
        <v>133</v>
      </c>
      <c r="B4342" t="s">
        <v>0</v>
      </c>
      <c r="C4342" t="s">
        <v>221</v>
      </c>
      <c r="D4342" t="s">
        <v>442</v>
      </c>
      <c r="E4342" t="s">
        <v>717</v>
      </c>
      <c r="F4342" t="s">
        <v>115</v>
      </c>
      <c r="G4342" s="3">
        <v>20974.58</v>
      </c>
      <c r="H4342" s="3" t="str">
        <f>VLOOKUP($A4342&amp;$C4342&amp;$B4342,Mapping!$C:$G,3,0)</f>
        <v>Beauty</v>
      </c>
      <c r="I4342" t="str">
        <f>VLOOKUP($A4342&amp;$C4342&amp;$B4342,Mapping!$C:$G,4,0)</f>
        <v>NEUTROGENA</v>
      </c>
      <c r="J4342" t="str">
        <f t="shared" si="67"/>
        <v>HANDS</v>
      </c>
      <c r="K4342" t="str">
        <f>VLOOKUP($A4342&amp;$C4342&amp;$B4342,Mapping!$C:$G,5,0)</f>
        <v>Adult Skin Care</v>
      </c>
      <c r="L4342" t="str">
        <f>VLOOKUP(J4342&amp;H4342,Mapping!J:K,2,0)</f>
        <v>Hand Cream</v>
      </c>
      <c r="M4342" t="str">
        <f>IF(OR(I4342="PIZ BUIN",I4342="LISTERINE"),VLOOKUP(E4342,MAPEO!C:D,2,0)&amp;" "&amp;H4342,VLOOKUP(E4342,MAPEO!C:D,2,0))</f>
        <v>Neutrogena Hands</v>
      </c>
      <c r="N4342" t="str">
        <f>VLOOKUP(F4342,MD!A:B,2,0)</f>
        <v>YTD 2016</v>
      </c>
    </row>
    <row r="4343" spans="1:14">
      <c r="A4343" t="s">
        <v>133</v>
      </c>
      <c r="B4343" t="s">
        <v>0</v>
      </c>
      <c r="C4343" t="s">
        <v>221</v>
      </c>
      <c r="D4343" t="s">
        <v>442</v>
      </c>
      <c r="E4343" t="s">
        <v>717</v>
      </c>
      <c r="F4343" t="s">
        <v>117</v>
      </c>
      <c r="G4343" s="3">
        <v>28897.25</v>
      </c>
      <c r="H4343" s="3" t="str">
        <f>VLOOKUP($A4343&amp;$C4343&amp;$B4343,Mapping!$C:$G,3,0)</f>
        <v>Beauty</v>
      </c>
      <c r="I4343" t="str">
        <f>VLOOKUP($A4343&amp;$C4343&amp;$B4343,Mapping!$C:$G,4,0)</f>
        <v>NEUTROGENA</v>
      </c>
      <c r="J4343" t="str">
        <f t="shared" ref="J4343:J4406" si="68">IF(OR(C4343="ROC",C4343="COMPEED"),E4343,D4343)</f>
        <v>HANDS</v>
      </c>
      <c r="K4343" t="str">
        <f>VLOOKUP($A4343&amp;$C4343&amp;$B4343,Mapping!$C:$G,5,0)</f>
        <v>Adult Skin Care</v>
      </c>
      <c r="L4343" t="str">
        <f>VLOOKUP(J4343&amp;H4343,Mapping!J:K,2,0)</f>
        <v>Hand Cream</v>
      </c>
      <c r="M4343" t="str">
        <f>IF(OR(I4343="PIZ BUIN",I4343="LISTERINE"),VLOOKUP(E4343,MAPEO!C:D,2,0)&amp;" "&amp;H4343,VLOOKUP(E4343,MAPEO!C:D,2,0))</f>
        <v>Neutrogena Hands</v>
      </c>
      <c r="N4343" t="str">
        <f>VLOOKUP(F4343,MD!A:B,2,0)</f>
        <v>YTD 2016</v>
      </c>
    </row>
    <row r="4344" spans="1:14">
      <c r="A4344" t="s">
        <v>133</v>
      </c>
      <c r="B4344" t="s">
        <v>0</v>
      </c>
      <c r="C4344" t="s">
        <v>221</v>
      </c>
      <c r="D4344" t="s">
        <v>442</v>
      </c>
      <c r="E4344" t="s">
        <v>717</v>
      </c>
      <c r="F4344" t="s">
        <v>118</v>
      </c>
      <c r="G4344" s="3">
        <v>25991.23</v>
      </c>
      <c r="H4344" s="3" t="str">
        <f>VLOOKUP($A4344&amp;$C4344&amp;$B4344,Mapping!$C:$G,3,0)</f>
        <v>Beauty</v>
      </c>
      <c r="I4344" t="str">
        <f>VLOOKUP($A4344&amp;$C4344&amp;$B4344,Mapping!$C:$G,4,0)</f>
        <v>NEUTROGENA</v>
      </c>
      <c r="J4344" t="str">
        <f t="shared" si="68"/>
        <v>HANDS</v>
      </c>
      <c r="K4344" t="str">
        <f>VLOOKUP($A4344&amp;$C4344&amp;$B4344,Mapping!$C:$G,5,0)</f>
        <v>Adult Skin Care</v>
      </c>
      <c r="L4344" t="str">
        <f>VLOOKUP(J4344&amp;H4344,Mapping!J:K,2,0)</f>
        <v>Hand Cream</v>
      </c>
      <c r="M4344" t="str">
        <f>IF(OR(I4344="PIZ BUIN",I4344="LISTERINE"),VLOOKUP(E4344,MAPEO!C:D,2,0)&amp;" "&amp;H4344,VLOOKUP(E4344,MAPEO!C:D,2,0))</f>
        <v>Neutrogena Hands</v>
      </c>
      <c r="N4344" t="str">
        <f>VLOOKUP(F4344,MD!A:B,2,0)</f>
        <v>YTD 2016</v>
      </c>
    </row>
    <row r="4345" spans="1:14">
      <c r="A4345" t="s">
        <v>133</v>
      </c>
      <c r="B4345" t="s">
        <v>0</v>
      </c>
      <c r="C4345" t="s">
        <v>221</v>
      </c>
      <c r="D4345" t="s">
        <v>443</v>
      </c>
      <c r="E4345" t="s">
        <v>718</v>
      </c>
      <c r="F4345" t="s">
        <v>482</v>
      </c>
      <c r="G4345" s="3">
        <v>19075.04</v>
      </c>
      <c r="H4345" s="3" t="str">
        <f>VLOOKUP($A4345&amp;$C4345&amp;$B4345,Mapping!$C:$G,3,0)</f>
        <v>Beauty</v>
      </c>
      <c r="I4345" t="str">
        <f>VLOOKUP($A4345&amp;$C4345&amp;$B4345,Mapping!$C:$G,4,0)</f>
        <v>NEUTROGENA</v>
      </c>
      <c r="J4345" t="str">
        <f t="shared" si="68"/>
        <v>LIP CARE</v>
      </c>
      <c r="K4345" t="str">
        <f>VLOOKUP($A4345&amp;$C4345&amp;$B4345,Mapping!$C:$G,5,0)</f>
        <v>Adult Skin Care</v>
      </c>
      <c r="L4345" t="str">
        <f>VLOOKUP(J4345&amp;H4345,Mapping!J:K,2,0)</f>
        <v>Lip Care</v>
      </c>
      <c r="M4345" t="str">
        <f>IF(OR(I4345="PIZ BUIN",I4345="LISTERINE"),VLOOKUP(E4345,MAPEO!C:D,2,0)&amp;" "&amp;H4345,VLOOKUP(E4345,MAPEO!C:D,2,0))</f>
        <v>Neutrogena Lips</v>
      </c>
      <c r="N4345">
        <f>VLOOKUP(F4345,MD!A:B,2,0)</f>
        <v>0</v>
      </c>
    </row>
    <row r="4346" spans="1:14">
      <c r="A4346" t="s">
        <v>133</v>
      </c>
      <c r="B4346" t="s">
        <v>0</v>
      </c>
      <c r="C4346" t="s">
        <v>221</v>
      </c>
      <c r="D4346" t="s">
        <v>443</v>
      </c>
      <c r="E4346" t="s">
        <v>718</v>
      </c>
      <c r="F4346" t="s">
        <v>483</v>
      </c>
      <c r="G4346" s="3">
        <v>43749.64</v>
      </c>
      <c r="H4346" s="3" t="str">
        <f>VLOOKUP($A4346&amp;$C4346&amp;$B4346,Mapping!$C:$G,3,0)</f>
        <v>Beauty</v>
      </c>
      <c r="I4346" t="str">
        <f>VLOOKUP($A4346&amp;$C4346&amp;$B4346,Mapping!$C:$G,4,0)</f>
        <v>NEUTROGENA</v>
      </c>
      <c r="J4346" t="str">
        <f t="shared" si="68"/>
        <v>LIP CARE</v>
      </c>
      <c r="K4346" t="str">
        <f>VLOOKUP($A4346&amp;$C4346&amp;$B4346,Mapping!$C:$G,5,0)</f>
        <v>Adult Skin Care</v>
      </c>
      <c r="L4346" t="str">
        <f>VLOOKUP(J4346&amp;H4346,Mapping!J:K,2,0)</f>
        <v>Lip Care</v>
      </c>
      <c r="M4346" t="str">
        <f>IF(OR(I4346="PIZ BUIN",I4346="LISTERINE"),VLOOKUP(E4346,MAPEO!C:D,2,0)&amp;" "&amp;H4346,VLOOKUP(E4346,MAPEO!C:D,2,0))</f>
        <v>Neutrogena Lips</v>
      </c>
      <c r="N4346">
        <f>VLOOKUP(F4346,MD!A:B,2,0)</f>
        <v>0</v>
      </c>
    </row>
    <row r="4347" spans="1:14">
      <c r="A4347" t="s">
        <v>133</v>
      </c>
      <c r="B4347" t="s">
        <v>0</v>
      </c>
      <c r="C4347" t="s">
        <v>221</v>
      </c>
      <c r="D4347" t="s">
        <v>443</v>
      </c>
      <c r="E4347" t="s">
        <v>718</v>
      </c>
      <c r="F4347" t="s">
        <v>484</v>
      </c>
      <c r="G4347" s="3">
        <v>39691.089999999997</v>
      </c>
      <c r="H4347" s="3" t="str">
        <f>VLOOKUP($A4347&amp;$C4347&amp;$B4347,Mapping!$C:$G,3,0)</f>
        <v>Beauty</v>
      </c>
      <c r="I4347" t="str">
        <f>VLOOKUP($A4347&amp;$C4347&amp;$B4347,Mapping!$C:$G,4,0)</f>
        <v>NEUTROGENA</v>
      </c>
      <c r="J4347" t="str">
        <f t="shared" si="68"/>
        <v>LIP CARE</v>
      </c>
      <c r="K4347" t="str">
        <f>VLOOKUP($A4347&amp;$C4347&amp;$B4347,Mapping!$C:$G,5,0)</f>
        <v>Adult Skin Care</v>
      </c>
      <c r="L4347" t="str">
        <f>VLOOKUP(J4347&amp;H4347,Mapping!J:K,2,0)</f>
        <v>Lip Care</v>
      </c>
      <c r="M4347" t="str">
        <f>IF(OR(I4347="PIZ BUIN",I4347="LISTERINE"),VLOOKUP(E4347,MAPEO!C:D,2,0)&amp;" "&amp;H4347,VLOOKUP(E4347,MAPEO!C:D,2,0))</f>
        <v>Neutrogena Lips</v>
      </c>
      <c r="N4347">
        <f>VLOOKUP(F4347,MD!A:B,2,0)</f>
        <v>0</v>
      </c>
    </row>
    <row r="4348" spans="1:14">
      <c r="A4348" t="s">
        <v>133</v>
      </c>
      <c r="B4348" t="s">
        <v>0</v>
      </c>
      <c r="C4348" t="s">
        <v>221</v>
      </c>
      <c r="D4348" t="s">
        <v>443</v>
      </c>
      <c r="E4348" t="s">
        <v>718</v>
      </c>
      <c r="F4348" t="s">
        <v>485</v>
      </c>
      <c r="G4348" s="3">
        <v>9224.01</v>
      </c>
      <c r="H4348" s="3" t="str">
        <f>VLOOKUP($A4348&amp;$C4348&amp;$B4348,Mapping!$C:$G,3,0)</f>
        <v>Beauty</v>
      </c>
      <c r="I4348" t="str">
        <f>VLOOKUP($A4348&amp;$C4348&amp;$B4348,Mapping!$C:$G,4,0)</f>
        <v>NEUTROGENA</v>
      </c>
      <c r="J4348" t="str">
        <f t="shared" si="68"/>
        <v>LIP CARE</v>
      </c>
      <c r="K4348" t="str">
        <f>VLOOKUP($A4348&amp;$C4348&amp;$B4348,Mapping!$C:$G,5,0)</f>
        <v>Adult Skin Care</v>
      </c>
      <c r="L4348" t="str">
        <f>VLOOKUP(J4348&amp;H4348,Mapping!J:K,2,0)</f>
        <v>Lip Care</v>
      </c>
      <c r="M4348" t="str">
        <f>IF(OR(I4348="PIZ BUIN",I4348="LISTERINE"),VLOOKUP(E4348,MAPEO!C:D,2,0)&amp;" "&amp;H4348,VLOOKUP(E4348,MAPEO!C:D,2,0))</f>
        <v>Neutrogena Lips</v>
      </c>
      <c r="N4348">
        <f>VLOOKUP(F4348,MD!A:B,2,0)</f>
        <v>0</v>
      </c>
    </row>
    <row r="4349" spans="1:14">
      <c r="A4349" t="s">
        <v>133</v>
      </c>
      <c r="B4349" t="s">
        <v>0</v>
      </c>
      <c r="C4349" t="s">
        <v>221</v>
      </c>
      <c r="D4349" t="s">
        <v>443</v>
      </c>
      <c r="E4349" t="s">
        <v>718</v>
      </c>
      <c r="F4349" t="s">
        <v>486</v>
      </c>
      <c r="G4349" s="3">
        <v>9560.48</v>
      </c>
      <c r="H4349" s="3" t="str">
        <f>VLOOKUP($A4349&amp;$C4349&amp;$B4349,Mapping!$C:$G,3,0)</f>
        <v>Beauty</v>
      </c>
      <c r="I4349" t="str">
        <f>VLOOKUP($A4349&amp;$C4349&amp;$B4349,Mapping!$C:$G,4,0)</f>
        <v>NEUTROGENA</v>
      </c>
      <c r="J4349" t="str">
        <f t="shared" si="68"/>
        <v>LIP CARE</v>
      </c>
      <c r="K4349" t="str">
        <f>VLOOKUP($A4349&amp;$C4349&amp;$B4349,Mapping!$C:$G,5,0)</f>
        <v>Adult Skin Care</v>
      </c>
      <c r="L4349" t="str">
        <f>VLOOKUP(J4349&amp;H4349,Mapping!J:K,2,0)</f>
        <v>Lip Care</v>
      </c>
      <c r="M4349" t="str">
        <f>IF(OR(I4349="PIZ BUIN",I4349="LISTERINE"),VLOOKUP(E4349,MAPEO!C:D,2,0)&amp;" "&amp;H4349,VLOOKUP(E4349,MAPEO!C:D,2,0))</f>
        <v>Neutrogena Lips</v>
      </c>
      <c r="N4349">
        <f>VLOOKUP(F4349,MD!A:B,2,0)</f>
        <v>0</v>
      </c>
    </row>
    <row r="4350" spans="1:14">
      <c r="A4350" t="s">
        <v>133</v>
      </c>
      <c r="B4350" t="s">
        <v>0</v>
      </c>
      <c r="C4350" t="s">
        <v>221</v>
      </c>
      <c r="D4350" t="s">
        <v>443</v>
      </c>
      <c r="E4350" t="s">
        <v>718</v>
      </c>
      <c r="F4350" t="s">
        <v>487</v>
      </c>
      <c r="G4350" s="3">
        <v>31538.240000000002</v>
      </c>
      <c r="H4350" s="3" t="str">
        <f>VLOOKUP($A4350&amp;$C4350&amp;$B4350,Mapping!$C:$G,3,0)</f>
        <v>Beauty</v>
      </c>
      <c r="I4350" t="str">
        <f>VLOOKUP($A4350&amp;$C4350&amp;$B4350,Mapping!$C:$G,4,0)</f>
        <v>NEUTROGENA</v>
      </c>
      <c r="J4350" t="str">
        <f t="shared" si="68"/>
        <v>LIP CARE</v>
      </c>
      <c r="K4350" t="str">
        <f>VLOOKUP($A4350&amp;$C4350&amp;$B4350,Mapping!$C:$G,5,0)</f>
        <v>Adult Skin Care</v>
      </c>
      <c r="L4350" t="str">
        <f>VLOOKUP(J4350&amp;H4350,Mapping!J:K,2,0)</f>
        <v>Lip Care</v>
      </c>
      <c r="M4350" t="str">
        <f>IF(OR(I4350="PIZ BUIN",I4350="LISTERINE"),VLOOKUP(E4350,MAPEO!C:D,2,0)&amp;" "&amp;H4350,VLOOKUP(E4350,MAPEO!C:D,2,0))</f>
        <v>Neutrogena Lips</v>
      </c>
      <c r="N4350">
        <f>VLOOKUP(F4350,MD!A:B,2,0)</f>
        <v>0</v>
      </c>
    </row>
    <row r="4351" spans="1:14">
      <c r="A4351" t="s">
        <v>133</v>
      </c>
      <c r="B4351" t="s">
        <v>0</v>
      </c>
      <c r="C4351" t="s">
        <v>221</v>
      </c>
      <c r="D4351" t="s">
        <v>443</v>
      </c>
      <c r="E4351" t="s">
        <v>718</v>
      </c>
      <c r="F4351" t="s">
        <v>488</v>
      </c>
      <c r="G4351" s="3">
        <v>5264.31</v>
      </c>
      <c r="H4351" s="3" t="str">
        <f>VLOOKUP($A4351&amp;$C4351&amp;$B4351,Mapping!$C:$G,3,0)</f>
        <v>Beauty</v>
      </c>
      <c r="I4351" t="str">
        <f>VLOOKUP($A4351&amp;$C4351&amp;$B4351,Mapping!$C:$G,4,0)</f>
        <v>NEUTROGENA</v>
      </c>
      <c r="J4351" t="str">
        <f t="shared" si="68"/>
        <v>LIP CARE</v>
      </c>
      <c r="K4351" t="str">
        <f>VLOOKUP($A4351&amp;$C4351&amp;$B4351,Mapping!$C:$G,5,0)</f>
        <v>Adult Skin Care</v>
      </c>
      <c r="L4351" t="str">
        <f>VLOOKUP(J4351&amp;H4351,Mapping!J:K,2,0)</f>
        <v>Lip Care</v>
      </c>
      <c r="M4351" t="str">
        <f>IF(OR(I4351="PIZ BUIN",I4351="LISTERINE"),VLOOKUP(E4351,MAPEO!C:D,2,0)&amp;" "&amp;H4351,VLOOKUP(E4351,MAPEO!C:D,2,0))</f>
        <v>Neutrogena Lips</v>
      </c>
      <c r="N4351">
        <f>VLOOKUP(F4351,MD!A:B,2,0)</f>
        <v>0</v>
      </c>
    </row>
    <row r="4352" spans="1:14">
      <c r="A4352" t="s">
        <v>133</v>
      </c>
      <c r="B4352" t="s">
        <v>0</v>
      </c>
      <c r="C4352" t="s">
        <v>221</v>
      </c>
      <c r="D4352" t="s">
        <v>443</v>
      </c>
      <c r="E4352" t="s">
        <v>718</v>
      </c>
      <c r="F4352" t="s">
        <v>489</v>
      </c>
      <c r="G4352" s="3">
        <v>3403.18</v>
      </c>
      <c r="H4352" s="3" t="str">
        <f>VLOOKUP($A4352&amp;$C4352&amp;$B4352,Mapping!$C:$G,3,0)</f>
        <v>Beauty</v>
      </c>
      <c r="I4352" t="str">
        <f>VLOOKUP($A4352&amp;$C4352&amp;$B4352,Mapping!$C:$G,4,0)</f>
        <v>NEUTROGENA</v>
      </c>
      <c r="J4352" t="str">
        <f t="shared" si="68"/>
        <v>LIP CARE</v>
      </c>
      <c r="K4352" t="str">
        <f>VLOOKUP($A4352&amp;$C4352&amp;$B4352,Mapping!$C:$G,5,0)</f>
        <v>Adult Skin Care</v>
      </c>
      <c r="L4352" t="str">
        <f>VLOOKUP(J4352&amp;H4352,Mapping!J:K,2,0)</f>
        <v>Lip Care</v>
      </c>
      <c r="M4352" t="str">
        <f>IF(OR(I4352="PIZ BUIN",I4352="LISTERINE"),VLOOKUP(E4352,MAPEO!C:D,2,0)&amp;" "&amp;H4352,VLOOKUP(E4352,MAPEO!C:D,2,0))</f>
        <v>Neutrogena Lips</v>
      </c>
      <c r="N4352">
        <f>VLOOKUP(F4352,MD!A:B,2,0)</f>
        <v>0</v>
      </c>
    </row>
    <row r="4353" spans="1:14">
      <c r="A4353" t="s">
        <v>133</v>
      </c>
      <c r="B4353" t="s">
        <v>0</v>
      </c>
      <c r="C4353" t="s">
        <v>221</v>
      </c>
      <c r="D4353" t="s">
        <v>443</v>
      </c>
      <c r="E4353" t="s">
        <v>718</v>
      </c>
      <c r="F4353" t="s">
        <v>490</v>
      </c>
      <c r="G4353" s="3">
        <v>226693.19</v>
      </c>
      <c r="H4353" s="3" t="str">
        <f>VLOOKUP($A4353&amp;$C4353&amp;$B4353,Mapping!$C:$G,3,0)</f>
        <v>Beauty</v>
      </c>
      <c r="I4353" t="str">
        <f>VLOOKUP($A4353&amp;$C4353&amp;$B4353,Mapping!$C:$G,4,0)</f>
        <v>NEUTROGENA</v>
      </c>
      <c r="J4353" t="str">
        <f t="shared" si="68"/>
        <v>LIP CARE</v>
      </c>
      <c r="K4353" t="str">
        <f>VLOOKUP($A4353&amp;$C4353&amp;$B4353,Mapping!$C:$G,5,0)</f>
        <v>Adult Skin Care</v>
      </c>
      <c r="L4353" t="str">
        <f>VLOOKUP(J4353&amp;H4353,Mapping!J:K,2,0)</f>
        <v>Lip Care</v>
      </c>
      <c r="M4353" t="str">
        <f>IF(OR(I4353="PIZ BUIN",I4353="LISTERINE"),VLOOKUP(E4353,MAPEO!C:D,2,0)&amp;" "&amp;H4353,VLOOKUP(E4353,MAPEO!C:D,2,0))</f>
        <v>Neutrogena Lips</v>
      </c>
      <c r="N4353">
        <f>VLOOKUP(F4353,MD!A:B,2,0)</f>
        <v>0</v>
      </c>
    </row>
    <row r="4354" spans="1:14">
      <c r="A4354" t="s">
        <v>133</v>
      </c>
      <c r="B4354" t="s">
        <v>0</v>
      </c>
      <c r="C4354" t="s">
        <v>221</v>
      </c>
      <c r="D4354" t="s">
        <v>443</v>
      </c>
      <c r="E4354" t="s">
        <v>718</v>
      </c>
      <c r="F4354" t="s">
        <v>491</v>
      </c>
      <c r="G4354" s="3">
        <v>41614.99</v>
      </c>
      <c r="H4354" s="3" t="str">
        <f>VLOOKUP($A4354&amp;$C4354&amp;$B4354,Mapping!$C:$G,3,0)</f>
        <v>Beauty</v>
      </c>
      <c r="I4354" t="str">
        <f>VLOOKUP($A4354&amp;$C4354&amp;$B4354,Mapping!$C:$G,4,0)</f>
        <v>NEUTROGENA</v>
      </c>
      <c r="J4354" t="str">
        <f t="shared" si="68"/>
        <v>LIP CARE</v>
      </c>
      <c r="K4354" t="str">
        <f>VLOOKUP($A4354&amp;$C4354&amp;$B4354,Mapping!$C:$G,5,0)</f>
        <v>Adult Skin Care</v>
      </c>
      <c r="L4354" t="str">
        <f>VLOOKUP(J4354&amp;H4354,Mapping!J:K,2,0)</f>
        <v>Lip Care</v>
      </c>
      <c r="M4354" t="str">
        <f>IF(OR(I4354="PIZ BUIN",I4354="LISTERINE"),VLOOKUP(E4354,MAPEO!C:D,2,0)&amp;" "&amp;H4354,VLOOKUP(E4354,MAPEO!C:D,2,0))</f>
        <v>Neutrogena Lips</v>
      </c>
      <c r="N4354">
        <f>VLOOKUP(F4354,MD!A:B,2,0)</f>
        <v>0</v>
      </c>
    </row>
    <row r="4355" spans="1:14">
      <c r="A4355" t="s">
        <v>133</v>
      </c>
      <c r="B4355" t="s">
        <v>0</v>
      </c>
      <c r="C4355" t="s">
        <v>221</v>
      </c>
      <c r="D4355" t="s">
        <v>443</v>
      </c>
      <c r="E4355" t="s">
        <v>718</v>
      </c>
      <c r="F4355" t="s">
        <v>492</v>
      </c>
      <c r="G4355" s="3">
        <v>46269.68</v>
      </c>
      <c r="H4355" s="3" t="str">
        <f>VLOOKUP($A4355&amp;$C4355&amp;$B4355,Mapping!$C:$G,3,0)</f>
        <v>Beauty</v>
      </c>
      <c r="I4355" t="str">
        <f>VLOOKUP($A4355&amp;$C4355&amp;$B4355,Mapping!$C:$G,4,0)</f>
        <v>NEUTROGENA</v>
      </c>
      <c r="J4355" t="str">
        <f t="shared" si="68"/>
        <v>LIP CARE</v>
      </c>
      <c r="K4355" t="str">
        <f>VLOOKUP($A4355&amp;$C4355&amp;$B4355,Mapping!$C:$G,5,0)</f>
        <v>Adult Skin Care</v>
      </c>
      <c r="L4355" t="str">
        <f>VLOOKUP(J4355&amp;H4355,Mapping!J:K,2,0)</f>
        <v>Lip Care</v>
      </c>
      <c r="M4355" t="str">
        <f>IF(OR(I4355="PIZ BUIN",I4355="LISTERINE"),VLOOKUP(E4355,MAPEO!C:D,2,0)&amp;" "&amp;H4355,VLOOKUP(E4355,MAPEO!C:D,2,0))</f>
        <v>Neutrogena Lips</v>
      </c>
      <c r="N4355">
        <f>VLOOKUP(F4355,MD!A:B,2,0)</f>
        <v>0</v>
      </c>
    </row>
    <row r="4356" spans="1:14">
      <c r="A4356" t="s">
        <v>133</v>
      </c>
      <c r="B4356" t="s">
        <v>0</v>
      </c>
      <c r="C4356" t="s">
        <v>221</v>
      </c>
      <c r="D4356" t="s">
        <v>443</v>
      </c>
      <c r="E4356" t="s">
        <v>718</v>
      </c>
      <c r="F4356" t="s">
        <v>493</v>
      </c>
      <c r="G4356" s="3">
        <v>60224.06</v>
      </c>
      <c r="H4356" s="3" t="str">
        <f>VLOOKUP($A4356&amp;$C4356&amp;$B4356,Mapping!$C:$G,3,0)</f>
        <v>Beauty</v>
      </c>
      <c r="I4356" t="str">
        <f>VLOOKUP($A4356&amp;$C4356&amp;$B4356,Mapping!$C:$G,4,0)</f>
        <v>NEUTROGENA</v>
      </c>
      <c r="J4356" t="str">
        <f t="shared" si="68"/>
        <v>LIP CARE</v>
      </c>
      <c r="K4356" t="str">
        <f>VLOOKUP($A4356&amp;$C4356&amp;$B4356,Mapping!$C:$G,5,0)</f>
        <v>Adult Skin Care</v>
      </c>
      <c r="L4356" t="str">
        <f>VLOOKUP(J4356&amp;H4356,Mapping!J:K,2,0)</f>
        <v>Lip Care</v>
      </c>
      <c r="M4356" t="str">
        <f>IF(OR(I4356="PIZ BUIN",I4356="LISTERINE"),VLOOKUP(E4356,MAPEO!C:D,2,0)&amp;" "&amp;H4356,VLOOKUP(E4356,MAPEO!C:D,2,0))</f>
        <v>Neutrogena Lips</v>
      </c>
      <c r="N4356">
        <f>VLOOKUP(F4356,MD!A:B,2,0)</f>
        <v>0</v>
      </c>
    </row>
    <row r="4357" spans="1:14">
      <c r="A4357" t="s">
        <v>133</v>
      </c>
      <c r="B4357" t="s">
        <v>0</v>
      </c>
      <c r="C4357" t="s">
        <v>221</v>
      </c>
      <c r="D4357" t="s">
        <v>443</v>
      </c>
      <c r="E4357" t="s">
        <v>718</v>
      </c>
      <c r="F4357" t="s">
        <v>95</v>
      </c>
      <c r="G4357" s="3">
        <v>21132.84</v>
      </c>
      <c r="H4357" s="3" t="str">
        <f>VLOOKUP($A4357&amp;$C4357&amp;$B4357,Mapping!$C:$G,3,0)</f>
        <v>Beauty</v>
      </c>
      <c r="I4357" t="str">
        <f>VLOOKUP($A4357&amp;$C4357&amp;$B4357,Mapping!$C:$G,4,0)</f>
        <v>NEUTROGENA</v>
      </c>
      <c r="J4357" t="str">
        <f t="shared" si="68"/>
        <v>LIP CARE</v>
      </c>
      <c r="K4357" t="str">
        <f>VLOOKUP($A4357&amp;$C4357&amp;$B4357,Mapping!$C:$G,5,0)</f>
        <v>Adult Skin Care</v>
      </c>
      <c r="L4357" t="str">
        <f>VLOOKUP(J4357&amp;H4357,Mapping!J:K,2,0)</f>
        <v>Lip Care</v>
      </c>
      <c r="M4357" t="str">
        <f>IF(OR(I4357="PIZ BUIN",I4357="LISTERINE"),VLOOKUP(E4357,MAPEO!C:D,2,0)&amp;" "&amp;H4357,VLOOKUP(E4357,MAPEO!C:D,2,0))</f>
        <v>Neutrogena Lips</v>
      </c>
      <c r="N4357" t="str">
        <f>VLOOKUP(F4357,MD!A:B,2,0)</f>
        <v>YTD 2015</v>
      </c>
    </row>
    <row r="4358" spans="1:14">
      <c r="A4358" t="s">
        <v>133</v>
      </c>
      <c r="B4358" t="s">
        <v>0</v>
      </c>
      <c r="C4358" t="s">
        <v>221</v>
      </c>
      <c r="D4358" t="s">
        <v>443</v>
      </c>
      <c r="E4358" t="s">
        <v>718</v>
      </c>
      <c r="F4358" t="s">
        <v>96</v>
      </c>
      <c r="G4358" s="3">
        <v>83008.33</v>
      </c>
      <c r="H4358" s="3" t="str">
        <f>VLOOKUP($A4358&amp;$C4358&amp;$B4358,Mapping!$C:$G,3,0)</f>
        <v>Beauty</v>
      </c>
      <c r="I4358" t="str">
        <f>VLOOKUP($A4358&amp;$C4358&amp;$B4358,Mapping!$C:$G,4,0)</f>
        <v>NEUTROGENA</v>
      </c>
      <c r="J4358" t="str">
        <f t="shared" si="68"/>
        <v>LIP CARE</v>
      </c>
      <c r="K4358" t="str">
        <f>VLOOKUP($A4358&amp;$C4358&amp;$B4358,Mapping!$C:$G,5,0)</f>
        <v>Adult Skin Care</v>
      </c>
      <c r="L4358" t="str">
        <f>VLOOKUP(J4358&amp;H4358,Mapping!J:K,2,0)</f>
        <v>Lip Care</v>
      </c>
      <c r="M4358" t="str">
        <f>IF(OR(I4358="PIZ BUIN",I4358="LISTERINE"),VLOOKUP(E4358,MAPEO!C:D,2,0)&amp;" "&amp;H4358,VLOOKUP(E4358,MAPEO!C:D,2,0))</f>
        <v>Neutrogena Lips</v>
      </c>
      <c r="N4358" t="str">
        <f>VLOOKUP(F4358,MD!A:B,2,0)</f>
        <v>YTD 2015</v>
      </c>
    </row>
    <row r="4359" spans="1:14">
      <c r="A4359" t="s">
        <v>133</v>
      </c>
      <c r="B4359" t="s">
        <v>0</v>
      </c>
      <c r="C4359" t="s">
        <v>221</v>
      </c>
      <c r="D4359" t="s">
        <v>443</v>
      </c>
      <c r="E4359" t="s">
        <v>718</v>
      </c>
      <c r="F4359" t="s">
        <v>97</v>
      </c>
      <c r="G4359" s="3">
        <v>80734.95</v>
      </c>
      <c r="H4359" s="3" t="str">
        <f>VLOOKUP($A4359&amp;$C4359&amp;$B4359,Mapping!$C:$G,3,0)</f>
        <v>Beauty</v>
      </c>
      <c r="I4359" t="str">
        <f>VLOOKUP($A4359&amp;$C4359&amp;$B4359,Mapping!$C:$G,4,0)</f>
        <v>NEUTROGENA</v>
      </c>
      <c r="J4359" t="str">
        <f t="shared" si="68"/>
        <v>LIP CARE</v>
      </c>
      <c r="K4359" t="str">
        <f>VLOOKUP($A4359&amp;$C4359&amp;$B4359,Mapping!$C:$G,5,0)</f>
        <v>Adult Skin Care</v>
      </c>
      <c r="L4359" t="str">
        <f>VLOOKUP(J4359&amp;H4359,Mapping!J:K,2,0)</f>
        <v>Lip Care</v>
      </c>
      <c r="M4359" t="str">
        <f>IF(OR(I4359="PIZ BUIN",I4359="LISTERINE"),VLOOKUP(E4359,MAPEO!C:D,2,0)&amp;" "&amp;H4359,VLOOKUP(E4359,MAPEO!C:D,2,0))</f>
        <v>Neutrogena Lips</v>
      </c>
      <c r="N4359" t="str">
        <f>VLOOKUP(F4359,MD!A:B,2,0)</f>
        <v>YTD 2015</v>
      </c>
    </row>
    <row r="4360" spans="1:14">
      <c r="A4360" t="s">
        <v>133</v>
      </c>
      <c r="B4360" t="s">
        <v>0</v>
      </c>
      <c r="C4360" t="s">
        <v>221</v>
      </c>
      <c r="D4360" t="s">
        <v>443</v>
      </c>
      <c r="E4360" t="s">
        <v>718</v>
      </c>
      <c r="F4360" t="s">
        <v>101</v>
      </c>
      <c r="G4360" s="3">
        <v>20307.32</v>
      </c>
      <c r="H4360" s="3" t="str">
        <f>VLOOKUP($A4360&amp;$C4360&amp;$B4360,Mapping!$C:$G,3,0)</f>
        <v>Beauty</v>
      </c>
      <c r="I4360" t="str">
        <f>VLOOKUP($A4360&amp;$C4360&amp;$B4360,Mapping!$C:$G,4,0)</f>
        <v>NEUTROGENA</v>
      </c>
      <c r="J4360" t="str">
        <f t="shared" si="68"/>
        <v>LIP CARE</v>
      </c>
      <c r="K4360" t="str">
        <f>VLOOKUP($A4360&amp;$C4360&amp;$B4360,Mapping!$C:$G,5,0)</f>
        <v>Adult Skin Care</v>
      </c>
      <c r="L4360" t="str">
        <f>VLOOKUP(J4360&amp;H4360,Mapping!J:K,2,0)</f>
        <v>Lip Care</v>
      </c>
      <c r="M4360" t="str">
        <f>IF(OR(I4360="PIZ BUIN",I4360="LISTERINE"),VLOOKUP(E4360,MAPEO!C:D,2,0)&amp;" "&amp;H4360,VLOOKUP(E4360,MAPEO!C:D,2,0))</f>
        <v>Neutrogena Lips</v>
      </c>
      <c r="N4360" t="str">
        <f>VLOOKUP(F4360,MD!A:B,2,0)</f>
        <v>YTD 2015</v>
      </c>
    </row>
    <row r="4361" spans="1:14">
      <c r="A4361" t="s">
        <v>133</v>
      </c>
      <c r="B4361" t="s">
        <v>0</v>
      </c>
      <c r="C4361" t="s">
        <v>221</v>
      </c>
      <c r="D4361" t="s">
        <v>443</v>
      </c>
      <c r="E4361" t="s">
        <v>718</v>
      </c>
      <c r="F4361" t="s">
        <v>104</v>
      </c>
      <c r="G4361" s="3">
        <v>14190.65</v>
      </c>
      <c r="H4361" s="3" t="str">
        <f>VLOOKUP($A4361&amp;$C4361&amp;$B4361,Mapping!$C:$G,3,0)</f>
        <v>Beauty</v>
      </c>
      <c r="I4361" t="str">
        <f>VLOOKUP($A4361&amp;$C4361&amp;$B4361,Mapping!$C:$G,4,0)</f>
        <v>NEUTROGENA</v>
      </c>
      <c r="J4361" t="str">
        <f t="shared" si="68"/>
        <v>LIP CARE</v>
      </c>
      <c r="K4361" t="str">
        <f>VLOOKUP($A4361&amp;$C4361&amp;$B4361,Mapping!$C:$G,5,0)</f>
        <v>Adult Skin Care</v>
      </c>
      <c r="L4361" t="str">
        <f>VLOOKUP(J4361&amp;H4361,Mapping!J:K,2,0)</f>
        <v>Lip Care</v>
      </c>
      <c r="M4361" t="str">
        <f>IF(OR(I4361="PIZ BUIN",I4361="LISTERINE"),VLOOKUP(E4361,MAPEO!C:D,2,0)&amp;" "&amp;H4361,VLOOKUP(E4361,MAPEO!C:D,2,0))</f>
        <v>Neutrogena Lips</v>
      </c>
      <c r="N4361" t="str">
        <f>VLOOKUP(F4361,MD!A:B,2,0)</f>
        <v>YTD 2015</v>
      </c>
    </row>
    <row r="4362" spans="1:14">
      <c r="A4362" t="s">
        <v>133</v>
      </c>
      <c r="B4362" t="s">
        <v>0</v>
      </c>
      <c r="C4362" t="s">
        <v>221</v>
      </c>
      <c r="D4362" t="s">
        <v>443</v>
      </c>
      <c r="E4362" t="s">
        <v>718</v>
      </c>
      <c r="F4362" t="s">
        <v>105</v>
      </c>
      <c r="G4362" s="3">
        <v>10607.42</v>
      </c>
      <c r="H4362" s="3" t="str">
        <f>VLOOKUP($A4362&amp;$C4362&amp;$B4362,Mapping!$C:$G,3,0)</f>
        <v>Beauty</v>
      </c>
      <c r="I4362" t="str">
        <f>VLOOKUP($A4362&amp;$C4362&amp;$B4362,Mapping!$C:$G,4,0)</f>
        <v>NEUTROGENA</v>
      </c>
      <c r="J4362" t="str">
        <f t="shared" si="68"/>
        <v>LIP CARE</v>
      </c>
      <c r="K4362" t="str">
        <f>VLOOKUP($A4362&amp;$C4362&amp;$B4362,Mapping!$C:$G,5,0)</f>
        <v>Adult Skin Care</v>
      </c>
      <c r="L4362" t="str">
        <f>VLOOKUP(J4362&amp;H4362,Mapping!J:K,2,0)</f>
        <v>Lip Care</v>
      </c>
      <c r="M4362" t="str">
        <f>IF(OR(I4362="PIZ BUIN",I4362="LISTERINE"),VLOOKUP(E4362,MAPEO!C:D,2,0)&amp;" "&amp;H4362,VLOOKUP(E4362,MAPEO!C:D,2,0))</f>
        <v>Neutrogena Lips</v>
      </c>
      <c r="N4362" t="str">
        <f>VLOOKUP(F4362,MD!A:B,2,0)</f>
        <v>YTD 2015</v>
      </c>
    </row>
    <row r="4363" spans="1:14">
      <c r="A4363" t="s">
        <v>133</v>
      </c>
      <c r="B4363" t="s">
        <v>0</v>
      </c>
      <c r="C4363" t="s">
        <v>221</v>
      </c>
      <c r="D4363" t="s">
        <v>443</v>
      </c>
      <c r="E4363" t="s">
        <v>718</v>
      </c>
      <c r="F4363" t="s">
        <v>106</v>
      </c>
      <c r="G4363" s="3">
        <v>20935.16</v>
      </c>
      <c r="H4363" s="3" t="str">
        <f>VLOOKUP($A4363&amp;$C4363&amp;$B4363,Mapping!$C:$G,3,0)</f>
        <v>Beauty</v>
      </c>
      <c r="I4363" t="str">
        <f>VLOOKUP($A4363&amp;$C4363&amp;$B4363,Mapping!$C:$G,4,0)</f>
        <v>NEUTROGENA</v>
      </c>
      <c r="J4363" t="str">
        <f t="shared" si="68"/>
        <v>LIP CARE</v>
      </c>
      <c r="K4363" t="str">
        <f>VLOOKUP($A4363&amp;$C4363&amp;$B4363,Mapping!$C:$G,5,0)</f>
        <v>Adult Skin Care</v>
      </c>
      <c r="L4363" t="str">
        <f>VLOOKUP(J4363&amp;H4363,Mapping!J:K,2,0)</f>
        <v>Lip Care</v>
      </c>
      <c r="M4363" t="str">
        <f>IF(OR(I4363="PIZ BUIN",I4363="LISTERINE"),VLOOKUP(E4363,MAPEO!C:D,2,0)&amp;" "&amp;H4363,VLOOKUP(E4363,MAPEO!C:D,2,0))</f>
        <v>Neutrogena Lips</v>
      </c>
      <c r="N4363" t="str">
        <f>VLOOKUP(F4363,MD!A:B,2,0)</f>
        <v>YTD 2015</v>
      </c>
    </row>
    <row r="4364" spans="1:14">
      <c r="A4364" t="s">
        <v>133</v>
      </c>
      <c r="B4364" t="s">
        <v>0</v>
      </c>
      <c r="C4364" t="s">
        <v>221</v>
      </c>
      <c r="D4364" t="s">
        <v>443</v>
      </c>
      <c r="E4364" t="s">
        <v>718</v>
      </c>
      <c r="F4364" t="s">
        <v>108</v>
      </c>
      <c r="G4364" s="3">
        <v>8143.32</v>
      </c>
      <c r="H4364" s="3" t="str">
        <f>VLOOKUP($A4364&amp;$C4364&amp;$B4364,Mapping!$C:$G,3,0)</f>
        <v>Beauty</v>
      </c>
      <c r="I4364" t="str">
        <f>VLOOKUP($A4364&amp;$C4364&amp;$B4364,Mapping!$C:$G,4,0)</f>
        <v>NEUTROGENA</v>
      </c>
      <c r="J4364" t="str">
        <f t="shared" si="68"/>
        <v>LIP CARE</v>
      </c>
      <c r="K4364" t="str">
        <f>VLOOKUP($A4364&amp;$C4364&amp;$B4364,Mapping!$C:$G,5,0)</f>
        <v>Adult Skin Care</v>
      </c>
      <c r="L4364" t="str">
        <f>VLOOKUP(J4364&amp;H4364,Mapping!J:K,2,0)</f>
        <v>Lip Care</v>
      </c>
      <c r="M4364" t="str">
        <f>IF(OR(I4364="PIZ BUIN",I4364="LISTERINE"),VLOOKUP(E4364,MAPEO!C:D,2,0)&amp;" "&amp;H4364,VLOOKUP(E4364,MAPEO!C:D,2,0))</f>
        <v>Neutrogena Lips</v>
      </c>
      <c r="N4364">
        <f>VLOOKUP(F4364,MD!A:B,2,0)</f>
        <v>0</v>
      </c>
    </row>
    <row r="4365" spans="1:14">
      <c r="A4365" t="s">
        <v>133</v>
      </c>
      <c r="B4365" t="s">
        <v>0</v>
      </c>
      <c r="C4365" t="s">
        <v>221</v>
      </c>
      <c r="D4365" t="s">
        <v>443</v>
      </c>
      <c r="E4365" t="s">
        <v>718</v>
      </c>
      <c r="F4365" t="s">
        <v>109</v>
      </c>
      <c r="G4365" s="3">
        <v>249558.99</v>
      </c>
      <c r="H4365" s="3" t="str">
        <f>VLOOKUP($A4365&amp;$C4365&amp;$B4365,Mapping!$C:$G,3,0)</f>
        <v>Beauty</v>
      </c>
      <c r="I4365" t="str">
        <f>VLOOKUP($A4365&amp;$C4365&amp;$B4365,Mapping!$C:$G,4,0)</f>
        <v>NEUTROGENA</v>
      </c>
      <c r="J4365" t="str">
        <f t="shared" si="68"/>
        <v>LIP CARE</v>
      </c>
      <c r="K4365" t="str">
        <f>VLOOKUP($A4365&amp;$C4365&amp;$B4365,Mapping!$C:$G,5,0)</f>
        <v>Adult Skin Care</v>
      </c>
      <c r="L4365" t="str">
        <f>VLOOKUP(J4365&amp;H4365,Mapping!J:K,2,0)</f>
        <v>Lip Care</v>
      </c>
      <c r="M4365" t="str">
        <f>IF(OR(I4365="PIZ BUIN",I4365="LISTERINE"),VLOOKUP(E4365,MAPEO!C:D,2,0)&amp;" "&amp;H4365,VLOOKUP(E4365,MAPEO!C:D,2,0))</f>
        <v>Neutrogena Lips</v>
      </c>
      <c r="N4365">
        <f>VLOOKUP(F4365,MD!A:B,2,0)</f>
        <v>0</v>
      </c>
    </row>
    <row r="4366" spans="1:14">
      <c r="A4366" t="s">
        <v>133</v>
      </c>
      <c r="B4366" t="s">
        <v>0</v>
      </c>
      <c r="C4366" t="s">
        <v>221</v>
      </c>
      <c r="D4366" t="s">
        <v>443</v>
      </c>
      <c r="E4366" t="s">
        <v>718</v>
      </c>
      <c r="F4366" t="s">
        <v>110</v>
      </c>
      <c r="G4366" s="3">
        <v>52410.26</v>
      </c>
      <c r="H4366" s="3" t="str">
        <f>VLOOKUP($A4366&amp;$C4366&amp;$B4366,Mapping!$C:$G,3,0)</f>
        <v>Beauty</v>
      </c>
      <c r="I4366" t="str">
        <f>VLOOKUP($A4366&amp;$C4366&amp;$B4366,Mapping!$C:$G,4,0)</f>
        <v>NEUTROGENA</v>
      </c>
      <c r="J4366" t="str">
        <f t="shared" si="68"/>
        <v>LIP CARE</v>
      </c>
      <c r="K4366" t="str">
        <f>VLOOKUP($A4366&amp;$C4366&amp;$B4366,Mapping!$C:$G,5,0)</f>
        <v>Adult Skin Care</v>
      </c>
      <c r="L4366" t="str">
        <f>VLOOKUP(J4366&amp;H4366,Mapping!J:K,2,0)</f>
        <v>Lip Care</v>
      </c>
      <c r="M4366" t="str">
        <f>IF(OR(I4366="PIZ BUIN",I4366="LISTERINE"),VLOOKUP(E4366,MAPEO!C:D,2,0)&amp;" "&amp;H4366,VLOOKUP(E4366,MAPEO!C:D,2,0))</f>
        <v>Neutrogena Lips</v>
      </c>
      <c r="N4366">
        <f>VLOOKUP(F4366,MD!A:B,2,0)</f>
        <v>0</v>
      </c>
    </row>
    <row r="4367" spans="1:14">
      <c r="A4367" t="s">
        <v>133</v>
      </c>
      <c r="B4367" t="s">
        <v>0</v>
      </c>
      <c r="C4367" t="s">
        <v>221</v>
      </c>
      <c r="D4367" t="s">
        <v>443</v>
      </c>
      <c r="E4367" t="s">
        <v>718</v>
      </c>
      <c r="F4367" t="s">
        <v>111</v>
      </c>
      <c r="G4367" s="3">
        <v>49631.68</v>
      </c>
      <c r="H4367" s="3" t="str">
        <f>VLOOKUP($A4367&amp;$C4367&amp;$B4367,Mapping!$C:$G,3,0)</f>
        <v>Beauty</v>
      </c>
      <c r="I4367" t="str">
        <f>VLOOKUP($A4367&amp;$C4367&amp;$B4367,Mapping!$C:$G,4,0)</f>
        <v>NEUTROGENA</v>
      </c>
      <c r="J4367" t="str">
        <f t="shared" si="68"/>
        <v>LIP CARE</v>
      </c>
      <c r="K4367" t="str">
        <f>VLOOKUP($A4367&amp;$C4367&amp;$B4367,Mapping!$C:$G,5,0)</f>
        <v>Adult Skin Care</v>
      </c>
      <c r="L4367" t="str">
        <f>VLOOKUP(J4367&amp;H4367,Mapping!J:K,2,0)</f>
        <v>Lip Care</v>
      </c>
      <c r="M4367" t="str">
        <f>IF(OR(I4367="PIZ BUIN",I4367="LISTERINE"),VLOOKUP(E4367,MAPEO!C:D,2,0)&amp;" "&amp;H4367,VLOOKUP(E4367,MAPEO!C:D,2,0))</f>
        <v>Neutrogena Lips</v>
      </c>
      <c r="N4367">
        <f>VLOOKUP(F4367,MD!A:B,2,0)</f>
        <v>0</v>
      </c>
    </row>
    <row r="4368" spans="1:14">
      <c r="A4368" t="s">
        <v>133</v>
      </c>
      <c r="B4368" t="s">
        <v>0</v>
      </c>
      <c r="C4368" t="s">
        <v>221</v>
      </c>
      <c r="D4368" t="s">
        <v>443</v>
      </c>
      <c r="E4368" t="s">
        <v>718</v>
      </c>
      <c r="F4368" t="s">
        <v>114</v>
      </c>
      <c r="G4368" s="3">
        <v>116859.09</v>
      </c>
      <c r="H4368" s="3" t="str">
        <f>VLOOKUP($A4368&amp;$C4368&amp;$B4368,Mapping!$C:$G,3,0)</f>
        <v>Beauty</v>
      </c>
      <c r="I4368" t="str">
        <f>VLOOKUP($A4368&amp;$C4368&amp;$B4368,Mapping!$C:$G,4,0)</f>
        <v>NEUTROGENA</v>
      </c>
      <c r="J4368" t="str">
        <f t="shared" si="68"/>
        <v>LIP CARE</v>
      </c>
      <c r="K4368" t="str">
        <f>VLOOKUP($A4368&amp;$C4368&amp;$B4368,Mapping!$C:$G,5,0)</f>
        <v>Adult Skin Care</v>
      </c>
      <c r="L4368" t="str">
        <f>VLOOKUP(J4368&amp;H4368,Mapping!J:K,2,0)</f>
        <v>Lip Care</v>
      </c>
      <c r="M4368" t="str">
        <f>IF(OR(I4368="PIZ BUIN",I4368="LISTERINE"),VLOOKUP(E4368,MAPEO!C:D,2,0)&amp;" "&amp;H4368,VLOOKUP(E4368,MAPEO!C:D,2,0))</f>
        <v>Neutrogena Lips</v>
      </c>
      <c r="N4368">
        <f>VLOOKUP(F4368,MD!A:B,2,0)</f>
        <v>0</v>
      </c>
    </row>
    <row r="4369" spans="1:14">
      <c r="A4369" t="s">
        <v>133</v>
      </c>
      <c r="B4369" t="s">
        <v>0</v>
      </c>
      <c r="C4369" t="s">
        <v>221</v>
      </c>
      <c r="D4369" t="s">
        <v>443</v>
      </c>
      <c r="E4369" t="s">
        <v>718</v>
      </c>
      <c r="F4369" t="s">
        <v>115</v>
      </c>
      <c r="G4369" s="3">
        <v>20880.38</v>
      </c>
      <c r="H4369" s="3" t="str">
        <f>VLOOKUP($A4369&amp;$C4369&amp;$B4369,Mapping!$C:$G,3,0)</f>
        <v>Beauty</v>
      </c>
      <c r="I4369" t="str">
        <f>VLOOKUP($A4369&amp;$C4369&amp;$B4369,Mapping!$C:$G,4,0)</f>
        <v>NEUTROGENA</v>
      </c>
      <c r="J4369" t="str">
        <f t="shared" si="68"/>
        <v>LIP CARE</v>
      </c>
      <c r="K4369" t="str">
        <f>VLOOKUP($A4369&amp;$C4369&amp;$B4369,Mapping!$C:$G,5,0)</f>
        <v>Adult Skin Care</v>
      </c>
      <c r="L4369" t="str">
        <f>VLOOKUP(J4369&amp;H4369,Mapping!J:K,2,0)</f>
        <v>Lip Care</v>
      </c>
      <c r="M4369" t="str">
        <f>IF(OR(I4369="PIZ BUIN",I4369="LISTERINE"),VLOOKUP(E4369,MAPEO!C:D,2,0)&amp;" "&amp;H4369,VLOOKUP(E4369,MAPEO!C:D,2,0))</f>
        <v>Neutrogena Lips</v>
      </c>
      <c r="N4369" t="str">
        <f>VLOOKUP(F4369,MD!A:B,2,0)</f>
        <v>YTD 2016</v>
      </c>
    </row>
    <row r="4370" spans="1:14">
      <c r="A4370" t="s">
        <v>133</v>
      </c>
      <c r="B4370" t="s">
        <v>0</v>
      </c>
      <c r="C4370" t="s">
        <v>221</v>
      </c>
      <c r="D4370" t="s">
        <v>443</v>
      </c>
      <c r="E4370" t="s">
        <v>718</v>
      </c>
      <c r="F4370" t="s">
        <v>117</v>
      </c>
      <c r="G4370" s="3">
        <v>45691.56</v>
      </c>
      <c r="H4370" s="3" t="str">
        <f>VLOOKUP($A4370&amp;$C4370&amp;$B4370,Mapping!$C:$G,3,0)</f>
        <v>Beauty</v>
      </c>
      <c r="I4370" t="str">
        <f>VLOOKUP($A4370&amp;$C4370&amp;$B4370,Mapping!$C:$G,4,0)</f>
        <v>NEUTROGENA</v>
      </c>
      <c r="J4370" t="str">
        <f t="shared" si="68"/>
        <v>LIP CARE</v>
      </c>
      <c r="K4370" t="str">
        <f>VLOOKUP($A4370&amp;$C4370&amp;$B4370,Mapping!$C:$G,5,0)</f>
        <v>Adult Skin Care</v>
      </c>
      <c r="L4370" t="str">
        <f>VLOOKUP(J4370&amp;H4370,Mapping!J:K,2,0)</f>
        <v>Lip Care</v>
      </c>
      <c r="M4370" t="str">
        <f>IF(OR(I4370="PIZ BUIN",I4370="LISTERINE"),VLOOKUP(E4370,MAPEO!C:D,2,0)&amp;" "&amp;H4370,VLOOKUP(E4370,MAPEO!C:D,2,0))</f>
        <v>Neutrogena Lips</v>
      </c>
      <c r="N4370" t="str">
        <f>VLOOKUP(F4370,MD!A:B,2,0)</f>
        <v>YTD 2016</v>
      </c>
    </row>
    <row r="4371" spans="1:14">
      <c r="A4371" t="s">
        <v>133</v>
      </c>
      <c r="B4371" t="s">
        <v>0</v>
      </c>
      <c r="C4371" t="s">
        <v>221</v>
      </c>
      <c r="D4371" t="s">
        <v>443</v>
      </c>
      <c r="E4371" t="s">
        <v>718</v>
      </c>
      <c r="F4371" t="s">
        <v>118</v>
      </c>
      <c r="G4371" s="3">
        <v>52560.88</v>
      </c>
      <c r="H4371" s="3" t="str">
        <f>VLOOKUP($A4371&amp;$C4371&amp;$B4371,Mapping!$C:$G,3,0)</f>
        <v>Beauty</v>
      </c>
      <c r="I4371" t="str">
        <f>VLOOKUP($A4371&amp;$C4371&amp;$B4371,Mapping!$C:$G,4,0)</f>
        <v>NEUTROGENA</v>
      </c>
      <c r="J4371" t="str">
        <f t="shared" si="68"/>
        <v>LIP CARE</v>
      </c>
      <c r="K4371" t="str">
        <f>VLOOKUP($A4371&amp;$C4371&amp;$B4371,Mapping!$C:$G,5,0)</f>
        <v>Adult Skin Care</v>
      </c>
      <c r="L4371" t="str">
        <f>VLOOKUP(J4371&amp;H4371,Mapping!J:K,2,0)</f>
        <v>Lip Care</v>
      </c>
      <c r="M4371" t="str">
        <f>IF(OR(I4371="PIZ BUIN",I4371="LISTERINE"),VLOOKUP(E4371,MAPEO!C:D,2,0)&amp;" "&amp;H4371,VLOOKUP(E4371,MAPEO!C:D,2,0))</f>
        <v>Neutrogena Lips</v>
      </c>
      <c r="N4371" t="str">
        <f>VLOOKUP(F4371,MD!A:B,2,0)</f>
        <v>YTD 2016</v>
      </c>
    </row>
    <row r="4372" spans="1:14">
      <c r="A4372" t="s">
        <v>133</v>
      </c>
      <c r="B4372" t="s">
        <v>0</v>
      </c>
      <c r="C4372" t="s">
        <v>221</v>
      </c>
      <c r="D4372" t="s">
        <v>443</v>
      </c>
      <c r="E4372" t="s">
        <v>719</v>
      </c>
      <c r="F4372" t="s">
        <v>482</v>
      </c>
      <c r="G4372" s="3">
        <v>3350.08</v>
      </c>
      <c r="H4372" s="3" t="str">
        <f>VLOOKUP($A4372&amp;$C4372&amp;$B4372,Mapping!$C:$G,3,0)</f>
        <v>Beauty</v>
      </c>
      <c r="I4372" t="str">
        <f>VLOOKUP($A4372&amp;$C4372&amp;$B4372,Mapping!$C:$G,4,0)</f>
        <v>NEUTROGENA</v>
      </c>
      <c r="J4372" t="str">
        <f t="shared" si="68"/>
        <v>LIP CARE</v>
      </c>
      <c r="K4372" t="str">
        <f>VLOOKUP($A4372&amp;$C4372&amp;$B4372,Mapping!$C:$G,5,0)</f>
        <v>Adult Skin Care</v>
      </c>
      <c r="L4372" t="str">
        <f>VLOOKUP(J4372&amp;H4372,Mapping!J:K,2,0)</f>
        <v>Lip Care</v>
      </c>
      <c r="M4372" t="str">
        <f>IF(OR(I4372="PIZ BUIN",I4372="LISTERINE"),VLOOKUP(E4372,MAPEO!C:D,2,0)&amp;" "&amp;H4372,VLOOKUP(E4372,MAPEO!C:D,2,0))</f>
        <v>Neutrogena Lips</v>
      </c>
      <c r="N4372">
        <f>VLOOKUP(F4372,MD!A:B,2,0)</f>
        <v>0</v>
      </c>
    </row>
    <row r="4373" spans="1:14">
      <c r="A4373" t="s">
        <v>133</v>
      </c>
      <c r="B4373" t="s">
        <v>0</v>
      </c>
      <c r="C4373" t="s">
        <v>221</v>
      </c>
      <c r="D4373" t="s">
        <v>443</v>
      </c>
      <c r="E4373" t="s">
        <v>719</v>
      </c>
      <c r="F4373" t="s">
        <v>483</v>
      </c>
      <c r="G4373" s="3">
        <v>4747.13</v>
      </c>
      <c r="H4373" s="3" t="str">
        <f>VLOOKUP($A4373&amp;$C4373&amp;$B4373,Mapping!$C:$G,3,0)</f>
        <v>Beauty</v>
      </c>
      <c r="I4373" t="str">
        <f>VLOOKUP($A4373&amp;$C4373&amp;$B4373,Mapping!$C:$G,4,0)</f>
        <v>NEUTROGENA</v>
      </c>
      <c r="J4373" t="str">
        <f t="shared" si="68"/>
        <v>LIP CARE</v>
      </c>
      <c r="K4373" t="str">
        <f>VLOOKUP($A4373&amp;$C4373&amp;$B4373,Mapping!$C:$G,5,0)</f>
        <v>Adult Skin Care</v>
      </c>
      <c r="L4373" t="str">
        <f>VLOOKUP(J4373&amp;H4373,Mapping!J:K,2,0)</f>
        <v>Lip Care</v>
      </c>
      <c r="M4373" t="str">
        <f>IF(OR(I4373="PIZ BUIN",I4373="LISTERINE"),VLOOKUP(E4373,MAPEO!C:D,2,0)&amp;" "&amp;H4373,VLOOKUP(E4373,MAPEO!C:D,2,0))</f>
        <v>Neutrogena Lips</v>
      </c>
      <c r="N4373">
        <f>VLOOKUP(F4373,MD!A:B,2,0)</f>
        <v>0</v>
      </c>
    </row>
    <row r="4374" spans="1:14">
      <c r="A4374" t="s">
        <v>133</v>
      </c>
      <c r="B4374" t="s">
        <v>0</v>
      </c>
      <c r="C4374" t="s">
        <v>221</v>
      </c>
      <c r="D4374" t="s">
        <v>443</v>
      </c>
      <c r="E4374" t="s">
        <v>719</v>
      </c>
      <c r="F4374" t="s">
        <v>484</v>
      </c>
      <c r="G4374" s="3">
        <v>7215.13</v>
      </c>
      <c r="H4374" s="3" t="str">
        <f>VLOOKUP($A4374&amp;$C4374&amp;$B4374,Mapping!$C:$G,3,0)</f>
        <v>Beauty</v>
      </c>
      <c r="I4374" t="str">
        <f>VLOOKUP($A4374&amp;$C4374&amp;$B4374,Mapping!$C:$G,4,0)</f>
        <v>NEUTROGENA</v>
      </c>
      <c r="J4374" t="str">
        <f t="shared" si="68"/>
        <v>LIP CARE</v>
      </c>
      <c r="K4374" t="str">
        <f>VLOOKUP($A4374&amp;$C4374&amp;$B4374,Mapping!$C:$G,5,0)</f>
        <v>Adult Skin Care</v>
      </c>
      <c r="L4374" t="str">
        <f>VLOOKUP(J4374&amp;H4374,Mapping!J:K,2,0)</f>
        <v>Lip Care</v>
      </c>
      <c r="M4374" t="str">
        <f>IF(OR(I4374="PIZ BUIN",I4374="LISTERINE"),VLOOKUP(E4374,MAPEO!C:D,2,0)&amp;" "&amp;H4374,VLOOKUP(E4374,MAPEO!C:D,2,0))</f>
        <v>Neutrogena Lips</v>
      </c>
      <c r="N4374">
        <f>VLOOKUP(F4374,MD!A:B,2,0)</f>
        <v>0</v>
      </c>
    </row>
    <row r="4375" spans="1:14">
      <c r="A4375" t="s">
        <v>133</v>
      </c>
      <c r="B4375" t="s">
        <v>0</v>
      </c>
      <c r="C4375" t="s">
        <v>221</v>
      </c>
      <c r="D4375" t="s">
        <v>443</v>
      </c>
      <c r="E4375" t="s">
        <v>719</v>
      </c>
      <c r="F4375" t="s">
        <v>485</v>
      </c>
      <c r="G4375" s="3">
        <v>3533.24</v>
      </c>
      <c r="H4375" s="3" t="str">
        <f>VLOOKUP($A4375&amp;$C4375&amp;$B4375,Mapping!$C:$G,3,0)</f>
        <v>Beauty</v>
      </c>
      <c r="I4375" t="str">
        <f>VLOOKUP($A4375&amp;$C4375&amp;$B4375,Mapping!$C:$G,4,0)</f>
        <v>NEUTROGENA</v>
      </c>
      <c r="J4375" t="str">
        <f t="shared" si="68"/>
        <v>LIP CARE</v>
      </c>
      <c r="K4375" t="str">
        <f>VLOOKUP($A4375&amp;$C4375&amp;$B4375,Mapping!$C:$G,5,0)</f>
        <v>Adult Skin Care</v>
      </c>
      <c r="L4375" t="str">
        <f>VLOOKUP(J4375&amp;H4375,Mapping!J:K,2,0)</f>
        <v>Lip Care</v>
      </c>
      <c r="M4375" t="str">
        <f>IF(OR(I4375="PIZ BUIN",I4375="LISTERINE"),VLOOKUP(E4375,MAPEO!C:D,2,0)&amp;" "&amp;H4375,VLOOKUP(E4375,MAPEO!C:D,2,0))</f>
        <v>Neutrogena Lips</v>
      </c>
      <c r="N4375">
        <f>VLOOKUP(F4375,MD!A:B,2,0)</f>
        <v>0</v>
      </c>
    </row>
    <row r="4376" spans="1:14">
      <c r="A4376" t="s">
        <v>133</v>
      </c>
      <c r="B4376" t="s">
        <v>0</v>
      </c>
      <c r="C4376" t="s">
        <v>221</v>
      </c>
      <c r="D4376" t="s">
        <v>443</v>
      </c>
      <c r="E4376" t="s">
        <v>719</v>
      </c>
      <c r="F4376" t="s">
        <v>486</v>
      </c>
      <c r="G4376" s="3">
        <v>2666.97</v>
      </c>
      <c r="H4376" s="3" t="str">
        <f>VLOOKUP($A4376&amp;$C4376&amp;$B4376,Mapping!$C:$G,3,0)</f>
        <v>Beauty</v>
      </c>
      <c r="I4376" t="str">
        <f>VLOOKUP($A4376&amp;$C4376&amp;$B4376,Mapping!$C:$G,4,0)</f>
        <v>NEUTROGENA</v>
      </c>
      <c r="J4376" t="str">
        <f t="shared" si="68"/>
        <v>LIP CARE</v>
      </c>
      <c r="K4376" t="str">
        <f>VLOOKUP($A4376&amp;$C4376&amp;$B4376,Mapping!$C:$G,5,0)</f>
        <v>Adult Skin Care</v>
      </c>
      <c r="L4376" t="str">
        <f>VLOOKUP(J4376&amp;H4376,Mapping!J:K,2,0)</f>
        <v>Lip Care</v>
      </c>
      <c r="M4376" t="str">
        <f>IF(OR(I4376="PIZ BUIN",I4376="LISTERINE"),VLOOKUP(E4376,MAPEO!C:D,2,0)&amp;" "&amp;H4376,VLOOKUP(E4376,MAPEO!C:D,2,0))</f>
        <v>Neutrogena Lips</v>
      </c>
      <c r="N4376">
        <f>VLOOKUP(F4376,MD!A:B,2,0)</f>
        <v>0</v>
      </c>
    </row>
    <row r="4377" spans="1:14">
      <c r="A4377" t="s">
        <v>133</v>
      </c>
      <c r="B4377" t="s">
        <v>0</v>
      </c>
      <c r="C4377" t="s">
        <v>221</v>
      </c>
      <c r="D4377" t="s">
        <v>443</v>
      </c>
      <c r="E4377" t="s">
        <v>719</v>
      </c>
      <c r="F4377" t="s">
        <v>487</v>
      </c>
      <c r="G4377" s="3">
        <v>8824.27</v>
      </c>
      <c r="H4377" s="3" t="str">
        <f>VLOOKUP($A4377&amp;$C4377&amp;$B4377,Mapping!$C:$G,3,0)</f>
        <v>Beauty</v>
      </c>
      <c r="I4377" t="str">
        <f>VLOOKUP($A4377&amp;$C4377&amp;$B4377,Mapping!$C:$G,4,0)</f>
        <v>NEUTROGENA</v>
      </c>
      <c r="J4377" t="str">
        <f t="shared" si="68"/>
        <v>LIP CARE</v>
      </c>
      <c r="K4377" t="str">
        <f>VLOOKUP($A4377&amp;$C4377&amp;$B4377,Mapping!$C:$G,5,0)</f>
        <v>Adult Skin Care</v>
      </c>
      <c r="L4377" t="str">
        <f>VLOOKUP(J4377&amp;H4377,Mapping!J:K,2,0)</f>
        <v>Lip Care</v>
      </c>
      <c r="M4377" t="str">
        <f>IF(OR(I4377="PIZ BUIN",I4377="LISTERINE"),VLOOKUP(E4377,MAPEO!C:D,2,0)&amp;" "&amp;H4377,VLOOKUP(E4377,MAPEO!C:D,2,0))</f>
        <v>Neutrogena Lips</v>
      </c>
      <c r="N4377">
        <f>VLOOKUP(F4377,MD!A:B,2,0)</f>
        <v>0</v>
      </c>
    </row>
    <row r="4378" spans="1:14">
      <c r="A4378" t="s">
        <v>133</v>
      </c>
      <c r="B4378" t="s">
        <v>0</v>
      </c>
      <c r="C4378" t="s">
        <v>221</v>
      </c>
      <c r="D4378" t="s">
        <v>443</v>
      </c>
      <c r="E4378" t="s">
        <v>719</v>
      </c>
      <c r="F4378" t="s">
        <v>488</v>
      </c>
      <c r="G4378" s="3">
        <v>1060.6099999999999</v>
      </c>
      <c r="H4378" s="3" t="str">
        <f>VLOOKUP($A4378&amp;$C4378&amp;$B4378,Mapping!$C:$G,3,0)</f>
        <v>Beauty</v>
      </c>
      <c r="I4378" t="str">
        <f>VLOOKUP($A4378&amp;$C4378&amp;$B4378,Mapping!$C:$G,4,0)</f>
        <v>NEUTROGENA</v>
      </c>
      <c r="J4378" t="str">
        <f t="shared" si="68"/>
        <v>LIP CARE</v>
      </c>
      <c r="K4378" t="str">
        <f>VLOOKUP($A4378&amp;$C4378&amp;$B4378,Mapping!$C:$G,5,0)</f>
        <v>Adult Skin Care</v>
      </c>
      <c r="L4378" t="str">
        <f>VLOOKUP(J4378&amp;H4378,Mapping!J:K,2,0)</f>
        <v>Lip Care</v>
      </c>
      <c r="M4378" t="str">
        <f>IF(OR(I4378="PIZ BUIN",I4378="LISTERINE"),VLOOKUP(E4378,MAPEO!C:D,2,0)&amp;" "&amp;H4378,VLOOKUP(E4378,MAPEO!C:D,2,0))</f>
        <v>Neutrogena Lips</v>
      </c>
      <c r="N4378">
        <f>VLOOKUP(F4378,MD!A:B,2,0)</f>
        <v>0</v>
      </c>
    </row>
    <row r="4379" spans="1:14">
      <c r="A4379" t="s">
        <v>133</v>
      </c>
      <c r="B4379" t="s">
        <v>0</v>
      </c>
      <c r="C4379" t="s">
        <v>221</v>
      </c>
      <c r="D4379" t="s">
        <v>443</v>
      </c>
      <c r="E4379" t="s">
        <v>719</v>
      </c>
      <c r="F4379" t="s">
        <v>489</v>
      </c>
      <c r="G4379" s="3">
        <v>1210.74</v>
      </c>
      <c r="H4379" s="3" t="str">
        <f>VLOOKUP($A4379&amp;$C4379&amp;$B4379,Mapping!$C:$G,3,0)</f>
        <v>Beauty</v>
      </c>
      <c r="I4379" t="str">
        <f>VLOOKUP($A4379&amp;$C4379&amp;$B4379,Mapping!$C:$G,4,0)</f>
        <v>NEUTROGENA</v>
      </c>
      <c r="J4379" t="str">
        <f t="shared" si="68"/>
        <v>LIP CARE</v>
      </c>
      <c r="K4379" t="str">
        <f>VLOOKUP($A4379&amp;$C4379&amp;$B4379,Mapping!$C:$G,5,0)</f>
        <v>Adult Skin Care</v>
      </c>
      <c r="L4379" t="str">
        <f>VLOOKUP(J4379&amp;H4379,Mapping!J:K,2,0)</f>
        <v>Lip Care</v>
      </c>
      <c r="M4379" t="str">
        <f>IF(OR(I4379="PIZ BUIN",I4379="LISTERINE"),VLOOKUP(E4379,MAPEO!C:D,2,0)&amp;" "&amp;H4379,VLOOKUP(E4379,MAPEO!C:D,2,0))</f>
        <v>Neutrogena Lips</v>
      </c>
      <c r="N4379">
        <f>VLOOKUP(F4379,MD!A:B,2,0)</f>
        <v>0</v>
      </c>
    </row>
    <row r="4380" spans="1:14">
      <c r="A4380" t="s">
        <v>133</v>
      </c>
      <c r="B4380" t="s">
        <v>0</v>
      </c>
      <c r="C4380" t="s">
        <v>221</v>
      </c>
      <c r="D4380" t="s">
        <v>443</v>
      </c>
      <c r="E4380" t="s">
        <v>719</v>
      </c>
      <c r="F4380" t="s">
        <v>490</v>
      </c>
      <c r="G4380" s="3">
        <v>40171.919999999998</v>
      </c>
      <c r="H4380" s="3" t="str">
        <f>VLOOKUP($A4380&amp;$C4380&amp;$B4380,Mapping!$C:$G,3,0)</f>
        <v>Beauty</v>
      </c>
      <c r="I4380" t="str">
        <f>VLOOKUP($A4380&amp;$C4380&amp;$B4380,Mapping!$C:$G,4,0)</f>
        <v>NEUTROGENA</v>
      </c>
      <c r="J4380" t="str">
        <f t="shared" si="68"/>
        <v>LIP CARE</v>
      </c>
      <c r="K4380" t="str">
        <f>VLOOKUP($A4380&amp;$C4380&amp;$B4380,Mapping!$C:$G,5,0)</f>
        <v>Adult Skin Care</v>
      </c>
      <c r="L4380" t="str">
        <f>VLOOKUP(J4380&amp;H4380,Mapping!J:K,2,0)</f>
        <v>Lip Care</v>
      </c>
      <c r="M4380" t="str">
        <f>IF(OR(I4380="PIZ BUIN",I4380="LISTERINE"),VLOOKUP(E4380,MAPEO!C:D,2,0)&amp;" "&amp;H4380,VLOOKUP(E4380,MAPEO!C:D,2,0))</f>
        <v>Neutrogena Lips</v>
      </c>
      <c r="N4380">
        <f>VLOOKUP(F4380,MD!A:B,2,0)</f>
        <v>0</v>
      </c>
    </row>
    <row r="4381" spans="1:14">
      <c r="A4381" t="s">
        <v>133</v>
      </c>
      <c r="B4381" t="s">
        <v>0</v>
      </c>
      <c r="C4381" t="s">
        <v>221</v>
      </c>
      <c r="D4381" t="s">
        <v>443</v>
      </c>
      <c r="E4381" t="s">
        <v>719</v>
      </c>
      <c r="F4381" t="s">
        <v>491</v>
      </c>
      <c r="G4381" s="3">
        <v>4977.95</v>
      </c>
      <c r="H4381" s="3" t="str">
        <f>VLOOKUP($A4381&amp;$C4381&amp;$B4381,Mapping!$C:$G,3,0)</f>
        <v>Beauty</v>
      </c>
      <c r="I4381" t="str">
        <f>VLOOKUP($A4381&amp;$C4381&amp;$B4381,Mapping!$C:$G,4,0)</f>
        <v>NEUTROGENA</v>
      </c>
      <c r="J4381" t="str">
        <f t="shared" si="68"/>
        <v>LIP CARE</v>
      </c>
      <c r="K4381" t="str">
        <f>VLOOKUP($A4381&amp;$C4381&amp;$B4381,Mapping!$C:$G,5,0)</f>
        <v>Adult Skin Care</v>
      </c>
      <c r="L4381" t="str">
        <f>VLOOKUP(J4381&amp;H4381,Mapping!J:K,2,0)</f>
        <v>Lip Care</v>
      </c>
      <c r="M4381" t="str">
        <f>IF(OR(I4381="PIZ BUIN",I4381="LISTERINE"),VLOOKUP(E4381,MAPEO!C:D,2,0)&amp;" "&amp;H4381,VLOOKUP(E4381,MAPEO!C:D,2,0))</f>
        <v>Neutrogena Lips</v>
      </c>
      <c r="N4381">
        <f>VLOOKUP(F4381,MD!A:B,2,0)</f>
        <v>0</v>
      </c>
    </row>
    <row r="4382" spans="1:14">
      <c r="A4382" t="s">
        <v>133</v>
      </c>
      <c r="B4382" t="s">
        <v>0</v>
      </c>
      <c r="C4382" t="s">
        <v>221</v>
      </c>
      <c r="D4382" t="s">
        <v>443</v>
      </c>
      <c r="E4382" t="s">
        <v>719</v>
      </c>
      <c r="F4382" t="s">
        <v>492</v>
      </c>
      <c r="G4382" s="3">
        <v>5988.39</v>
      </c>
      <c r="H4382" s="3" t="str">
        <f>VLOOKUP($A4382&amp;$C4382&amp;$B4382,Mapping!$C:$G,3,0)</f>
        <v>Beauty</v>
      </c>
      <c r="I4382" t="str">
        <f>VLOOKUP($A4382&amp;$C4382&amp;$B4382,Mapping!$C:$G,4,0)</f>
        <v>NEUTROGENA</v>
      </c>
      <c r="J4382" t="str">
        <f t="shared" si="68"/>
        <v>LIP CARE</v>
      </c>
      <c r="K4382" t="str">
        <f>VLOOKUP($A4382&amp;$C4382&amp;$B4382,Mapping!$C:$G,5,0)</f>
        <v>Adult Skin Care</v>
      </c>
      <c r="L4382" t="str">
        <f>VLOOKUP(J4382&amp;H4382,Mapping!J:K,2,0)</f>
        <v>Lip Care</v>
      </c>
      <c r="M4382" t="str">
        <f>IF(OR(I4382="PIZ BUIN",I4382="LISTERINE"),VLOOKUP(E4382,MAPEO!C:D,2,0)&amp;" "&amp;H4382,VLOOKUP(E4382,MAPEO!C:D,2,0))</f>
        <v>Neutrogena Lips</v>
      </c>
      <c r="N4382">
        <f>VLOOKUP(F4382,MD!A:B,2,0)</f>
        <v>0</v>
      </c>
    </row>
    <row r="4383" spans="1:14">
      <c r="A4383" t="s">
        <v>133</v>
      </c>
      <c r="B4383" t="s">
        <v>0</v>
      </c>
      <c r="C4383" t="s">
        <v>221</v>
      </c>
      <c r="D4383" t="s">
        <v>443</v>
      </c>
      <c r="E4383" t="s">
        <v>719</v>
      </c>
      <c r="F4383" t="s">
        <v>493</v>
      </c>
      <c r="G4383" s="3">
        <v>15192.37</v>
      </c>
      <c r="H4383" s="3" t="str">
        <f>VLOOKUP($A4383&amp;$C4383&amp;$B4383,Mapping!$C:$G,3,0)</f>
        <v>Beauty</v>
      </c>
      <c r="I4383" t="str">
        <f>VLOOKUP($A4383&amp;$C4383&amp;$B4383,Mapping!$C:$G,4,0)</f>
        <v>NEUTROGENA</v>
      </c>
      <c r="J4383" t="str">
        <f t="shared" si="68"/>
        <v>LIP CARE</v>
      </c>
      <c r="K4383" t="str">
        <f>VLOOKUP($A4383&amp;$C4383&amp;$B4383,Mapping!$C:$G,5,0)</f>
        <v>Adult Skin Care</v>
      </c>
      <c r="L4383" t="str">
        <f>VLOOKUP(J4383&amp;H4383,Mapping!J:K,2,0)</f>
        <v>Lip Care</v>
      </c>
      <c r="M4383" t="str">
        <f>IF(OR(I4383="PIZ BUIN",I4383="LISTERINE"),VLOOKUP(E4383,MAPEO!C:D,2,0)&amp;" "&amp;H4383,VLOOKUP(E4383,MAPEO!C:D,2,0))</f>
        <v>Neutrogena Lips</v>
      </c>
      <c r="N4383">
        <f>VLOOKUP(F4383,MD!A:B,2,0)</f>
        <v>0</v>
      </c>
    </row>
    <row r="4384" spans="1:14">
      <c r="A4384" t="s">
        <v>133</v>
      </c>
      <c r="B4384" t="s">
        <v>0</v>
      </c>
      <c r="C4384" t="s">
        <v>221</v>
      </c>
      <c r="D4384" t="s">
        <v>443</v>
      </c>
      <c r="E4384" t="s">
        <v>719</v>
      </c>
      <c r="F4384" t="s">
        <v>95</v>
      </c>
      <c r="G4384" s="3">
        <v>5148.8999999999996</v>
      </c>
      <c r="H4384" s="3" t="str">
        <f>VLOOKUP($A4384&amp;$C4384&amp;$B4384,Mapping!$C:$G,3,0)</f>
        <v>Beauty</v>
      </c>
      <c r="I4384" t="str">
        <f>VLOOKUP($A4384&amp;$C4384&amp;$B4384,Mapping!$C:$G,4,0)</f>
        <v>NEUTROGENA</v>
      </c>
      <c r="J4384" t="str">
        <f t="shared" si="68"/>
        <v>LIP CARE</v>
      </c>
      <c r="K4384" t="str">
        <f>VLOOKUP($A4384&amp;$C4384&amp;$B4384,Mapping!$C:$G,5,0)</f>
        <v>Adult Skin Care</v>
      </c>
      <c r="L4384" t="str">
        <f>VLOOKUP(J4384&amp;H4384,Mapping!J:K,2,0)</f>
        <v>Lip Care</v>
      </c>
      <c r="M4384" t="str">
        <f>IF(OR(I4384="PIZ BUIN",I4384="LISTERINE"),VLOOKUP(E4384,MAPEO!C:D,2,0)&amp;" "&amp;H4384,VLOOKUP(E4384,MAPEO!C:D,2,0))</f>
        <v>Neutrogena Lips</v>
      </c>
      <c r="N4384" t="str">
        <f>VLOOKUP(F4384,MD!A:B,2,0)</f>
        <v>YTD 2015</v>
      </c>
    </row>
    <row r="4385" spans="1:14">
      <c r="A4385" t="s">
        <v>133</v>
      </c>
      <c r="B4385" t="s">
        <v>0</v>
      </c>
      <c r="C4385" t="s">
        <v>221</v>
      </c>
      <c r="D4385" t="s">
        <v>443</v>
      </c>
      <c r="E4385" t="s">
        <v>719</v>
      </c>
      <c r="F4385" t="s">
        <v>96</v>
      </c>
      <c r="G4385" s="3">
        <v>17170.09</v>
      </c>
      <c r="H4385" s="3" t="str">
        <f>VLOOKUP($A4385&amp;$C4385&amp;$B4385,Mapping!$C:$G,3,0)</f>
        <v>Beauty</v>
      </c>
      <c r="I4385" t="str">
        <f>VLOOKUP($A4385&amp;$C4385&amp;$B4385,Mapping!$C:$G,4,0)</f>
        <v>NEUTROGENA</v>
      </c>
      <c r="J4385" t="str">
        <f t="shared" si="68"/>
        <v>LIP CARE</v>
      </c>
      <c r="K4385" t="str">
        <f>VLOOKUP($A4385&amp;$C4385&amp;$B4385,Mapping!$C:$G,5,0)</f>
        <v>Adult Skin Care</v>
      </c>
      <c r="L4385" t="str">
        <f>VLOOKUP(J4385&amp;H4385,Mapping!J:K,2,0)</f>
        <v>Lip Care</v>
      </c>
      <c r="M4385" t="str">
        <f>IF(OR(I4385="PIZ BUIN",I4385="LISTERINE"),VLOOKUP(E4385,MAPEO!C:D,2,0)&amp;" "&amp;H4385,VLOOKUP(E4385,MAPEO!C:D,2,0))</f>
        <v>Neutrogena Lips</v>
      </c>
      <c r="N4385" t="str">
        <f>VLOOKUP(F4385,MD!A:B,2,0)</f>
        <v>YTD 2015</v>
      </c>
    </row>
    <row r="4386" spans="1:14">
      <c r="A4386" t="s">
        <v>133</v>
      </c>
      <c r="B4386" t="s">
        <v>0</v>
      </c>
      <c r="C4386" t="s">
        <v>221</v>
      </c>
      <c r="D4386" t="s">
        <v>443</v>
      </c>
      <c r="E4386" t="s">
        <v>719</v>
      </c>
      <c r="F4386" t="s">
        <v>97</v>
      </c>
      <c r="G4386" s="3">
        <v>25733.18</v>
      </c>
      <c r="H4386" s="3" t="str">
        <f>VLOOKUP($A4386&amp;$C4386&amp;$B4386,Mapping!$C:$G,3,0)</f>
        <v>Beauty</v>
      </c>
      <c r="I4386" t="str">
        <f>VLOOKUP($A4386&amp;$C4386&amp;$B4386,Mapping!$C:$G,4,0)</f>
        <v>NEUTROGENA</v>
      </c>
      <c r="J4386" t="str">
        <f t="shared" si="68"/>
        <v>LIP CARE</v>
      </c>
      <c r="K4386" t="str">
        <f>VLOOKUP($A4386&amp;$C4386&amp;$B4386,Mapping!$C:$G,5,0)</f>
        <v>Adult Skin Care</v>
      </c>
      <c r="L4386" t="str">
        <f>VLOOKUP(J4386&amp;H4386,Mapping!J:K,2,0)</f>
        <v>Lip Care</v>
      </c>
      <c r="M4386" t="str">
        <f>IF(OR(I4386="PIZ BUIN",I4386="LISTERINE"),VLOOKUP(E4386,MAPEO!C:D,2,0)&amp;" "&amp;H4386,VLOOKUP(E4386,MAPEO!C:D,2,0))</f>
        <v>Neutrogena Lips</v>
      </c>
      <c r="N4386" t="str">
        <f>VLOOKUP(F4386,MD!A:B,2,0)</f>
        <v>YTD 2015</v>
      </c>
    </row>
    <row r="4387" spans="1:14">
      <c r="A4387" t="s">
        <v>133</v>
      </c>
      <c r="B4387" t="s">
        <v>0</v>
      </c>
      <c r="C4387" t="s">
        <v>221</v>
      </c>
      <c r="D4387" t="s">
        <v>443</v>
      </c>
      <c r="E4387" t="s">
        <v>719</v>
      </c>
      <c r="F4387" t="s">
        <v>101</v>
      </c>
      <c r="G4387" s="3">
        <v>3187.88</v>
      </c>
      <c r="H4387" s="3" t="str">
        <f>VLOOKUP($A4387&amp;$C4387&amp;$B4387,Mapping!$C:$G,3,0)</f>
        <v>Beauty</v>
      </c>
      <c r="I4387" t="str">
        <f>VLOOKUP($A4387&amp;$C4387&amp;$B4387,Mapping!$C:$G,4,0)</f>
        <v>NEUTROGENA</v>
      </c>
      <c r="J4387" t="str">
        <f t="shared" si="68"/>
        <v>LIP CARE</v>
      </c>
      <c r="K4387" t="str">
        <f>VLOOKUP($A4387&amp;$C4387&amp;$B4387,Mapping!$C:$G,5,0)</f>
        <v>Adult Skin Care</v>
      </c>
      <c r="L4387" t="str">
        <f>VLOOKUP(J4387&amp;H4387,Mapping!J:K,2,0)</f>
        <v>Lip Care</v>
      </c>
      <c r="M4387" t="str">
        <f>IF(OR(I4387="PIZ BUIN",I4387="LISTERINE"),VLOOKUP(E4387,MAPEO!C:D,2,0)&amp;" "&amp;H4387,VLOOKUP(E4387,MAPEO!C:D,2,0))</f>
        <v>Neutrogena Lips</v>
      </c>
      <c r="N4387" t="str">
        <f>VLOOKUP(F4387,MD!A:B,2,0)</f>
        <v>YTD 2015</v>
      </c>
    </row>
    <row r="4388" spans="1:14">
      <c r="A4388" t="s">
        <v>133</v>
      </c>
      <c r="B4388" t="s">
        <v>0</v>
      </c>
      <c r="C4388" t="s">
        <v>221</v>
      </c>
      <c r="D4388" t="s">
        <v>443</v>
      </c>
      <c r="E4388" t="s">
        <v>719</v>
      </c>
      <c r="F4388" t="s">
        <v>104</v>
      </c>
      <c r="G4388" s="3">
        <v>-7566.83</v>
      </c>
      <c r="H4388" s="3" t="str">
        <f>VLOOKUP($A4388&amp;$C4388&amp;$B4388,Mapping!$C:$G,3,0)</f>
        <v>Beauty</v>
      </c>
      <c r="I4388" t="str">
        <f>VLOOKUP($A4388&amp;$C4388&amp;$B4388,Mapping!$C:$G,4,0)</f>
        <v>NEUTROGENA</v>
      </c>
      <c r="J4388" t="str">
        <f t="shared" si="68"/>
        <v>LIP CARE</v>
      </c>
      <c r="K4388" t="str">
        <f>VLOOKUP($A4388&amp;$C4388&amp;$B4388,Mapping!$C:$G,5,0)</f>
        <v>Adult Skin Care</v>
      </c>
      <c r="L4388" t="str">
        <f>VLOOKUP(J4388&amp;H4388,Mapping!J:K,2,0)</f>
        <v>Lip Care</v>
      </c>
      <c r="M4388" t="str">
        <f>IF(OR(I4388="PIZ BUIN",I4388="LISTERINE"),VLOOKUP(E4388,MAPEO!C:D,2,0)&amp;" "&amp;H4388,VLOOKUP(E4388,MAPEO!C:D,2,0))</f>
        <v>Neutrogena Lips</v>
      </c>
      <c r="N4388" t="str">
        <f>VLOOKUP(F4388,MD!A:B,2,0)</f>
        <v>YTD 2015</v>
      </c>
    </row>
    <row r="4389" spans="1:14">
      <c r="A4389" t="s">
        <v>133</v>
      </c>
      <c r="B4389" t="s">
        <v>0</v>
      </c>
      <c r="C4389" t="s">
        <v>221</v>
      </c>
      <c r="D4389" t="s">
        <v>443</v>
      </c>
      <c r="E4389" t="s">
        <v>719</v>
      </c>
      <c r="F4389" t="s">
        <v>105</v>
      </c>
      <c r="G4389" s="3">
        <v>13148.87</v>
      </c>
      <c r="H4389" s="3" t="str">
        <f>VLOOKUP($A4389&amp;$C4389&amp;$B4389,Mapping!$C:$G,3,0)</f>
        <v>Beauty</v>
      </c>
      <c r="I4389" t="str">
        <f>VLOOKUP($A4389&amp;$C4389&amp;$B4389,Mapping!$C:$G,4,0)</f>
        <v>NEUTROGENA</v>
      </c>
      <c r="J4389" t="str">
        <f t="shared" si="68"/>
        <v>LIP CARE</v>
      </c>
      <c r="K4389" t="str">
        <f>VLOOKUP($A4389&amp;$C4389&amp;$B4389,Mapping!$C:$G,5,0)</f>
        <v>Adult Skin Care</v>
      </c>
      <c r="L4389" t="str">
        <f>VLOOKUP(J4389&amp;H4389,Mapping!J:K,2,0)</f>
        <v>Lip Care</v>
      </c>
      <c r="M4389" t="str">
        <f>IF(OR(I4389="PIZ BUIN",I4389="LISTERINE"),VLOOKUP(E4389,MAPEO!C:D,2,0)&amp;" "&amp;H4389,VLOOKUP(E4389,MAPEO!C:D,2,0))</f>
        <v>Neutrogena Lips</v>
      </c>
      <c r="N4389" t="str">
        <f>VLOOKUP(F4389,MD!A:B,2,0)</f>
        <v>YTD 2015</v>
      </c>
    </row>
    <row r="4390" spans="1:14">
      <c r="A4390" t="s">
        <v>133</v>
      </c>
      <c r="B4390" t="s">
        <v>0</v>
      </c>
      <c r="C4390" t="s">
        <v>221</v>
      </c>
      <c r="D4390" t="s">
        <v>443</v>
      </c>
      <c r="E4390" t="s">
        <v>719</v>
      </c>
      <c r="F4390" t="s">
        <v>106</v>
      </c>
      <c r="G4390" s="3">
        <v>2544.19</v>
      </c>
      <c r="H4390" s="3" t="str">
        <f>VLOOKUP($A4390&amp;$C4390&amp;$B4390,Mapping!$C:$G,3,0)</f>
        <v>Beauty</v>
      </c>
      <c r="I4390" t="str">
        <f>VLOOKUP($A4390&amp;$C4390&amp;$B4390,Mapping!$C:$G,4,0)</f>
        <v>NEUTROGENA</v>
      </c>
      <c r="J4390" t="str">
        <f t="shared" si="68"/>
        <v>LIP CARE</v>
      </c>
      <c r="K4390" t="str">
        <f>VLOOKUP($A4390&amp;$C4390&amp;$B4390,Mapping!$C:$G,5,0)</f>
        <v>Adult Skin Care</v>
      </c>
      <c r="L4390" t="str">
        <f>VLOOKUP(J4390&amp;H4390,Mapping!J:K,2,0)</f>
        <v>Lip Care</v>
      </c>
      <c r="M4390" t="str">
        <f>IF(OR(I4390="PIZ BUIN",I4390="LISTERINE"),VLOOKUP(E4390,MAPEO!C:D,2,0)&amp;" "&amp;H4390,VLOOKUP(E4390,MAPEO!C:D,2,0))</f>
        <v>Neutrogena Lips</v>
      </c>
      <c r="N4390" t="str">
        <f>VLOOKUP(F4390,MD!A:B,2,0)</f>
        <v>YTD 2015</v>
      </c>
    </row>
    <row r="4391" spans="1:14">
      <c r="A4391" t="s">
        <v>133</v>
      </c>
      <c r="B4391" t="s">
        <v>0</v>
      </c>
      <c r="C4391" t="s">
        <v>221</v>
      </c>
      <c r="D4391" t="s">
        <v>443</v>
      </c>
      <c r="E4391" t="s">
        <v>719</v>
      </c>
      <c r="F4391" t="s">
        <v>108</v>
      </c>
      <c r="G4391" s="3">
        <v>964.8</v>
      </c>
      <c r="H4391" s="3" t="str">
        <f>VLOOKUP($A4391&amp;$C4391&amp;$B4391,Mapping!$C:$G,3,0)</f>
        <v>Beauty</v>
      </c>
      <c r="I4391" t="str">
        <f>VLOOKUP($A4391&amp;$C4391&amp;$B4391,Mapping!$C:$G,4,0)</f>
        <v>NEUTROGENA</v>
      </c>
      <c r="J4391" t="str">
        <f t="shared" si="68"/>
        <v>LIP CARE</v>
      </c>
      <c r="K4391" t="str">
        <f>VLOOKUP($A4391&amp;$C4391&amp;$B4391,Mapping!$C:$G,5,0)</f>
        <v>Adult Skin Care</v>
      </c>
      <c r="L4391" t="str">
        <f>VLOOKUP(J4391&amp;H4391,Mapping!J:K,2,0)</f>
        <v>Lip Care</v>
      </c>
      <c r="M4391" t="str">
        <f>IF(OR(I4391="PIZ BUIN",I4391="LISTERINE"),VLOOKUP(E4391,MAPEO!C:D,2,0)&amp;" "&amp;H4391,VLOOKUP(E4391,MAPEO!C:D,2,0))</f>
        <v>Neutrogena Lips</v>
      </c>
      <c r="N4391">
        <f>VLOOKUP(F4391,MD!A:B,2,0)</f>
        <v>0</v>
      </c>
    </row>
    <row r="4392" spans="1:14">
      <c r="A4392" t="s">
        <v>133</v>
      </c>
      <c r="B4392" t="s">
        <v>0</v>
      </c>
      <c r="C4392" t="s">
        <v>221</v>
      </c>
      <c r="D4392" t="s">
        <v>443</v>
      </c>
      <c r="E4392" t="s">
        <v>719</v>
      </c>
      <c r="F4392" t="s">
        <v>109</v>
      </c>
      <c r="G4392" s="3">
        <v>35148.699999999997</v>
      </c>
      <c r="H4392" s="3" t="str">
        <f>VLOOKUP($A4392&amp;$C4392&amp;$B4392,Mapping!$C:$G,3,0)</f>
        <v>Beauty</v>
      </c>
      <c r="I4392" t="str">
        <f>VLOOKUP($A4392&amp;$C4392&amp;$B4392,Mapping!$C:$G,4,0)</f>
        <v>NEUTROGENA</v>
      </c>
      <c r="J4392" t="str">
        <f t="shared" si="68"/>
        <v>LIP CARE</v>
      </c>
      <c r="K4392" t="str">
        <f>VLOOKUP($A4392&amp;$C4392&amp;$B4392,Mapping!$C:$G,5,0)</f>
        <v>Adult Skin Care</v>
      </c>
      <c r="L4392" t="str">
        <f>VLOOKUP(J4392&amp;H4392,Mapping!J:K,2,0)</f>
        <v>Lip Care</v>
      </c>
      <c r="M4392" t="str">
        <f>IF(OR(I4392="PIZ BUIN",I4392="LISTERINE"),VLOOKUP(E4392,MAPEO!C:D,2,0)&amp;" "&amp;H4392,VLOOKUP(E4392,MAPEO!C:D,2,0))</f>
        <v>Neutrogena Lips</v>
      </c>
      <c r="N4392">
        <f>VLOOKUP(F4392,MD!A:B,2,0)</f>
        <v>0</v>
      </c>
    </row>
    <row r="4393" spans="1:14">
      <c r="A4393" t="s">
        <v>133</v>
      </c>
      <c r="B4393" t="s">
        <v>0</v>
      </c>
      <c r="C4393" t="s">
        <v>221</v>
      </c>
      <c r="D4393" t="s">
        <v>443</v>
      </c>
      <c r="E4393" t="s">
        <v>719</v>
      </c>
      <c r="F4393" t="s">
        <v>110</v>
      </c>
      <c r="G4393" s="3">
        <v>6216.33</v>
      </c>
      <c r="H4393" s="3" t="str">
        <f>VLOOKUP($A4393&amp;$C4393&amp;$B4393,Mapping!$C:$G,3,0)</f>
        <v>Beauty</v>
      </c>
      <c r="I4393" t="str">
        <f>VLOOKUP($A4393&amp;$C4393&amp;$B4393,Mapping!$C:$G,4,0)</f>
        <v>NEUTROGENA</v>
      </c>
      <c r="J4393" t="str">
        <f t="shared" si="68"/>
        <v>LIP CARE</v>
      </c>
      <c r="K4393" t="str">
        <f>VLOOKUP($A4393&amp;$C4393&amp;$B4393,Mapping!$C:$G,5,0)</f>
        <v>Adult Skin Care</v>
      </c>
      <c r="L4393" t="str">
        <f>VLOOKUP(J4393&amp;H4393,Mapping!J:K,2,0)</f>
        <v>Lip Care</v>
      </c>
      <c r="M4393" t="str">
        <f>IF(OR(I4393="PIZ BUIN",I4393="LISTERINE"),VLOOKUP(E4393,MAPEO!C:D,2,0)&amp;" "&amp;H4393,VLOOKUP(E4393,MAPEO!C:D,2,0))</f>
        <v>Neutrogena Lips</v>
      </c>
      <c r="N4393">
        <f>VLOOKUP(F4393,MD!A:B,2,0)</f>
        <v>0</v>
      </c>
    </row>
    <row r="4394" spans="1:14">
      <c r="A4394" t="s">
        <v>133</v>
      </c>
      <c r="B4394" t="s">
        <v>0</v>
      </c>
      <c r="C4394" t="s">
        <v>221</v>
      </c>
      <c r="D4394" t="s">
        <v>443</v>
      </c>
      <c r="E4394" t="s">
        <v>719</v>
      </c>
      <c r="F4394" t="s">
        <v>111</v>
      </c>
      <c r="G4394" s="3">
        <v>6780.6</v>
      </c>
      <c r="H4394" s="3" t="str">
        <f>VLOOKUP($A4394&amp;$C4394&amp;$B4394,Mapping!$C:$G,3,0)</f>
        <v>Beauty</v>
      </c>
      <c r="I4394" t="str">
        <f>VLOOKUP($A4394&amp;$C4394&amp;$B4394,Mapping!$C:$G,4,0)</f>
        <v>NEUTROGENA</v>
      </c>
      <c r="J4394" t="str">
        <f t="shared" si="68"/>
        <v>LIP CARE</v>
      </c>
      <c r="K4394" t="str">
        <f>VLOOKUP($A4394&amp;$C4394&amp;$B4394,Mapping!$C:$G,5,0)</f>
        <v>Adult Skin Care</v>
      </c>
      <c r="L4394" t="str">
        <f>VLOOKUP(J4394&amp;H4394,Mapping!J:K,2,0)</f>
        <v>Lip Care</v>
      </c>
      <c r="M4394" t="str">
        <f>IF(OR(I4394="PIZ BUIN",I4394="LISTERINE"),VLOOKUP(E4394,MAPEO!C:D,2,0)&amp;" "&amp;H4394,VLOOKUP(E4394,MAPEO!C:D,2,0))</f>
        <v>Neutrogena Lips</v>
      </c>
      <c r="N4394">
        <f>VLOOKUP(F4394,MD!A:B,2,0)</f>
        <v>0</v>
      </c>
    </row>
    <row r="4395" spans="1:14">
      <c r="A4395" t="s">
        <v>133</v>
      </c>
      <c r="B4395" t="s">
        <v>0</v>
      </c>
      <c r="C4395" t="s">
        <v>221</v>
      </c>
      <c r="D4395" t="s">
        <v>443</v>
      </c>
      <c r="E4395" t="s">
        <v>719</v>
      </c>
      <c r="F4395" t="s">
        <v>114</v>
      </c>
      <c r="G4395" s="3">
        <v>18158.3</v>
      </c>
      <c r="H4395" s="3" t="str">
        <f>VLOOKUP($A4395&amp;$C4395&amp;$B4395,Mapping!$C:$G,3,0)</f>
        <v>Beauty</v>
      </c>
      <c r="I4395" t="str">
        <f>VLOOKUP($A4395&amp;$C4395&amp;$B4395,Mapping!$C:$G,4,0)</f>
        <v>NEUTROGENA</v>
      </c>
      <c r="J4395" t="str">
        <f t="shared" si="68"/>
        <v>LIP CARE</v>
      </c>
      <c r="K4395" t="str">
        <f>VLOOKUP($A4395&amp;$C4395&amp;$B4395,Mapping!$C:$G,5,0)</f>
        <v>Adult Skin Care</v>
      </c>
      <c r="L4395" t="str">
        <f>VLOOKUP(J4395&amp;H4395,Mapping!J:K,2,0)</f>
        <v>Lip Care</v>
      </c>
      <c r="M4395" t="str">
        <f>IF(OR(I4395="PIZ BUIN",I4395="LISTERINE"),VLOOKUP(E4395,MAPEO!C:D,2,0)&amp;" "&amp;H4395,VLOOKUP(E4395,MAPEO!C:D,2,0))</f>
        <v>Neutrogena Lips</v>
      </c>
      <c r="N4395">
        <f>VLOOKUP(F4395,MD!A:B,2,0)</f>
        <v>0</v>
      </c>
    </row>
    <row r="4396" spans="1:14">
      <c r="A4396" t="s">
        <v>133</v>
      </c>
      <c r="B4396" t="s">
        <v>0</v>
      </c>
      <c r="C4396" t="s">
        <v>221</v>
      </c>
      <c r="D4396" t="s">
        <v>443</v>
      </c>
      <c r="E4396" t="s">
        <v>719</v>
      </c>
      <c r="F4396" t="s">
        <v>115</v>
      </c>
      <c r="G4396" s="3">
        <v>7586.06</v>
      </c>
      <c r="H4396" s="3" t="str">
        <f>VLOOKUP($A4396&amp;$C4396&amp;$B4396,Mapping!$C:$G,3,0)</f>
        <v>Beauty</v>
      </c>
      <c r="I4396" t="str">
        <f>VLOOKUP($A4396&amp;$C4396&amp;$B4396,Mapping!$C:$G,4,0)</f>
        <v>NEUTROGENA</v>
      </c>
      <c r="J4396" t="str">
        <f t="shared" si="68"/>
        <v>LIP CARE</v>
      </c>
      <c r="K4396" t="str">
        <f>VLOOKUP($A4396&amp;$C4396&amp;$B4396,Mapping!$C:$G,5,0)</f>
        <v>Adult Skin Care</v>
      </c>
      <c r="L4396" t="str">
        <f>VLOOKUP(J4396&amp;H4396,Mapping!J:K,2,0)</f>
        <v>Lip Care</v>
      </c>
      <c r="M4396" t="str">
        <f>IF(OR(I4396="PIZ BUIN",I4396="LISTERINE"),VLOOKUP(E4396,MAPEO!C:D,2,0)&amp;" "&amp;H4396,VLOOKUP(E4396,MAPEO!C:D,2,0))</f>
        <v>Neutrogena Lips</v>
      </c>
      <c r="N4396" t="str">
        <f>VLOOKUP(F4396,MD!A:B,2,0)</f>
        <v>YTD 2016</v>
      </c>
    </row>
    <row r="4397" spans="1:14">
      <c r="A4397" t="s">
        <v>133</v>
      </c>
      <c r="B4397" t="s">
        <v>0</v>
      </c>
      <c r="C4397" t="s">
        <v>221</v>
      </c>
      <c r="D4397" t="s">
        <v>443</v>
      </c>
      <c r="E4397" t="s">
        <v>719</v>
      </c>
      <c r="F4397" t="s">
        <v>117</v>
      </c>
      <c r="G4397" s="3">
        <v>7851.16</v>
      </c>
      <c r="H4397" s="3" t="str">
        <f>VLOOKUP($A4397&amp;$C4397&amp;$B4397,Mapping!$C:$G,3,0)</f>
        <v>Beauty</v>
      </c>
      <c r="I4397" t="str">
        <f>VLOOKUP($A4397&amp;$C4397&amp;$B4397,Mapping!$C:$G,4,0)</f>
        <v>NEUTROGENA</v>
      </c>
      <c r="J4397" t="str">
        <f t="shared" si="68"/>
        <v>LIP CARE</v>
      </c>
      <c r="K4397" t="str">
        <f>VLOOKUP($A4397&amp;$C4397&amp;$B4397,Mapping!$C:$G,5,0)</f>
        <v>Adult Skin Care</v>
      </c>
      <c r="L4397" t="str">
        <f>VLOOKUP(J4397&amp;H4397,Mapping!J:K,2,0)</f>
        <v>Lip Care</v>
      </c>
      <c r="M4397" t="str">
        <f>IF(OR(I4397="PIZ BUIN",I4397="LISTERINE"),VLOOKUP(E4397,MAPEO!C:D,2,0)&amp;" "&amp;H4397,VLOOKUP(E4397,MAPEO!C:D,2,0))</f>
        <v>Neutrogena Lips</v>
      </c>
      <c r="N4397" t="str">
        <f>VLOOKUP(F4397,MD!A:B,2,0)</f>
        <v>YTD 2016</v>
      </c>
    </row>
    <row r="4398" spans="1:14">
      <c r="A4398" t="s">
        <v>133</v>
      </c>
      <c r="B4398" t="s">
        <v>0</v>
      </c>
      <c r="C4398" t="s">
        <v>221</v>
      </c>
      <c r="D4398" t="s">
        <v>443</v>
      </c>
      <c r="E4398" t="s">
        <v>719</v>
      </c>
      <c r="F4398" t="s">
        <v>118</v>
      </c>
      <c r="G4398" s="3">
        <v>11107.84</v>
      </c>
      <c r="H4398" s="3" t="str">
        <f>VLOOKUP($A4398&amp;$C4398&amp;$B4398,Mapping!$C:$G,3,0)</f>
        <v>Beauty</v>
      </c>
      <c r="I4398" t="str">
        <f>VLOOKUP($A4398&amp;$C4398&amp;$B4398,Mapping!$C:$G,4,0)</f>
        <v>NEUTROGENA</v>
      </c>
      <c r="J4398" t="str">
        <f t="shared" si="68"/>
        <v>LIP CARE</v>
      </c>
      <c r="K4398" t="str">
        <f>VLOOKUP($A4398&amp;$C4398&amp;$B4398,Mapping!$C:$G,5,0)</f>
        <v>Adult Skin Care</v>
      </c>
      <c r="L4398" t="str">
        <f>VLOOKUP(J4398&amp;H4398,Mapping!J:K,2,0)</f>
        <v>Lip Care</v>
      </c>
      <c r="M4398" t="str">
        <f>IF(OR(I4398="PIZ BUIN",I4398="LISTERINE"),VLOOKUP(E4398,MAPEO!C:D,2,0)&amp;" "&amp;H4398,VLOOKUP(E4398,MAPEO!C:D,2,0))</f>
        <v>Neutrogena Lips</v>
      </c>
      <c r="N4398" t="str">
        <f>VLOOKUP(F4398,MD!A:B,2,0)</f>
        <v>YTD 2016</v>
      </c>
    </row>
    <row r="4399" spans="1:14">
      <c r="A4399" t="s">
        <v>133</v>
      </c>
      <c r="B4399" t="s">
        <v>0</v>
      </c>
      <c r="C4399" t="s">
        <v>221</v>
      </c>
      <c r="D4399" t="s">
        <v>443</v>
      </c>
      <c r="E4399" t="s">
        <v>720</v>
      </c>
      <c r="F4399" t="s">
        <v>483</v>
      </c>
      <c r="G4399" s="3">
        <v>5149.3999999999996</v>
      </c>
      <c r="H4399" s="3" t="str">
        <f>VLOOKUP($A4399&amp;$C4399&amp;$B4399,Mapping!$C:$G,3,0)</f>
        <v>Beauty</v>
      </c>
      <c r="I4399" t="str">
        <f>VLOOKUP($A4399&amp;$C4399&amp;$B4399,Mapping!$C:$G,4,0)</f>
        <v>NEUTROGENA</v>
      </c>
      <c r="J4399" t="str">
        <f t="shared" si="68"/>
        <v>LIP CARE</v>
      </c>
      <c r="K4399" t="str">
        <f>VLOOKUP($A4399&amp;$C4399&amp;$B4399,Mapping!$C:$G,5,0)</f>
        <v>Adult Skin Care</v>
      </c>
      <c r="L4399" t="str">
        <f>VLOOKUP(J4399&amp;H4399,Mapping!J:K,2,0)</f>
        <v>Lip Care</v>
      </c>
      <c r="M4399" t="str">
        <f>IF(OR(I4399="PIZ BUIN",I4399="LISTERINE"),VLOOKUP(E4399,MAPEO!C:D,2,0)&amp;" "&amp;H4399,VLOOKUP(E4399,MAPEO!C:D,2,0))</f>
        <v>Neutrogena Lips</v>
      </c>
      <c r="N4399">
        <f>VLOOKUP(F4399,MD!A:B,2,0)</f>
        <v>0</v>
      </c>
    </row>
    <row r="4400" spans="1:14">
      <c r="A4400" t="s">
        <v>133</v>
      </c>
      <c r="B4400" t="s">
        <v>0</v>
      </c>
      <c r="C4400" t="s">
        <v>221</v>
      </c>
      <c r="D4400" t="s">
        <v>443</v>
      </c>
      <c r="E4400" t="s">
        <v>720</v>
      </c>
      <c r="F4400" t="s">
        <v>484</v>
      </c>
      <c r="G4400" s="3">
        <v>28421.58</v>
      </c>
      <c r="H4400" s="3" t="str">
        <f>VLOOKUP($A4400&amp;$C4400&amp;$B4400,Mapping!$C:$G,3,0)</f>
        <v>Beauty</v>
      </c>
      <c r="I4400" t="str">
        <f>VLOOKUP($A4400&amp;$C4400&amp;$B4400,Mapping!$C:$G,4,0)</f>
        <v>NEUTROGENA</v>
      </c>
      <c r="J4400" t="str">
        <f t="shared" si="68"/>
        <v>LIP CARE</v>
      </c>
      <c r="K4400" t="str">
        <f>VLOOKUP($A4400&amp;$C4400&amp;$B4400,Mapping!$C:$G,5,0)</f>
        <v>Adult Skin Care</v>
      </c>
      <c r="L4400" t="str">
        <f>VLOOKUP(J4400&amp;H4400,Mapping!J:K,2,0)</f>
        <v>Lip Care</v>
      </c>
      <c r="M4400" t="str">
        <f>IF(OR(I4400="PIZ BUIN",I4400="LISTERINE"),VLOOKUP(E4400,MAPEO!C:D,2,0)&amp;" "&amp;H4400,VLOOKUP(E4400,MAPEO!C:D,2,0))</f>
        <v>Neutrogena Lips</v>
      </c>
      <c r="N4400">
        <f>VLOOKUP(F4400,MD!A:B,2,0)</f>
        <v>0</v>
      </c>
    </row>
    <row r="4401" spans="1:14">
      <c r="A4401" t="s">
        <v>133</v>
      </c>
      <c r="B4401" t="s">
        <v>0</v>
      </c>
      <c r="C4401" t="s">
        <v>221</v>
      </c>
      <c r="D4401" t="s">
        <v>443</v>
      </c>
      <c r="E4401" t="s">
        <v>720</v>
      </c>
      <c r="F4401" t="s">
        <v>485</v>
      </c>
      <c r="G4401" s="3">
        <v>5230.76</v>
      </c>
      <c r="H4401" s="3" t="str">
        <f>VLOOKUP($A4401&amp;$C4401&amp;$B4401,Mapping!$C:$G,3,0)</f>
        <v>Beauty</v>
      </c>
      <c r="I4401" t="str">
        <f>VLOOKUP($A4401&amp;$C4401&amp;$B4401,Mapping!$C:$G,4,0)</f>
        <v>NEUTROGENA</v>
      </c>
      <c r="J4401" t="str">
        <f t="shared" si="68"/>
        <v>LIP CARE</v>
      </c>
      <c r="K4401" t="str">
        <f>VLOOKUP($A4401&amp;$C4401&amp;$B4401,Mapping!$C:$G,5,0)</f>
        <v>Adult Skin Care</v>
      </c>
      <c r="L4401" t="str">
        <f>VLOOKUP(J4401&amp;H4401,Mapping!J:K,2,0)</f>
        <v>Lip Care</v>
      </c>
      <c r="M4401" t="str">
        <f>IF(OR(I4401="PIZ BUIN",I4401="LISTERINE"),VLOOKUP(E4401,MAPEO!C:D,2,0)&amp;" "&amp;H4401,VLOOKUP(E4401,MAPEO!C:D,2,0))</f>
        <v>Neutrogena Lips</v>
      </c>
      <c r="N4401">
        <f>VLOOKUP(F4401,MD!A:B,2,0)</f>
        <v>0</v>
      </c>
    </row>
    <row r="4402" spans="1:14">
      <c r="A4402" t="s">
        <v>133</v>
      </c>
      <c r="B4402" t="s">
        <v>0</v>
      </c>
      <c r="C4402" t="s">
        <v>221</v>
      </c>
      <c r="D4402" t="s">
        <v>443</v>
      </c>
      <c r="E4402" t="s">
        <v>720</v>
      </c>
      <c r="F4402" t="s">
        <v>486</v>
      </c>
      <c r="G4402" s="3">
        <v>3084.88</v>
      </c>
      <c r="H4402" s="3" t="str">
        <f>VLOOKUP($A4402&amp;$C4402&amp;$B4402,Mapping!$C:$G,3,0)</f>
        <v>Beauty</v>
      </c>
      <c r="I4402" t="str">
        <f>VLOOKUP($A4402&amp;$C4402&amp;$B4402,Mapping!$C:$G,4,0)</f>
        <v>NEUTROGENA</v>
      </c>
      <c r="J4402" t="str">
        <f t="shared" si="68"/>
        <v>LIP CARE</v>
      </c>
      <c r="K4402" t="str">
        <f>VLOOKUP($A4402&amp;$C4402&amp;$B4402,Mapping!$C:$G,5,0)</f>
        <v>Adult Skin Care</v>
      </c>
      <c r="L4402" t="str">
        <f>VLOOKUP(J4402&amp;H4402,Mapping!J:K,2,0)</f>
        <v>Lip Care</v>
      </c>
      <c r="M4402" t="str">
        <f>IF(OR(I4402="PIZ BUIN",I4402="LISTERINE"),VLOOKUP(E4402,MAPEO!C:D,2,0)&amp;" "&amp;H4402,VLOOKUP(E4402,MAPEO!C:D,2,0))</f>
        <v>Neutrogena Lips</v>
      </c>
      <c r="N4402">
        <f>VLOOKUP(F4402,MD!A:B,2,0)</f>
        <v>0</v>
      </c>
    </row>
    <row r="4403" spans="1:14">
      <c r="A4403" t="s">
        <v>133</v>
      </c>
      <c r="B4403" t="s">
        <v>0</v>
      </c>
      <c r="C4403" t="s">
        <v>221</v>
      </c>
      <c r="D4403" t="s">
        <v>443</v>
      </c>
      <c r="E4403" t="s">
        <v>720</v>
      </c>
      <c r="F4403" t="s">
        <v>487</v>
      </c>
      <c r="G4403" s="3">
        <v>-64.319999999999993</v>
      </c>
      <c r="H4403" s="3" t="str">
        <f>VLOOKUP($A4403&amp;$C4403&amp;$B4403,Mapping!$C:$G,3,0)</f>
        <v>Beauty</v>
      </c>
      <c r="I4403" t="str">
        <f>VLOOKUP($A4403&amp;$C4403&amp;$B4403,Mapping!$C:$G,4,0)</f>
        <v>NEUTROGENA</v>
      </c>
      <c r="J4403" t="str">
        <f t="shared" si="68"/>
        <v>LIP CARE</v>
      </c>
      <c r="K4403" t="str">
        <f>VLOOKUP($A4403&amp;$C4403&amp;$B4403,Mapping!$C:$G,5,0)</f>
        <v>Adult Skin Care</v>
      </c>
      <c r="L4403" t="str">
        <f>VLOOKUP(J4403&amp;H4403,Mapping!J:K,2,0)</f>
        <v>Lip Care</v>
      </c>
      <c r="M4403" t="str">
        <f>IF(OR(I4403="PIZ BUIN",I4403="LISTERINE"),VLOOKUP(E4403,MAPEO!C:D,2,0)&amp;" "&amp;H4403,VLOOKUP(E4403,MAPEO!C:D,2,0))</f>
        <v>Neutrogena Lips</v>
      </c>
      <c r="N4403">
        <f>VLOOKUP(F4403,MD!A:B,2,0)</f>
        <v>0</v>
      </c>
    </row>
    <row r="4404" spans="1:14">
      <c r="A4404" t="s">
        <v>133</v>
      </c>
      <c r="B4404" t="s">
        <v>0</v>
      </c>
      <c r="C4404" t="s">
        <v>221</v>
      </c>
      <c r="D4404" t="s">
        <v>443</v>
      </c>
      <c r="E4404" t="s">
        <v>720</v>
      </c>
      <c r="F4404" t="s">
        <v>488</v>
      </c>
      <c r="G4404" s="3">
        <v>1146.29</v>
      </c>
      <c r="H4404" s="3" t="str">
        <f>VLOOKUP($A4404&amp;$C4404&amp;$B4404,Mapping!$C:$G,3,0)</f>
        <v>Beauty</v>
      </c>
      <c r="I4404" t="str">
        <f>VLOOKUP($A4404&amp;$C4404&amp;$B4404,Mapping!$C:$G,4,0)</f>
        <v>NEUTROGENA</v>
      </c>
      <c r="J4404" t="str">
        <f t="shared" si="68"/>
        <v>LIP CARE</v>
      </c>
      <c r="K4404" t="str">
        <f>VLOOKUP($A4404&amp;$C4404&amp;$B4404,Mapping!$C:$G,5,0)</f>
        <v>Adult Skin Care</v>
      </c>
      <c r="L4404" t="str">
        <f>VLOOKUP(J4404&amp;H4404,Mapping!J:K,2,0)</f>
        <v>Lip Care</v>
      </c>
      <c r="M4404" t="str">
        <f>IF(OR(I4404="PIZ BUIN",I4404="LISTERINE"),VLOOKUP(E4404,MAPEO!C:D,2,0)&amp;" "&amp;H4404,VLOOKUP(E4404,MAPEO!C:D,2,0))</f>
        <v>Neutrogena Lips</v>
      </c>
      <c r="N4404">
        <f>VLOOKUP(F4404,MD!A:B,2,0)</f>
        <v>0</v>
      </c>
    </row>
    <row r="4405" spans="1:14">
      <c r="A4405" t="s">
        <v>133</v>
      </c>
      <c r="B4405" t="s">
        <v>0</v>
      </c>
      <c r="C4405" t="s">
        <v>221</v>
      </c>
      <c r="D4405" t="s">
        <v>443</v>
      </c>
      <c r="E4405" t="s">
        <v>720</v>
      </c>
      <c r="F4405" t="s">
        <v>489</v>
      </c>
      <c r="G4405" s="3">
        <v>380.87</v>
      </c>
      <c r="H4405" s="3" t="str">
        <f>VLOOKUP($A4405&amp;$C4405&amp;$B4405,Mapping!$C:$G,3,0)</f>
        <v>Beauty</v>
      </c>
      <c r="I4405" t="str">
        <f>VLOOKUP($A4405&amp;$C4405&amp;$B4405,Mapping!$C:$G,4,0)</f>
        <v>NEUTROGENA</v>
      </c>
      <c r="J4405" t="str">
        <f t="shared" si="68"/>
        <v>LIP CARE</v>
      </c>
      <c r="K4405" t="str">
        <f>VLOOKUP($A4405&amp;$C4405&amp;$B4405,Mapping!$C:$G,5,0)</f>
        <v>Adult Skin Care</v>
      </c>
      <c r="L4405" t="str">
        <f>VLOOKUP(J4405&amp;H4405,Mapping!J:K,2,0)</f>
        <v>Lip Care</v>
      </c>
      <c r="M4405" t="str">
        <f>IF(OR(I4405="PIZ BUIN",I4405="LISTERINE"),VLOOKUP(E4405,MAPEO!C:D,2,0)&amp;" "&amp;H4405,VLOOKUP(E4405,MAPEO!C:D,2,0))</f>
        <v>Neutrogena Lips</v>
      </c>
      <c r="N4405">
        <f>VLOOKUP(F4405,MD!A:B,2,0)</f>
        <v>0</v>
      </c>
    </row>
    <row r="4406" spans="1:14">
      <c r="A4406" t="s">
        <v>133</v>
      </c>
      <c r="B4406" t="s">
        <v>0</v>
      </c>
      <c r="C4406" t="s">
        <v>221</v>
      </c>
      <c r="D4406" t="s">
        <v>443</v>
      </c>
      <c r="E4406" t="s">
        <v>720</v>
      </c>
      <c r="F4406" t="s">
        <v>490</v>
      </c>
      <c r="G4406" s="3">
        <v>783.82</v>
      </c>
      <c r="H4406" s="3" t="str">
        <f>VLOOKUP($A4406&amp;$C4406&amp;$B4406,Mapping!$C:$G,3,0)</f>
        <v>Beauty</v>
      </c>
      <c r="I4406" t="str">
        <f>VLOOKUP($A4406&amp;$C4406&amp;$B4406,Mapping!$C:$G,4,0)</f>
        <v>NEUTROGENA</v>
      </c>
      <c r="J4406" t="str">
        <f t="shared" si="68"/>
        <v>LIP CARE</v>
      </c>
      <c r="K4406" t="str">
        <f>VLOOKUP($A4406&amp;$C4406&amp;$B4406,Mapping!$C:$G,5,0)</f>
        <v>Adult Skin Care</v>
      </c>
      <c r="L4406" t="str">
        <f>VLOOKUP(J4406&amp;H4406,Mapping!J:K,2,0)</f>
        <v>Lip Care</v>
      </c>
      <c r="M4406" t="str">
        <f>IF(OR(I4406="PIZ BUIN",I4406="LISTERINE"),VLOOKUP(E4406,MAPEO!C:D,2,0)&amp;" "&amp;H4406,VLOOKUP(E4406,MAPEO!C:D,2,0))</f>
        <v>Neutrogena Lips</v>
      </c>
      <c r="N4406">
        <f>VLOOKUP(F4406,MD!A:B,2,0)</f>
        <v>0</v>
      </c>
    </row>
    <row r="4407" spans="1:14">
      <c r="A4407" t="s">
        <v>133</v>
      </c>
      <c r="B4407" t="s">
        <v>0</v>
      </c>
      <c r="C4407" t="s">
        <v>221</v>
      </c>
      <c r="D4407" t="s">
        <v>443</v>
      </c>
      <c r="E4407" t="s">
        <v>720</v>
      </c>
      <c r="F4407" t="s">
        <v>491</v>
      </c>
      <c r="G4407" s="3">
        <v>-38.520000000000003</v>
      </c>
      <c r="H4407" s="3" t="str">
        <f>VLOOKUP($A4407&amp;$C4407&amp;$B4407,Mapping!$C:$G,3,0)</f>
        <v>Beauty</v>
      </c>
      <c r="I4407" t="str">
        <f>VLOOKUP($A4407&amp;$C4407&amp;$B4407,Mapping!$C:$G,4,0)</f>
        <v>NEUTROGENA</v>
      </c>
      <c r="J4407" t="str">
        <f t="shared" ref="J4407:J4470" si="69">IF(OR(C4407="ROC",C4407="COMPEED"),E4407,D4407)</f>
        <v>LIP CARE</v>
      </c>
      <c r="K4407" t="str">
        <f>VLOOKUP($A4407&amp;$C4407&amp;$B4407,Mapping!$C:$G,5,0)</f>
        <v>Adult Skin Care</v>
      </c>
      <c r="L4407" t="str">
        <f>VLOOKUP(J4407&amp;H4407,Mapping!J:K,2,0)</f>
        <v>Lip Care</v>
      </c>
      <c r="M4407" t="str">
        <f>IF(OR(I4407="PIZ BUIN",I4407="LISTERINE"),VLOOKUP(E4407,MAPEO!C:D,2,0)&amp;" "&amp;H4407,VLOOKUP(E4407,MAPEO!C:D,2,0))</f>
        <v>Neutrogena Lips</v>
      </c>
      <c r="N4407">
        <f>VLOOKUP(F4407,MD!A:B,2,0)</f>
        <v>0</v>
      </c>
    </row>
    <row r="4408" spans="1:14">
      <c r="A4408" t="s">
        <v>133</v>
      </c>
      <c r="B4408" t="s">
        <v>0</v>
      </c>
      <c r="C4408" t="s">
        <v>221</v>
      </c>
      <c r="D4408" t="s">
        <v>443</v>
      </c>
      <c r="E4408" t="s">
        <v>720</v>
      </c>
      <c r="F4408" t="s">
        <v>492</v>
      </c>
      <c r="G4408" s="3">
        <v>-30.88</v>
      </c>
      <c r="H4408" s="3" t="str">
        <f>VLOOKUP($A4408&amp;$C4408&amp;$B4408,Mapping!$C:$G,3,0)</f>
        <v>Beauty</v>
      </c>
      <c r="I4408" t="str">
        <f>VLOOKUP($A4408&amp;$C4408&amp;$B4408,Mapping!$C:$G,4,0)</f>
        <v>NEUTROGENA</v>
      </c>
      <c r="J4408" t="str">
        <f t="shared" si="69"/>
        <v>LIP CARE</v>
      </c>
      <c r="K4408" t="str">
        <f>VLOOKUP($A4408&amp;$C4408&amp;$B4408,Mapping!$C:$G,5,0)</f>
        <v>Adult Skin Care</v>
      </c>
      <c r="L4408" t="str">
        <f>VLOOKUP(J4408&amp;H4408,Mapping!J:K,2,0)</f>
        <v>Lip Care</v>
      </c>
      <c r="M4408" t="str">
        <f>IF(OR(I4408="PIZ BUIN",I4408="LISTERINE"),VLOOKUP(E4408,MAPEO!C:D,2,0)&amp;" "&amp;H4408,VLOOKUP(E4408,MAPEO!C:D,2,0))</f>
        <v>Neutrogena Lips</v>
      </c>
      <c r="N4408">
        <f>VLOOKUP(F4408,MD!A:B,2,0)</f>
        <v>0</v>
      </c>
    </row>
    <row r="4409" spans="1:14">
      <c r="A4409" t="s">
        <v>133</v>
      </c>
      <c r="B4409" t="s">
        <v>0</v>
      </c>
      <c r="C4409" t="s">
        <v>221</v>
      </c>
      <c r="D4409" t="s">
        <v>443</v>
      </c>
      <c r="E4409" t="s">
        <v>720</v>
      </c>
      <c r="F4409" t="s">
        <v>493</v>
      </c>
      <c r="G4409" s="3">
        <v>-284.49</v>
      </c>
      <c r="H4409" s="3" t="str">
        <f>VLOOKUP($A4409&amp;$C4409&amp;$B4409,Mapping!$C:$G,3,0)</f>
        <v>Beauty</v>
      </c>
      <c r="I4409" t="str">
        <f>VLOOKUP($A4409&amp;$C4409&amp;$B4409,Mapping!$C:$G,4,0)</f>
        <v>NEUTROGENA</v>
      </c>
      <c r="J4409" t="str">
        <f t="shared" si="69"/>
        <v>LIP CARE</v>
      </c>
      <c r="K4409" t="str">
        <f>VLOOKUP($A4409&amp;$C4409&amp;$B4409,Mapping!$C:$G,5,0)</f>
        <v>Adult Skin Care</v>
      </c>
      <c r="L4409" t="str">
        <f>VLOOKUP(J4409&amp;H4409,Mapping!J:K,2,0)</f>
        <v>Lip Care</v>
      </c>
      <c r="M4409" t="str">
        <f>IF(OR(I4409="PIZ BUIN",I4409="LISTERINE"),VLOOKUP(E4409,MAPEO!C:D,2,0)&amp;" "&amp;H4409,VLOOKUP(E4409,MAPEO!C:D,2,0))</f>
        <v>Neutrogena Lips</v>
      </c>
      <c r="N4409">
        <f>VLOOKUP(F4409,MD!A:B,2,0)</f>
        <v>0</v>
      </c>
    </row>
    <row r="4410" spans="1:14">
      <c r="A4410" t="s">
        <v>133</v>
      </c>
      <c r="B4410" t="s">
        <v>0</v>
      </c>
      <c r="C4410" t="s">
        <v>221</v>
      </c>
      <c r="D4410" t="s">
        <v>443</v>
      </c>
      <c r="E4410" t="s">
        <v>720</v>
      </c>
      <c r="F4410" t="s">
        <v>95</v>
      </c>
      <c r="G4410" s="3">
        <v>-1.1499999999999999</v>
      </c>
      <c r="H4410" s="3" t="str">
        <f>VLOOKUP($A4410&amp;$C4410&amp;$B4410,Mapping!$C:$G,3,0)</f>
        <v>Beauty</v>
      </c>
      <c r="I4410" t="str">
        <f>VLOOKUP($A4410&amp;$C4410&amp;$B4410,Mapping!$C:$G,4,0)</f>
        <v>NEUTROGENA</v>
      </c>
      <c r="J4410" t="str">
        <f t="shared" si="69"/>
        <v>LIP CARE</v>
      </c>
      <c r="K4410" t="str">
        <f>VLOOKUP($A4410&amp;$C4410&amp;$B4410,Mapping!$C:$G,5,0)</f>
        <v>Adult Skin Care</v>
      </c>
      <c r="L4410" t="str">
        <f>VLOOKUP(J4410&amp;H4410,Mapping!J:K,2,0)</f>
        <v>Lip Care</v>
      </c>
      <c r="M4410" t="str">
        <f>IF(OR(I4410="PIZ BUIN",I4410="LISTERINE"),VLOOKUP(E4410,MAPEO!C:D,2,0)&amp;" "&amp;H4410,VLOOKUP(E4410,MAPEO!C:D,2,0))</f>
        <v>Neutrogena Lips</v>
      </c>
      <c r="N4410" t="str">
        <f>VLOOKUP(F4410,MD!A:B,2,0)</f>
        <v>YTD 2015</v>
      </c>
    </row>
    <row r="4411" spans="1:14">
      <c r="A4411" t="s">
        <v>133</v>
      </c>
      <c r="B4411" t="s">
        <v>0</v>
      </c>
      <c r="C4411" t="s">
        <v>221</v>
      </c>
      <c r="D4411" t="s">
        <v>443</v>
      </c>
      <c r="E4411" t="s">
        <v>720</v>
      </c>
      <c r="F4411" t="s">
        <v>96</v>
      </c>
      <c r="G4411" s="3">
        <v>-4.7699999999999996</v>
      </c>
      <c r="H4411" s="3" t="str">
        <f>VLOOKUP($A4411&amp;$C4411&amp;$B4411,Mapping!$C:$G,3,0)</f>
        <v>Beauty</v>
      </c>
      <c r="I4411" t="str">
        <f>VLOOKUP($A4411&amp;$C4411&amp;$B4411,Mapping!$C:$G,4,0)</f>
        <v>NEUTROGENA</v>
      </c>
      <c r="J4411" t="str">
        <f t="shared" si="69"/>
        <v>LIP CARE</v>
      </c>
      <c r="K4411" t="str">
        <f>VLOOKUP($A4411&amp;$C4411&amp;$B4411,Mapping!$C:$G,5,0)</f>
        <v>Adult Skin Care</v>
      </c>
      <c r="L4411" t="str">
        <f>VLOOKUP(J4411&amp;H4411,Mapping!J:K,2,0)</f>
        <v>Lip Care</v>
      </c>
      <c r="M4411" t="str">
        <f>IF(OR(I4411="PIZ BUIN",I4411="LISTERINE"),VLOOKUP(E4411,MAPEO!C:D,2,0)&amp;" "&amp;H4411,VLOOKUP(E4411,MAPEO!C:D,2,0))</f>
        <v>Neutrogena Lips</v>
      </c>
      <c r="N4411" t="str">
        <f>VLOOKUP(F4411,MD!A:B,2,0)</f>
        <v>YTD 2015</v>
      </c>
    </row>
    <row r="4412" spans="1:14">
      <c r="A4412" t="s">
        <v>133</v>
      </c>
      <c r="B4412" t="s">
        <v>0</v>
      </c>
      <c r="C4412" t="s">
        <v>221</v>
      </c>
      <c r="D4412" t="s">
        <v>443</v>
      </c>
      <c r="E4412" t="s">
        <v>720</v>
      </c>
      <c r="F4412" t="s">
        <v>97</v>
      </c>
      <c r="G4412" s="3">
        <v>-11.24</v>
      </c>
      <c r="H4412" s="3" t="str">
        <f>VLOOKUP($A4412&amp;$C4412&amp;$B4412,Mapping!$C:$G,3,0)</f>
        <v>Beauty</v>
      </c>
      <c r="I4412" t="str">
        <f>VLOOKUP($A4412&amp;$C4412&amp;$B4412,Mapping!$C:$G,4,0)</f>
        <v>NEUTROGENA</v>
      </c>
      <c r="J4412" t="str">
        <f t="shared" si="69"/>
        <v>LIP CARE</v>
      </c>
      <c r="K4412" t="str">
        <f>VLOOKUP($A4412&amp;$C4412&amp;$B4412,Mapping!$C:$G,5,0)</f>
        <v>Adult Skin Care</v>
      </c>
      <c r="L4412" t="str">
        <f>VLOOKUP(J4412&amp;H4412,Mapping!J:K,2,0)</f>
        <v>Lip Care</v>
      </c>
      <c r="M4412" t="str">
        <f>IF(OR(I4412="PIZ BUIN",I4412="LISTERINE"),VLOOKUP(E4412,MAPEO!C:D,2,0)&amp;" "&amp;H4412,VLOOKUP(E4412,MAPEO!C:D,2,0))</f>
        <v>Neutrogena Lips</v>
      </c>
      <c r="N4412" t="str">
        <f>VLOOKUP(F4412,MD!A:B,2,0)</f>
        <v>YTD 2015</v>
      </c>
    </row>
    <row r="4413" spans="1:14">
      <c r="A4413" t="s">
        <v>133</v>
      </c>
      <c r="B4413" t="s">
        <v>0</v>
      </c>
      <c r="C4413" t="s">
        <v>221</v>
      </c>
      <c r="D4413" t="s">
        <v>443</v>
      </c>
      <c r="E4413" t="s">
        <v>720</v>
      </c>
      <c r="F4413" t="s">
        <v>101</v>
      </c>
      <c r="G4413" s="3">
        <v>-1.53</v>
      </c>
      <c r="H4413" s="3" t="str">
        <f>VLOOKUP($A4413&amp;$C4413&amp;$B4413,Mapping!$C:$G,3,0)</f>
        <v>Beauty</v>
      </c>
      <c r="I4413" t="str">
        <f>VLOOKUP($A4413&amp;$C4413&amp;$B4413,Mapping!$C:$G,4,0)</f>
        <v>NEUTROGENA</v>
      </c>
      <c r="J4413" t="str">
        <f t="shared" si="69"/>
        <v>LIP CARE</v>
      </c>
      <c r="K4413" t="str">
        <f>VLOOKUP($A4413&amp;$C4413&amp;$B4413,Mapping!$C:$G,5,0)</f>
        <v>Adult Skin Care</v>
      </c>
      <c r="L4413" t="str">
        <f>VLOOKUP(J4413&amp;H4413,Mapping!J:K,2,0)</f>
        <v>Lip Care</v>
      </c>
      <c r="M4413" t="str">
        <f>IF(OR(I4413="PIZ BUIN",I4413="LISTERINE"),VLOOKUP(E4413,MAPEO!C:D,2,0)&amp;" "&amp;H4413,VLOOKUP(E4413,MAPEO!C:D,2,0))</f>
        <v>Neutrogena Lips</v>
      </c>
      <c r="N4413" t="str">
        <f>VLOOKUP(F4413,MD!A:B,2,0)</f>
        <v>YTD 2015</v>
      </c>
    </row>
    <row r="4414" spans="1:14">
      <c r="A4414" t="s">
        <v>133</v>
      </c>
      <c r="B4414" t="s">
        <v>0</v>
      </c>
      <c r="C4414" t="s">
        <v>221</v>
      </c>
      <c r="D4414" t="s">
        <v>443</v>
      </c>
      <c r="E4414" t="s">
        <v>720</v>
      </c>
      <c r="F4414" t="s">
        <v>104</v>
      </c>
      <c r="G4414" s="3">
        <v>-1.62</v>
      </c>
      <c r="H4414" s="3" t="str">
        <f>VLOOKUP($A4414&amp;$C4414&amp;$B4414,Mapping!$C:$G,3,0)</f>
        <v>Beauty</v>
      </c>
      <c r="I4414" t="str">
        <f>VLOOKUP($A4414&amp;$C4414&amp;$B4414,Mapping!$C:$G,4,0)</f>
        <v>NEUTROGENA</v>
      </c>
      <c r="J4414" t="str">
        <f t="shared" si="69"/>
        <v>LIP CARE</v>
      </c>
      <c r="K4414" t="str">
        <f>VLOOKUP($A4414&amp;$C4414&amp;$B4414,Mapping!$C:$G,5,0)</f>
        <v>Adult Skin Care</v>
      </c>
      <c r="L4414" t="str">
        <f>VLOOKUP(J4414&amp;H4414,Mapping!J:K,2,0)</f>
        <v>Lip Care</v>
      </c>
      <c r="M4414" t="str">
        <f>IF(OR(I4414="PIZ BUIN",I4414="LISTERINE"),VLOOKUP(E4414,MAPEO!C:D,2,0)&amp;" "&amp;H4414,VLOOKUP(E4414,MAPEO!C:D,2,0))</f>
        <v>Neutrogena Lips</v>
      </c>
      <c r="N4414" t="str">
        <f>VLOOKUP(F4414,MD!A:B,2,0)</f>
        <v>YTD 2015</v>
      </c>
    </row>
    <row r="4415" spans="1:14">
      <c r="A4415" t="s">
        <v>133</v>
      </c>
      <c r="B4415" t="s">
        <v>0</v>
      </c>
      <c r="C4415" t="s">
        <v>221</v>
      </c>
      <c r="D4415" t="s">
        <v>443</v>
      </c>
      <c r="E4415" t="s">
        <v>720</v>
      </c>
      <c r="F4415" t="s">
        <v>105</v>
      </c>
      <c r="G4415" s="3">
        <v>11.14</v>
      </c>
      <c r="H4415" s="3" t="str">
        <f>VLOOKUP($A4415&amp;$C4415&amp;$B4415,Mapping!$C:$G,3,0)</f>
        <v>Beauty</v>
      </c>
      <c r="I4415" t="str">
        <f>VLOOKUP($A4415&amp;$C4415&amp;$B4415,Mapping!$C:$G,4,0)</f>
        <v>NEUTROGENA</v>
      </c>
      <c r="J4415" t="str">
        <f t="shared" si="69"/>
        <v>LIP CARE</v>
      </c>
      <c r="K4415" t="str">
        <f>VLOOKUP($A4415&amp;$C4415&amp;$B4415,Mapping!$C:$G,5,0)</f>
        <v>Adult Skin Care</v>
      </c>
      <c r="L4415" t="str">
        <f>VLOOKUP(J4415&amp;H4415,Mapping!J:K,2,0)</f>
        <v>Lip Care</v>
      </c>
      <c r="M4415" t="str">
        <f>IF(OR(I4415="PIZ BUIN",I4415="LISTERINE"),VLOOKUP(E4415,MAPEO!C:D,2,0)&amp;" "&amp;H4415,VLOOKUP(E4415,MAPEO!C:D,2,0))</f>
        <v>Neutrogena Lips</v>
      </c>
      <c r="N4415" t="str">
        <f>VLOOKUP(F4415,MD!A:B,2,0)</f>
        <v>YTD 2015</v>
      </c>
    </row>
    <row r="4416" spans="1:14">
      <c r="A4416" t="s">
        <v>133</v>
      </c>
      <c r="B4416" t="s">
        <v>0</v>
      </c>
      <c r="C4416" t="s">
        <v>221</v>
      </c>
      <c r="D4416" t="s">
        <v>443</v>
      </c>
      <c r="E4416" t="s">
        <v>720</v>
      </c>
      <c r="F4416" t="s">
        <v>106</v>
      </c>
      <c r="G4416" s="3">
        <v>-8</v>
      </c>
      <c r="H4416" s="3" t="str">
        <f>VLOOKUP($A4416&amp;$C4416&amp;$B4416,Mapping!$C:$G,3,0)</f>
        <v>Beauty</v>
      </c>
      <c r="I4416" t="str">
        <f>VLOOKUP($A4416&amp;$C4416&amp;$B4416,Mapping!$C:$G,4,0)</f>
        <v>NEUTROGENA</v>
      </c>
      <c r="J4416" t="str">
        <f t="shared" si="69"/>
        <v>LIP CARE</v>
      </c>
      <c r="K4416" t="str">
        <f>VLOOKUP($A4416&amp;$C4416&amp;$B4416,Mapping!$C:$G,5,0)</f>
        <v>Adult Skin Care</v>
      </c>
      <c r="L4416" t="str">
        <f>VLOOKUP(J4416&amp;H4416,Mapping!J:K,2,0)</f>
        <v>Lip Care</v>
      </c>
      <c r="M4416" t="str">
        <f>IF(OR(I4416="PIZ BUIN",I4416="LISTERINE"),VLOOKUP(E4416,MAPEO!C:D,2,0)&amp;" "&amp;H4416,VLOOKUP(E4416,MAPEO!C:D,2,0))</f>
        <v>Neutrogena Lips</v>
      </c>
      <c r="N4416" t="str">
        <f>VLOOKUP(F4416,MD!A:B,2,0)</f>
        <v>YTD 2015</v>
      </c>
    </row>
    <row r="4417" spans="1:14">
      <c r="A4417" t="s">
        <v>133</v>
      </c>
      <c r="B4417" t="s">
        <v>0</v>
      </c>
      <c r="C4417" t="s">
        <v>221</v>
      </c>
      <c r="D4417" t="s">
        <v>443</v>
      </c>
      <c r="E4417" t="s">
        <v>720</v>
      </c>
      <c r="F4417" t="s">
        <v>109</v>
      </c>
      <c r="G4417" s="3">
        <v>-0.66</v>
      </c>
      <c r="H4417" s="3" t="str">
        <f>VLOOKUP($A4417&amp;$C4417&amp;$B4417,Mapping!$C:$G,3,0)</f>
        <v>Beauty</v>
      </c>
      <c r="I4417" t="str">
        <f>VLOOKUP($A4417&amp;$C4417&amp;$B4417,Mapping!$C:$G,4,0)</f>
        <v>NEUTROGENA</v>
      </c>
      <c r="J4417" t="str">
        <f t="shared" si="69"/>
        <v>LIP CARE</v>
      </c>
      <c r="K4417" t="str">
        <f>VLOOKUP($A4417&amp;$C4417&amp;$B4417,Mapping!$C:$G,5,0)</f>
        <v>Adult Skin Care</v>
      </c>
      <c r="L4417" t="str">
        <f>VLOOKUP(J4417&amp;H4417,Mapping!J:K,2,0)</f>
        <v>Lip Care</v>
      </c>
      <c r="M4417" t="str">
        <f>IF(OR(I4417="PIZ BUIN",I4417="LISTERINE"),VLOOKUP(E4417,MAPEO!C:D,2,0)&amp;" "&amp;H4417,VLOOKUP(E4417,MAPEO!C:D,2,0))</f>
        <v>Neutrogena Lips</v>
      </c>
      <c r="N4417">
        <f>VLOOKUP(F4417,MD!A:B,2,0)</f>
        <v>0</v>
      </c>
    </row>
    <row r="4418" spans="1:14">
      <c r="A4418" t="s">
        <v>133</v>
      </c>
      <c r="B4418" t="s">
        <v>0</v>
      </c>
      <c r="C4418" t="s">
        <v>221</v>
      </c>
      <c r="D4418" t="s">
        <v>443</v>
      </c>
      <c r="E4418" t="s">
        <v>721</v>
      </c>
      <c r="F4418" t="s">
        <v>482</v>
      </c>
      <c r="G4418" s="3">
        <v>17115.990000000002</v>
      </c>
      <c r="H4418" s="3" t="str">
        <f>VLOOKUP($A4418&amp;$C4418&amp;$B4418,Mapping!$C:$G,3,0)</f>
        <v>Beauty</v>
      </c>
      <c r="I4418" t="str">
        <f>VLOOKUP($A4418&amp;$C4418&amp;$B4418,Mapping!$C:$G,4,0)</f>
        <v>NEUTROGENA</v>
      </c>
      <c r="J4418" t="str">
        <f t="shared" si="69"/>
        <v>LIP CARE</v>
      </c>
      <c r="K4418" t="str">
        <f>VLOOKUP($A4418&amp;$C4418&amp;$B4418,Mapping!$C:$G,5,0)</f>
        <v>Adult Skin Care</v>
      </c>
      <c r="L4418" t="str">
        <f>VLOOKUP(J4418&amp;H4418,Mapping!J:K,2,0)</f>
        <v>Lip Care</v>
      </c>
      <c r="M4418" t="str">
        <f>IF(OR(I4418="PIZ BUIN",I4418="LISTERINE"),VLOOKUP(E4418,MAPEO!C:D,2,0)&amp;" "&amp;H4418,VLOOKUP(E4418,MAPEO!C:D,2,0))</f>
        <v>Neutrogena Lips</v>
      </c>
      <c r="N4418">
        <f>VLOOKUP(F4418,MD!A:B,2,0)</f>
        <v>0</v>
      </c>
    </row>
    <row r="4419" spans="1:14">
      <c r="A4419" t="s">
        <v>133</v>
      </c>
      <c r="B4419" t="s">
        <v>0</v>
      </c>
      <c r="C4419" t="s">
        <v>221</v>
      </c>
      <c r="D4419" t="s">
        <v>443</v>
      </c>
      <c r="E4419" t="s">
        <v>721</v>
      </c>
      <c r="F4419" t="s">
        <v>483</v>
      </c>
      <c r="G4419" s="3">
        <v>27797.919999999998</v>
      </c>
      <c r="H4419" s="3" t="str">
        <f>VLOOKUP($A4419&amp;$C4419&amp;$B4419,Mapping!$C:$G,3,0)</f>
        <v>Beauty</v>
      </c>
      <c r="I4419" t="str">
        <f>VLOOKUP($A4419&amp;$C4419&amp;$B4419,Mapping!$C:$G,4,0)</f>
        <v>NEUTROGENA</v>
      </c>
      <c r="J4419" t="str">
        <f t="shared" si="69"/>
        <v>LIP CARE</v>
      </c>
      <c r="K4419" t="str">
        <f>VLOOKUP($A4419&amp;$C4419&amp;$B4419,Mapping!$C:$G,5,0)</f>
        <v>Adult Skin Care</v>
      </c>
      <c r="L4419" t="str">
        <f>VLOOKUP(J4419&amp;H4419,Mapping!J:K,2,0)</f>
        <v>Lip Care</v>
      </c>
      <c r="M4419" t="str">
        <f>IF(OR(I4419="PIZ BUIN",I4419="LISTERINE"),VLOOKUP(E4419,MAPEO!C:D,2,0)&amp;" "&amp;H4419,VLOOKUP(E4419,MAPEO!C:D,2,0))</f>
        <v>Neutrogena Lips</v>
      </c>
      <c r="N4419">
        <f>VLOOKUP(F4419,MD!A:B,2,0)</f>
        <v>0</v>
      </c>
    </row>
    <row r="4420" spans="1:14">
      <c r="A4420" t="s">
        <v>133</v>
      </c>
      <c r="B4420" t="s">
        <v>0</v>
      </c>
      <c r="C4420" t="s">
        <v>221</v>
      </c>
      <c r="D4420" t="s">
        <v>443</v>
      </c>
      <c r="E4420" t="s">
        <v>721</v>
      </c>
      <c r="F4420" t="s">
        <v>484</v>
      </c>
      <c r="G4420" s="3">
        <v>39162.550000000003</v>
      </c>
      <c r="H4420" s="3" t="str">
        <f>VLOOKUP($A4420&amp;$C4420&amp;$B4420,Mapping!$C:$G,3,0)</f>
        <v>Beauty</v>
      </c>
      <c r="I4420" t="str">
        <f>VLOOKUP($A4420&amp;$C4420&amp;$B4420,Mapping!$C:$G,4,0)</f>
        <v>NEUTROGENA</v>
      </c>
      <c r="J4420" t="str">
        <f t="shared" si="69"/>
        <v>LIP CARE</v>
      </c>
      <c r="K4420" t="str">
        <f>VLOOKUP($A4420&amp;$C4420&amp;$B4420,Mapping!$C:$G,5,0)</f>
        <v>Adult Skin Care</v>
      </c>
      <c r="L4420" t="str">
        <f>VLOOKUP(J4420&amp;H4420,Mapping!J:K,2,0)</f>
        <v>Lip Care</v>
      </c>
      <c r="M4420" t="str">
        <f>IF(OR(I4420="PIZ BUIN",I4420="LISTERINE"),VLOOKUP(E4420,MAPEO!C:D,2,0)&amp;" "&amp;H4420,VLOOKUP(E4420,MAPEO!C:D,2,0))</f>
        <v>Neutrogena Lips</v>
      </c>
      <c r="N4420">
        <f>VLOOKUP(F4420,MD!A:B,2,0)</f>
        <v>0</v>
      </c>
    </row>
    <row r="4421" spans="1:14">
      <c r="A4421" t="s">
        <v>133</v>
      </c>
      <c r="B4421" t="s">
        <v>0</v>
      </c>
      <c r="C4421" t="s">
        <v>221</v>
      </c>
      <c r="D4421" t="s">
        <v>443</v>
      </c>
      <c r="E4421" t="s">
        <v>721</v>
      </c>
      <c r="F4421" t="s">
        <v>485</v>
      </c>
      <c r="G4421" s="3">
        <v>15869.03</v>
      </c>
      <c r="H4421" s="3" t="str">
        <f>VLOOKUP($A4421&amp;$C4421&amp;$B4421,Mapping!$C:$G,3,0)</f>
        <v>Beauty</v>
      </c>
      <c r="I4421" t="str">
        <f>VLOOKUP($A4421&amp;$C4421&amp;$B4421,Mapping!$C:$G,4,0)</f>
        <v>NEUTROGENA</v>
      </c>
      <c r="J4421" t="str">
        <f t="shared" si="69"/>
        <v>LIP CARE</v>
      </c>
      <c r="K4421" t="str">
        <f>VLOOKUP($A4421&amp;$C4421&amp;$B4421,Mapping!$C:$G,5,0)</f>
        <v>Adult Skin Care</v>
      </c>
      <c r="L4421" t="str">
        <f>VLOOKUP(J4421&amp;H4421,Mapping!J:K,2,0)</f>
        <v>Lip Care</v>
      </c>
      <c r="M4421" t="str">
        <f>IF(OR(I4421="PIZ BUIN",I4421="LISTERINE"),VLOOKUP(E4421,MAPEO!C:D,2,0)&amp;" "&amp;H4421,VLOOKUP(E4421,MAPEO!C:D,2,0))</f>
        <v>Neutrogena Lips</v>
      </c>
      <c r="N4421">
        <f>VLOOKUP(F4421,MD!A:B,2,0)</f>
        <v>0</v>
      </c>
    </row>
    <row r="4422" spans="1:14">
      <c r="A4422" t="s">
        <v>133</v>
      </c>
      <c r="B4422" t="s">
        <v>0</v>
      </c>
      <c r="C4422" t="s">
        <v>221</v>
      </c>
      <c r="D4422" t="s">
        <v>443</v>
      </c>
      <c r="E4422" t="s">
        <v>721</v>
      </c>
      <c r="F4422" t="s">
        <v>486</v>
      </c>
      <c r="G4422" s="3">
        <v>93167.64</v>
      </c>
      <c r="H4422" s="3" t="str">
        <f>VLOOKUP($A4422&amp;$C4422&amp;$B4422,Mapping!$C:$G,3,0)</f>
        <v>Beauty</v>
      </c>
      <c r="I4422" t="str">
        <f>VLOOKUP($A4422&amp;$C4422&amp;$B4422,Mapping!$C:$G,4,0)</f>
        <v>NEUTROGENA</v>
      </c>
      <c r="J4422" t="str">
        <f t="shared" si="69"/>
        <v>LIP CARE</v>
      </c>
      <c r="K4422" t="str">
        <f>VLOOKUP($A4422&amp;$C4422&amp;$B4422,Mapping!$C:$G,5,0)</f>
        <v>Adult Skin Care</v>
      </c>
      <c r="L4422" t="str">
        <f>VLOOKUP(J4422&amp;H4422,Mapping!J:K,2,0)</f>
        <v>Lip Care</v>
      </c>
      <c r="M4422" t="str">
        <f>IF(OR(I4422="PIZ BUIN",I4422="LISTERINE"),VLOOKUP(E4422,MAPEO!C:D,2,0)&amp;" "&amp;H4422,VLOOKUP(E4422,MAPEO!C:D,2,0))</f>
        <v>Neutrogena Lips</v>
      </c>
      <c r="N4422">
        <f>VLOOKUP(F4422,MD!A:B,2,0)</f>
        <v>0</v>
      </c>
    </row>
    <row r="4423" spans="1:14">
      <c r="A4423" t="s">
        <v>133</v>
      </c>
      <c r="B4423" t="s">
        <v>0</v>
      </c>
      <c r="C4423" t="s">
        <v>221</v>
      </c>
      <c r="D4423" t="s">
        <v>443</v>
      </c>
      <c r="E4423" t="s">
        <v>721</v>
      </c>
      <c r="F4423" t="s">
        <v>487</v>
      </c>
      <c r="G4423" s="3">
        <v>154262.51999999999</v>
      </c>
      <c r="H4423" s="3" t="str">
        <f>VLOOKUP($A4423&amp;$C4423&amp;$B4423,Mapping!$C:$G,3,0)</f>
        <v>Beauty</v>
      </c>
      <c r="I4423" t="str">
        <f>VLOOKUP($A4423&amp;$C4423&amp;$B4423,Mapping!$C:$G,4,0)</f>
        <v>NEUTROGENA</v>
      </c>
      <c r="J4423" t="str">
        <f t="shared" si="69"/>
        <v>LIP CARE</v>
      </c>
      <c r="K4423" t="str">
        <f>VLOOKUP($A4423&amp;$C4423&amp;$B4423,Mapping!$C:$G,5,0)</f>
        <v>Adult Skin Care</v>
      </c>
      <c r="L4423" t="str">
        <f>VLOOKUP(J4423&amp;H4423,Mapping!J:K,2,0)</f>
        <v>Lip Care</v>
      </c>
      <c r="M4423" t="str">
        <f>IF(OR(I4423="PIZ BUIN",I4423="LISTERINE"),VLOOKUP(E4423,MAPEO!C:D,2,0)&amp;" "&amp;H4423,VLOOKUP(E4423,MAPEO!C:D,2,0))</f>
        <v>Neutrogena Lips</v>
      </c>
      <c r="N4423">
        <f>VLOOKUP(F4423,MD!A:B,2,0)</f>
        <v>0</v>
      </c>
    </row>
    <row r="4424" spans="1:14">
      <c r="A4424" t="s">
        <v>133</v>
      </c>
      <c r="B4424" t="s">
        <v>0</v>
      </c>
      <c r="C4424" t="s">
        <v>221</v>
      </c>
      <c r="D4424" t="s">
        <v>443</v>
      </c>
      <c r="E4424" t="s">
        <v>721</v>
      </c>
      <c r="F4424" t="s">
        <v>488</v>
      </c>
      <c r="G4424" s="3">
        <v>43453.75</v>
      </c>
      <c r="H4424" s="3" t="str">
        <f>VLOOKUP($A4424&amp;$C4424&amp;$B4424,Mapping!$C:$G,3,0)</f>
        <v>Beauty</v>
      </c>
      <c r="I4424" t="str">
        <f>VLOOKUP($A4424&amp;$C4424&amp;$B4424,Mapping!$C:$G,4,0)</f>
        <v>NEUTROGENA</v>
      </c>
      <c r="J4424" t="str">
        <f t="shared" si="69"/>
        <v>LIP CARE</v>
      </c>
      <c r="K4424" t="str">
        <f>VLOOKUP($A4424&amp;$C4424&amp;$B4424,Mapping!$C:$G,5,0)</f>
        <v>Adult Skin Care</v>
      </c>
      <c r="L4424" t="str">
        <f>VLOOKUP(J4424&amp;H4424,Mapping!J:K,2,0)</f>
        <v>Lip Care</v>
      </c>
      <c r="M4424" t="str">
        <f>IF(OR(I4424="PIZ BUIN",I4424="LISTERINE"),VLOOKUP(E4424,MAPEO!C:D,2,0)&amp;" "&amp;H4424,VLOOKUP(E4424,MAPEO!C:D,2,0))</f>
        <v>Neutrogena Lips</v>
      </c>
      <c r="N4424">
        <f>VLOOKUP(F4424,MD!A:B,2,0)</f>
        <v>0</v>
      </c>
    </row>
    <row r="4425" spans="1:14">
      <c r="A4425" t="s">
        <v>133</v>
      </c>
      <c r="B4425" t="s">
        <v>0</v>
      </c>
      <c r="C4425" t="s">
        <v>221</v>
      </c>
      <c r="D4425" t="s">
        <v>443</v>
      </c>
      <c r="E4425" t="s">
        <v>721</v>
      </c>
      <c r="F4425" t="s">
        <v>489</v>
      </c>
      <c r="G4425" s="3">
        <v>23146.2</v>
      </c>
      <c r="H4425" s="3" t="str">
        <f>VLOOKUP($A4425&amp;$C4425&amp;$B4425,Mapping!$C:$G,3,0)</f>
        <v>Beauty</v>
      </c>
      <c r="I4425" t="str">
        <f>VLOOKUP($A4425&amp;$C4425&amp;$B4425,Mapping!$C:$G,4,0)</f>
        <v>NEUTROGENA</v>
      </c>
      <c r="J4425" t="str">
        <f t="shared" si="69"/>
        <v>LIP CARE</v>
      </c>
      <c r="K4425" t="str">
        <f>VLOOKUP($A4425&amp;$C4425&amp;$B4425,Mapping!$C:$G,5,0)</f>
        <v>Adult Skin Care</v>
      </c>
      <c r="L4425" t="str">
        <f>VLOOKUP(J4425&amp;H4425,Mapping!J:K,2,0)</f>
        <v>Lip Care</v>
      </c>
      <c r="M4425" t="str">
        <f>IF(OR(I4425="PIZ BUIN",I4425="LISTERINE"),VLOOKUP(E4425,MAPEO!C:D,2,0)&amp;" "&amp;H4425,VLOOKUP(E4425,MAPEO!C:D,2,0))</f>
        <v>Neutrogena Lips</v>
      </c>
      <c r="N4425">
        <f>VLOOKUP(F4425,MD!A:B,2,0)</f>
        <v>0</v>
      </c>
    </row>
    <row r="4426" spans="1:14">
      <c r="A4426" t="s">
        <v>133</v>
      </c>
      <c r="B4426" t="s">
        <v>0</v>
      </c>
      <c r="C4426" t="s">
        <v>221</v>
      </c>
      <c r="D4426" t="s">
        <v>443</v>
      </c>
      <c r="E4426" t="s">
        <v>721</v>
      </c>
      <c r="F4426" t="s">
        <v>490</v>
      </c>
      <c r="G4426" s="3">
        <v>223575.76</v>
      </c>
      <c r="H4426" s="3" t="str">
        <f>VLOOKUP($A4426&amp;$C4426&amp;$B4426,Mapping!$C:$G,3,0)</f>
        <v>Beauty</v>
      </c>
      <c r="I4426" t="str">
        <f>VLOOKUP($A4426&amp;$C4426&amp;$B4426,Mapping!$C:$G,4,0)</f>
        <v>NEUTROGENA</v>
      </c>
      <c r="J4426" t="str">
        <f t="shared" si="69"/>
        <v>LIP CARE</v>
      </c>
      <c r="K4426" t="str">
        <f>VLOOKUP($A4426&amp;$C4426&amp;$B4426,Mapping!$C:$G,5,0)</f>
        <v>Adult Skin Care</v>
      </c>
      <c r="L4426" t="str">
        <f>VLOOKUP(J4426&amp;H4426,Mapping!J:K,2,0)</f>
        <v>Lip Care</v>
      </c>
      <c r="M4426" t="str">
        <f>IF(OR(I4426="PIZ BUIN",I4426="LISTERINE"),VLOOKUP(E4426,MAPEO!C:D,2,0)&amp;" "&amp;H4426,VLOOKUP(E4426,MAPEO!C:D,2,0))</f>
        <v>Neutrogena Lips</v>
      </c>
      <c r="N4426">
        <f>VLOOKUP(F4426,MD!A:B,2,0)</f>
        <v>0</v>
      </c>
    </row>
    <row r="4427" spans="1:14">
      <c r="A4427" t="s">
        <v>133</v>
      </c>
      <c r="B4427" t="s">
        <v>0</v>
      </c>
      <c r="C4427" t="s">
        <v>221</v>
      </c>
      <c r="D4427" t="s">
        <v>443</v>
      </c>
      <c r="E4427" t="s">
        <v>721</v>
      </c>
      <c r="F4427" t="s">
        <v>491</v>
      </c>
      <c r="G4427" s="3">
        <v>48613.46</v>
      </c>
      <c r="H4427" s="3" t="str">
        <f>VLOOKUP($A4427&amp;$C4427&amp;$B4427,Mapping!$C:$G,3,0)</f>
        <v>Beauty</v>
      </c>
      <c r="I4427" t="str">
        <f>VLOOKUP($A4427&amp;$C4427&amp;$B4427,Mapping!$C:$G,4,0)</f>
        <v>NEUTROGENA</v>
      </c>
      <c r="J4427" t="str">
        <f t="shared" si="69"/>
        <v>LIP CARE</v>
      </c>
      <c r="K4427" t="str">
        <f>VLOOKUP($A4427&amp;$C4427&amp;$B4427,Mapping!$C:$G,5,0)</f>
        <v>Adult Skin Care</v>
      </c>
      <c r="L4427" t="str">
        <f>VLOOKUP(J4427&amp;H4427,Mapping!J:K,2,0)</f>
        <v>Lip Care</v>
      </c>
      <c r="M4427" t="str">
        <f>IF(OR(I4427="PIZ BUIN",I4427="LISTERINE"),VLOOKUP(E4427,MAPEO!C:D,2,0)&amp;" "&amp;H4427,VLOOKUP(E4427,MAPEO!C:D,2,0))</f>
        <v>Neutrogena Lips</v>
      </c>
      <c r="N4427">
        <f>VLOOKUP(F4427,MD!A:B,2,0)</f>
        <v>0</v>
      </c>
    </row>
    <row r="4428" spans="1:14">
      <c r="A4428" t="s">
        <v>133</v>
      </c>
      <c r="B4428" t="s">
        <v>0</v>
      </c>
      <c r="C4428" t="s">
        <v>221</v>
      </c>
      <c r="D4428" t="s">
        <v>443</v>
      </c>
      <c r="E4428" t="s">
        <v>721</v>
      </c>
      <c r="F4428" t="s">
        <v>492</v>
      </c>
      <c r="G4428" s="3">
        <v>48222.37</v>
      </c>
      <c r="H4428" s="3" t="str">
        <f>VLOOKUP($A4428&amp;$C4428&amp;$B4428,Mapping!$C:$G,3,0)</f>
        <v>Beauty</v>
      </c>
      <c r="I4428" t="str">
        <f>VLOOKUP($A4428&amp;$C4428&amp;$B4428,Mapping!$C:$G,4,0)</f>
        <v>NEUTROGENA</v>
      </c>
      <c r="J4428" t="str">
        <f t="shared" si="69"/>
        <v>LIP CARE</v>
      </c>
      <c r="K4428" t="str">
        <f>VLOOKUP($A4428&amp;$C4428&amp;$B4428,Mapping!$C:$G,5,0)</f>
        <v>Adult Skin Care</v>
      </c>
      <c r="L4428" t="str">
        <f>VLOOKUP(J4428&amp;H4428,Mapping!J:K,2,0)</f>
        <v>Lip Care</v>
      </c>
      <c r="M4428" t="str">
        <f>IF(OR(I4428="PIZ BUIN",I4428="LISTERINE"),VLOOKUP(E4428,MAPEO!C:D,2,0)&amp;" "&amp;H4428,VLOOKUP(E4428,MAPEO!C:D,2,0))</f>
        <v>Neutrogena Lips</v>
      </c>
      <c r="N4428">
        <f>VLOOKUP(F4428,MD!A:B,2,0)</f>
        <v>0</v>
      </c>
    </row>
    <row r="4429" spans="1:14">
      <c r="A4429" t="s">
        <v>133</v>
      </c>
      <c r="B4429" t="s">
        <v>0</v>
      </c>
      <c r="C4429" t="s">
        <v>221</v>
      </c>
      <c r="D4429" t="s">
        <v>443</v>
      </c>
      <c r="E4429" t="s">
        <v>721</v>
      </c>
      <c r="F4429" t="s">
        <v>493</v>
      </c>
      <c r="G4429" s="3">
        <v>96357.74</v>
      </c>
      <c r="H4429" s="3" t="str">
        <f>VLOOKUP($A4429&amp;$C4429&amp;$B4429,Mapping!$C:$G,3,0)</f>
        <v>Beauty</v>
      </c>
      <c r="I4429" t="str">
        <f>VLOOKUP($A4429&amp;$C4429&amp;$B4429,Mapping!$C:$G,4,0)</f>
        <v>NEUTROGENA</v>
      </c>
      <c r="J4429" t="str">
        <f t="shared" si="69"/>
        <v>LIP CARE</v>
      </c>
      <c r="K4429" t="str">
        <f>VLOOKUP($A4429&amp;$C4429&amp;$B4429,Mapping!$C:$G,5,0)</f>
        <v>Adult Skin Care</v>
      </c>
      <c r="L4429" t="str">
        <f>VLOOKUP(J4429&amp;H4429,Mapping!J:K,2,0)</f>
        <v>Lip Care</v>
      </c>
      <c r="M4429" t="str">
        <f>IF(OR(I4429="PIZ BUIN",I4429="LISTERINE"),VLOOKUP(E4429,MAPEO!C:D,2,0)&amp;" "&amp;H4429,VLOOKUP(E4429,MAPEO!C:D,2,0))</f>
        <v>Neutrogena Lips</v>
      </c>
      <c r="N4429">
        <f>VLOOKUP(F4429,MD!A:B,2,0)</f>
        <v>0</v>
      </c>
    </row>
    <row r="4430" spans="1:14">
      <c r="A4430" t="s">
        <v>133</v>
      </c>
      <c r="B4430" t="s">
        <v>0</v>
      </c>
      <c r="C4430" t="s">
        <v>221</v>
      </c>
      <c r="D4430" t="s">
        <v>443</v>
      </c>
      <c r="E4430" t="s">
        <v>721</v>
      </c>
      <c r="F4430" t="s">
        <v>95</v>
      </c>
      <c r="G4430" s="3">
        <v>22134.63</v>
      </c>
      <c r="H4430" s="3" t="str">
        <f>VLOOKUP($A4430&amp;$C4430&amp;$B4430,Mapping!$C:$G,3,0)</f>
        <v>Beauty</v>
      </c>
      <c r="I4430" t="str">
        <f>VLOOKUP($A4430&amp;$C4430&amp;$B4430,Mapping!$C:$G,4,0)</f>
        <v>NEUTROGENA</v>
      </c>
      <c r="J4430" t="str">
        <f t="shared" si="69"/>
        <v>LIP CARE</v>
      </c>
      <c r="K4430" t="str">
        <f>VLOOKUP($A4430&amp;$C4430&amp;$B4430,Mapping!$C:$G,5,0)</f>
        <v>Adult Skin Care</v>
      </c>
      <c r="L4430" t="str">
        <f>VLOOKUP(J4430&amp;H4430,Mapping!J:K,2,0)</f>
        <v>Lip Care</v>
      </c>
      <c r="M4430" t="str">
        <f>IF(OR(I4430="PIZ BUIN",I4430="LISTERINE"),VLOOKUP(E4430,MAPEO!C:D,2,0)&amp;" "&amp;H4430,VLOOKUP(E4430,MAPEO!C:D,2,0))</f>
        <v>Neutrogena Lips</v>
      </c>
      <c r="N4430" t="str">
        <f>VLOOKUP(F4430,MD!A:B,2,0)</f>
        <v>YTD 2015</v>
      </c>
    </row>
    <row r="4431" spans="1:14">
      <c r="A4431" t="s">
        <v>133</v>
      </c>
      <c r="B4431" t="s">
        <v>0</v>
      </c>
      <c r="C4431" t="s">
        <v>221</v>
      </c>
      <c r="D4431" t="s">
        <v>443</v>
      </c>
      <c r="E4431" t="s">
        <v>721</v>
      </c>
      <c r="F4431" t="s">
        <v>96</v>
      </c>
      <c r="G4431" s="3">
        <v>83831.399999999994</v>
      </c>
      <c r="H4431" s="3" t="str">
        <f>VLOOKUP($A4431&amp;$C4431&amp;$B4431,Mapping!$C:$G,3,0)</f>
        <v>Beauty</v>
      </c>
      <c r="I4431" t="str">
        <f>VLOOKUP($A4431&amp;$C4431&amp;$B4431,Mapping!$C:$G,4,0)</f>
        <v>NEUTROGENA</v>
      </c>
      <c r="J4431" t="str">
        <f t="shared" si="69"/>
        <v>LIP CARE</v>
      </c>
      <c r="K4431" t="str">
        <f>VLOOKUP($A4431&amp;$C4431&amp;$B4431,Mapping!$C:$G,5,0)</f>
        <v>Adult Skin Care</v>
      </c>
      <c r="L4431" t="str">
        <f>VLOOKUP(J4431&amp;H4431,Mapping!J:K,2,0)</f>
        <v>Lip Care</v>
      </c>
      <c r="M4431" t="str">
        <f>IF(OR(I4431="PIZ BUIN",I4431="LISTERINE"),VLOOKUP(E4431,MAPEO!C:D,2,0)&amp;" "&amp;H4431,VLOOKUP(E4431,MAPEO!C:D,2,0))</f>
        <v>Neutrogena Lips</v>
      </c>
      <c r="N4431" t="str">
        <f>VLOOKUP(F4431,MD!A:B,2,0)</f>
        <v>YTD 2015</v>
      </c>
    </row>
    <row r="4432" spans="1:14">
      <c r="A4432" t="s">
        <v>133</v>
      </c>
      <c r="B4432" t="s">
        <v>0</v>
      </c>
      <c r="C4432" t="s">
        <v>221</v>
      </c>
      <c r="D4432" t="s">
        <v>443</v>
      </c>
      <c r="E4432" t="s">
        <v>721</v>
      </c>
      <c r="F4432" t="s">
        <v>97</v>
      </c>
      <c r="G4432" s="3">
        <v>87512.68</v>
      </c>
      <c r="H4432" s="3" t="str">
        <f>VLOOKUP($A4432&amp;$C4432&amp;$B4432,Mapping!$C:$G,3,0)</f>
        <v>Beauty</v>
      </c>
      <c r="I4432" t="str">
        <f>VLOOKUP($A4432&amp;$C4432&amp;$B4432,Mapping!$C:$G,4,0)</f>
        <v>NEUTROGENA</v>
      </c>
      <c r="J4432" t="str">
        <f t="shared" si="69"/>
        <v>LIP CARE</v>
      </c>
      <c r="K4432" t="str">
        <f>VLOOKUP($A4432&amp;$C4432&amp;$B4432,Mapping!$C:$G,5,0)</f>
        <v>Adult Skin Care</v>
      </c>
      <c r="L4432" t="str">
        <f>VLOOKUP(J4432&amp;H4432,Mapping!J:K,2,0)</f>
        <v>Lip Care</v>
      </c>
      <c r="M4432" t="str">
        <f>IF(OR(I4432="PIZ BUIN",I4432="LISTERINE"),VLOOKUP(E4432,MAPEO!C:D,2,0)&amp;" "&amp;H4432,VLOOKUP(E4432,MAPEO!C:D,2,0))</f>
        <v>Neutrogena Lips</v>
      </c>
      <c r="N4432" t="str">
        <f>VLOOKUP(F4432,MD!A:B,2,0)</f>
        <v>YTD 2015</v>
      </c>
    </row>
    <row r="4433" spans="1:14">
      <c r="A4433" t="s">
        <v>133</v>
      </c>
      <c r="B4433" t="s">
        <v>0</v>
      </c>
      <c r="C4433" t="s">
        <v>221</v>
      </c>
      <c r="D4433" t="s">
        <v>443</v>
      </c>
      <c r="E4433" t="s">
        <v>721</v>
      </c>
      <c r="F4433" t="s">
        <v>101</v>
      </c>
      <c r="G4433" s="3">
        <v>23675.89</v>
      </c>
      <c r="H4433" s="3" t="str">
        <f>VLOOKUP($A4433&amp;$C4433&amp;$B4433,Mapping!$C:$G,3,0)</f>
        <v>Beauty</v>
      </c>
      <c r="I4433" t="str">
        <f>VLOOKUP($A4433&amp;$C4433&amp;$B4433,Mapping!$C:$G,4,0)</f>
        <v>NEUTROGENA</v>
      </c>
      <c r="J4433" t="str">
        <f t="shared" si="69"/>
        <v>LIP CARE</v>
      </c>
      <c r="K4433" t="str">
        <f>VLOOKUP($A4433&amp;$C4433&amp;$B4433,Mapping!$C:$G,5,0)</f>
        <v>Adult Skin Care</v>
      </c>
      <c r="L4433" t="str">
        <f>VLOOKUP(J4433&amp;H4433,Mapping!J:K,2,0)</f>
        <v>Lip Care</v>
      </c>
      <c r="M4433" t="str">
        <f>IF(OR(I4433="PIZ BUIN",I4433="LISTERINE"),VLOOKUP(E4433,MAPEO!C:D,2,0)&amp;" "&amp;H4433,VLOOKUP(E4433,MAPEO!C:D,2,0))</f>
        <v>Neutrogena Lips</v>
      </c>
      <c r="N4433" t="str">
        <f>VLOOKUP(F4433,MD!A:B,2,0)</f>
        <v>YTD 2015</v>
      </c>
    </row>
    <row r="4434" spans="1:14">
      <c r="A4434" t="s">
        <v>133</v>
      </c>
      <c r="B4434" t="s">
        <v>0</v>
      </c>
      <c r="C4434" t="s">
        <v>221</v>
      </c>
      <c r="D4434" t="s">
        <v>443</v>
      </c>
      <c r="E4434" t="s">
        <v>721</v>
      </c>
      <c r="F4434" t="s">
        <v>104</v>
      </c>
      <c r="G4434" s="3">
        <v>71702.48</v>
      </c>
      <c r="H4434" s="3" t="str">
        <f>VLOOKUP($A4434&amp;$C4434&amp;$B4434,Mapping!$C:$G,3,0)</f>
        <v>Beauty</v>
      </c>
      <c r="I4434" t="str">
        <f>VLOOKUP($A4434&amp;$C4434&amp;$B4434,Mapping!$C:$G,4,0)</f>
        <v>NEUTROGENA</v>
      </c>
      <c r="J4434" t="str">
        <f t="shared" si="69"/>
        <v>LIP CARE</v>
      </c>
      <c r="K4434" t="str">
        <f>VLOOKUP($A4434&amp;$C4434&amp;$B4434,Mapping!$C:$G,5,0)</f>
        <v>Adult Skin Care</v>
      </c>
      <c r="L4434" t="str">
        <f>VLOOKUP(J4434&amp;H4434,Mapping!J:K,2,0)</f>
        <v>Lip Care</v>
      </c>
      <c r="M4434" t="str">
        <f>IF(OR(I4434="PIZ BUIN",I4434="LISTERINE"),VLOOKUP(E4434,MAPEO!C:D,2,0)&amp;" "&amp;H4434,VLOOKUP(E4434,MAPEO!C:D,2,0))</f>
        <v>Neutrogena Lips</v>
      </c>
      <c r="N4434" t="str">
        <f>VLOOKUP(F4434,MD!A:B,2,0)</f>
        <v>YTD 2015</v>
      </c>
    </row>
    <row r="4435" spans="1:14">
      <c r="A4435" t="s">
        <v>133</v>
      </c>
      <c r="B4435" t="s">
        <v>0</v>
      </c>
      <c r="C4435" t="s">
        <v>221</v>
      </c>
      <c r="D4435" t="s">
        <v>443</v>
      </c>
      <c r="E4435" t="s">
        <v>721</v>
      </c>
      <c r="F4435" t="s">
        <v>105</v>
      </c>
      <c r="G4435" s="3">
        <v>168627.44</v>
      </c>
      <c r="H4435" s="3" t="str">
        <f>VLOOKUP($A4435&amp;$C4435&amp;$B4435,Mapping!$C:$G,3,0)</f>
        <v>Beauty</v>
      </c>
      <c r="I4435" t="str">
        <f>VLOOKUP($A4435&amp;$C4435&amp;$B4435,Mapping!$C:$G,4,0)</f>
        <v>NEUTROGENA</v>
      </c>
      <c r="J4435" t="str">
        <f t="shared" si="69"/>
        <v>LIP CARE</v>
      </c>
      <c r="K4435" t="str">
        <f>VLOOKUP($A4435&amp;$C4435&amp;$B4435,Mapping!$C:$G,5,0)</f>
        <v>Adult Skin Care</v>
      </c>
      <c r="L4435" t="str">
        <f>VLOOKUP(J4435&amp;H4435,Mapping!J:K,2,0)</f>
        <v>Lip Care</v>
      </c>
      <c r="M4435" t="str">
        <f>IF(OR(I4435="PIZ BUIN",I4435="LISTERINE"),VLOOKUP(E4435,MAPEO!C:D,2,0)&amp;" "&amp;H4435,VLOOKUP(E4435,MAPEO!C:D,2,0))</f>
        <v>Neutrogena Lips</v>
      </c>
      <c r="N4435" t="str">
        <f>VLOOKUP(F4435,MD!A:B,2,0)</f>
        <v>YTD 2015</v>
      </c>
    </row>
    <row r="4436" spans="1:14">
      <c r="A4436" t="s">
        <v>133</v>
      </c>
      <c r="B4436" t="s">
        <v>0</v>
      </c>
      <c r="C4436" t="s">
        <v>221</v>
      </c>
      <c r="D4436" t="s">
        <v>443</v>
      </c>
      <c r="E4436" t="s">
        <v>721</v>
      </c>
      <c r="F4436" t="s">
        <v>106</v>
      </c>
      <c r="G4436" s="3">
        <v>42873.97</v>
      </c>
      <c r="H4436" s="3" t="str">
        <f>VLOOKUP($A4436&amp;$C4436&amp;$B4436,Mapping!$C:$G,3,0)</f>
        <v>Beauty</v>
      </c>
      <c r="I4436" t="str">
        <f>VLOOKUP($A4436&amp;$C4436&amp;$B4436,Mapping!$C:$G,4,0)</f>
        <v>NEUTROGENA</v>
      </c>
      <c r="J4436" t="str">
        <f t="shared" si="69"/>
        <v>LIP CARE</v>
      </c>
      <c r="K4436" t="str">
        <f>VLOOKUP($A4436&amp;$C4436&amp;$B4436,Mapping!$C:$G,5,0)</f>
        <v>Adult Skin Care</v>
      </c>
      <c r="L4436" t="str">
        <f>VLOOKUP(J4436&amp;H4436,Mapping!J:K,2,0)</f>
        <v>Lip Care</v>
      </c>
      <c r="M4436" t="str">
        <f>IF(OR(I4436="PIZ BUIN",I4436="LISTERINE"),VLOOKUP(E4436,MAPEO!C:D,2,0)&amp;" "&amp;H4436,VLOOKUP(E4436,MAPEO!C:D,2,0))</f>
        <v>Neutrogena Lips</v>
      </c>
      <c r="N4436" t="str">
        <f>VLOOKUP(F4436,MD!A:B,2,0)</f>
        <v>YTD 2015</v>
      </c>
    </row>
    <row r="4437" spans="1:14">
      <c r="A4437" t="s">
        <v>133</v>
      </c>
      <c r="B4437" t="s">
        <v>0</v>
      </c>
      <c r="C4437" t="s">
        <v>221</v>
      </c>
      <c r="D4437" t="s">
        <v>443</v>
      </c>
      <c r="E4437" t="s">
        <v>721</v>
      </c>
      <c r="F4437" t="s">
        <v>108</v>
      </c>
      <c r="G4437" s="3">
        <v>24204.07</v>
      </c>
      <c r="H4437" s="3" t="str">
        <f>VLOOKUP($A4437&amp;$C4437&amp;$B4437,Mapping!$C:$G,3,0)</f>
        <v>Beauty</v>
      </c>
      <c r="I4437" t="str">
        <f>VLOOKUP($A4437&amp;$C4437&amp;$B4437,Mapping!$C:$G,4,0)</f>
        <v>NEUTROGENA</v>
      </c>
      <c r="J4437" t="str">
        <f t="shared" si="69"/>
        <v>LIP CARE</v>
      </c>
      <c r="K4437" t="str">
        <f>VLOOKUP($A4437&amp;$C4437&amp;$B4437,Mapping!$C:$G,5,0)</f>
        <v>Adult Skin Care</v>
      </c>
      <c r="L4437" t="str">
        <f>VLOOKUP(J4437&amp;H4437,Mapping!J:K,2,0)</f>
        <v>Lip Care</v>
      </c>
      <c r="M4437" t="str">
        <f>IF(OR(I4437="PIZ BUIN",I4437="LISTERINE"),VLOOKUP(E4437,MAPEO!C:D,2,0)&amp;" "&amp;H4437,VLOOKUP(E4437,MAPEO!C:D,2,0))</f>
        <v>Neutrogena Lips</v>
      </c>
      <c r="N4437">
        <f>VLOOKUP(F4437,MD!A:B,2,0)</f>
        <v>0</v>
      </c>
    </row>
    <row r="4438" spans="1:14">
      <c r="A4438" t="s">
        <v>133</v>
      </c>
      <c r="B4438" t="s">
        <v>0</v>
      </c>
      <c r="C4438" t="s">
        <v>221</v>
      </c>
      <c r="D4438" t="s">
        <v>443</v>
      </c>
      <c r="E4438" t="s">
        <v>721</v>
      </c>
      <c r="F4438" t="s">
        <v>109</v>
      </c>
      <c r="G4438" s="3">
        <v>311364.32</v>
      </c>
      <c r="H4438" s="3" t="str">
        <f>VLOOKUP($A4438&amp;$C4438&amp;$B4438,Mapping!$C:$G,3,0)</f>
        <v>Beauty</v>
      </c>
      <c r="I4438" t="str">
        <f>VLOOKUP($A4438&amp;$C4438&amp;$B4438,Mapping!$C:$G,4,0)</f>
        <v>NEUTROGENA</v>
      </c>
      <c r="J4438" t="str">
        <f t="shared" si="69"/>
        <v>LIP CARE</v>
      </c>
      <c r="K4438" t="str">
        <f>VLOOKUP($A4438&amp;$C4438&amp;$B4438,Mapping!$C:$G,5,0)</f>
        <v>Adult Skin Care</v>
      </c>
      <c r="L4438" t="str">
        <f>VLOOKUP(J4438&amp;H4438,Mapping!J:K,2,0)</f>
        <v>Lip Care</v>
      </c>
      <c r="M4438" t="str">
        <f>IF(OR(I4438="PIZ BUIN",I4438="LISTERINE"),VLOOKUP(E4438,MAPEO!C:D,2,0)&amp;" "&amp;H4438,VLOOKUP(E4438,MAPEO!C:D,2,0))</f>
        <v>Neutrogena Lips</v>
      </c>
      <c r="N4438">
        <f>VLOOKUP(F4438,MD!A:B,2,0)</f>
        <v>0</v>
      </c>
    </row>
    <row r="4439" spans="1:14">
      <c r="A4439" t="s">
        <v>133</v>
      </c>
      <c r="B4439" t="s">
        <v>0</v>
      </c>
      <c r="C4439" t="s">
        <v>221</v>
      </c>
      <c r="D4439" t="s">
        <v>443</v>
      </c>
      <c r="E4439" t="s">
        <v>721</v>
      </c>
      <c r="F4439" t="s">
        <v>110</v>
      </c>
      <c r="G4439" s="3">
        <v>56053.41</v>
      </c>
      <c r="H4439" s="3" t="str">
        <f>VLOOKUP($A4439&amp;$C4439&amp;$B4439,Mapping!$C:$G,3,0)</f>
        <v>Beauty</v>
      </c>
      <c r="I4439" t="str">
        <f>VLOOKUP($A4439&amp;$C4439&amp;$B4439,Mapping!$C:$G,4,0)</f>
        <v>NEUTROGENA</v>
      </c>
      <c r="J4439" t="str">
        <f t="shared" si="69"/>
        <v>LIP CARE</v>
      </c>
      <c r="K4439" t="str">
        <f>VLOOKUP($A4439&amp;$C4439&amp;$B4439,Mapping!$C:$G,5,0)</f>
        <v>Adult Skin Care</v>
      </c>
      <c r="L4439" t="str">
        <f>VLOOKUP(J4439&amp;H4439,Mapping!J:K,2,0)</f>
        <v>Lip Care</v>
      </c>
      <c r="M4439" t="str">
        <f>IF(OR(I4439="PIZ BUIN",I4439="LISTERINE"),VLOOKUP(E4439,MAPEO!C:D,2,0)&amp;" "&amp;H4439,VLOOKUP(E4439,MAPEO!C:D,2,0))</f>
        <v>Neutrogena Lips</v>
      </c>
      <c r="N4439">
        <f>VLOOKUP(F4439,MD!A:B,2,0)</f>
        <v>0</v>
      </c>
    </row>
    <row r="4440" spans="1:14">
      <c r="A4440" t="s">
        <v>133</v>
      </c>
      <c r="B4440" t="s">
        <v>0</v>
      </c>
      <c r="C4440" t="s">
        <v>221</v>
      </c>
      <c r="D4440" t="s">
        <v>443</v>
      </c>
      <c r="E4440" t="s">
        <v>721</v>
      </c>
      <c r="F4440" t="s">
        <v>111</v>
      </c>
      <c r="G4440" s="3">
        <v>50561.78</v>
      </c>
      <c r="H4440" s="3" t="str">
        <f>VLOOKUP($A4440&amp;$C4440&amp;$B4440,Mapping!$C:$G,3,0)</f>
        <v>Beauty</v>
      </c>
      <c r="I4440" t="str">
        <f>VLOOKUP($A4440&amp;$C4440&amp;$B4440,Mapping!$C:$G,4,0)</f>
        <v>NEUTROGENA</v>
      </c>
      <c r="J4440" t="str">
        <f t="shared" si="69"/>
        <v>LIP CARE</v>
      </c>
      <c r="K4440" t="str">
        <f>VLOOKUP($A4440&amp;$C4440&amp;$B4440,Mapping!$C:$G,5,0)</f>
        <v>Adult Skin Care</v>
      </c>
      <c r="L4440" t="str">
        <f>VLOOKUP(J4440&amp;H4440,Mapping!J:K,2,0)</f>
        <v>Lip Care</v>
      </c>
      <c r="M4440" t="str">
        <f>IF(OR(I4440="PIZ BUIN",I4440="LISTERINE"),VLOOKUP(E4440,MAPEO!C:D,2,0)&amp;" "&amp;H4440,VLOOKUP(E4440,MAPEO!C:D,2,0))</f>
        <v>Neutrogena Lips</v>
      </c>
      <c r="N4440">
        <f>VLOOKUP(F4440,MD!A:B,2,0)</f>
        <v>0</v>
      </c>
    </row>
    <row r="4441" spans="1:14">
      <c r="A4441" t="s">
        <v>133</v>
      </c>
      <c r="B4441" t="s">
        <v>0</v>
      </c>
      <c r="C4441" t="s">
        <v>221</v>
      </c>
      <c r="D4441" t="s">
        <v>443</v>
      </c>
      <c r="E4441" t="s">
        <v>721</v>
      </c>
      <c r="F4441" t="s">
        <v>114</v>
      </c>
      <c r="G4441" s="3">
        <v>148039.81</v>
      </c>
      <c r="H4441" s="3" t="str">
        <f>VLOOKUP($A4441&amp;$C4441&amp;$B4441,Mapping!$C:$G,3,0)</f>
        <v>Beauty</v>
      </c>
      <c r="I4441" t="str">
        <f>VLOOKUP($A4441&amp;$C4441&amp;$B4441,Mapping!$C:$G,4,0)</f>
        <v>NEUTROGENA</v>
      </c>
      <c r="J4441" t="str">
        <f t="shared" si="69"/>
        <v>LIP CARE</v>
      </c>
      <c r="K4441" t="str">
        <f>VLOOKUP($A4441&amp;$C4441&amp;$B4441,Mapping!$C:$G,5,0)</f>
        <v>Adult Skin Care</v>
      </c>
      <c r="L4441" t="str">
        <f>VLOOKUP(J4441&amp;H4441,Mapping!J:K,2,0)</f>
        <v>Lip Care</v>
      </c>
      <c r="M4441" t="str">
        <f>IF(OR(I4441="PIZ BUIN",I4441="LISTERINE"),VLOOKUP(E4441,MAPEO!C:D,2,0)&amp;" "&amp;H4441,VLOOKUP(E4441,MAPEO!C:D,2,0))</f>
        <v>Neutrogena Lips</v>
      </c>
      <c r="N4441">
        <f>VLOOKUP(F4441,MD!A:B,2,0)</f>
        <v>0</v>
      </c>
    </row>
    <row r="4442" spans="1:14">
      <c r="A4442" t="s">
        <v>133</v>
      </c>
      <c r="B4442" t="s">
        <v>0</v>
      </c>
      <c r="C4442" t="s">
        <v>221</v>
      </c>
      <c r="D4442" t="s">
        <v>443</v>
      </c>
      <c r="E4442" t="s">
        <v>721</v>
      </c>
      <c r="F4442" t="s">
        <v>115</v>
      </c>
      <c r="G4442" s="3">
        <v>30715.47</v>
      </c>
      <c r="H4442" s="3" t="str">
        <f>VLOOKUP($A4442&amp;$C4442&amp;$B4442,Mapping!$C:$G,3,0)</f>
        <v>Beauty</v>
      </c>
      <c r="I4442" t="str">
        <f>VLOOKUP($A4442&amp;$C4442&amp;$B4442,Mapping!$C:$G,4,0)</f>
        <v>NEUTROGENA</v>
      </c>
      <c r="J4442" t="str">
        <f t="shared" si="69"/>
        <v>LIP CARE</v>
      </c>
      <c r="K4442" t="str">
        <f>VLOOKUP($A4442&amp;$C4442&amp;$B4442,Mapping!$C:$G,5,0)</f>
        <v>Adult Skin Care</v>
      </c>
      <c r="L4442" t="str">
        <f>VLOOKUP(J4442&amp;H4442,Mapping!J:K,2,0)</f>
        <v>Lip Care</v>
      </c>
      <c r="M4442" t="str">
        <f>IF(OR(I4442="PIZ BUIN",I4442="LISTERINE"),VLOOKUP(E4442,MAPEO!C:D,2,0)&amp;" "&amp;H4442,VLOOKUP(E4442,MAPEO!C:D,2,0))</f>
        <v>Neutrogena Lips</v>
      </c>
      <c r="N4442" t="str">
        <f>VLOOKUP(F4442,MD!A:B,2,0)</f>
        <v>YTD 2016</v>
      </c>
    </row>
    <row r="4443" spans="1:14">
      <c r="A4443" t="s">
        <v>133</v>
      </c>
      <c r="B4443" t="s">
        <v>0</v>
      </c>
      <c r="C4443" t="s">
        <v>221</v>
      </c>
      <c r="D4443" t="s">
        <v>443</v>
      </c>
      <c r="E4443" t="s">
        <v>721</v>
      </c>
      <c r="F4443" t="s">
        <v>117</v>
      </c>
      <c r="G4443" s="3">
        <v>52027.17</v>
      </c>
      <c r="H4443" s="3" t="str">
        <f>VLOOKUP($A4443&amp;$C4443&amp;$B4443,Mapping!$C:$G,3,0)</f>
        <v>Beauty</v>
      </c>
      <c r="I4443" t="str">
        <f>VLOOKUP($A4443&amp;$C4443&amp;$B4443,Mapping!$C:$G,4,0)</f>
        <v>NEUTROGENA</v>
      </c>
      <c r="J4443" t="str">
        <f t="shared" si="69"/>
        <v>LIP CARE</v>
      </c>
      <c r="K4443" t="str">
        <f>VLOOKUP($A4443&amp;$C4443&amp;$B4443,Mapping!$C:$G,5,0)</f>
        <v>Adult Skin Care</v>
      </c>
      <c r="L4443" t="str">
        <f>VLOOKUP(J4443&amp;H4443,Mapping!J:K,2,0)</f>
        <v>Lip Care</v>
      </c>
      <c r="M4443" t="str">
        <f>IF(OR(I4443="PIZ BUIN",I4443="LISTERINE"),VLOOKUP(E4443,MAPEO!C:D,2,0)&amp;" "&amp;H4443,VLOOKUP(E4443,MAPEO!C:D,2,0))</f>
        <v>Neutrogena Lips</v>
      </c>
      <c r="N4443" t="str">
        <f>VLOOKUP(F4443,MD!A:B,2,0)</f>
        <v>YTD 2016</v>
      </c>
    </row>
    <row r="4444" spans="1:14">
      <c r="A4444" t="s">
        <v>133</v>
      </c>
      <c r="B4444" t="s">
        <v>0</v>
      </c>
      <c r="C4444" t="s">
        <v>221</v>
      </c>
      <c r="D4444" t="s">
        <v>443</v>
      </c>
      <c r="E4444" t="s">
        <v>721</v>
      </c>
      <c r="F4444" t="s">
        <v>118</v>
      </c>
      <c r="G4444" s="3">
        <v>190520.91</v>
      </c>
      <c r="H4444" s="3" t="str">
        <f>VLOOKUP($A4444&amp;$C4444&amp;$B4444,Mapping!$C:$G,3,0)</f>
        <v>Beauty</v>
      </c>
      <c r="I4444" t="str">
        <f>VLOOKUP($A4444&amp;$C4444&amp;$B4444,Mapping!$C:$G,4,0)</f>
        <v>NEUTROGENA</v>
      </c>
      <c r="J4444" t="str">
        <f t="shared" si="69"/>
        <v>LIP CARE</v>
      </c>
      <c r="K4444" t="str">
        <f>VLOOKUP($A4444&amp;$C4444&amp;$B4444,Mapping!$C:$G,5,0)</f>
        <v>Adult Skin Care</v>
      </c>
      <c r="L4444" t="str">
        <f>VLOOKUP(J4444&amp;H4444,Mapping!J:K,2,0)</f>
        <v>Lip Care</v>
      </c>
      <c r="M4444" t="str">
        <f>IF(OR(I4444="PIZ BUIN",I4444="LISTERINE"),VLOOKUP(E4444,MAPEO!C:D,2,0)&amp;" "&amp;H4444,VLOOKUP(E4444,MAPEO!C:D,2,0))</f>
        <v>Neutrogena Lips</v>
      </c>
      <c r="N4444" t="str">
        <f>VLOOKUP(F4444,MD!A:B,2,0)</f>
        <v>YTD 2016</v>
      </c>
    </row>
    <row r="4445" spans="1:14">
      <c r="A4445" t="s">
        <v>133</v>
      </c>
      <c r="B4445" t="s">
        <v>0</v>
      </c>
      <c r="C4445" t="s">
        <v>221</v>
      </c>
      <c r="D4445" t="s">
        <v>444</v>
      </c>
      <c r="E4445" t="s">
        <v>444</v>
      </c>
      <c r="F4445" t="s">
        <v>482</v>
      </c>
      <c r="G4445" s="3">
        <v>-9.27</v>
      </c>
      <c r="H4445" s="3" t="str">
        <f>VLOOKUP($A4445&amp;$C4445&amp;$B4445,Mapping!$C:$G,3,0)</f>
        <v>Beauty</v>
      </c>
      <c r="I4445" t="str">
        <f>VLOOKUP($A4445&amp;$C4445&amp;$B4445,Mapping!$C:$G,4,0)</f>
        <v>NEUTROGENA</v>
      </c>
      <c r="J4445" t="str">
        <f t="shared" si="69"/>
        <v>NG ALL OTHER</v>
      </c>
      <c r="K4445" t="str">
        <f>VLOOKUP($A4445&amp;$C4445&amp;$B4445,Mapping!$C:$G,5,0)</f>
        <v>Adult Skin Care</v>
      </c>
      <c r="L4445" t="str">
        <f>VLOOKUP(J4445&amp;H4445,Mapping!J:K,2,0)</f>
        <v>All Other</v>
      </c>
      <c r="M4445" t="str">
        <f>IF(OR(I4445="PIZ BUIN",I4445="LISTERINE"),VLOOKUP(E4445,MAPEO!C:D,2,0)&amp;" "&amp;H4445,VLOOKUP(E4445,MAPEO!C:D,2,0))</f>
        <v>All Other</v>
      </c>
      <c r="N4445">
        <f>VLOOKUP(F4445,MD!A:B,2,0)</f>
        <v>0</v>
      </c>
    </row>
    <row r="4446" spans="1:14">
      <c r="A4446" t="s">
        <v>133</v>
      </c>
      <c r="B4446" t="s">
        <v>0</v>
      </c>
      <c r="C4446" t="s">
        <v>221</v>
      </c>
      <c r="D4446" t="s">
        <v>444</v>
      </c>
      <c r="E4446" t="s">
        <v>444</v>
      </c>
      <c r="F4446" t="s">
        <v>483</v>
      </c>
      <c r="G4446" s="3">
        <v>-94.9</v>
      </c>
      <c r="H4446" s="3" t="str">
        <f>VLOOKUP($A4446&amp;$C4446&amp;$B4446,Mapping!$C:$G,3,0)</f>
        <v>Beauty</v>
      </c>
      <c r="I4446" t="str">
        <f>VLOOKUP($A4446&amp;$C4446&amp;$B4446,Mapping!$C:$G,4,0)</f>
        <v>NEUTROGENA</v>
      </c>
      <c r="J4446" t="str">
        <f t="shared" si="69"/>
        <v>NG ALL OTHER</v>
      </c>
      <c r="K4446" t="str">
        <f>VLOOKUP($A4446&amp;$C4446&amp;$B4446,Mapping!$C:$G,5,0)</f>
        <v>Adult Skin Care</v>
      </c>
      <c r="L4446" t="str">
        <f>VLOOKUP(J4446&amp;H4446,Mapping!J:K,2,0)</f>
        <v>All Other</v>
      </c>
      <c r="M4446" t="str">
        <f>IF(OR(I4446="PIZ BUIN",I4446="LISTERINE"),VLOOKUP(E4446,MAPEO!C:D,2,0)&amp;" "&amp;H4446,VLOOKUP(E4446,MAPEO!C:D,2,0))</f>
        <v>All Other</v>
      </c>
      <c r="N4446">
        <f>VLOOKUP(F4446,MD!A:B,2,0)</f>
        <v>0</v>
      </c>
    </row>
    <row r="4447" spans="1:14">
      <c r="A4447" t="s">
        <v>133</v>
      </c>
      <c r="B4447" t="s">
        <v>0</v>
      </c>
      <c r="C4447" t="s">
        <v>221</v>
      </c>
      <c r="D4447" t="s">
        <v>444</v>
      </c>
      <c r="E4447" t="s">
        <v>444</v>
      </c>
      <c r="F4447" t="s">
        <v>484</v>
      </c>
      <c r="G4447" s="3">
        <v>-1646.86</v>
      </c>
      <c r="H4447" s="3" t="str">
        <f>VLOOKUP($A4447&amp;$C4447&amp;$B4447,Mapping!$C:$G,3,0)</f>
        <v>Beauty</v>
      </c>
      <c r="I4447" t="str">
        <f>VLOOKUP($A4447&amp;$C4447&amp;$B4447,Mapping!$C:$G,4,0)</f>
        <v>NEUTROGENA</v>
      </c>
      <c r="J4447" t="str">
        <f t="shared" si="69"/>
        <v>NG ALL OTHER</v>
      </c>
      <c r="K4447" t="str">
        <f>VLOOKUP($A4447&amp;$C4447&amp;$B4447,Mapping!$C:$G,5,0)</f>
        <v>Adult Skin Care</v>
      </c>
      <c r="L4447" t="str">
        <f>VLOOKUP(J4447&amp;H4447,Mapping!J:K,2,0)</f>
        <v>All Other</v>
      </c>
      <c r="M4447" t="str">
        <f>IF(OR(I4447="PIZ BUIN",I4447="LISTERINE"),VLOOKUP(E4447,MAPEO!C:D,2,0)&amp;" "&amp;H4447,VLOOKUP(E4447,MAPEO!C:D,2,0))</f>
        <v>All Other</v>
      </c>
      <c r="N4447">
        <f>VLOOKUP(F4447,MD!A:B,2,0)</f>
        <v>0</v>
      </c>
    </row>
    <row r="4448" spans="1:14">
      <c r="A4448" t="s">
        <v>133</v>
      </c>
      <c r="B4448" t="s">
        <v>0</v>
      </c>
      <c r="C4448" t="s">
        <v>221</v>
      </c>
      <c r="D4448" t="s">
        <v>444</v>
      </c>
      <c r="E4448" t="s">
        <v>444</v>
      </c>
      <c r="F4448" t="s">
        <v>485</v>
      </c>
      <c r="G4448" s="3">
        <v>-36.549999999999997</v>
      </c>
      <c r="H4448" s="3" t="str">
        <f>VLOOKUP($A4448&amp;$C4448&amp;$B4448,Mapping!$C:$G,3,0)</f>
        <v>Beauty</v>
      </c>
      <c r="I4448" t="str">
        <f>VLOOKUP($A4448&amp;$C4448&amp;$B4448,Mapping!$C:$G,4,0)</f>
        <v>NEUTROGENA</v>
      </c>
      <c r="J4448" t="str">
        <f t="shared" si="69"/>
        <v>NG ALL OTHER</v>
      </c>
      <c r="K4448" t="str">
        <f>VLOOKUP($A4448&amp;$C4448&amp;$B4448,Mapping!$C:$G,5,0)</f>
        <v>Adult Skin Care</v>
      </c>
      <c r="L4448" t="str">
        <f>VLOOKUP(J4448&amp;H4448,Mapping!J:K,2,0)</f>
        <v>All Other</v>
      </c>
      <c r="M4448" t="str">
        <f>IF(OR(I4448="PIZ BUIN",I4448="LISTERINE"),VLOOKUP(E4448,MAPEO!C:D,2,0)&amp;" "&amp;H4448,VLOOKUP(E4448,MAPEO!C:D,2,0))</f>
        <v>All Other</v>
      </c>
      <c r="N4448">
        <f>VLOOKUP(F4448,MD!A:B,2,0)</f>
        <v>0</v>
      </c>
    </row>
    <row r="4449" spans="1:14">
      <c r="A4449" t="s">
        <v>133</v>
      </c>
      <c r="B4449" t="s">
        <v>0</v>
      </c>
      <c r="C4449" t="s">
        <v>221</v>
      </c>
      <c r="D4449" t="s">
        <v>444</v>
      </c>
      <c r="E4449" t="s">
        <v>444</v>
      </c>
      <c r="F4449" t="s">
        <v>486</v>
      </c>
      <c r="G4449" s="3">
        <v>-55.49</v>
      </c>
      <c r="H4449" s="3" t="str">
        <f>VLOOKUP($A4449&amp;$C4449&amp;$B4449,Mapping!$C:$G,3,0)</f>
        <v>Beauty</v>
      </c>
      <c r="I4449" t="str">
        <f>VLOOKUP($A4449&amp;$C4449&amp;$B4449,Mapping!$C:$G,4,0)</f>
        <v>NEUTROGENA</v>
      </c>
      <c r="J4449" t="str">
        <f t="shared" si="69"/>
        <v>NG ALL OTHER</v>
      </c>
      <c r="K4449" t="str">
        <f>VLOOKUP($A4449&amp;$C4449&amp;$B4449,Mapping!$C:$G,5,0)</f>
        <v>Adult Skin Care</v>
      </c>
      <c r="L4449" t="str">
        <f>VLOOKUP(J4449&amp;H4449,Mapping!J:K,2,0)</f>
        <v>All Other</v>
      </c>
      <c r="M4449" t="str">
        <f>IF(OR(I4449="PIZ BUIN",I4449="LISTERINE"),VLOOKUP(E4449,MAPEO!C:D,2,0)&amp;" "&amp;H4449,VLOOKUP(E4449,MAPEO!C:D,2,0))</f>
        <v>All Other</v>
      </c>
      <c r="N4449">
        <f>VLOOKUP(F4449,MD!A:B,2,0)</f>
        <v>0</v>
      </c>
    </row>
    <row r="4450" spans="1:14">
      <c r="A4450" t="s">
        <v>133</v>
      </c>
      <c r="B4450" t="s">
        <v>0</v>
      </c>
      <c r="C4450" t="s">
        <v>221</v>
      </c>
      <c r="D4450" t="s">
        <v>444</v>
      </c>
      <c r="E4450" t="s">
        <v>444</v>
      </c>
      <c r="F4450" t="s">
        <v>487</v>
      </c>
      <c r="G4450" s="3">
        <v>43.79</v>
      </c>
      <c r="H4450" s="3" t="str">
        <f>VLOOKUP($A4450&amp;$C4450&amp;$B4450,Mapping!$C:$G,3,0)</f>
        <v>Beauty</v>
      </c>
      <c r="I4450" t="str">
        <f>VLOOKUP($A4450&amp;$C4450&amp;$B4450,Mapping!$C:$G,4,0)</f>
        <v>NEUTROGENA</v>
      </c>
      <c r="J4450" t="str">
        <f t="shared" si="69"/>
        <v>NG ALL OTHER</v>
      </c>
      <c r="K4450" t="str">
        <f>VLOOKUP($A4450&amp;$C4450&amp;$B4450,Mapping!$C:$G,5,0)</f>
        <v>Adult Skin Care</v>
      </c>
      <c r="L4450" t="str">
        <f>VLOOKUP(J4450&amp;H4450,Mapping!J:K,2,0)</f>
        <v>All Other</v>
      </c>
      <c r="M4450" t="str">
        <f>IF(OR(I4450="PIZ BUIN",I4450="LISTERINE"),VLOOKUP(E4450,MAPEO!C:D,2,0)&amp;" "&amp;H4450,VLOOKUP(E4450,MAPEO!C:D,2,0))</f>
        <v>All Other</v>
      </c>
      <c r="N4450">
        <f>VLOOKUP(F4450,MD!A:B,2,0)</f>
        <v>0</v>
      </c>
    </row>
    <row r="4451" spans="1:14">
      <c r="A4451" t="s">
        <v>133</v>
      </c>
      <c r="B4451" t="s">
        <v>0</v>
      </c>
      <c r="C4451" t="s">
        <v>221</v>
      </c>
      <c r="D4451" t="s">
        <v>444</v>
      </c>
      <c r="E4451" t="s">
        <v>444</v>
      </c>
      <c r="F4451" t="s">
        <v>488</v>
      </c>
      <c r="G4451" s="3">
        <v>-186.39</v>
      </c>
      <c r="H4451" s="3" t="str">
        <f>VLOOKUP($A4451&amp;$C4451&amp;$B4451,Mapping!$C:$G,3,0)</f>
        <v>Beauty</v>
      </c>
      <c r="I4451" t="str">
        <f>VLOOKUP($A4451&amp;$C4451&amp;$B4451,Mapping!$C:$G,4,0)</f>
        <v>NEUTROGENA</v>
      </c>
      <c r="J4451" t="str">
        <f t="shared" si="69"/>
        <v>NG ALL OTHER</v>
      </c>
      <c r="K4451" t="str">
        <f>VLOOKUP($A4451&amp;$C4451&amp;$B4451,Mapping!$C:$G,5,0)</f>
        <v>Adult Skin Care</v>
      </c>
      <c r="L4451" t="str">
        <f>VLOOKUP(J4451&amp;H4451,Mapping!J:K,2,0)</f>
        <v>All Other</v>
      </c>
      <c r="M4451" t="str">
        <f>IF(OR(I4451="PIZ BUIN",I4451="LISTERINE"),VLOOKUP(E4451,MAPEO!C:D,2,0)&amp;" "&amp;H4451,VLOOKUP(E4451,MAPEO!C:D,2,0))</f>
        <v>All Other</v>
      </c>
      <c r="N4451">
        <f>VLOOKUP(F4451,MD!A:B,2,0)</f>
        <v>0</v>
      </c>
    </row>
    <row r="4452" spans="1:14">
      <c r="A4452" t="s">
        <v>133</v>
      </c>
      <c r="B4452" t="s">
        <v>0</v>
      </c>
      <c r="C4452" t="s">
        <v>221</v>
      </c>
      <c r="D4452" t="s">
        <v>444</v>
      </c>
      <c r="E4452" t="s">
        <v>444</v>
      </c>
      <c r="F4452" t="s">
        <v>489</v>
      </c>
      <c r="G4452" s="3">
        <v>-38.479999999999997</v>
      </c>
      <c r="H4452" s="3" t="str">
        <f>VLOOKUP($A4452&amp;$C4452&amp;$B4452,Mapping!$C:$G,3,0)</f>
        <v>Beauty</v>
      </c>
      <c r="I4452" t="str">
        <f>VLOOKUP($A4452&amp;$C4452&amp;$B4452,Mapping!$C:$G,4,0)</f>
        <v>NEUTROGENA</v>
      </c>
      <c r="J4452" t="str">
        <f t="shared" si="69"/>
        <v>NG ALL OTHER</v>
      </c>
      <c r="K4452" t="str">
        <f>VLOOKUP($A4452&amp;$C4452&amp;$B4452,Mapping!$C:$G,5,0)</f>
        <v>Adult Skin Care</v>
      </c>
      <c r="L4452" t="str">
        <f>VLOOKUP(J4452&amp;H4452,Mapping!J:K,2,0)</f>
        <v>All Other</v>
      </c>
      <c r="M4452" t="str">
        <f>IF(OR(I4452="PIZ BUIN",I4452="LISTERINE"),VLOOKUP(E4452,MAPEO!C:D,2,0)&amp;" "&amp;H4452,VLOOKUP(E4452,MAPEO!C:D,2,0))</f>
        <v>All Other</v>
      </c>
      <c r="N4452">
        <f>VLOOKUP(F4452,MD!A:B,2,0)</f>
        <v>0</v>
      </c>
    </row>
    <row r="4453" spans="1:14">
      <c r="A4453" t="s">
        <v>133</v>
      </c>
      <c r="B4453" t="s">
        <v>0</v>
      </c>
      <c r="C4453" t="s">
        <v>221</v>
      </c>
      <c r="D4453" t="s">
        <v>444</v>
      </c>
      <c r="E4453" t="s">
        <v>444</v>
      </c>
      <c r="F4453" t="s">
        <v>490</v>
      </c>
      <c r="G4453" s="3">
        <v>738.85</v>
      </c>
      <c r="H4453" s="3" t="str">
        <f>VLOOKUP($A4453&amp;$C4453&amp;$B4453,Mapping!$C:$G,3,0)</f>
        <v>Beauty</v>
      </c>
      <c r="I4453" t="str">
        <f>VLOOKUP($A4453&amp;$C4453&amp;$B4453,Mapping!$C:$G,4,0)</f>
        <v>NEUTROGENA</v>
      </c>
      <c r="J4453" t="str">
        <f t="shared" si="69"/>
        <v>NG ALL OTHER</v>
      </c>
      <c r="K4453" t="str">
        <f>VLOOKUP($A4453&amp;$C4453&amp;$B4453,Mapping!$C:$G,5,0)</f>
        <v>Adult Skin Care</v>
      </c>
      <c r="L4453" t="str">
        <f>VLOOKUP(J4453&amp;H4453,Mapping!J:K,2,0)</f>
        <v>All Other</v>
      </c>
      <c r="M4453" t="str">
        <f>IF(OR(I4453="PIZ BUIN",I4453="LISTERINE"),VLOOKUP(E4453,MAPEO!C:D,2,0)&amp;" "&amp;H4453,VLOOKUP(E4453,MAPEO!C:D,2,0))</f>
        <v>All Other</v>
      </c>
      <c r="N4453">
        <f>VLOOKUP(F4453,MD!A:B,2,0)</f>
        <v>0</v>
      </c>
    </row>
    <row r="4454" spans="1:14">
      <c r="A4454" t="s">
        <v>133</v>
      </c>
      <c r="B4454" t="s">
        <v>0</v>
      </c>
      <c r="C4454" t="s">
        <v>221</v>
      </c>
      <c r="D4454" t="s">
        <v>444</v>
      </c>
      <c r="E4454" t="s">
        <v>444</v>
      </c>
      <c r="F4454" t="s">
        <v>491</v>
      </c>
      <c r="G4454" s="3">
        <v>-124.97</v>
      </c>
      <c r="H4454" s="3" t="str">
        <f>VLOOKUP($A4454&amp;$C4454&amp;$B4454,Mapping!$C:$G,3,0)</f>
        <v>Beauty</v>
      </c>
      <c r="I4454" t="str">
        <f>VLOOKUP($A4454&amp;$C4454&amp;$B4454,Mapping!$C:$G,4,0)</f>
        <v>NEUTROGENA</v>
      </c>
      <c r="J4454" t="str">
        <f t="shared" si="69"/>
        <v>NG ALL OTHER</v>
      </c>
      <c r="K4454" t="str">
        <f>VLOOKUP($A4454&amp;$C4454&amp;$B4454,Mapping!$C:$G,5,0)</f>
        <v>Adult Skin Care</v>
      </c>
      <c r="L4454" t="str">
        <f>VLOOKUP(J4454&amp;H4454,Mapping!J:K,2,0)</f>
        <v>All Other</v>
      </c>
      <c r="M4454" t="str">
        <f>IF(OR(I4454="PIZ BUIN",I4454="LISTERINE"),VLOOKUP(E4454,MAPEO!C:D,2,0)&amp;" "&amp;H4454,VLOOKUP(E4454,MAPEO!C:D,2,0))</f>
        <v>All Other</v>
      </c>
      <c r="N4454">
        <f>VLOOKUP(F4454,MD!A:B,2,0)</f>
        <v>0</v>
      </c>
    </row>
    <row r="4455" spans="1:14">
      <c r="A4455" t="s">
        <v>133</v>
      </c>
      <c r="B4455" t="s">
        <v>0</v>
      </c>
      <c r="C4455" t="s">
        <v>221</v>
      </c>
      <c r="D4455" t="s">
        <v>444</v>
      </c>
      <c r="E4455" t="s">
        <v>444</v>
      </c>
      <c r="F4455" t="s">
        <v>492</v>
      </c>
      <c r="G4455" s="3">
        <v>-69.75</v>
      </c>
      <c r="H4455" s="3" t="str">
        <f>VLOOKUP($A4455&amp;$C4455&amp;$B4455,Mapping!$C:$G,3,0)</f>
        <v>Beauty</v>
      </c>
      <c r="I4455" t="str">
        <f>VLOOKUP($A4455&amp;$C4455&amp;$B4455,Mapping!$C:$G,4,0)</f>
        <v>NEUTROGENA</v>
      </c>
      <c r="J4455" t="str">
        <f t="shared" si="69"/>
        <v>NG ALL OTHER</v>
      </c>
      <c r="K4455" t="str">
        <f>VLOOKUP($A4455&amp;$C4455&amp;$B4455,Mapping!$C:$G,5,0)</f>
        <v>Adult Skin Care</v>
      </c>
      <c r="L4455" t="str">
        <f>VLOOKUP(J4455&amp;H4455,Mapping!J:K,2,0)</f>
        <v>All Other</v>
      </c>
      <c r="M4455" t="str">
        <f>IF(OR(I4455="PIZ BUIN",I4455="LISTERINE"),VLOOKUP(E4455,MAPEO!C:D,2,0)&amp;" "&amp;H4455,VLOOKUP(E4455,MAPEO!C:D,2,0))</f>
        <v>All Other</v>
      </c>
      <c r="N4455">
        <f>VLOOKUP(F4455,MD!A:B,2,0)</f>
        <v>0</v>
      </c>
    </row>
    <row r="4456" spans="1:14">
      <c r="A4456" t="s">
        <v>133</v>
      </c>
      <c r="B4456" t="s">
        <v>0</v>
      </c>
      <c r="C4456" t="s">
        <v>221</v>
      </c>
      <c r="D4456" t="s">
        <v>444</v>
      </c>
      <c r="E4456" t="s">
        <v>444</v>
      </c>
      <c r="F4456" t="s">
        <v>493</v>
      </c>
      <c r="G4456" s="3">
        <v>-1159.1300000000001</v>
      </c>
      <c r="H4456" s="3" t="str">
        <f>VLOOKUP($A4456&amp;$C4456&amp;$B4456,Mapping!$C:$G,3,0)</f>
        <v>Beauty</v>
      </c>
      <c r="I4456" t="str">
        <f>VLOOKUP($A4456&amp;$C4456&amp;$B4456,Mapping!$C:$G,4,0)</f>
        <v>NEUTROGENA</v>
      </c>
      <c r="J4456" t="str">
        <f t="shared" si="69"/>
        <v>NG ALL OTHER</v>
      </c>
      <c r="K4456" t="str">
        <f>VLOOKUP($A4456&amp;$C4456&amp;$B4456,Mapping!$C:$G,5,0)</f>
        <v>Adult Skin Care</v>
      </c>
      <c r="L4456" t="str">
        <f>VLOOKUP(J4456&amp;H4456,Mapping!J:K,2,0)</f>
        <v>All Other</v>
      </c>
      <c r="M4456" t="str">
        <f>IF(OR(I4456="PIZ BUIN",I4456="LISTERINE"),VLOOKUP(E4456,MAPEO!C:D,2,0)&amp;" "&amp;H4456,VLOOKUP(E4456,MAPEO!C:D,2,0))</f>
        <v>All Other</v>
      </c>
      <c r="N4456">
        <f>VLOOKUP(F4456,MD!A:B,2,0)</f>
        <v>0</v>
      </c>
    </row>
    <row r="4457" spans="1:14">
      <c r="A4457" t="s">
        <v>133</v>
      </c>
      <c r="B4457" t="s">
        <v>0</v>
      </c>
      <c r="C4457" t="s">
        <v>221</v>
      </c>
      <c r="D4457" t="s">
        <v>444</v>
      </c>
      <c r="E4457" t="s">
        <v>444</v>
      </c>
      <c r="F4457" t="s">
        <v>95</v>
      </c>
      <c r="G4457" s="3">
        <v>-13.65</v>
      </c>
      <c r="H4457" s="3" t="str">
        <f>VLOOKUP($A4457&amp;$C4457&amp;$B4457,Mapping!$C:$G,3,0)</f>
        <v>Beauty</v>
      </c>
      <c r="I4457" t="str">
        <f>VLOOKUP($A4457&amp;$C4457&amp;$B4457,Mapping!$C:$G,4,0)</f>
        <v>NEUTROGENA</v>
      </c>
      <c r="J4457" t="str">
        <f t="shared" si="69"/>
        <v>NG ALL OTHER</v>
      </c>
      <c r="K4457" t="str">
        <f>VLOOKUP($A4457&amp;$C4457&amp;$B4457,Mapping!$C:$G,5,0)</f>
        <v>Adult Skin Care</v>
      </c>
      <c r="L4457" t="str">
        <f>VLOOKUP(J4457&amp;H4457,Mapping!J:K,2,0)</f>
        <v>All Other</v>
      </c>
      <c r="M4457" t="str">
        <f>IF(OR(I4457="PIZ BUIN",I4457="LISTERINE"),VLOOKUP(E4457,MAPEO!C:D,2,0)&amp;" "&amp;H4457,VLOOKUP(E4457,MAPEO!C:D,2,0))</f>
        <v>All Other</v>
      </c>
      <c r="N4457" t="str">
        <f>VLOOKUP(F4457,MD!A:B,2,0)</f>
        <v>YTD 2015</v>
      </c>
    </row>
    <row r="4458" spans="1:14">
      <c r="A4458" t="s">
        <v>133</v>
      </c>
      <c r="B4458" t="s">
        <v>0</v>
      </c>
      <c r="C4458" t="s">
        <v>221</v>
      </c>
      <c r="D4458" t="s">
        <v>444</v>
      </c>
      <c r="E4458" t="s">
        <v>444</v>
      </c>
      <c r="F4458" t="s">
        <v>96</v>
      </c>
      <c r="G4458" s="3">
        <v>-41.93</v>
      </c>
      <c r="H4458" s="3" t="str">
        <f>VLOOKUP($A4458&amp;$C4458&amp;$B4458,Mapping!$C:$G,3,0)</f>
        <v>Beauty</v>
      </c>
      <c r="I4458" t="str">
        <f>VLOOKUP($A4458&amp;$C4458&amp;$B4458,Mapping!$C:$G,4,0)</f>
        <v>NEUTROGENA</v>
      </c>
      <c r="J4458" t="str">
        <f t="shared" si="69"/>
        <v>NG ALL OTHER</v>
      </c>
      <c r="K4458" t="str">
        <f>VLOOKUP($A4458&amp;$C4458&amp;$B4458,Mapping!$C:$G,5,0)</f>
        <v>Adult Skin Care</v>
      </c>
      <c r="L4458" t="str">
        <f>VLOOKUP(J4458&amp;H4458,Mapping!J:K,2,0)</f>
        <v>All Other</v>
      </c>
      <c r="M4458" t="str">
        <f>IF(OR(I4458="PIZ BUIN",I4458="LISTERINE"),VLOOKUP(E4458,MAPEO!C:D,2,0)&amp;" "&amp;H4458,VLOOKUP(E4458,MAPEO!C:D,2,0))</f>
        <v>All Other</v>
      </c>
      <c r="N4458" t="str">
        <f>VLOOKUP(F4458,MD!A:B,2,0)</f>
        <v>YTD 2015</v>
      </c>
    </row>
    <row r="4459" spans="1:14">
      <c r="A4459" t="s">
        <v>133</v>
      </c>
      <c r="B4459" t="s">
        <v>0</v>
      </c>
      <c r="C4459" t="s">
        <v>221</v>
      </c>
      <c r="D4459" t="s">
        <v>444</v>
      </c>
      <c r="E4459" t="s">
        <v>444</v>
      </c>
      <c r="F4459" t="s">
        <v>97</v>
      </c>
      <c r="G4459" s="3">
        <v>-83.85</v>
      </c>
      <c r="H4459" s="3" t="str">
        <f>VLOOKUP($A4459&amp;$C4459&amp;$B4459,Mapping!$C:$G,3,0)</f>
        <v>Beauty</v>
      </c>
      <c r="I4459" t="str">
        <f>VLOOKUP($A4459&amp;$C4459&amp;$B4459,Mapping!$C:$G,4,0)</f>
        <v>NEUTROGENA</v>
      </c>
      <c r="J4459" t="str">
        <f t="shared" si="69"/>
        <v>NG ALL OTHER</v>
      </c>
      <c r="K4459" t="str">
        <f>VLOOKUP($A4459&amp;$C4459&amp;$B4459,Mapping!$C:$G,5,0)</f>
        <v>Adult Skin Care</v>
      </c>
      <c r="L4459" t="str">
        <f>VLOOKUP(J4459&amp;H4459,Mapping!J:K,2,0)</f>
        <v>All Other</v>
      </c>
      <c r="M4459" t="str">
        <f>IF(OR(I4459="PIZ BUIN",I4459="LISTERINE"),VLOOKUP(E4459,MAPEO!C:D,2,0)&amp;" "&amp;H4459,VLOOKUP(E4459,MAPEO!C:D,2,0))</f>
        <v>All Other</v>
      </c>
      <c r="N4459" t="str">
        <f>VLOOKUP(F4459,MD!A:B,2,0)</f>
        <v>YTD 2015</v>
      </c>
    </row>
    <row r="4460" spans="1:14">
      <c r="A4460" t="s">
        <v>133</v>
      </c>
      <c r="B4460" t="s">
        <v>0</v>
      </c>
      <c r="C4460" t="s">
        <v>221</v>
      </c>
      <c r="D4460" t="s">
        <v>444</v>
      </c>
      <c r="E4460" t="s">
        <v>444</v>
      </c>
      <c r="F4460" t="s">
        <v>101</v>
      </c>
      <c r="G4460" s="3">
        <v>-10.87</v>
      </c>
      <c r="H4460" s="3" t="str">
        <f>VLOOKUP($A4460&amp;$C4460&amp;$B4460,Mapping!$C:$G,3,0)</f>
        <v>Beauty</v>
      </c>
      <c r="I4460" t="str">
        <f>VLOOKUP($A4460&amp;$C4460&amp;$B4460,Mapping!$C:$G,4,0)</f>
        <v>NEUTROGENA</v>
      </c>
      <c r="J4460" t="str">
        <f t="shared" si="69"/>
        <v>NG ALL OTHER</v>
      </c>
      <c r="K4460" t="str">
        <f>VLOOKUP($A4460&amp;$C4460&amp;$B4460,Mapping!$C:$G,5,0)</f>
        <v>Adult Skin Care</v>
      </c>
      <c r="L4460" t="str">
        <f>VLOOKUP(J4460&amp;H4460,Mapping!J:K,2,0)</f>
        <v>All Other</v>
      </c>
      <c r="M4460" t="str">
        <f>IF(OR(I4460="PIZ BUIN",I4460="LISTERINE"),VLOOKUP(E4460,MAPEO!C:D,2,0)&amp;" "&amp;H4460,VLOOKUP(E4460,MAPEO!C:D,2,0))</f>
        <v>All Other</v>
      </c>
      <c r="N4460" t="str">
        <f>VLOOKUP(F4460,MD!A:B,2,0)</f>
        <v>YTD 2015</v>
      </c>
    </row>
    <row r="4461" spans="1:14">
      <c r="A4461" t="s">
        <v>133</v>
      </c>
      <c r="B4461" t="s">
        <v>0</v>
      </c>
      <c r="C4461" t="s">
        <v>221</v>
      </c>
      <c r="D4461" t="s">
        <v>444</v>
      </c>
      <c r="E4461" t="s">
        <v>444</v>
      </c>
      <c r="F4461" t="s">
        <v>104</v>
      </c>
      <c r="G4461" s="3">
        <v>-22.38</v>
      </c>
      <c r="H4461" s="3" t="str">
        <f>VLOOKUP($A4461&amp;$C4461&amp;$B4461,Mapping!$C:$G,3,0)</f>
        <v>Beauty</v>
      </c>
      <c r="I4461" t="str">
        <f>VLOOKUP($A4461&amp;$C4461&amp;$B4461,Mapping!$C:$G,4,0)</f>
        <v>NEUTROGENA</v>
      </c>
      <c r="J4461" t="str">
        <f t="shared" si="69"/>
        <v>NG ALL OTHER</v>
      </c>
      <c r="K4461" t="str">
        <f>VLOOKUP($A4461&amp;$C4461&amp;$B4461,Mapping!$C:$G,5,0)</f>
        <v>Adult Skin Care</v>
      </c>
      <c r="L4461" t="str">
        <f>VLOOKUP(J4461&amp;H4461,Mapping!J:K,2,0)</f>
        <v>All Other</v>
      </c>
      <c r="M4461" t="str">
        <f>IF(OR(I4461="PIZ BUIN",I4461="LISTERINE"),VLOOKUP(E4461,MAPEO!C:D,2,0)&amp;" "&amp;H4461,VLOOKUP(E4461,MAPEO!C:D,2,0))</f>
        <v>All Other</v>
      </c>
      <c r="N4461" t="str">
        <f>VLOOKUP(F4461,MD!A:B,2,0)</f>
        <v>YTD 2015</v>
      </c>
    </row>
    <row r="4462" spans="1:14">
      <c r="A4462" t="s">
        <v>133</v>
      </c>
      <c r="B4462" t="s">
        <v>0</v>
      </c>
      <c r="C4462" t="s">
        <v>221</v>
      </c>
      <c r="D4462" t="s">
        <v>444</v>
      </c>
      <c r="E4462" t="s">
        <v>444</v>
      </c>
      <c r="F4462" t="s">
        <v>105</v>
      </c>
      <c r="G4462" s="3">
        <v>284.11</v>
      </c>
      <c r="H4462" s="3" t="str">
        <f>VLOOKUP($A4462&amp;$C4462&amp;$B4462,Mapping!$C:$G,3,0)</f>
        <v>Beauty</v>
      </c>
      <c r="I4462" t="str">
        <f>VLOOKUP($A4462&amp;$C4462&amp;$B4462,Mapping!$C:$G,4,0)</f>
        <v>NEUTROGENA</v>
      </c>
      <c r="J4462" t="str">
        <f t="shared" si="69"/>
        <v>NG ALL OTHER</v>
      </c>
      <c r="K4462" t="str">
        <f>VLOOKUP($A4462&amp;$C4462&amp;$B4462,Mapping!$C:$G,5,0)</f>
        <v>Adult Skin Care</v>
      </c>
      <c r="L4462" t="str">
        <f>VLOOKUP(J4462&amp;H4462,Mapping!J:K,2,0)</f>
        <v>All Other</v>
      </c>
      <c r="M4462" t="str">
        <f>IF(OR(I4462="PIZ BUIN",I4462="LISTERINE"),VLOOKUP(E4462,MAPEO!C:D,2,0)&amp;" "&amp;H4462,VLOOKUP(E4462,MAPEO!C:D,2,0))</f>
        <v>All Other</v>
      </c>
      <c r="N4462" t="str">
        <f>VLOOKUP(F4462,MD!A:B,2,0)</f>
        <v>YTD 2015</v>
      </c>
    </row>
    <row r="4463" spans="1:14">
      <c r="A4463" t="s">
        <v>133</v>
      </c>
      <c r="B4463" t="s">
        <v>0</v>
      </c>
      <c r="C4463" t="s">
        <v>221</v>
      </c>
      <c r="D4463" t="s">
        <v>444</v>
      </c>
      <c r="E4463" t="s">
        <v>444</v>
      </c>
      <c r="F4463" t="s">
        <v>106</v>
      </c>
      <c r="G4463" s="3">
        <v>-34.99</v>
      </c>
      <c r="H4463" s="3" t="str">
        <f>VLOOKUP($A4463&amp;$C4463&amp;$B4463,Mapping!$C:$G,3,0)</f>
        <v>Beauty</v>
      </c>
      <c r="I4463" t="str">
        <f>VLOOKUP($A4463&amp;$C4463&amp;$B4463,Mapping!$C:$G,4,0)</f>
        <v>NEUTROGENA</v>
      </c>
      <c r="J4463" t="str">
        <f t="shared" si="69"/>
        <v>NG ALL OTHER</v>
      </c>
      <c r="K4463" t="str">
        <f>VLOOKUP($A4463&amp;$C4463&amp;$B4463,Mapping!$C:$G,5,0)</f>
        <v>Adult Skin Care</v>
      </c>
      <c r="L4463" t="str">
        <f>VLOOKUP(J4463&amp;H4463,Mapping!J:K,2,0)</f>
        <v>All Other</v>
      </c>
      <c r="M4463" t="str">
        <f>IF(OR(I4463="PIZ BUIN",I4463="LISTERINE"),VLOOKUP(E4463,MAPEO!C:D,2,0)&amp;" "&amp;H4463,VLOOKUP(E4463,MAPEO!C:D,2,0))</f>
        <v>All Other</v>
      </c>
      <c r="N4463" t="str">
        <f>VLOOKUP(F4463,MD!A:B,2,0)</f>
        <v>YTD 2015</v>
      </c>
    </row>
    <row r="4464" spans="1:14">
      <c r="A4464" t="s">
        <v>133</v>
      </c>
      <c r="B4464" t="s">
        <v>0</v>
      </c>
      <c r="C4464" t="s">
        <v>221</v>
      </c>
      <c r="D4464" t="s">
        <v>444</v>
      </c>
      <c r="E4464" t="s">
        <v>444</v>
      </c>
      <c r="F4464" t="s">
        <v>108</v>
      </c>
      <c r="G4464" s="3">
        <v>-18.11</v>
      </c>
      <c r="H4464" s="3" t="str">
        <f>VLOOKUP($A4464&amp;$C4464&amp;$B4464,Mapping!$C:$G,3,0)</f>
        <v>Beauty</v>
      </c>
      <c r="I4464" t="str">
        <f>VLOOKUP($A4464&amp;$C4464&amp;$B4464,Mapping!$C:$G,4,0)</f>
        <v>NEUTROGENA</v>
      </c>
      <c r="J4464" t="str">
        <f t="shared" si="69"/>
        <v>NG ALL OTHER</v>
      </c>
      <c r="K4464" t="str">
        <f>VLOOKUP($A4464&amp;$C4464&amp;$B4464,Mapping!$C:$G,5,0)</f>
        <v>Adult Skin Care</v>
      </c>
      <c r="L4464" t="str">
        <f>VLOOKUP(J4464&amp;H4464,Mapping!J:K,2,0)</f>
        <v>All Other</v>
      </c>
      <c r="M4464" t="str">
        <f>IF(OR(I4464="PIZ BUIN",I4464="LISTERINE"),VLOOKUP(E4464,MAPEO!C:D,2,0)&amp;" "&amp;H4464,VLOOKUP(E4464,MAPEO!C:D,2,0))</f>
        <v>All Other</v>
      </c>
      <c r="N4464">
        <f>VLOOKUP(F4464,MD!A:B,2,0)</f>
        <v>0</v>
      </c>
    </row>
    <row r="4465" spans="1:14">
      <c r="A4465" t="s">
        <v>133</v>
      </c>
      <c r="B4465" t="s">
        <v>0</v>
      </c>
      <c r="C4465" t="s">
        <v>221</v>
      </c>
      <c r="D4465" t="s">
        <v>444</v>
      </c>
      <c r="E4465" t="s">
        <v>444</v>
      </c>
      <c r="F4465" t="s">
        <v>109</v>
      </c>
      <c r="G4465" s="3">
        <v>-29.36</v>
      </c>
      <c r="H4465" s="3" t="str">
        <f>VLOOKUP($A4465&amp;$C4465&amp;$B4465,Mapping!$C:$G,3,0)</f>
        <v>Beauty</v>
      </c>
      <c r="I4465" t="str">
        <f>VLOOKUP($A4465&amp;$C4465&amp;$B4465,Mapping!$C:$G,4,0)</f>
        <v>NEUTROGENA</v>
      </c>
      <c r="J4465" t="str">
        <f t="shared" si="69"/>
        <v>NG ALL OTHER</v>
      </c>
      <c r="K4465" t="str">
        <f>VLOOKUP($A4465&amp;$C4465&amp;$B4465,Mapping!$C:$G,5,0)</f>
        <v>Adult Skin Care</v>
      </c>
      <c r="L4465" t="str">
        <f>VLOOKUP(J4465&amp;H4465,Mapping!J:K,2,0)</f>
        <v>All Other</v>
      </c>
      <c r="M4465" t="str">
        <f>IF(OR(I4465="PIZ BUIN",I4465="LISTERINE"),VLOOKUP(E4465,MAPEO!C:D,2,0)&amp;" "&amp;H4465,VLOOKUP(E4465,MAPEO!C:D,2,0))</f>
        <v>All Other</v>
      </c>
      <c r="N4465">
        <f>VLOOKUP(F4465,MD!A:B,2,0)</f>
        <v>0</v>
      </c>
    </row>
    <row r="4466" spans="1:14">
      <c r="A4466" t="s">
        <v>133</v>
      </c>
      <c r="B4466" t="s">
        <v>0</v>
      </c>
      <c r="C4466" t="s">
        <v>221</v>
      </c>
      <c r="D4466" t="s">
        <v>444</v>
      </c>
      <c r="E4466" t="s">
        <v>444</v>
      </c>
      <c r="F4466" t="s">
        <v>110</v>
      </c>
      <c r="G4466" s="3">
        <v>-212.91</v>
      </c>
      <c r="H4466" s="3" t="str">
        <f>VLOOKUP($A4466&amp;$C4466&amp;$B4466,Mapping!$C:$G,3,0)</f>
        <v>Beauty</v>
      </c>
      <c r="I4466" t="str">
        <f>VLOOKUP($A4466&amp;$C4466&amp;$B4466,Mapping!$C:$G,4,0)</f>
        <v>NEUTROGENA</v>
      </c>
      <c r="J4466" t="str">
        <f t="shared" si="69"/>
        <v>NG ALL OTHER</v>
      </c>
      <c r="K4466" t="str">
        <f>VLOOKUP($A4466&amp;$C4466&amp;$B4466,Mapping!$C:$G,5,0)</f>
        <v>Adult Skin Care</v>
      </c>
      <c r="L4466" t="str">
        <f>VLOOKUP(J4466&amp;H4466,Mapping!J:K,2,0)</f>
        <v>All Other</v>
      </c>
      <c r="M4466" t="str">
        <f>IF(OR(I4466="PIZ BUIN",I4466="LISTERINE"),VLOOKUP(E4466,MAPEO!C:D,2,0)&amp;" "&amp;H4466,VLOOKUP(E4466,MAPEO!C:D,2,0))</f>
        <v>All Other</v>
      </c>
      <c r="N4466">
        <f>VLOOKUP(F4466,MD!A:B,2,0)</f>
        <v>0</v>
      </c>
    </row>
    <row r="4467" spans="1:14">
      <c r="A4467" t="s">
        <v>133</v>
      </c>
      <c r="B4467" t="s">
        <v>0</v>
      </c>
      <c r="C4467" t="s">
        <v>221</v>
      </c>
      <c r="D4467" t="s">
        <v>444</v>
      </c>
      <c r="E4467" t="s">
        <v>444</v>
      </c>
      <c r="F4467" t="s">
        <v>111</v>
      </c>
      <c r="G4467" s="3">
        <v>-54.02</v>
      </c>
      <c r="H4467" s="3" t="str">
        <f>VLOOKUP($A4467&amp;$C4467&amp;$B4467,Mapping!$C:$G,3,0)</f>
        <v>Beauty</v>
      </c>
      <c r="I4467" t="str">
        <f>VLOOKUP($A4467&amp;$C4467&amp;$B4467,Mapping!$C:$G,4,0)</f>
        <v>NEUTROGENA</v>
      </c>
      <c r="J4467" t="str">
        <f t="shared" si="69"/>
        <v>NG ALL OTHER</v>
      </c>
      <c r="K4467" t="str">
        <f>VLOOKUP($A4467&amp;$C4467&amp;$B4467,Mapping!$C:$G,5,0)</f>
        <v>Adult Skin Care</v>
      </c>
      <c r="L4467" t="str">
        <f>VLOOKUP(J4467&amp;H4467,Mapping!J:K,2,0)</f>
        <v>All Other</v>
      </c>
      <c r="M4467" t="str">
        <f>IF(OR(I4467="PIZ BUIN",I4467="LISTERINE"),VLOOKUP(E4467,MAPEO!C:D,2,0)&amp;" "&amp;H4467,VLOOKUP(E4467,MAPEO!C:D,2,0))</f>
        <v>All Other</v>
      </c>
      <c r="N4467">
        <f>VLOOKUP(F4467,MD!A:B,2,0)</f>
        <v>0</v>
      </c>
    </row>
    <row r="4468" spans="1:14">
      <c r="A4468" t="s">
        <v>133</v>
      </c>
      <c r="B4468" t="s">
        <v>0</v>
      </c>
      <c r="C4468" t="s">
        <v>221</v>
      </c>
      <c r="D4468" t="s">
        <v>444</v>
      </c>
      <c r="E4468" t="s">
        <v>444</v>
      </c>
      <c r="F4468" t="s">
        <v>114</v>
      </c>
      <c r="G4468" s="3">
        <v>-38.43</v>
      </c>
      <c r="H4468" s="3" t="str">
        <f>VLOOKUP($A4468&amp;$C4468&amp;$B4468,Mapping!$C:$G,3,0)</f>
        <v>Beauty</v>
      </c>
      <c r="I4468" t="str">
        <f>VLOOKUP($A4468&amp;$C4468&amp;$B4468,Mapping!$C:$G,4,0)</f>
        <v>NEUTROGENA</v>
      </c>
      <c r="J4468" t="str">
        <f t="shared" si="69"/>
        <v>NG ALL OTHER</v>
      </c>
      <c r="K4468" t="str">
        <f>VLOOKUP($A4468&amp;$C4468&amp;$B4468,Mapping!$C:$G,5,0)</f>
        <v>Adult Skin Care</v>
      </c>
      <c r="L4468" t="str">
        <f>VLOOKUP(J4468&amp;H4468,Mapping!J:K,2,0)</f>
        <v>All Other</v>
      </c>
      <c r="M4468" t="str">
        <f>IF(OR(I4468="PIZ BUIN",I4468="LISTERINE"),VLOOKUP(E4468,MAPEO!C:D,2,0)&amp;" "&amp;H4468,VLOOKUP(E4468,MAPEO!C:D,2,0))</f>
        <v>All Other</v>
      </c>
      <c r="N4468">
        <f>VLOOKUP(F4468,MD!A:B,2,0)</f>
        <v>0</v>
      </c>
    </row>
    <row r="4469" spans="1:14">
      <c r="A4469" t="s">
        <v>133</v>
      </c>
      <c r="B4469" t="s">
        <v>0</v>
      </c>
      <c r="C4469" t="s">
        <v>221</v>
      </c>
      <c r="D4469" t="s">
        <v>444</v>
      </c>
      <c r="E4469" t="s">
        <v>444</v>
      </c>
      <c r="F4469" t="s">
        <v>115</v>
      </c>
      <c r="G4469" s="3">
        <v>-63.34</v>
      </c>
      <c r="H4469" s="3" t="str">
        <f>VLOOKUP($A4469&amp;$C4469&amp;$B4469,Mapping!$C:$G,3,0)</f>
        <v>Beauty</v>
      </c>
      <c r="I4469" t="str">
        <f>VLOOKUP($A4469&amp;$C4469&amp;$B4469,Mapping!$C:$G,4,0)</f>
        <v>NEUTROGENA</v>
      </c>
      <c r="J4469" t="str">
        <f t="shared" si="69"/>
        <v>NG ALL OTHER</v>
      </c>
      <c r="K4469" t="str">
        <f>VLOOKUP($A4469&amp;$C4469&amp;$B4469,Mapping!$C:$G,5,0)</f>
        <v>Adult Skin Care</v>
      </c>
      <c r="L4469" t="str">
        <f>VLOOKUP(J4469&amp;H4469,Mapping!J:K,2,0)</f>
        <v>All Other</v>
      </c>
      <c r="M4469" t="str">
        <f>IF(OR(I4469="PIZ BUIN",I4469="LISTERINE"),VLOOKUP(E4469,MAPEO!C:D,2,0)&amp;" "&amp;H4469,VLOOKUP(E4469,MAPEO!C:D,2,0))</f>
        <v>All Other</v>
      </c>
      <c r="N4469" t="str">
        <f>VLOOKUP(F4469,MD!A:B,2,0)</f>
        <v>YTD 2016</v>
      </c>
    </row>
    <row r="4470" spans="1:14">
      <c r="A4470" t="s">
        <v>133</v>
      </c>
      <c r="B4470" t="s">
        <v>0</v>
      </c>
      <c r="C4470" t="s">
        <v>221</v>
      </c>
      <c r="D4470" t="s">
        <v>444</v>
      </c>
      <c r="E4470" t="s">
        <v>444</v>
      </c>
      <c r="F4470" t="s">
        <v>117</v>
      </c>
      <c r="G4470" s="3">
        <v>-102.52</v>
      </c>
      <c r="H4470" s="3" t="str">
        <f>VLOOKUP($A4470&amp;$C4470&amp;$B4470,Mapping!$C:$G,3,0)</f>
        <v>Beauty</v>
      </c>
      <c r="I4470" t="str">
        <f>VLOOKUP($A4470&amp;$C4470&amp;$B4470,Mapping!$C:$G,4,0)</f>
        <v>NEUTROGENA</v>
      </c>
      <c r="J4470" t="str">
        <f t="shared" si="69"/>
        <v>NG ALL OTHER</v>
      </c>
      <c r="K4470" t="str">
        <f>VLOOKUP($A4470&amp;$C4470&amp;$B4470,Mapping!$C:$G,5,0)</f>
        <v>Adult Skin Care</v>
      </c>
      <c r="L4470" t="str">
        <f>VLOOKUP(J4470&amp;H4470,Mapping!J:K,2,0)</f>
        <v>All Other</v>
      </c>
      <c r="M4470" t="str">
        <f>IF(OR(I4470="PIZ BUIN",I4470="LISTERINE"),VLOOKUP(E4470,MAPEO!C:D,2,0)&amp;" "&amp;H4470,VLOOKUP(E4470,MAPEO!C:D,2,0))</f>
        <v>All Other</v>
      </c>
      <c r="N4470" t="str">
        <f>VLOOKUP(F4470,MD!A:B,2,0)</f>
        <v>YTD 2016</v>
      </c>
    </row>
    <row r="4471" spans="1:14">
      <c r="A4471" t="s">
        <v>133</v>
      </c>
      <c r="B4471" t="s">
        <v>0</v>
      </c>
      <c r="C4471" t="s">
        <v>221</v>
      </c>
      <c r="D4471" t="s">
        <v>445</v>
      </c>
      <c r="E4471" t="s">
        <v>722</v>
      </c>
      <c r="F4471" t="s">
        <v>482</v>
      </c>
      <c r="G4471" s="3">
        <v>1544.08</v>
      </c>
      <c r="H4471" s="3" t="str">
        <f>VLOOKUP($A4471&amp;$C4471&amp;$B4471,Mapping!$C:$G,3,0)</f>
        <v>Beauty</v>
      </c>
      <c r="I4471" t="str">
        <f>VLOOKUP($A4471&amp;$C4471&amp;$B4471,Mapping!$C:$G,4,0)</f>
        <v>NEUTROGENA</v>
      </c>
      <c r="J4471" t="str">
        <f t="shared" ref="J4471:J4534" si="70">IF(OR(C4471="ROC",C4471="COMPEED"),E4471,D4471)</f>
        <v>NG TGEL</v>
      </c>
      <c r="K4471" t="str">
        <f>VLOOKUP($A4471&amp;$C4471&amp;$B4471,Mapping!$C:$G,5,0)</f>
        <v>Adult Skin Care</v>
      </c>
      <c r="L4471" t="str">
        <f>VLOOKUP(J4471&amp;H4471,Mapping!J:K,2,0)</f>
        <v xml:space="preserve">T/GEL </v>
      </c>
      <c r="M4471" t="str">
        <f>IF(OR(I4471="PIZ BUIN",I4471="LISTERINE"),VLOOKUP(E4471,MAPEO!C:D,2,0)&amp;" "&amp;H4471,VLOOKUP(E4471,MAPEO!C:D,2,0))</f>
        <v>T/Gel</v>
      </c>
      <c r="N4471">
        <f>VLOOKUP(F4471,MD!A:B,2,0)</f>
        <v>0</v>
      </c>
    </row>
    <row r="4472" spans="1:14">
      <c r="A4472" t="s">
        <v>133</v>
      </c>
      <c r="B4472" t="s">
        <v>0</v>
      </c>
      <c r="C4472" t="s">
        <v>221</v>
      </c>
      <c r="D4472" t="s">
        <v>445</v>
      </c>
      <c r="E4472" t="s">
        <v>722</v>
      </c>
      <c r="F4472" t="s">
        <v>483</v>
      </c>
      <c r="G4472" s="3">
        <v>16262.58</v>
      </c>
      <c r="H4472" s="3" t="str">
        <f>VLOOKUP($A4472&amp;$C4472&amp;$B4472,Mapping!$C:$G,3,0)</f>
        <v>Beauty</v>
      </c>
      <c r="I4472" t="str">
        <f>VLOOKUP($A4472&amp;$C4472&amp;$B4472,Mapping!$C:$G,4,0)</f>
        <v>NEUTROGENA</v>
      </c>
      <c r="J4472" t="str">
        <f t="shared" si="70"/>
        <v>NG TGEL</v>
      </c>
      <c r="K4472" t="str">
        <f>VLOOKUP($A4472&amp;$C4472&amp;$B4472,Mapping!$C:$G,5,0)</f>
        <v>Adult Skin Care</v>
      </c>
      <c r="L4472" t="str">
        <f>VLOOKUP(J4472&amp;H4472,Mapping!J:K,2,0)</f>
        <v xml:space="preserve">T/GEL </v>
      </c>
      <c r="M4472" t="str">
        <f>IF(OR(I4472="PIZ BUIN",I4472="LISTERINE"),VLOOKUP(E4472,MAPEO!C:D,2,0)&amp;" "&amp;H4472,VLOOKUP(E4472,MAPEO!C:D,2,0))</f>
        <v>T/Gel</v>
      </c>
      <c r="N4472">
        <f>VLOOKUP(F4472,MD!A:B,2,0)</f>
        <v>0</v>
      </c>
    </row>
    <row r="4473" spans="1:14">
      <c r="A4473" t="s">
        <v>133</v>
      </c>
      <c r="B4473" t="s">
        <v>0</v>
      </c>
      <c r="C4473" t="s">
        <v>221</v>
      </c>
      <c r="D4473" t="s">
        <v>445</v>
      </c>
      <c r="E4473" t="s">
        <v>722</v>
      </c>
      <c r="F4473" t="s">
        <v>484</v>
      </c>
      <c r="G4473" s="3">
        <v>15365.85</v>
      </c>
      <c r="H4473" s="3" t="str">
        <f>VLOOKUP($A4473&amp;$C4473&amp;$B4473,Mapping!$C:$G,3,0)</f>
        <v>Beauty</v>
      </c>
      <c r="I4473" t="str">
        <f>VLOOKUP($A4473&amp;$C4473&amp;$B4473,Mapping!$C:$G,4,0)</f>
        <v>NEUTROGENA</v>
      </c>
      <c r="J4473" t="str">
        <f t="shared" si="70"/>
        <v>NG TGEL</v>
      </c>
      <c r="K4473" t="str">
        <f>VLOOKUP($A4473&amp;$C4473&amp;$B4473,Mapping!$C:$G,5,0)</f>
        <v>Adult Skin Care</v>
      </c>
      <c r="L4473" t="str">
        <f>VLOOKUP(J4473&amp;H4473,Mapping!J:K,2,0)</f>
        <v xml:space="preserve">T/GEL </v>
      </c>
      <c r="M4473" t="str">
        <f>IF(OR(I4473="PIZ BUIN",I4473="LISTERINE"),VLOOKUP(E4473,MAPEO!C:D,2,0)&amp;" "&amp;H4473,VLOOKUP(E4473,MAPEO!C:D,2,0))</f>
        <v>T/Gel</v>
      </c>
      <c r="N4473">
        <f>VLOOKUP(F4473,MD!A:B,2,0)</f>
        <v>0</v>
      </c>
    </row>
    <row r="4474" spans="1:14">
      <c r="A4474" t="s">
        <v>133</v>
      </c>
      <c r="B4474" t="s">
        <v>0</v>
      </c>
      <c r="C4474" t="s">
        <v>221</v>
      </c>
      <c r="D4474" t="s">
        <v>445</v>
      </c>
      <c r="E4474" t="s">
        <v>722</v>
      </c>
      <c r="F4474" t="s">
        <v>485</v>
      </c>
      <c r="G4474" s="3">
        <v>8278.2900000000009</v>
      </c>
      <c r="H4474" s="3" t="str">
        <f>VLOOKUP($A4474&amp;$C4474&amp;$B4474,Mapping!$C:$G,3,0)</f>
        <v>Beauty</v>
      </c>
      <c r="I4474" t="str">
        <f>VLOOKUP($A4474&amp;$C4474&amp;$B4474,Mapping!$C:$G,4,0)</f>
        <v>NEUTROGENA</v>
      </c>
      <c r="J4474" t="str">
        <f t="shared" si="70"/>
        <v>NG TGEL</v>
      </c>
      <c r="K4474" t="str">
        <f>VLOOKUP($A4474&amp;$C4474&amp;$B4474,Mapping!$C:$G,5,0)</f>
        <v>Adult Skin Care</v>
      </c>
      <c r="L4474" t="str">
        <f>VLOOKUP(J4474&amp;H4474,Mapping!J:K,2,0)</f>
        <v xml:space="preserve">T/GEL </v>
      </c>
      <c r="M4474" t="str">
        <f>IF(OR(I4474="PIZ BUIN",I4474="LISTERINE"),VLOOKUP(E4474,MAPEO!C:D,2,0)&amp;" "&amp;H4474,VLOOKUP(E4474,MAPEO!C:D,2,0))</f>
        <v>T/Gel</v>
      </c>
      <c r="N4474">
        <f>VLOOKUP(F4474,MD!A:B,2,0)</f>
        <v>0</v>
      </c>
    </row>
    <row r="4475" spans="1:14">
      <c r="A4475" t="s">
        <v>133</v>
      </c>
      <c r="B4475" t="s">
        <v>0</v>
      </c>
      <c r="C4475" t="s">
        <v>221</v>
      </c>
      <c r="D4475" t="s">
        <v>445</v>
      </c>
      <c r="E4475" t="s">
        <v>722</v>
      </c>
      <c r="F4475" t="s">
        <v>486</v>
      </c>
      <c r="G4475" s="3">
        <v>12964.58</v>
      </c>
      <c r="H4475" s="3" t="str">
        <f>VLOOKUP($A4475&amp;$C4475&amp;$B4475,Mapping!$C:$G,3,0)</f>
        <v>Beauty</v>
      </c>
      <c r="I4475" t="str">
        <f>VLOOKUP($A4475&amp;$C4475&amp;$B4475,Mapping!$C:$G,4,0)</f>
        <v>NEUTROGENA</v>
      </c>
      <c r="J4475" t="str">
        <f t="shared" si="70"/>
        <v>NG TGEL</v>
      </c>
      <c r="K4475" t="str">
        <f>VLOOKUP($A4475&amp;$C4475&amp;$B4475,Mapping!$C:$G,5,0)</f>
        <v>Adult Skin Care</v>
      </c>
      <c r="L4475" t="str">
        <f>VLOOKUP(J4475&amp;H4475,Mapping!J:K,2,0)</f>
        <v xml:space="preserve">T/GEL </v>
      </c>
      <c r="M4475" t="str">
        <f>IF(OR(I4475="PIZ BUIN",I4475="LISTERINE"),VLOOKUP(E4475,MAPEO!C:D,2,0)&amp;" "&amp;H4475,VLOOKUP(E4475,MAPEO!C:D,2,0))</f>
        <v>T/Gel</v>
      </c>
      <c r="N4475">
        <f>VLOOKUP(F4475,MD!A:B,2,0)</f>
        <v>0</v>
      </c>
    </row>
    <row r="4476" spans="1:14">
      <c r="A4476" t="s">
        <v>133</v>
      </c>
      <c r="B4476" t="s">
        <v>0</v>
      </c>
      <c r="C4476" t="s">
        <v>221</v>
      </c>
      <c r="D4476" t="s">
        <v>445</v>
      </c>
      <c r="E4476" t="s">
        <v>722</v>
      </c>
      <c r="F4476" t="s">
        <v>487</v>
      </c>
      <c r="G4476" s="3">
        <v>13490.99</v>
      </c>
      <c r="H4476" s="3" t="str">
        <f>VLOOKUP($A4476&amp;$C4476&amp;$B4476,Mapping!$C:$G,3,0)</f>
        <v>Beauty</v>
      </c>
      <c r="I4476" t="str">
        <f>VLOOKUP($A4476&amp;$C4476&amp;$B4476,Mapping!$C:$G,4,0)</f>
        <v>NEUTROGENA</v>
      </c>
      <c r="J4476" t="str">
        <f t="shared" si="70"/>
        <v>NG TGEL</v>
      </c>
      <c r="K4476" t="str">
        <f>VLOOKUP($A4476&amp;$C4476&amp;$B4476,Mapping!$C:$G,5,0)</f>
        <v>Adult Skin Care</v>
      </c>
      <c r="L4476" t="str">
        <f>VLOOKUP(J4476&amp;H4476,Mapping!J:K,2,0)</f>
        <v xml:space="preserve">T/GEL </v>
      </c>
      <c r="M4476" t="str">
        <f>IF(OR(I4476="PIZ BUIN",I4476="LISTERINE"),VLOOKUP(E4476,MAPEO!C:D,2,0)&amp;" "&amp;H4476,VLOOKUP(E4476,MAPEO!C:D,2,0))</f>
        <v>T/Gel</v>
      </c>
      <c r="N4476">
        <f>VLOOKUP(F4476,MD!A:B,2,0)</f>
        <v>0</v>
      </c>
    </row>
    <row r="4477" spans="1:14">
      <c r="A4477" t="s">
        <v>133</v>
      </c>
      <c r="B4477" t="s">
        <v>0</v>
      </c>
      <c r="C4477" t="s">
        <v>221</v>
      </c>
      <c r="D4477" t="s">
        <v>445</v>
      </c>
      <c r="E4477" t="s">
        <v>722</v>
      </c>
      <c r="F4477" t="s">
        <v>488</v>
      </c>
      <c r="G4477" s="3">
        <v>12751.09</v>
      </c>
      <c r="H4477" s="3" t="str">
        <f>VLOOKUP($A4477&amp;$C4477&amp;$B4477,Mapping!$C:$G,3,0)</f>
        <v>Beauty</v>
      </c>
      <c r="I4477" t="str">
        <f>VLOOKUP($A4477&amp;$C4477&amp;$B4477,Mapping!$C:$G,4,0)</f>
        <v>NEUTROGENA</v>
      </c>
      <c r="J4477" t="str">
        <f t="shared" si="70"/>
        <v>NG TGEL</v>
      </c>
      <c r="K4477" t="str">
        <f>VLOOKUP($A4477&amp;$C4477&amp;$B4477,Mapping!$C:$G,5,0)</f>
        <v>Adult Skin Care</v>
      </c>
      <c r="L4477" t="str">
        <f>VLOOKUP(J4477&amp;H4477,Mapping!J:K,2,0)</f>
        <v xml:space="preserve">T/GEL </v>
      </c>
      <c r="M4477" t="str">
        <f>IF(OR(I4477="PIZ BUIN",I4477="LISTERINE"),VLOOKUP(E4477,MAPEO!C:D,2,0)&amp;" "&amp;H4477,VLOOKUP(E4477,MAPEO!C:D,2,0))</f>
        <v>T/Gel</v>
      </c>
      <c r="N4477">
        <f>VLOOKUP(F4477,MD!A:B,2,0)</f>
        <v>0</v>
      </c>
    </row>
    <row r="4478" spans="1:14">
      <c r="A4478" t="s">
        <v>133</v>
      </c>
      <c r="B4478" t="s">
        <v>0</v>
      </c>
      <c r="C4478" t="s">
        <v>221</v>
      </c>
      <c r="D4478" t="s">
        <v>445</v>
      </c>
      <c r="E4478" t="s">
        <v>722</v>
      </c>
      <c r="F4478" t="s">
        <v>489</v>
      </c>
      <c r="G4478" s="3">
        <v>8098.29</v>
      </c>
      <c r="H4478" s="3" t="str">
        <f>VLOOKUP($A4478&amp;$C4478&amp;$B4478,Mapping!$C:$G,3,0)</f>
        <v>Beauty</v>
      </c>
      <c r="I4478" t="str">
        <f>VLOOKUP($A4478&amp;$C4478&amp;$B4478,Mapping!$C:$G,4,0)</f>
        <v>NEUTROGENA</v>
      </c>
      <c r="J4478" t="str">
        <f t="shared" si="70"/>
        <v>NG TGEL</v>
      </c>
      <c r="K4478" t="str">
        <f>VLOOKUP($A4478&amp;$C4478&amp;$B4478,Mapping!$C:$G,5,0)</f>
        <v>Adult Skin Care</v>
      </c>
      <c r="L4478" t="str">
        <f>VLOOKUP(J4478&amp;H4478,Mapping!J:K,2,0)</f>
        <v xml:space="preserve">T/GEL </v>
      </c>
      <c r="M4478" t="str">
        <f>IF(OR(I4478="PIZ BUIN",I4478="LISTERINE"),VLOOKUP(E4478,MAPEO!C:D,2,0)&amp;" "&amp;H4478,VLOOKUP(E4478,MAPEO!C:D,2,0))</f>
        <v>T/Gel</v>
      </c>
      <c r="N4478">
        <f>VLOOKUP(F4478,MD!A:B,2,0)</f>
        <v>0</v>
      </c>
    </row>
    <row r="4479" spans="1:14">
      <c r="A4479" t="s">
        <v>133</v>
      </c>
      <c r="B4479" t="s">
        <v>0</v>
      </c>
      <c r="C4479" t="s">
        <v>221</v>
      </c>
      <c r="D4479" t="s">
        <v>445</v>
      </c>
      <c r="E4479" t="s">
        <v>722</v>
      </c>
      <c r="F4479" t="s">
        <v>490</v>
      </c>
      <c r="G4479" s="3">
        <v>12107.25</v>
      </c>
      <c r="H4479" s="3" t="str">
        <f>VLOOKUP($A4479&amp;$C4479&amp;$B4479,Mapping!$C:$G,3,0)</f>
        <v>Beauty</v>
      </c>
      <c r="I4479" t="str">
        <f>VLOOKUP($A4479&amp;$C4479&amp;$B4479,Mapping!$C:$G,4,0)</f>
        <v>NEUTROGENA</v>
      </c>
      <c r="J4479" t="str">
        <f t="shared" si="70"/>
        <v>NG TGEL</v>
      </c>
      <c r="K4479" t="str">
        <f>VLOOKUP($A4479&amp;$C4479&amp;$B4479,Mapping!$C:$G,5,0)</f>
        <v>Adult Skin Care</v>
      </c>
      <c r="L4479" t="str">
        <f>VLOOKUP(J4479&amp;H4479,Mapping!J:K,2,0)</f>
        <v xml:space="preserve">T/GEL </v>
      </c>
      <c r="M4479" t="str">
        <f>IF(OR(I4479="PIZ BUIN",I4479="LISTERINE"),VLOOKUP(E4479,MAPEO!C:D,2,0)&amp;" "&amp;H4479,VLOOKUP(E4479,MAPEO!C:D,2,0))</f>
        <v>T/Gel</v>
      </c>
      <c r="N4479">
        <f>VLOOKUP(F4479,MD!A:B,2,0)</f>
        <v>0</v>
      </c>
    </row>
    <row r="4480" spans="1:14">
      <c r="A4480" t="s">
        <v>133</v>
      </c>
      <c r="B4480" t="s">
        <v>0</v>
      </c>
      <c r="C4480" t="s">
        <v>221</v>
      </c>
      <c r="D4480" t="s">
        <v>445</v>
      </c>
      <c r="E4480" t="s">
        <v>722</v>
      </c>
      <c r="F4480" t="s">
        <v>491</v>
      </c>
      <c r="G4480" s="3">
        <v>17392.740000000002</v>
      </c>
      <c r="H4480" s="3" t="str">
        <f>VLOOKUP($A4480&amp;$C4480&amp;$B4480,Mapping!$C:$G,3,0)</f>
        <v>Beauty</v>
      </c>
      <c r="I4480" t="str">
        <f>VLOOKUP($A4480&amp;$C4480&amp;$B4480,Mapping!$C:$G,4,0)</f>
        <v>NEUTROGENA</v>
      </c>
      <c r="J4480" t="str">
        <f t="shared" si="70"/>
        <v>NG TGEL</v>
      </c>
      <c r="K4480" t="str">
        <f>VLOOKUP($A4480&amp;$C4480&amp;$B4480,Mapping!$C:$G,5,0)</f>
        <v>Adult Skin Care</v>
      </c>
      <c r="L4480" t="str">
        <f>VLOOKUP(J4480&amp;H4480,Mapping!J:K,2,0)</f>
        <v xml:space="preserve">T/GEL </v>
      </c>
      <c r="M4480" t="str">
        <f>IF(OR(I4480="PIZ BUIN",I4480="LISTERINE"),VLOOKUP(E4480,MAPEO!C:D,2,0)&amp;" "&amp;H4480,VLOOKUP(E4480,MAPEO!C:D,2,0))</f>
        <v>T/Gel</v>
      </c>
      <c r="N4480">
        <f>VLOOKUP(F4480,MD!A:B,2,0)</f>
        <v>0</v>
      </c>
    </row>
    <row r="4481" spans="1:14">
      <c r="A4481" t="s">
        <v>133</v>
      </c>
      <c r="B4481" t="s">
        <v>0</v>
      </c>
      <c r="C4481" t="s">
        <v>221</v>
      </c>
      <c r="D4481" t="s">
        <v>445</v>
      </c>
      <c r="E4481" t="s">
        <v>722</v>
      </c>
      <c r="F4481" t="s">
        <v>492</v>
      </c>
      <c r="G4481" s="3">
        <v>15226.32</v>
      </c>
      <c r="H4481" s="3" t="str">
        <f>VLOOKUP($A4481&amp;$C4481&amp;$B4481,Mapping!$C:$G,3,0)</f>
        <v>Beauty</v>
      </c>
      <c r="I4481" t="str">
        <f>VLOOKUP($A4481&amp;$C4481&amp;$B4481,Mapping!$C:$G,4,0)</f>
        <v>NEUTROGENA</v>
      </c>
      <c r="J4481" t="str">
        <f t="shared" si="70"/>
        <v>NG TGEL</v>
      </c>
      <c r="K4481" t="str">
        <f>VLOOKUP($A4481&amp;$C4481&amp;$B4481,Mapping!$C:$G,5,0)</f>
        <v>Adult Skin Care</v>
      </c>
      <c r="L4481" t="str">
        <f>VLOOKUP(J4481&amp;H4481,Mapping!J:K,2,0)</f>
        <v xml:space="preserve">T/GEL </v>
      </c>
      <c r="M4481" t="str">
        <f>IF(OR(I4481="PIZ BUIN",I4481="LISTERINE"),VLOOKUP(E4481,MAPEO!C:D,2,0)&amp;" "&amp;H4481,VLOOKUP(E4481,MAPEO!C:D,2,0))</f>
        <v>T/Gel</v>
      </c>
      <c r="N4481">
        <f>VLOOKUP(F4481,MD!A:B,2,0)</f>
        <v>0</v>
      </c>
    </row>
    <row r="4482" spans="1:14">
      <c r="A4482" t="s">
        <v>133</v>
      </c>
      <c r="B4482" t="s">
        <v>0</v>
      </c>
      <c r="C4482" t="s">
        <v>221</v>
      </c>
      <c r="D4482" t="s">
        <v>445</v>
      </c>
      <c r="E4482" t="s">
        <v>722</v>
      </c>
      <c r="F4482" t="s">
        <v>493</v>
      </c>
      <c r="G4482" s="3">
        <v>22422.27</v>
      </c>
      <c r="H4482" s="3" t="str">
        <f>VLOOKUP($A4482&amp;$C4482&amp;$B4482,Mapping!$C:$G,3,0)</f>
        <v>Beauty</v>
      </c>
      <c r="I4482" t="str">
        <f>VLOOKUP($A4482&amp;$C4482&amp;$B4482,Mapping!$C:$G,4,0)</f>
        <v>NEUTROGENA</v>
      </c>
      <c r="J4482" t="str">
        <f t="shared" si="70"/>
        <v>NG TGEL</v>
      </c>
      <c r="K4482" t="str">
        <f>VLOOKUP($A4482&amp;$C4482&amp;$B4482,Mapping!$C:$G,5,0)</f>
        <v>Adult Skin Care</v>
      </c>
      <c r="L4482" t="str">
        <f>VLOOKUP(J4482&amp;H4482,Mapping!J:K,2,0)</f>
        <v xml:space="preserve">T/GEL </v>
      </c>
      <c r="M4482" t="str">
        <f>IF(OR(I4482="PIZ BUIN",I4482="LISTERINE"),VLOOKUP(E4482,MAPEO!C:D,2,0)&amp;" "&amp;H4482,VLOOKUP(E4482,MAPEO!C:D,2,0))</f>
        <v>T/Gel</v>
      </c>
      <c r="N4482">
        <f>VLOOKUP(F4482,MD!A:B,2,0)</f>
        <v>0</v>
      </c>
    </row>
    <row r="4483" spans="1:14">
      <c r="A4483" t="s">
        <v>133</v>
      </c>
      <c r="B4483" t="s">
        <v>0</v>
      </c>
      <c r="C4483" t="s">
        <v>221</v>
      </c>
      <c r="D4483" t="s">
        <v>445</v>
      </c>
      <c r="E4483" t="s">
        <v>722</v>
      </c>
      <c r="F4483" t="s">
        <v>95</v>
      </c>
      <c r="G4483" s="3">
        <v>-65.010000000000005</v>
      </c>
      <c r="H4483" s="3" t="str">
        <f>VLOOKUP($A4483&amp;$C4483&amp;$B4483,Mapping!$C:$G,3,0)</f>
        <v>Beauty</v>
      </c>
      <c r="I4483" t="str">
        <f>VLOOKUP($A4483&amp;$C4483&amp;$B4483,Mapping!$C:$G,4,0)</f>
        <v>NEUTROGENA</v>
      </c>
      <c r="J4483" t="str">
        <f t="shared" si="70"/>
        <v>NG TGEL</v>
      </c>
      <c r="K4483" t="str">
        <f>VLOOKUP($A4483&amp;$C4483&amp;$B4483,Mapping!$C:$G,5,0)</f>
        <v>Adult Skin Care</v>
      </c>
      <c r="L4483" t="str">
        <f>VLOOKUP(J4483&amp;H4483,Mapping!J:K,2,0)</f>
        <v xml:space="preserve">T/GEL </v>
      </c>
      <c r="M4483" t="str">
        <f>IF(OR(I4483="PIZ BUIN",I4483="LISTERINE"),VLOOKUP(E4483,MAPEO!C:D,2,0)&amp;" "&amp;H4483,VLOOKUP(E4483,MAPEO!C:D,2,0))</f>
        <v>T/Gel</v>
      </c>
      <c r="N4483" t="str">
        <f>VLOOKUP(F4483,MD!A:B,2,0)</f>
        <v>YTD 2015</v>
      </c>
    </row>
    <row r="4484" spans="1:14">
      <c r="A4484" t="s">
        <v>133</v>
      </c>
      <c r="B4484" t="s">
        <v>0</v>
      </c>
      <c r="C4484" t="s">
        <v>221</v>
      </c>
      <c r="D4484" t="s">
        <v>445</v>
      </c>
      <c r="E4484" t="s">
        <v>722</v>
      </c>
      <c r="F4484" t="s">
        <v>96</v>
      </c>
      <c r="G4484" s="3">
        <v>-30.62</v>
      </c>
      <c r="H4484" s="3" t="str">
        <f>VLOOKUP($A4484&amp;$C4484&amp;$B4484,Mapping!$C:$G,3,0)</f>
        <v>Beauty</v>
      </c>
      <c r="I4484" t="str">
        <f>VLOOKUP($A4484&amp;$C4484&amp;$B4484,Mapping!$C:$G,4,0)</f>
        <v>NEUTROGENA</v>
      </c>
      <c r="J4484" t="str">
        <f t="shared" si="70"/>
        <v>NG TGEL</v>
      </c>
      <c r="K4484" t="str">
        <f>VLOOKUP($A4484&amp;$C4484&amp;$B4484,Mapping!$C:$G,5,0)</f>
        <v>Adult Skin Care</v>
      </c>
      <c r="L4484" t="str">
        <f>VLOOKUP(J4484&amp;H4484,Mapping!J:K,2,0)</f>
        <v xml:space="preserve">T/GEL </v>
      </c>
      <c r="M4484" t="str">
        <f>IF(OR(I4484="PIZ BUIN",I4484="LISTERINE"),VLOOKUP(E4484,MAPEO!C:D,2,0)&amp;" "&amp;H4484,VLOOKUP(E4484,MAPEO!C:D,2,0))</f>
        <v>T/Gel</v>
      </c>
      <c r="N4484" t="str">
        <f>VLOOKUP(F4484,MD!A:B,2,0)</f>
        <v>YTD 2015</v>
      </c>
    </row>
    <row r="4485" spans="1:14">
      <c r="A4485" t="s">
        <v>133</v>
      </c>
      <c r="B4485" t="s">
        <v>0</v>
      </c>
      <c r="C4485" t="s">
        <v>221</v>
      </c>
      <c r="D4485" t="s">
        <v>445</v>
      </c>
      <c r="E4485" t="s">
        <v>722</v>
      </c>
      <c r="F4485" t="s">
        <v>97</v>
      </c>
      <c r="G4485" s="3">
        <v>-255.1</v>
      </c>
      <c r="H4485" s="3" t="str">
        <f>VLOOKUP($A4485&amp;$C4485&amp;$B4485,Mapping!$C:$G,3,0)</f>
        <v>Beauty</v>
      </c>
      <c r="I4485" t="str">
        <f>VLOOKUP($A4485&amp;$C4485&amp;$B4485,Mapping!$C:$G,4,0)</f>
        <v>NEUTROGENA</v>
      </c>
      <c r="J4485" t="str">
        <f t="shared" si="70"/>
        <v>NG TGEL</v>
      </c>
      <c r="K4485" t="str">
        <f>VLOOKUP($A4485&amp;$C4485&amp;$B4485,Mapping!$C:$G,5,0)</f>
        <v>Adult Skin Care</v>
      </c>
      <c r="L4485" t="str">
        <f>VLOOKUP(J4485&amp;H4485,Mapping!J:K,2,0)</f>
        <v xml:space="preserve">T/GEL </v>
      </c>
      <c r="M4485" t="str">
        <f>IF(OR(I4485="PIZ BUIN",I4485="LISTERINE"),VLOOKUP(E4485,MAPEO!C:D,2,0)&amp;" "&amp;H4485,VLOOKUP(E4485,MAPEO!C:D,2,0))</f>
        <v>T/Gel</v>
      </c>
      <c r="N4485" t="str">
        <f>VLOOKUP(F4485,MD!A:B,2,0)</f>
        <v>YTD 2015</v>
      </c>
    </row>
    <row r="4486" spans="1:14">
      <c r="A4486" t="s">
        <v>133</v>
      </c>
      <c r="B4486" t="s">
        <v>0</v>
      </c>
      <c r="C4486" t="s">
        <v>221</v>
      </c>
      <c r="D4486" t="s">
        <v>445</v>
      </c>
      <c r="E4486" t="s">
        <v>722</v>
      </c>
      <c r="F4486" t="s">
        <v>104</v>
      </c>
      <c r="G4486" s="3">
        <v>-42.87</v>
      </c>
      <c r="H4486" s="3" t="str">
        <f>VLOOKUP($A4486&amp;$C4486&amp;$B4486,Mapping!$C:$G,3,0)</f>
        <v>Beauty</v>
      </c>
      <c r="I4486" t="str">
        <f>VLOOKUP($A4486&amp;$C4486&amp;$B4486,Mapping!$C:$G,4,0)</f>
        <v>NEUTROGENA</v>
      </c>
      <c r="J4486" t="str">
        <f t="shared" si="70"/>
        <v>NG TGEL</v>
      </c>
      <c r="K4486" t="str">
        <f>VLOOKUP($A4486&amp;$C4486&amp;$B4486,Mapping!$C:$G,5,0)</f>
        <v>Adult Skin Care</v>
      </c>
      <c r="L4486" t="str">
        <f>VLOOKUP(J4486&amp;H4486,Mapping!J:K,2,0)</f>
        <v xml:space="preserve">T/GEL </v>
      </c>
      <c r="M4486" t="str">
        <f>IF(OR(I4486="PIZ BUIN",I4486="LISTERINE"),VLOOKUP(E4486,MAPEO!C:D,2,0)&amp;" "&amp;H4486,VLOOKUP(E4486,MAPEO!C:D,2,0))</f>
        <v>T/Gel</v>
      </c>
      <c r="N4486" t="str">
        <f>VLOOKUP(F4486,MD!A:B,2,0)</f>
        <v>YTD 2015</v>
      </c>
    </row>
    <row r="4487" spans="1:14">
      <c r="A4487" t="s">
        <v>133</v>
      </c>
      <c r="B4487" t="s">
        <v>0</v>
      </c>
      <c r="C4487" t="s">
        <v>221</v>
      </c>
      <c r="D4487" t="s">
        <v>445</v>
      </c>
      <c r="E4487" t="s">
        <v>722</v>
      </c>
      <c r="F4487" t="s">
        <v>105</v>
      </c>
      <c r="G4487" s="3">
        <v>37.69</v>
      </c>
      <c r="H4487" s="3" t="str">
        <f>VLOOKUP($A4487&amp;$C4487&amp;$B4487,Mapping!$C:$G,3,0)</f>
        <v>Beauty</v>
      </c>
      <c r="I4487" t="str">
        <f>VLOOKUP($A4487&amp;$C4487&amp;$B4487,Mapping!$C:$G,4,0)</f>
        <v>NEUTROGENA</v>
      </c>
      <c r="J4487" t="str">
        <f t="shared" si="70"/>
        <v>NG TGEL</v>
      </c>
      <c r="K4487" t="str">
        <f>VLOOKUP($A4487&amp;$C4487&amp;$B4487,Mapping!$C:$G,5,0)</f>
        <v>Adult Skin Care</v>
      </c>
      <c r="L4487" t="str">
        <f>VLOOKUP(J4487&amp;H4487,Mapping!J:K,2,0)</f>
        <v xml:space="preserve">T/GEL </v>
      </c>
      <c r="M4487" t="str">
        <f>IF(OR(I4487="PIZ BUIN",I4487="LISTERINE"),VLOOKUP(E4487,MAPEO!C:D,2,0)&amp;" "&amp;H4487,VLOOKUP(E4487,MAPEO!C:D,2,0))</f>
        <v>T/Gel</v>
      </c>
      <c r="N4487" t="str">
        <f>VLOOKUP(F4487,MD!A:B,2,0)</f>
        <v>YTD 2015</v>
      </c>
    </row>
    <row r="4488" spans="1:14">
      <c r="A4488" t="s">
        <v>133</v>
      </c>
      <c r="B4488" t="s">
        <v>0</v>
      </c>
      <c r="C4488" t="s">
        <v>221</v>
      </c>
      <c r="D4488" t="s">
        <v>445</v>
      </c>
      <c r="E4488" t="s">
        <v>722</v>
      </c>
      <c r="F4488" t="s">
        <v>106</v>
      </c>
      <c r="G4488" s="3">
        <v>-46.12</v>
      </c>
      <c r="H4488" s="3" t="str">
        <f>VLOOKUP($A4488&amp;$C4488&amp;$B4488,Mapping!$C:$G,3,0)</f>
        <v>Beauty</v>
      </c>
      <c r="I4488" t="str">
        <f>VLOOKUP($A4488&amp;$C4488&amp;$B4488,Mapping!$C:$G,4,0)</f>
        <v>NEUTROGENA</v>
      </c>
      <c r="J4488" t="str">
        <f t="shared" si="70"/>
        <v>NG TGEL</v>
      </c>
      <c r="K4488" t="str">
        <f>VLOOKUP($A4488&amp;$C4488&amp;$B4488,Mapping!$C:$G,5,0)</f>
        <v>Adult Skin Care</v>
      </c>
      <c r="L4488" t="str">
        <f>VLOOKUP(J4488&amp;H4488,Mapping!J:K,2,0)</f>
        <v xml:space="preserve">T/GEL </v>
      </c>
      <c r="M4488" t="str">
        <f>IF(OR(I4488="PIZ BUIN",I4488="LISTERINE"),VLOOKUP(E4488,MAPEO!C:D,2,0)&amp;" "&amp;H4488,VLOOKUP(E4488,MAPEO!C:D,2,0))</f>
        <v>T/Gel</v>
      </c>
      <c r="N4488" t="str">
        <f>VLOOKUP(F4488,MD!A:B,2,0)</f>
        <v>YTD 2015</v>
      </c>
    </row>
    <row r="4489" spans="1:14">
      <c r="A4489" t="s">
        <v>133</v>
      </c>
      <c r="B4489" t="s">
        <v>0</v>
      </c>
      <c r="C4489" t="s">
        <v>221</v>
      </c>
      <c r="D4489" t="s">
        <v>445</v>
      </c>
      <c r="E4489" t="s">
        <v>722</v>
      </c>
      <c r="F4489" t="s">
        <v>109</v>
      </c>
      <c r="G4489" s="3">
        <v>-23.18</v>
      </c>
      <c r="H4489" s="3" t="str">
        <f>VLOOKUP($A4489&amp;$C4489&amp;$B4489,Mapping!$C:$G,3,0)</f>
        <v>Beauty</v>
      </c>
      <c r="I4489" t="str">
        <f>VLOOKUP($A4489&amp;$C4489&amp;$B4489,Mapping!$C:$G,4,0)</f>
        <v>NEUTROGENA</v>
      </c>
      <c r="J4489" t="str">
        <f t="shared" si="70"/>
        <v>NG TGEL</v>
      </c>
      <c r="K4489" t="str">
        <f>VLOOKUP($A4489&amp;$C4489&amp;$B4489,Mapping!$C:$G,5,0)</f>
        <v>Adult Skin Care</v>
      </c>
      <c r="L4489" t="str">
        <f>VLOOKUP(J4489&amp;H4489,Mapping!J:K,2,0)</f>
        <v xml:space="preserve">T/GEL </v>
      </c>
      <c r="M4489" t="str">
        <f>IF(OR(I4489="PIZ BUIN",I4489="LISTERINE"),VLOOKUP(E4489,MAPEO!C:D,2,0)&amp;" "&amp;H4489,VLOOKUP(E4489,MAPEO!C:D,2,0))</f>
        <v>T/Gel</v>
      </c>
      <c r="N4489">
        <f>VLOOKUP(F4489,MD!A:B,2,0)</f>
        <v>0</v>
      </c>
    </row>
    <row r="4490" spans="1:14">
      <c r="A4490" t="s">
        <v>133</v>
      </c>
      <c r="B4490" t="s">
        <v>0</v>
      </c>
      <c r="C4490" t="s">
        <v>221</v>
      </c>
      <c r="D4490" t="s">
        <v>445</v>
      </c>
      <c r="E4490" t="s">
        <v>722</v>
      </c>
      <c r="F4490" t="s">
        <v>110</v>
      </c>
      <c r="G4490" s="3">
        <v>-78.150000000000006</v>
      </c>
      <c r="H4490" s="3" t="str">
        <f>VLOOKUP($A4490&amp;$C4490&amp;$B4490,Mapping!$C:$G,3,0)</f>
        <v>Beauty</v>
      </c>
      <c r="I4490" t="str">
        <f>VLOOKUP($A4490&amp;$C4490&amp;$B4490,Mapping!$C:$G,4,0)</f>
        <v>NEUTROGENA</v>
      </c>
      <c r="J4490" t="str">
        <f t="shared" si="70"/>
        <v>NG TGEL</v>
      </c>
      <c r="K4490" t="str">
        <f>VLOOKUP($A4490&amp;$C4490&amp;$B4490,Mapping!$C:$G,5,0)</f>
        <v>Adult Skin Care</v>
      </c>
      <c r="L4490" t="str">
        <f>VLOOKUP(J4490&amp;H4490,Mapping!J:K,2,0)</f>
        <v xml:space="preserve">T/GEL </v>
      </c>
      <c r="M4490" t="str">
        <f>IF(OR(I4490="PIZ BUIN",I4490="LISTERINE"),VLOOKUP(E4490,MAPEO!C:D,2,0)&amp;" "&amp;H4490,VLOOKUP(E4490,MAPEO!C:D,2,0))</f>
        <v>T/Gel</v>
      </c>
      <c r="N4490">
        <f>VLOOKUP(F4490,MD!A:B,2,0)</f>
        <v>0</v>
      </c>
    </row>
    <row r="4491" spans="1:14">
      <c r="A4491" t="s">
        <v>133</v>
      </c>
      <c r="B4491" t="s">
        <v>0</v>
      </c>
      <c r="C4491" t="s">
        <v>221</v>
      </c>
      <c r="D4491" t="s">
        <v>445</v>
      </c>
      <c r="E4491" t="s">
        <v>723</v>
      </c>
      <c r="F4491" t="s">
        <v>482</v>
      </c>
      <c r="G4491" s="3">
        <v>4462.22</v>
      </c>
      <c r="H4491" s="3" t="str">
        <f>VLOOKUP($A4491&amp;$C4491&amp;$B4491,Mapping!$C:$G,3,0)</f>
        <v>Beauty</v>
      </c>
      <c r="I4491" t="str">
        <f>VLOOKUP($A4491&amp;$C4491&amp;$B4491,Mapping!$C:$G,4,0)</f>
        <v>NEUTROGENA</v>
      </c>
      <c r="J4491" t="str">
        <f t="shared" si="70"/>
        <v>NG TGEL</v>
      </c>
      <c r="K4491" t="str">
        <f>VLOOKUP($A4491&amp;$C4491&amp;$B4491,Mapping!$C:$G,5,0)</f>
        <v>Adult Skin Care</v>
      </c>
      <c r="L4491" t="str">
        <f>VLOOKUP(J4491&amp;H4491,Mapping!J:K,2,0)</f>
        <v xml:space="preserve">T/GEL </v>
      </c>
      <c r="M4491" t="str">
        <f>IF(OR(I4491="PIZ BUIN",I4491="LISTERINE"),VLOOKUP(E4491,MAPEO!C:D,2,0)&amp;" "&amp;H4491,VLOOKUP(E4491,MAPEO!C:D,2,0))</f>
        <v>T/Gel</v>
      </c>
      <c r="N4491">
        <f>VLOOKUP(F4491,MD!A:B,2,0)</f>
        <v>0</v>
      </c>
    </row>
    <row r="4492" spans="1:14">
      <c r="A4492" t="s">
        <v>133</v>
      </c>
      <c r="B4492" t="s">
        <v>0</v>
      </c>
      <c r="C4492" t="s">
        <v>221</v>
      </c>
      <c r="D4492" t="s">
        <v>445</v>
      </c>
      <c r="E4492" t="s">
        <v>723</v>
      </c>
      <c r="F4492" t="s">
        <v>483</v>
      </c>
      <c r="G4492" s="3">
        <v>17243.849999999999</v>
      </c>
      <c r="H4492" s="3" t="str">
        <f>VLOOKUP($A4492&amp;$C4492&amp;$B4492,Mapping!$C:$G,3,0)</f>
        <v>Beauty</v>
      </c>
      <c r="I4492" t="str">
        <f>VLOOKUP($A4492&amp;$C4492&amp;$B4492,Mapping!$C:$G,4,0)</f>
        <v>NEUTROGENA</v>
      </c>
      <c r="J4492" t="str">
        <f t="shared" si="70"/>
        <v>NG TGEL</v>
      </c>
      <c r="K4492" t="str">
        <f>VLOOKUP($A4492&amp;$C4492&amp;$B4492,Mapping!$C:$G,5,0)</f>
        <v>Adult Skin Care</v>
      </c>
      <c r="L4492" t="str">
        <f>VLOOKUP(J4492&amp;H4492,Mapping!J:K,2,0)</f>
        <v xml:space="preserve">T/GEL </v>
      </c>
      <c r="M4492" t="str">
        <f>IF(OR(I4492="PIZ BUIN",I4492="LISTERINE"),VLOOKUP(E4492,MAPEO!C:D,2,0)&amp;" "&amp;H4492,VLOOKUP(E4492,MAPEO!C:D,2,0))</f>
        <v>T/Gel</v>
      </c>
      <c r="N4492">
        <f>VLOOKUP(F4492,MD!A:B,2,0)</f>
        <v>0</v>
      </c>
    </row>
    <row r="4493" spans="1:14">
      <c r="A4493" t="s">
        <v>133</v>
      </c>
      <c r="B4493" t="s">
        <v>0</v>
      </c>
      <c r="C4493" t="s">
        <v>221</v>
      </c>
      <c r="D4493" t="s">
        <v>445</v>
      </c>
      <c r="E4493" t="s">
        <v>723</v>
      </c>
      <c r="F4493" t="s">
        <v>484</v>
      </c>
      <c r="G4493" s="3">
        <v>24982.11</v>
      </c>
      <c r="H4493" s="3" t="str">
        <f>VLOOKUP($A4493&amp;$C4493&amp;$B4493,Mapping!$C:$G,3,0)</f>
        <v>Beauty</v>
      </c>
      <c r="I4493" t="str">
        <f>VLOOKUP($A4493&amp;$C4493&amp;$B4493,Mapping!$C:$G,4,0)</f>
        <v>NEUTROGENA</v>
      </c>
      <c r="J4493" t="str">
        <f t="shared" si="70"/>
        <v>NG TGEL</v>
      </c>
      <c r="K4493" t="str">
        <f>VLOOKUP($A4493&amp;$C4493&amp;$B4493,Mapping!$C:$G,5,0)</f>
        <v>Adult Skin Care</v>
      </c>
      <c r="L4493" t="str">
        <f>VLOOKUP(J4493&amp;H4493,Mapping!J:K,2,0)</f>
        <v xml:space="preserve">T/GEL </v>
      </c>
      <c r="M4493" t="str">
        <f>IF(OR(I4493="PIZ BUIN",I4493="LISTERINE"),VLOOKUP(E4493,MAPEO!C:D,2,0)&amp;" "&amp;H4493,VLOOKUP(E4493,MAPEO!C:D,2,0))</f>
        <v>T/Gel</v>
      </c>
      <c r="N4493">
        <f>VLOOKUP(F4493,MD!A:B,2,0)</f>
        <v>0</v>
      </c>
    </row>
    <row r="4494" spans="1:14">
      <c r="A4494" t="s">
        <v>133</v>
      </c>
      <c r="B4494" t="s">
        <v>0</v>
      </c>
      <c r="C4494" t="s">
        <v>221</v>
      </c>
      <c r="D4494" t="s">
        <v>445</v>
      </c>
      <c r="E4494" t="s">
        <v>723</v>
      </c>
      <c r="F4494" t="s">
        <v>485</v>
      </c>
      <c r="G4494" s="3">
        <v>11453.93</v>
      </c>
      <c r="H4494" s="3" t="str">
        <f>VLOOKUP($A4494&amp;$C4494&amp;$B4494,Mapping!$C:$G,3,0)</f>
        <v>Beauty</v>
      </c>
      <c r="I4494" t="str">
        <f>VLOOKUP($A4494&amp;$C4494&amp;$B4494,Mapping!$C:$G,4,0)</f>
        <v>NEUTROGENA</v>
      </c>
      <c r="J4494" t="str">
        <f t="shared" si="70"/>
        <v>NG TGEL</v>
      </c>
      <c r="K4494" t="str">
        <f>VLOOKUP($A4494&amp;$C4494&amp;$B4494,Mapping!$C:$G,5,0)</f>
        <v>Adult Skin Care</v>
      </c>
      <c r="L4494" t="str">
        <f>VLOOKUP(J4494&amp;H4494,Mapping!J:K,2,0)</f>
        <v xml:space="preserve">T/GEL </v>
      </c>
      <c r="M4494" t="str">
        <f>IF(OR(I4494="PIZ BUIN",I4494="LISTERINE"),VLOOKUP(E4494,MAPEO!C:D,2,0)&amp;" "&amp;H4494,VLOOKUP(E4494,MAPEO!C:D,2,0))</f>
        <v>T/Gel</v>
      </c>
      <c r="N4494">
        <f>VLOOKUP(F4494,MD!A:B,2,0)</f>
        <v>0</v>
      </c>
    </row>
    <row r="4495" spans="1:14">
      <c r="A4495" t="s">
        <v>133</v>
      </c>
      <c r="B4495" t="s">
        <v>0</v>
      </c>
      <c r="C4495" t="s">
        <v>221</v>
      </c>
      <c r="D4495" t="s">
        <v>445</v>
      </c>
      <c r="E4495" t="s">
        <v>723</v>
      </c>
      <c r="F4495" t="s">
        <v>486</v>
      </c>
      <c r="G4495" s="3">
        <v>11926.46</v>
      </c>
      <c r="H4495" s="3" t="str">
        <f>VLOOKUP($A4495&amp;$C4495&amp;$B4495,Mapping!$C:$G,3,0)</f>
        <v>Beauty</v>
      </c>
      <c r="I4495" t="str">
        <f>VLOOKUP($A4495&amp;$C4495&amp;$B4495,Mapping!$C:$G,4,0)</f>
        <v>NEUTROGENA</v>
      </c>
      <c r="J4495" t="str">
        <f t="shared" si="70"/>
        <v>NG TGEL</v>
      </c>
      <c r="K4495" t="str">
        <f>VLOOKUP($A4495&amp;$C4495&amp;$B4495,Mapping!$C:$G,5,0)</f>
        <v>Adult Skin Care</v>
      </c>
      <c r="L4495" t="str">
        <f>VLOOKUP(J4495&amp;H4495,Mapping!J:K,2,0)</f>
        <v xml:space="preserve">T/GEL </v>
      </c>
      <c r="M4495" t="str">
        <f>IF(OR(I4495="PIZ BUIN",I4495="LISTERINE"),VLOOKUP(E4495,MAPEO!C:D,2,0)&amp;" "&amp;H4495,VLOOKUP(E4495,MAPEO!C:D,2,0))</f>
        <v>T/Gel</v>
      </c>
      <c r="N4495">
        <f>VLOOKUP(F4495,MD!A:B,2,0)</f>
        <v>0</v>
      </c>
    </row>
    <row r="4496" spans="1:14">
      <c r="A4496" t="s">
        <v>133</v>
      </c>
      <c r="B4496" t="s">
        <v>0</v>
      </c>
      <c r="C4496" t="s">
        <v>221</v>
      </c>
      <c r="D4496" t="s">
        <v>445</v>
      </c>
      <c r="E4496" t="s">
        <v>723</v>
      </c>
      <c r="F4496" t="s">
        <v>487</v>
      </c>
      <c r="G4496" s="3">
        <v>50781.88</v>
      </c>
      <c r="H4496" s="3" t="str">
        <f>VLOOKUP($A4496&amp;$C4496&amp;$B4496,Mapping!$C:$G,3,0)</f>
        <v>Beauty</v>
      </c>
      <c r="I4496" t="str">
        <f>VLOOKUP($A4496&amp;$C4496&amp;$B4496,Mapping!$C:$G,4,0)</f>
        <v>NEUTROGENA</v>
      </c>
      <c r="J4496" t="str">
        <f t="shared" si="70"/>
        <v>NG TGEL</v>
      </c>
      <c r="K4496" t="str">
        <f>VLOOKUP($A4496&amp;$C4496&amp;$B4496,Mapping!$C:$G,5,0)</f>
        <v>Adult Skin Care</v>
      </c>
      <c r="L4496" t="str">
        <f>VLOOKUP(J4496&amp;H4496,Mapping!J:K,2,0)</f>
        <v xml:space="preserve">T/GEL </v>
      </c>
      <c r="M4496" t="str">
        <f>IF(OR(I4496="PIZ BUIN",I4496="LISTERINE"),VLOOKUP(E4496,MAPEO!C:D,2,0)&amp;" "&amp;H4496,VLOOKUP(E4496,MAPEO!C:D,2,0))</f>
        <v>T/Gel</v>
      </c>
      <c r="N4496">
        <f>VLOOKUP(F4496,MD!A:B,2,0)</f>
        <v>0</v>
      </c>
    </row>
    <row r="4497" spans="1:14">
      <c r="A4497" t="s">
        <v>133</v>
      </c>
      <c r="B4497" t="s">
        <v>0</v>
      </c>
      <c r="C4497" t="s">
        <v>221</v>
      </c>
      <c r="D4497" t="s">
        <v>445</v>
      </c>
      <c r="E4497" t="s">
        <v>723</v>
      </c>
      <c r="F4497" t="s">
        <v>488</v>
      </c>
      <c r="G4497" s="3">
        <v>4821.01</v>
      </c>
      <c r="H4497" s="3" t="str">
        <f>VLOOKUP($A4497&amp;$C4497&amp;$B4497,Mapping!$C:$G,3,0)</f>
        <v>Beauty</v>
      </c>
      <c r="I4497" t="str">
        <f>VLOOKUP($A4497&amp;$C4497&amp;$B4497,Mapping!$C:$G,4,0)</f>
        <v>NEUTROGENA</v>
      </c>
      <c r="J4497" t="str">
        <f t="shared" si="70"/>
        <v>NG TGEL</v>
      </c>
      <c r="K4497" t="str">
        <f>VLOOKUP($A4497&amp;$C4497&amp;$B4497,Mapping!$C:$G,5,0)</f>
        <v>Adult Skin Care</v>
      </c>
      <c r="L4497" t="str">
        <f>VLOOKUP(J4497&amp;H4497,Mapping!J:K,2,0)</f>
        <v xml:space="preserve">T/GEL </v>
      </c>
      <c r="M4497" t="str">
        <f>IF(OR(I4497="PIZ BUIN",I4497="LISTERINE"),VLOOKUP(E4497,MAPEO!C:D,2,0)&amp;" "&amp;H4497,VLOOKUP(E4497,MAPEO!C:D,2,0))</f>
        <v>T/Gel</v>
      </c>
      <c r="N4497">
        <f>VLOOKUP(F4497,MD!A:B,2,0)</f>
        <v>0</v>
      </c>
    </row>
    <row r="4498" spans="1:14">
      <c r="A4498" t="s">
        <v>133</v>
      </c>
      <c r="B4498" t="s">
        <v>0</v>
      </c>
      <c r="C4498" t="s">
        <v>221</v>
      </c>
      <c r="D4498" t="s">
        <v>445</v>
      </c>
      <c r="E4498" t="s">
        <v>723</v>
      </c>
      <c r="F4498" t="s">
        <v>489</v>
      </c>
      <c r="G4498" s="3">
        <v>5043.76</v>
      </c>
      <c r="H4498" s="3" t="str">
        <f>VLOOKUP($A4498&amp;$C4498&amp;$B4498,Mapping!$C:$G,3,0)</f>
        <v>Beauty</v>
      </c>
      <c r="I4498" t="str">
        <f>VLOOKUP($A4498&amp;$C4498&amp;$B4498,Mapping!$C:$G,4,0)</f>
        <v>NEUTROGENA</v>
      </c>
      <c r="J4498" t="str">
        <f t="shared" si="70"/>
        <v>NG TGEL</v>
      </c>
      <c r="K4498" t="str">
        <f>VLOOKUP($A4498&amp;$C4498&amp;$B4498,Mapping!$C:$G,5,0)</f>
        <v>Adult Skin Care</v>
      </c>
      <c r="L4498" t="str">
        <f>VLOOKUP(J4498&amp;H4498,Mapping!J:K,2,0)</f>
        <v xml:space="preserve">T/GEL </v>
      </c>
      <c r="M4498" t="str">
        <f>IF(OR(I4498="PIZ BUIN",I4498="LISTERINE"),VLOOKUP(E4498,MAPEO!C:D,2,0)&amp;" "&amp;H4498,VLOOKUP(E4498,MAPEO!C:D,2,0))</f>
        <v>T/Gel</v>
      </c>
      <c r="N4498">
        <f>VLOOKUP(F4498,MD!A:B,2,0)</f>
        <v>0</v>
      </c>
    </row>
    <row r="4499" spans="1:14">
      <c r="A4499" t="s">
        <v>133</v>
      </c>
      <c r="B4499" t="s">
        <v>0</v>
      </c>
      <c r="C4499" t="s">
        <v>221</v>
      </c>
      <c r="D4499" t="s">
        <v>445</v>
      </c>
      <c r="E4499" t="s">
        <v>723</v>
      </c>
      <c r="F4499" t="s">
        <v>490</v>
      </c>
      <c r="G4499" s="3">
        <v>12562.92</v>
      </c>
      <c r="H4499" s="3" t="str">
        <f>VLOOKUP($A4499&amp;$C4499&amp;$B4499,Mapping!$C:$G,3,0)</f>
        <v>Beauty</v>
      </c>
      <c r="I4499" t="str">
        <f>VLOOKUP($A4499&amp;$C4499&amp;$B4499,Mapping!$C:$G,4,0)</f>
        <v>NEUTROGENA</v>
      </c>
      <c r="J4499" t="str">
        <f t="shared" si="70"/>
        <v>NG TGEL</v>
      </c>
      <c r="K4499" t="str">
        <f>VLOOKUP($A4499&amp;$C4499&amp;$B4499,Mapping!$C:$G,5,0)</f>
        <v>Adult Skin Care</v>
      </c>
      <c r="L4499" t="str">
        <f>VLOOKUP(J4499&amp;H4499,Mapping!J:K,2,0)</f>
        <v xml:space="preserve">T/GEL </v>
      </c>
      <c r="M4499" t="str">
        <f>IF(OR(I4499="PIZ BUIN",I4499="LISTERINE"),VLOOKUP(E4499,MAPEO!C:D,2,0)&amp;" "&amp;H4499,VLOOKUP(E4499,MAPEO!C:D,2,0))</f>
        <v>T/Gel</v>
      </c>
      <c r="N4499">
        <f>VLOOKUP(F4499,MD!A:B,2,0)</f>
        <v>0</v>
      </c>
    </row>
    <row r="4500" spans="1:14">
      <c r="A4500" t="s">
        <v>133</v>
      </c>
      <c r="B4500" t="s">
        <v>0</v>
      </c>
      <c r="C4500" t="s">
        <v>221</v>
      </c>
      <c r="D4500" t="s">
        <v>445</v>
      </c>
      <c r="E4500" t="s">
        <v>723</v>
      </c>
      <c r="F4500" t="s">
        <v>491</v>
      </c>
      <c r="G4500" s="3">
        <v>14533.6</v>
      </c>
      <c r="H4500" s="3" t="str">
        <f>VLOOKUP($A4500&amp;$C4500&amp;$B4500,Mapping!$C:$G,3,0)</f>
        <v>Beauty</v>
      </c>
      <c r="I4500" t="str">
        <f>VLOOKUP($A4500&amp;$C4500&amp;$B4500,Mapping!$C:$G,4,0)</f>
        <v>NEUTROGENA</v>
      </c>
      <c r="J4500" t="str">
        <f t="shared" si="70"/>
        <v>NG TGEL</v>
      </c>
      <c r="K4500" t="str">
        <f>VLOOKUP($A4500&amp;$C4500&amp;$B4500,Mapping!$C:$G,5,0)</f>
        <v>Adult Skin Care</v>
      </c>
      <c r="L4500" t="str">
        <f>VLOOKUP(J4500&amp;H4500,Mapping!J:K,2,0)</f>
        <v xml:space="preserve">T/GEL </v>
      </c>
      <c r="M4500" t="str">
        <f>IF(OR(I4500="PIZ BUIN",I4500="LISTERINE"),VLOOKUP(E4500,MAPEO!C:D,2,0)&amp;" "&amp;H4500,VLOOKUP(E4500,MAPEO!C:D,2,0))</f>
        <v>T/Gel</v>
      </c>
      <c r="N4500">
        <f>VLOOKUP(F4500,MD!A:B,2,0)</f>
        <v>0</v>
      </c>
    </row>
    <row r="4501" spans="1:14">
      <c r="A4501" t="s">
        <v>133</v>
      </c>
      <c r="B4501" t="s">
        <v>0</v>
      </c>
      <c r="C4501" t="s">
        <v>221</v>
      </c>
      <c r="D4501" t="s">
        <v>445</v>
      </c>
      <c r="E4501" t="s">
        <v>723</v>
      </c>
      <c r="F4501" t="s">
        <v>492</v>
      </c>
      <c r="G4501" s="3">
        <v>13370.76</v>
      </c>
      <c r="H4501" s="3" t="str">
        <f>VLOOKUP($A4501&amp;$C4501&amp;$B4501,Mapping!$C:$G,3,0)</f>
        <v>Beauty</v>
      </c>
      <c r="I4501" t="str">
        <f>VLOOKUP($A4501&amp;$C4501&amp;$B4501,Mapping!$C:$G,4,0)</f>
        <v>NEUTROGENA</v>
      </c>
      <c r="J4501" t="str">
        <f t="shared" si="70"/>
        <v>NG TGEL</v>
      </c>
      <c r="K4501" t="str">
        <f>VLOOKUP($A4501&amp;$C4501&amp;$B4501,Mapping!$C:$G,5,0)</f>
        <v>Adult Skin Care</v>
      </c>
      <c r="L4501" t="str">
        <f>VLOOKUP(J4501&amp;H4501,Mapping!J:K,2,0)</f>
        <v xml:space="preserve">T/GEL </v>
      </c>
      <c r="M4501" t="str">
        <f>IF(OR(I4501="PIZ BUIN",I4501="LISTERINE"),VLOOKUP(E4501,MAPEO!C:D,2,0)&amp;" "&amp;H4501,VLOOKUP(E4501,MAPEO!C:D,2,0))</f>
        <v>T/Gel</v>
      </c>
      <c r="N4501">
        <f>VLOOKUP(F4501,MD!A:B,2,0)</f>
        <v>0</v>
      </c>
    </row>
    <row r="4502" spans="1:14">
      <c r="A4502" t="s">
        <v>133</v>
      </c>
      <c r="B4502" t="s">
        <v>0</v>
      </c>
      <c r="C4502" t="s">
        <v>221</v>
      </c>
      <c r="D4502" t="s">
        <v>445</v>
      </c>
      <c r="E4502" t="s">
        <v>723</v>
      </c>
      <c r="F4502" t="s">
        <v>493</v>
      </c>
      <c r="G4502" s="3">
        <v>52295.03</v>
      </c>
      <c r="H4502" s="3" t="str">
        <f>VLOOKUP($A4502&amp;$C4502&amp;$B4502,Mapping!$C:$G,3,0)</f>
        <v>Beauty</v>
      </c>
      <c r="I4502" t="str">
        <f>VLOOKUP($A4502&amp;$C4502&amp;$B4502,Mapping!$C:$G,4,0)</f>
        <v>NEUTROGENA</v>
      </c>
      <c r="J4502" t="str">
        <f t="shared" si="70"/>
        <v>NG TGEL</v>
      </c>
      <c r="K4502" t="str">
        <f>VLOOKUP($A4502&amp;$C4502&amp;$B4502,Mapping!$C:$G,5,0)</f>
        <v>Adult Skin Care</v>
      </c>
      <c r="L4502" t="str">
        <f>VLOOKUP(J4502&amp;H4502,Mapping!J:K,2,0)</f>
        <v xml:space="preserve">T/GEL </v>
      </c>
      <c r="M4502" t="str">
        <f>IF(OR(I4502="PIZ BUIN",I4502="LISTERINE"),VLOOKUP(E4502,MAPEO!C:D,2,0)&amp;" "&amp;H4502,VLOOKUP(E4502,MAPEO!C:D,2,0))</f>
        <v>T/Gel</v>
      </c>
      <c r="N4502">
        <f>VLOOKUP(F4502,MD!A:B,2,0)</f>
        <v>0</v>
      </c>
    </row>
    <row r="4503" spans="1:14">
      <c r="A4503" t="s">
        <v>133</v>
      </c>
      <c r="B4503" t="s">
        <v>0</v>
      </c>
      <c r="C4503" t="s">
        <v>221</v>
      </c>
      <c r="D4503" t="s">
        <v>445</v>
      </c>
      <c r="E4503" t="s">
        <v>723</v>
      </c>
      <c r="F4503" t="s">
        <v>95</v>
      </c>
      <c r="G4503" s="3">
        <v>10473.969999999999</v>
      </c>
      <c r="H4503" s="3" t="str">
        <f>VLOOKUP($A4503&amp;$C4503&amp;$B4503,Mapping!$C:$G,3,0)</f>
        <v>Beauty</v>
      </c>
      <c r="I4503" t="str">
        <f>VLOOKUP($A4503&amp;$C4503&amp;$B4503,Mapping!$C:$G,4,0)</f>
        <v>NEUTROGENA</v>
      </c>
      <c r="J4503" t="str">
        <f t="shared" si="70"/>
        <v>NG TGEL</v>
      </c>
      <c r="K4503" t="str">
        <f>VLOOKUP($A4503&amp;$C4503&amp;$B4503,Mapping!$C:$G,5,0)</f>
        <v>Adult Skin Care</v>
      </c>
      <c r="L4503" t="str">
        <f>VLOOKUP(J4503&amp;H4503,Mapping!J:K,2,0)</f>
        <v xml:space="preserve">T/GEL </v>
      </c>
      <c r="M4503" t="str">
        <f>IF(OR(I4503="PIZ BUIN",I4503="LISTERINE"),VLOOKUP(E4503,MAPEO!C:D,2,0)&amp;" "&amp;H4503,VLOOKUP(E4503,MAPEO!C:D,2,0))</f>
        <v>T/Gel</v>
      </c>
      <c r="N4503" t="str">
        <f>VLOOKUP(F4503,MD!A:B,2,0)</f>
        <v>YTD 2015</v>
      </c>
    </row>
    <row r="4504" spans="1:14">
      <c r="A4504" t="s">
        <v>133</v>
      </c>
      <c r="B4504" t="s">
        <v>0</v>
      </c>
      <c r="C4504" t="s">
        <v>221</v>
      </c>
      <c r="D4504" t="s">
        <v>445</v>
      </c>
      <c r="E4504" t="s">
        <v>723</v>
      </c>
      <c r="F4504" t="s">
        <v>96</v>
      </c>
      <c r="G4504" s="3">
        <v>14450.19</v>
      </c>
      <c r="H4504" s="3" t="str">
        <f>VLOOKUP($A4504&amp;$C4504&amp;$B4504,Mapping!$C:$G,3,0)</f>
        <v>Beauty</v>
      </c>
      <c r="I4504" t="str">
        <f>VLOOKUP($A4504&amp;$C4504&amp;$B4504,Mapping!$C:$G,4,0)</f>
        <v>NEUTROGENA</v>
      </c>
      <c r="J4504" t="str">
        <f t="shared" si="70"/>
        <v>NG TGEL</v>
      </c>
      <c r="K4504" t="str">
        <f>VLOOKUP($A4504&amp;$C4504&amp;$B4504,Mapping!$C:$G,5,0)</f>
        <v>Adult Skin Care</v>
      </c>
      <c r="L4504" t="str">
        <f>VLOOKUP(J4504&amp;H4504,Mapping!J:K,2,0)</f>
        <v xml:space="preserve">T/GEL </v>
      </c>
      <c r="M4504" t="str">
        <f>IF(OR(I4504="PIZ BUIN",I4504="LISTERINE"),VLOOKUP(E4504,MAPEO!C:D,2,0)&amp;" "&amp;H4504,VLOOKUP(E4504,MAPEO!C:D,2,0))</f>
        <v>T/Gel</v>
      </c>
      <c r="N4504" t="str">
        <f>VLOOKUP(F4504,MD!A:B,2,0)</f>
        <v>YTD 2015</v>
      </c>
    </row>
    <row r="4505" spans="1:14">
      <c r="A4505" t="s">
        <v>133</v>
      </c>
      <c r="B4505" t="s">
        <v>0</v>
      </c>
      <c r="C4505" t="s">
        <v>221</v>
      </c>
      <c r="D4505" t="s">
        <v>445</v>
      </c>
      <c r="E4505" t="s">
        <v>723</v>
      </c>
      <c r="F4505" t="s">
        <v>97</v>
      </c>
      <c r="G4505" s="3">
        <v>32783.33</v>
      </c>
      <c r="H4505" s="3" t="str">
        <f>VLOOKUP($A4505&amp;$C4505&amp;$B4505,Mapping!$C:$G,3,0)</f>
        <v>Beauty</v>
      </c>
      <c r="I4505" t="str">
        <f>VLOOKUP($A4505&amp;$C4505&amp;$B4505,Mapping!$C:$G,4,0)</f>
        <v>NEUTROGENA</v>
      </c>
      <c r="J4505" t="str">
        <f t="shared" si="70"/>
        <v>NG TGEL</v>
      </c>
      <c r="K4505" t="str">
        <f>VLOOKUP($A4505&amp;$C4505&amp;$B4505,Mapping!$C:$G,5,0)</f>
        <v>Adult Skin Care</v>
      </c>
      <c r="L4505" t="str">
        <f>VLOOKUP(J4505&amp;H4505,Mapping!J:K,2,0)</f>
        <v xml:space="preserve">T/GEL </v>
      </c>
      <c r="M4505" t="str">
        <f>IF(OR(I4505="PIZ BUIN",I4505="LISTERINE"),VLOOKUP(E4505,MAPEO!C:D,2,0)&amp;" "&amp;H4505,VLOOKUP(E4505,MAPEO!C:D,2,0))</f>
        <v>T/Gel</v>
      </c>
      <c r="N4505" t="str">
        <f>VLOOKUP(F4505,MD!A:B,2,0)</f>
        <v>YTD 2015</v>
      </c>
    </row>
    <row r="4506" spans="1:14">
      <c r="A4506" t="s">
        <v>133</v>
      </c>
      <c r="B4506" t="s">
        <v>0</v>
      </c>
      <c r="C4506" t="s">
        <v>221</v>
      </c>
      <c r="D4506" t="s">
        <v>445</v>
      </c>
      <c r="E4506" t="s">
        <v>723</v>
      </c>
      <c r="F4506" t="s">
        <v>101</v>
      </c>
      <c r="G4506" s="3">
        <v>16202.81</v>
      </c>
      <c r="H4506" s="3" t="str">
        <f>VLOOKUP($A4506&amp;$C4506&amp;$B4506,Mapping!$C:$G,3,0)</f>
        <v>Beauty</v>
      </c>
      <c r="I4506" t="str">
        <f>VLOOKUP($A4506&amp;$C4506&amp;$B4506,Mapping!$C:$G,4,0)</f>
        <v>NEUTROGENA</v>
      </c>
      <c r="J4506" t="str">
        <f t="shared" si="70"/>
        <v>NG TGEL</v>
      </c>
      <c r="K4506" t="str">
        <f>VLOOKUP($A4506&amp;$C4506&amp;$B4506,Mapping!$C:$G,5,0)</f>
        <v>Adult Skin Care</v>
      </c>
      <c r="L4506" t="str">
        <f>VLOOKUP(J4506&amp;H4506,Mapping!J:K,2,0)</f>
        <v xml:space="preserve">T/GEL </v>
      </c>
      <c r="M4506" t="str">
        <f>IF(OR(I4506="PIZ BUIN",I4506="LISTERINE"),VLOOKUP(E4506,MAPEO!C:D,2,0)&amp;" "&amp;H4506,VLOOKUP(E4506,MAPEO!C:D,2,0))</f>
        <v>T/Gel</v>
      </c>
      <c r="N4506" t="str">
        <f>VLOOKUP(F4506,MD!A:B,2,0)</f>
        <v>YTD 2015</v>
      </c>
    </row>
    <row r="4507" spans="1:14">
      <c r="A4507" t="s">
        <v>133</v>
      </c>
      <c r="B4507" t="s">
        <v>0</v>
      </c>
      <c r="C4507" t="s">
        <v>221</v>
      </c>
      <c r="D4507" t="s">
        <v>445</v>
      </c>
      <c r="E4507" t="s">
        <v>723</v>
      </c>
      <c r="F4507" t="s">
        <v>104</v>
      </c>
      <c r="G4507" s="3">
        <v>18365.96</v>
      </c>
      <c r="H4507" s="3" t="str">
        <f>VLOOKUP($A4507&amp;$C4507&amp;$B4507,Mapping!$C:$G,3,0)</f>
        <v>Beauty</v>
      </c>
      <c r="I4507" t="str">
        <f>VLOOKUP($A4507&amp;$C4507&amp;$B4507,Mapping!$C:$G,4,0)</f>
        <v>NEUTROGENA</v>
      </c>
      <c r="J4507" t="str">
        <f t="shared" si="70"/>
        <v>NG TGEL</v>
      </c>
      <c r="K4507" t="str">
        <f>VLOOKUP($A4507&amp;$C4507&amp;$B4507,Mapping!$C:$G,5,0)</f>
        <v>Adult Skin Care</v>
      </c>
      <c r="L4507" t="str">
        <f>VLOOKUP(J4507&amp;H4507,Mapping!J:K,2,0)</f>
        <v xml:space="preserve">T/GEL </v>
      </c>
      <c r="M4507" t="str">
        <f>IF(OR(I4507="PIZ BUIN",I4507="LISTERINE"),VLOOKUP(E4507,MAPEO!C:D,2,0)&amp;" "&amp;H4507,VLOOKUP(E4507,MAPEO!C:D,2,0))</f>
        <v>T/Gel</v>
      </c>
      <c r="N4507" t="str">
        <f>VLOOKUP(F4507,MD!A:B,2,0)</f>
        <v>YTD 2015</v>
      </c>
    </row>
    <row r="4508" spans="1:14">
      <c r="A4508" t="s">
        <v>133</v>
      </c>
      <c r="B4508" t="s">
        <v>0</v>
      </c>
      <c r="C4508" t="s">
        <v>221</v>
      </c>
      <c r="D4508" t="s">
        <v>445</v>
      </c>
      <c r="E4508" t="s">
        <v>723</v>
      </c>
      <c r="F4508" t="s">
        <v>105</v>
      </c>
      <c r="G4508" s="3">
        <v>77723.600000000006</v>
      </c>
      <c r="H4508" s="3" t="str">
        <f>VLOOKUP($A4508&amp;$C4508&amp;$B4508,Mapping!$C:$G,3,0)</f>
        <v>Beauty</v>
      </c>
      <c r="I4508" t="str">
        <f>VLOOKUP($A4508&amp;$C4508&amp;$B4508,Mapping!$C:$G,4,0)</f>
        <v>NEUTROGENA</v>
      </c>
      <c r="J4508" t="str">
        <f t="shared" si="70"/>
        <v>NG TGEL</v>
      </c>
      <c r="K4508" t="str">
        <f>VLOOKUP($A4508&amp;$C4508&amp;$B4508,Mapping!$C:$G,5,0)</f>
        <v>Adult Skin Care</v>
      </c>
      <c r="L4508" t="str">
        <f>VLOOKUP(J4508&amp;H4508,Mapping!J:K,2,0)</f>
        <v xml:space="preserve">T/GEL </v>
      </c>
      <c r="M4508" t="str">
        <f>IF(OR(I4508="PIZ BUIN",I4508="LISTERINE"),VLOOKUP(E4508,MAPEO!C:D,2,0)&amp;" "&amp;H4508,VLOOKUP(E4508,MAPEO!C:D,2,0))</f>
        <v>T/Gel</v>
      </c>
      <c r="N4508" t="str">
        <f>VLOOKUP(F4508,MD!A:B,2,0)</f>
        <v>YTD 2015</v>
      </c>
    </row>
    <row r="4509" spans="1:14">
      <c r="A4509" t="s">
        <v>133</v>
      </c>
      <c r="B4509" t="s">
        <v>0</v>
      </c>
      <c r="C4509" t="s">
        <v>221</v>
      </c>
      <c r="D4509" t="s">
        <v>445</v>
      </c>
      <c r="E4509" t="s">
        <v>723</v>
      </c>
      <c r="F4509" t="s">
        <v>106</v>
      </c>
      <c r="G4509" s="3">
        <v>17957.37</v>
      </c>
      <c r="H4509" s="3" t="str">
        <f>VLOOKUP($A4509&amp;$C4509&amp;$B4509,Mapping!$C:$G,3,0)</f>
        <v>Beauty</v>
      </c>
      <c r="I4509" t="str">
        <f>VLOOKUP($A4509&amp;$C4509&amp;$B4509,Mapping!$C:$G,4,0)</f>
        <v>NEUTROGENA</v>
      </c>
      <c r="J4509" t="str">
        <f t="shared" si="70"/>
        <v>NG TGEL</v>
      </c>
      <c r="K4509" t="str">
        <f>VLOOKUP($A4509&amp;$C4509&amp;$B4509,Mapping!$C:$G,5,0)</f>
        <v>Adult Skin Care</v>
      </c>
      <c r="L4509" t="str">
        <f>VLOOKUP(J4509&amp;H4509,Mapping!J:K,2,0)</f>
        <v xml:space="preserve">T/GEL </v>
      </c>
      <c r="M4509" t="str">
        <f>IF(OR(I4509="PIZ BUIN",I4509="LISTERINE"),VLOOKUP(E4509,MAPEO!C:D,2,0)&amp;" "&amp;H4509,VLOOKUP(E4509,MAPEO!C:D,2,0))</f>
        <v>T/Gel</v>
      </c>
      <c r="N4509" t="str">
        <f>VLOOKUP(F4509,MD!A:B,2,0)</f>
        <v>YTD 2015</v>
      </c>
    </row>
    <row r="4510" spans="1:14">
      <c r="A4510" t="s">
        <v>133</v>
      </c>
      <c r="B4510" t="s">
        <v>0</v>
      </c>
      <c r="C4510" t="s">
        <v>221</v>
      </c>
      <c r="D4510" t="s">
        <v>445</v>
      </c>
      <c r="E4510" t="s">
        <v>723</v>
      </c>
      <c r="F4510" t="s">
        <v>108</v>
      </c>
      <c r="G4510" s="3">
        <v>17089.34</v>
      </c>
      <c r="H4510" s="3" t="str">
        <f>VLOOKUP($A4510&amp;$C4510&amp;$B4510,Mapping!$C:$G,3,0)</f>
        <v>Beauty</v>
      </c>
      <c r="I4510" t="str">
        <f>VLOOKUP($A4510&amp;$C4510&amp;$B4510,Mapping!$C:$G,4,0)</f>
        <v>NEUTROGENA</v>
      </c>
      <c r="J4510" t="str">
        <f t="shared" si="70"/>
        <v>NG TGEL</v>
      </c>
      <c r="K4510" t="str">
        <f>VLOOKUP($A4510&amp;$C4510&amp;$B4510,Mapping!$C:$G,5,0)</f>
        <v>Adult Skin Care</v>
      </c>
      <c r="L4510" t="str">
        <f>VLOOKUP(J4510&amp;H4510,Mapping!J:K,2,0)</f>
        <v xml:space="preserve">T/GEL </v>
      </c>
      <c r="M4510" t="str">
        <f>IF(OR(I4510="PIZ BUIN",I4510="LISTERINE"),VLOOKUP(E4510,MAPEO!C:D,2,0)&amp;" "&amp;H4510,VLOOKUP(E4510,MAPEO!C:D,2,0))</f>
        <v>T/Gel</v>
      </c>
      <c r="N4510">
        <f>VLOOKUP(F4510,MD!A:B,2,0)</f>
        <v>0</v>
      </c>
    </row>
    <row r="4511" spans="1:14">
      <c r="A4511" t="s">
        <v>133</v>
      </c>
      <c r="B4511" t="s">
        <v>0</v>
      </c>
      <c r="C4511" t="s">
        <v>221</v>
      </c>
      <c r="D4511" t="s">
        <v>445</v>
      </c>
      <c r="E4511" t="s">
        <v>723</v>
      </c>
      <c r="F4511" t="s">
        <v>109</v>
      </c>
      <c r="G4511" s="3">
        <v>20588.02</v>
      </c>
      <c r="H4511" s="3" t="str">
        <f>VLOOKUP($A4511&amp;$C4511&amp;$B4511,Mapping!$C:$G,3,0)</f>
        <v>Beauty</v>
      </c>
      <c r="I4511" t="str">
        <f>VLOOKUP($A4511&amp;$C4511&amp;$B4511,Mapping!$C:$G,4,0)</f>
        <v>NEUTROGENA</v>
      </c>
      <c r="J4511" t="str">
        <f t="shared" si="70"/>
        <v>NG TGEL</v>
      </c>
      <c r="K4511" t="str">
        <f>VLOOKUP($A4511&amp;$C4511&amp;$B4511,Mapping!$C:$G,5,0)</f>
        <v>Adult Skin Care</v>
      </c>
      <c r="L4511" t="str">
        <f>VLOOKUP(J4511&amp;H4511,Mapping!J:K,2,0)</f>
        <v xml:space="preserve">T/GEL </v>
      </c>
      <c r="M4511" t="str">
        <f>IF(OR(I4511="PIZ BUIN",I4511="LISTERINE"),VLOOKUP(E4511,MAPEO!C:D,2,0)&amp;" "&amp;H4511,VLOOKUP(E4511,MAPEO!C:D,2,0))</f>
        <v>T/Gel</v>
      </c>
      <c r="N4511">
        <f>VLOOKUP(F4511,MD!A:B,2,0)</f>
        <v>0</v>
      </c>
    </row>
    <row r="4512" spans="1:14">
      <c r="A4512" t="s">
        <v>133</v>
      </c>
      <c r="B4512" t="s">
        <v>0</v>
      </c>
      <c r="C4512" t="s">
        <v>221</v>
      </c>
      <c r="D4512" t="s">
        <v>445</v>
      </c>
      <c r="E4512" t="s">
        <v>723</v>
      </c>
      <c r="F4512" t="s">
        <v>110</v>
      </c>
      <c r="G4512" s="3">
        <v>16110.65</v>
      </c>
      <c r="H4512" s="3" t="str">
        <f>VLOOKUP($A4512&amp;$C4512&amp;$B4512,Mapping!$C:$G,3,0)</f>
        <v>Beauty</v>
      </c>
      <c r="I4512" t="str">
        <f>VLOOKUP($A4512&amp;$C4512&amp;$B4512,Mapping!$C:$G,4,0)</f>
        <v>NEUTROGENA</v>
      </c>
      <c r="J4512" t="str">
        <f t="shared" si="70"/>
        <v>NG TGEL</v>
      </c>
      <c r="K4512" t="str">
        <f>VLOOKUP($A4512&amp;$C4512&amp;$B4512,Mapping!$C:$G,5,0)</f>
        <v>Adult Skin Care</v>
      </c>
      <c r="L4512" t="str">
        <f>VLOOKUP(J4512&amp;H4512,Mapping!J:K,2,0)</f>
        <v xml:space="preserve">T/GEL </v>
      </c>
      <c r="M4512" t="str">
        <f>IF(OR(I4512="PIZ BUIN",I4512="LISTERINE"),VLOOKUP(E4512,MAPEO!C:D,2,0)&amp;" "&amp;H4512,VLOOKUP(E4512,MAPEO!C:D,2,0))</f>
        <v>T/Gel</v>
      </c>
      <c r="N4512">
        <f>VLOOKUP(F4512,MD!A:B,2,0)</f>
        <v>0</v>
      </c>
    </row>
    <row r="4513" spans="1:14">
      <c r="A4513" t="s">
        <v>133</v>
      </c>
      <c r="B4513" t="s">
        <v>0</v>
      </c>
      <c r="C4513" t="s">
        <v>221</v>
      </c>
      <c r="D4513" t="s">
        <v>445</v>
      </c>
      <c r="E4513" t="s">
        <v>723</v>
      </c>
      <c r="F4513" t="s">
        <v>111</v>
      </c>
      <c r="G4513" s="3">
        <v>25258.48</v>
      </c>
      <c r="H4513" s="3" t="str">
        <f>VLOOKUP($A4513&amp;$C4513&amp;$B4513,Mapping!$C:$G,3,0)</f>
        <v>Beauty</v>
      </c>
      <c r="I4513" t="str">
        <f>VLOOKUP($A4513&amp;$C4513&amp;$B4513,Mapping!$C:$G,4,0)</f>
        <v>NEUTROGENA</v>
      </c>
      <c r="J4513" t="str">
        <f t="shared" si="70"/>
        <v>NG TGEL</v>
      </c>
      <c r="K4513" t="str">
        <f>VLOOKUP($A4513&amp;$C4513&amp;$B4513,Mapping!$C:$G,5,0)</f>
        <v>Adult Skin Care</v>
      </c>
      <c r="L4513" t="str">
        <f>VLOOKUP(J4513&amp;H4513,Mapping!J:K,2,0)</f>
        <v xml:space="preserve">T/GEL </v>
      </c>
      <c r="M4513" t="str">
        <f>IF(OR(I4513="PIZ BUIN",I4513="LISTERINE"),VLOOKUP(E4513,MAPEO!C:D,2,0)&amp;" "&amp;H4513,VLOOKUP(E4513,MAPEO!C:D,2,0))</f>
        <v>T/Gel</v>
      </c>
      <c r="N4513">
        <f>VLOOKUP(F4513,MD!A:B,2,0)</f>
        <v>0</v>
      </c>
    </row>
    <row r="4514" spans="1:14">
      <c r="A4514" t="s">
        <v>133</v>
      </c>
      <c r="B4514" t="s">
        <v>0</v>
      </c>
      <c r="C4514" t="s">
        <v>221</v>
      </c>
      <c r="D4514" t="s">
        <v>445</v>
      </c>
      <c r="E4514" t="s">
        <v>723</v>
      </c>
      <c r="F4514" t="s">
        <v>114</v>
      </c>
      <c r="G4514" s="3">
        <v>43541.919999999998</v>
      </c>
      <c r="H4514" s="3" t="str">
        <f>VLOOKUP($A4514&amp;$C4514&amp;$B4514,Mapping!$C:$G,3,0)</f>
        <v>Beauty</v>
      </c>
      <c r="I4514" t="str">
        <f>VLOOKUP($A4514&amp;$C4514&amp;$B4514,Mapping!$C:$G,4,0)</f>
        <v>NEUTROGENA</v>
      </c>
      <c r="J4514" t="str">
        <f t="shared" si="70"/>
        <v>NG TGEL</v>
      </c>
      <c r="K4514" t="str">
        <f>VLOOKUP($A4514&amp;$C4514&amp;$B4514,Mapping!$C:$G,5,0)</f>
        <v>Adult Skin Care</v>
      </c>
      <c r="L4514" t="str">
        <f>VLOOKUP(J4514&amp;H4514,Mapping!J:K,2,0)</f>
        <v xml:space="preserve">T/GEL </v>
      </c>
      <c r="M4514" t="str">
        <f>IF(OR(I4514="PIZ BUIN",I4514="LISTERINE"),VLOOKUP(E4514,MAPEO!C:D,2,0)&amp;" "&amp;H4514,VLOOKUP(E4514,MAPEO!C:D,2,0))</f>
        <v>T/Gel</v>
      </c>
      <c r="N4514">
        <f>VLOOKUP(F4514,MD!A:B,2,0)</f>
        <v>0</v>
      </c>
    </row>
    <row r="4515" spans="1:14">
      <c r="A4515" t="s">
        <v>133</v>
      </c>
      <c r="B4515" t="s">
        <v>0</v>
      </c>
      <c r="C4515" t="s">
        <v>221</v>
      </c>
      <c r="D4515" t="s">
        <v>445</v>
      </c>
      <c r="E4515" t="s">
        <v>723</v>
      </c>
      <c r="F4515" t="s">
        <v>115</v>
      </c>
      <c r="G4515" s="3">
        <v>18153.04</v>
      </c>
      <c r="H4515" s="3" t="str">
        <f>VLOOKUP($A4515&amp;$C4515&amp;$B4515,Mapping!$C:$G,3,0)</f>
        <v>Beauty</v>
      </c>
      <c r="I4515" t="str">
        <f>VLOOKUP($A4515&amp;$C4515&amp;$B4515,Mapping!$C:$G,4,0)</f>
        <v>NEUTROGENA</v>
      </c>
      <c r="J4515" t="str">
        <f t="shared" si="70"/>
        <v>NG TGEL</v>
      </c>
      <c r="K4515" t="str">
        <f>VLOOKUP($A4515&amp;$C4515&amp;$B4515,Mapping!$C:$G,5,0)</f>
        <v>Adult Skin Care</v>
      </c>
      <c r="L4515" t="str">
        <f>VLOOKUP(J4515&amp;H4515,Mapping!J:K,2,0)</f>
        <v xml:space="preserve">T/GEL </v>
      </c>
      <c r="M4515" t="str">
        <f>IF(OR(I4515="PIZ BUIN",I4515="LISTERINE"),VLOOKUP(E4515,MAPEO!C:D,2,0)&amp;" "&amp;H4515,VLOOKUP(E4515,MAPEO!C:D,2,0))</f>
        <v>T/Gel</v>
      </c>
      <c r="N4515" t="str">
        <f>VLOOKUP(F4515,MD!A:B,2,0)</f>
        <v>YTD 2016</v>
      </c>
    </row>
    <row r="4516" spans="1:14">
      <c r="A4516" t="s">
        <v>133</v>
      </c>
      <c r="B4516" t="s">
        <v>0</v>
      </c>
      <c r="C4516" t="s">
        <v>221</v>
      </c>
      <c r="D4516" t="s">
        <v>445</v>
      </c>
      <c r="E4516" t="s">
        <v>723</v>
      </c>
      <c r="F4516" t="s">
        <v>117</v>
      </c>
      <c r="G4516" s="3">
        <v>18446.34</v>
      </c>
      <c r="H4516" s="3" t="str">
        <f>VLOOKUP($A4516&amp;$C4516&amp;$B4516,Mapping!$C:$G,3,0)</f>
        <v>Beauty</v>
      </c>
      <c r="I4516" t="str">
        <f>VLOOKUP($A4516&amp;$C4516&amp;$B4516,Mapping!$C:$G,4,0)</f>
        <v>NEUTROGENA</v>
      </c>
      <c r="J4516" t="str">
        <f t="shared" si="70"/>
        <v>NG TGEL</v>
      </c>
      <c r="K4516" t="str">
        <f>VLOOKUP($A4516&amp;$C4516&amp;$B4516,Mapping!$C:$G,5,0)</f>
        <v>Adult Skin Care</v>
      </c>
      <c r="L4516" t="str">
        <f>VLOOKUP(J4516&amp;H4516,Mapping!J:K,2,0)</f>
        <v xml:space="preserve">T/GEL </v>
      </c>
      <c r="M4516" t="str">
        <f>IF(OR(I4516="PIZ BUIN",I4516="LISTERINE"),VLOOKUP(E4516,MAPEO!C:D,2,0)&amp;" "&amp;H4516,VLOOKUP(E4516,MAPEO!C:D,2,0))</f>
        <v>T/Gel</v>
      </c>
      <c r="N4516" t="str">
        <f>VLOOKUP(F4516,MD!A:B,2,0)</f>
        <v>YTD 2016</v>
      </c>
    </row>
    <row r="4517" spans="1:14">
      <c r="A4517" t="s">
        <v>133</v>
      </c>
      <c r="B4517" t="s">
        <v>0</v>
      </c>
      <c r="C4517" t="s">
        <v>221</v>
      </c>
      <c r="D4517" t="s">
        <v>445</v>
      </c>
      <c r="E4517" t="s">
        <v>723</v>
      </c>
      <c r="F4517" t="s">
        <v>118</v>
      </c>
      <c r="G4517" s="3">
        <v>31782.84</v>
      </c>
      <c r="H4517" s="3" t="str">
        <f>VLOOKUP($A4517&amp;$C4517&amp;$B4517,Mapping!$C:$G,3,0)</f>
        <v>Beauty</v>
      </c>
      <c r="I4517" t="str">
        <f>VLOOKUP($A4517&amp;$C4517&amp;$B4517,Mapping!$C:$G,4,0)</f>
        <v>NEUTROGENA</v>
      </c>
      <c r="J4517" t="str">
        <f t="shared" si="70"/>
        <v>NG TGEL</v>
      </c>
      <c r="K4517" t="str">
        <f>VLOOKUP($A4517&amp;$C4517&amp;$B4517,Mapping!$C:$G,5,0)</f>
        <v>Adult Skin Care</v>
      </c>
      <c r="L4517" t="str">
        <f>VLOOKUP(J4517&amp;H4517,Mapping!J:K,2,0)</f>
        <v xml:space="preserve">T/GEL </v>
      </c>
      <c r="M4517" t="str">
        <f>IF(OR(I4517="PIZ BUIN",I4517="LISTERINE"),VLOOKUP(E4517,MAPEO!C:D,2,0)&amp;" "&amp;H4517,VLOOKUP(E4517,MAPEO!C:D,2,0))</f>
        <v>T/Gel</v>
      </c>
      <c r="N4517" t="str">
        <f>VLOOKUP(F4517,MD!A:B,2,0)</f>
        <v>YTD 2016</v>
      </c>
    </row>
    <row r="4518" spans="1:14">
      <c r="A4518" t="s">
        <v>133</v>
      </c>
      <c r="B4518" t="s">
        <v>0</v>
      </c>
      <c r="C4518" t="s">
        <v>227</v>
      </c>
      <c r="D4518" t="s">
        <v>446</v>
      </c>
      <c r="E4518" t="s">
        <v>724</v>
      </c>
      <c r="F4518" t="s">
        <v>482</v>
      </c>
      <c r="G4518" s="3">
        <v>87774.95</v>
      </c>
      <c r="H4518" s="3" t="str">
        <f>VLOOKUP($A4518&amp;$C4518&amp;$B4518,Mapping!$C:$G,3,0)</f>
        <v>PHARMA</v>
      </c>
      <c r="I4518" t="str">
        <f>VLOOKUP($A4518&amp;$C4518&amp;$B4518,Mapping!$C:$G,4,0)</f>
        <v>NICORETTE</v>
      </c>
      <c r="J4518" t="str">
        <f t="shared" si="70"/>
        <v>NICORETTE GUMS</v>
      </c>
      <c r="K4518" t="str">
        <f>VLOOKUP($A4518&amp;$C4518&amp;$B4518,Mapping!$C:$G,5,0)</f>
        <v>OTC</v>
      </c>
      <c r="L4518" t="str">
        <f>VLOOKUP(J4518&amp;H4518,Mapping!J:K,2,0)</f>
        <v>Nicorette Gums</v>
      </c>
      <c r="M4518" t="str">
        <f>IF(OR(I4518="PIZ BUIN",I4518="LISTERINE"),VLOOKUP(E4518,MAPEO!C:D,2,0)&amp;" "&amp;H4518,VLOOKUP(E4518,MAPEO!C:D,2,0))</f>
        <v>Nicorette</v>
      </c>
      <c r="N4518">
        <f>VLOOKUP(F4518,MD!A:B,2,0)</f>
        <v>0</v>
      </c>
    </row>
    <row r="4519" spans="1:14">
      <c r="A4519" t="s">
        <v>133</v>
      </c>
      <c r="B4519" t="s">
        <v>0</v>
      </c>
      <c r="C4519" t="s">
        <v>227</v>
      </c>
      <c r="D4519" t="s">
        <v>446</v>
      </c>
      <c r="E4519" t="s">
        <v>724</v>
      </c>
      <c r="F4519" t="s">
        <v>483</v>
      </c>
      <c r="G4519" s="3">
        <v>180348.23</v>
      </c>
      <c r="H4519" s="3" t="str">
        <f>VLOOKUP($A4519&amp;$C4519&amp;$B4519,Mapping!$C:$G,3,0)</f>
        <v>PHARMA</v>
      </c>
      <c r="I4519" t="str">
        <f>VLOOKUP($A4519&amp;$C4519&amp;$B4519,Mapping!$C:$G,4,0)</f>
        <v>NICORETTE</v>
      </c>
      <c r="J4519" t="str">
        <f t="shared" si="70"/>
        <v>NICORETTE GUMS</v>
      </c>
      <c r="K4519" t="str">
        <f>VLOOKUP($A4519&amp;$C4519&amp;$B4519,Mapping!$C:$G,5,0)</f>
        <v>OTC</v>
      </c>
      <c r="L4519" t="str">
        <f>VLOOKUP(J4519&amp;H4519,Mapping!J:K,2,0)</f>
        <v>Nicorette Gums</v>
      </c>
      <c r="M4519" t="str">
        <f>IF(OR(I4519="PIZ BUIN",I4519="LISTERINE"),VLOOKUP(E4519,MAPEO!C:D,2,0)&amp;" "&amp;H4519,VLOOKUP(E4519,MAPEO!C:D,2,0))</f>
        <v>Nicorette</v>
      </c>
      <c r="N4519">
        <f>VLOOKUP(F4519,MD!A:B,2,0)</f>
        <v>0</v>
      </c>
    </row>
    <row r="4520" spans="1:14">
      <c r="A4520" t="s">
        <v>133</v>
      </c>
      <c r="B4520" t="s">
        <v>0</v>
      </c>
      <c r="C4520" t="s">
        <v>227</v>
      </c>
      <c r="D4520" t="s">
        <v>446</v>
      </c>
      <c r="E4520" t="s">
        <v>724</v>
      </c>
      <c r="F4520" t="s">
        <v>484</v>
      </c>
      <c r="G4520" s="3">
        <v>323185.25</v>
      </c>
      <c r="H4520" s="3" t="str">
        <f>VLOOKUP($A4520&amp;$C4520&amp;$B4520,Mapping!$C:$G,3,0)</f>
        <v>PHARMA</v>
      </c>
      <c r="I4520" t="str">
        <f>VLOOKUP($A4520&amp;$C4520&amp;$B4520,Mapping!$C:$G,4,0)</f>
        <v>NICORETTE</v>
      </c>
      <c r="J4520" t="str">
        <f t="shared" si="70"/>
        <v>NICORETTE GUMS</v>
      </c>
      <c r="K4520" t="str">
        <f>VLOOKUP($A4520&amp;$C4520&amp;$B4520,Mapping!$C:$G,5,0)</f>
        <v>OTC</v>
      </c>
      <c r="L4520" t="str">
        <f>VLOOKUP(J4520&amp;H4520,Mapping!J:K,2,0)</f>
        <v>Nicorette Gums</v>
      </c>
      <c r="M4520" t="str">
        <f>IF(OR(I4520="PIZ BUIN",I4520="LISTERINE"),VLOOKUP(E4520,MAPEO!C:D,2,0)&amp;" "&amp;H4520,VLOOKUP(E4520,MAPEO!C:D,2,0))</f>
        <v>Nicorette</v>
      </c>
      <c r="N4520">
        <f>VLOOKUP(F4520,MD!A:B,2,0)</f>
        <v>0</v>
      </c>
    </row>
    <row r="4521" spans="1:14">
      <c r="A4521" t="s">
        <v>133</v>
      </c>
      <c r="B4521" t="s">
        <v>0</v>
      </c>
      <c r="C4521" t="s">
        <v>227</v>
      </c>
      <c r="D4521" t="s">
        <v>446</v>
      </c>
      <c r="E4521" t="s">
        <v>724</v>
      </c>
      <c r="F4521" t="s">
        <v>485</v>
      </c>
      <c r="G4521" s="3">
        <v>164276.89000000001</v>
      </c>
      <c r="H4521" s="3" t="str">
        <f>VLOOKUP($A4521&amp;$C4521&amp;$B4521,Mapping!$C:$G,3,0)</f>
        <v>PHARMA</v>
      </c>
      <c r="I4521" t="str">
        <f>VLOOKUP($A4521&amp;$C4521&amp;$B4521,Mapping!$C:$G,4,0)</f>
        <v>NICORETTE</v>
      </c>
      <c r="J4521" t="str">
        <f t="shared" si="70"/>
        <v>NICORETTE GUMS</v>
      </c>
      <c r="K4521" t="str">
        <f>VLOOKUP($A4521&amp;$C4521&amp;$B4521,Mapping!$C:$G,5,0)</f>
        <v>OTC</v>
      </c>
      <c r="L4521" t="str">
        <f>VLOOKUP(J4521&amp;H4521,Mapping!J:K,2,0)</f>
        <v>Nicorette Gums</v>
      </c>
      <c r="M4521" t="str">
        <f>IF(OR(I4521="PIZ BUIN",I4521="LISTERINE"),VLOOKUP(E4521,MAPEO!C:D,2,0)&amp;" "&amp;H4521,VLOOKUP(E4521,MAPEO!C:D,2,0))</f>
        <v>Nicorette</v>
      </c>
      <c r="N4521">
        <f>VLOOKUP(F4521,MD!A:B,2,0)</f>
        <v>0</v>
      </c>
    </row>
    <row r="4522" spans="1:14">
      <c r="A4522" t="s">
        <v>133</v>
      </c>
      <c r="B4522" t="s">
        <v>0</v>
      </c>
      <c r="C4522" t="s">
        <v>227</v>
      </c>
      <c r="D4522" t="s">
        <v>446</v>
      </c>
      <c r="E4522" t="s">
        <v>724</v>
      </c>
      <c r="F4522" t="s">
        <v>486</v>
      </c>
      <c r="G4522" s="3">
        <v>282621.43</v>
      </c>
      <c r="H4522" s="3" t="str">
        <f>VLOOKUP($A4522&amp;$C4522&amp;$B4522,Mapping!$C:$G,3,0)</f>
        <v>PHARMA</v>
      </c>
      <c r="I4522" t="str">
        <f>VLOOKUP($A4522&amp;$C4522&amp;$B4522,Mapping!$C:$G,4,0)</f>
        <v>NICORETTE</v>
      </c>
      <c r="J4522" t="str">
        <f t="shared" si="70"/>
        <v>NICORETTE GUMS</v>
      </c>
      <c r="K4522" t="str">
        <f>VLOOKUP($A4522&amp;$C4522&amp;$B4522,Mapping!$C:$G,5,0)</f>
        <v>OTC</v>
      </c>
      <c r="L4522" t="str">
        <f>VLOOKUP(J4522&amp;H4522,Mapping!J:K,2,0)</f>
        <v>Nicorette Gums</v>
      </c>
      <c r="M4522" t="str">
        <f>IF(OR(I4522="PIZ BUIN",I4522="LISTERINE"),VLOOKUP(E4522,MAPEO!C:D,2,0)&amp;" "&amp;H4522,VLOOKUP(E4522,MAPEO!C:D,2,0))</f>
        <v>Nicorette</v>
      </c>
      <c r="N4522">
        <f>VLOOKUP(F4522,MD!A:B,2,0)</f>
        <v>0</v>
      </c>
    </row>
    <row r="4523" spans="1:14">
      <c r="A4523" t="s">
        <v>133</v>
      </c>
      <c r="B4523" t="s">
        <v>0</v>
      </c>
      <c r="C4523" t="s">
        <v>227</v>
      </c>
      <c r="D4523" t="s">
        <v>446</v>
      </c>
      <c r="E4523" t="s">
        <v>724</v>
      </c>
      <c r="F4523" t="s">
        <v>487</v>
      </c>
      <c r="G4523" s="3">
        <v>841519.65</v>
      </c>
      <c r="H4523" s="3" t="str">
        <f>VLOOKUP($A4523&amp;$C4523&amp;$B4523,Mapping!$C:$G,3,0)</f>
        <v>PHARMA</v>
      </c>
      <c r="I4523" t="str">
        <f>VLOOKUP($A4523&amp;$C4523&amp;$B4523,Mapping!$C:$G,4,0)</f>
        <v>NICORETTE</v>
      </c>
      <c r="J4523" t="str">
        <f t="shared" si="70"/>
        <v>NICORETTE GUMS</v>
      </c>
      <c r="K4523" t="str">
        <f>VLOOKUP($A4523&amp;$C4523&amp;$B4523,Mapping!$C:$G,5,0)</f>
        <v>OTC</v>
      </c>
      <c r="L4523" t="str">
        <f>VLOOKUP(J4523&amp;H4523,Mapping!J:K,2,0)</f>
        <v>Nicorette Gums</v>
      </c>
      <c r="M4523" t="str">
        <f>IF(OR(I4523="PIZ BUIN",I4523="LISTERINE"),VLOOKUP(E4523,MAPEO!C:D,2,0)&amp;" "&amp;H4523,VLOOKUP(E4523,MAPEO!C:D,2,0))</f>
        <v>Nicorette</v>
      </c>
      <c r="N4523">
        <f>VLOOKUP(F4523,MD!A:B,2,0)</f>
        <v>0</v>
      </c>
    </row>
    <row r="4524" spans="1:14">
      <c r="A4524" t="s">
        <v>133</v>
      </c>
      <c r="B4524" t="s">
        <v>0</v>
      </c>
      <c r="C4524" t="s">
        <v>227</v>
      </c>
      <c r="D4524" t="s">
        <v>446</v>
      </c>
      <c r="E4524" t="s">
        <v>724</v>
      </c>
      <c r="F4524" t="s">
        <v>488</v>
      </c>
      <c r="G4524" s="3">
        <v>69439.73</v>
      </c>
      <c r="H4524" s="3" t="str">
        <f>VLOOKUP($A4524&amp;$C4524&amp;$B4524,Mapping!$C:$G,3,0)</f>
        <v>PHARMA</v>
      </c>
      <c r="I4524" t="str">
        <f>VLOOKUP($A4524&amp;$C4524&amp;$B4524,Mapping!$C:$G,4,0)</f>
        <v>NICORETTE</v>
      </c>
      <c r="J4524" t="str">
        <f t="shared" si="70"/>
        <v>NICORETTE GUMS</v>
      </c>
      <c r="K4524" t="str">
        <f>VLOOKUP($A4524&amp;$C4524&amp;$B4524,Mapping!$C:$G,5,0)</f>
        <v>OTC</v>
      </c>
      <c r="L4524" t="str">
        <f>VLOOKUP(J4524&amp;H4524,Mapping!J:K,2,0)</f>
        <v>Nicorette Gums</v>
      </c>
      <c r="M4524" t="str">
        <f>IF(OR(I4524="PIZ BUIN",I4524="LISTERINE"),VLOOKUP(E4524,MAPEO!C:D,2,0)&amp;" "&amp;H4524,VLOOKUP(E4524,MAPEO!C:D,2,0))</f>
        <v>Nicorette</v>
      </c>
      <c r="N4524">
        <f>VLOOKUP(F4524,MD!A:B,2,0)</f>
        <v>0</v>
      </c>
    </row>
    <row r="4525" spans="1:14">
      <c r="A4525" t="s">
        <v>133</v>
      </c>
      <c r="B4525" t="s">
        <v>0</v>
      </c>
      <c r="C4525" t="s">
        <v>227</v>
      </c>
      <c r="D4525" t="s">
        <v>446</v>
      </c>
      <c r="E4525" t="s">
        <v>724</v>
      </c>
      <c r="F4525" t="s">
        <v>489</v>
      </c>
      <c r="G4525" s="3">
        <v>109575.35</v>
      </c>
      <c r="H4525" s="3" t="str">
        <f>VLOOKUP($A4525&amp;$C4525&amp;$B4525,Mapping!$C:$G,3,0)</f>
        <v>PHARMA</v>
      </c>
      <c r="I4525" t="str">
        <f>VLOOKUP($A4525&amp;$C4525&amp;$B4525,Mapping!$C:$G,4,0)</f>
        <v>NICORETTE</v>
      </c>
      <c r="J4525" t="str">
        <f t="shared" si="70"/>
        <v>NICORETTE GUMS</v>
      </c>
      <c r="K4525" t="str">
        <f>VLOOKUP($A4525&amp;$C4525&amp;$B4525,Mapping!$C:$G,5,0)</f>
        <v>OTC</v>
      </c>
      <c r="L4525" t="str">
        <f>VLOOKUP(J4525&amp;H4525,Mapping!J:K,2,0)</f>
        <v>Nicorette Gums</v>
      </c>
      <c r="M4525" t="str">
        <f>IF(OR(I4525="PIZ BUIN",I4525="LISTERINE"),VLOOKUP(E4525,MAPEO!C:D,2,0)&amp;" "&amp;H4525,VLOOKUP(E4525,MAPEO!C:D,2,0))</f>
        <v>Nicorette</v>
      </c>
      <c r="N4525">
        <f>VLOOKUP(F4525,MD!A:B,2,0)</f>
        <v>0</v>
      </c>
    </row>
    <row r="4526" spans="1:14">
      <c r="A4526" t="s">
        <v>133</v>
      </c>
      <c r="B4526" t="s">
        <v>0</v>
      </c>
      <c r="C4526" t="s">
        <v>227</v>
      </c>
      <c r="D4526" t="s">
        <v>446</v>
      </c>
      <c r="E4526" t="s">
        <v>724</v>
      </c>
      <c r="F4526" t="s">
        <v>490</v>
      </c>
      <c r="G4526" s="3">
        <v>321054.99</v>
      </c>
      <c r="H4526" s="3" t="str">
        <f>VLOOKUP($A4526&amp;$C4526&amp;$B4526,Mapping!$C:$G,3,0)</f>
        <v>PHARMA</v>
      </c>
      <c r="I4526" t="str">
        <f>VLOOKUP($A4526&amp;$C4526&amp;$B4526,Mapping!$C:$G,4,0)</f>
        <v>NICORETTE</v>
      </c>
      <c r="J4526" t="str">
        <f t="shared" si="70"/>
        <v>NICORETTE GUMS</v>
      </c>
      <c r="K4526" t="str">
        <f>VLOOKUP($A4526&amp;$C4526&amp;$B4526,Mapping!$C:$G,5,0)</f>
        <v>OTC</v>
      </c>
      <c r="L4526" t="str">
        <f>VLOOKUP(J4526&amp;H4526,Mapping!J:K,2,0)</f>
        <v>Nicorette Gums</v>
      </c>
      <c r="M4526" t="str">
        <f>IF(OR(I4526="PIZ BUIN",I4526="LISTERINE"),VLOOKUP(E4526,MAPEO!C:D,2,0)&amp;" "&amp;H4526,VLOOKUP(E4526,MAPEO!C:D,2,0))</f>
        <v>Nicorette</v>
      </c>
      <c r="N4526">
        <f>VLOOKUP(F4526,MD!A:B,2,0)</f>
        <v>0</v>
      </c>
    </row>
    <row r="4527" spans="1:14">
      <c r="A4527" t="s">
        <v>133</v>
      </c>
      <c r="B4527" t="s">
        <v>0</v>
      </c>
      <c r="C4527" t="s">
        <v>227</v>
      </c>
      <c r="D4527" t="s">
        <v>446</v>
      </c>
      <c r="E4527" t="s">
        <v>724</v>
      </c>
      <c r="F4527" t="s">
        <v>491</v>
      </c>
      <c r="G4527" s="3">
        <v>219923.73</v>
      </c>
      <c r="H4527" s="3" t="str">
        <f>VLOOKUP($A4527&amp;$C4527&amp;$B4527,Mapping!$C:$G,3,0)</f>
        <v>PHARMA</v>
      </c>
      <c r="I4527" t="str">
        <f>VLOOKUP($A4527&amp;$C4527&amp;$B4527,Mapping!$C:$G,4,0)</f>
        <v>NICORETTE</v>
      </c>
      <c r="J4527" t="str">
        <f t="shared" si="70"/>
        <v>NICORETTE GUMS</v>
      </c>
      <c r="K4527" t="str">
        <f>VLOOKUP($A4527&amp;$C4527&amp;$B4527,Mapping!$C:$G,5,0)</f>
        <v>OTC</v>
      </c>
      <c r="L4527" t="str">
        <f>VLOOKUP(J4527&amp;H4527,Mapping!J:K,2,0)</f>
        <v>Nicorette Gums</v>
      </c>
      <c r="M4527" t="str">
        <f>IF(OR(I4527="PIZ BUIN",I4527="LISTERINE"),VLOOKUP(E4527,MAPEO!C:D,2,0)&amp;" "&amp;H4527,VLOOKUP(E4527,MAPEO!C:D,2,0))</f>
        <v>Nicorette</v>
      </c>
      <c r="N4527">
        <f>VLOOKUP(F4527,MD!A:B,2,0)</f>
        <v>0</v>
      </c>
    </row>
    <row r="4528" spans="1:14">
      <c r="A4528" t="s">
        <v>133</v>
      </c>
      <c r="B4528" t="s">
        <v>0</v>
      </c>
      <c r="C4528" t="s">
        <v>227</v>
      </c>
      <c r="D4528" t="s">
        <v>446</v>
      </c>
      <c r="E4528" t="s">
        <v>724</v>
      </c>
      <c r="F4528" t="s">
        <v>492</v>
      </c>
      <c r="G4528" s="3">
        <v>259310.24</v>
      </c>
      <c r="H4528" s="3" t="str">
        <f>VLOOKUP($A4528&amp;$C4528&amp;$B4528,Mapping!$C:$G,3,0)</f>
        <v>PHARMA</v>
      </c>
      <c r="I4528" t="str">
        <f>VLOOKUP($A4528&amp;$C4528&amp;$B4528,Mapping!$C:$G,4,0)</f>
        <v>NICORETTE</v>
      </c>
      <c r="J4528" t="str">
        <f t="shared" si="70"/>
        <v>NICORETTE GUMS</v>
      </c>
      <c r="K4528" t="str">
        <f>VLOOKUP($A4528&amp;$C4528&amp;$B4528,Mapping!$C:$G,5,0)</f>
        <v>OTC</v>
      </c>
      <c r="L4528" t="str">
        <f>VLOOKUP(J4528&amp;H4528,Mapping!J:K,2,0)</f>
        <v>Nicorette Gums</v>
      </c>
      <c r="M4528" t="str">
        <f>IF(OR(I4528="PIZ BUIN",I4528="LISTERINE"),VLOOKUP(E4528,MAPEO!C:D,2,0)&amp;" "&amp;H4528,VLOOKUP(E4528,MAPEO!C:D,2,0))</f>
        <v>Nicorette</v>
      </c>
      <c r="N4528">
        <f>VLOOKUP(F4528,MD!A:B,2,0)</f>
        <v>0</v>
      </c>
    </row>
    <row r="4529" spans="1:14">
      <c r="A4529" t="s">
        <v>133</v>
      </c>
      <c r="B4529" t="s">
        <v>0</v>
      </c>
      <c r="C4529" t="s">
        <v>227</v>
      </c>
      <c r="D4529" t="s">
        <v>446</v>
      </c>
      <c r="E4529" t="s">
        <v>724</v>
      </c>
      <c r="F4529" t="s">
        <v>493</v>
      </c>
      <c r="G4529" s="3">
        <v>953049.5</v>
      </c>
      <c r="H4529" s="3" t="str">
        <f>VLOOKUP($A4529&amp;$C4529&amp;$B4529,Mapping!$C:$G,3,0)</f>
        <v>PHARMA</v>
      </c>
      <c r="I4529" t="str">
        <f>VLOOKUP($A4529&amp;$C4529&amp;$B4529,Mapping!$C:$G,4,0)</f>
        <v>NICORETTE</v>
      </c>
      <c r="J4529" t="str">
        <f t="shared" si="70"/>
        <v>NICORETTE GUMS</v>
      </c>
      <c r="K4529" t="str">
        <f>VLOOKUP($A4529&amp;$C4529&amp;$B4529,Mapping!$C:$G,5,0)</f>
        <v>OTC</v>
      </c>
      <c r="L4529" t="str">
        <f>VLOOKUP(J4529&amp;H4529,Mapping!J:K,2,0)</f>
        <v>Nicorette Gums</v>
      </c>
      <c r="M4529" t="str">
        <f>IF(OR(I4529="PIZ BUIN",I4529="LISTERINE"),VLOOKUP(E4529,MAPEO!C:D,2,0)&amp;" "&amp;H4529,VLOOKUP(E4529,MAPEO!C:D,2,0))</f>
        <v>Nicorette</v>
      </c>
      <c r="N4529">
        <f>VLOOKUP(F4529,MD!A:B,2,0)</f>
        <v>0</v>
      </c>
    </row>
    <row r="4530" spans="1:14">
      <c r="A4530" t="s">
        <v>133</v>
      </c>
      <c r="B4530" t="s">
        <v>0</v>
      </c>
      <c r="C4530" t="s">
        <v>227</v>
      </c>
      <c r="D4530" t="s">
        <v>446</v>
      </c>
      <c r="E4530" t="s">
        <v>724</v>
      </c>
      <c r="F4530" t="s">
        <v>95</v>
      </c>
      <c r="G4530" s="3">
        <v>53834.43</v>
      </c>
      <c r="H4530" s="3" t="str">
        <f>VLOOKUP($A4530&amp;$C4530&amp;$B4530,Mapping!$C:$G,3,0)</f>
        <v>PHARMA</v>
      </c>
      <c r="I4530" t="str">
        <f>VLOOKUP($A4530&amp;$C4530&amp;$B4530,Mapping!$C:$G,4,0)</f>
        <v>NICORETTE</v>
      </c>
      <c r="J4530" t="str">
        <f t="shared" si="70"/>
        <v>NICORETTE GUMS</v>
      </c>
      <c r="K4530" t="str">
        <f>VLOOKUP($A4530&amp;$C4530&amp;$B4530,Mapping!$C:$G,5,0)</f>
        <v>OTC</v>
      </c>
      <c r="L4530" t="str">
        <f>VLOOKUP(J4530&amp;H4530,Mapping!J:K,2,0)</f>
        <v>Nicorette Gums</v>
      </c>
      <c r="M4530" t="str">
        <f>IF(OR(I4530="PIZ BUIN",I4530="LISTERINE"),VLOOKUP(E4530,MAPEO!C:D,2,0)&amp;" "&amp;H4530,VLOOKUP(E4530,MAPEO!C:D,2,0))</f>
        <v>Nicorette</v>
      </c>
      <c r="N4530" t="str">
        <f>VLOOKUP(F4530,MD!A:B,2,0)</f>
        <v>YTD 2015</v>
      </c>
    </row>
    <row r="4531" spans="1:14">
      <c r="A4531" t="s">
        <v>133</v>
      </c>
      <c r="B4531" t="s">
        <v>0</v>
      </c>
      <c r="C4531" t="s">
        <v>227</v>
      </c>
      <c r="D4531" t="s">
        <v>446</v>
      </c>
      <c r="E4531" t="s">
        <v>724</v>
      </c>
      <c r="F4531" t="s">
        <v>96</v>
      </c>
      <c r="G4531" s="3">
        <v>189200.93</v>
      </c>
      <c r="H4531" s="3" t="str">
        <f>VLOOKUP($A4531&amp;$C4531&amp;$B4531,Mapping!$C:$G,3,0)</f>
        <v>PHARMA</v>
      </c>
      <c r="I4531" t="str">
        <f>VLOOKUP($A4531&amp;$C4531&amp;$B4531,Mapping!$C:$G,4,0)</f>
        <v>NICORETTE</v>
      </c>
      <c r="J4531" t="str">
        <f t="shared" si="70"/>
        <v>NICORETTE GUMS</v>
      </c>
      <c r="K4531" t="str">
        <f>VLOOKUP($A4531&amp;$C4531&amp;$B4531,Mapping!$C:$G,5,0)</f>
        <v>OTC</v>
      </c>
      <c r="L4531" t="str">
        <f>VLOOKUP(J4531&amp;H4531,Mapping!J:K,2,0)</f>
        <v>Nicorette Gums</v>
      </c>
      <c r="M4531" t="str">
        <f>IF(OR(I4531="PIZ BUIN",I4531="LISTERINE"),VLOOKUP(E4531,MAPEO!C:D,2,0)&amp;" "&amp;H4531,VLOOKUP(E4531,MAPEO!C:D,2,0))</f>
        <v>Nicorette</v>
      </c>
      <c r="N4531" t="str">
        <f>VLOOKUP(F4531,MD!A:B,2,0)</f>
        <v>YTD 2015</v>
      </c>
    </row>
    <row r="4532" spans="1:14">
      <c r="A4532" t="s">
        <v>133</v>
      </c>
      <c r="B4532" t="s">
        <v>0</v>
      </c>
      <c r="C4532" t="s">
        <v>227</v>
      </c>
      <c r="D4532" t="s">
        <v>446</v>
      </c>
      <c r="E4532" t="s">
        <v>724</v>
      </c>
      <c r="F4532" t="s">
        <v>97</v>
      </c>
      <c r="G4532" s="3">
        <v>416740.59</v>
      </c>
      <c r="H4532" s="3" t="str">
        <f>VLOOKUP($A4532&amp;$C4532&amp;$B4532,Mapping!$C:$G,3,0)</f>
        <v>PHARMA</v>
      </c>
      <c r="I4532" t="str">
        <f>VLOOKUP($A4532&amp;$C4532&amp;$B4532,Mapping!$C:$G,4,0)</f>
        <v>NICORETTE</v>
      </c>
      <c r="J4532" t="str">
        <f t="shared" si="70"/>
        <v>NICORETTE GUMS</v>
      </c>
      <c r="K4532" t="str">
        <f>VLOOKUP($A4532&amp;$C4532&amp;$B4532,Mapping!$C:$G,5,0)</f>
        <v>OTC</v>
      </c>
      <c r="L4532" t="str">
        <f>VLOOKUP(J4532&amp;H4532,Mapping!J:K,2,0)</f>
        <v>Nicorette Gums</v>
      </c>
      <c r="M4532" t="str">
        <f>IF(OR(I4532="PIZ BUIN",I4532="LISTERINE"),VLOOKUP(E4532,MAPEO!C:D,2,0)&amp;" "&amp;H4532,VLOOKUP(E4532,MAPEO!C:D,2,0))</f>
        <v>Nicorette</v>
      </c>
      <c r="N4532" t="str">
        <f>VLOOKUP(F4532,MD!A:B,2,0)</f>
        <v>YTD 2015</v>
      </c>
    </row>
    <row r="4533" spans="1:14">
      <c r="A4533" t="s">
        <v>133</v>
      </c>
      <c r="B4533" t="s">
        <v>0</v>
      </c>
      <c r="C4533" t="s">
        <v>227</v>
      </c>
      <c r="D4533" t="s">
        <v>446</v>
      </c>
      <c r="E4533" t="s">
        <v>724</v>
      </c>
      <c r="F4533" t="s">
        <v>101</v>
      </c>
      <c r="G4533" s="3">
        <v>91584.3</v>
      </c>
      <c r="H4533" s="3" t="str">
        <f>VLOOKUP($A4533&amp;$C4533&amp;$B4533,Mapping!$C:$G,3,0)</f>
        <v>PHARMA</v>
      </c>
      <c r="I4533" t="str">
        <f>VLOOKUP($A4533&amp;$C4533&amp;$B4533,Mapping!$C:$G,4,0)</f>
        <v>NICORETTE</v>
      </c>
      <c r="J4533" t="str">
        <f t="shared" si="70"/>
        <v>NICORETTE GUMS</v>
      </c>
      <c r="K4533" t="str">
        <f>VLOOKUP($A4533&amp;$C4533&amp;$B4533,Mapping!$C:$G,5,0)</f>
        <v>OTC</v>
      </c>
      <c r="L4533" t="str">
        <f>VLOOKUP(J4533&amp;H4533,Mapping!J:K,2,0)</f>
        <v>Nicorette Gums</v>
      </c>
      <c r="M4533" t="str">
        <f>IF(OR(I4533="PIZ BUIN",I4533="LISTERINE"),VLOOKUP(E4533,MAPEO!C:D,2,0)&amp;" "&amp;H4533,VLOOKUP(E4533,MAPEO!C:D,2,0))</f>
        <v>Nicorette</v>
      </c>
      <c r="N4533" t="str">
        <f>VLOOKUP(F4533,MD!A:B,2,0)</f>
        <v>YTD 2015</v>
      </c>
    </row>
    <row r="4534" spans="1:14">
      <c r="A4534" t="s">
        <v>133</v>
      </c>
      <c r="B4534" t="s">
        <v>0</v>
      </c>
      <c r="C4534" t="s">
        <v>227</v>
      </c>
      <c r="D4534" t="s">
        <v>446</v>
      </c>
      <c r="E4534" t="s">
        <v>724</v>
      </c>
      <c r="F4534" t="s">
        <v>104</v>
      </c>
      <c r="G4534" s="3">
        <v>281492.75</v>
      </c>
      <c r="H4534" s="3" t="str">
        <f>VLOOKUP($A4534&amp;$C4534&amp;$B4534,Mapping!$C:$G,3,0)</f>
        <v>PHARMA</v>
      </c>
      <c r="I4534" t="str">
        <f>VLOOKUP($A4534&amp;$C4534&amp;$B4534,Mapping!$C:$G,4,0)</f>
        <v>NICORETTE</v>
      </c>
      <c r="J4534" t="str">
        <f t="shared" si="70"/>
        <v>NICORETTE GUMS</v>
      </c>
      <c r="K4534" t="str">
        <f>VLOOKUP($A4534&amp;$C4534&amp;$B4534,Mapping!$C:$G,5,0)</f>
        <v>OTC</v>
      </c>
      <c r="L4534" t="str">
        <f>VLOOKUP(J4534&amp;H4534,Mapping!J:K,2,0)</f>
        <v>Nicorette Gums</v>
      </c>
      <c r="M4534" t="str">
        <f>IF(OR(I4534="PIZ BUIN",I4534="LISTERINE"),VLOOKUP(E4534,MAPEO!C:D,2,0)&amp;" "&amp;H4534,VLOOKUP(E4534,MAPEO!C:D,2,0))</f>
        <v>Nicorette</v>
      </c>
      <c r="N4534" t="str">
        <f>VLOOKUP(F4534,MD!A:B,2,0)</f>
        <v>YTD 2015</v>
      </c>
    </row>
    <row r="4535" spans="1:14">
      <c r="A4535" t="s">
        <v>133</v>
      </c>
      <c r="B4535" t="s">
        <v>0</v>
      </c>
      <c r="C4535" t="s">
        <v>227</v>
      </c>
      <c r="D4535" t="s">
        <v>446</v>
      </c>
      <c r="E4535" t="s">
        <v>724</v>
      </c>
      <c r="F4535" t="s">
        <v>105</v>
      </c>
      <c r="G4535" s="3">
        <v>588013.71</v>
      </c>
      <c r="H4535" s="3" t="str">
        <f>VLOOKUP($A4535&amp;$C4535&amp;$B4535,Mapping!$C:$G,3,0)</f>
        <v>PHARMA</v>
      </c>
      <c r="I4535" t="str">
        <f>VLOOKUP($A4535&amp;$C4535&amp;$B4535,Mapping!$C:$G,4,0)</f>
        <v>NICORETTE</v>
      </c>
      <c r="J4535" t="str">
        <f t="shared" ref="J4535:J4598" si="71">IF(OR(C4535="ROC",C4535="COMPEED"),E4535,D4535)</f>
        <v>NICORETTE GUMS</v>
      </c>
      <c r="K4535" t="str">
        <f>VLOOKUP($A4535&amp;$C4535&amp;$B4535,Mapping!$C:$G,5,0)</f>
        <v>OTC</v>
      </c>
      <c r="L4535" t="str">
        <f>VLOOKUP(J4535&amp;H4535,Mapping!J:K,2,0)</f>
        <v>Nicorette Gums</v>
      </c>
      <c r="M4535" t="str">
        <f>IF(OR(I4535="PIZ BUIN",I4535="LISTERINE"),VLOOKUP(E4535,MAPEO!C:D,2,0)&amp;" "&amp;H4535,VLOOKUP(E4535,MAPEO!C:D,2,0))</f>
        <v>Nicorette</v>
      </c>
      <c r="N4535" t="str">
        <f>VLOOKUP(F4535,MD!A:B,2,0)</f>
        <v>YTD 2015</v>
      </c>
    </row>
    <row r="4536" spans="1:14">
      <c r="A4536" t="s">
        <v>133</v>
      </c>
      <c r="B4536" t="s">
        <v>0</v>
      </c>
      <c r="C4536" t="s">
        <v>227</v>
      </c>
      <c r="D4536" t="s">
        <v>446</v>
      </c>
      <c r="E4536" t="s">
        <v>724</v>
      </c>
      <c r="F4536" t="s">
        <v>106</v>
      </c>
      <c r="G4536" s="3">
        <v>100503.79</v>
      </c>
      <c r="H4536" s="3" t="str">
        <f>VLOOKUP($A4536&amp;$C4536&amp;$B4536,Mapping!$C:$G,3,0)</f>
        <v>PHARMA</v>
      </c>
      <c r="I4536" t="str">
        <f>VLOOKUP($A4536&amp;$C4536&amp;$B4536,Mapping!$C:$G,4,0)</f>
        <v>NICORETTE</v>
      </c>
      <c r="J4536" t="str">
        <f t="shared" si="71"/>
        <v>NICORETTE GUMS</v>
      </c>
      <c r="K4536" t="str">
        <f>VLOOKUP($A4536&amp;$C4536&amp;$B4536,Mapping!$C:$G,5,0)</f>
        <v>OTC</v>
      </c>
      <c r="L4536" t="str">
        <f>VLOOKUP(J4536&amp;H4536,Mapping!J:K,2,0)</f>
        <v>Nicorette Gums</v>
      </c>
      <c r="M4536" t="str">
        <f>IF(OR(I4536="PIZ BUIN",I4536="LISTERINE"),VLOOKUP(E4536,MAPEO!C:D,2,0)&amp;" "&amp;H4536,VLOOKUP(E4536,MAPEO!C:D,2,0))</f>
        <v>Nicorette</v>
      </c>
      <c r="N4536" t="str">
        <f>VLOOKUP(F4536,MD!A:B,2,0)</f>
        <v>YTD 2015</v>
      </c>
    </row>
    <row r="4537" spans="1:14">
      <c r="A4537" t="s">
        <v>133</v>
      </c>
      <c r="B4537" t="s">
        <v>0</v>
      </c>
      <c r="C4537" t="s">
        <v>227</v>
      </c>
      <c r="D4537" t="s">
        <v>446</v>
      </c>
      <c r="E4537" t="s">
        <v>724</v>
      </c>
      <c r="F4537" t="s">
        <v>108</v>
      </c>
      <c r="G4537" s="3">
        <v>87627.88</v>
      </c>
      <c r="H4537" s="3" t="str">
        <f>VLOOKUP($A4537&amp;$C4537&amp;$B4537,Mapping!$C:$G,3,0)</f>
        <v>PHARMA</v>
      </c>
      <c r="I4537" t="str">
        <f>VLOOKUP($A4537&amp;$C4537&amp;$B4537,Mapping!$C:$G,4,0)</f>
        <v>NICORETTE</v>
      </c>
      <c r="J4537" t="str">
        <f t="shared" si="71"/>
        <v>NICORETTE GUMS</v>
      </c>
      <c r="K4537" t="str">
        <f>VLOOKUP($A4537&amp;$C4537&amp;$B4537,Mapping!$C:$G,5,0)</f>
        <v>OTC</v>
      </c>
      <c r="L4537" t="str">
        <f>VLOOKUP(J4537&amp;H4537,Mapping!J:K,2,0)</f>
        <v>Nicorette Gums</v>
      </c>
      <c r="M4537" t="str">
        <f>IF(OR(I4537="PIZ BUIN",I4537="LISTERINE"),VLOOKUP(E4537,MAPEO!C:D,2,0)&amp;" "&amp;H4537,VLOOKUP(E4537,MAPEO!C:D,2,0))</f>
        <v>Nicorette</v>
      </c>
      <c r="N4537">
        <f>VLOOKUP(F4537,MD!A:B,2,0)</f>
        <v>0</v>
      </c>
    </row>
    <row r="4538" spans="1:14">
      <c r="A4538" t="s">
        <v>133</v>
      </c>
      <c r="B4538" t="s">
        <v>0</v>
      </c>
      <c r="C4538" t="s">
        <v>227</v>
      </c>
      <c r="D4538" t="s">
        <v>446</v>
      </c>
      <c r="E4538" t="s">
        <v>724</v>
      </c>
      <c r="F4538" t="s">
        <v>109</v>
      </c>
      <c r="G4538" s="3">
        <v>515388.56</v>
      </c>
      <c r="H4538" s="3" t="str">
        <f>VLOOKUP($A4538&amp;$C4538&amp;$B4538,Mapping!$C:$G,3,0)</f>
        <v>PHARMA</v>
      </c>
      <c r="I4538" t="str">
        <f>VLOOKUP($A4538&amp;$C4538&amp;$B4538,Mapping!$C:$G,4,0)</f>
        <v>NICORETTE</v>
      </c>
      <c r="J4538" t="str">
        <f t="shared" si="71"/>
        <v>NICORETTE GUMS</v>
      </c>
      <c r="K4538" t="str">
        <f>VLOOKUP($A4538&amp;$C4538&amp;$B4538,Mapping!$C:$G,5,0)</f>
        <v>OTC</v>
      </c>
      <c r="L4538" t="str">
        <f>VLOOKUP(J4538&amp;H4538,Mapping!J:K,2,0)</f>
        <v>Nicorette Gums</v>
      </c>
      <c r="M4538" t="str">
        <f>IF(OR(I4538="PIZ BUIN",I4538="LISTERINE"),VLOOKUP(E4538,MAPEO!C:D,2,0)&amp;" "&amp;H4538,VLOOKUP(E4538,MAPEO!C:D,2,0))</f>
        <v>Nicorette</v>
      </c>
      <c r="N4538">
        <f>VLOOKUP(F4538,MD!A:B,2,0)</f>
        <v>0</v>
      </c>
    </row>
    <row r="4539" spans="1:14">
      <c r="A4539" t="s">
        <v>133</v>
      </c>
      <c r="B4539" t="s">
        <v>0</v>
      </c>
      <c r="C4539" t="s">
        <v>227</v>
      </c>
      <c r="D4539" t="s">
        <v>446</v>
      </c>
      <c r="E4539" t="s">
        <v>724</v>
      </c>
      <c r="F4539" t="s">
        <v>110</v>
      </c>
      <c r="G4539" s="3">
        <v>131042.27</v>
      </c>
      <c r="H4539" s="3" t="str">
        <f>VLOOKUP($A4539&amp;$C4539&amp;$B4539,Mapping!$C:$G,3,0)</f>
        <v>PHARMA</v>
      </c>
      <c r="I4539" t="str">
        <f>VLOOKUP($A4539&amp;$C4539&amp;$B4539,Mapping!$C:$G,4,0)</f>
        <v>NICORETTE</v>
      </c>
      <c r="J4539" t="str">
        <f t="shared" si="71"/>
        <v>NICORETTE GUMS</v>
      </c>
      <c r="K4539" t="str">
        <f>VLOOKUP($A4539&amp;$C4539&amp;$B4539,Mapping!$C:$G,5,0)</f>
        <v>OTC</v>
      </c>
      <c r="L4539" t="str">
        <f>VLOOKUP(J4539&amp;H4539,Mapping!J:K,2,0)</f>
        <v>Nicorette Gums</v>
      </c>
      <c r="M4539" t="str">
        <f>IF(OR(I4539="PIZ BUIN",I4539="LISTERINE"),VLOOKUP(E4539,MAPEO!C:D,2,0)&amp;" "&amp;H4539,VLOOKUP(E4539,MAPEO!C:D,2,0))</f>
        <v>Nicorette</v>
      </c>
      <c r="N4539">
        <f>VLOOKUP(F4539,MD!A:B,2,0)</f>
        <v>0</v>
      </c>
    </row>
    <row r="4540" spans="1:14">
      <c r="A4540" t="s">
        <v>133</v>
      </c>
      <c r="B4540" t="s">
        <v>0</v>
      </c>
      <c r="C4540" t="s">
        <v>227</v>
      </c>
      <c r="D4540" t="s">
        <v>446</v>
      </c>
      <c r="E4540" t="s">
        <v>724</v>
      </c>
      <c r="F4540" t="s">
        <v>111</v>
      </c>
      <c r="G4540" s="3">
        <v>299212.3</v>
      </c>
      <c r="H4540" s="3" t="str">
        <f>VLOOKUP($A4540&amp;$C4540&amp;$B4540,Mapping!$C:$G,3,0)</f>
        <v>PHARMA</v>
      </c>
      <c r="I4540" t="str">
        <f>VLOOKUP($A4540&amp;$C4540&amp;$B4540,Mapping!$C:$G,4,0)</f>
        <v>NICORETTE</v>
      </c>
      <c r="J4540" t="str">
        <f t="shared" si="71"/>
        <v>NICORETTE GUMS</v>
      </c>
      <c r="K4540" t="str">
        <f>VLOOKUP($A4540&amp;$C4540&amp;$B4540,Mapping!$C:$G,5,0)</f>
        <v>OTC</v>
      </c>
      <c r="L4540" t="str">
        <f>VLOOKUP(J4540&amp;H4540,Mapping!J:K,2,0)</f>
        <v>Nicorette Gums</v>
      </c>
      <c r="M4540" t="str">
        <f>IF(OR(I4540="PIZ BUIN",I4540="LISTERINE"),VLOOKUP(E4540,MAPEO!C:D,2,0)&amp;" "&amp;H4540,VLOOKUP(E4540,MAPEO!C:D,2,0))</f>
        <v>Nicorette</v>
      </c>
      <c r="N4540">
        <f>VLOOKUP(F4540,MD!A:B,2,0)</f>
        <v>0</v>
      </c>
    </row>
    <row r="4541" spans="1:14">
      <c r="A4541" t="s">
        <v>133</v>
      </c>
      <c r="B4541" t="s">
        <v>0</v>
      </c>
      <c r="C4541" t="s">
        <v>227</v>
      </c>
      <c r="D4541" t="s">
        <v>446</v>
      </c>
      <c r="E4541" t="s">
        <v>724</v>
      </c>
      <c r="F4541" t="s">
        <v>114</v>
      </c>
      <c r="G4541" s="3">
        <v>860010.68</v>
      </c>
      <c r="H4541" s="3" t="str">
        <f>VLOOKUP($A4541&amp;$C4541&amp;$B4541,Mapping!$C:$G,3,0)</f>
        <v>PHARMA</v>
      </c>
      <c r="I4541" t="str">
        <f>VLOOKUP($A4541&amp;$C4541&amp;$B4541,Mapping!$C:$G,4,0)</f>
        <v>NICORETTE</v>
      </c>
      <c r="J4541" t="str">
        <f t="shared" si="71"/>
        <v>NICORETTE GUMS</v>
      </c>
      <c r="K4541" t="str">
        <f>VLOOKUP($A4541&amp;$C4541&amp;$B4541,Mapping!$C:$G,5,0)</f>
        <v>OTC</v>
      </c>
      <c r="L4541" t="str">
        <f>VLOOKUP(J4541&amp;H4541,Mapping!J:K,2,0)</f>
        <v>Nicorette Gums</v>
      </c>
      <c r="M4541" t="str">
        <f>IF(OR(I4541="PIZ BUIN",I4541="LISTERINE"),VLOOKUP(E4541,MAPEO!C:D,2,0)&amp;" "&amp;H4541,VLOOKUP(E4541,MAPEO!C:D,2,0))</f>
        <v>Nicorette</v>
      </c>
      <c r="N4541">
        <f>VLOOKUP(F4541,MD!A:B,2,0)</f>
        <v>0</v>
      </c>
    </row>
    <row r="4542" spans="1:14">
      <c r="A4542" t="s">
        <v>133</v>
      </c>
      <c r="B4542" t="s">
        <v>0</v>
      </c>
      <c r="C4542" t="s">
        <v>227</v>
      </c>
      <c r="D4542" t="s">
        <v>446</v>
      </c>
      <c r="E4542" t="s">
        <v>724</v>
      </c>
      <c r="F4542" t="s">
        <v>115</v>
      </c>
      <c r="G4542" s="3">
        <v>66000.479999999996</v>
      </c>
      <c r="H4542" s="3" t="str">
        <f>VLOOKUP($A4542&amp;$C4542&amp;$B4542,Mapping!$C:$G,3,0)</f>
        <v>PHARMA</v>
      </c>
      <c r="I4542" t="str">
        <f>VLOOKUP($A4542&amp;$C4542&amp;$B4542,Mapping!$C:$G,4,0)</f>
        <v>NICORETTE</v>
      </c>
      <c r="J4542" t="str">
        <f t="shared" si="71"/>
        <v>NICORETTE GUMS</v>
      </c>
      <c r="K4542" t="str">
        <f>VLOOKUP($A4542&amp;$C4542&amp;$B4542,Mapping!$C:$G,5,0)</f>
        <v>OTC</v>
      </c>
      <c r="L4542" t="str">
        <f>VLOOKUP(J4542&amp;H4542,Mapping!J:K,2,0)</f>
        <v>Nicorette Gums</v>
      </c>
      <c r="M4542" t="str">
        <f>IF(OR(I4542="PIZ BUIN",I4542="LISTERINE"),VLOOKUP(E4542,MAPEO!C:D,2,0)&amp;" "&amp;H4542,VLOOKUP(E4542,MAPEO!C:D,2,0))</f>
        <v>Nicorette</v>
      </c>
      <c r="N4542" t="str">
        <f>VLOOKUP(F4542,MD!A:B,2,0)</f>
        <v>YTD 2016</v>
      </c>
    </row>
    <row r="4543" spans="1:14">
      <c r="A4543" t="s">
        <v>133</v>
      </c>
      <c r="B4543" t="s">
        <v>0</v>
      </c>
      <c r="C4543" t="s">
        <v>227</v>
      </c>
      <c r="D4543" t="s">
        <v>446</v>
      </c>
      <c r="E4543" t="s">
        <v>724</v>
      </c>
      <c r="F4543" t="s">
        <v>117</v>
      </c>
      <c r="G4543" s="3">
        <v>207023.73</v>
      </c>
      <c r="H4543" s="3" t="str">
        <f>VLOOKUP($A4543&amp;$C4543&amp;$B4543,Mapping!$C:$G,3,0)</f>
        <v>PHARMA</v>
      </c>
      <c r="I4543" t="str">
        <f>VLOOKUP($A4543&amp;$C4543&amp;$B4543,Mapping!$C:$G,4,0)</f>
        <v>NICORETTE</v>
      </c>
      <c r="J4543" t="str">
        <f t="shared" si="71"/>
        <v>NICORETTE GUMS</v>
      </c>
      <c r="K4543" t="str">
        <f>VLOOKUP($A4543&amp;$C4543&amp;$B4543,Mapping!$C:$G,5,0)</f>
        <v>OTC</v>
      </c>
      <c r="L4543" t="str">
        <f>VLOOKUP(J4543&amp;H4543,Mapping!J:K,2,0)</f>
        <v>Nicorette Gums</v>
      </c>
      <c r="M4543" t="str">
        <f>IF(OR(I4543="PIZ BUIN",I4543="LISTERINE"),VLOOKUP(E4543,MAPEO!C:D,2,0)&amp;" "&amp;H4543,VLOOKUP(E4543,MAPEO!C:D,2,0))</f>
        <v>Nicorette</v>
      </c>
      <c r="N4543" t="str">
        <f>VLOOKUP(F4543,MD!A:B,2,0)</f>
        <v>YTD 2016</v>
      </c>
    </row>
    <row r="4544" spans="1:14">
      <c r="A4544" t="s">
        <v>133</v>
      </c>
      <c r="B4544" t="s">
        <v>0</v>
      </c>
      <c r="C4544" t="s">
        <v>227</v>
      </c>
      <c r="D4544" t="s">
        <v>446</v>
      </c>
      <c r="E4544" t="s">
        <v>724</v>
      </c>
      <c r="F4544" t="s">
        <v>118</v>
      </c>
      <c r="G4544" s="3">
        <v>389653.22</v>
      </c>
      <c r="H4544" s="3" t="str">
        <f>VLOOKUP($A4544&amp;$C4544&amp;$B4544,Mapping!$C:$G,3,0)</f>
        <v>PHARMA</v>
      </c>
      <c r="I4544" t="str">
        <f>VLOOKUP($A4544&amp;$C4544&amp;$B4544,Mapping!$C:$G,4,0)</f>
        <v>NICORETTE</v>
      </c>
      <c r="J4544" t="str">
        <f t="shared" si="71"/>
        <v>NICORETTE GUMS</v>
      </c>
      <c r="K4544" t="str">
        <f>VLOOKUP($A4544&amp;$C4544&amp;$B4544,Mapping!$C:$G,5,0)</f>
        <v>OTC</v>
      </c>
      <c r="L4544" t="str">
        <f>VLOOKUP(J4544&amp;H4544,Mapping!J:K,2,0)</f>
        <v>Nicorette Gums</v>
      </c>
      <c r="M4544" t="str">
        <f>IF(OR(I4544="PIZ BUIN",I4544="LISTERINE"),VLOOKUP(E4544,MAPEO!C:D,2,0)&amp;" "&amp;H4544,VLOOKUP(E4544,MAPEO!C:D,2,0))</f>
        <v>Nicorette</v>
      </c>
      <c r="N4544" t="str">
        <f>VLOOKUP(F4544,MD!A:B,2,0)</f>
        <v>YTD 2016</v>
      </c>
    </row>
    <row r="4545" spans="1:14">
      <c r="A4545" t="s">
        <v>133</v>
      </c>
      <c r="B4545" t="s">
        <v>0</v>
      </c>
      <c r="C4545" t="s">
        <v>227</v>
      </c>
      <c r="D4545" t="s">
        <v>446</v>
      </c>
      <c r="E4545" t="s">
        <v>725</v>
      </c>
      <c r="F4545" t="s">
        <v>482</v>
      </c>
      <c r="G4545" s="3">
        <v>2.8</v>
      </c>
      <c r="H4545" s="3" t="str">
        <f>VLOOKUP($A4545&amp;$C4545&amp;$B4545,Mapping!$C:$G,3,0)</f>
        <v>PHARMA</v>
      </c>
      <c r="I4545" t="str">
        <f>VLOOKUP($A4545&amp;$C4545&amp;$B4545,Mapping!$C:$G,4,0)</f>
        <v>NICORETTE</v>
      </c>
      <c r="J4545" t="str">
        <f t="shared" si="71"/>
        <v>NICORETTE GUMS</v>
      </c>
      <c r="K4545" t="str">
        <f>VLOOKUP($A4545&amp;$C4545&amp;$B4545,Mapping!$C:$G,5,0)</f>
        <v>OTC</v>
      </c>
      <c r="L4545" t="str">
        <f>VLOOKUP(J4545&amp;H4545,Mapping!J:K,2,0)</f>
        <v>Nicorette Gums</v>
      </c>
      <c r="M4545" t="str">
        <f>IF(OR(I4545="PIZ BUIN",I4545="LISTERINE"),VLOOKUP(E4545,MAPEO!C:D,2,0)&amp;" "&amp;H4545,VLOOKUP(E4545,MAPEO!C:D,2,0))</f>
        <v>Nicorette</v>
      </c>
      <c r="N4545">
        <f>VLOOKUP(F4545,MD!A:B,2,0)</f>
        <v>0</v>
      </c>
    </row>
    <row r="4546" spans="1:14">
      <c r="A4546" t="s">
        <v>133</v>
      </c>
      <c r="B4546" t="s">
        <v>0</v>
      </c>
      <c r="C4546" t="s">
        <v>227</v>
      </c>
      <c r="D4546" t="s">
        <v>446</v>
      </c>
      <c r="E4546" t="s">
        <v>725</v>
      </c>
      <c r="F4546" t="s">
        <v>483</v>
      </c>
      <c r="G4546" s="3">
        <v>-12.3</v>
      </c>
      <c r="H4546" s="3" t="str">
        <f>VLOOKUP($A4546&amp;$C4546&amp;$B4546,Mapping!$C:$G,3,0)</f>
        <v>PHARMA</v>
      </c>
      <c r="I4546" t="str">
        <f>VLOOKUP($A4546&amp;$C4546&amp;$B4546,Mapping!$C:$G,4,0)</f>
        <v>NICORETTE</v>
      </c>
      <c r="J4546" t="str">
        <f t="shared" si="71"/>
        <v>NICORETTE GUMS</v>
      </c>
      <c r="K4546" t="str">
        <f>VLOOKUP($A4546&amp;$C4546&amp;$B4546,Mapping!$C:$G,5,0)</f>
        <v>OTC</v>
      </c>
      <c r="L4546" t="str">
        <f>VLOOKUP(J4546&amp;H4546,Mapping!J:K,2,0)</f>
        <v>Nicorette Gums</v>
      </c>
      <c r="M4546" t="str">
        <f>IF(OR(I4546="PIZ BUIN",I4546="LISTERINE"),VLOOKUP(E4546,MAPEO!C:D,2,0)&amp;" "&amp;H4546,VLOOKUP(E4546,MAPEO!C:D,2,0))</f>
        <v>Nicorette</v>
      </c>
      <c r="N4546">
        <f>VLOOKUP(F4546,MD!A:B,2,0)</f>
        <v>0</v>
      </c>
    </row>
    <row r="4547" spans="1:14">
      <c r="A4547" t="s">
        <v>133</v>
      </c>
      <c r="B4547" t="s">
        <v>0</v>
      </c>
      <c r="C4547" t="s">
        <v>227</v>
      </c>
      <c r="D4547" t="s">
        <v>446</v>
      </c>
      <c r="E4547" t="s">
        <v>725</v>
      </c>
      <c r="F4547" t="s">
        <v>490</v>
      </c>
      <c r="G4547" s="3">
        <v>2743.72</v>
      </c>
      <c r="H4547" s="3" t="str">
        <f>VLOOKUP($A4547&amp;$C4547&amp;$B4547,Mapping!$C:$G,3,0)</f>
        <v>PHARMA</v>
      </c>
      <c r="I4547" t="str">
        <f>VLOOKUP($A4547&amp;$C4547&amp;$B4547,Mapping!$C:$G,4,0)</f>
        <v>NICORETTE</v>
      </c>
      <c r="J4547" t="str">
        <f t="shared" si="71"/>
        <v>NICORETTE GUMS</v>
      </c>
      <c r="K4547" t="str">
        <f>VLOOKUP($A4547&amp;$C4547&amp;$B4547,Mapping!$C:$G,5,0)</f>
        <v>OTC</v>
      </c>
      <c r="L4547" t="str">
        <f>VLOOKUP(J4547&amp;H4547,Mapping!J:K,2,0)</f>
        <v>Nicorette Gums</v>
      </c>
      <c r="M4547" t="str">
        <f>IF(OR(I4547="PIZ BUIN",I4547="LISTERINE"),VLOOKUP(E4547,MAPEO!C:D,2,0)&amp;" "&amp;H4547,VLOOKUP(E4547,MAPEO!C:D,2,0))</f>
        <v>Nicorette</v>
      </c>
      <c r="N4547">
        <f>VLOOKUP(F4547,MD!A:B,2,0)</f>
        <v>0</v>
      </c>
    </row>
    <row r="4548" spans="1:14">
      <c r="A4548" t="s">
        <v>133</v>
      </c>
      <c r="B4548" t="s">
        <v>0</v>
      </c>
      <c r="C4548" t="s">
        <v>227</v>
      </c>
      <c r="D4548" t="s">
        <v>446</v>
      </c>
      <c r="E4548" t="s">
        <v>725</v>
      </c>
      <c r="F4548" t="s">
        <v>492</v>
      </c>
      <c r="G4548" s="3">
        <v>335.6</v>
      </c>
      <c r="H4548" s="3" t="str">
        <f>VLOOKUP($A4548&amp;$C4548&amp;$B4548,Mapping!$C:$G,3,0)</f>
        <v>PHARMA</v>
      </c>
      <c r="I4548" t="str">
        <f>VLOOKUP($A4548&amp;$C4548&amp;$B4548,Mapping!$C:$G,4,0)</f>
        <v>NICORETTE</v>
      </c>
      <c r="J4548" t="str">
        <f t="shared" si="71"/>
        <v>NICORETTE GUMS</v>
      </c>
      <c r="K4548" t="str">
        <f>VLOOKUP($A4548&amp;$C4548&amp;$B4548,Mapping!$C:$G,5,0)</f>
        <v>OTC</v>
      </c>
      <c r="L4548" t="str">
        <f>VLOOKUP(J4548&amp;H4548,Mapping!J:K,2,0)</f>
        <v>Nicorette Gums</v>
      </c>
      <c r="M4548" t="str">
        <f>IF(OR(I4548="PIZ BUIN",I4548="LISTERINE"),VLOOKUP(E4548,MAPEO!C:D,2,0)&amp;" "&amp;H4548,VLOOKUP(E4548,MAPEO!C:D,2,0))</f>
        <v>Nicorette</v>
      </c>
      <c r="N4548">
        <f>VLOOKUP(F4548,MD!A:B,2,0)</f>
        <v>0</v>
      </c>
    </row>
    <row r="4549" spans="1:14">
      <c r="A4549" t="s">
        <v>133</v>
      </c>
      <c r="B4549" t="s">
        <v>0</v>
      </c>
      <c r="C4549" t="s">
        <v>227</v>
      </c>
      <c r="D4549" t="s">
        <v>446</v>
      </c>
      <c r="E4549" t="s">
        <v>725</v>
      </c>
      <c r="F4549" t="s">
        <v>493</v>
      </c>
      <c r="G4549" s="3">
        <v>-2427.91</v>
      </c>
      <c r="H4549" s="3" t="str">
        <f>VLOOKUP($A4549&amp;$C4549&amp;$B4549,Mapping!$C:$G,3,0)</f>
        <v>PHARMA</v>
      </c>
      <c r="I4549" t="str">
        <f>VLOOKUP($A4549&amp;$C4549&amp;$B4549,Mapping!$C:$G,4,0)</f>
        <v>NICORETTE</v>
      </c>
      <c r="J4549" t="str">
        <f t="shared" si="71"/>
        <v>NICORETTE GUMS</v>
      </c>
      <c r="K4549" t="str">
        <f>VLOOKUP($A4549&amp;$C4549&amp;$B4549,Mapping!$C:$G,5,0)</f>
        <v>OTC</v>
      </c>
      <c r="L4549" t="str">
        <f>VLOOKUP(J4549&amp;H4549,Mapping!J:K,2,0)</f>
        <v>Nicorette Gums</v>
      </c>
      <c r="M4549" t="str">
        <f>IF(OR(I4549="PIZ BUIN",I4549="LISTERINE"),VLOOKUP(E4549,MAPEO!C:D,2,0)&amp;" "&amp;H4549,VLOOKUP(E4549,MAPEO!C:D,2,0))</f>
        <v>Nicorette</v>
      </c>
      <c r="N4549">
        <f>VLOOKUP(F4549,MD!A:B,2,0)</f>
        <v>0</v>
      </c>
    </row>
    <row r="4550" spans="1:14">
      <c r="A4550" t="s">
        <v>133</v>
      </c>
      <c r="B4550" t="s">
        <v>0</v>
      </c>
      <c r="C4550" t="s">
        <v>227</v>
      </c>
      <c r="D4550" t="s">
        <v>446</v>
      </c>
      <c r="E4550" t="s">
        <v>725</v>
      </c>
      <c r="F4550" t="s">
        <v>95</v>
      </c>
      <c r="G4550" s="3">
        <v>-60.52</v>
      </c>
      <c r="H4550" s="3" t="str">
        <f>VLOOKUP($A4550&amp;$C4550&amp;$B4550,Mapping!$C:$G,3,0)</f>
        <v>PHARMA</v>
      </c>
      <c r="I4550" t="str">
        <f>VLOOKUP($A4550&amp;$C4550&amp;$B4550,Mapping!$C:$G,4,0)</f>
        <v>NICORETTE</v>
      </c>
      <c r="J4550" t="str">
        <f t="shared" si="71"/>
        <v>NICORETTE GUMS</v>
      </c>
      <c r="K4550" t="str">
        <f>VLOOKUP($A4550&amp;$C4550&amp;$B4550,Mapping!$C:$G,5,0)</f>
        <v>OTC</v>
      </c>
      <c r="L4550" t="str">
        <f>VLOOKUP(J4550&amp;H4550,Mapping!J:K,2,0)</f>
        <v>Nicorette Gums</v>
      </c>
      <c r="M4550" t="str">
        <f>IF(OR(I4550="PIZ BUIN",I4550="LISTERINE"),VLOOKUP(E4550,MAPEO!C:D,2,0)&amp;" "&amp;H4550,VLOOKUP(E4550,MAPEO!C:D,2,0))</f>
        <v>Nicorette</v>
      </c>
      <c r="N4550" t="str">
        <f>VLOOKUP(F4550,MD!A:B,2,0)</f>
        <v>YTD 2015</v>
      </c>
    </row>
    <row r="4551" spans="1:14">
      <c r="A4551" t="s">
        <v>133</v>
      </c>
      <c r="B4551" t="s">
        <v>0</v>
      </c>
      <c r="C4551" t="s">
        <v>227</v>
      </c>
      <c r="D4551" t="s">
        <v>446</v>
      </c>
      <c r="E4551" t="s">
        <v>725</v>
      </c>
      <c r="F4551" t="s">
        <v>97</v>
      </c>
      <c r="G4551" s="3">
        <v>1.57</v>
      </c>
      <c r="H4551" s="3" t="str">
        <f>VLOOKUP($A4551&amp;$C4551&amp;$B4551,Mapping!$C:$G,3,0)</f>
        <v>PHARMA</v>
      </c>
      <c r="I4551" t="str">
        <f>VLOOKUP($A4551&amp;$C4551&amp;$B4551,Mapping!$C:$G,4,0)</f>
        <v>NICORETTE</v>
      </c>
      <c r="J4551" t="str">
        <f t="shared" si="71"/>
        <v>NICORETTE GUMS</v>
      </c>
      <c r="K4551" t="str">
        <f>VLOOKUP($A4551&amp;$C4551&amp;$B4551,Mapping!$C:$G,5,0)</f>
        <v>OTC</v>
      </c>
      <c r="L4551" t="str">
        <f>VLOOKUP(J4551&amp;H4551,Mapping!J:K,2,0)</f>
        <v>Nicorette Gums</v>
      </c>
      <c r="M4551" t="str">
        <f>IF(OR(I4551="PIZ BUIN",I4551="LISTERINE"),VLOOKUP(E4551,MAPEO!C:D,2,0)&amp;" "&amp;H4551,VLOOKUP(E4551,MAPEO!C:D,2,0))</f>
        <v>Nicorette</v>
      </c>
      <c r="N4551" t="str">
        <f>VLOOKUP(F4551,MD!A:B,2,0)</f>
        <v>YTD 2015</v>
      </c>
    </row>
    <row r="4552" spans="1:14">
      <c r="A4552" t="s">
        <v>133</v>
      </c>
      <c r="B4552" t="s">
        <v>0</v>
      </c>
      <c r="C4552" t="s">
        <v>227</v>
      </c>
      <c r="D4552" t="s">
        <v>446</v>
      </c>
      <c r="E4552" t="s">
        <v>725</v>
      </c>
      <c r="F4552" t="s">
        <v>105</v>
      </c>
      <c r="G4552" s="3">
        <v>17.079999999999998</v>
      </c>
      <c r="H4552" s="3" t="str">
        <f>VLOOKUP($A4552&amp;$C4552&amp;$B4552,Mapping!$C:$G,3,0)</f>
        <v>PHARMA</v>
      </c>
      <c r="I4552" t="str">
        <f>VLOOKUP($A4552&amp;$C4552&amp;$B4552,Mapping!$C:$G,4,0)</f>
        <v>NICORETTE</v>
      </c>
      <c r="J4552" t="str">
        <f t="shared" si="71"/>
        <v>NICORETTE GUMS</v>
      </c>
      <c r="K4552" t="str">
        <f>VLOOKUP($A4552&amp;$C4552&amp;$B4552,Mapping!$C:$G,5,0)</f>
        <v>OTC</v>
      </c>
      <c r="L4552" t="str">
        <f>VLOOKUP(J4552&amp;H4552,Mapping!J:K,2,0)</f>
        <v>Nicorette Gums</v>
      </c>
      <c r="M4552" t="str">
        <f>IF(OR(I4552="PIZ BUIN",I4552="LISTERINE"),VLOOKUP(E4552,MAPEO!C:D,2,0)&amp;" "&amp;H4552,VLOOKUP(E4552,MAPEO!C:D,2,0))</f>
        <v>Nicorette</v>
      </c>
      <c r="N4552" t="str">
        <f>VLOOKUP(F4552,MD!A:B,2,0)</f>
        <v>YTD 2015</v>
      </c>
    </row>
    <row r="4553" spans="1:14">
      <c r="A4553" t="s">
        <v>133</v>
      </c>
      <c r="B4553" t="s">
        <v>0</v>
      </c>
      <c r="C4553" t="s">
        <v>227</v>
      </c>
      <c r="D4553" t="s">
        <v>446</v>
      </c>
      <c r="E4553" t="s">
        <v>725</v>
      </c>
      <c r="F4553" t="s">
        <v>109</v>
      </c>
      <c r="G4553" s="3">
        <v>-0.59</v>
      </c>
      <c r="H4553" s="3" t="str">
        <f>VLOOKUP($A4553&amp;$C4553&amp;$B4553,Mapping!$C:$G,3,0)</f>
        <v>PHARMA</v>
      </c>
      <c r="I4553" t="str">
        <f>VLOOKUP($A4553&amp;$C4553&amp;$B4553,Mapping!$C:$G,4,0)</f>
        <v>NICORETTE</v>
      </c>
      <c r="J4553" t="str">
        <f t="shared" si="71"/>
        <v>NICORETTE GUMS</v>
      </c>
      <c r="K4553" t="str">
        <f>VLOOKUP($A4553&amp;$C4553&amp;$B4553,Mapping!$C:$G,5,0)</f>
        <v>OTC</v>
      </c>
      <c r="L4553" t="str">
        <f>VLOOKUP(J4553&amp;H4553,Mapping!J:K,2,0)</f>
        <v>Nicorette Gums</v>
      </c>
      <c r="M4553" t="str">
        <f>IF(OR(I4553="PIZ BUIN",I4553="LISTERINE"),VLOOKUP(E4553,MAPEO!C:D,2,0)&amp;" "&amp;H4553,VLOOKUP(E4553,MAPEO!C:D,2,0))</f>
        <v>Nicorette</v>
      </c>
      <c r="N4553">
        <f>VLOOKUP(F4553,MD!A:B,2,0)</f>
        <v>0</v>
      </c>
    </row>
    <row r="4554" spans="1:14">
      <c r="A4554" t="s">
        <v>133</v>
      </c>
      <c r="B4554" t="s">
        <v>0</v>
      </c>
      <c r="C4554" t="s">
        <v>227</v>
      </c>
      <c r="D4554" t="s">
        <v>446</v>
      </c>
      <c r="E4554" t="s">
        <v>726</v>
      </c>
      <c r="F4554" t="s">
        <v>482</v>
      </c>
      <c r="G4554" s="3">
        <v>12593.14</v>
      </c>
      <c r="H4554" s="3" t="str">
        <f>VLOOKUP($A4554&amp;$C4554&amp;$B4554,Mapping!$C:$G,3,0)</f>
        <v>PHARMA</v>
      </c>
      <c r="I4554" t="str">
        <f>VLOOKUP($A4554&amp;$C4554&amp;$B4554,Mapping!$C:$G,4,0)</f>
        <v>NICORETTE</v>
      </c>
      <c r="J4554" t="str">
        <f t="shared" si="71"/>
        <v>NICORETTE GUMS</v>
      </c>
      <c r="K4554" t="str">
        <f>VLOOKUP($A4554&amp;$C4554&amp;$B4554,Mapping!$C:$G,5,0)</f>
        <v>OTC</v>
      </c>
      <c r="L4554" t="str">
        <f>VLOOKUP(J4554&amp;H4554,Mapping!J:K,2,0)</f>
        <v>Nicorette Gums</v>
      </c>
      <c r="M4554" t="str">
        <f>IF(OR(I4554="PIZ BUIN",I4554="LISTERINE"),VLOOKUP(E4554,MAPEO!C:D,2,0)&amp;" "&amp;H4554,VLOOKUP(E4554,MAPEO!C:D,2,0))</f>
        <v>Nicorette</v>
      </c>
      <c r="N4554">
        <f>VLOOKUP(F4554,MD!A:B,2,0)</f>
        <v>0</v>
      </c>
    </row>
    <row r="4555" spans="1:14">
      <c r="A4555" t="s">
        <v>133</v>
      </c>
      <c r="B4555" t="s">
        <v>0</v>
      </c>
      <c r="C4555" t="s">
        <v>227</v>
      </c>
      <c r="D4555" t="s">
        <v>446</v>
      </c>
      <c r="E4555" t="s">
        <v>726</v>
      </c>
      <c r="F4555" t="s">
        <v>483</v>
      </c>
      <c r="G4555" s="3">
        <v>30114.36</v>
      </c>
      <c r="H4555" s="3" t="str">
        <f>VLOOKUP($A4555&amp;$C4555&amp;$B4555,Mapping!$C:$G,3,0)</f>
        <v>PHARMA</v>
      </c>
      <c r="I4555" t="str">
        <f>VLOOKUP($A4555&amp;$C4555&amp;$B4555,Mapping!$C:$G,4,0)</f>
        <v>NICORETTE</v>
      </c>
      <c r="J4555" t="str">
        <f t="shared" si="71"/>
        <v>NICORETTE GUMS</v>
      </c>
      <c r="K4555" t="str">
        <f>VLOOKUP($A4555&amp;$C4555&amp;$B4555,Mapping!$C:$G,5,0)</f>
        <v>OTC</v>
      </c>
      <c r="L4555" t="str">
        <f>VLOOKUP(J4555&amp;H4555,Mapping!J:K,2,0)</f>
        <v>Nicorette Gums</v>
      </c>
      <c r="M4555" t="str">
        <f>IF(OR(I4555="PIZ BUIN",I4555="LISTERINE"),VLOOKUP(E4555,MAPEO!C:D,2,0)&amp;" "&amp;H4555,VLOOKUP(E4555,MAPEO!C:D,2,0))</f>
        <v>Nicorette</v>
      </c>
      <c r="N4555">
        <f>VLOOKUP(F4555,MD!A:B,2,0)</f>
        <v>0</v>
      </c>
    </row>
    <row r="4556" spans="1:14">
      <c r="A4556" t="s">
        <v>133</v>
      </c>
      <c r="B4556" t="s">
        <v>0</v>
      </c>
      <c r="C4556" t="s">
        <v>227</v>
      </c>
      <c r="D4556" t="s">
        <v>446</v>
      </c>
      <c r="E4556" t="s">
        <v>726</v>
      </c>
      <c r="F4556" t="s">
        <v>484</v>
      </c>
      <c r="G4556" s="3">
        <v>37397.06</v>
      </c>
      <c r="H4556" s="3" t="str">
        <f>VLOOKUP($A4556&amp;$C4556&amp;$B4556,Mapping!$C:$G,3,0)</f>
        <v>PHARMA</v>
      </c>
      <c r="I4556" t="str">
        <f>VLOOKUP($A4556&amp;$C4556&amp;$B4556,Mapping!$C:$G,4,0)</f>
        <v>NICORETTE</v>
      </c>
      <c r="J4556" t="str">
        <f t="shared" si="71"/>
        <v>NICORETTE GUMS</v>
      </c>
      <c r="K4556" t="str">
        <f>VLOOKUP($A4556&amp;$C4556&amp;$B4556,Mapping!$C:$G,5,0)</f>
        <v>OTC</v>
      </c>
      <c r="L4556" t="str">
        <f>VLOOKUP(J4556&amp;H4556,Mapping!J:K,2,0)</f>
        <v>Nicorette Gums</v>
      </c>
      <c r="M4556" t="str">
        <f>IF(OR(I4556="PIZ BUIN",I4556="LISTERINE"),VLOOKUP(E4556,MAPEO!C:D,2,0)&amp;" "&amp;H4556,VLOOKUP(E4556,MAPEO!C:D,2,0))</f>
        <v>Nicorette</v>
      </c>
      <c r="N4556">
        <f>VLOOKUP(F4556,MD!A:B,2,0)</f>
        <v>0</v>
      </c>
    </row>
    <row r="4557" spans="1:14">
      <c r="A4557" t="s">
        <v>133</v>
      </c>
      <c r="B4557" t="s">
        <v>0</v>
      </c>
      <c r="C4557" t="s">
        <v>227</v>
      </c>
      <c r="D4557" t="s">
        <v>446</v>
      </c>
      <c r="E4557" t="s">
        <v>726</v>
      </c>
      <c r="F4557" t="s">
        <v>485</v>
      </c>
      <c r="G4557" s="3">
        <v>7981.26</v>
      </c>
      <c r="H4557" s="3" t="str">
        <f>VLOOKUP($A4557&amp;$C4557&amp;$B4557,Mapping!$C:$G,3,0)</f>
        <v>PHARMA</v>
      </c>
      <c r="I4557" t="str">
        <f>VLOOKUP($A4557&amp;$C4557&amp;$B4557,Mapping!$C:$G,4,0)</f>
        <v>NICORETTE</v>
      </c>
      <c r="J4557" t="str">
        <f t="shared" si="71"/>
        <v>NICORETTE GUMS</v>
      </c>
      <c r="K4557" t="str">
        <f>VLOOKUP($A4557&amp;$C4557&amp;$B4557,Mapping!$C:$G,5,0)</f>
        <v>OTC</v>
      </c>
      <c r="L4557" t="str">
        <f>VLOOKUP(J4557&amp;H4557,Mapping!J:K,2,0)</f>
        <v>Nicorette Gums</v>
      </c>
      <c r="M4557" t="str">
        <f>IF(OR(I4557="PIZ BUIN",I4557="LISTERINE"),VLOOKUP(E4557,MAPEO!C:D,2,0)&amp;" "&amp;H4557,VLOOKUP(E4557,MAPEO!C:D,2,0))</f>
        <v>Nicorette</v>
      </c>
      <c r="N4557">
        <f>VLOOKUP(F4557,MD!A:B,2,0)</f>
        <v>0</v>
      </c>
    </row>
    <row r="4558" spans="1:14">
      <c r="A4558" t="s">
        <v>133</v>
      </c>
      <c r="B4558" t="s">
        <v>0</v>
      </c>
      <c r="C4558" t="s">
        <v>227</v>
      </c>
      <c r="D4558" t="s">
        <v>446</v>
      </c>
      <c r="E4558" t="s">
        <v>726</v>
      </c>
      <c r="F4558" t="s">
        <v>486</v>
      </c>
      <c r="G4558" s="3">
        <v>136074.22</v>
      </c>
      <c r="H4558" s="3" t="str">
        <f>VLOOKUP($A4558&amp;$C4558&amp;$B4558,Mapping!$C:$G,3,0)</f>
        <v>PHARMA</v>
      </c>
      <c r="I4558" t="str">
        <f>VLOOKUP($A4558&amp;$C4558&amp;$B4558,Mapping!$C:$G,4,0)</f>
        <v>NICORETTE</v>
      </c>
      <c r="J4558" t="str">
        <f t="shared" si="71"/>
        <v>NICORETTE GUMS</v>
      </c>
      <c r="K4558" t="str">
        <f>VLOOKUP($A4558&amp;$C4558&amp;$B4558,Mapping!$C:$G,5,0)</f>
        <v>OTC</v>
      </c>
      <c r="L4558" t="str">
        <f>VLOOKUP(J4558&amp;H4558,Mapping!J:K,2,0)</f>
        <v>Nicorette Gums</v>
      </c>
      <c r="M4558" t="str">
        <f>IF(OR(I4558="PIZ BUIN",I4558="LISTERINE"),VLOOKUP(E4558,MAPEO!C:D,2,0)&amp;" "&amp;H4558,VLOOKUP(E4558,MAPEO!C:D,2,0))</f>
        <v>Nicorette</v>
      </c>
      <c r="N4558">
        <f>VLOOKUP(F4558,MD!A:B,2,0)</f>
        <v>0</v>
      </c>
    </row>
    <row r="4559" spans="1:14">
      <c r="A4559" t="s">
        <v>133</v>
      </c>
      <c r="B4559" t="s">
        <v>0</v>
      </c>
      <c r="C4559" t="s">
        <v>227</v>
      </c>
      <c r="D4559" t="s">
        <v>446</v>
      </c>
      <c r="E4559" t="s">
        <v>726</v>
      </c>
      <c r="F4559" t="s">
        <v>487</v>
      </c>
      <c r="G4559" s="3">
        <v>162337.23000000001</v>
      </c>
      <c r="H4559" s="3" t="str">
        <f>VLOOKUP($A4559&amp;$C4559&amp;$B4559,Mapping!$C:$G,3,0)</f>
        <v>PHARMA</v>
      </c>
      <c r="I4559" t="str">
        <f>VLOOKUP($A4559&amp;$C4559&amp;$B4559,Mapping!$C:$G,4,0)</f>
        <v>NICORETTE</v>
      </c>
      <c r="J4559" t="str">
        <f t="shared" si="71"/>
        <v>NICORETTE GUMS</v>
      </c>
      <c r="K4559" t="str">
        <f>VLOOKUP($A4559&amp;$C4559&amp;$B4559,Mapping!$C:$G,5,0)</f>
        <v>OTC</v>
      </c>
      <c r="L4559" t="str">
        <f>VLOOKUP(J4559&amp;H4559,Mapping!J:K,2,0)</f>
        <v>Nicorette Gums</v>
      </c>
      <c r="M4559" t="str">
        <f>IF(OR(I4559="PIZ BUIN",I4559="LISTERINE"),VLOOKUP(E4559,MAPEO!C:D,2,0)&amp;" "&amp;H4559,VLOOKUP(E4559,MAPEO!C:D,2,0))</f>
        <v>Nicorette</v>
      </c>
      <c r="N4559">
        <f>VLOOKUP(F4559,MD!A:B,2,0)</f>
        <v>0</v>
      </c>
    </row>
    <row r="4560" spans="1:14">
      <c r="A4560" t="s">
        <v>133</v>
      </c>
      <c r="B4560" t="s">
        <v>0</v>
      </c>
      <c r="C4560" t="s">
        <v>227</v>
      </c>
      <c r="D4560" t="s">
        <v>446</v>
      </c>
      <c r="E4560" t="s">
        <v>726</v>
      </c>
      <c r="F4560" t="s">
        <v>488</v>
      </c>
      <c r="G4560" s="3">
        <v>12825.64</v>
      </c>
      <c r="H4560" s="3" t="str">
        <f>VLOOKUP($A4560&amp;$C4560&amp;$B4560,Mapping!$C:$G,3,0)</f>
        <v>PHARMA</v>
      </c>
      <c r="I4560" t="str">
        <f>VLOOKUP($A4560&amp;$C4560&amp;$B4560,Mapping!$C:$G,4,0)</f>
        <v>NICORETTE</v>
      </c>
      <c r="J4560" t="str">
        <f t="shared" si="71"/>
        <v>NICORETTE GUMS</v>
      </c>
      <c r="K4560" t="str">
        <f>VLOOKUP($A4560&amp;$C4560&amp;$B4560,Mapping!$C:$G,5,0)</f>
        <v>OTC</v>
      </c>
      <c r="L4560" t="str">
        <f>VLOOKUP(J4560&amp;H4560,Mapping!J:K,2,0)</f>
        <v>Nicorette Gums</v>
      </c>
      <c r="M4560" t="str">
        <f>IF(OR(I4560="PIZ BUIN",I4560="LISTERINE"),VLOOKUP(E4560,MAPEO!C:D,2,0)&amp;" "&amp;H4560,VLOOKUP(E4560,MAPEO!C:D,2,0))</f>
        <v>Nicorette</v>
      </c>
      <c r="N4560">
        <f>VLOOKUP(F4560,MD!A:B,2,0)</f>
        <v>0</v>
      </c>
    </row>
    <row r="4561" spans="1:14">
      <c r="A4561" t="s">
        <v>133</v>
      </c>
      <c r="B4561" t="s">
        <v>0</v>
      </c>
      <c r="C4561" t="s">
        <v>227</v>
      </c>
      <c r="D4561" t="s">
        <v>446</v>
      </c>
      <c r="E4561" t="s">
        <v>726</v>
      </c>
      <c r="F4561" t="s">
        <v>489</v>
      </c>
      <c r="G4561" s="3">
        <v>14344.73</v>
      </c>
      <c r="H4561" s="3" t="str">
        <f>VLOOKUP($A4561&amp;$C4561&amp;$B4561,Mapping!$C:$G,3,0)</f>
        <v>PHARMA</v>
      </c>
      <c r="I4561" t="str">
        <f>VLOOKUP($A4561&amp;$C4561&amp;$B4561,Mapping!$C:$G,4,0)</f>
        <v>NICORETTE</v>
      </c>
      <c r="J4561" t="str">
        <f t="shared" si="71"/>
        <v>NICORETTE GUMS</v>
      </c>
      <c r="K4561" t="str">
        <f>VLOOKUP($A4561&amp;$C4561&amp;$B4561,Mapping!$C:$G,5,0)</f>
        <v>OTC</v>
      </c>
      <c r="L4561" t="str">
        <f>VLOOKUP(J4561&amp;H4561,Mapping!J:K,2,0)</f>
        <v>Nicorette Gums</v>
      </c>
      <c r="M4561" t="str">
        <f>IF(OR(I4561="PIZ BUIN",I4561="LISTERINE"),VLOOKUP(E4561,MAPEO!C:D,2,0)&amp;" "&amp;H4561,VLOOKUP(E4561,MAPEO!C:D,2,0))</f>
        <v>Nicorette</v>
      </c>
      <c r="N4561">
        <f>VLOOKUP(F4561,MD!A:B,2,0)</f>
        <v>0</v>
      </c>
    </row>
    <row r="4562" spans="1:14">
      <c r="A4562" t="s">
        <v>133</v>
      </c>
      <c r="B4562" t="s">
        <v>0</v>
      </c>
      <c r="C4562" t="s">
        <v>227</v>
      </c>
      <c r="D4562" t="s">
        <v>446</v>
      </c>
      <c r="E4562" t="s">
        <v>726</v>
      </c>
      <c r="F4562" t="s">
        <v>490</v>
      </c>
      <c r="G4562" s="3">
        <v>47787.03</v>
      </c>
      <c r="H4562" s="3" t="str">
        <f>VLOOKUP($A4562&amp;$C4562&amp;$B4562,Mapping!$C:$G,3,0)</f>
        <v>PHARMA</v>
      </c>
      <c r="I4562" t="str">
        <f>VLOOKUP($A4562&amp;$C4562&amp;$B4562,Mapping!$C:$G,4,0)</f>
        <v>NICORETTE</v>
      </c>
      <c r="J4562" t="str">
        <f t="shared" si="71"/>
        <v>NICORETTE GUMS</v>
      </c>
      <c r="K4562" t="str">
        <f>VLOOKUP($A4562&amp;$C4562&amp;$B4562,Mapping!$C:$G,5,0)</f>
        <v>OTC</v>
      </c>
      <c r="L4562" t="str">
        <f>VLOOKUP(J4562&amp;H4562,Mapping!J:K,2,0)</f>
        <v>Nicorette Gums</v>
      </c>
      <c r="M4562" t="str">
        <f>IF(OR(I4562="PIZ BUIN",I4562="LISTERINE"),VLOOKUP(E4562,MAPEO!C:D,2,0)&amp;" "&amp;H4562,VLOOKUP(E4562,MAPEO!C:D,2,0))</f>
        <v>Nicorette</v>
      </c>
      <c r="N4562">
        <f>VLOOKUP(F4562,MD!A:B,2,0)</f>
        <v>0</v>
      </c>
    </row>
    <row r="4563" spans="1:14">
      <c r="A4563" t="s">
        <v>133</v>
      </c>
      <c r="B4563" t="s">
        <v>0</v>
      </c>
      <c r="C4563" t="s">
        <v>227</v>
      </c>
      <c r="D4563" t="s">
        <v>446</v>
      </c>
      <c r="E4563" t="s">
        <v>726</v>
      </c>
      <c r="F4563" t="s">
        <v>491</v>
      </c>
      <c r="G4563" s="3">
        <v>31542.57</v>
      </c>
      <c r="H4563" s="3" t="str">
        <f>VLOOKUP($A4563&amp;$C4563&amp;$B4563,Mapping!$C:$G,3,0)</f>
        <v>PHARMA</v>
      </c>
      <c r="I4563" t="str">
        <f>VLOOKUP($A4563&amp;$C4563&amp;$B4563,Mapping!$C:$G,4,0)</f>
        <v>NICORETTE</v>
      </c>
      <c r="J4563" t="str">
        <f t="shared" si="71"/>
        <v>NICORETTE GUMS</v>
      </c>
      <c r="K4563" t="str">
        <f>VLOOKUP($A4563&amp;$C4563&amp;$B4563,Mapping!$C:$G,5,0)</f>
        <v>OTC</v>
      </c>
      <c r="L4563" t="str">
        <f>VLOOKUP(J4563&amp;H4563,Mapping!J:K,2,0)</f>
        <v>Nicorette Gums</v>
      </c>
      <c r="M4563" t="str">
        <f>IF(OR(I4563="PIZ BUIN",I4563="LISTERINE"),VLOOKUP(E4563,MAPEO!C:D,2,0)&amp;" "&amp;H4563,VLOOKUP(E4563,MAPEO!C:D,2,0))</f>
        <v>Nicorette</v>
      </c>
      <c r="N4563">
        <f>VLOOKUP(F4563,MD!A:B,2,0)</f>
        <v>0</v>
      </c>
    </row>
    <row r="4564" spans="1:14">
      <c r="A4564" t="s">
        <v>133</v>
      </c>
      <c r="B4564" t="s">
        <v>0</v>
      </c>
      <c r="C4564" t="s">
        <v>227</v>
      </c>
      <c r="D4564" t="s">
        <v>446</v>
      </c>
      <c r="E4564" t="s">
        <v>726</v>
      </c>
      <c r="F4564" t="s">
        <v>492</v>
      </c>
      <c r="G4564" s="3">
        <v>40439.51</v>
      </c>
      <c r="H4564" s="3" t="str">
        <f>VLOOKUP($A4564&amp;$C4564&amp;$B4564,Mapping!$C:$G,3,0)</f>
        <v>PHARMA</v>
      </c>
      <c r="I4564" t="str">
        <f>VLOOKUP($A4564&amp;$C4564&amp;$B4564,Mapping!$C:$G,4,0)</f>
        <v>NICORETTE</v>
      </c>
      <c r="J4564" t="str">
        <f t="shared" si="71"/>
        <v>NICORETTE GUMS</v>
      </c>
      <c r="K4564" t="str">
        <f>VLOOKUP($A4564&amp;$C4564&amp;$B4564,Mapping!$C:$G,5,0)</f>
        <v>OTC</v>
      </c>
      <c r="L4564" t="str">
        <f>VLOOKUP(J4564&amp;H4564,Mapping!J:K,2,0)</f>
        <v>Nicorette Gums</v>
      </c>
      <c r="M4564" t="str">
        <f>IF(OR(I4564="PIZ BUIN",I4564="LISTERINE"),VLOOKUP(E4564,MAPEO!C:D,2,0)&amp;" "&amp;H4564,VLOOKUP(E4564,MAPEO!C:D,2,0))</f>
        <v>Nicorette</v>
      </c>
      <c r="N4564">
        <f>VLOOKUP(F4564,MD!A:B,2,0)</f>
        <v>0</v>
      </c>
    </row>
    <row r="4565" spans="1:14">
      <c r="A4565" t="s">
        <v>133</v>
      </c>
      <c r="B4565" t="s">
        <v>0</v>
      </c>
      <c r="C4565" t="s">
        <v>227</v>
      </c>
      <c r="D4565" t="s">
        <v>446</v>
      </c>
      <c r="E4565" t="s">
        <v>726</v>
      </c>
      <c r="F4565" t="s">
        <v>493</v>
      </c>
      <c r="G4565" s="3">
        <v>183412.89</v>
      </c>
      <c r="H4565" s="3" t="str">
        <f>VLOOKUP($A4565&amp;$C4565&amp;$B4565,Mapping!$C:$G,3,0)</f>
        <v>PHARMA</v>
      </c>
      <c r="I4565" t="str">
        <f>VLOOKUP($A4565&amp;$C4565&amp;$B4565,Mapping!$C:$G,4,0)</f>
        <v>NICORETTE</v>
      </c>
      <c r="J4565" t="str">
        <f t="shared" si="71"/>
        <v>NICORETTE GUMS</v>
      </c>
      <c r="K4565" t="str">
        <f>VLOOKUP($A4565&amp;$C4565&amp;$B4565,Mapping!$C:$G,5,0)</f>
        <v>OTC</v>
      </c>
      <c r="L4565" t="str">
        <f>VLOOKUP(J4565&amp;H4565,Mapping!J:K,2,0)</f>
        <v>Nicorette Gums</v>
      </c>
      <c r="M4565" t="str">
        <f>IF(OR(I4565="PIZ BUIN",I4565="LISTERINE"),VLOOKUP(E4565,MAPEO!C:D,2,0)&amp;" "&amp;H4565,VLOOKUP(E4565,MAPEO!C:D,2,0))</f>
        <v>Nicorette</v>
      </c>
      <c r="N4565">
        <f>VLOOKUP(F4565,MD!A:B,2,0)</f>
        <v>0</v>
      </c>
    </row>
    <row r="4566" spans="1:14">
      <c r="A4566" t="s">
        <v>133</v>
      </c>
      <c r="B4566" t="s">
        <v>0</v>
      </c>
      <c r="C4566" t="s">
        <v>227</v>
      </c>
      <c r="D4566" t="s">
        <v>446</v>
      </c>
      <c r="E4566" t="s">
        <v>726</v>
      </c>
      <c r="F4566" t="s">
        <v>95</v>
      </c>
      <c r="G4566" s="3">
        <v>3646.43</v>
      </c>
      <c r="H4566" s="3" t="str">
        <f>VLOOKUP($A4566&amp;$C4566&amp;$B4566,Mapping!$C:$G,3,0)</f>
        <v>PHARMA</v>
      </c>
      <c r="I4566" t="str">
        <f>VLOOKUP($A4566&amp;$C4566&amp;$B4566,Mapping!$C:$G,4,0)</f>
        <v>NICORETTE</v>
      </c>
      <c r="J4566" t="str">
        <f t="shared" si="71"/>
        <v>NICORETTE GUMS</v>
      </c>
      <c r="K4566" t="str">
        <f>VLOOKUP($A4566&amp;$C4566&amp;$B4566,Mapping!$C:$G,5,0)</f>
        <v>OTC</v>
      </c>
      <c r="L4566" t="str">
        <f>VLOOKUP(J4566&amp;H4566,Mapping!J:K,2,0)</f>
        <v>Nicorette Gums</v>
      </c>
      <c r="M4566" t="str">
        <f>IF(OR(I4566="PIZ BUIN",I4566="LISTERINE"),VLOOKUP(E4566,MAPEO!C:D,2,0)&amp;" "&amp;H4566,VLOOKUP(E4566,MAPEO!C:D,2,0))</f>
        <v>Nicorette</v>
      </c>
      <c r="N4566" t="str">
        <f>VLOOKUP(F4566,MD!A:B,2,0)</f>
        <v>YTD 2015</v>
      </c>
    </row>
    <row r="4567" spans="1:14">
      <c r="A4567" t="s">
        <v>133</v>
      </c>
      <c r="B4567" t="s">
        <v>0</v>
      </c>
      <c r="C4567" t="s">
        <v>227</v>
      </c>
      <c r="D4567" t="s">
        <v>446</v>
      </c>
      <c r="E4567" t="s">
        <v>726</v>
      </c>
      <c r="F4567" t="s">
        <v>96</v>
      </c>
      <c r="G4567" s="3">
        <v>27440.95</v>
      </c>
      <c r="H4567" s="3" t="str">
        <f>VLOOKUP($A4567&amp;$C4567&amp;$B4567,Mapping!$C:$G,3,0)</f>
        <v>PHARMA</v>
      </c>
      <c r="I4567" t="str">
        <f>VLOOKUP($A4567&amp;$C4567&amp;$B4567,Mapping!$C:$G,4,0)</f>
        <v>NICORETTE</v>
      </c>
      <c r="J4567" t="str">
        <f t="shared" si="71"/>
        <v>NICORETTE GUMS</v>
      </c>
      <c r="K4567" t="str">
        <f>VLOOKUP($A4567&amp;$C4567&amp;$B4567,Mapping!$C:$G,5,0)</f>
        <v>OTC</v>
      </c>
      <c r="L4567" t="str">
        <f>VLOOKUP(J4567&amp;H4567,Mapping!J:K,2,0)</f>
        <v>Nicorette Gums</v>
      </c>
      <c r="M4567" t="str">
        <f>IF(OR(I4567="PIZ BUIN",I4567="LISTERINE"),VLOOKUP(E4567,MAPEO!C:D,2,0)&amp;" "&amp;H4567,VLOOKUP(E4567,MAPEO!C:D,2,0))</f>
        <v>Nicorette</v>
      </c>
      <c r="N4567" t="str">
        <f>VLOOKUP(F4567,MD!A:B,2,0)</f>
        <v>YTD 2015</v>
      </c>
    </row>
    <row r="4568" spans="1:14">
      <c r="A4568" t="s">
        <v>133</v>
      </c>
      <c r="B4568" t="s">
        <v>0</v>
      </c>
      <c r="C4568" t="s">
        <v>227</v>
      </c>
      <c r="D4568" t="s">
        <v>446</v>
      </c>
      <c r="E4568" t="s">
        <v>726</v>
      </c>
      <c r="F4568" t="s">
        <v>97</v>
      </c>
      <c r="G4568" s="3">
        <v>66479.75</v>
      </c>
      <c r="H4568" s="3" t="str">
        <f>VLOOKUP($A4568&amp;$C4568&amp;$B4568,Mapping!$C:$G,3,0)</f>
        <v>PHARMA</v>
      </c>
      <c r="I4568" t="str">
        <f>VLOOKUP($A4568&amp;$C4568&amp;$B4568,Mapping!$C:$G,4,0)</f>
        <v>NICORETTE</v>
      </c>
      <c r="J4568" t="str">
        <f t="shared" si="71"/>
        <v>NICORETTE GUMS</v>
      </c>
      <c r="K4568" t="str">
        <f>VLOOKUP($A4568&amp;$C4568&amp;$B4568,Mapping!$C:$G,5,0)</f>
        <v>OTC</v>
      </c>
      <c r="L4568" t="str">
        <f>VLOOKUP(J4568&amp;H4568,Mapping!J:K,2,0)</f>
        <v>Nicorette Gums</v>
      </c>
      <c r="M4568" t="str">
        <f>IF(OR(I4568="PIZ BUIN",I4568="LISTERINE"),VLOOKUP(E4568,MAPEO!C:D,2,0)&amp;" "&amp;H4568,VLOOKUP(E4568,MAPEO!C:D,2,0))</f>
        <v>Nicorette</v>
      </c>
      <c r="N4568" t="str">
        <f>VLOOKUP(F4568,MD!A:B,2,0)</f>
        <v>YTD 2015</v>
      </c>
    </row>
    <row r="4569" spans="1:14">
      <c r="A4569" t="s">
        <v>133</v>
      </c>
      <c r="B4569" t="s">
        <v>0</v>
      </c>
      <c r="C4569" t="s">
        <v>227</v>
      </c>
      <c r="D4569" t="s">
        <v>446</v>
      </c>
      <c r="E4569" t="s">
        <v>726</v>
      </c>
      <c r="F4569" t="s">
        <v>101</v>
      </c>
      <c r="G4569" s="3">
        <v>14880.8</v>
      </c>
      <c r="H4569" s="3" t="str">
        <f>VLOOKUP($A4569&amp;$C4569&amp;$B4569,Mapping!$C:$G,3,0)</f>
        <v>PHARMA</v>
      </c>
      <c r="I4569" t="str">
        <f>VLOOKUP($A4569&amp;$C4569&amp;$B4569,Mapping!$C:$G,4,0)</f>
        <v>NICORETTE</v>
      </c>
      <c r="J4569" t="str">
        <f t="shared" si="71"/>
        <v>NICORETTE GUMS</v>
      </c>
      <c r="K4569" t="str">
        <f>VLOOKUP($A4569&amp;$C4569&amp;$B4569,Mapping!$C:$G,5,0)</f>
        <v>OTC</v>
      </c>
      <c r="L4569" t="str">
        <f>VLOOKUP(J4569&amp;H4569,Mapping!J:K,2,0)</f>
        <v>Nicorette Gums</v>
      </c>
      <c r="M4569" t="str">
        <f>IF(OR(I4569="PIZ BUIN",I4569="LISTERINE"),VLOOKUP(E4569,MAPEO!C:D,2,0)&amp;" "&amp;H4569,VLOOKUP(E4569,MAPEO!C:D,2,0))</f>
        <v>Nicorette</v>
      </c>
      <c r="N4569" t="str">
        <f>VLOOKUP(F4569,MD!A:B,2,0)</f>
        <v>YTD 2015</v>
      </c>
    </row>
    <row r="4570" spans="1:14">
      <c r="A4570" t="s">
        <v>133</v>
      </c>
      <c r="B4570" t="s">
        <v>0</v>
      </c>
      <c r="C4570" t="s">
        <v>227</v>
      </c>
      <c r="D4570" t="s">
        <v>446</v>
      </c>
      <c r="E4570" t="s">
        <v>726</v>
      </c>
      <c r="F4570" t="s">
        <v>104</v>
      </c>
      <c r="G4570" s="3">
        <v>34396.15</v>
      </c>
      <c r="H4570" s="3" t="str">
        <f>VLOOKUP($A4570&amp;$C4570&amp;$B4570,Mapping!$C:$G,3,0)</f>
        <v>PHARMA</v>
      </c>
      <c r="I4570" t="str">
        <f>VLOOKUP($A4570&amp;$C4570&amp;$B4570,Mapping!$C:$G,4,0)</f>
        <v>NICORETTE</v>
      </c>
      <c r="J4570" t="str">
        <f t="shared" si="71"/>
        <v>NICORETTE GUMS</v>
      </c>
      <c r="K4570" t="str">
        <f>VLOOKUP($A4570&amp;$C4570&amp;$B4570,Mapping!$C:$G,5,0)</f>
        <v>OTC</v>
      </c>
      <c r="L4570" t="str">
        <f>VLOOKUP(J4570&amp;H4570,Mapping!J:K,2,0)</f>
        <v>Nicorette Gums</v>
      </c>
      <c r="M4570" t="str">
        <f>IF(OR(I4570="PIZ BUIN",I4570="LISTERINE"),VLOOKUP(E4570,MAPEO!C:D,2,0)&amp;" "&amp;H4570,VLOOKUP(E4570,MAPEO!C:D,2,0))</f>
        <v>Nicorette</v>
      </c>
      <c r="N4570" t="str">
        <f>VLOOKUP(F4570,MD!A:B,2,0)</f>
        <v>YTD 2015</v>
      </c>
    </row>
    <row r="4571" spans="1:14">
      <c r="A4571" t="s">
        <v>133</v>
      </c>
      <c r="B4571" t="s">
        <v>0</v>
      </c>
      <c r="C4571" t="s">
        <v>227</v>
      </c>
      <c r="D4571" t="s">
        <v>446</v>
      </c>
      <c r="E4571" t="s">
        <v>726</v>
      </c>
      <c r="F4571" t="s">
        <v>105</v>
      </c>
      <c r="G4571" s="3">
        <v>83460.41</v>
      </c>
      <c r="H4571" s="3" t="str">
        <f>VLOOKUP($A4571&amp;$C4571&amp;$B4571,Mapping!$C:$G,3,0)</f>
        <v>PHARMA</v>
      </c>
      <c r="I4571" t="str">
        <f>VLOOKUP($A4571&amp;$C4571&amp;$B4571,Mapping!$C:$G,4,0)</f>
        <v>NICORETTE</v>
      </c>
      <c r="J4571" t="str">
        <f t="shared" si="71"/>
        <v>NICORETTE GUMS</v>
      </c>
      <c r="K4571" t="str">
        <f>VLOOKUP($A4571&amp;$C4571&amp;$B4571,Mapping!$C:$G,5,0)</f>
        <v>OTC</v>
      </c>
      <c r="L4571" t="str">
        <f>VLOOKUP(J4571&amp;H4571,Mapping!J:K,2,0)</f>
        <v>Nicorette Gums</v>
      </c>
      <c r="M4571" t="str">
        <f>IF(OR(I4571="PIZ BUIN",I4571="LISTERINE"),VLOOKUP(E4571,MAPEO!C:D,2,0)&amp;" "&amp;H4571,VLOOKUP(E4571,MAPEO!C:D,2,0))</f>
        <v>Nicorette</v>
      </c>
      <c r="N4571" t="str">
        <f>VLOOKUP(F4571,MD!A:B,2,0)</f>
        <v>YTD 2015</v>
      </c>
    </row>
    <row r="4572" spans="1:14">
      <c r="A4572" t="s">
        <v>133</v>
      </c>
      <c r="B4572" t="s">
        <v>0</v>
      </c>
      <c r="C4572" t="s">
        <v>227</v>
      </c>
      <c r="D4572" t="s">
        <v>446</v>
      </c>
      <c r="E4572" t="s">
        <v>726</v>
      </c>
      <c r="F4572" t="s">
        <v>106</v>
      </c>
      <c r="G4572" s="3">
        <v>19755.71</v>
      </c>
      <c r="H4572" s="3" t="str">
        <f>VLOOKUP($A4572&amp;$C4572&amp;$B4572,Mapping!$C:$G,3,0)</f>
        <v>PHARMA</v>
      </c>
      <c r="I4572" t="str">
        <f>VLOOKUP($A4572&amp;$C4572&amp;$B4572,Mapping!$C:$G,4,0)</f>
        <v>NICORETTE</v>
      </c>
      <c r="J4572" t="str">
        <f t="shared" si="71"/>
        <v>NICORETTE GUMS</v>
      </c>
      <c r="K4572" t="str">
        <f>VLOOKUP($A4572&amp;$C4572&amp;$B4572,Mapping!$C:$G,5,0)</f>
        <v>OTC</v>
      </c>
      <c r="L4572" t="str">
        <f>VLOOKUP(J4572&amp;H4572,Mapping!J:K,2,0)</f>
        <v>Nicorette Gums</v>
      </c>
      <c r="M4572" t="str">
        <f>IF(OR(I4572="PIZ BUIN",I4572="LISTERINE"),VLOOKUP(E4572,MAPEO!C:D,2,0)&amp;" "&amp;H4572,VLOOKUP(E4572,MAPEO!C:D,2,0))</f>
        <v>Nicorette</v>
      </c>
      <c r="N4572" t="str">
        <f>VLOOKUP(F4572,MD!A:B,2,0)</f>
        <v>YTD 2015</v>
      </c>
    </row>
    <row r="4573" spans="1:14">
      <c r="A4573" t="s">
        <v>133</v>
      </c>
      <c r="B4573" t="s">
        <v>0</v>
      </c>
      <c r="C4573" t="s">
        <v>227</v>
      </c>
      <c r="D4573" t="s">
        <v>446</v>
      </c>
      <c r="E4573" t="s">
        <v>726</v>
      </c>
      <c r="F4573" t="s">
        <v>108</v>
      </c>
      <c r="G4573" s="3">
        <v>15077.06</v>
      </c>
      <c r="H4573" s="3" t="str">
        <f>VLOOKUP($A4573&amp;$C4573&amp;$B4573,Mapping!$C:$G,3,0)</f>
        <v>PHARMA</v>
      </c>
      <c r="I4573" t="str">
        <f>VLOOKUP($A4573&amp;$C4573&amp;$B4573,Mapping!$C:$G,4,0)</f>
        <v>NICORETTE</v>
      </c>
      <c r="J4573" t="str">
        <f t="shared" si="71"/>
        <v>NICORETTE GUMS</v>
      </c>
      <c r="K4573" t="str">
        <f>VLOOKUP($A4573&amp;$C4573&amp;$B4573,Mapping!$C:$G,5,0)</f>
        <v>OTC</v>
      </c>
      <c r="L4573" t="str">
        <f>VLOOKUP(J4573&amp;H4573,Mapping!J:K,2,0)</f>
        <v>Nicorette Gums</v>
      </c>
      <c r="M4573" t="str">
        <f>IF(OR(I4573="PIZ BUIN",I4573="LISTERINE"),VLOOKUP(E4573,MAPEO!C:D,2,0)&amp;" "&amp;H4573,VLOOKUP(E4573,MAPEO!C:D,2,0))</f>
        <v>Nicorette</v>
      </c>
      <c r="N4573">
        <f>VLOOKUP(F4573,MD!A:B,2,0)</f>
        <v>0</v>
      </c>
    </row>
    <row r="4574" spans="1:14">
      <c r="A4574" t="s">
        <v>133</v>
      </c>
      <c r="B4574" t="s">
        <v>0</v>
      </c>
      <c r="C4574" t="s">
        <v>227</v>
      </c>
      <c r="D4574" t="s">
        <v>446</v>
      </c>
      <c r="E4574" t="s">
        <v>726</v>
      </c>
      <c r="F4574" t="s">
        <v>109</v>
      </c>
      <c r="G4574" s="3">
        <v>85913.46</v>
      </c>
      <c r="H4574" s="3" t="str">
        <f>VLOOKUP($A4574&amp;$C4574&amp;$B4574,Mapping!$C:$G,3,0)</f>
        <v>PHARMA</v>
      </c>
      <c r="I4574" t="str">
        <f>VLOOKUP($A4574&amp;$C4574&amp;$B4574,Mapping!$C:$G,4,0)</f>
        <v>NICORETTE</v>
      </c>
      <c r="J4574" t="str">
        <f t="shared" si="71"/>
        <v>NICORETTE GUMS</v>
      </c>
      <c r="K4574" t="str">
        <f>VLOOKUP($A4574&amp;$C4574&amp;$B4574,Mapping!$C:$G,5,0)</f>
        <v>OTC</v>
      </c>
      <c r="L4574" t="str">
        <f>VLOOKUP(J4574&amp;H4574,Mapping!J:K,2,0)</f>
        <v>Nicorette Gums</v>
      </c>
      <c r="M4574" t="str">
        <f>IF(OR(I4574="PIZ BUIN",I4574="LISTERINE"),VLOOKUP(E4574,MAPEO!C:D,2,0)&amp;" "&amp;H4574,VLOOKUP(E4574,MAPEO!C:D,2,0))</f>
        <v>Nicorette</v>
      </c>
      <c r="N4574">
        <f>VLOOKUP(F4574,MD!A:B,2,0)</f>
        <v>0</v>
      </c>
    </row>
    <row r="4575" spans="1:14">
      <c r="A4575" t="s">
        <v>133</v>
      </c>
      <c r="B4575" t="s">
        <v>0</v>
      </c>
      <c r="C4575" t="s">
        <v>227</v>
      </c>
      <c r="D4575" t="s">
        <v>446</v>
      </c>
      <c r="E4575" t="s">
        <v>726</v>
      </c>
      <c r="F4575" t="s">
        <v>110</v>
      </c>
      <c r="G4575" s="3">
        <v>30300.240000000002</v>
      </c>
      <c r="H4575" s="3" t="str">
        <f>VLOOKUP($A4575&amp;$C4575&amp;$B4575,Mapping!$C:$G,3,0)</f>
        <v>PHARMA</v>
      </c>
      <c r="I4575" t="str">
        <f>VLOOKUP($A4575&amp;$C4575&amp;$B4575,Mapping!$C:$G,4,0)</f>
        <v>NICORETTE</v>
      </c>
      <c r="J4575" t="str">
        <f t="shared" si="71"/>
        <v>NICORETTE GUMS</v>
      </c>
      <c r="K4575" t="str">
        <f>VLOOKUP($A4575&amp;$C4575&amp;$B4575,Mapping!$C:$G,5,0)</f>
        <v>OTC</v>
      </c>
      <c r="L4575" t="str">
        <f>VLOOKUP(J4575&amp;H4575,Mapping!J:K,2,0)</f>
        <v>Nicorette Gums</v>
      </c>
      <c r="M4575" t="str">
        <f>IF(OR(I4575="PIZ BUIN",I4575="LISTERINE"),VLOOKUP(E4575,MAPEO!C:D,2,0)&amp;" "&amp;H4575,VLOOKUP(E4575,MAPEO!C:D,2,0))</f>
        <v>Nicorette</v>
      </c>
      <c r="N4575">
        <f>VLOOKUP(F4575,MD!A:B,2,0)</f>
        <v>0</v>
      </c>
    </row>
    <row r="4576" spans="1:14">
      <c r="A4576" t="s">
        <v>133</v>
      </c>
      <c r="B4576" t="s">
        <v>0</v>
      </c>
      <c r="C4576" t="s">
        <v>227</v>
      </c>
      <c r="D4576" t="s">
        <v>446</v>
      </c>
      <c r="E4576" t="s">
        <v>726</v>
      </c>
      <c r="F4576" t="s">
        <v>111</v>
      </c>
      <c r="G4576" s="3">
        <v>61064.53</v>
      </c>
      <c r="H4576" s="3" t="str">
        <f>VLOOKUP($A4576&amp;$C4576&amp;$B4576,Mapping!$C:$G,3,0)</f>
        <v>PHARMA</v>
      </c>
      <c r="I4576" t="str">
        <f>VLOOKUP($A4576&amp;$C4576&amp;$B4576,Mapping!$C:$G,4,0)</f>
        <v>NICORETTE</v>
      </c>
      <c r="J4576" t="str">
        <f t="shared" si="71"/>
        <v>NICORETTE GUMS</v>
      </c>
      <c r="K4576" t="str">
        <f>VLOOKUP($A4576&amp;$C4576&amp;$B4576,Mapping!$C:$G,5,0)</f>
        <v>OTC</v>
      </c>
      <c r="L4576" t="str">
        <f>VLOOKUP(J4576&amp;H4576,Mapping!J:K,2,0)</f>
        <v>Nicorette Gums</v>
      </c>
      <c r="M4576" t="str">
        <f>IF(OR(I4576="PIZ BUIN",I4576="LISTERINE"),VLOOKUP(E4576,MAPEO!C:D,2,0)&amp;" "&amp;H4576,VLOOKUP(E4576,MAPEO!C:D,2,0))</f>
        <v>Nicorette</v>
      </c>
      <c r="N4576">
        <f>VLOOKUP(F4576,MD!A:B,2,0)</f>
        <v>0</v>
      </c>
    </row>
    <row r="4577" spans="1:14">
      <c r="A4577" t="s">
        <v>133</v>
      </c>
      <c r="B4577" t="s">
        <v>0</v>
      </c>
      <c r="C4577" t="s">
        <v>227</v>
      </c>
      <c r="D4577" t="s">
        <v>446</v>
      </c>
      <c r="E4577" t="s">
        <v>726</v>
      </c>
      <c r="F4577" t="s">
        <v>114</v>
      </c>
      <c r="G4577" s="3">
        <v>175426.15</v>
      </c>
      <c r="H4577" s="3" t="str">
        <f>VLOOKUP($A4577&amp;$C4577&amp;$B4577,Mapping!$C:$G,3,0)</f>
        <v>PHARMA</v>
      </c>
      <c r="I4577" t="str">
        <f>VLOOKUP($A4577&amp;$C4577&amp;$B4577,Mapping!$C:$G,4,0)</f>
        <v>NICORETTE</v>
      </c>
      <c r="J4577" t="str">
        <f t="shared" si="71"/>
        <v>NICORETTE GUMS</v>
      </c>
      <c r="K4577" t="str">
        <f>VLOOKUP($A4577&amp;$C4577&amp;$B4577,Mapping!$C:$G,5,0)</f>
        <v>OTC</v>
      </c>
      <c r="L4577" t="str">
        <f>VLOOKUP(J4577&amp;H4577,Mapping!J:K,2,0)</f>
        <v>Nicorette Gums</v>
      </c>
      <c r="M4577" t="str">
        <f>IF(OR(I4577="PIZ BUIN",I4577="LISTERINE"),VLOOKUP(E4577,MAPEO!C:D,2,0)&amp;" "&amp;H4577,VLOOKUP(E4577,MAPEO!C:D,2,0))</f>
        <v>Nicorette</v>
      </c>
      <c r="N4577">
        <f>VLOOKUP(F4577,MD!A:B,2,0)</f>
        <v>0</v>
      </c>
    </row>
    <row r="4578" spans="1:14">
      <c r="A4578" t="s">
        <v>133</v>
      </c>
      <c r="B4578" t="s">
        <v>0</v>
      </c>
      <c r="C4578" t="s">
        <v>227</v>
      </c>
      <c r="D4578" t="s">
        <v>446</v>
      </c>
      <c r="E4578" t="s">
        <v>726</v>
      </c>
      <c r="F4578" t="s">
        <v>115</v>
      </c>
      <c r="G4578" s="3">
        <v>11230.74</v>
      </c>
      <c r="H4578" s="3" t="str">
        <f>VLOOKUP($A4578&amp;$C4578&amp;$B4578,Mapping!$C:$G,3,0)</f>
        <v>PHARMA</v>
      </c>
      <c r="I4578" t="str">
        <f>VLOOKUP($A4578&amp;$C4578&amp;$B4578,Mapping!$C:$G,4,0)</f>
        <v>NICORETTE</v>
      </c>
      <c r="J4578" t="str">
        <f t="shared" si="71"/>
        <v>NICORETTE GUMS</v>
      </c>
      <c r="K4578" t="str">
        <f>VLOOKUP($A4578&amp;$C4578&amp;$B4578,Mapping!$C:$G,5,0)</f>
        <v>OTC</v>
      </c>
      <c r="L4578" t="str">
        <f>VLOOKUP(J4578&amp;H4578,Mapping!J:K,2,0)</f>
        <v>Nicorette Gums</v>
      </c>
      <c r="M4578" t="str">
        <f>IF(OR(I4578="PIZ BUIN",I4578="LISTERINE"),VLOOKUP(E4578,MAPEO!C:D,2,0)&amp;" "&amp;H4578,VLOOKUP(E4578,MAPEO!C:D,2,0))</f>
        <v>Nicorette</v>
      </c>
      <c r="N4578" t="str">
        <f>VLOOKUP(F4578,MD!A:B,2,0)</f>
        <v>YTD 2016</v>
      </c>
    </row>
    <row r="4579" spans="1:14">
      <c r="A4579" t="s">
        <v>133</v>
      </c>
      <c r="B4579" t="s">
        <v>0</v>
      </c>
      <c r="C4579" t="s">
        <v>227</v>
      </c>
      <c r="D4579" t="s">
        <v>446</v>
      </c>
      <c r="E4579" t="s">
        <v>726</v>
      </c>
      <c r="F4579" t="s">
        <v>117</v>
      </c>
      <c r="G4579" s="3">
        <v>37099.339999999997</v>
      </c>
      <c r="H4579" s="3" t="str">
        <f>VLOOKUP($A4579&amp;$C4579&amp;$B4579,Mapping!$C:$G,3,0)</f>
        <v>PHARMA</v>
      </c>
      <c r="I4579" t="str">
        <f>VLOOKUP($A4579&amp;$C4579&amp;$B4579,Mapping!$C:$G,4,0)</f>
        <v>NICORETTE</v>
      </c>
      <c r="J4579" t="str">
        <f t="shared" si="71"/>
        <v>NICORETTE GUMS</v>
      </c>
      <c r="K4579" t="str">
        <f>VLOOKUP($A4579&amp;$C4579&amp;$B4579,Mapping!$C:$G,5,0)</f>
        <v>OTC</v>
      </c>
      <c r="L4579" t="str">
        <f>VLOOKUP(J4579&amp;H4579,Mapping!J:K,2,0)</f>
        <v>Nicorette Gums</v>
      </c>
      <c r="M4579" t="str">
        <f>IF(OR(I4579="PIZ BUIN",I4579="LISTERINE"),VLOOKUP(E4579,MAPEO!C:D,2,0)&amp;" "&amp;H4579,VLOOKUP(E4579,MAPEO!C:D,2,0))</f>
        <v>Nicorette</v>
      </c>
      <c r="N4579" t="str">
        <f>VLOOKUP(F4579,MD!A:B,2,0)</f>
        <v>YTD 2016</v>
      </c>
    </row>
    <row r="4580" spans="1:14">
      <c r="A4580" t="s">
        <v>133</v>
      </c>
      <c r="B4580" t="s">
        <v>0</v>
      </c>
      <c r="C4580" t="s">
        <v>227</v>
      </c>
      <c r="D4580" t="s">
        <v>446</v>
      </c>
      <c r="E4580" t="s">
        <v>726</v>
      </c>
      <c r="F4580" t="s">
        <v>118</v>
      </c>
      <c r="G4580" s="3">
        <v>62782.47</v>
      </c>
      <c r="H4580" s="3" t="str">
        <f>VLOOKUP($A4580&amp;$C4580&amp;$B4580,Mapping!$C:$G,3,0)</f>
        <v>PHARMA</v>
      </c>
      <c r="I4580" t="str">
        <f>VLOOKUP($A4580&amp;$C4580&amp;$B4580,Mapping!$C:$G,4,0)</f>
        <v>NICORETTE</v>
      </c>
      <c r="J4580" t="str">
        <f t="shared" si="71"/>
        <v>NICORETTE GUMS</v>
      </c>
      <c r="K4580" t="str">
        <f>VLOOKUP($A4580&amp;$C4580&amp;$B4580,Mapping!$C:$G,5,0)</f>
        <v>OTC</v>
      </c>
      <c r="L4580" t="str">
        <f>VLOOKUP(J4580&amp;H4580,Mapping!J:K,2,0)</f>
        <v>Nicorette Gums</v>
      </c>
      <c r="M4580" t="str">
        <f>IF(OR(I4580="PIZ BUIN",I4580="LISTERINE"),VLOOKUP(E4580,MAPEO!C:D,2,0)&amp;" "&amp;H4580,VLOOKUP(E4580,MAPEO!C:D,2,0))</f>
        <v>Nicorette</v>
      </c>
      <c r="N4580" t="str">
        <f>VLOOKUP(F4580,MD!A:B,2,0)</f>
        <v>YTD 2016</v>
      </c>
    </row>
    <row r="4581" spans="1:14">
      <c r="A4581" t="s">
        <v>133</v>
      </c>
      <c r="B4581" t="s">
        <v>0</v>
      </c>
      <c r="C4581" t="s">
        <v>227</v>
      </c>
      <c r="D4581" t="s">
        <v>446</v>
      </c>
      <c r="E4581" t="s">
        <v>727</v>
      </c>
      <c r="F4581" t="s">
        <v>482</v>
      </c>
      <c r="G4581" s="3">
        <v>-192.02</v>
      </c>
      <c r="H4581" s="3" t="str">
        <f>VLOOKUP($A4581&amp;$C4581&amp;$B4581,Mapping!$C:$G,3,0)</f>
        <v>PHARMA</v>
      </c>
      <c r="I4581" t="str">
        <f>VLOOKUP($A4581&amp;$C4581&amp;$B4581,Mapping!$C:$G,4,0)</f>
        <v>NICORETTE</v>
      </c>
      <c r="J4581" t="str">
        <f t="shared" si="71"/>
        <v>NICORETTE GUMS</v>
      </c>
      <c r="K4581" t="str">
        <f>VLOOKUP($A4581&amp;$C4581&amp;$B4581,Mapping!$C:$G,5,0)</f>
        <v>OTC</v>
      </c>
      <c r="L4581" t="str">
        <f>VLOOKUP(J4581&amp;H4581,Mapping!J:K,2,0)</f>
        <v>Nicorette Gums</v>
      </c>
      <c r="M4581" t="str">
        <f>IF(OR(I4581="PIZ BUIN",I4581="LISTERINE"),VLOOKUP(E4581,MAPEO!C:D,2,0)&amp;" "&amp;H4581,VLOOKUP(E4581,MAPEO!C:D,2,0))</f>
        <v>Nicorette</v>
      </c>
      <c r="N4581">
        <f>VLOOKUP(F4581,MD!A:B,2,0)</f>
        <v>0</v>
      </c>
    </row>
    <row r="4582" spans="1:14">
      <c r="A4582" t="s">
        <v>133</v>
      </c>
      <c r="B4582" t="s">
        <v>0</v>
      </c>
      <c r="C4582" t="s">
        <v>227</v>
      </c>
      <c r="D4582" t="s">
        <v>446</v>
      </c>
      <c r="E4582" t="s">
        <v>727</v>
      </c>
      <c r="F4582" t="s">
        <v>483</v>
      </c>
      <c r="G4582" s="3">
        <v>-569.20000000000005</v>
      </c>
      <c r="H4582" s="3" t="str">
        <f>VLOOKUP($A4582&amp;$C4582&amp;$B4582,Mapping!$C:$G,3,0)</f>
        <v>PHARMA</v>
      </c>
      <c r="I4582" t="str">
        <f>VLOOKUP($A4582&amp;$C4582&amp;$B4582,Mapping!$C:$G,4,0)</f>
        <v>NICORETTE</v>
      </c>
      <c r="J4582" t="str">
        <f t="shared" si="71"/>
        <v>NICORETTE GUMS</v>
      </c>
      <c r="K4582" t="str">
        <f>VLOOKUP($A4582&amp;$C4582&amp;$B4582,Mapping!$C:$G,5,0)</f>
        <v>OTC</v>
      </c>
      <c r="L4582" t="str">
        <f>VLOOKUP(J4582&amp;H4582,Mapping!J:K,2,0)</f>
        <v>Nicorette Gums</v>
      </c>
      <c r="M4582" t="str">
        <f>IF(OR(I4582="PIZ BUIN",I4582="LISTERINE"),VLOOKUP(E4582,MAPEO!C:D,2,0)&amp;" "&amp;H4582,VLOOKUP(E4582,MAPEO!C:D,2,0))</f>
        <v>Nicorette</v>
      </c>
      <c r="N4582">
        <f>VLOOKUP(F4582,MD!A:B,2,0)</f>
        <v>0</v>
      </c>
    </row>
    <row r="4583" spans="1:14">
      <c r="A4583" t="s">
        <v>133</v>
      </c>
      <c r="B4583" t="s">
        <v>0</v>
      </c>
      <c r="C4583" t="s">
        <v>227</v>
      </c>
      <c r="D4583" t="s">
        <v>446</v>
      </c>
      <c r="E4583" t="s">
        <v>727</v>
      </c>
      <c r="F4583" t="s">
        <v>484</v>
      </c>
      <c r="G4583" s="3">
        <v>-337.37</v>
      </c>
      <c r="H4583" s="3" t="str">
        <f>VLOOKUP($A4583&amp;$C4583&amp;$B4583,Mapping!$C:$G,3,0)</f>
        <v>PHARMA</v>
      </c>
      <c r="I4583" t="str">
        <f>VLOOKUP($A4583&amp;$C4583&amp;$B4583,Mapping!$C:$G,4,0)</f>
        <v>NICORETTE</v>
      </c>
      <c r="J4583" t="str">
        <f t="shared" si="71"/>
        <v>NICORETTE GUMS</v>
      </c>
      <c r="K4583" t="str">
        <f>VLOOKUP($A4583&amp;$C4583&amp;$B4583,Mapping!$C:$G,5,0)</f>
        <v>OTC</v>
      </c>
      <c r="L4583" t="str">
        <f>VLOOKUP(J4583&amp;H4583,Mapping!J:K,2,0)</f>
        <v>Nicorette Gums</v>
      </c>
      <c r="M4583" t="str">
        <f>IF(OR(I4583="PIZ BUIN",I4583="LISTERINE"),VLOOKUP(E4583,MAPEO!C:D,2,0)&amp;" "&amp;H4583,VLOOKUP(E4583,MAPEO!C:D,2,0))</f>
        <v>Nicorette</v>
      </c>
      <c r="N4583">
        <f>VLOOKUP(F4583,MD!A:B,2,0)</f>
        <v>0</v>
      </c>
    </row>
    <row r="4584" spans="1:14">
      <c r="A4584" t="s">
        <v>133</v>
      </c>
      <c r="B4584" t="s">
        <v>0</v>
      </c>
      <c r="C4584" t="s">
        <v>227</v>
      </c>
      <c r="D4584" t="s">
        <v>446</v>
      </c>
      <c r="E4584" t="s">
        <v>727</v>
      </c>
      <c r="F4584" t="s">
        <v>485</v>
      </c>
      <c r="G4584" s="3">
        <v>-193.54</v>
      </c>
      <c r="H4584" s="3" t="str">
        <f>VLOOKUP($A4584&amp;$C4584&amp;$B4584,Mapping!$C:$G,3,0)</f>
        <v>PHARMA</v>
      </c>
      <c r="I4584" t="str">
        <f>VLOOKUP($A4584&amp;$C4584&amp;$B4584,Mapping!$C:$G,4,0)</f>
        <v>NICORETTE</v>
      </c>
      <c r="J4584" t="str">
        <f t="shared" si="71"/>
        <v>NICORETTE GUMS</v>
      </c>
      <c r="K4584" t="str">
        <f>VLOOKUP($A4584&amp;$C4584&amp;$B4584,Mapping!$C:$G,5,0)</f>
        <v>OTC</v>
      </c>
      <c r="L4584" t="str">
        <f>VLOOKUP(J4584&amp;H4584,Mapping!J:K,2,0)</f>
        <v>Nicorette Gums</v>
      </c>
      <c r="M4584" t="str">
        <f>IF(OR(I4584="PIZ BUIN",I4584="LISTERINE"),VLOOKUP(E4584,MAPEO!C:D,2,0)&amp;" "&amp;H4584,VLOOKUP(E4584,MAPEO!C:D,2,0))</f>
        <v>Nicorette</v>
      </c>
      <c r="N4584">
        <f>VLOOKUP(F4584,MD!A:B,2,0)</f>
        <v>0</v>
      </c>
    </row>
    <row r="4585" spans="1:14">
      <c r="A4585" t="s">
        <v>133</v>
      </c>
      <c r="B4585" t="s">
        <v>0</v>
      </c>
      <c r="C4585" t="s">
        <v>227</v>
      </c>
      <c r="D4585" t="s">
        <v>446</v>
      </c>
      <c r="E4585" t="s">
        <v>727</v>
      </c>
      <c r="F4585" t="s">
        <v>486</v>
      </c>
      <c r="G4585" s="3">
        <v>-66.319999999999993</v>
      </c>
      <c r="H4585" s="3" t="str">
        <f>VLOOKUP($A4585&amp;$C4585&amp;$B4585,Mapping!$C:$G,3,0)</f>
        <v>PHARMA</v>
      </c>
      <c r="I4585" t="str">
        <f>VLOOKUP($A4585&amp;$C4585&amp;$B4585,Mapping!$C:$G,4,0)</f>
        <v>NICORETTE</v>
      </c>
      <c r="J4585" t="str">
        <f t="shared" si="71"/>
        <v>NICORETTE GUMS</v>
      </c>
      <c r="K4585" t="str">
        <f>VLOOKUP($A4585&amp;$C4585&amp;$B4585,Mapping!$C:$G,5,0)</f>
        <v>OTC</v>
      </c>
      <c r="L4585" t="str">
        <f>VLOOKUP(J4585&amp;H4585,Mapping!J:K,2,0)</f>
        <v>Nicorette Gums</v>
      </c>
      <c r="M4585" t="str">
        <f>IF(OR(I4585="PIZ BUIN",I4585="LISTERINE"),VLOOKUP(E4585,MAPEO!C:D,2,0)&amp;" "&amp;H4585,VLOOKUP(E4585,MAPEO!C:D,2,0))</f>
        <v>Nicorette</v>
      </c>
      <c r="N4585">
        <f>VLOOKUP(F4585,MD!A:B,2,0)</f>
        <v>0</v>
      </c>
    </row>
    <row r="4586" spans="1:14">
      <c r="A4586" t="s">
        <v>133</v>
      </c>
      <c r="B4586" t="s">
        <v>0</v>
      </c>
      <c r="C4586" t="s">
        <v>227</v>
      </c>
      <c r="D4586" t="s">
        <v>446</v>
      </c>
      <c r="E4586" t="s">
        <v>727</v>
      </c>
      <c r="F4586" t="s">
        <v>487</v>
      </c>
      <c r="G4586" s="3">
        <v>135.87</v>
      </c>
      <c r="H4586" s="3" t="str">
        <f>VLOOKUP($A4586&amp;$C4586&amp;$B4586,Mapping!$C:$G,3,0)</f>
        <v>PHARMA</v>
      </c>
      <c r="I4586" t="str">
        <f>VLOOKUP($A4586&amp;$C4586&amp;$B4586,Mapping!$C:$G,4,0)</f>
        <v>NICORETTE</v>
      </c>
      <c r="J4586" t="str">
        <f t="shared" si="71"/>
        <v>NICORETTE GUMS</v>
      </c>
      <c r="K4586" t="str">
        <f>VLOOKUP($A4586&amp;$C4586&amp;$B4586,Mapping!$C:$G,5,0)</f>
        <v>OTC</v>
      </c>
      <c r="L4586" t="str">
        <f>VLOOKUP(J4586&amp;H4586,Mapping!J:K,2,0)</f>
        <v>Nicorette Gums</v>
      </c>
      <c r="M4586" t="str">
        <f>IF(OR(I4586="PIZ BUIN",I4586="LISTERINE"),VLOOKUP(E4586,MAPEO!C:D,2,0)&amp;" "&amp;H4586,VLOOKUP(E4586,MAPEO!C:D,2,0))</f>
        <v>Nicorette</v>
      </c>
      <c r="N4586">
        <f>VLOOKUP(F4586,MD!A:B,2,0)</f>
        <v>0</v>
      </c>
    </row>
    <row r="4587" spans="1:14">
      <c r="A4587" t="s">
        <v>133</v>
      </c>
      <c r="B4587" t="s">
        <v>0</v>
      </c>
      <c r="C4587" t="s">
        <v>227</v>
      </c>
      <c r="D4587" t="s">
        <v>446</v>
      </c>
      <c r="E4587" t="s">
        <v>727</v>
      </c>
      <c r="F4587" t="s">
        <v>489</v>
      </c>
      <c r="G4587" s="3">
        <v>-18.760000000000002</v>
      </c>
      <c r="H4587" s="3" t="str">
        <f>VLOOKUP($A4587&amp;$C4587&amp;$B4587,Mapping!$C:$G,3,0)</f>
        <v>PHARMA</v>
      </c>
      <c r="I4587" t="str">
        <f>VLOOKUP($A4587&amp;$C4587&amp;$B4587,Mapping!$C:$G,4,0)</f>
        <v>NICORETTE</v>
      </c>
      <c r="J4587" t="str">
        <f t="shared" si="71"/>
        <v>NICORETTE GUMS</v>
      </c>
      <c r="K4587" t="str">
        <f>VLOOKUP($A4587&amp;$C4587&amp;$B4587,Mapping!$C:$G,5,0)</f>
        <v>OTC</v>
      </c>
      <c r="L4587" t="str">
        <f>VLOOKUP(J4587&amp;H4587,Mapping!J:K,2,0)</f>
        <v>Nicorette Gums</v>
      </c>
      <c r="M4587" t="str">
        <f>IF(OR(I4587="PIZ BUIN",I4587="LISTERINE"),VLOOKUP(E4587,MAPEO!C:D,2,0)&amp;" "&amp;H4587,VLOOKUP(E4587,MAPEO!C:D,2,0))</f>
        <v>Nicorette</v>
      </c>
      <c r="N4587">
        <f>VLOOKUP(F4587,MD!A:B,2,0)</f>
        <v>0</v>
      </c>
    </row>
    <row r="4588" spans="1:14">
      <c r="A4588" t="s">
        <v>133</v>
      </c>
      <c r="B4588" t="s">
        <v>0</v>
      </c>
      <c r="C4588" t="s">
        <v>227</v>
      </c>
      <c r="D4588" t="s">
        <v>446</v>
      </c>
      <c r="E4588" t="s">
        <v>727</v>
      </c>
      <c r="F4588" t="s">
        <v>490</v>
      </c>
      <c r="G4588" s="3">
        <v>2556.4699999999998</v>
      </c>
      <c r="H4588" s="3" t="str">
        <f>VLOOKUP($A4588&amp;$C4588&amp;$B4588,Mapping!$C:$G,3,0)</f>
        <v>PHARMA</v>
      </c>
      <c r="I4588" t="str">
        <f>VLOOKUP($A4588&amp;$C4588&amp;$B4588,Mapping!$C:$G,4,0)</f>
        <v>NICORETTE</v>
      </c>
      <c r="J4588" t="str">
        <f t="shared" si="71"/>
        <v>NICORETTE GUMS</v>
      </c>
      <c r="K4588" t="str">
        <f>VLOOKUP($A4588&amp;$C4588&amp;$B4588,Mapping!$C:$G,5,0)</f>
        <v>OTC</v>
      </c>
      <c r="L4588" t="str">
        <f>VLOOKUP(J4588&amp;H4588,Mapping!J:K,2,0)</f>
        <v>Nicorette Gums</v>
      </c>
      <c r="M4588" t="str">
        <f>IF(OR(I4588="PIZ BUIN",I4588="LISTERINE"),VLOOKUP(E4588,MAPEO!C:D,2,0)&amp;" "&amp;H4588,VLOOKUP(E4588,MAPEO!C:D,2,0))</f>
        <v>Nicorette</v>
      </c>
      <c r="N4588">
        <f>VLOOKUP(F4588,MD!A:B,2,0)</f>
        <v>0</v>
      </c>
    </row>
    <row r="4589" spans="1:14">
      <c r="A4589" t="s">
        <v>133</v>
      </c>
      <c r="B4589" t="s">
        <v>0</v>
      </c>
      <c r="C4589" t="s">
        <v>227</v>
      </c>
      <c r="D4589" t="s">
        <v>446</v>
      </c>
      <c r="E4589" t="s">
        <v>727</v>
      </c>
      <c r="F4589" t="s">
        <v>491</v>
      </c>
      <c r="G4589" s="3">
        <v>-11.97</v>
      </c>
      <c r="H4589" s="3" t="str">
        <f>VLOOKUP($A4589&amp;$C4589&amp;$B4589,Mapping!$C:$G,3,0)</f>
        <v>PHARMA</v>
      </c>
      <c r="I4589" t="str">
        <f>VLOOKUP($A4589&amp;$C4589&amp;$B4589,Mapping!$C:$G,4,0)</f>
        <v>NICORETTE</v>
      </c>
      <c r="J4589" t="str">
        <f t="shared" si="71"/>
        <v>NICORETTE GUMS</v>
      </c>
      <c r="K4589" t="str">
        <f>VLOOKUP($A4589&amp;$C4589&amp;$B4589,Mapping!$C:$G,5,0)</f>
        <v>OTC</v>
      </c>
      <c r="L4589" t="str">
        <f>VLOOKUP(J4589&amp;H4589,Mapping!J:K,2,0)</f>
        <v>Nicorette Gums</v>
      </c>
      <c r="M4589" t="str">
        <f>IF(OR(I4589="PIZ BUIN",I4589="LISTERINE"),VLOOKUP(E4589,MAPEO!C:D,2,0)&amp;" "&amp;H4589,VLOOKUP(E4589,MAPEO!C:D,2,0))</f>
        <v>Nicorette</v>
      </c>
      <c r="N4589">
        <f>VLOOKUP(F4589,MD!A:B,2,0)</f>
        <v>0</v>
      </c>
    </row>
    <row r="4590" spans="1:14">
      <c r="A4590" t="s">
        <v>133</v>
      </c>
      <c r="B4590" t="s">
        <v>0</v>
      </c>
      <c r="C4590" t="s">
        <v>227</v>
      </c>
      <c r="D4590" t="s">
        <v>446</v>
      </c>
      <c r="E4590" t="s">
        <v>727</v>
      </c>
      <c r="F4590" t="s">
        <v>492</v>
      </c>
      <c r="G4590" s="3">
        <v>-41.31</v>
      </c>
      <c r="H4590" s="3" t="str">
        <f>VLOOKUP($A4590&amp;$C4590&amp;$B4590,Mapping!$C:$G,3,0)</f>
        <v>PHARMA</v>
      </c>
      <c r="I4590" t="str">
        <f>VLOOKUP($A4590&amp;$C4590&amp;$B4590,Mapping!$C:$G,4,0)</f>
        <v>NICORETTE</v>
      </c>
      <c r="J4590" t="str">
        <f t="shared" si="71"/>
        <v>NICORETTE GUMS</v>
      </c>
      <c r="K4590" t="str">
        <f>VLOOKUP($A4590&amp;$C4590&amp;$B4590,Mapping!$C:$G,5,0)</f>
        <v>OTC</v>
      </c>
      <c r="L4590" t="str">
        <f>VLOOKUP(J4590&amp;H4590,Mapping!J:K,2,0)</f>
        <v>Nicorette Gums</v>
      </c>
      <c r="M4590" t="str">
        <f>IF(OR(I4590="PIZ BUIN",I4590="LISTERINE"),VLOOKUP(E4590,MAPEO!C:D,2,0)&amp;" "&amp;H4590,VLOOKUP(E4590,MAPEO!C:D,2,0))</f>
        <v>Nicorette</v>
      </c>
      <c r="N4590">
        <f>VLOOKUP(F4590,MD!A:B,2,0)</f>
        <v>0</v>
      </c>
    </row>
    <row r="4591" spans="1:14">
      <c r="A4591" t="s">
        <v>133</v>
      </c>
      <c r="B4591" t="s">
        <v>0</v>
      </c>
      <c r="C4591" t="s">
        <v>227</v>
      </c>
      <c r="D4591" t="s">
        <v>446</v>
      </c>
      <c r="E4591" t="s">
        <v>727</v>
      </c>
      <c r="F4591" t="s">
        <v>493</v>
      </c>
      <c r="G4591" s="3">
        <v>-3003.9</v>
      </c>
      <c r="H4591" s="3" t="str">
        <f>VLOOKUP($A4591&amp;$C4591&amp;$B4591,Mapping!$C:$G,3,0)</f>
        <v>PHARMA</v>
      </c>
      <c r="I4591" t="str">
        <f>VLOOKUP($A4591&amp;$C4591&amp;$B4591,Mapping!$C:$G,4,0)</f>
        <v>NICORETTE</v>
      </c>
      <c r="J4591" t="str">
        <f t="shared" si="71"/>
        <v>NICORETTE GUMS</v>
      </c>
      <c r="K4591" t="str">
        <f>VLOOKUP($A4591&amp;$C4591&amp;$B4591,Mapping!$C:$G,5,0)</f>
        <v>OTC</v>
      </c>
      <c r="L4591" t="str">
        <f>VLOOKUP(J4591&amp;H4591,Mapping!J:K,2,0)</f>
        <v>Nicorette Gums</v>
      </c>
      <c r="M4591" t="str">
        <f>IF(OR(I4591="PIZ BUIN",I4591="LISTERINE"),VLOOKUP(E4591,MAPEO!C:D,2,0)&amp;" "&amp;H4591,VLOOKUP(E4591,MAPEO!C:D,2,0))</f>
        <v>Nicorette</v>
      </c>
      <c r="N4591">
        <f>VLOOKUP(F4591,MD!A:B,2,0)</f>
        <v>0</v>
      </c>
    </row>
    <row r="4592" spans="1:14">
      <c r="A4592" t="s">
        <v>133</v>
      </c>
      <c r="B4592" t="s">
        <v>0</v>
      </c>
      <c r="C4592" t="s">
        <v>227</v>
      </c>
      <c r="D4592" t="s">
        <v>446</v>
      </c>
      <c r="E4592" t="s">
        <v>727</v>
      </c>
      <c r="F4592" t="s">
        <v>96</v>
      </c>
      <c r="G4592" s="3">
        <v>-68.5</v>
      </c>
      <c r="H4592" s="3" t="str">
        <f>VLOOKUP($A4592&amp;$C4592&amp;$B4592,Mapping!$C:$G,3,0)</f>
        <v>PHARMA</v>
      </c>
      <c r="I4592" t="str">
        <f>VLOOKUP($A4592&amp;$C4592&amp;$B4592,Mapping!$C:$G,4,0)</f>
        <v>NICORETTE</v>
      </c>
      <c r="J4592" t="str">
        <f t="shared" si="71"/>
        <v>NICORETTE GUMS</v>
      </c>
      <c r="K4592" t="str">
        <f>VLOOKUP($A4592&amp;$C4592&amp;$B4592,Mapping!$C:$G,5,0)</f>
        <v>OTC</v>
      </c>
      <c r="L4592" t="str">
        <f>VLOOKUP(J4592&amp;H4592,Mapping!J:K,2,0)</f>
        <v>Nicorette Gums</v>
      </c>
      <c r="M4592" t="str">
        <f>IF(OR(I4592="PIZ BUIN",I4592="LISTERINE"),VLOOKUP(E4592,MAPEO!C:D,2,0)&amp;" "&amp;H4592,VLOOKUP(E4592,MAPEO!C:D,2,0))</f>
        <v>Nicorette</v>
      </c>
      <c r="N4592" t="str">
        <f>VLOOKUP(F4592,MD!A:B,2,0)</f>
        <v>YTD 2015</v>
      </c>
    </row>
    <row r="4593" spans="1:14">
      <c r="A4593" t="s">
        <v>133</v>
      </c>
      <c r="B4593" t="s">
        <v>0</v>
      </c>
      <c r="C4593" t="s">
        <v>227</v>
      </c>
      <c r="D4593" t="s">
        <v>446</v>
      </c>
      <c r="E4593" t="s">
        <v>727</v>
      </c>
      <c r="F4593" t="s">
        <v>97</v>
      </c>
      <c r="G4593" s="3">
        <v>81.48</v>
      </c>
      <c r="H4593" s="3" t="str">
        <f>VLOOKUP($A4593&amp;$C4593&amp;$B4593,Mapping!$C:$G,3,0)</f>
        <v>PHARMA</v>
      </c>
      <c r="I4593" t="str">
        <f>VLOOKUP($A4593&amp;$C4593&amp;$B4593,Mapping!$C:$G,4,0)</f>
        <v>NICORETTE</v>
      </c>
      <c r="J4593" t="str">
        <f t="shared" si="71"/>
        <v>NICORETTE GUMS</v>
      </c>
      <c r="K4593" t="str">
        <f>VLOOKUP($A4593&amp;$C4593&amp;$B4593,Mapping!$C:$G,5,0)</f>
        <v>OTC</v>
      </c>
      <c r="L4593" t="str">
        <f>VLOOKUP(J4593&amp;H4593,Mapping!J:K,2,0)</f>
        <v>Nicorette Gums</v>
      </c>
      <c r="M4593" t="str">
        <f>IF(OR(I4593="PIZ BUIN",I4593="LISTERINE"),VLOOKUP(E4593,MAPEO!C:D,2,0)&amp;" "&amp;H4593,VLOOKUP(E4593,MAPEO!C:D,2,0))</f>
        <v>Nicorette</v>
      </c>
      <c r="N4593" t="str">
        <f>VLOOKUP(F4593,MD!A:B,2,0)</f>
        <v>YTD 2015</v>
      </c>
    </row>
    <row r="4594" spans="1:14">
      <c r="A4594" t="s">
        <v>133</v>
      </c>
      <c r="B4594" t="s">
        <v>0</v>
      </c>
      <c r="C4594" t="s">
        <v>227</v>
      </c>
      <c r="D4594" t="s">
        <v>446</v>
      </c>
      <c r="E4594" t="s">
        <v>727</v>
      </c>
      <c r="F4594" t="s">
        <v>101</v>
      </c>
      <c r="G4594" s="3">
        <v>-26.64</v>
      </c>
      <c r="H4594" s="3" t="str">
        <f>VLOOKUP($A4594&amp;$C4594&amp;$B4594,Mapping!$C:$G,3,0)</f>
        <v>PHARMA</v>
      </c>
      <c r="I4594" t="str">
        <f>VLOOKUP($A4594&amp;$C4594&amp;$B4594,Mapping!$C:$G,4,0)</f>
        <v>NICORETTE</v>
      </c>
      <c r="J4594" t="str">
        <f t="shared" si="71"/>
        <v>NICORETTE GUMS</v>
      </c>
      <c r="K4594" t="str">
        <f>VLOOKUP($A4594&amp;$C4594&amp;$B4594,Mapping!$C:$G,5,0)</f>
        <v>OTC</v>
      </c>
      <c r="L4594" t="str">
        <f>VLOOKUP(J4594&amp;H4594,Mapping!J:K,2,0)</f>
        <v>Nicorette Gums</v>
      </c>
      <c r="M4594" t="str">
        <f>IF(OR(I4594="PIZ BUIN",I4594="LISTERINE"),VLOOKUP(E4594,MAPEO!C:D,2,0)&amp;" "&amp;H4594,VLOOKUP(E4594,MAPEO!C:D,2,0))</f>
        <v>Nicorette</v>
      </c>
      <c r="N4594" t="str">
        <f>VLOOKUP(F4594,MD!A:B,2,0)</f>
        <v>YTD 2015</v>
      </c>
    </row>
    <row r="4595" spans="1:14">
      <c r="A4595" t="s">
        <v>133</v>
      </c>
      <c r="B4595" t="s">
        <v>0</v>
      </c>
      <c r="C4595" t="s">
        <v>227</v>
      </c>
      <c r="D4595" t="s">
        <v>446</v>
      </c>
      <c r="E4595" t="s">
        <v>727</v>
      </c>
      <c r="F4595" t="s">
        <v>104</v>
      </c>
      <c r="G4595" s="3">
        <v>-23.65</v>
      </c>
      <c r="H4595" s="3" t="str">
        <f>VLOOKUP($A4595&amp;$C4595&amp;$B4595,Mapping!$C:$G,3,0)</f>
        <v>PHARMA</v>
      </c>
      <c r="I4595" t="str">
        <f>VLOOKUP($A4595&amp;$C4595&amp;$B4595,Mapping!$C:$G,4,0)</f>
        <v>NICORETTE</v>
      </c>
      <c r="J4595" t="str">
        <f t="shared" si="71"/>
        <v>NICORETTE GUMS</v>
      </c>
      <c r="K4595" t="str">
        <f>VLOOKUP($A4595&amp;$C4595&amp;$B4595,Mapping!$C:$G,5,0)</f>
        <v>OTC</v>
      </c>
      <c r="L4595" t="str">
        <f>VLOOKUP(J4595&amp;H4595,Mapping!J:K,2,0)</f>
        <v>Nicorette Gums</v>
      </c>
      <c r="M4595" t="str">
        <f>IF(OR(I4595="PIZ BUIN",I4595="LISTERINE"),VLOOKUP(E4595,MAPEO!C:D,2,0)&amp;" "&amp;H4595,VLOOKUP(E4595,MAPEO!C:D,2,0))</f>
        <v>Nicorette</v>
      </c>
      <c r="N4595" t="str">
        <f>VLOOKUP(F4595,MD!A:B,2,0)</f>
        <v>YTD 2015</v>
      </c>
    </row>
    <row r="4596" spans="1:14">
      <c r="A4596" t="s">
        <v>133</v>
      </c>
      <c r="B4596" t="s">
        <v>0</v>
      </c>
      <c r="C4596" t="s">
        <v>227</v>
      </c>
      <c r="D4596" t="s">
        <v>446</v>
      </c>
      <c r="E4596" t="s">
        <v>727</v>
      </c>
      <c r="F4596" t="s">
        <v>105</v>
      </c>
      <c r="G4596" s="3">
        <v>1182.95</v>
      </c>
      <c r="H4596" s="3" t="str">
        <f>VLOOKUP($A4596&amp;$C4596&amp;$B4596,Mapping!$C:$G,3,0)</f>
        <v>PHARMA</v>
      </c>
      <c r="I4596" t="str">
        <f>VLOOKUP($A4596&amp;$C4596&amp;$B4596,Mapping!$C:$G,4,0)</f>
        <v>NICORETTE</v>
      </c>
      <c r="J4596" t="str">
        <f t="shared" si="71"/>
        <v>NICORETTE GUMS</v>
      </c>
      <c r="K4596" t="str">
        <f>VLOOKUP($A4596&amp;$C4596&amp;$B4596,Mapping!$C:$G,5,0)</f>
        <v>OTC</v>
      </c>
      <c r="L4596" t="str">
        <f>VLOOKUP(J4596&amp;H4596,Mapping!J:K,2,0)</f>
        <v>Nicorette Gums</v>
      </c>
      <c r="M4596" t="str">
        <f>IF(OR(I4596="PIZ BUIN",I4596="LISTERINE"),VLOOKUP(E4596,MAPEO!C:D,2,0)&amp;" "&amp;H4596,VLOOKUP(E4596,MAPEO!C:D,2,0))</f>
        <v>Nicorette</v>
      </c>
      <c r="N4596" t="str">
        <f>VLOOKUP(F4596,MD!A:B,2,0)</f>
        <v>YTD 2015</v>
      </c>
    </row>
    <row r="4597" spans="1:14">
      <c r="A4597" t="s">
        <v>133</v>
      </c>
      <c r="B4597" t="s">
        <v>0</v>
      </c>
      <c r="C4597" t="s">
        <v>227</v>
      </c>
      <c r="D4597" t="s">
        <v>446</v>
      </c>
      <c r="E4597" t="s">
        <v>727</v>
      </c>
      <c r="F4597" t="s">
        <v>106</v>
      </c>
      <c r="G4597" s="3">
        <v>-0.05</v>
      </c>
      <c r="H4597" s="3" t="str">
        <f>VLOOKUP($A4597&amp;$C4597&amp;$B4597,Mapping!$C:$G,3,0)</f>
        <v>PHARMA</v>
      </c>
      <c r="I4597" t="str">
        <f>VLOOKUP($A4597&amp;$C4597&amp;$B4597,Mapping!$C:$G,4,0)</f>
        <v>NICORETTE</v>
      </c>
      <c r="J4597" t="str">
        <f t="shared" si="71"/>
        <v>NICORETTE GUMS</v>
      </c>
      <c r="K4597" t="str">
        <f>VLOOKUP($A4597&amp;$C4597&amp;$B4597,Mapping!$C:$G,5,0)</f>
        <v>OTC</v>
      </c>
      <c r="L4597" t="str">
        <f>VLOOKUP(J4597&amp;H4597,Mapping!J:K,2,0)</f>
        <v>Nicorette Gums</v>
      </c>
      <c r="M4597" t="str">
        <f>IF(OR(I4597="PIZ BUIN",I4597="LISTERINE"),VLOOKUP(E4597,MAPEO!C:D,2,0)&amp;" "&amp;H4597,VLOOKUP(E4597,MAPEO!C:D,2,0))</f>
        <v>Nicorette</v>
      </c>
      <c r="N4597" t="str">
        <f>VLOOKUP(F4597,MD!A:B,2,0)</f>
        <v>YTD 2015</v>
      </c>
    </row>
    <row r="4598" spans="1:14">
      <c r="A4598" t="s">
        <v>133</v>
      </c>
      <c r="B4598" t="s">
        <v>0</v>
      </c>
      <c r="C4598" t="s">
        <v>227</v>
      </c>
      <c r="D4598" t="s">
        <v>446</v>
      </c>
      <c r="E4598" t="s">
        <v>727</v>
      </c>
      <c r="F4598" t="s">
        <v>108</v>
      </c>
      <c r="G4598" s="3">
        <v>-27</v>
      </c>
      <c r="H4598" s="3" t="str">
        <f>VLOOKUP($A4598&amp;$C4598&amp;$B4598,Mapping!$C:$G,3,0)</f>
        <v>PHARMA</v>
      </c>
      <c r="I4598" t="str">
        <f>VLOOKUP($A4598&amp;$C4598&amp;$B4598,Mapping!$C:$G,4,0)</f>
        <v>NICORETTE</v>
      </c>
      <c r="J4598" t="str">
        <f t="shared" si="71"/>
        <v>NICORETTE GUMS</v>
      </c>
      <c r="K4598" t="str">
        <f>VLOOKUP($A4598&amp;$C4598&amp;$B4598,Mapping!$C:$G,5,0)</f>
        <v>OTC</v>
      </c>
      <c r="L4598" t="str">
        <f>VLOOKUP(J4598&amp;H4598,Mapping!J:K,2,0)</f>
        <v>Nicorette Gums</v>
      </c>
      <c r="M4598" t="str">
        <f>IF(OR(I4598="PIZ BUIN",I4598="LISTERINE"),VLOOKUP(E4598,MAPEO!C:D,2,0)&amp;" "&amp;H4598,VLOOKUP(E4598,MAPEO!C:D,2,0))</f>
        <v>Nicorette</v>
      </c>
      <c r="N4598">
        <f>VLOOKUP(F4598,MD!A:B,2,0)</f>
        <v>0</v>
      </c>
    </row>
    <row r="4599" spans="1:14">
      <c r="A4599" t="s">
        <v>133</v>
      </c>
      <c r="B4599" t="s">
        <v>0</v>
      </c>
      <c r="C4599" t="s">
        <v>227</v>
      </c>
      <c r="D4599" t="s">
        <v>446</v>
      </c>
      <c r="E4599" t="s">
        <v>727</v>
      </c>
      <c r="F4599" t="s">
        <v>109</v>
      </c>
      <c r="G4599" s="3">
        <v>-49.43</v>
      </c>
      <c r="H4599" s="3" t="str">
        <f>VLOOKUP($A4599&amp;$C4599&amp;$B4599,Mapping!$C:$G,3,0)</f>
        <v>PHARMA</v>
      </c>
      <c r="I4599" t="str">
        <f>VLOOKUP($A4599&amp;$C4599&amp;$B4599,Mapping!$C:$G,4,0)</f>
        <v>NICORETTE</v>
      </c>
      <c r="J4599" t="str">
        <f t="shared" ref="J4599:J4662" si="72">IF(OR(C4599="ROC",C4599="COMPEED"),E4599,D4599)</f>
        <v>NICORETTE GUMS</v>
      </c>
      <c r="K4599" t="str">
        <f>VLOOKUP($A4599&amp;$C4599&amp;$B4599,Mapping!$C:$G,5,0)</f>
        <v>OTC</v>
      </c>
      <c r="L4599" t="str">
        <f>VLOOKUP(J4599&amp;H4599,Mapping!J:K,2,0)</f>
        <v>Nicorette Gums</v>
      </c>
      <c r="M4599" t="str">
        <f>IF(OR(I4599="PIZ BUIN",I4599="LISTERINE"),VLOOKUP(E4599,MAPEO!C:D,2,0)&amp;" "&amp;H4599,VLOOKUP(E4599,MAPEO!C:D,2,0))</f>
        <v>Nicorette</v>
      </c>
      <c r="N4599">
        <f>VLOOKUP(F4599,MD!A:B,2,0)</f>
        <v>0</v>
      </c>
    </row>
    <row r="4600" spans="1:14">
      <c r="A4600" t="s">
        <v>133</v>
      </c>
      <c r="B4600" t="s">
        <v>0</v>
      </c>
      <c r="C4600" t="s">
        <v>227</v>
      </c>
      <c r="D4600" t="s">
        <v>446</v>
      </c>
      <c r="E4600" t="s">
        <v>727</v>
      </c>
      <c r="F4600" t="s">
        <v>110</v>
      </c>
      <c r="G4600" s="3">
        <v>-13.16</v>
      </c>
      <c r="H4600" s="3" t="str">
        <f>VLOOKUP($A4600&amp;$C4600&amp;$B4600,Mapping!$C:$G,3,0)</f>
        <v>PHARMA</v>
      </c>
      <c r="I4600" t="str">
        <f>VLOOKUP($A4600&amp;$C4600&amp;$B4600,Mapping!$C:$G,4,0)</f>
        <v>NICORETTE</v>
      </c>
      <c r="J4600" t="str">
        <f t="shared" si="72"/>
        <v>NICORETTE GUMS</v>
      </c>
      <c r="K4600" t="str">
        <f>VLOOKUP($A4600&amp;$C4600&amp;$B4600,Mapping!$C:$G,5,0)</f>
        <v>OTC</v>
      </c>
      <c r="L4600" t="str">
        <f>VLOOKUP(J4600&amp;H4600,Mapping!J:K,2,0)</f>
        <v>Nicorette Gums</v>
      </c>
      <c r="M4600" t="str">
        <f>IF(OR(I4600="PIZ BUIN",I4600="LISTERINE"),VLOOKUP(E4600,MAPEO!C:D,2,0)&amp;" "&amp;H4600,VLOOKUP(E4600,MAPEO!C:D,2,0))</f>
        <v>Nicorette</v>
      </c>
      <c r="N4600">
        <f>VLOOKUP(F4600,MD!A:B,2,0)</f>
        <v>0</v>
      </c>
    </row>
    <row r="4601" spans="1:14">
      <c r="A4601" t="s">
        <v>133</v>
      </c>
      <c r="B4601" t="s">
        <v>0</v>
      </c>
      <c r="C4601" t="s">
        <v>227</v>
      </c>
      <c r="D4601" t="s">
        <v>446</v>
      </c>
      <c r="E4601" t="s">
        <v>727</v>
      </c>
      <c r="F4601" t="s">
        <v>111</v>
      </c>
      <c r="G4601" s="3">
        <v>-3.28</v>
      </c>
      <c r="H4601" s="3" t="str">
        <f>VLOOKUP($A4601&amp;$C4601&amp;$B4601,Mapping!$C:$G,3,0)</f>
        <v>PHARMA</v>
      </c>
      <c r="I4601" t="str">
        <f>VLOOKUP($A4601&amp;$C4601&amp;$B4601,Mapping!$C:$G,4,0)</f>
        <v>NICORETTE</v>
      </c>
      <c r="J4601" t="str">
        <f t="shared" si="72"/>
        <v>NICORETTE GUMS</v>
      </c>
      <c r="K4601" t="str">
        <f>VLOOKUP($A4601&amp;$C4601&amp;$B4601,Mapping!$C:$G,5,0)</f>
        <v>OTC</v>
      </c>
      <c r="L4601" t="str">
        <f>VLOOKUP(J4601&amp;H4601,Mapping!J:K,2,0)</f>
        <v>Nicorette Gums</v>
      </c>
      <c r="M4601" t="str">
        <f>IF(OR(I4601="PIZ BUIN",I4601="LISTERINE"),VLOOKUP(E4601,MAPEO!C:D,2,0)&amp;" "&amp;H4601,VLOOKUP(E4601,MAPEO!C:D,2,0))</f>
        <v>Nicorette</v>
      </c>
      <c r="N4601">
        <f>VLOOKUP(F4601,MD!A:B,2,0)</f>
        <v>0</v>
      </c>
    </row>
    <row r="4602" spans="1:14">
      <c r="A4602" t="s">
        <v>133</v>
      </c>
      <c r="B4602" t="s">
        <v>0</v>
      </c>
      <c r="C4602" t="s">
        <v>227</v>
      </c>
      <c r="D4602" t="s">
        <v>446</v>
      </c>
      <c r="E4602" t="s">
        <v>727</v>
      </c>
      <c r="F4602" t="s">
        <v>114</v>
      </c>
      <c r="G4602" s="3">
        <v>-4.25</v>
      </c>
      <c r="H4602" s="3" t="str">
        <f>VLOOKUP($A4602&amp;$C4602&amp;$B4602,Mapping!$C:$G,3,0)</f>
        <v>PHARMA</v>
      </c>
      <c r="I4602" t="str">
        <f>VLOOKUP($A4602&amp;$C4602&amp;$B4602,Mapping!$C:$G,4,0)</f>
        <v>NICORETTE</v>
      </c>
      <c r="J4602" t="str">
        <f t="shared" si="72"/>
        <v>NICORETTE GUMS</v>
      </c>
      <c r="K4602" t="str">
        <f>VLOOKUP($A4602&amp;$C4602&amp;$B4602,Mapping!$C:$G,5,0)</f>
        <v>OTC</v>
      </c>
      <c r="L4602" t="str">
        <f>VLOOKUP(J4602&amp;H4602,Mapping!J:K,2,0)</f>
        <v>Nicorette Gums</v>
      </c>
      <c r="M4602" t="str">
        <f>IF(OR(I4602="PIZ BUIN",I4602="LISTERINE"),VLOOKUP(E4602,MAPEO!C:D,2,0)&amp;" "&amp;H4602,VLOOKUP(E4602,MAPEO!C:D,2,0))</f>
        <v>Nicorette</v>
      </c>
      <c r="N4602">
        <f>VLOOKUP(F4602,MD!A:B,2,0)</f>
        <v>0</v>
      </c>
    </row>
    <row r="4603" spans="1:14">
      <c r="A4603" t="s">
        <v>133</v>
      </c>
      <c r="B4603" t="s">
        <v>0</v>
      </c>
      <c r="C4603" t="s">
        <v>227</v>
      </c>
      <c r="D4603" t="s">
        <v>446</v>
      </c>
      <c r="E4603" t="s">
        <v>728</v>
      </c>
      <c r="F4603" t="s">
        <v>482</v>
      </c>
      <c r="G4603" s="3">
        <v>19216.939999999999</v>
      </c>
      <c r="H4603" s="3" t="str">
        <f>VLOOKUP($A4603&amp;$C4603&amp;$B4603,Mapping!$C:$G,3,0)</f>
        <v>PHARMA</v>
      </c>
      <c r="I4603" t="str">
        <f>VLOOKUP($A4603&amp;$C4603&amp;$B4603,Mapping!$C:$G,4,0)</f>
        <v>NICORETTE</v>
      </c>
      <c r="J4603" t="str">
        <f t="shared" si="72"/>
        <v>NICORETTE GUMS</v>
      </c>
      <c r="K4603" t="str">
        <f>VLOOKUP($A4603&amp;$C4603&amp;$B4603,Mapping!$C:$G,5,0)</f>
        <v>OTC</v>
      </c>
      <c r="L4603" t="str">
        <f>VLOOKUP(J4603&amp;H4603,Mapping!J:K,2,0)</f>
        <v>Nicorette Gums</v>
      </c>
      <c r="M4603" t="str">
        <f>IF(OR(I4603="PIZ BUIN",I4603="LISTERINE"),VLOOKUP(E4603,MAPEO!C:D,2,0)&amp;" "&amp;H4603,VLOOKUP(E4603,MAPEO!C:D,2,0))</f>
        <v>Nicorette</v>
      </c>
      <c r="N4603">
        <f>VLOOKUP(F4603,MD!A:B,2,0)</f>
        <v>0</v>
      </c>
    </row>
    <row r="4604" spans="1:14">
      <c r="A4604" t="s">
        <v>133</v>
      </c>
      <c r="B4604" t="s">
        <v>0</v>
      </c>
      <c r="C4604" t="s">
        <v>227</v>
      </c>
      <c r="D4604" t="s">
        <v>446</v>
      </c>
      <c r="E4604" t="s">
        <v>728</v>
      </c>
      <c r="F4604" t="s">
        <v>483</v>
      </c>
      <c r="G4604" s="3">
        <v>117151.13</v>
      </c>
      <c r="H4604" s="3" t="str">
        <f>VLOOKUP($A4604&amp;$C4604&amp;$B4604,Mapping!$C:$G,3,0)</f>
        <v>PHARMA</v>
      </c>
      <c r="I4604" t="str">
        <f>VLOOKUP($A4604&amp;$C4604&amp;$B4604,Mapping!$C:$G,4,0)</f>
        <v>NICORETTE</v>
      </c>
      <c r="J4604" t="str">
        <f t="shared" si="72"/>
        <v>NICORETTE GUMS</v>
      </c>
      <c r="K4604" t="str">
        <f>VLOOKUP($A4604&amp;$C4604&amp;$B4604,Mapping!$C:$G,5,0)</f>
        <v>OTC</v>
      </c>
      <c r="L4604" t="str">
        <f>VLOOKUP(J4604&amp;H4604,Mapping!J:K,2,0)</f>
        <v>Nicorette Gums</v>
      </c>
      <c r="M4604" t="str">
        <f>IF(OR(I4604="PIZ BUIN",I4604="LISTERINE"),VLOOKUP(E4604,MAPEO!C:D,2,0)&amp;" "&amp;H4604,VLOOKUP(E4604,MAPEO!C:D,2,0))</f>
        <v>Nicorette</v>
      </c>
      <c r="N4604">
        <f>VLOOKUP(F4604,MD!A:B,2,0)</f>
        <v>0</v>
      </c>
    </row>
    <row r="4605" spans="1:14">
      <c r="A4605" t="s">
        <v>133</v>
      </c>
      <c r="B4605" t="s">
        <v>0</v>
      </c>
      <c r="C4605" t="s">
        <v>227</v>
      </c>
      <c r="D4605" t="s">
        <v>446</v>
      </c>
      <c r="E4605" t="s">
        <v>728</v>
      </c>
      <c r="F4605" t="s">
        <v>484</v>
      </c>
      <c r="G4605" s="3">
        <v>89879.59</v>
      </c>
      <c r="H4605" s="3" t="str">
        <f>VLOOKUP($A4605&amp;$C4605&amp;$B4605,Mapping!$C:$G,3,0)</f>
        <v>PHARMA</v>
      </c>
      <c r="I4605" t="str">
        <f>VLOOKUP($A4605&amp;$C4605&amp;$B4605,Mapping!$C:$G,4,0)</f>
        <v>NICORETTE</v>
      </c>
      <c r="J4605" t="str">
        <f t="shared" si="72"/>
        <v>NICORETTE GUMS</v>
      </c>
      <c r="K4605" t="str">
        <f>VLOOKUP($A4605&amp;$C4605&amp;$B4605,Mapping!$C:$G,5,0)</f>
        <v>OTC</v>
      </c>
      <c r="L4605" t="str">
        <f>VLOOKUP(J4605&amp;H4605,Mapping!J:K,2,0)</f>
        <v>Nicorette Gums</v>
      </c>
      <c r="M4605" t="str">
        <f>IF(OR(I4605="PIZ BUIN",I4605="LISTERINE"),VLOOKUP(E4605,MAPEO!C:D,2,0)&amp;" "&amp;H4605,VLOOKUP(E4605,MAPEO!C:D,2,0))</f>
        <v>Nicorette</v>
      </c>
      <c r="N4605">
        <f>VLOOKUP(F4605,MD!A:B,2,0)</f>
        <v>0</v>
      </c>
    </row>
    <row r="4606" spans="1:14">
      <c r="A4606" t="s">
        <v>133</v>
      </c>
      <c r="B4606" t="s">
        <v>0</v>
      </c>
      <c r="C4606" t="s">
        <v>227</v>
      </c>
      <c r="D4606" t="s">
        <v>446</v>
      </c>
      <c r="E4606" t="s">
        <v>728</v>
      </c>
      <c r="F4606" t="s">
        <v>485</v>
      </c>
      <c r="G4606" s="3">
        <v>154389.72</v>
      </c>
      <c r="H4606" s="3" t="str">
        <f>VLOOKUP($A4606&amp;$C4606&amp;$B4606,Mapping!$C:$G,3,0)</f>
        <v>PHARMA</v>
      </c>
      <c r="I4606" t="str">
        <f>VLOOKUP($A4606&amp;$C4606&amp;$B4606,Mapping!$C:$G,4,0)</f>
        <v>NICORETTE</v>
      </c>
      <c r="J4606" t="str">
        <f t="shared" si="72"/>
        <v>NICORETTE GUMS</v>
      </c>
      <c r="K4606" t="str">
        <f>VLOOKUP($A4606&amp;$C4606&amp;$B4606,Mapping!$C:$G,5,0)</f>
        <v>OTC</v>
      </c>
      <c r="L4606" t="str">
        <f>VLOOKUP(J4606&amp;H4606,Mapping!J:K,2,0)</f>
        <v>Nicorette Gums</v>
      </c>
      <c r="M4606" t="str">
        <f>IF(OR(I4606="PIZ BUIN",I4606="LISTERINE"),VLOOKUP(E4606,MAPEO!C:D,2,0)&amp;" "&amp;H4606,VLOOKUP(E4606,MAPEO!C:D,2,0))</f>
        <v>Nicorette</v>
      </c>
      <c r="N4606">
        <f>VLOOKUP(F4606,MD!A:B,2,0)</f>
        <v>0</v>
      </c>
    </row>
    <row r="4607" spans="1:14">
      <c r="A4607" t="s">
        <v>133</v>
      </c>
      <c r="B4607" t="s">
        <v>0</v>
      </c>
      <c r="C4607" t="s">
        <v>227</v>
      </c>
      <c r="D4607" t="s">
        <v>446</v>
      </c>
      <c r="E4607" t="s">
        <v>728</v>
      </c>
      <c r="F4607" t="s">
        <v>486</v>
      </c>
      <c r="G4607" s="3">
        <v>223061.22</v>
      </c>
      <c r="H4607" s="3" t="str">
        <f>VLOOKUP($A4607&amp;$C4607&amp;$B4607,Mapping!$C:$G,3,0)</f>
        <v>PHARMA</v>
      </c>
      <c r="I4607" t="str">
        <f>VLOOKUP($A4607&amp;$C4607&amp;$B4607,Mapping!$C:$G,4,0)</f>
        <v>NICORETTE</v>
      </c>
      <c r="J4607" t="str">
        <f t="shared" si="72"/>
        <v>NICORETTE GUMS</v>
      </c>
      <c r="K4607" t="str">
        <f>VLOOKUP($A4607&amp;$C4607&amp;$B4607,Mapping!$C:$G,5,0)</f>
        <v>OTC</v>
      </c>
      <c r="L4607" t="str">
        <f>VLOOKUP(J4607&amp;H4607,Mapping!J:K,2,0)</f>
        <v>Nicorette Gums</v>
      </c>
      <c r="M4607" t="str">
        <f>IF(OR(I4607="PIZ BUIN",I4607="LISTERINE"),VLOOKUP(E4607,MAPEO!C:D,2,0)&amp;" "&amp;H4607,VLOOKUP(E4607,MAPEO!C:D,2,0))</f>
        <v>Nicorette</v>
      </c>
      <c r="N4607">
        <f>VLOOKUP(F4607,MD!A:B,2,0)</f>
        <v>0</v>
      </c>
    </row>
    <row r="4608" spans="1:14">
      <c r="A4608" t="s">
        <v>133</v>
      </c>
      <c r="B4608" t="s">
        <v>0</v>
      </c>
      <c r="C4608" t="s">
        <v>227</v>
      </c>
      <c r="D4608" t="s">
        <v>446</v>
      </c>
      <c r="E4608" t="s">
        <v>728</v>
      </c>
      <c r="F4608" t="s">
        <v>487</v>
      </c>
      <c r="G4608" s="3">
        <v>556006.94999999995</v>
      </c>
      <c r="H4608" s="3" t="str">
        <f>VLOOKUP($A4608&amp;$C4608&amp;$B4608,Mapping!$C:$G,3,0)</f>
        <v>PHARMA</v>
      </c>
      <c r="I4608" t="str">
        <f>VLOOKUP($A4608&amp;$C4608&amp;$B4608,Mapping!$C:$G,4,0)</f>
        <v>NICORETTE</v>
      </c>
      <c r="J4608" t="str">
        <f t="shared" si="72"/>
        <v>NICORETTE GUMS</v>
      </c>
      <c r="K4608" t="str">
        <f>VLOOKUP($A4608&amp;$C4608&amp;$B4608,Mapping!$C:$G,5,0)</f>
        <v>OTC</v>
      </c>
      <c r="L4608" t="str">
        <f>VLOOKUP(J4608&amp;H4608,Mapping!J:K,2,0)</f>
        <v>Nicorette Gums</v>
      </c>
      <c r="M4608" t="str">
        <f>IF(OR(I4608="PIZ BUIN",I4608="LISTERINE"),VLOOKUP(E4608,MAPEO!C:D,2,0)&amp;" "&amp;H4608,VLOOKUP(E4608,MAPEO!C:D,2,0))</f>
        <v>Nicorette</v>
      </c>
      <c r="N4608">
        <f>VLOOKUP(F4608,MD!A:B,2,0)</f>
        <v>0</v>
      </c>
    </row>
    <row r="4609" spans="1:14">
      <c r="A4609" t="s">
        <v>133</v>
      </c>
      <c r="B4609" t="s">
        <v>0</v>
      </c>
      <c r="C4609" t="s">
        <v>227</v>
      </c>
      <c r="D4609" t="s">
        <v>446</v>
      </c>
      <c r="E4609" t="s">
        <v>728</v>
      </c>
      <c r="F4609" t="s">
        <v>488</v>
      </c>
      <c r="G4609" s="3">
        <v>33038.21</v>
      </c>
      <c r="H4609" s="3" t="str">
        <f>VLOOKUP($A4609&amp;$C4609&amp;$B4609,Mapping!$C:$G,3,0)</f>
        <v>PHARMA</v>
      </c>
      <c r="I4609" t="str">
        <f>VLOOKUP($A4609&amp;$C4609&amp;$B4609,Mapping!$C:$G,4,0)</f>
        <v>NICORETTE</v>
      </c>
      <c r="J4609" t="str">
        <f t="shared" si="72"/>
        <v>NICORETTE GUMS</v>
      </c>
      <c r="K4609" t="str">
        <f>VLOOKUP($A4609&amp;$C4609&amp;$B4609,Mapping!$C:$G,5,0)</f>
        <v>OTC</v>
      </c>
      <c r="L4609" t="str">
        <f>VLOOKUP(J4609&amp;H4609,Mapping!J:K,2,0)</f>
        <v>Nicorette Gums</v>
      </c>
      <c r="M4609" t="str">
        <f>IF(OR(I4609="PIZ BUIN",I4609="LISTERINE"),VLOOKUP(E4609,MAPEO!C:D,2,0)&amp;" "&amp;H4609,VLOOKUP(E4609,MAPEO!C:D,2,0))</f>
        <v>Nicorette</v>
      </c>
      <c r="N4609">
        <f>VLOOKUP(F4609,MD!A:B,2,0)</f>
        <v>0</v>
      </c>
    </row>
    <row r="4610" spans="1:14">
      <c r="A4610" t="s">
        <v>133</v>
      </c>
      <c r="B4610" t="s">
        <v>0</v>
      </c>
      <c r="C4610" t="s">
        <v>227</v>
      </c>
      <c r="D4610" t="s">
        <v>446</v>
      </c>
      <c r="E4610" t="s">
        <v>728</v>
      </c>
      <c r="F4610" t="s">
        <v>489</v>
      </c>
      <c r="G4610" s="3">
        <v>32051.3</v>
      </c>
      <c r="H4610" s="3" t="str">
        <f>VLOOKUP($A4610&amp;$C4610&amp;$B4610,Mapping!$C:$G,3,0)</f>
        <v>PHARMA</v>
      </c>
      <c r="I4610" t="str">
        <f>VLOOKUP($A4610&amp;$C4610&amp;$B4610,Mapping!$C:$G,4,0)</f>
        <v>NICORETTE</v>
      </c>
      <c r="J4610" t="str">
        <f t="shared" si="72"/>
        <v>NICORETTE GUMS</v>
      </c>
      <c r="K4610" t="str">
        <f>VLOOKUP($A4610&amp;$C4610&amp;$B4610,Mapping!$C:$G,5,0)</f>
        <v>OTC</v>
      </c>
      <c r="L4610" t="str">
        <f>VLOOKUP(J4610&amp;H4610,Mapping!J:K,2,0)</f>
        <v>Nicorette Gums</v>
      </c>
      <c r="M4610" t="str">
        <f>IF(OR(I4610="PIZ BUIN",I4610="LISTERINE"),VLOOKUP(E4610,MAPEO!C:D,2,0)&amp;" "&amp;H4610,VLOOKUP(E4610,MAPEO!C:D,2,0))</f>
        <v>Nicorette</v>
      </c>
      <c r="N4610">
        <f>VLOOKUP(F4610,MD!A:B,2,0)</f>
        <v>0</v>
      </c>
    </row>
    <row r="4611" spans="1:14">
      <c r="A4611" t="s">
        <v>133</v>
      </c>
      <c r="B4611" t="s">
        <v>0</v>
      </c>
      <c r="C4611" t="s">
        <v>227</v>
      </c>
      <c r="D4611" t="s">
        <v>446</v>
      </c>
      <c r="E4611" t="s">
        <v>728</v>
      </c>
      <c r="F4611" t="s">
        <v>490</v>
      </c>
      <c r="G4611" s="3">
        <v>138184.49</v>
      </c>
      <c r="H4611" s="3" t="str">
        <f>VLOOKUP($A4611&amp;$C4611&amp;$B4611,Mapping!$C:$G,3,0)</f>
        <v>PHARMA</v>
      </c>
      <c r="I4611" t="str">
        <f>VLOOKUP($A4611&amp;$C4611&amp;$B4611,Mapping!$C:$G,4,0)</f>
        <v>NICORETTE</v>
      </c>
      <c r="J4611" t="str">
        <f t="shared" si="72"/>
        <v>NICORETTE GUMS</v>
      </c>
      <c r="K4611" t="str">
        <f>VLOOKUP($A4611&amp;$C4611&amp;$B4611,Mapping!$C:$G,5,0)</f>
        <v>OTC</v>
      </c>
      <c r="L4611" t="str">
        <f>VLOOKUP(J4611&amp;H4611,Mapping!J:K,2,0)</f>
        <v>Nicorette Gums</v>
      </c>
      <c r="M4611" t="str">
        <f>IF(OR(I4611="PIZ BUIN",I4611="LISTERINE"),VLOOKUP(E4611,MAPEO!C:D,2,0)&amp;" "&amp;H4611,VLOOKUP(E4611,MAPEO!C:D,2,0))</f>
        <v>Nicorette</v>
      </c>
      <c r="N4611">
        <f>VLOOKUP(F4611,MD!A:B,2,0)</f>
        <v>0</v>
      </c>
    </row>
    <row r="4612" spans="1:14">
      <c r="A4612" t="s">
        <v>133</v>
      </c>
      <c r="B4612" t="s">
        <v>0</v>
      </c>
      <c r="C4612" t="s">
        <v>227</v>
      </c>
      <c r="D4612" t="s">
        <v>446</v>
      </c>
      <c r="E4612" t="s">
        <v>728</v>
      </c>
      <c r="F4612" t="s">
        <v>491</v>
      </c>
      <c r="G4612" s="3">
        <v>87844.45</v>
      </c>
      <c r="H4612" s="3" t="str">
        <f>VLOOKUP($A4612&amp;$C4612&amp;$B4612,Mapping!$C:$G,3,0)</f>
        <v>PHARMA</v>
      </c>
      <c r="I4612" t="str">
        <f>VLOOKUP($A4612&amp;$C4612&amp;$B4612,Mapping!$C:$G,4,0)</f>
        <v>NICORETTE</v>
      </c>
      <c r="J4612" t="str">
        <f t="shared" si="72"/>
        <v>NICORETTE GUMS</v>
      </c>
      <c r="K4612" t="str">
        <f>VLOOKUP($A4612&amp;$C4612&amp;$B4612,Mapping!$C:$G,5,0)</f>
        <v>OTC</v>
      </c>
      <c r="L4612" t="str">
        <f>VLOOKUP(J4612&amp;H4612,Mapping!J:K,2,0)</f>
        <v>Nicorette Gums</v>
      </c>
      <c r="M4612" t="str">
        <f>IF(OR(I4612="PIZ BUIN",I4612="LISTERINE"),VLOOKUP(E4612,MAPEO!C:D,2,0)&amp;" "&amp;H4612,VLOOKUP(E4612,MAPEO!C:D,2,0))</f>
        <v>Nicorette</v>
      </c>
      <c r="N4612">
        <f>VLOOKUP(F4612,MD!A:B,2,0)</f>
        <v>0</v>
      </c>
    </row>
    <row r="4613" spans="1:14">
      <c r="A4613" t="s">
        <v>133</v>
      </c>
      <c r="B4613" t="s">
        <v>0</v>
      </c>
      <c r="C4613" t="s">
        <v>227</v>
      </c>
      <c r="D4613" t="s">
        <v>446</v>
      </c>
      <c r="E4613" t="s">
        <v>728</v>
      </c>
      <c r="F4613" t="s">
        <v>492</v>
      </c>
      <c r="G4613" s="3">
        <v>121861.68</v>
      </c>
      <c r="H4613" s="3" t="str">
        <f>VLOOKUP($A4613&amp;$C4613&amp;$B4613,Mapping!$C:$G,3,0)</f>
        <v>PHARMA</v>
      </c>
      <c r="I4613" t="str">
        <f>VLOOKUP($A4613&amp;$C4613&amp;$B4613,Mapping!$C:$G,4,0)</f>
        <v>NICORETTE</v>
      </c>
      <c r="J4613" t="str">
        <f t="shared" si="72"/>
        <v>NICORETTE GUMS</v>
      </c>
      <c r="K4613" t="str">
        <f>VLOOKUP($A4613&amp;$C4613&amp;$B4613,Mapping!$C:$G,5,0)</f>
        <v>OTC</v>
      </c>
      <c r="L4613" t="str">
        <f>VLOOKUP(J4613&amp;H4613,Mapping!J:K,2,0)</f>
        <v>Nicorette Gums</v>
      </c>
      <c r="M4613" t="str">
        <f>IF(OR(I4613="PIZ BUIN",I4613="LISTERINE"),VLOOKUP(E4613,MAPEO!C:D,2,0)&amp;" "&amp;H4613,VLOOKUP(E4613,MAPEO!C:D,2,0))</f>
        <v>Nicorette</v>
      </c>
      <c r="N4613">
        <f>VLOOKUP(F4613,MD!A:B,2,0)</f>
        <v>0</v>
      </c>
    </row>
    <row r="4614" spans="1:14">
      <c r="A4614" t="s">
        <v>133</v>
      </c>
      <c r="B4614" t="s">
        <v>0</v>
      </c>
      <c r="C4614" t="s">
        <v>227</v>
      </c>
      <c r="D4614" t="s">
        <v>446</v>
      </c>
      <c r="E4614" t="s">
        <v>728</v>
      </c>
      <c r="F4614" t="s">
        <v>493</v>
      </c>
      <c r="G4614" s="3">
        <v>471615.89</v>
      </c>
      <c r="H4614" s="3" t="str">
        <f>VLOOKUP($A4614&amp;$C4614&amp;$B4614,Mapping!$C:$G,3,0)</f>
        <v>PHARMA</v>
      </c>
      <c r="I4614" t="str">
        <f>VLOOKUP($A4614&amp;$C4614&amp;$B4614,Mapping!$C:$G,4,0)</f>
        <v>NICORETTE</v>
      </c>
      <c r="J4614" t="str">
        <f t="shared" si="72"/>
        <v>NICORETTE GUMS</v>
      </c>
      <c r="K4614" t="str">
        <f>VLOOKUP($A4614&amp;$C4614&amp;$B4614,Mapping!$C:$G,5,0)</f>
        <v>OTC</v>
      </c>
      <c r="L4614" t="str">
        <f>VLOOKUP(J4614&amp;H4614,Mapping!J:K,2,0)</f>
        <v>Nicorette Gums</v>
      </c>
      <c r="M4614" t="str">
        <f>IF(OR(I4614="PIZ BUIN",I4614="LISTERINE"),VLOOKUP(E4614,MAPEO!C:D,2,0)&amp;" "&amp;H4614,VLOOKUP(E4614,MAPEO!C:D,2,0))</f>
        <v>Nicorette</v>
      </c>
      <c r="N4614">
        <f>VLOOKUP(F4614,MD!A:B,2,0)</f>
        <v>0</v>
      </c>
    </row>
    <row r="4615" spans="1:14">
      <c r="A4615" t="s">
        <v>133</v>
      </c>
      <c r="B4615" t="s">
        <v>0</v>
      </c>
      <c r="C4615" t="s">
        <v>227</v>
      </c>
      <c r="D4615" t="s">
        <v>446</v>
      </c>
      <c r="E4615" t="s">
        <v>728</v>
      </c>
      <c r="F4615" t="s">
        <v>95</v>
      </c>
      <c r="G4615" s="3">
        <v>19906.52</v>
      </c>
      <c r="H4615" s="3" t="str">
        <f>VLOOKUP($A4615&amp;$C4615&amp;$B4615,Mapping!$C:$G,3,0)</f>
        <v>PHARMA</v>
      </c>
      <c r="I4615" t="str">
        <f>VLOOKUP($A4615&amp;$C4615&amp;$B4615,Mapping!$C:$G,4,0)</f>
        <v>NICORETTE</v>
      </c>
      <c r="J4615" t="str">
        <f t="shared" si="72"/>
        <v>NICORETTE GUMS</v>
      </c>
      <c r="K4615" t="str">
        <f>VLOOKUP($A4615&amp;$C4615&amp;$B4615,Mapping!$C:$G,5,0)</f>
        <v>OTC</v>
      </c>
      <c r="L4615" t="str">
        <f>VLOOKUP(J4615&amp;H4615,Mapping!J:K,2,0)</f>
        <v>Nicorette Gums</v>
      </c>
      <c r="M4615" t="str">
        <f>IF(OR(I4615="PIZ BUIN",I4615="LISTERINE"),VLOOKUP(E4615,MAPEO!C:D,2,0)&amp;" "&amp;H4615,VLOOKUP(E4615,MAPEO!C:D,2,0))</f>
        <v>Nicorette</v>
      </c>
      <c r="N4615" t="str">
        <f>VLOOKUP(F4615,MD!A:B,2,0)</f>
        <v>YTD 2015</v>
      </c>
    </row>
    <row r="4616" spans="1:14">
      <c r="A4616" t="s">
        <v>133</v>
      </c>
      <c r="B4616" t="s">
        <v>0</v>
      </c>
      <c r="C4616" t="s">
        <v>227</v>
      </c>
      <c r="D4616" t="s">
        <v>446</v>
      </c>
      <c r="E4616" t="s">
        <v>728</v>
      </c>
      <c r="F4616" t="s">
        <v>96</v>
      </c>
      <c r="G4616" s="3">
        <v>95043.06</v>
      </c>
      <c r="H4616" s="3" t="str">
        <f>VLOOKUP($A4616&amp;$C4616&amp;$B4616,Mapping!$C:$G,3,0)</f>
        <v>PHARMA</v>
      </c>
      <c r="I4616" t="str">
        <f>VLOOKUP($A4616&amp;$C4616&amp;$B4616,Mapping!$C:$G,4,0)</f>
        <v>NICORETTE</v>
      </c>
      <c r="J4616" t="str">
        <f t="shared" si="72"/>
        <v>NICORETTE GUMS</v>
      </c>
      <c r="K4616" t="str">
        <f>VLOOKUP($A4616&amp;$C4616&amp;$B4616,Mapping!$C:$G,5,0)</f>
        <v>OTC</v>
      </c>
      <c r="L4616" t="str">
        <f>VLOOKUP(J4616&amp;H4616,Mapping!J:K,2,0)</f>
        <v>Nicorette Gums</v>
      </c>
      <c r="M4616" t="str">
        <f>IF(OR(I4616="PIZ BUIN",I4616="LISTERINE"),VLOOKUP(E4616,MAPEO!C:D,2,0)&amp;" "&amp;H4616,VLOOKUP(E4616,MAPEO!C:D,2,0))</f>
        <v>Nicorette</v>
      </c>
      <c r="N4616" t="str">
        <f>VLOOKUP(F4616,MD!A:B,2,0)</f>
        <v>YTD 2015</v>
      </c>
    </row>
    <row r="4617" spans="1:14">
      <c r="A4617" t="s">
        <v>133</v>
      </c>
      <c r="B4617" t="s">
        <v>0</v>
      </c>
      <c r="C4617" t="s">
        <v>227</v>
      </c>
      <c r="D4617" t="s">
        <v>446</v>
      </c>
      <c r="E4617" t="s">
        <v>728</v>
      </c>
      <c r="F4617" t="s">
        <v>97</v>
      </c>
      <c r="G4617" s="3">
        <v>170507.74</v>
      </c>
      <c r="H4617" s="3" t="str">
        <f>VLOOKUP($A4617&amp;$C4617&amp;$B4617,Mapping!$C:$G,3,0)</f>
        <v>PHARMA</v>
      </c>
      <c r="I4617" t="str">
        <f>VLOOKUP($A4617&amp;$C4617&amp;$B4617,Mapping!$C:$G,4,0)</f>
        <v>NICORETTE</v>
      </c>
      <c r="J4617" t="str">
        <f t="shared" si="72"/>
        <v>NICORETTE GUMS</v>
      </c>
      <c r="K4617" t="str">
        <f>VLOOKUP($A4617&amp;$C4617&amp;$B4617,Mapping!$C:$G,5,0)</f>
        <v>OTC</v>
      </c>
      <c r="L4617" t="str">
        <f>VLOOKUP(J4617&amp;H4617,Mapping!J:K,2,0)</f>
        <v>Nicorette Gums</v>
      </c>
      <c r="M4617" t="str">
        <f>IF(OR(I4617="PIZ BUIN",I4617="LISTERINE"),VLOOKUP(E4617,MAPEO!C:D,2,0)&amp;" "&amp;H4617,VLOOKUP(E4617,MAPEO!C:D,2,0))</f>
        <v>Nicorette</v>
      </c>
      <c r="N4617" t="str">
        <f>VLOOKUP(F4617,MD!A:B,2,0)</f>
        <v>YTD 2015</v>
      </c>
    </row>
    <row r="4618" spans="1:14">
      <c r="A4618" t="s">
        <v>133</v>
      </c>
      <c r="B4618" t="s">
        <v>0</v>
      </c>
      <c r="C4618" t="s">
        <v>227</v>
      </c>
      <c r="D4618" t="s">
        <v>446</v>
      </c>
      <c r="E4618" t="s">
        <v>728</v>
      </c>
      <c r="F4618" t="s">
        <v>101</v>
      </c>
      <c r="G4618" s="3">
        <v>45241.65</v>
      </c>
      <c r="H4618" s="3" t="str">
        <f>VLOOKUP($A4618&amp;$C4618&amp;$B4618,Mapping!$C:$G,3,0)</f>
        <v>PHARMA</v>
      </c>
      <c r="I4618" t="str">
        <f>VLOOKUP($A4618&amp;$C4618&amp;$B4618,Mapping!$C:$G,4,0)</f>
        <v>NICORETTE</v>
      </c>
      <c r="J4618" t="str">
        <f t="shared" si="72"/>
        <v>NICORETTE GUMS</v>
      </c>
      <c r="K4618" t="str">
        <f>VLOOKUP($A4618&amp;$C4618&amp;$B4618,Mapping!$C:$G,5,0)</f>
        <v>OTC</v>
      </c>
      <c r="L4618" t="str">
        <f>VLOOKUP(J4618&amp;H4618,Mapping!J:K,2,0)</f>
        <v>Nicorette Gums</v>
      </c>
      <c r="M4618" t="str">
        <f>IF(OR(I4618="PIZ BUIN",I4618="LISTERINE"),VLOOKUP(E4618,MAPEO!C:D,2,0)&amp;" "&amp;H4618,VLOOKUP(E4618,MAPEO!C:D,2,0))</f>
        <v>Nicorette</v>
      </c>
      <c r="N4618" t="str">
        <f>VLOOKUP(F4618,MD!A:B,2,0)</f>
        <v>YTD 2015</v>
      </c>
    </row>
    <row r="4619" spans="1:14">
      <c r="A4619" t="s">
        <v>133</v>
      </c>
      <c r="B4619" t="s">
        <v>0</v>
      </c>
      <c r="C4619" t="s">
        <v>227</v>
      </c>
      <c r="D4619" t="s">
        <v>446</v>
      </c>
      <c r="E4619" t="s">
        <v>728</v>
      </c>
      <c r="F4619" t="s">
        <v>104</v>
      </c>
      <c r="G4619" s="3">
        <v>122081.7</v>
      </c>
      <c r="H4619" s="3" t="str">
        <f>VLOOKUP($A4619&amp;$C4619&amp;$B4619,Mapping!$C:$G,3,0)</f>
        <v>PHARMA</v>
      </c>
      <c r="I4619" t="str">
        <f>VLOOKUP($A4619&amp;$C4619&amp;$B4619,Mapping!$C:$G,4,0)</f>
        <v>NICORETTE</v>
      </c>
      <c r="J4619" t="str">
        <f t="shared" si="72"/>
        <v>NICORETTE GUMS</v>
      </c>
      <c r="K4619" t="str">
        <f>VLOOKUP($A4619&amp;$C4619&amp;$B4619,Mapping!$C:$G,5,0)</f>
        <v>OTC</v>
      </c>
      <c r="L4619" t="str">
        <f>VLOOKUP(J4619&amp;H4619,Mapping!J:K,2,0)</f>
        <v>Nicorette Gums</v>
      </c>
      <c r="M4619" t="str">
        <f>IF(OR(I4619="PIZ BUIN",I4619="LISTERINE"),VLOOKUP(E4619,MAPEO!C:D,2,0)&amp;" "&amp;H4619,VLOOKUP(E4619,MAPEO!C:D,2,0))</f>
        <v>Nicorette</v>
      </c>
      <c r="N4619" t="str">
        <f>VLOOKUP(F4619,MD!A:B,2,0)</f>
        <v>YTD 2015</v>
      </c>
    </row>
    <row r="4620" spans="1:14">
      <c r="A4620" t="s">
        <v>133</v>
      </c>
      <c r="B4620" t="s">
        <v>0</v>
      </c>
      <c r="C4620" t="s">
        <v>227</v>
      </c>
      <c r="D4620" t="s">
        <v>446</v>
      </c>
      <c r="E4620" t="s">
        <v>728</v>
      </c>
      <c r="F4620" t="s">
        <v>105</v>
      </c>
      <c r="G4620" s="3">
        <v>282753.64</v>
      </c>
      <c r="H4620" s="3" t="str">
        <f>VLOOKUP($A4620&amp;$C4620&amp;$B4620,Mapping!$C:$G,3,0)</f>
        <v>PHARMA</v>
      </c>
      <c r="I4620" t="str">
        <f>VLOOKUP($A4620&amp;$C4620&amp;$B4620,Mapping!$C:$G,4,0)</f>
        <v>NICORETTE</v>
      </c>
      <c r="J4620" t="str">
        <f t="shared" si="72"/>
        <v>NICORETTE GUMS</v>
      </c>
      <c r="K4620" t="str">
        <f>VLOOKUP($A4620&amp;$C4620&amp;$B4620,Mapping!$C:$G,5,0)</f>
        <v>OTC</v>
      </c>
      <c r="L4620" t="str">
        <f>VLOOKUP(J4620&amp;H4620,Mapping!J:K,2,0)</f>
        <v>Nicorette Gums</v>
      </c>
      <c r="M4620" t="str">
        <f>IF(OR(I4620="PIZ BUIN",I4620="LISTERINE"),VLOOKUP(E4620,MAPEO!C:D,2,0)&amp;" "&amp;H4620,VLOOKUP(E4620,MAPEO!C:D,2,0))</f>
        <v>Nicorette</v>
      </c>
      <c r="N4620" t="str">
        <f>VLOOKUP(F4620,MD!A:B,2,0)</f>
        <v>YTD 2015</v>
      </c>
    </row>
    <row r="4621" spans="1:14">
      <c r="A4621" t="s">
        <v>133</v>
      </c>
      <c r="B4621" t="s">
        <v>0</v>
      </c>
      <c r="C4621" t="s">
        <v>227</v>
      </c>
      <c r="D4621" t="s">
        <v>446</v>
      </c>
      <c r="E4621" t="s">
        <v>728</v>
      </c>
      <c r="F4621" t="s">
        <v>106</v>
      </c>
      <c r="G4621" s="3">
        <v>52568.9</v>
      </c>
      <c r="H4621" s="3" t="str">
        <f>VLOOKUP($A4621&amp;$C4621&amp;$B4621,Mapping!$C:$G,3,0)</f>
        <v>PHARMA</v>
      </c>
      <c r="I4621" t="str">
        <f>VLOOKUP($A4621&amp;$C4621&amp;$B4621,Mapping!$C:$G,4,0)</f>
        <v>NICORETTE</v>
      </c>
      <c r="J4621" t="str">
        <f t="shared" si="72"/>
        <v>NICORETTE GUMS</v>
      </c>
      <c r="K4621" t="str">
        <f>VLOOKUP($A4621&amp;$C4621&amp;$B4621,Mapping!$C:$G,5,0)</f>
        <v>OTC</v>
      </c>
      <c r="L4621" t="str">
        <f>VLOOKUP(J4621&amp;H4621,Mapping!J:K,2,0)</f>
        <v>Nicorette Gums</v>
      </c>
      <c r="M4621" t="str">
        <f>IF(OR(I4621="PIZ BUIN",I4621="LISTERINE"),VLOOKUP(E4621,MAPEO!C:D,2,0)&amp;" "&amp;H4621,VLOOKUP(E4621,MAPEO!C:D,2,0))</f>
        <v>Nicorette</v>
      </c>
      <c r="N4621" t="str">
        <f>VLOOKUP(F4621,MD!A:B,2,0)</f>
        <v>YTD 2015</v>
      </c>
    </row>
    <row r="4622" spans="1:14">
      <c r="A4622" t="s">
        <v>133</v>
      </c>
      <c r="B4622" t="s">
        <v>0</v>
      </c>
      <c r="C4622" t="s">
        <v>227</v>
      </c>
      <c r="D4622" t="s">
        <v>446</v>
      </c>
      <c r="E4622" t="s">
        <v>728</v>
      </c>
      <c r="F4622" t="s">
        <v>108</v>
      </c>
      <c r="G4622" s="3">
        <v>25986.02</v>
      </c>
      <c r="H4622" s="3" t="str">
        <f>VLOOKUP($A4622&amp;$C4622&amp;$B4622,Mapping!$C:$G,3,0)</f>
        <v>PHARMA</v>
      </c>
      <c r="I4622" t="str">
        <f>VLOOKUP($A4622&amp;$C4622&amp;$B4622,Mapping!$C:$G,4,0)</f>
        <v>NICORETTE</v>
      </c>
      <c r="J4622" t="str">
        <f t="shared" si="72"/>
        <v>NICORETTE GUMS</v>
      </c>
      <c r="K4622" t="str">
        <f>VLOOKUP($A4622&amp;$C4622&amp;$B4622,Mapping!$C:$G,5,0)</f>
        <v>OTC</v>
      </c>
      <c r="L4622" t="str">
        <f>VLOOKUP(J4622&amp;H4622,Mapping!J:K,2,0)</f>
        <v>Nicorette Gums</v>
      </c>
      <c r="M4622" t="str">
        <f>IF(OR(I4622="PIZ BUIN",I4622="LISTERINE"),VLOOKUP(E4622,MAPEO!C:D,2,0)&amp;" "&amp;H4622,VLOOKUP(E4622,MAPEO!C:D,2,0))</f>
        <v>Nicorette</v>
      </c>
      <c r="N4622">
        <f>VLOOKUP(F4622,MD!A:B,2,0)</f>
        <v>0</v>
      </c>
    </row>
    <row r="4623" spans="1:14">
      <c r="A4623" t="s">
        <v>133</v>
      </c>
      <c r="B4623" t="s">
        <v>0</v>
      </c>
      <c r="C4623" t="s">
        <v>227</v>
      </c>
      <c r="D4623" t="s">
        <v>446</v>
      </c>
      <c r="E4623" t="s">
        <v>728</v>
      </c>
      <c r="F4623" t="s">
        <v>109</v>
      </c>
      <c r="G4623" s="3">
        <v>282141.73</v>
      </c>
      <c r="H4623" s="3" t="str">
        <f>VLOOKUP($A4623&amp;$C4623&amp;$B4623,Mapping!$C:$G,3,0)</f>
        <v>PHARMA</v>
      </c>
      <c r="I4623" t="str">
        <f>VLOOKUP($A4623&amp;$C4623&amp;$B4623,Mapping!$C:$G,4,0)</f>
        <v>NICORETTE</v>
      </c>
      <c r="J4623" t="str">
        <f t="shared" si="72"/>
        <v>NICORETTE GUMS</v>
      </c>
      <c r="K4623" t="str">
        <f>VLOOKUP($A4623&amp;$C4623&amp;$B4623,Mapping!$C:$G,5,0)</f>
        <v>OTC</v>
      </c>
      <c r="L4623" t="str">
        <f>VLOOKUP(J4623&amp;H4623,Mapping!J:K,2,0)</f>
        <v>Nicorette Gums</v>
      </c>
      <c r="M4623" t="str">
        <f>IF(OR(I4623="PIZ BUIN",I4623="LISTERINE"),VLOOKUP(E4623,MAPEO!C:D,2,0)&amp;" "&amp;H4623,VLOOKUP(E4623,MAPEO!C:D,2,0))</f>
        <v>Nicorette</v>
      </c>
      <c r="N4623">
        <f>VLOOKUP(F4623,MD!A:B,2,0)</f>
        <v>0</v>
      </c>
    </row>
    <row r="4624" spans="1:14">
      <c r="A4624" t="s">
        <v>133</v>
      </c>
      <c r="B4624" t="s">
        <v>0</v>
      </c>
      <c r="C4624" t="s">
        <v>227</v>
      </c>
      <c r="D4624" t="s">
        <v>446</v>
      </c>
      <c r="E4624" t="s">
        <v>728</v>
      </c>
      <c r="F4624" t="s">
        <v>110</v>
      </c>
      <c r="G4624" s="3">
        <v>89898.8</v>
      </c>
      <c r="H4624" s="3" t="str">
        <f>VLOOKUP($A4624&amp;$C4624&amp;$B4624,Mapping!$C:$G,3,0)</f>
        <v>PHARMA</v>
      </c>
      <c r="I4624" t="str">
        <f>VLOOKUP($A4624&amp;$C4624&amp;$B4624,Mapping!$C:$G,4,0)</f>
        <v>NICORETTE</v>
      </c>
      <c r="J4624" t="str">
        <f t="shared" si="72"/>
        <v>NICORETTE GUMS</v>
      </c>
      <c r="K4624" t="str">
        <f>VLOOKUP($A4624&amp;$C4624&amp;$B4624,Mapping!$C:$G,5,0)</f>
        <v>OTC</v>
      </c>
      <c r="L4624" t="str">
        <f>VLOOKUP(J4624&amp;H4624,Mapping!J:K,2,0)</f>
        <v>Nicorette Gums</v>
      </c>
      <c r="M4624" t="str">
        <f>IF(OR(I4624="PIZ BUIN",I4624="LISTERINE"),VLOOKUP(E4624,MAPEO!C:D,2,0)&amp;" "&amp;H4624,VLOOKUP(E4624,MAPEO!C:D,2,0))</f>
        <v>Nicorette</v>
      </c>
      <c r="N4624">
        <f>VLOOKUP(F4624,MD!A:B,2,0)</f>
        <v>0</v>
      </c>
    </row>
    <row r="4625" spans="1:14">
      <c r="A4625" t="s">
        <v>133</v>
      </c>
      <c r="B4625" t="s">
        <v>0</v>
      </c>
      <c r="C4625" t="s">
        <v>227</v>
      </c>
      <c r="D4625" t="s">
        <v>446</v>
      </c>
      <c r="E4625" t="s">
        <v>728</v>
      </c>
      <c r="F4625" t="s">
        <v>111</v>
      </c>
      <c r="G4625" s="3">
        <v>160914.66</v>
      </c>
      <c r="H4625" s="3" t="str">
        <f>VLOOKUP($A4625&amp;$C4625&amp;$B4625,Mapping!$C:$G,3,0)</f>
        <v>PHARMA</v>
      </c>
      <c r="I4625" t="str">
        <f>VLOOKUP($A4625&amp;$C4625&amp;$B4625,Mapping!$C:$G,4,0)</f>
        <v>NICORETTE</v>
      </c>
      <c r="J4625" t="str">
        <f t="shared" si="72"/>
        <v>NICORETTE GUMS</v>
      </c>
      <c r="K4625" t="str">
        <f>VLOOKUP($A4625&amp;$C4625&amp;$B4625,Mapping!$C:$G,5,0)</f>
        <v>OTC</v>
      </c>
      <c r="L4625" t="str">
        <f>VLOOKUP(J4625&amp;H4625,Mapping!J:K,2,0)</f>
        <v>Nicorette Gums</v>
      </c>
      <c r="M4625" t="str">
        <f>IF(OR(I4625="PIZ BUIN",I4625="LISTERINE"),VLOOKUP(E4625,MAPEO!C:D,2,0)&amp;" "&amp;H4625,VLOOKUP(E4625,MAPEO!C:D,2,0))</f>
        <v>Nicorette</v>
      </c>
      <c r="N4625">
        <f>VLOOKUP(F4625,MD!A:B,2,0)</f>
        <v>0</v>
      </c>
    </row>
    <row r="4626" spans="1:14">
      <c r="A4626" t="s">
        <v>133</v>
      </c>
      <c r="B4626" t="s">
        <v>0</v>
      </c>
      <c r="C4626" t="s">
        <v>227</v>
      </c>
      <c r="D4626" t="s">
        <v>446</v>
      </c>
      <c r="E4626" t="s">
        <v>728</v>
      </c>
      <c r="F4626" t="s">
        <v>114</v>
      </c>
      <c r="G4626" s="3">
        <v>483182.45</v>
      </c>
      <c r="H4626" s="3" t="str">
        <f>VLOOKUP($A4626&amp;$C4626&amp;$B4626,Mapping!$C:$G,3,0)</f>
        <v>PHARMA</v>
      </c>
      <c r="I4626" t="str">
        <f>VLOOKUP($A4626&amp;$C4626&amp;$B4626,Mapping!$C:$G,4,0)</f>
        <v>NICORETTE</v>
      </c>
      <c r="J4626" t="str">
        <f t="shared" si="72"/>
        <v>NICORETTE GUMS</v>
      </c>
      <c r="K4626" t="str">
        <f>VLOOKUP($A4626&amp;$C4626&amp;$B4626,Mapping!$C:$G,5,0)</f>
        <v>OTC</v>
      </c>
      <c r="L4626" t="str">
        <f>VLOOKUP(J4626&amp;H4626,Mapping!J:K,2,0)</f>
        <v>Nicorette Gums</v>
      </c>
      <c r="M4626" t="str">
        <f>IF(OR(I4626="PIZ BUIN",I4626="LISTERINE"),VLOOKUP(E4626,MAPEO!C:D,2,0)&amp;" "&amp;H4626,VLOOKUP(E4626,MAPEO!C:D,2,0))</f>
        <v>Nicorette</v>
      </c>
      <c r="N4626">
        <f>VLOOKUP(F4626,MD!A:B,2,0)</f>
        <v>0</v>
      </c>
    </row>
    <row r="4627" spans="1:14">
      <c r="A4627" t="s">
        <v>133</v>
      </c>
      <c r="B4627" t="s">
        <v>0</v>
      </c>
      <c r="C4627" t="s">
        <v>227</v>
      </c>
      <c r="D4627" t="s">
        <v>446</v>
      </c>
      <c r="E4627" t="s">
        <v>728</v>
      </c>
      <c r="F4627" t="s">
        <v>115</v>
      </c>
      <c r="G4627" s="3">
        <v>33746.25</v>
      </c>
      <c r="H4627" s="3" t="str">
        <f>VLOOKUP($A4627&amp;$C4627&amp;$B4627,Mapping!$C:$G,3,0)</f>
        <v>PHARMA</v>
      </c>
      <c r="I4627" t="str">
        <f>VLOOKUP($A4627&amp;$C4627&amp;$B4627,Mapping!$C:$G,4,0)</f>
        <v>NICORETTE</v>
      </c>
      <c r="J4627" t="str">
        <f t="shared" si="72"/>
        <v>NICORETTE GUMS</v>
      </c>
      <c r="K4627" t="str">
        <f>VLOOKUP($A4627&amp;$C4627&amp;$B4627,Mapping!$C:$G,5,0)</f>
        <v>OTC</v>
      </c>
      <c r="L4627" t="str">
        <f>VLOOKUP(J4627&amp;H4627,Mapping!J:K,2,0)</f>
        <v>Nicorette Gums</v>
      </c>
      <c r="M4627" t="str">
        <f>IF(OR(I4627="PIZ BUIN",I4627="LISTERINE"),VLOOKUP(E4627,MAPEO!C:D,2,0)&amp;" "&amp;H4627,VLOOKUP(E4627,MAPEO!C:D,2,0))</f>
        <v>Nicorette</v>
      </c>
      <c r="N4627" t="str">
        <f>VLOOKUP(F4627,MD!A:B,2,0)</f>
        <v>YTD 2016</v>
      </c>
    </row>
    <row r="4628" spans="1:14">
      <c r="A4628" t="s">
        <v>133</v>
      </c>
      <c r="B4628" t="s">
        <v>0</v>
      </c>
      <c r="C4628" t="s">
        <v>227</v>
      </c>
      <c r="D4628" t="s">
        <v>446</v>
      </c>
      <c r="E4628" t="s">
        <v>728</v>
      </c>
      <c r="F4628" t="s">
        <v>117</v>
      </c>
      <c r="G4628" s="3">
        <v>114946.95</v>
      </c>
      <c r="H4628" s="3" t="str">
        <f>VLOOKUP($A4628&amp;$C4628&amp;$B4628,Mapping!$C:$G,3,0)</f>
        <v>PHARMA</v>
      </c>
      <c r="I4628" t="str">
        <f>VLOOKUP($A4628&amp;$C4628&amp;$B4628,Mapping!$C:$G,4,0)</f>
        <v>NICORETTE</v>
      </c>
      <c r="J4628" t="str">
        <f t="shared" si="72"/>
        <v>NICORETTE GUMS</v>
      </c>
      <c r="K4628" t="str">
        <f>VLOOKUP($A4628&amp;$C4628&amp;$B4628,Mapping!$C:$G,5,0)</f>
        <v>OTC</v>
      </c>
      <c r="L4628" t="str">
        <f>VLOOKUP(J4628&amp;H4628,Mapping!J:K,2,0)</f>
        <v>Nicorette Gums</v>
      </c>
      <c r="M4628" t="str">
        <f>IF(OR(I4628="PIZ BUIN",I4628="LISTERINE"),VLOOKUP(E4628,MAPEO!C:D,2,0)&amp;" "&amp;H4628,VLOOKUP(E4628,MAPEO!C:D,2,0))</f>
        <v>Nicorette</v>
      </c>
      <c r="N4628" t="str">
        <f>VLOOKUP(F4628,MD!A:B,2,0)</f>
        <v>YTD 2016</v>
      </c>
    </row>
    <row r="4629" spans="1:14">
      <c r="A4629" t="s">
        <v>133</v>
      </c>
      <c r="B4629" t="s">
        <v>0</v>
      </c>
      <c r="C4629" t="s">
        <v>227</v>
      </c>
      <c r="D4629" t="s">
        <v>446</v>
      </c>
      <c r="E4629" t="s">
        <v>728</v>
      </c>
      <c r="F4629" t="s">
        <v>118</v>
      </c>
      <c r="G4629" s="3">
        <v>198947.65</v>
      </c>
      <c r="H4629" s="3" t="str">
        <f>VLOOKUP($A4629&amp;$C4629&amp;$B4629,Mapping!$C:$G,3,0)</f>
        <v>PHARMA</v>
      </c>
      <c r="I4629" t="str">
        <f>VLOOKUP($A4629&amp;$C4629&amp;$B4629,Mapping!$C:$G,4,0)</f>
        <v>NICORETTE</v>
      </c>
      <c r="J4629" t="str">
        <f t="shared" si="72"/>
        <v>NICORETTE GUMS</v>
      </c>
      <c r="K4629" t="str">
        <f>VLOOKUP($A4629&amp;$C4629&amp;$B4629,Mapping!$C:$G,5,0)</f>
        <v>OTC</v>
      </c>
      <c r="L4629" t="str">
        <f>VLOOKUP(J4629&amp;H4629,Mapping!J:K,2,0)</f>
        <v>Nicorette Gums</v>
      </c>
      <c r="M4629" t="str">
        <f>IF(OR(I4629="PIZ BUIN",I4629="LISTERINE"),VLOOKUP(E4629,MAPEO!C:D,2,0)&amp;" "&amp;H4629,VLOOKUP(E4629,MAPEO!C:D,2,0))</f>
        <v>Nicorette</v>
      </c>
      <c r="N4629" t="str">
        <f>VLOOKUP(F4629,MD!A:B,2,0)</f>
        <v>YTD 2016</v>
      </c>
    </row>
    <row r="4630" spans="1:14">
      <c r="A4630" t="s">
        <v>133</v>
      </c>
      <c r="B4630" t="s">
        <v>0</v>
      </c>
      <c r="C4630" t="s">
        <v>227</v>
      </c>
      <c r="D4630" t="s">
        <v>446</v>
      </c>
      <c r="E4630" t="s">
        <v>729</v>
      </c>
      <c r="F4630" t="s">
        <v>482</v>
      </c>
      <c r="G4630" s="3">
        <v>-32.17</v>
      </c>
      <c r="H4630" s="3" t="str">
        <f>VLOOKUP($A4630&amp;$C4630&amp;$B4630,Mapping!$C:$G,3,0)</f>
        <v>PHARMA</v>
      </c>
      <c r="I4630" t="str">
        <f>VLOOKUP($A4630&amp;$C4630&amp;$B4630,Mapping!$C:$G,4,0)</f>
        <v>NICORETTE</v>
      </c>
      <c r="J4630" t="str">
        <f t="shared" si="72"/>
        <v>NICORETTE GUMS</v>
      </c>
      <c r="K4630" t="str">
        <f>VLOOKUP($A4630&amp;$C4630&amp;$B4630,Mapping!$C:$G,5,0)</f>
        <v>OTC</v>
      </c>
      <c r="L4630" t="str">
        <f>VLOOKUP(J4630&amp;H4630,Mapping!J:K,2,0)</f>
        <v>Nicorette Gums</v>
      </c>
      <c r="M4630" t="str">
        <f>IF(OR(I4630="PIZ BUIN",I4630="LISTERINE"),VLOOKUP(E4630,MAPEO!C:D,2,0)&amp;" "&amp;H4630,VLOOKUP(E4630,MAPEO!C:D,2,0))</f>
        <v>Nicorette</v>
      </c>
      <c r="N4630">
        <f>VLOOKUP(F4630,MD!A:B,2,0)</f>
        <v>0</v>
      </c>
    </row>
    <row r="4631" spans="1:14">
      <c r="A4631" t="s">
        <v>133</v>
      </c>
      <c r="B4631" t="s">
        <v>0</v>
      </c>
      <c r="C4631" t="s">
        <v>227</v>
      </c>
      <c r="D4631" t="s">
        <v>446</v>
      </c>
      <c r="E4631" t="s">
        <v>729</v>
      </c>
      <c r="F4631" t="s">
        <v>483</v>
      </c>
      <c r="G4631" s="3">
        <v>-129.66999999999999</v>
      </c>
      <c r="H4631" s="3" t="str">
        <f>VLOOKUP($A4631&amp;$C4631&amp;$B4631,Mapping!$C:$G,3,0)</f>
        <v>PHARMA</v>
      </c>
      <c r="I4631" t="str">
        <f>VLOOKUP($A4631&amp;$C4631&amp;$B4631,Mapping!$C:$G,4,0)</f>
        <v>NICORETTE</v>
      </c>
      <c r="J4631" t="str">
        <f t="shared" si="72"/>
        <v>NICORETTE GUMS</v>
      </c>
      <c r="K4631" t="str">
        <f>VLOOKUP($A4631&amp;$C4631&amp;$B4631,Mapping!$C:$G,5,0)</f>
        <v>OTC</v>
      </c>
      <c r="L4631" t="str">
        <f>VLOOKUP(J4631&amp;H4631,Mapping!J:K,2,0)</f>
        <v>Nicorette Gums</v>
      </c>
      <c r="M4631" t="str">
        <f>IF(OR(I4631="PIZ BUIN",I4631="LISTERINE"),VLOOKUP(E4631,MAPEO!C:D,2,0)&amp;" "&amp;H4631,VLOOKUP(E4631,MAPEO!C:D,2,0))</f>
        <v>Nicorette</v>
      </c>
      <c r="N4631">
        <f>VLOOKUP(F4631,MD!A:B,2,0)</f>
        <v>0</v>
      </c>
    </row>
    <row r="4632" spans="1:14">
      <c r="A4632" t="s">
        <v>133</v>
      </c>
      <c r="B4632" t="s">
        <v>0</v>
      </c>
      <c r="C4632" t="s">
        <v>227</v>
      </c>
      <c r="D4632" t="s">
        <v>446</v>
      </c>
      <c r="E4632" t="s">
        <v>729</v>
      </c>
      <c r="F4632" t="s">
        <v>484</v>
      </c>
      <c r="G4632" s="3">
        <v>1599.27</v>
      </c>
      <c r="H4632" s="3" t="str">
        <f>VLOOKUP($A4632&amp;$C4632&amp;$B4632,Mapping!$C:$G,3,0)</f>
        <v>PHARMA</v>
      </c>
      <c r="I4632" t="str">
        <f>VLOOKUP($A4632&amp;$C4632&amp;$B4632,Mapping!$C:$G,4,0)</f>
        <v>NICORETTE</v>
      </c>
      <c r="J4632" t="str">
        <f t="shared" si="72"/>
        <v>NICORETTE GUMS</v>
      </c>
      <c r="K4632" t="str">
        <f>VLOOKUP($A4632&amp;$C4632&amp;$B4632,Mapping!$C:$G,5,0)</f>
        <v>OTC</v>
      </c>
      <c r="L4632" t="str">
        <f>VLOOKUP(J4632&amp;H4632,Mapping!J:K,2,0)</f>
        <v>Nicorette Gums</v>
      </c>
      <c r="M4632" t="str">
        <f>IF(OR(I4632="PIZ BUIN",I4632="LISTERINE"),VLOOKUP(E4632,MAPEO!C:D,2,0)&amp;" "&amp;H4632,VLOOKUP(E4632,MAPEO!C:D,2,0))</f>
        <v>Nicorette</v>
      </c>
      <c r="N4632">
        <f>VLOOKUP(F4632,MD!A:B,2,0)</f>
        <v>0</v>
      </c>
    </row>
    <row r="4633" spans="1:14">
      <c r="A4633" t="s">
        <v>133</v>
      </c>
      <c r="B4633" t="s">
        <v>0</v>
      </c>
      <c r="C4633" t="s">
        <v>227</v>
      </c>
      <c r="D4633" t="s">
        <v>446</v>
      </c>
      <c r="E4633" t="s">
        <v>729</v>
      </c>
      <c r="F4633" t="s">
        <v>485</v>
      </c>
      <c r="G4633" s="3">
        <v>-23.94</v>
      </c>
      <c r="H4633" s="3" t="str">
        <f>VLOOKUP($A4633&amp;$C4633&amp;$B4633,Mapping!$C:$G,3,0)</f>
        <v>PHARMA</v>
      </c>
      <c r="I4633" t="str">
        <f>VLOOKUP($A4633&amp;$C4633&amp;$B4633,Mapping!$C:$G,4,0)</f>
        <v>NICORETTE</v>
      </c>
      <c r="J4633" t="str">
        <f t="shared" si="72"/>
        <v>NICORETTE GUMS</v>
      </c>
      <c r="K4633" t="str">
        <f>VLOOKUP($A4633&amp;$C4633&amp;$B4633,Mapping!$C:$G,5,0)</f>
        <v>OTC</v>
      </c>
      <c r="L4633" t="str">
        <f>VLOOKUP(J4633&amp;H4633,Mapping!J:K,2,0)</f>
        <v>Nicorette Gums</v>
      </c>
      <c r="M4633" t="str">
        <f>IF(OR(I4633="PIZ BUIN",I4633="LISTERINE"),VLOOKUP(E4633,MAPEO!C:D,2,0)&amp;" "&amp;H4633,VLOOKUP(E4633,MAPEO!C:D,2,0))</f>
        <v>Nicorette</v>
      </c>
      <c r="N4633">
        <f>VLOOKUP(F4633,MD!A:B,2,0)</f>
        <v>0</v>
      </c>
    </row>
    <row r="4634" spans="1:14">
      <c r="A4634" t="s">
        <v>133</v>
      </c>
      <c r="B4634" t="s">
        <v>0</v>
      </c>
      <c r="C4634" t="s">
        <v>227</v>
      </c>
      <c r="D4634" t="s">
        <v>446</v>
      </c>
      <c r="E4634" t="s">
        <v>729</v>
      </c>
      <c r="F4634" t="s">
        <v>487</v>
      </c>
      <c r="G4634" s="3">
        <v>1371.19</v>
      </c>
      <c r="H4634" s="3" t="str">
        <f>VLOOKUP($A4634&amp;$C4634&amp;$B4634,Mapping!$C:$G,3,0)</f>
        <v>PHARMA</v>
      </c>
      <c r="I4634" t="str">
        <f>VLOOKUP($A4634&amp;$C4634&amp;$B4634,Mapping!$C:$G,4,0)</f>
        <v>NICORETTE</v>
      </c>
      <c r="J4634" t="str">
        <f t="shared" si="72"/>
        <v>NICORETTE GUMS</v>
      </c>
      <c r="K4634" t="str">
        <f>VLOOKUP($A4634&amp;$C4634&amp;$B4634,Mapping!$C:$G,5,0)</f>
        <v>OTC</v>
      </c>
      <c r="L4634" t="str">
        <f>VLOOKUP(J4634&amp;H4634,Mapping!J:K,2,0)</f>
        <v>Nicorette Gums</v>
      </c>
      <c r="M4634" t="str">
        <f>IF(OR(I4634="PIZ BUIN",I4634="LISTERINE"),VLOOKUP(E4634,MAPEO!C:D,2,0)&amp;" "&amp;H4634,VLOOKUP(E4634,MAPEO!C:D,2,0))</f>
        <v>Nicorette</v>
      </c>
      <c r="N4634">
        <f>VLOOKUP(F4634,MD!A:B,2,0)</f>
        <v>0</v>
      </c>
    </row>
    <row r="4635" spans="1:14">
      <c r="A4635" t="s">
        <v>133</v>
      </c>
      <c r="B4635" t="s">
        <v>0</v>
      </c>
      <c r="C4635" t="s">
        <v>227</v>
      </c>
      <c r="D4635" t="s">
        <v>446</v>
      </c>
      <c r="E4635" t="s">
        <v>729</v>
      </c>
      <c r="F4635" t="s">
        <v>488</v>
      </c>
      <c r="G4635" s="3">
        <v>-35.909999999999997</v>
      </c>
      <c r="H4635" s="3" t="str">
        <f>VLOOKUP($A4635&amp;$C4635&amp;$B4635,Mapping!$C:$G,3,0)</f>
        <v>PHARMA</v>
      </c>
      <c r="I4635" t="str">
        <f>VLOOKUP($A4635&amp;$C4635&amp;$B4635,Mapping!$C:$G,4,0)</f>
        <v>NICORETTE</v>
      </c>
      <c r="J4635" t="str">
        <f t="shared" si="72"/>
        <v>NICORETTE GUMS</v>
      </c>
      <c r="K4635" t="str">
        <f>VLOOKUP($A4635&amp;$C4635&amp;$B4635,Mapping!$C:$G,5,0)</f>
        <v>OTC</v>
      </c>
      <c r="L4635" t="str">
        <f>VLOOKUP(J4635&amp;H4635,Mapping!J:K,2,0)</f>
        <v>Nicorette Gums</v>
      </c>
      <c r="M4635" t="str">
        <f>IF(OR(I4635="PIZ BUIN",I4635="LISTERINE"),VLOOKUP(E4635,MAPEO!C:D,2,0)&amp;" "&amp;H4635,VLOOKUP(E4635,MAPEO!C:D,2,0))</f>
        <v>Nicorette</v>
      </c>
      <c r="N4635">
        <f>VLOOKUP(F4635,MD!A:B,2,0)</f>
        <v>0</v>
      </c>
    </row>
    <row r="4636" spans="1:14">
      <c r="A4636" t="s">
        <v>133</v>
      </c>
      <c r="B4636" t="s">
        <v>0</v>
      </c>
      <c r="C4636" t="s">
        <v>227</v>
      </c>
      <c r="D4636" t="s">
        <v>446</v>
      </c>
      <c r="E4636" t="s">
        <v>729</v>
      </c>
      <c r="F4636" t="s">
        <v>489</v>
      </c>
      <c r="G4636" s="3">
        <v>-0.33</v>
      </c>
      <c r="H4636" s="3" t="str">
        <f>VLOOKUP($A4636&amp;$C4636&amp;$B4636,Mapping!$C:$G,3,0)</f>
        <v>PHARMA</v>
      </c>
      <c r="I4636" t="str">
        <f>VLOOKUP($A4636&amp;$C4636&amp;$B4636,Mapping!$C:$G,4,0)</f>
        <v>NICORETTE</v>
      </c>
      <c r="J4636" t="str">
        <f t="shared" si="72"/>
        <v>NICORETTE GUMS</v>
      </c>
      <c r="K4636" t="str">
        <f>VLOOKUP($A4636&amp;$C4636&amp;$B4636,Mapping!$C:$G,5,0)</f>
        <v>OTC</v>
      </c>
      <c r="L4636" t="str">
        <f>VLOOKUP(J4636&amp;H4636,Mapping!J:K,2,0)</f>
        <v>Nicorette Gums</v>
      </c>
      <c r="M4636" t="str">
        <f>IF(OR(I4636="PIZ BUIN",I4636="LISTERINE"),VLOOKUP(E4636,MAPEO!C:D,2,0)&amp;" "&amp;H4636,VLOOKUP(E4636,MAPEO!C:D,2,0))</f>
        <v>Nicorette</v>
      </c>
      <c r="N4636">
        <f>VLOOKUP(F4636,MD!A:B,2,0)</f>
        <v>0</v>
      </c>
    </row>
    <row r="4637" spans="1:14">
      <c r="A4637" t="s">
        <v>133</v>
      </c>
      <c r="B4637" t="s">
        <v>0</v>
      </c>
      <c r="C4637" t="s">
        <v>227</v>
      </c>
      <c r="D4637" t="s">
        <v>446</v>
      </c>
      <c r="E4637" t="s">
        <v>729</v>
      </c>
      <c r="F4637" t="s">
        <v>490</v>
      </c>
      <c r="G4637" s="3">
        <v>787.72</v>
      </c>
      <c r="H4637" s="3" t="str">
        <f>VLOOKUP($A4637&amp;$C4637&amp;$B4637,Mapping!$C:$G,3,0)</f>
        <v>PHARMA</v>
      </c>
      <c r="I4637" t="str">
        <f>VLOOKUP($A4637&amp;$C4637&amp;$B4637,Mapping!$C:$G,4,0)</f>
        <v>NICORETTE</v>
      </c>
      <c r="J4637" t="str">
        <f t="shared" si="72"/>
        <v>NICORETTE GUMS</v>
      </c>
      <c r="K4637" t="str">
        <f>VLOOKUP($A4637&amp;$C4637&amp;$B4637,Mapping!$C:$G,5,0)</f>
        <v>OTC</v>
      </c>
      <c r="L4637" t="str">
        <f>VLOOKUP(J4637&amp;H4637,Mapping!J:K,2,0)</f>
        <v>Nicorette Gums</v>
      </c>
      <c r="M4637" t="str">
        <f>IF(OR(I4637="PIZ BUIN",I4637="LISTERINE"),VLOOKUP(E4637,MAPEO!C:D,2,0)&amp;" "&amp;H4637,VLOOKUP(E4637,MAPEO!C:D,2,0))</f>
        <v>Nicorette</v>
      </c>
      <c r="N4637">
        <f>VLOOKUP(F4637,MD!A:B,2,0)</f>
        <v>0</v>
      </c>
    </row>
    <row r="4638" spans="1:14">
      <c r="A4638" t="s">
        <v>133</v>
      </c>
      <c r="B4638" t="s">
        <v>0</v>
      </c>
      <c r="C4638" t="s">
        <v>227</v>
      </c>
      <c r="D4638" t="s">
        <v>446</v>
      </c>
      <c r="E4638" t="s">
        <v>729</v>
      </c>
      <c r="F4638" t="s">
        <v>491</v>
      </c>
      <c r="G4638" s="3">
        <v>-8.14</v>
      </c>
      <c r="H4638" s="3" t="str">
        <f>VLOOKUP($A4638&amp;$C4638&amp;$B4638,Mapping!$C:$G,3,0)</f>
        <v>PHARMA</v>
      </c>
      <c r="I4638" t="str">
        <f>VLOOKUP($A4638&amp;$C4638&amp;$B4638,Mapping!$C:$G,4,0)</f>
        <v>NICORETTE</v>
      </c>
      <c r="J4638" t="str">
        <f t="shared" si="72"/>
        <v>NICORETTE GUMS</v>
      </c>
      <c r="K4638" t="str">
        <f>VLOOKUP($A4638&amp;$C4638&amp;$B4638,Mapping!$C:$G,5,0)</f>
        <v>OTC</v>
      </c>
      <c r="L4638" t="str">
        <f>VLOOKUP(J4638&amp;H4638,Mapping!J:K,2,0)</f>
        <v>Nicorette Gums</v>
      </c>
      <c r="M4638" t="str">
        <f>IF(OR(I4638="PIZ BUIN",I4638="LISTERINE"),VLOOKUP(E4638,MAPEO!C:D,2,0)&amp;" "&amp;H4638,VLOOKUP(E4638,MAPEO!C:D,2,0))</f>
        <v>Nicorette</v>
      </c>
      <c r="N4638">
        <f>VLOOKUP(F4638,MD!A:B,2,0)</f>
        <v>0</v>
      </c>
    </row>
    <row r="4639" spans="1:14">
      <c r="A4639" t="s">
        <v>133</v>
      </c>
      <c r="B4639" t="s">
        <v>0</v>
      </c>
      <c r="C4639" t="s">
        <v>227</v>
      </c>
      <c r="D4639" t="s">
        <v>446</v>
      </c>
      <c r="E4639" t="s">
        <v>729</v>
      </c>
      <c r="F4639" t="s">
        <v>492</v>
      </c>
      <c r="G4639" s="3">
        <v>-32.74</v>
      </c>
      <c r="H4639" s="3" t="str">
        <f>VLOOKUP($A4639&amp;$C4639&amp;$B4639,Mapping!$C:$G,3,0)</f>
        <v>PHARMA</v>
      </c>
      <c r="I4639" t="str">
        <f>VLOOKUP($A4639&amp;$C4639&amp;$B4639,Mapping!$C:$G,4,0)</f>
        <v>NICORETTE</v>
      </c>
      <c r="J4639" t="str">
        <f t="shared" si="72"/>
        <v>NICORETTE GUMS</v>
      </c>
      <c r="K4639" t="str">
        <f>VLOOKUP($A4639&amp;$C4639&amp;$B4639,Mapping!$C:$G,5,0)</f>
        <v>OTC</v>
      </c>
      <c r="L4639" t="str">
        <f>VLOOKUP(J4639&amp;H4639,Mapping!J:K,2,0)</f>
        <v>Nicorette Gums</v>
      </c>
      <c r="M4639" t="str">
        <f>IF(OR(I4639="PIZ BUIN",I4639="LISTERINE"),VLOOKUP(E4639,MAPEO!C:D,2,0)&amp;" "&amp;H4639,VLOOKUP(E4639,MAPEO!C:D,2,0))</f>
        <v>Nicorette</v>
      </c>
      <c r="N4639">
        <f>VLOOKUP(F4639,MD!A:B,2,0)</f>
        <v>0</v>
      </c>
    </row>
    <row r="4640" spans="1:14">
      <c r="A4640" t="s">
        <v>133</v>
      </c>
      <c r="B4640" t="s">
        <v>0</v>
      </c>
      <c r="C4640" t="s">
        <v>227</v>
      </c>
      <c r="D4640" t="s">
        <v>446</v>
      </c>
      <c r="E4640" t="s">
        <v>729</v>
      </c>
      <c r="F4640" t="s">
        <v>493</v>
      </c>
      <c r="G4640" s="3">
        <v>-799.22</v>
      </c>
      <c r="H4640" s="3" t="str">
        <f>VLOOKUP($A4640&amp;$C4640&amp;$B4640,Mapping!$C:$G,3,0)</f>
        <v>PHARMA</v>
      </c>
      <c r="I4640" t="str">
        <f>VLOOKUP($A4640&amp;$C4640&amp;$B4640,Mapping!$C:$G,4,0)</f>
        <v>NICORETTE</v>
      </c>
      <c r="J4640" t="str">
        <f t="shared" si="72"/>
        <v>NICORETTE GUMS</v>
      </c>
      <c r="K4640" t="str">
        <f>VLOOKUP($A4640&amp;$C4640&amp;$B4640,Mapping!$C:$G,5,0)</f>
        <v>OTC</v>
      </c>
      <c r="L4640" t="str">
        <f>VLOOKUP(J4640&amp;H4640,Mapping!J:K,2,0)</f>
        <v>Nicorette Gums</v>
      </c>
      <c r="M4640" t="str">
        <f>IF(OR(I4640="PIZ BUIN",I4640="LISTERINE"),VLOOKUP(E4640,MAPEO!C:D,2,0)&amp;" "&amp;H4640,VLOOKUP(E4640,MAPEO!C:D,2,0))</f>
        <v>Nicorette</v>
      </c>
      <c r="N4640">
        <f>VLOOKUP(F4640,MD!A:B,2,0)</f>
        <v>0</v>
      </c>
    </row>
    <row r="4641" spans="1:14">
      <c r="A4641" t="s">
        <v>133</v>
      </c>
      <c r="B4641" t="s">
        <v>0</v>
      </c>
      <c r="C4641" t="s">
        <v>227</v>
      </c>
      <c r="D4641" t="s">
        <v>446</v>
      </c>
      <c r="E4641" t="s">
        <v>729</v>
      </c>
      <c r="F4641" t="s">
        <v>97</v>
      </c>
      <c r="G4641" s="3">
        <v>0.28000000000000003</v>
      </c>
      <c r="H4641" s="3" t="str">
        <f>VLOOKUP($A4641&amp;$C4641&amp;$B4641,Mapping!$C:$G,3,0)</f>
        <v>PHARMA</v>
      </c>
      <c r="I4641" t="str">
        <f>VLOOKUP($A4641&amp;$C4641&amp;$B4641,Mapping!$C:$G,4,0)</f>
        <v>NICORETTE</v>
      </c>
      <c r="J4641" t="str">
        <f t="shared" si="72"/>
        <v>NICORETTE GUMS</v>
      </c>
      <c r="K4641" t="str">
        <f>VLOOKUP($A4641&amp;$C4641&amp;$B4641,Mapping!$C:$G,5,0)</f>
        <v>OTC</v>
      </c>
      <c r="L4641" t="str">
        <f>VLOOKUP(J4641&amp;H4641,Mapping!J:K,2,0)</f>
        <v>Nicorette Gums</v>
      </c>
      <c r="M4641" t="str">
        <f>IF(OR(I4641="PIZ BUIN",I4641="LISTERINE"),VLOOKUP(E4641,MAPEO!C:D,2,0)&amp;" "&amp;H4641,VLOOKUP(E4641,MAPEO!C:D,2,0))</f>
        <v>Nicorette</v>
      </c>
      <c r="N4641" t="str">
        <f>VLOOKUP(F4641,MD!A:B,2,0)</f>
        <v>YTD 2015</v>
      </c>
    </row>
    <row r="4642" spans="1:14">
      <c r="A4642" t="s">
        <v>133</v>
      </c>
      <c r="B4642" t="s">
        <v>0</v>
      </c>
      <c r="C4642" t="s">
        <v>227</v>
      </c>
      <c r="D4642" t="s">
        <v>446</v>
      </c>
      <c r="E4642" t="s">
        <v>729</v>
      </c>
      <c r="F4642" t="s">
        <v>101</v>
      </c>
      <c r="G4642" s="3">
        <v>-20.77</v>
      </c>
      <c r="H4642" s="3" t="str">
        <f>VLOOKUP($A4642&amp;$C4642&amp;$B4642,Mapping!$C:$G,3,0)</f>
        <v>PHARMA</v>
      </c>
      <c r="I4642" t="str">
        <f>VLOOKUP($A4642&amp;$C4642&amp;$B4642,Mapping!$C:$G,4,0)</f>
        <v>NICORETTE</v>
      </c>
      <c r="J4642" t="str">
        <f t="shared" si="72"/>
        <v>NICORETTE GUMS</v>
      </c>
      <c r="K4642" t="str">
        <f>VLOOKUP($A4642&amp;$C4642&amp;$B4642,Mapping!$C:$G,5,0)</f>
        <v>OTC</v>
      </c>
      <c r="L4642" t="str">
        <f>VLOOKUP(J4642&amp;H4642,Mapping!J:K,2,0)</f>
        <v>Nicorette Gums</v>
      </c>
      <c r="M4642" t="str">
        <f>IF(OR(I4642="PIZ BUIN",I4642="LISTERINE"),VLOOKUP(E4642,MAPEO!C:D,2,0)&amp;" "&amp;H4642,VLOOKUP(E4642,MAPEO!C:D,2,0))</f>
        <v>Nicorette</v>
      </c>
      <c r="N4642" t="str">
        <f>VLOOKUP(F4642,MD!A:B,2,0)</f>
        <v>YTD 2015</v>
      </c>
    </row>
    <row r="4643" spans="1:14">
      <c r="A4643" t="s">
        <v>133</v>
      </c>
      <c r="B4643" t="s">
        <v>0</v>
      </c>
      <c r="C4643" t="s">
        <v>227</v>
      </c>
      <c r="D4643" t="s">
        <v>446</v>
      </c>
      <c r="E4643" t="s">
        <v>729</v>
      </c>
      <c r="F4643" t="s">
        <v>105</v>
      </c>
      <c r="G4643" s="3">
        <v>360.55</v>
      </c>
      <c r="H4643" s="3" t="str">
        <f>VLOOKUP($A4643&amp;$C4643&amp;$B4643,Mapping!$C:$G,3,0)</f>
        <v>PHARMA</v>
      </c>
      <c r="I4643" t="str">
        <f>VLOOKUP($A4643&amp;$C4643&amp;$B4643,Mapping!$C:$G,4,0)</f>
        <v>NICORETTE</v>
      </c>
      <c r="J4643" t="str">
        <f t="shared" si="72"/>
        <v>NICORETTE GUMS</v>
      </c>
      <c r="K4643" t="str">
        <f>VLOOKUP($A4643&amp;$C4643&amp;$B4643,Mapping!$C:$G,5,0)</f>
        <v>OTC</v>
      </c>
      <c r="L4643" t="str">
        <f>VLOOKUP(J4643&amp;H4643,Mapping!J:K,2,0)</f>
        <v>Nicorette Gums</v>
      </c>
      <c r="M4643" t="str">
        <f>IF(OR(I4643="PIZ BUIN",I4643="LISTERINE"),VLOOKUP(E4643,MAPEO!C:D,2,0)&amp;" "&amp;H4643,VLOOKUP(E4643,MAPEO!C:D,2,0))</f>
        <v>Nicorette</v>
      </c>
      <c r="N4643" t="str">
        <f>VLOOKUP(F4643,MD!A:B,2,0)</f>
        <v>YTD 2015</v>
      </c>
    </row>
    <row r="4644" spans="1:14">
      <c r="A4644" t="s">
        <v>133</v>
      </c>
      <c r="B4644" t="s">
        <v>0</v>
      </c>
      <c r="C4644" t="s">
        <v>227</v>
      </c>
      <c r="D4644" t="s">
        <v>446</v>
      </c>
      <c r="E4644" t="s">
        <v>729</v>
      </c>
      <c r="F4644" t="s">
        <v>108</v>
      </c>
      <c r="G4644" s="3">
        <v>-72.319999999999993</v>
      </c>
      <c r="H4644" s="3" t="str">
        <f>VLOOKUP($A4644&amp;$C4644&amp;$B4644,Mapping!$C:$G,3,0)</f>
        <v>PHARMA</v>
      </c>
      <c r="I4644" t="str">
        <f>VLOOKUP($A4644&amp;$C4644&amp;$B4644,Mapping!$C:$G,4,0)</f>
        <v>NICORETTE</v>
      </c>
      <c r="J4644" t="str">
        <f t="shared" si="72"/>
        <v>NICORETTE GUMS</v>
      </c>
      <c r="K4644" t="str">
        <f>VLOOKUP($A4644&amp;$C4644&amp;$B4644,Mapping!$C:$G,5,0)</f>
        <v>OTC</v>
      </c>
      <c r="L4644" t="str">
        <f>VLOOKUP(J4644&amp;H4644,Mapping!J:K,2,0)</f>
        <v>Nicorette Gums</v>
      </c>
      <c r="M4644" t="str">
        <f>IF(OR(I4644="PIZ BUIN",I4644="LISTERINE"),VLOOKUP(E4644,MAPEO!C:D,2,0)&amp;" "&amp;H4644,VLOOKUP(E4644,MAPEO!C:D,2,0))</f>
        <v>Nicorette</v>
      </c>
      <c r="N4644">
        <f>VLOOKUP(F4644,MD!A:B,2,0)</f>
        <v>0</v>
      </c>
    </row>
    <row r="4645" spans="1:14">
      <c r="A4645" t="s">
        <v>133</v>
      </c>
      <c r="B4645" t="s">
        <v>0</v>
      </c>
      <c r="C4645" t="s">
        <v>227</v>
      </c>
      <c r="D4645" t="s">
        <v>446</v>
      </c>
      <c r="E4645" t="s">
        <v>729</v>
      </c>
      <c r="F4645" t="s">
        <v>109</v>
      </c>
      <c r="G4645" s="3">
        <v>-12.49</v>
      </c>
      <c r="H4645" s="3" t="str">
        <f>VLOOKUP($A4645&amp;$C4645&amp;$B4645,Mapping!$C:$G,3,0)</f>
        <v>PHARMA</v>
      </c>
      <c r="I4645" t="str">
        <f>VLOOKUP($A4645&amp;$C4645&amp;$B4645,Mapping!$C:$G,4,0)</f>
        <v>NICORETTE</v>
      </c>
      <c r="J4645" t="str">
        <f t="shared" si="72"/>
        <v>NICORETTE GUMS</v>
      </c>
      <c r="K4645" t="str">
        <f>VLOOKUP($A4645&amp;$C4645&amp;$B4645,Mapping!$C:$G,5,0)</f>
        <v>OTC</v>
      </c>
      <c r="L4645" t="str">
        <f>VLOOKUP(J4645&amp;H4645,Mapping!J:K,2,0)</f>
        <v>Nicorette Gums</v>
      </c>
      <c r="M4645" t="str">
        <f>IF(OR(I4645="PIZ BUIN",I4645="LISTERINE"),VLOOKUP(E4645,MAPEO!C:D,2,0)&amp;" "&amp;H4645,VLOOKUP(E4645,MAPEO!C:D,2,0))</f>
        <v>Nicorette</v>
      </c>
      <c r="N4645">
        <f>VLOOKUP(F4645,MD!A:B,2,0)</f>
        <v>0</v>
      </c>
    </row>
    <row r="4646" spans="1:14">
      <c r="A4646" t="s">
        <v>133</v>
      </c>
      <c r="B4646" t="s">
        <v>0</v>
      </c>
      <c r="C4646" t="s">
        <v>227</v>
      </c>
      <c r="D4646" t="s">
        <v>447</v>
      </c>
      <c r="E4646" t="s">
        <v>447</v>
      </c>
      <c r="F4646" t="s">
        <v>482</v>
      </c>
      <c r="G4646" s="3">
        <v>4446.62</v>
      </c>
      <c r="H4646" s="3" t="str">
        <f>VLOOKUP($A4646&amp;$C4646&amp;$B4646,Mapping!$C:$G,3,0)</f>
        <v>PHARMA</v>
      </c>
      <c r="I4646" t="str">
        <f>VLOOKUP($A4646&amp;$C4646&amp;$B4646,Mapping!$C:$G,4,0)</f>
        <v>NICORETTE</v>
      </c>
      <c r="J4646" t="str">
        <f t="shared" si="72"/>
        <v>NICORETTE LOZENGES</v>
      </c>
      <c r="K4646" t="str">
        <f>VLOOKUP($A4646&amp;$C4646&amp;$B4646,Mapping!$C:$G,5,0)</f>
        <v>OTC</v>
      </c>
      <c r="L4646" t="str">
        <f>VLOOKUP(J4646&amp;H4646,Mapping!J:K,2,0)</f>
        <v>Nicorette Lozenges</v>
      </c>
      <c r="M4646" t="str">
        <f>IF(OR(I4646="PIZ BUIN",I4646="LISTERINE"),VLOOKUP(E4646,MAPEO!C:D,2,0)&amp;" "&amp;H4646,VLOOKUP(E4646,MAPEO!C:D,2,0))</f>
        <v>Nicorette</v>
      </c>
      <c r="N4646">
        <f>VLOOKUP(F4646,MD!A:B,2,0)</f>
        <v>0</v>
      </c>
    </row>
    <row r="4647" spans="1:14">
      <c r="A4647" t="s">
        <v>133</v>
      </c>
      <c r="B4647" t="s">
        <v>0</v>
      </c>
      <c r="C4647" t="s">
        <v>227</v>
      </c>
      <c r="D4647" t="s">
        <v>447</v>
      </c>
      <c r="E4647" t="s">
        <v>447</v>
      </c>
      <c r="F4647" t="s">
        <v>483</v>
      </c>
      <c r="G4647" s="3">
        <v>8506.2199999999993</v>
      </c>
      <c r="H4647" s="3" t="str">
        <f>VLOOKUP($A4647&amp;$C4647&amp;$B4647,Mapping!$C:$G,3,0)</f>
        <v>PHARMA</v>
      </c>
      <c r="I4647" t="str">
        <f>VLOOKUP($A4647&amp;$C4647&amp;$B4647,Mapping!$C:$G,4,0)</f>
        <v>NICORETTE</v>
      </c>
      <c r="J4647" t="str">
        <f t="shared" si="72"/>
        <v>NICORETTE LOZENGES</v>
      </c>
      <c r="K4647" t="str">
        <f>VLOOKUP($A4647&amp;$C4647&amp;$B4647,Mapping!$C:$G,5,0)</f>
        <v>OTC</v>
      </c>
      <c r="L4647" t="str">
        <f>VLOOKUP(J4647&amp;H4647,Mapping!J:K,2,0)</f>
        <v>Nicorette Lozenges</v>
      </c>
      <c r="M4647" t="str">
        <f>IF(OR(I4647="PIZ BUIN",I4647="LISTERINE"),VLOOKUP(E4647,MAPEO!C:D,2,0)&amp;" "&amp;H4647,VLOOKUP(E4647,MAPEO!C:D,2,0))</f>
        <v>Nicorette</v>
      </c>
      <c r="N4647">
        <f>VLOOKUP(F4647,MD!A:B,2,0)</f>
        <v>0</v>
      </c>
    </row>
    <row r="4648" spans="1:14">
      <c r="A4648" t="s">
        <v>133</v>
      </c>
      <c r="B4648" t="s">
        <v>0</v>
      </c>
      <c r="C4648" t="s">
        <v>227</v>
      </c>
      <c r="D4648" t="s">
        <v>447</v>
      </c>
      <c r="E4648" t="s">
        <v>447</v>
      </c>
      <c r="F4648" t="s">
        <v>484</v>
      </c>
      <c r="G4648" s="3">
        <v>29301.03</v>
      </c>
      <c r="H4648" s="3" t="str">
        <f>VLOOKUP($A4648&amp;$C4648&amp;$B4648,Mapping!$C:$G,3,0)</f>
        <v>PHARMA</v>
      </c>
      <c r="I4648" t="str">
        <f>VLOOKUP($A4648&amp;$C4648&amp;$B4648,Mapping!$C:$G,4,0)</f>
        <v>NICORETTE</v>
      </c>
      <c r="J4648" t="str">
        <f t="shared" si="72"/>
        <v>NICORETTE LOZENGES</v>
      </c>
      <c r="K4648" t="str">
        <f>VLOOKUP($A4648&amp;$C4648&amp;$B4648,Mapping!$C:$G,5,0)</f>
        <v>OTC</v>
      </c>
      <c r="L4648" t="str">
        <f>VLOOKUP(J4648&amp;H4648,Mapping!J:K,2,0)</f>
        <v>Nicorette Lozenges</v>
      </c>
      <c r="M4648" t="str">
        <f>IF(OR(I4648="PIZ BUIN",I4648="LISTERINE"),VLOOKUP(E4648,MAPEO!C:D,2,0)&amp;" "&amp;H4648,VLOOKUP(E4648,MAPEO!C:D,2,0))</f>
        <v>Nicorette</v>
      </c>
      <c r="N4648">
        <f>VLOOKUP(F4648,MD!A:B,2,0)</f>
        <v>0</v>
      </c>
    </row>
    <row r="4649" spans="1:14">
      <c r="A4649" t="s">
        <v>133</v>
      </c>
      <c r="B4649" t="s">
        <v>0</v>
      </c>
      <c r="C4649" t="s">
        <v>227</v>
      </c>
      <c r="D4649" t="s">
        <v>447</v>
      </c>
      <c r="E4649" t="s">
        <v>447</v>
      </c>
      <c r="F4649" t="s">
        <v>485</v>
      </c>
      <c r="G4649" s="3">
        <v>26386.04</v>
      </c>
      <c r="H4649" s="3" t="str">
        <f>VLOOKUP($A4649&amp;$C4649&amp;$B4649,Mapping!$C:$G,3,0)</f>
        <v>PHARMA</v>
      </c>
      <c r="I4649" t="str">
        <f>VLOOKUP($A4649&amp;$C4649&amp;$B4649,Mapping!$C:$G,4,0)</f>
        <v>NICORETTE</v>
      </c>
      <c r="J4649" t="str">
        <f t="shared" si="72"/>
        <v>NICORETTE LOZENGES</v>
      </c>
      <c r="K4649" t="str">
        <f>VLOOKUP($A4649&amp;$C4649&amp;$B4649,Mapping!$C:$G,5,0)</f>
        <v>OTC</v>
      </c>
      <c r="L4649" t="str">
        <f>VLOOKUP(J4649&amp;H4649,Mapping!J:K,2,0)</f>
        <v>Nicorette Lozenges</v>
      </c>
      <c r="M4649" t="str">
        <f>IF(OR(I4649="PIZ BUIN",I4649="LISTERINE"),VLOOKUP(E4649,MAPEO!C:D,2,0)&amp;" "&amp;H4649,VLOOKUP(E4649,MAPEO!C:D,2,0))</f>
        <v>Nicorette</v>
      </c>
      <c r="N4649">
        <f>VLOOKUP(F4649,MD!A:B,2,0)</f>
        <v>0</v>
      </c>
    </row>
    <row r="4650" spans="1:14">
      <c r="A4650" t="s">
        <v>133</v>
      </c>
      <c r="B4650" t="s">
        <v>0</v>
      </c>
      <c r="C4650" t="s">
        <v>227</v>
      </c>
      <c r="D4650" t="s">
        <v>447</v>
      </c>
      <c r="E4650" t="s">
        <v>447</v>
      </c>
      <c r="F4650" t="s">
        <v>486</v>
      </c>
      <c r="G4650" s="3">
        <v>28194.58</v>
      </c>
      <c r="H4650" s="3" t="str">
        <f>VLOOKUP($A4650&amp;$C4650&amp;$B4650,Mapping!$C:$G,3,0)</f>
        <v>PHARMA</v>
      </c>
      <c r="I4650" t="str">
        <f>VLOOKUP($A4650&amp;$C4650&amp;$B4650,Mapping!$C:$G,4,0)</f>
        <v>NICORETTE</v>
      </c>
      <c r="J4650" t="str">
        <f t="shared" si="72"/>
        <v>NICORETTE LOZENGES</v>
      </c>
      <c r="K4650" t="str">
        <f>VLOOKUP($A4650&amp;$C4650&amp;$B4650,Mapping!$C:$G,5,0)</f>
        <v>OTC</v>
      </c>
      <c r="L4650" t="str">
        <f>VLOOKUP(J4650&amp;H4650,Mapping!J:K,2,0)</f>
        <v>Nicorette Lozenges</v>
      </c>
      <c r="M4650" t="str">
        <f>IF(OR(I4650="PIZ BUIN",I4650="LISTERINE"),VLOOKUP(E4650,MAPEO!C:D,2,0)&amp;" "&amp;H4650,VLOOKUP(E4650,MAPEO!C:D,2,0))</f>
        <v>Nicorette</v>
      </c>
      <c r="N4650">
        <f>VLOOKUP(F4650,MD!A:B,2,0)</f>
        <v>0</v>
      </c>
    </row>
    <row r="4651" spans="1:14">
      <c r="A4651" t="s">
        <v>133</v>
      </c>
      <c r="B4651" t="s">
        <v>0</v>
      </c>
      <c r="C4651" t="s">
        <v>227</v>
      </c>
      <c r="D4651" t="s">
        <v>447</v>
      </c>
      <c r="E4651" t="s">
        <v>447</v>
      </c>
      <c r="F4651" t="s">
        <v>487</v>
      </c>
      <c r="G4651" s="3">
        <v>58178.35</v>
      </c>
      <c r="H4651" s="3" t="str">
        <f>VLOOKUP($A4651&amp;$C4651&amp;$B4651,Mapping!$C:$G,3,0)</f>
        <v>PHARMA</v>
      </c>
      <c r="I4651" t="str">
        <f>VLOOKUP($A4651&amp;$C4651&amp;$B4651,Mapping!$C:$G,4,0)</f>
        <v>NICORETTE</v>
      </c>
      <c r="J4651" t="str">
        <f t="shared" si="72"/>
        <v>NICORETTE LOZENGES</v>
      </c>
      <c r="K4651" t="str">
        <f>VLOOKUP($A4651&amp;$C4651&amp;$B4651,Mapping!$C:$G,5,0)</f>
        <v>OTC</v>
      </c>
      <c r="L4651" t="str">
        <f>VLOOKUP(J4651&amp;H4651,Mapping!J:K,2,0)</f>
        <v>Nicorette Lozenges</v>
      </c>
      <c r="M4651" t="str">
        <f>IF(OR(I4651="PIZ BUIN",I4651="LISTERINE"),VLOOKUP(E4651,MAPEO!C:D,2,0)&amp;" "&amp;H4651,VLOOKUP(E4651,MAPEO!C:D,2,0))</f>
        <v>Nicorette</v>
      </c>
      <c r="N4651">
        <f>VLOOKUP(F4651,MD!A:B,2,0)</f>
        <v>0</v>
      </c>
    </row>
    <row r="4652" spans="1:14">
      <c r="A4652" t="s">
        <v>133</v>
      </c>
      <c r="B4652" t="s">
        <v>0</v>
      </c>
      <c r="C4652" t="s">
        <v>227</v>
      </c>
      <c r="D4652" t="s">
        <v>447</v>
      </c>
      <c r="E4652" t="s">
        <v>447</v>
      </c>
      <c r="F4652" t="s">
        <v>488</v>
      </c>
      <c r="G4652" s="3">
        <v>904.7</v>
      </c>
      <c r="H4652" s="3" t="str">
        <f>VLOOKUP($A4652&amp;$C4652&amp;$B4652,Mapping!$C:$G,3,0)</f>
        <v>PHARMA</v>
      </c>
      <c r="I4652" t="str">
        <f>VLOOKUP($A4652&amp;$C4652&amp;$B4652,Mapping!$C:$G,4,0)</f>
        <v>NICORETTE</v>
      </c>
      <c r="J4652" t="str">
        <f t="shared" si="72"/>
        <v>NICORETTE LOZENGES</v>
      </c>
      <c r="K4652" t="str">
        <f>VLOOKUP($A4652&amp;$C4652&amp;$B4652,Mapping!$C:$G,5,0)</f>
        <v>OTC</v>
      </c>
      <c r="L4652" t="str">
        <f>VLOOKUP(J4652&amp;H4652,Mapping!J:K,2,0)</f>
        <v>Nicorette Lozenges</v>
      </c>
      <c r="M4652" t="str">
        <f>IF(OR(I4652="PIZ BUIN",I4652="LISTERINE"),VLOOKUP(E4652,MAPEO!C:D,2,0)&amp;" "&amp;H4652,VLOOKUP(E4652,MAPEO!C:D,2,0))</f>
        <v>Nicorette</v>
      </c>
      <c r="N4652">
        <f>VLOOKUP(F4652,MD!A:B,2,0)</f>
        <v>0</v>
      </c>
    </row>
    <row r="4653" spans="1:14">
      <c r="A4653" t="s">
        <v>133</v>
      </c>
      <c r="B4653" t="s">
        <v>0</v>
      </c>
      <c r="C4653" t="s">
        <v>227</v>
      </c>
      <c r="D4653" t="s">
        <v>447</v>
      </c>
      <c r="E4653" t="s">
        <v>447</v>
      </c>
      <c r="F4653" t="s">
        <v>489</v>
      </c>
      <c r="G4653" s="3">
        <v>15986</v>
      </c>
      <c r="H4653" s="3" t="str">
        <f>VLOOKUP($A4653&amp;$C4653&amp;$B4653,Mapping!$C:$G,3,0)</f>
        <v>PHARMA</v>
      </c>
      <c r="I4653" t="str">
        <f>VLOOKUP($A4653&amp;$C4653&amp;$B4653,Mapping!$C:$G,4,0)</f>
        <v>NICORETTE</v>
      </c>
      <c r="J4653" t="str">
        <f t="shared" si="72"/>
        <v>NICORETTE LOZENGES</v>
      </c>
      <c r="K4653" t="str">
        <f>VLOOKUP($A4653&amp;$C4653&amp;$B4653,Mapping!$C:$G,5,0)</f>
        <v>OTC</v>
      </c>
      <c r="L4653" t="str">
        <f>VLOOKUP(J4653&amp;H4653,Mapping!J:K,2,0)</f>
        <v>Nicorette Lozenges</v>
      </c>
      <c r="M4653" t="str">
        <f>IF(OR(I4653="PIZ BUIN",I4653="LISTERINE"),VLOOKUP(E4653,MAPEO!C:D,2,0)&amp;" "&amp;H4653,VLOOKUP(E4653,MAPEO!C:D,2,0))</f>
        <v>Nicorette</v>
      </c>
      <c r="N4653">
        <f>VLOOKUP(F4653,MD!A:B,2,0)</f>
        <v>0</v>
      </c>
    </row>
    <row r="4654" spans="1:14">
      <c r="A4654" t="s">
        <v>133</v>
      </c>
      <c r="B4654" t="s">
        <v>0</v>
      </c>
      <c r="C4654" t="s">
        <v>227</v>
      </c>
      <c r="D4654" t="s">
        <v>447</v>
      </c>
      <c r="E4654" t="s">
        <v>447</v>
      </c>
      <c r="F4654" t="s">
        <v>490</v>
      </c>
      <c r="G4654" s="3">
        <v>54312.68</v>
      </c>
      <c r="H4654" s="3" t="str">
        <f>VLOOKUP($A4654&amp;$C4654&amp;$B4654,Mapping!$C:$G,3,0)</f>
        <v>PHARMA</v>
      </c>
      <c r="I4654" t="str">
        <f>VLOOKUP($A4654&amp;$C4654&amp;$B4654,Mapping!$C:$G,4,0)</f>
        <v>NICORETTE</v>
      </c>
      <c r="J4654" t="str">
        <f t="shared" si="72"/>
        <v>NICORETTE LOZENGES</v>
      </c>
      <c r="K4654" t="str">
        <f>VLOOKUP($A4654&amp;$C4654&amp;$B4654,Mapping!$C:$G,5,0)</f>
        <v>OTC</v>
      </c>
      <c r="L4654" t="str">
        <f>VLOOKUP(J4654&amp;H4654,Mapping!J:K,2,0)</f>
        <v>Nicorette Lozenges</v>
      </c>
      <c r="M4654" t="str">
        <f>IF(OR(I4654="PIZ BUIN",I4654="LISTERINE"),VLOOKUP(E4654,MAPEO!C:D,2,0)&amp;" "&amp;H4654,VLOOKUP(E4654,MAPEO!C:D,2,0))</f>
        <v>Nicorette</v>
      </c>
      <c r="N4654">
        <f>VLOOKUP(F4654,MD!A:B,2,0)</f>
        <v>0</v>
      </c>
    </row>
    <row r="4655" spans="1:14">
      <c r="A4655" t="s">
        <v>133</v>
      </c>
      <c r="B4655" t="s">
        <v>0</v>
      </c>
      <c r="C4655" t="s">
        <v>227</v>
      </c>
      <c r="D4655" t="s">
        <v>447</v>
      </c>
      <c r="E4655" t="s">
        <v>447</v>
      </c>
      <c r="F4655" t="s">
        <v>491</v>
      </c>
      <c r="G4655" s="3">
        <v>30273</v>
      </c>
      <c r="H4655" s="3" t="str">
        <f>VLOOKUP($A4655&amp;$C4655&amp;$B4655,Mapping!$C:$G,3,0)</f>
        <v>PHARMA</v>
      </c>
      <c r="I4655" t="str">
        <f>VLOOKUP($A4655&amp;$C4655&amp;$B4655,Mapping!$C:$G,4,0)</f>
        <v>NICORETTE</v>
      </c>
      <c r="J4655" t="str">
        <f t="shared" si="72"/>
        <v>NICORETTE LOZENGES</v>
      </c>
      <c r="K4655" t="str">
        <f>VLOOKUP($A4655&amp;$C4655&amp;$B4655,Mapping!$C:$G,5,0)</f>
        <v>OTC</v>
      </c>
      <c r="L4655" t="str">
        <f>VLOOKUP(J4655&amp;H4655,Mapping!J:K,2,0)</f>
        <v>Nicorette Lozenges</v>
      </c>
      <c r="M4655" t="str">
        <f>IF(OR(I4655="PIZ BUIN",I4655="LISTERINE"),VLOOKUP(E4655,MAPEO!C:D,2,0)&amp;" "&amp;H4655,VLOOKUP(E4655,MAPEO!C:D,2,0))</f>
        <v>Nicorette</v>
      </c>
      <c r="N4655">
        <f>VLOOKUP(F4655,MD!A:B,2,0)</f>
        <v>0</v>
      </c>
    </row>
    <row r="4656" spans="1:14">
      <c r="A4656" t="s">
        <v>133</v>
      </c>
      <c r="B4656" t="s">
        <v>0</v>
      </c>
      <c r="C4656" t="s">
        <v>227</v>
      </c>
      <c r="D4656" t="s">
        <v>447</v>
      </c>
      <c r="E4656" t="s">
        <v>447</v>
      </c>
      <c r="F4656" t="s">
        <v>492</v>
      </c>
      <c r="G4656" s="3">
        <v>28746.81</v>
      </c>
      <c r="H4656" s="3" t="str">
        <f>VLOOKUP($A4656&amp;$C4656&amp;$B4656,Mapping!$C:$G,3,0)</f>
        <v>PHARMA</v>
      </c>
      <c r="I4656" t="str">
        <f>VLOOKUP($A4656&amp;$C4656&amp;$B4656,Mapping!$C:$G,4,0)</f>
        <v>NICORETTE</v>
      </c>
      <c r="J4656" t="str">
        <f t="shared" si="72"/>
        <v>NICORETTE LOZENGES</v>
      </c>
      <c r="K4656" t="str">
        <f>VLOOKUP($A4656&amp;$C4656&amp;$B4656,Mapping!$C:$G,5,0)</f>
        <v>OTC</v>
      </c>
      <c r="L4656" t="str">
        <f>VLOOKUP(J4656&amp;H4656,Mapping!J:K,2,0)</f>
        <v>Nicorette Lozenges</v>
      </c>
      <c r="M4656" t="str">
        <f>IF(OR(I4656="PIZ BUIN",I4656="LISTERINE"),VLOOKUP(E4656,MAPEO!C:D,2,0)&amp;" "&amp;H4656,VLOOKUP(E4656,MAPEO!C:D,2,0))</f>
        <v>Nicorette</v>
      </c>
      <c r="N4656">
        <f>VLOOKUP(F4656,MD!A:B,2,0)</f>
        <v>0</v>
      </c>
    </row>
    <row r="4657" spans="1:14">
      <c r="A4657" t="s">
        <v>133</v>
      </c>
      <c r="B4657" t="s">
        <v>0</v>
      </c>
      <c r="C4657" t="s">
        <v>227</v>
      </c>
      <c r="D4657" t="s">
        <v>447</v>
      </c>
      <c r="E4657" t="s">
        <v>447</v>
      </c>
      <c r="F4657" t="s">
        <v>493</v>
      </c>
      <c r="G4657" s="3">
        <v>77151.03</v>
      </c>
      <c r="H4657" s="3" t="str">
        <f>VLOOKUP($A4657&amp;$C4657&amp;$B4657,Mapping!$C:$G,3,0)</f>
        <v>PHARMA</v>
      </c>
      <c r="I4657" t="str">
        <f>VLOOKUP($A4657&amp;$C4657&amp;$B4657,Mapping!$C:$G,4,0)</f>
        <v>NICORETTE</v>
      </c>
      <c r="J4657" t="str">
        <f t="shared" si="72"/>
        <v>NICORETTE LOZENGES</v>
      </c>
      <c r="K4657" t="str">
        <f>VLOOKUP($A4657&amp;$C4657&amp;$B4657,Mapping!$C:$G,5,0)</f>
        <v>OTC</v>
      </c>
      <c r="L4657" t="str">
        <f>VLOOKUP(J4657&amp;H4657,Mapping!J:K,2,0)</f>
        <v>Nicorette Lozenges</v>
      </c>
      <c r="M4657" t="str">
        <f>IF(OR(I4657="PIZ BUIN",I4657="LISTERINE"),VLOOKUP(E4657,MAPEO!C:D,2,0)&amp;" "&amp;H4657,VLOOKUP(E4657,MAPEO!C:D,2,0))</f>
        <v>Nicorette</v>
      </c>
      <c r="N4657">
        <f>VLOOKUP(F4657,MD!A:B,2,0)</f>
        <v>0</v>
      </c>
    </row>
    <row r="4658" spans="1:14">
      <c r="A4658" t="s">
        <v>133</v>
      </c>
      <c r="B4658" t="s">
        <v>0</v>
      </c>
      <c r="C4658" t="s">
        <v>227</v>
      </c>
      <c r="D4658" t="s">
        <v>447</v>
      </c>
      <c r="E4658" t="s">
        <v>447</v>
      </c>
      <c r="F4658" t="s">
        <v>95</v>
      </c>
      <c r="G4658" s="3">
        <v>17288.55</v>
      </c>
      <c r="H4658" s="3" t="str">
        <f>VLOOKUP($A4658&amp;$C4658&amp;$B4658,Mapping!$C:$G,3,0)</f>
        <v>PHARMA</v>
      </c>
      <c r="I4658" t="str">
        <f>VLOOKUP($A4658&amp;$C4658&amp;$B4658,Mapping!$C:$G,4,0)</f>
        <v>NICORETTE</v>
      </c>
      <c r="J4658" t="str">
        <f t="shared" si="72"/>
        <v>NICORETTE LOZENGES</v>
      </c>
      <c r="K4658" t="str">
        <f>VLOOKUP($A4658&amp;$C4658&amp;$B4658,Mapping!$C:$G,5,0)</f>
        <v>OTC</v>
      </c>
      <c r="L4658" t="str">
        <f>VLOOKUP(J4658&amp;H4658,Mapping!J:K,2,0)</f>
        <v>Nicorette Lozenges</v>
      </c>
      <c r="M4658" t="str">
        <f>IF(OR(I4658="PIZ BUIN",I4658="LISTERINE"),VLOOKUP(E4658,MAPEO!C:D,2,0)&amp;" "&amp;H4658,VLOOKUP(E4658,MAPEO!C:D,2,0))</f>
        <v>Nicorette</v>
      </c>
      <c r="N4658" t="str">
        <f>VLOOKUP(F4658,MD!A:B,2,0)</f>
        <v>YTD 2015</v>
      </c>
    </row>
    <row r="4659" spans="1:14">
      <c r="A4659" t="s">
        <v>133</v>
      </c>
      <c r="B4659" t="s">
        <v>0</v>
      </c>
      <c r="C4659" t="s">
        <v>227</v>
      </c>
      <c r="D4659" t="s">
        <v>447</v>
      </c>
      <c r="E4659" t="s">
        <v>447</v>
      </c>
      <c r="F4659" t="s">
        <v>96</v>
      </c>
      <c r="G4659" s="3">
        <v>34653.160000000003</v>
      </c>
      <c r="H4659" s="3" t="str">
        <f>VLOOKUP($A4659&amp;$C4659&amp;$B4659,Mapping!$C:$G,3,0)</f>
        <v>PHARMA</v>
      </c>
      <c r="I4659" t="str">
        <f>VLOOKUP($A4659&amp;$C4659&amp;$B4659,Mapping!$C:$G,4,0)</f>
        <v>NICORETTE</v>
      </c>
      <c r="J4659" t="str">
        <f t="shared" si="72"/>
        <v>NICORETTE LOZENGES</v>
      </c>
      <c r="K4659" t="str">
        <f>VLOOKUP($A4659&amp;$C4659&amp;$B4659,Mapping!$C:$G,5,0)</f>
        <v>OTC</v>
      </c>
      <c r="L4659" t="str">
        <f>VLOOKUP(J4659&amp;H4659,Mapping!J:K,2,0)</f>
        <v>Nicorette Lozenges</v>
      </c>
      <c r="M4659" t="str">
        <f>IF(OR(I4659="PIZ BUIN",I4659="LISTERINE"),VLOOKUP(E4659,MAPEO!C:D,2,0)&amp;" "&amp;H4659,VLOOKUP(E4659,MAPEO!C:D,2,0))</f>
        <v>Nicorette</v>
      </c>
      <c r="N4659" t="str">
        <f>VLOOKUP(F4659,MD!A:B,2,0)</f>
        <v>YTD 2015</v>
      </c>
    </row>
    <row r="4660" spans="1:14">
      <c r="A4660" t="s">
        <v>133</v>
      </c>
      <c r="B4660" t="s">
        <v>0</v>
      </c>
      <c r="C4660" t="s">
        <v>227</v>
      </c>
      <c r="D4660" t="s">
        <v>447</v>
      </c>
      <c r="E4660" t="s">
        <v>447</v>
      </c>
      <c r="F4660" t="s">
        <v>97</v>
      </c>
      <c r="G4660" s="3">
        <v>62971.5</v>
      </c>
      <c r="H4660" s="3" t="str">
        <f>VLOOKUP($A4660&amp;$C4660&amp;$B4660,Mapping!$C:$G,3,0)</f>
        <v>PHARMA</v>
      </c>
      <c r="I4660" t="str">
        <f>VLOOKUP($A4660&amp;$C4660&amp;$B4660,Mapping!$C:$G,4,0)</f>
        <v>NICORETTE</v>
      </c>
      <c r="J4660" t="str">
        <f t="shared" si="72"/>
        <v>NICORETTE LOZENGES</v>
      </c>
      <c r="K4660" t="str">
        <f>VLOOKUP($A4660&amp;$C4660&amp;$B4660,Mapping!$C:$G,5,0)</f>
        <v>OTC</v>
      </c>
      <c r="L4660" t="str">
        <f>VLOOKUP(J4660&amp;H4660,Mapping!J:K,2,0)</f>
        <v>Nicorette Lozenges</v>
      </c>
      <c r="M4660" t="str">
        <f>IF(OR(I4660="PIZ BUIN",I4660="LISTERINE"),VLOOKUP(E4660,MAPEO!C:D,2,0)&amp;" "&amp;H4660,VLOOKUP(E4660,MAPEO!C:D,2,0))</f>
        <v>Nicorette</v>
      </c>
      <c r="N4660" t="str">
        <f>VLOOKUP(F4660,MD!A:B,2,0)</f>
        <v>YTD 2015</v>
      </c>
    </row>
    <row r="4661" spans="1:14">
      <c r="A4661" t="s">
        <v>133</v>
      </c>
      <c r="B4661" t="s">
        <v>0</v>
      </c>
      <c r="C4661" t="s">
        <v>227</v>
      </c>
      <c r="D4661" t="s">
        <v>447</v>
      </c>
      <c r="E4661" t="s">
        <v>447</v>
      </c>
      <c r="F4661" t="s">
        <v>101</v>
      </c>
      <c r="G4661" s="3">
        <v>14654.36</v>
      </c>
      <c r="H4661" s="3" t="str">
        <f>VLOOKUP($A4661&amp;$C4661&amp;$B4661,Mapping!$C:$G,3,0)</f>
        <v>PHARMA</v>
      </c>
      <c r="I4661" t="str">
        <f>VLOOKUP($A4661&amp;$C4661&amp;$B4661,Mapping!$C:$G,4,0)</f>
        <v>NICORETTE</v>
      </c>
      <c r="J4661" t="str">
        <f t="shared" si="72"/>
        <v>NICORETTE LOZENGES</v>
      </c>
      <c r="K4661" t="str">
        <f>VLOOKUP($A4661&amp;$C4661&amp;$B4661,Mapping!$C:$G,5,0)</f>
        <v>OTC</v>
      </c>
      <c r="L4661" t="str">
        <f>VLOOKUP(J4661&amp;H4661,Mapping!J:K,2,0)</f>
        <v>Nicorette Lozenges</v>
      </c>
      <c r="M4661" t="str">
        <f>IF(OR(I4661="PIZ BUIN",I4661="LISTERINE"),VLOOKUP(E4661,MAPEO!C:D,2,0)&amp;" "&amp;H4661,VLOOKUP(E4661,MAPEO!C:D,2,0))</f>
        <v>Nicorette</v>
      </c>
      <c r="N4661" t="str">
        <f>VLOOKUP(F4661,MD!A:B,2,0)</f>
        <v>YTD 2015</v>
      </c>
    </row>
    <row r="4662" spans="1:14">
      <c r="A4662" t="s">
        <v>133</v>
      </c>
      <c r="B4662" t="s">
        <v>0</v>
      </c>
      <c r="C4662" t="s">
        <v>227</v>
      </c>
      <c r="D4662" t="s">
        <v>447</v>
      </c>
      <c r="E4662" t="s">
        <v>447</v>
      </c>
      <c r="F4662" t="s">
        <v>104</v>
      </c>
      <c r="G4662" s="3">
        <v>31539.65</v>
      </c>
      <c r="H4662" s="3" t="str">
        <f>VLOOKUP($A4662&amp;$C4662&amp;$B4662,Mapping!$C:$G,3,0)</f>
        <v>PHARMA</v>
      </c>
      <c r="I4662" t="str">
        <f>VLOOKUP($A4662&amp;$C4662&amp;$B4662,Mapping!$C:$G,4,0)</f>
        <v>NICORETTE</v>
      </c>
      <c r="J4662" t="str">
        <f t="shared" si="72"/>
        <v>NICORETTE LOZENGES</v>
      </c>
      <c r="K4662" t="str">
        <f>VLOOKUP($A4662&amp;$C4662&amp;$B4662,Mapping!$C:$G,5,0)</f>
        <v>OTC</v>
      </c>
      <c r="L4662" t="str">
        <f>VLOOKUP(J4662&amp;H4662,Mapping!J:K,2,0)</f>
        <v>Nicorette Lozenges</v>
      </c>
      <c r="M4662" t="str">
        <f>IF(OR(I4662="PIZ BUIN",I4662="LISTERINE"),VLOOKUP(E4662,MAPEO!C:D,2,0)&amp;" "&amp;H4662,VLOOKUP(E4662,MAPEO!C:D,2,0))</f>
        <v>Nicorette</v>
      </c>
      <c r="N4662" t="str">
        <f>VLOOKUP(F4662,MD!A:B,2,0)</f>
        <v>YTD 2015</v>
      </c>
    </row>
    <row r="4663" spans="1:14">
      <c r="A4663" t="s">
        <v>133</v>
      </c>
      <c r="B4663" t="s">
        <v>0</v>
      </c>
      <c r="C4663" t="s">
        <v>227</v>
      </c>
      <c r="D4663" t="s">
        <v>447</v>
      </c>
      <c r="E4663" t="s">
        <v>447</v>
      </c>
      <c r="F4663" t="s">
        <v>105</v>
      </c>
      <c r="G4663" s="3">
        <v>83550.39</v>
      </c>
      <c r="H4663" s="3" t="str">
        <f>VLOOKUP($A4663&amp;$C4663&amp;$B4663,Mapping!$C:$G,3,0)</f>
        <v>PHARMA</v>
      </c>
      <c r="I4663" t="str">
        <f>VLOOKUP($A4663&amp;$C4663&amp;$B4663,Mapping!$C:$G,4,0)</f>
        <v>NICORETTE</v>
      </c>
      <c r="J4663" t="str">
        <f t="shared" ref="J4663:J4726" si="73">IF(OR(C4663="ROC",C4663="COMPEED"),E4663,D4663)</f>
        <v>NICORETTE LOZENGES</v>
      </c>
      <c r="K4663" t="str">
        <f>VLOOKUP($A4663&amp;$C4663&amp;$B4663,Mapping!$C:$G,5,0)</f>
        <v>OTC</v>
      </c>
      <c r="L4663" t="str">
        <f>VLOOKUP(J4663&amp;H4663,Mapping!J:K,2,0)</f>
        <v>Nicorette Lozenges</v>
      </c>
      <c r="M4663" t="str">
        <f>IF(OR(I4663="PIZ BUIN",I4663="LISTERINE"),VLOOKUP(E4663,MAPEO!C:D,2,0)&amp;" "&amp;H4663,VLOOKUP(E4663,MAPEO!C:D,2,0))</f>
        <v>Nicorette</v>
      </c>
      <c r="N4663" t="str">
        <f>VLOOKUP(F4663,MD!A:B,2,0)</f>
        <v>YTD 2015</v>
      </c>
    </row>
    <row r="4664" spans="1:14">
      <c r="A4664" t="s">
        <v>133</v>
      </c>
      <c r="B4664" t="s">
        <v>0</v>
      </c>
      <c r="C4664" t="s">
        <v>227</v>
      </c>
      <c r="D4664" t="s">
        <v>447</v>
      </c>
      <c r="E4664" t="s">
        <v>447</v>
      </c>
      <c r="F4664" t="s">
        <v>106</v>
      </c>
      <c r="G4664" s="3">
        <v>13060.48</v>
      </c>
      <c r="H4664" s="3" t="str">
        <f>VLOOKUP($A4664&amp;$C4664&amp;$B4664,Mapping!$C:$G,3,0)</f>
        <v>PHARMA</v>
      </c>
      <c r="I4664" t="str">
        <f>VLOOKUP($A4664&amp;$C4664&amp;$B4664,Mapping!$C:$G,4,0)</f>
        <v>NICORETTE</v>
      </c>
      <c r="J4664" t="str">
        <f t="shared" si="73"/>
        <v>NICORETTE LOZENGES</v>
      </c>
      <c r="K4664" t="str">
        <f>VLOOKUP($A4664&amp;$C4664&amp;$B4664,Mapping!$C:$G,5,0)</f>
        <v>OTC</v>
      </c>
      <c r="L4664" t="str">
        <f>VLOOKUP(J4664&amp;H4664,Mapping!J:K,2,0)</f>
        <v>Nicorette Lozenges</v>
      </c>
      <c r="M4664" t="str">
        <f>IF(OR(I4664="PIZ BUIN",I4664="LISTERINE"),VLOOKUP(E4664,MAPEO!C:D,2,0)&amp;" "&amp;H4664,VLOOKUP(E4664,MAPEO!C:D,2,0))</f>
        <v>Nicorette</v>
      </c>
      <c r="N4664" t="str">
        <f>VLOOKUP(F4664,MD!A:B,2,0)</f>
        <v>YTD 2015</v>
      </c>
    </row>
    <row r="4665" spans="1:14">
      <c r="A4665" t="s">
        <v>133</v>
      </c>
      <c r="B4665" t="s">
        <v>0</v>
      </c>
      <c r="C4665" t="s">
        <v>227</v>
      </c>
      <c r="D4665" t="s">
        <v>447</v>
      </c>
      <c r="E4665" t="s">
        <v>447</v>
      </c>
      <c r="F4665" t="s">
        <v>108</v>
      </c>
      <c r="G4665" s="3">
        <v>7992.38</v>
      </c>
      <c r="H4665" s="3" t="str">
        <f>VLOOKUP($A4665&amp;$C4665&amp;$B4665,Mapping!$C:$G,3,0)</f>
        <v>PHARMA</v>
      </c>
      <c r="I4665" t="str">
        <f>VLOOKUP($A4665&amp;$C4665&amp;$B4665,Mapping!$C:$G,4,0)</f>
        <v>NICORETTE</v>
      </c>
      <c r="J4665" t="str">
        <f t="shared" si="73"/>
        <v>NICORETTE LOZENGES</v>
      </c>
      <c r="K4665" t="str">
        <f>VLOOKUP($A4665&amp;$C4665&amp;$B4665,Mapping!$C:$G,5,0)</f>
        <v>OTC</v>
      </c>
      <c r="L4665" t="str">
        <f>VLOOKUP(J4665&amp;H4665,Mapping!J:K,2,0)</f>
        <v>Nicorette Lozenges</v>
      </c>
      <c r="M4665" t="str">
        <f>IF(OR(I4665="PIZ BUIN",I4665="LISTERINE"),VLOOKUP(E4665,MAPEO!C:D,2,0)&amp;" "&amp;H4665,VLOOKUP(E4665,MAPEO!C:D,2,0))</f>
        <v>Nicorette</v>
      </c>
      <c r="N4665">
        <f>VLOOKUP(F4665,MD!A:B,2,0)</f>
        <v>0</v>
      </c>
    </row>
    <row r="4666" spans="1:14">
      <c r="A4666" t="s">
        <v>133</v>
      </c>
      <c r="B4666" t="s">
        <v>0</v>
      </c>
      <c r="C4666" t="s">
        <v>227</v>
      </c>
      <c r="D4666" t="s">
        <v>447</v>
      </c>
      <c r="E4666" t="s">
        <v>447</v>
      </c>
      <c r="F4666" t="s">
        <v>109</v>
      </c>
      <c r="G4666" s="3">
        <v>63520.87</v>
      </c>
      <c r="H4666" s="3" t="str">
        <f>VLOOKUP($A4666&amp;$C4666&amp;$B4666,Mapping!$C:$G,3,0)</f>
        <v>PHARMA</v>
      </c>
      <c r="I4666" t="str">
        <f>VLOOKUP($A4666&amp;$C4666&amp;$B4666,Mapping!$C:$G,4,0)</f>
        <v>NICORETTE</v>
      </c>
      <c r="J4666" t="str">
        <f t="shared" si="73"/>
        <v>NICORETTE LOZENGES</v>
      </c>
      <c r="K4666" t="str">
        <f>VLOOKUP($A4666&amp;$C4666&amp;$B4666,Mapping!$C:$G,5,0)</f>
        <v>OTC</v>
      </c>
      <c r="L4666" t="str">
        <f>VLOOKUP(J4666&amp;H4666,Mapping!J:K,2,0)</f>
        <v>Nicorette Lozenges</v>
      </c>
      <c r="M4666" t="str">
        <f>IF(OR(I4666="PIZ BUIN",I4666="LISTERINE"),VLOOKUP(E4666,MAPEO!C:D,2,0)&amp;" "&amp;H4666,VLOOKUP(E4666,MAPEO!C:D,2,0))</f>
        <v>Nicorette</v>
      </c>
      <c r="N4666">
        <f>VLOOKUP(F4666,MD!A:B,2,0)</f>
        <v>0</v>
      </c>
    </row>
    <row r="4667" spans="1:14">
      <c r="A4667" t="s">
        <v>133</v>
      </c>
      <c r="B4667" t="s">
        <v>0</v>
      </c>
      <c r="C4667" t="s">
        <v>227</v>
      </c>
      <c r="D4667" t="s">
        <v>447</v>
      </c>
      <c r="E4667" t="s">
        <v>447</v>
      </c>
      <c r="F4667" t="s">
        <v>110</v>
      </c>
      <c r="G4667" s="3">
        <v>21947.040000000001</v>
      </c>
      <c r="H4667" s="3" t="str">
        <f>VLOOKUP($A4667&amp;$C4667&amp;$B4667,Mapping!$C:$G,3,0)</f>
        <v>PHARMA</v>
      </c>
      <c r="I4667" t="str">
        <f>VLOOKUP($A4667&amp;$C4667&amp;$B4667,Mapping!$C:$G,4,0)</f>
        <v>NICORETTE</v>
      </c>
      <c r="J4667" t="str">
        <f t="shared" si="73"/>
        <v>NICORETTE LOZENGES</v>
      </c>
      <c r="K4667" t="str">
        <f>VLOOKUP($A4667&amp;$C4667&amp;$B4667,Mapping!$C:$G,5,0)</f>
        <v>OTC</v>
      </c>
      <c r="L4667" t="str">
        <f>VLOOKUP(J4667&amp;H4667,Mapping!J:K,2,0)</f>
        <v>Nicorette Lozenges</v>
      </c>
      <c r="M4667" t="str">
        <f>IF(OR(I4667="PIZ BUIN",I4667="LISTERINE"),VLOOKUP(E4667,MAPEO!C:D,2,0)&amp;" "&amp;H4667,VLOOKUP(E4667,MAPEO!C:D,2,0))</f>
        <v>Nicorette</v>
      </c>
      <c r="N4667">
        <f>VLOOKUP(F4667,MD!A:B,2,0)</f>
        <v>0</v>
      </c>
    </row>
    <row r="4668" spans="1:14">
      <c r="A4668" t="s">
        <v>133</v>
      </c>
      <c r="B4668" t="s">
        <v>0</v>
      </c>
      <c r="C4668" t="s">
        <v>227</v>
      </c>
      <c r="D4668" t="s">
        <v>447</v>
      </c>
      <c r="E4668" t="s">
        <v>447</v>
      </c>
      <c r="F4668" t="s">
        <v>111</v>
      </c>
      <c r="G4668" s="3">
        <v>45059.42</v>
      </c>
      <c r="H4668" s="3" t="str">
        <f>VLOOKUP($A4668&amp;$C4668&amp;$B4668,Mapping!$C:$G,3,0)</f>
        <v>PHARMA</v>
      </c>
      <c r="I4668" t="str">
        <f>VLOOKUP($A4668&amp;$C4668&amp;$B4668,Mapping!$C:$G,4,0)</f>
        <v>NICORETTE</v>
      </c>
      <c r="J4668" t="str">
        <f t="shared" si="73"/>
        <v>NICORETTE LOZENGES</v>
      </c>
      <c r="K4668" t="str">
        <f>VLOOKUP($A4668&amp;$C4668&amp;$B4668,Mapping!$C:$G,5,0)</f>
        <v>OTC</v>
      </c>
      <c r="L4668" t="str">
        <f>VLOOKUP(J4668&amp;H4668,Mapping!J:K,2,0)</f>
        <v>Nicorette Lozenges</v>
      </c>
      <c r="M4668" t="str">
        <f>IF(OR(I4668="PIZ BUIN",I4668="LISTERINE"),VLOOKUP(E4668,MAPEO!C:D,2,0)&amp;" "&amp;H4668,VLOOKUP(E4668,MAPEO!C:D,2,0))</f>
        <v>Nicorette</v>
      </c>
      <c r="N4668">
        <f>VLOOKUP(F4668,MD!A:B,2,0)</f>
        <v>0</v>
      </c>
    </row>
    <row r="4669" spans="1:14">
      <c r="A4669" t="s">
        <v>133</v>
      </c>
      <c r="B4669" t="s">
        <v>0</v>
      </c>
      <c r="C4669" t="s">
        <v>227</v>
      </c>
      <c r="D4669" t="s">
        <v>447</v>
      </c>
      <c r="E4669" t="s">
        <v>447</v>
      </c>
      <c r="F4669" t="s">
        <v>114</v>
      </c>
      <c r="G4669" s="3">
        <v>134736.07999999999</v>
      </c>
      <c r="H4669" s="3" t="str">
        <f>VLOOKUP($A4669&amp;$C4669&amp;$B4669,Mapping!$C:$G,3,0)</f>
        <v>PHARMA</v>
      </c>
      <c r="I4669" t="str">
        <f>VLOOKUP($A4669&amp;$C4669&amp;$B4669,Mapping!$C:$G,4,0)</f>
        <v>NICORETTE</v>
      </c>
      <c r="J4669" t="str">
        <f t="shared" si="73"/>
        <v>NICORETTE LOZENGES</v>
      </c>
      <c r="K4669" t="str">
        <f>VLOOKUP($A4669&amp;$C4669&amp;$B4669,Mapping!$C:$G,5,0)</f>
        <v>OTC</v>
      </c>
      <c r="L4669" t="str">
        <f>VLOOKUP(J4669&amp;H4669,Mapping!J:K,2,0)</f>
        <v>Nicorette Lozenges</v>
      </c>
      <c r="M4669" t="str">
        <f>IF(OR(I4669="PIZ BUIN",I4669="LISTERINE"),VLOOKUP(E4669,MAPEO!C:D,2,0)&amp;" "&amp;H4669,VLOOKUP(E4669,MAPEO!C:D,2,0))</f>
        <v>Nicorette</v>
      </c>
      <c r="N4669">
        <f>VLOOKUP(F4669,MD!A:B,2,0)</f>
        <v>0</v>
      </c>
    </row>
    <row r="4670" spans="1:14">
      <c r="A4670" t="s">
        <v>133</v>
      </c>
      <c r="B4670" t="s">
        <v>0</v>
      </c>
      <c r="C4670" t="s">
        <v>227</v>
      </c>
      <c r="D4670" t="s">
        <v>447</v>
      </c>
      <c r="E4670" t="s">
        <v>447</v>
      </c>
      <c r="F4670" t="s">
        <v>115</v>
      </c>
      <c r="G4670" s="3">
        <v>9499.39</v>
      </c>
      <c r="H4670" s="3" t="str">
        <f>VLOOKUP($A4670&amp;$C4670&amp;$B4670,Mapping!$C:$G,3,0)</f>
        <v>PHARMA</v>
      </c>
      <c r="I4670" t="str">
        <f>VLOOKUP($A4670&amp;$C4670&amp;$B4670,Mapping!$C:$G,4,0)</f>
        <v>NICORETTE</v>
      </c>
      <c r="J4670" t="str">
        <f t="shared" si="73"/>
        <v>NICORETTE LOZENGES</v>
      </c>
      <c r="K4670" t="str">
        <f>VLOOKUP($A4670&amp;$C4670&amp;$B4670,Mapping!$C:$G,5,0)</f>
        <v>OTC</v>
      </c>
      <c r="L4670" t="str">
        <f>VLOOKUP(J4670&amp;H4670,Mapping!J:K,2,0)</f>
        <v>Nicorette Lozenges</v>
      </c>
      <c r="M4670" t="str">
        <f>IF(OR(I4670="PIZ BUIN",I4670="LISTERINE"),VLOOKUP(E4670,MAPEO!C:D,2,0)&amp;" "&amp;H4670,VLOOKUP(E4670,MAPEO!C:D,2,0))</f>
        <v>Nicorette</v>
      </c>
      <c r="N4670" t="str">
        <f>VLOOKUP(F4670,MD!A:B,2,0)</f>
        <v>YTD 2016</v>
      </c>
    </row>
    <row r="4671" spans="1:14">
      <c r="A4671" t="s">
        <v>133</v>
      </c>
      <c r="B4671" t="s">
        <v>0</v>
      </c>
      <c r="C4671" t="s">
        <v>227</v>
      </c>
      <c r="D4671" t="s">
        <v>447</v>
      </c>
      <c r="E4671" t="s">
        <v>447</v>
      </c>
      <c r="F4671" t="s">
        <v>117</v>
      </c>
      <c r="G4671" s="3">
        <v>23750.65</v>
      </c>
      <c r="H4671" s="3" t="str">
        <f>VLOOKUP($A4671&amp;$C4671&amp;$B4671,Mapping!$C:$G,3,0)</f>
        <v>PHARMA</v>
      </c>
      <c r="I4671" t="str">
        <f>VLOOKUP($A4671&amp;$C4671&amp;$B4671,Mapping!$C:$G,4,0)</f>
        <v>NICORETTE</v>
      </c>
      <c r="J4671" t="str">
        <f t="shared" si="73"/>
        <v>NICORETTE LOZENGES</v>
      </c>
      <c r="K4671" t="str">
        <f>VLOOKUP($A4671&amp;$C4671&amp;$B4671,Mapping!$C:$G,5,0)</f>
        <v>OTC</v>
      </c>
      <c r="L4671" t="str">
        <f>VLOOKUP(J4671&amp;H4671,Mapping!J:K,2,0)</f>
        <v>Nicorette Lozenges</v>
      </c>
      <c r="M4671" t="str">
        <f>IF(OR(I4671="PIZ BUIN",I4671="LISTERINE"),VLOOKUP(E4671,MAPEO!C:D,2,0)&amp;" "&amp;H4671,VLOOKUP(E4671,MAPEO!C:D,2,0))</f>
        <v>Nicorette</v>
      </c>
      <c r="N4671" t="str">
        <f>VLOOKUP(F4671,MD!A:B,2,0)</f>
        <v>YTD 2016</v>
      </c>
    </row>
    <row r="4672" spans="1:14">
      <c r="A4672" t="s">
        <v>133</v>
      </c>
      <c r="B4672" t="s">
        <v>0</v>
      </c>
      <c r="C4672" t="s">
        <v>227</v>
      </c>
      <c r="D4672" t="s">
        <v>447</v>
      </c>
      <c r="E4672" t="s">
        <v>447</v>
      </c>
      <c r="F4672" t="s">
        <v>118</v>
      </c>
      <c r="G4672" s="3">
        <v>45981.05</v>
      </c>
      <c r="H4672" s="3" t="str">
        <f>VLOOKUP($A4672&amp;$C4672&amp;$B4672,Mapping!$C:$G,3,0)</f>
        <v>PHARMA</v>
      </c>
      <c r="I4672" t="str">
        <f>VLOOKUP($A4672&amp;$C4672&amp;$B4672,Mapping!$C:$G,4,0)</f>
        <v>NICORETTE</v>
      </c>
      <c r="J4672" t="str">
        <f t="shared" si="73"/>
        <v>NICORETTE LOZENGES</v>
      </c>
      <c r="K4672" t="str">
        <f>VLOOKUP($A4672&amp;$C4672&amp;$B4672,Mapping!$C:$G,5,0)</f>
        <v>OTC</v>
      </c>
      <c r="L4672" t="str">
        <f>VLOOKUP(J4672&amp;H4672,Mapping!J:K,2,0)</f>
        <v>Nicorette Lozenges</v>
      </c>
      <c r="M4672" t="str">
        <f>IF(OR(I4672="PIZ BUIN",I4672="LISTERINE"),VLOOKUP(E4672,MAPEO!C:D,2,0)&amp;" "&amp;H4672,VLOOKUP(E4672,MAPEO!C:D,2,0))</f>
        <v>Nicorette</v>
      </c>
      <c r="N4672" t="str">
        <f>VLOOKUP(F4672,MD!A:B,2,0)</f>
        <v>YTD 2016</v>
      </c>
    </row>
    <row r="4673" spans="1:14">
      <c r="A4673" t="s">
        <v>133</v>
      </c>
      <c r="B4673" t="s">
        <v>0</v>
      </c>
      <c r="C4673" t="s">
        <v>227</v>
      </c>
      <c r="D4673" t="s">
        <v>447</v>
      </c>
      <c r="E4673" t="s">
        <v>730</v>
      </c>
      <c r="F4673" t="s">
        <v>482</v>
      </c>
      <c r="G4673" s="3">
        <v>491.94</v>
      </c>
      <c r="H4673" s="3" t="str">
        <f>VLOOKUP($A4673&amp;$C4673&amp;$B4673,Mapping!$C:$G,3,0)</f>
        <v>PHARMA</v>
      </c>
      <c r="I4673" t="str">
        <f>VLOOKUP($A4673&amp;$C4673&amp;$B4673,Mapping!$C:$G,4,0)</f>
        <v>NICORETTE</v>
      </c>
      <c r="J4673" t="str">
        <f t="shared" si="73"/>
        <v>NICORETTE LOZENGES</v>
      </c>
      <c r="K4673" t="str">
        <f>VLOOKUP($A4673&amp;$C4673&amp;$B4673,Mapping!$C:$G,5,0)</f>
        <v>OTC</v>
      </c>
      <c r="L4673" t="str">
        <f>VLOOKUP(J4673&amp;H4673,Mapping!J:K,2,0)</f>
        <v>Nicorette Lozenges</v>
      </c>
      <c r="M4673" t="str">
        <f>IF(OR(I4673="PIZ BUIN",I4673="LISTERINE"),VLOOKUP(E4673,MAPEO!C:D,2,0)&amp;" "&amp;H4673,VLOOKUP(E4673,MAPEO!C:D,2,0))</f>
        <v>Nicorette</v>
      </c>
      <c r="N4673">
        <f>VLOOKUP(F4673,MD!A:B,2,0)</f>
        <v>0</v>
      </c>
    </row>
    <row r="4674" spans="1:14">
      <c r="A4674" t="s">
        <v>133</v>
      </c>
      <c r="B4674" t="s">
        <v>0</v>
      </c>
      <c r="C4674" t="s">
        <v>227</v>
      </c>
      <c r="D4674" t="s">
        <v>447</v>
      </c>
      <c r="E4674" t="s">
        <v>730</v>
      </c>
      <c r="F4674" t="s">
        <v>483</v>
      </c>
      <c r="G4674" s="3">
        <v>26.84</v>
      </c>
      <c r="H4674" s="3" t="str">
        <f>VLOOKUP($A4674&amp;$C4674&amp;$B4674,Mapping!$C:$G,3,0)</f>
        <v>PHARMA</v>
      </c>
      <c r="I4674" t="str">
        <f>VLOOKUP($A4674&amp;$C4674&amp;$B4674,Mapping!$C:$G,4,0)</f>
        <v>NICORETTE</v>
      </c>
      <c r="J4674" t="str">
        <f t="shared" si="73"/>
        <v>NICORETTE LOZENGES</v>
      </c>
      <c r="K4674" t="str">
        <f>VLOOKUP($A4674&amp;$C4674&amp;$B4674,Mapping!$C:$G,5,0)</f>
        <v>OTC</v>
      </c>
      <c r="L4674" t="str">
        <f>VLOOKUP(J4674&amp;H4674,Mapping!J:K,2,0)</f>
        <v>Nicorette Lozenges</v>
      </c>
      <c r="M4674" t="str">
        <f>IF(OR(I4674="PIZ BUIN",I4674="LISTERINE"),VLOOKUP(E4674,MAPEO!C:D,2,0)&amp;" "&amp;H4674,VLOOKUP(E4674,MAPEO!C:D,2,0))</f>
        <v>Nicorette</v>
      </c>
      <c r="N4674">
        <f>VLOOKUP(F4674,MD!A:B,2,0)</f>
        <v>0</v>
      </c>
    </row>
    <row r="4675" spans="1:14">
      <c r="A4675" t="s">
        <v>133</v>
      </c>
      <c r="B4675" t="s">
        <v>0</v>
      </c>
      <c r="C4675" t="s">
        <v>227</v>
      </c>
      <c r="D4675" t="s">
        <v>447</v>
      </c>
      <c r="E4675" t="s">
        <v>730</v>
      </c>
      <c r="F4675" t="s">
        <v>484</v>
      </c>
      <c r="G4675" s="3">
        <v>-642.62</v>
      </c>
      <c r="H4675" s="3" t="str">
        <f>VLOOKUP($A4675&amp;$C4675&amp;$B4675,Mapping!$C:$G,3,0)</f>
        <v>PHARMA</v>
      </c>
      <c r="I4675" t="str">
        <f>VLOOKUP($A4675&amp;$C4675&amp;$B4675,Mapping!$C:$G,4,0)</f>
        <v>NICORETTE</v>
      </c>
      <c r="J4675" t="str">
        <f t="shared" si="73"/>
        <v>NICORETTE LOZENGES</v>
      </c>
      <c r="K4675" t="str">
        <f>VLOOKUP($A4675&amp;$C4675&amp;$B4675,Mapping!$C:$G,5,0)</f>
        <v>OTC</v>
      </c>
      <c r="L4675" t="str">
        <f>VLOOKUP(J4675&amp;H4675,Mapping!J:K,2,0)</f>
        <v>Nicorette Lozenges</v>
      </c>
      <c r="M4675" t="str">
        <f>IF(OR(I4675="PIZ BUIN",I4675="LISTERINE"),VLOOKUP(E4675,MAPEO!C:D,2,0)&amp;" "&amp;H4675,VLOOKUP(E4675,MAPEO!C:D,2,0))</f>
        <v>Nicorette</v>
      </c>
      <c r="N4675">
        <f>VLOOKUP(F4675,MD!A:B,2,0)</f>
        <v>0</v>
      </c>
    </row>
    <row r="4676" spans="1:14">
      <c r="A4676" t="s">
        <v>133</v>
      </c>
      <c r="B4676" t="s">
        <v>0</v>
      </c>
      <c r="C4676" t="s">
        <v>227</v>
      </c>
      <c r="D4676" t="s">
        <v>447</v>
      </c>
      <c r="E4676" t="s">
        <v>730</v>
      </c>
      <c r="F4676" t="s">
        <v>485</v>
      </c>
      <c r="G4676" s="3">
        <v>-99.12</v>
      </c>
      <c r="H4676" s="3" t="str">
        <f>VLOOKUP($A4676&amp;$C4676&amp;$B4676,Mapping!$C:$G,3,0)</f>
        <v>PHARMA</v>
      </c>
      <c r="I4676" t="str">
        <f>VLOOKUP($A4676&amp;$C4676&amp;$B4676,Mapping!$C:$G,4,0)</f>
        <v>NICORETTE</v>
      </c>
      <c r="J4676" t="str">
        <f t="shared" si="73"/>
        <v>NICORETTE LOZENGES</v>
      </c>
      <c r="K4676" t="str">
        <f>VLOOKUP($A4676&amp;$C4676&amp;$B4676,Mapping!$C:$G,5,0)</f>
        <v>OTC</v>
      </c>
      <c r="L4676" t="str">
        <f>VLOOKUP(J4676&amp;H4676,Mapping!J:K,2,0)</f>
        <v>Nicorette Lozenges</v>
      </c>
      <c r="M4676" t="str">
        <f>IF(OR(I4676="PIZ BUIN",I4676="LISTERINE"),VLOOKUP(E4676,MAPEO!C:D,2,0)&amp;" "&amp;H4676,VLOOKUP(E4676,MAPEO!C:D,2,0))</f>
        <v>Nicorette</v>
      </c>
      <c r="N4676">
        <f>VLOOKUP(F4676,MD!A:B,2,0)</f>
        <v>0</v>
      </c>
    </row>
    <row r="4677" spans="1:14">
      <c r="A4677" t="s">
        <v>133</v>
      </c>
      <c r="B4677" t="s">
        <v>0</v>
      </c>
      <c r="C4677" t="s">
        <v>227</v>
      </c>
      <c r="D4677" t="s">
        <v>447</v>
      </c>
      <c r="E4677" t="s">
        <v>730</v>
      </c>
      <c r="F4677" t="s">
        <v>486</v>
      </c>
      <c r="G4677" s="3">
        <v>558.16</v>
      </c>
      <c r="H4677" s="3" t="str">
        <f>VLOOKUP($A4677&amp;$C4677&amp;$B4677,Mapping!$C:$G,3,0)</f>
        <v>PHARMA</v>
      </c>
      <c r="I4677" t="str">
        <f>VLOOKUP($A4677&amp;$C4677&amp;$B4677,Mapping!$C:$G,4,0)</f>
        <v>NICORETTE</v>
      </c>
      <c r="J4677" t="str">
        <f t="shared" si="73"/>
        <v>NICORETTE LOZENGES</v>
      </c>
      <c r="K4677" t="str">
        <f>VLOOKUP($A4677&amp;$C4677&amp;$B4677,Mapping!$C:$G,5,0)</f>
        <v>OTC</v>
      </c>
      <c r="L4677" t="str">
        <f>VLOOKUP(J4677&amp;H4677,Mapping!J:K,2,0)</f>
        <v>Nicorette Lozenges</v>
      </c>
      <c r="M4677" t="str">
        <f>IF(OR(I4677="PIZ BUIN",I4677="LISTERINE"),VLOOKUP(E4677,MAPEO!C:D,2,0)&amp;" "&amp;H4677,VLOOKUP(E4677,MAPEO!C:D,2,0))</f>
        <v>Nicorette</v>
      </c>
      <c r="N4677">
        <f>VLOOKUP(F4677,MD!A:B,2,0)</f>
        <v>0</v>
      </c>
    </row>
    <row r="4678" spans="1:14">
      <c r="A4678" t="s">
        <v>133</v>
      </c>
      <c r="B4678" t="s">
        <v>0</v>
      </c>
      <c r="C4678" t="s">
        <v>227</v>
      </c>
      <c r="D4678" t="s">
        <v>447</v>
      </c>
      <c r="E4678" t="s">
        <v>730</v>
      </c>
      <c r="F4678" t="s">
        <v>487</v>
      </c>
      <c r="G4678" s="3">
        <v>2659.12</v>
      </c>
      <c r="H4678" s="3" t="str">
        <f>VLOOKUP($A4678&amp;$C4678&amp;$B4678,Mapping!$C:$G,3,0)</f>
        <v>PHARMA</v>
      </c>
      <c r="I4678" t="str">
        <f>VLOOKUP($A4678&amp;$C4678&amp;$B4678,Mapping!$C:$G,4,0)</f>
        <v>NICORETTE</v>
      </c>
      <c r="J4678" t="str">
        <f t="shared" si="73"/>
        <v>NICORETTE LOZENGES</v>
      </c>
      <c r="K4678" t="str">
        <f>VLOOKUP($A4678&amp;$C4678&amp;$B4678,Mapping!$C:$G,5,0)</f>
        <v>OTC</v>
      </c>
      <c r="L4678" t="str">
        <f>VLOOKUP(J4678&amp;H4678,Mapping!J:K,2,0)</f>
        <v>Nicorette Lozenges</v>
      </c>
      <c r="M4678" t="str">
        <f>IF(OR(I4678="PIZ BUIN",I4678="LISTERINE"),VLOOKUP(E4678,MAPEO!C:D,2,0)&amp;" "&amp;H4678,VLOOKUP(E4678,MAPEO!C:D,2,0))</f>
        <v>Nicorette</v>
      </c>
      <c r="N4678">
        <f>VLOOKUP(F4678,MD!A:B,2,0)</f>
        <v>0</v>
      </c>
    </row>
    <row r="4679" spans="1:14">
      <c r="A4679" t="s">
        <v>133</v>
      </c>
      <c r="B4679" t="s">
        <v>0</v>
      </c>
      <c r="C4679" t="s">
        <v>227</v>
      </c>
      <c r="D4679" t="s">
        <v>447</v>
      </c>
      <c r="E4679" t="s">
        <v>730</v>
      </c>
      <c r="F4679" t="s">
        <v>488</v>
      </c>
      <c r="G4679" s="3">
        <v>5326.46</v>
      </c>
      <c r="H4679" s="3" t="str">
        <f>VLOOKUP($A4679&amp;$C4679&amp;$B4679,Mapping!$C:$G,3,0)</f>
        <v>PHARMA</v>
      </c>
      <c r="I4679" t="str">
        <f>VLOOKUP($A4679&amp;$C4679&amp;$B4679,Mapping!$C:$G,4,0)</f>
        <v>NICORETTE</v>
      </c>
      <c r="J4679" t="str">
        <f t="shared" si="73"/>
        <v>NICORETTE LOZENGES</v>
      </c>
      <c r="K4679" t="str">
        <f>VLOOKUP($A4679&amp;$C4679&amp;$B4679,Mapping!$C:$G,5,0)</f>
        <v>OTC</v>
      </c>
      <c r="L4679" t="str">
        <f>VLOOKUP(J4679&amp;H4679,Mapping!J:K,2,0)</f>
        <v>Nicorette Lozenges</v>
      </c>
      <c r="M4679" t="str">
        <f>IF(OR(I4679="PIZ BUIN",I4679="LISTERINE"),VLOOKUP(E4679,MAPEO!C:D,2,0)&amp;" "&amp;H4679,VLOOKUP(E4679,MAPEO!C:D,2,0))</f>
        <v>Nicorette</v>
      </c>
      <c r="N4679">
        <f>VLOOKUP(F4679,MD!A:B,2,0)</f>
        <v>0</v>
      </c>
    </row>
    <row r="4680" spans="1:14">
      <c r="A4680" t="s">
        <v>133</v>
      </c>
      <c r="B4680" t="s">
        <v>0</v>
      </c>
      <c r="C4680" t="s">
        <v>227</v>
      </c>
      <c r="D4680" t="s">
        <v>447</v>
      </c>
      <c r="E4680" t="s">
        <v>730</v>
      </c>
      <c r="F4680" t="s">
        <v>489</v>
      </c>
      <c r="G4680" s="3">
        <v>2200.7199999999998</v>
      </c>
      <c r="H4680" s="3" t="str">
        <f>VLOOKUP($A4680&amp;$C4680&amp;$B4680,Mapping!$C:$G,3,0)</f>
        <v>PHARMA</v>
      </c>
      <c r="I4680" t="str">
        <f>VLOOKUP($A4680&amp;$C4680&amp;$B4680,Mapping!$C:$G,4,0)</f>
        <v>NICORETTE</v>
      </c>
      <c r="J4680" t="str">
        <f t="shared" si="73"/>
        <v>NICORETTE LOZENGES</v>
      </c>
      <c r="K4680" t="str">
        <f>VLOOKUP($A4680&amp;$C4680&amp;$B4680,Mapping!$C:$G,5,0)</f>
        <v>OTC</v>
      </c>
      <c r="L4680" t="str">
        <f>VLOOKUP(J4680&amp;H4680,Mapping!J:K,2,0)</f>
        <v>Nicorette Lozenges</v>
      </c>
      <c r="M4680" t="str">
        <f>IF(OR(I4680="PIZ BUIN",I4680="LISTERINE"),VLOOKUP(E4680,MAPEO!C:D,2,0)&amp;" "&amp;H4680,VLOOKUP(E4680,MAPEO!C:D,2,0))</f>
        <v>Nicorette</v>
      </c>
      <c r="N4680">
        <f>VLOOKUP(F4680,MD!A:B,2,0)</f>
        <v>0</v>
      </c>
    </row>
    <row r="4681" spans="1:14">
      <c r="A4681" t="s">
        <v>133</v>
      </c>
      <c r="B4681" t="s">
        <v>0</v>
      </c>
      <c r="C4681" t="s">
        <v>227</v>
      </c>
      <c r="D4681" t="s">
        <v>447</v>
      </c>
      <c r="E4681" t="s">
        <v>730</v>
      </c>
      <c r="F4681" t="s">
        <v>490</v>
      </c>
      <c r="G4681" s="3">
        <v>6654.82</v>
      </c>
      <c r="H4681" s="3" t="str">
        <f>VLOOKUP($A4681&amp;$C4681&amp;$B4681,Mapping!$C:$G,3,0)</f>
        <v>PHARMA</v>
      </c>
      <c r="I4681" t="str">
        <f>VLOOKUP($A4681&amp;$C4681&amp;$B4681,Mapping!$C:$G,4,0)</f>
        <v>NICORETTE</v>
      </c>
      <c r="J4681" t="str">
        <f t="shared" si="73"/>
        <v>NICORETTE LOZENGES</v>
      </c>
      <c r="K4681" t="str">
        <f>VLOOKUP($A4681&amp;$C4681&amp;$B4681,Mapping!$C:$G,5,0)</f>
        <v>OTC</v>
      </c>
      <c r="L4681" t="str">
        <f>VLOOKUP(J4681&amp;H4681,Mapping!J:K,2,0)</f>
        <v>Nicorette Lozenges</v>
      </c>
      <c r="M4681" t="str">
        <f>IF(OR(I4681="PIZ BUIN",I4681="LISTERINE"),VLOOKUP(E4681,MAPEO!C:D,2,0)&amp;" "&amp;H4681,VLOOKUP(E4681,MAPEO!C:D,2,0))</f>
        <v>Nicorette</v>
      </c>
      <c r="N4681">
        <f>VLOOKUP(F4681,MD!A:B,2,0)</f>
        <v>0</v>
      </c>
    </row>
    <row r="4682" spans="1:14">
      <c r="A4682" t="s">
        <v>133</v>
      </c>
      <c r="B4682" t="s">
        <v>0</v>
      </c>
      <c r="C4682" t="s">
        <v>227</v>
      </c>
      <c r="D4682" t="s">
        <v>447</v>
      </c>
      <c r="E4682" t="s">
        <v>730</v>
      </c>
      <c r="F4682" t="s">
        <v>491</v>
      </c>
      <c r="G4682" s="3">
        <v>4661.62</v>
      </c>
      <c r="H4682" s="3" t="str">
        <f>VLOOKUP($A4682&amp;$C4682&amp;$B4682,Mapping!$C:$G,3,0)</f>
        <v>PHARMA</v>
      </c>
      <c r="I4682" t="str">
        <f>VLOOKUP($A4682&amp;$C4682&amp;$B4682,Mapping!$C:$G,4,0)</f>
        <v>NICORETTE</v>
      </c>
      <c r="J4682" t="str">
        <f t="shared" si="73"/>
        <v>NICORETTE LOZENGES</v>
      </c>
      <c r="K4682" t="str">
        <f>VLOOKUP($A4682&amp;$C4682&amp;$B4682,Mapping!$C:$G,5,0)</f>
        <v>OTC</v>
      </c>
      <c r="L4682" t="str">
        <f>VLOOKUP(J4682&amp;H4682,Mapping!J:K,2,0)</f>
        <v>Nicorette Lozenges</v>
      </c>
      <c r="M4682" t="str">
        <f>IF(OR(I4682="PIZ BUIN",I4682="LISTERINE"),VLOOKUP(E4682,MAPEO!C:D,2,0)&amp;" "&amp;H4682,VLOOKUP(E4682,MAPEO!C:D,2,0))</f>
        <v>Nicorette</v>
      </c>
      <c r="N4682">
        <f>VLOOKUP(F4682,MD!A:B,2,0)</f>
        <v>0</v>
      </c>
    </row>
    <row r="4683" spans="1:14">
      <c r="A4683" t="s">
        <v>133</v>
      </c>
      <c r="B4683" t="s">
        <v>0</v>
      </c>
      <c r="C4683" t="s">
        <v>227</v>
      </c>
      <c r="D4683" t="s">
        <v>447</v>
      </c>
      <c r="E4683" t="s">
        <v>730</v>
      </c>
      <c r="F4683" t="s">
        <v>492</v>
      </c>
      <c r="G4683" s="3">
        <v>6194.58</v>
      </c>
      <c r="H4683" s="3" t="str">
        <f>VLOOKUP($A4683&amp;$C4683&amp;$B4683,Mapping!$C:$G,3,0)</f>
        <v>PHARMA</v>
      </c>
      <c r="I4683" t="str">
        <f>VLOOKUP($A4683&amp;$C4683&amp;$B4683,Mapping!$C:$G,4,0)</f>
        <v>NICORETTE</v>
      </c>
      <c r="J4683" t="str">
        <f t="shared" si="73"/>
        <v>NICORETTE LOZENGES</v>
      </c>
      <c r="K4683" t="str">
        <f>VLOOKUP($A4683&amp;$C4683&amp;$B4683,Mapping!$C:$G,5,0)</f>
        <v>OTC</v>
      </c>
      <c r="L4683" t="str">
        <f>VLOOKUP(J4683&amp;H4683,Mapping!J:K,2,0)</f>
        <v>Nicorette Lozenges</v>
      </c>
      <c r="M4683" t="str">
        <f>IF(OR(I4683="PIZ BUIN",I4683="LISTERINE"),VLOOKUP(E4683,MAPEO!C:D,2,0)&amp;" "&amp;H4683,VLOOKUP(E4683,MAPEO!C:D,2,0))</f>
        <v>Nicorette</v>
      </c>
      <c r="N4683">
        <f>VLOOKUP(F4683,MD!A:B,2,0)</f>
        <v>0</v>
      </c>
    </row>
    <row r="4684" spans="1:14">
      <c r="A4684" t="s">
        <v>133</v>
      </c>
      <c r="B4684" t="s">
        <v>0</v>
      </c>
      <c r="C4684" t="s">
        <v>227</v>
      </c>
      <c r="D4684" t="s">
        <v>447</v>
      </c>
      <c r="E4684" t="s">
        <v>730</v>
      </c>
      <c r="F4684" t="s">
        <v>493</v>
      </c>
      <c r="G4684" s="3">
        <v>14949.74</v>
      </c>
      <c r="H4684" s="3" t="str">
        <f>VLOOKUP($A4684&amp;$C4684&amp;$B4684,Mapping!$C:$G,3,0)</f>
        <v>PHARMA</v>
      </c>
      <c r="I4684" t="str">
        <f>VLOOKUP($A4684&amp;$C4684&amp;$B4684,Mapping!$C:$G,4,0)</f>
        <v>NICORETTE</v>
      </c>
      <c r="J4684" t="str">
        <f t="shared" si="73"/>
        <v>NICORETTE LOZENGES</v>
      </c>
      <c r="K4684" t="str">
        <f>VLOOKUP($A4684&amp;$C4684&amp;$B4684,Mapping!$C:$G,5,0)</f>
        <v>OTC</v>
      </c>
      <c r="L4684" t="str">
        <f>VLOOKUP(J4684&amp;H4684,Mapping!J:K,2,0)</f>
        <v>Nicorette Lozenges</v>
      </c>
      <c r="M4684" t="str">
        <f>IF(OR(I4684="PIZ BUIN",I4684="LISTERINE"),VLOOKUP(E4684,MAPEO!C:D,2,0)&amp;" "&amp;H4684,VLOOKUP(E4684,MAPEO!C:D,2,0))</f>
        <v>Nicorette</v>
      </c>
      <c r="N4684">
        <f>VLOOKUP(F4684,MD!A:B,2,0)</f>
        <v>0</v>
      </c>
    </row>
    <row r="4685" spans="1:14">
      <c r="A4685" t="s">
        <v>133</v>
      </c>
      <c r="B4685" t="s">
        <v>0</v>
      </c>
      <c r="C4685" t="s">
        <v>227</v>
      </c>
      <c r="D4685" t="s">
        <v>448</v>
      </c>
      <c r="E4685" t="s">
        <v>448</v>
      </c>
      <c r="F4685" t="s">
        <v>482</v>
      </c>
      <c r="G4685" s="3">
        <v>5314.06</v>
      </c>
      <c r="H4685" s="3" t="str">
        <f>VLOOKUP($A4685&amp;$C4685&amp;$B4685,Mapping!$C:$G,3,0)</f>
        <v>PHARMA</v>
      </c>
      <c r="I4685" t="str">
        <f>VLOOKUP($A4685&amp;$C4685&amp;$B4685,Mapping!$C:$G,4,0)</f>
        <v>NICORETTE</v>
      </c>
      <c r="J4685" t="str">
        <f t="shared" si="73"/>
        <v>NICORETTE PATCH</v>
      </c>
      <c r="K4685" t="str">
        <f>VLOOKUP($A4685&amp;$C4685&amp;$B4685,Mapping!$C:$G,5,0)</f>
        <v>OTC</v>
      </c>
      <c r="L4685" t="str">
        <f>VLOOKUP(J4685&amp;H4685,Mapping!J:K,2,0)</f>
        <v>Nicorette Patch</v>
      </c>
      <c r="M4685" t="str">
        <f>IF(OR(I4685="PIZ BUIN",I4685="LISTERINE"),VLOOKUP(E4685,MAPEO!C:D,2,0)&amp;" "&amp;H4685,VLOOKUP(E4685,MAPEO!C:D,2,0))</f>
        <v>Nicorette</v>
      </c>
      <c r="N4685">
        <f>VLOOKUP(F4685,MD!A:B,2,0)</f>
        <v>0</v>
      </c>
    </row>
    <row r="4686" spans="1:14">
      <c r="A4686" t="s">
        <v>133</v>
      </c>
      <c r="B4686" t="s">
        <v>0</v>
      </c>
      <c r="C4686" t="s">
        <v>227</v>
      </c>
      <c r="D4686" t="s">
        <v>448</v>
      </c>
      <c r="E4686" t="s">
        <v>448</v>
      </c>
      <c r="F4686" t="s">
        <v>483</v>
      </c>
      <c r="G4686" s="3">
        <v>13726.91</v>
      </c>
      <c r="H4686" s="3" t="str">
        <f>VLOOKUP($A4686&amp;$C4686&amp;$B4686,Mapping!$C:$G,3,0)</f>
        <v>PHARMA</v>
      </c>
      <c r="I4686" t="str">
        <f>VLOOKUP($A4686&amp;$C4686&amp;$B4686,Mapping!$C:$G,4,0)</f>
        <v>NICORETTE</v>
      </c>
      <c r="J4686" t="str">
        <f t="shared" si="73"/>
        <v>NICORETTE PATCH</v>
      </c>
      <c r="K4686" t="str">
        <f>VLOOKUP($A4686&amp;$C4686&amp;$B4686,Mapping!$C:$G,5,0)</f>
        <v>OTC</v>
      </c>
      <c r="L4686" t="str">
        <f>VLOOKUP(J4686&amp;H4686,Mapping!J:K,2,0)</f>
        <v>Nicorette Patch</v>
      </c>
      <c r="M4686" t="str">
        <f>IF(OR(I4686="PIZ BUIN",I4686="LISTERINE"),VLOOKUP(E4686,MAPEO!C:D,2,0)&amp;" "&amp;H4686,VLOOKUP(E4686,MAPEO!C:D,2,0))</f>
        <v>Nicorette</v>
      </c>
      <c r="N4686">
        <f>VLOOKUP(F4686,MD!A:B,2,0)</f>
        <v>0</v>
      </c>
    </row>
    <row r="4687" spans="1:14">
      <c r="A4687" t="s">
        <v>133</v>
      </c>
      <c r="B4687" t="s">
        <v>0</v>
      </c>
      <c r="C4687" t="s">
        <v>227</v>
      </c>
      <c r="D4687" t="s">
        <v>448</v>
      </c>
      <c r="E4687" t="s">
        <v>448</v>
      </c>
      <c r="F4687" t="s">
        <v>484</v>
      </c>
      <c r="G4687" s="3">
        <v>38486.71</v>
      </c>
      <c r="H4687" s="3" t="str">
        <f>VLOOKUP($A4687&amp;$C4687&amp;$B4687,Mapping!$C:$G,3,0)</f>
        <v>PHARMA</v>
      </c>
      <c r="I4687" t="str">
        <f>VLOOKUP($A4687&amp;$C4687&amp;$B4687,Mapping!$C:$G,4,0)</f>
        <v>NICORETTE</v>
      </c>
      <c r="J4687" t="str">
        <f t="shared" si="73"/>
        <v>NICORETTE PATCH</v>
      </c>
      <c r="K4687" t="str">
        <f>VLOOKUP($A4687&amp;$C4687&amp;$B4687,Mapping!$C:$G,5,0)</f>
        <v>OTC</v>
      </c>
      <c r="L4687" t="str">
        <f>VLOOKUP(J4687&amp;H4687,Mapping!J:K,2,0)</f>
        <v>Nicorette Patch</v>
      </c>
      <c r="M4687" t="str">
        <f>IF(OR(I4687="PIZ BUIN",I4687="LISTERINE"),VLOOKUP(E4687,MAPEO!C:D,2,0)&amp;" "&amp;H4687,VLOOKUP(E4687,MAPEO!C:D,2,0))</f>
        <v>Nicorette</v>
      </c>
      <c r="N4687">
        <f>VLOOKUP(F4687,MD!A:B,2,0)</f>
        <v>0</v>
      </c>
    </row>
    <row r="4688" spans="1:14">
      <c r="A4688" t="s">
        <v>133</v>
      </c>
      <c r="B4688" t="s">
        <v>0</v>
      </c>
      <c r="C4688" t="s">
        <v>227</v>
      </c>
      <c r="D4688" t="s">
        <v>448</v>
      </c>
      <c r="E4688" t="s">
        <v>448</v>
      </c>
      <c r="F4688" t="s">
        <v>485</v>
      </c>
      <c r="G4688" s="3">
        <v>11233.05</v>
      </c>
      <c r="H4688" s="3" t="str">
        <f>VLOOKUP($A4688&amp;$C4688&amp;$B4688,Mapping!$C:$G,3,0)</f>
        <v>PHARMA</v>
      </c>
      <c r="I4688" t="str">
        <f>VLOOKUP($A4688&amp;$C4688&amp;$B4688,Mapping!$C:$G,4,0)</f>
        <v>NICORETTE</v>
      </c>
      <c r="J4688" t="str">
        <f t="shared" si="73"/>
        <v>NICORETTE PATCH</v>
      </c>
      <c r="K4688" t="str">
        <f>VLOOKUP($A4688&amp;$C4688&amp;$B4688,Mapping!$C:$G,5,0)</f>
        <v>OTC</v>
      </c>
      <c r="L4688" t="str">
        <f>VLOOKUP(J4688&amp;H4688,Mapping!J:K,2,0)</f>
        <v>Nicorette Patch</v>
      </c>
      <c r="M4688" t="str">
        <f>IF(OR(I4688="PIZ BUIN",I4688="LISTERINE"),VLOOKUP(E4688,MAPEO!C:D,2,0)&amp;" "&amp;H4688,VLOOKUP(E4688,MAPEO!C:D,2,0))</f>
        <v>Nicorette</v>
      </c>
      <c r="N4688">
        <f>VLOOKUP(F4688,MD!A:B,2,0)</f>
        <v>0</v>
      </c>
    </row>
    <row r="4689" spans="1:14">
      <c r="A4689" t="s">
        <v>133</v>
      </c>
      <c r="B4689" t="s">
        <v>0</v>
      </c>
      <c r="C4689" t="s">
        <v>227</v>
      </c>
      <c r="D4689" t="s">
        <v>448</v>
      </c>
      <c r="E4689" t="s">
        <v>448</v>
      </c>
      <c r="F4689" t="s">
        <v>486</v>
      </c>
      <c r="G4689" s="3">
        <v>16111.41</v>
      </c>
      <c r="H4689" s="3" t="str">
        <f>VLOOKUP($A4689&amp;$C4689&amp;$B4689,Mapping!$C:$G,3,0)</f>
        <v>PHARMA</v>
      </c>
      <c r="I4689" t="str">
        <f>VLOOKUP($A4689&amp;$C4689&amp;$B4689,Mapping!$C:$G,4,0)</f>
        <v>NICORETTE</v>
      </c>
      <c r="J4689" t="str">
        <f t="shared" si="73"/>
        <v>NICORETTE PATCH</v>
      </c>
      <c r="K4689" t="str">
        <f>VLOOKUP($A4689&amp;$C4689&amp;$B4689,Mapping!$C:$G,5,0)</f>
        <v>OTC</v>
      </c>
      <c r="L4689" t="str">
        <f>VLOOKUP(J4689&amp;H4689,Mapping!J:K,2,0)</f>
        <v>Nicorette Patch</v>
      </c>
      <c r="M4689" t="str">
        <f>IF(OR(I4689="PIZ BUIN",I4689="LISTERINE"),VLOOKUP(E4689,MAPEO!C:D,2,0)&amp;" "&amp;H4689,VLOOKUP(E4689,MAPEO!C:D,2,0))</f>
        <v>Nicorette</v>
      </c>
      <c r="N4689">
        <f>VLOOKUP(F4689,MD!A:B,2,0)</f>
        <v>0</v>
      </c>
    </row>
    <row r="4690" spans="1:14">
      <c r="A4690" t="s">
        <v>133</v>
      </c>
      <c r="B4690" t="s">
        <v>0</v>
      </c>
      <c r="C4690" t="s">
        <v>227</v>
      </c>
      <c r="D4690" t="s">
        <v>448</v>
      </c>
      <c r="E4690" t="s">
        <v>448</v>
      </c>
      <c r="F4690" t="s">
        <v>487</v>
      </c>
      <c r="G4690" s="3">
        <v>58636.84</v>
      </c>
      <c r="H4690" s="3" t="str">
        <f>VLOOKUP($A4690&amp;$C4690&amp;$B4690,Mapping!$C:$G,3,0)</f>
        <v>PHARMA</v>
      </c>
      <c r="I4690" t="str">
        <f>VLOOKUP($A4690&amp;$C4690&amp;$B4690,Mapping!$C:$G,4,0)</f>
        <v>NICORETTE</v>
      </c>
      <c r="J4690" t="str">
        <f t="shared" si="73"/>
        <v>NICORETTE PATCH</v>
      </c>
      <c r="K4690" t="str">
        <f>VLOOKUP($A4690&amp;$C4690&amp;$B4690,Mapping!$C:$G,5,0)</f>
        <v>OTC</v>
      </c>
      <c r="L4690" t="str">
        <f>VLOOKUP(J4690&amp;H4690,Mapping!J:K,2,0)</f>
        <v>Nicorette Patch</v>
      </c>
      <c r="M4690" t="str">
        <f>IF(OR(I4690="PIZ BUIN",I4690="LISTERINE"),VLOOKUP(E4690,MAPEO!C:D,2,0)&amp;" "&amp;H4690,VLOOKUP(E4690,MAPEO!C:D,2,0))</f>
        <v>Nicorette</v>
      </c>
      <c r="N4690">
        <f>VLOOKUP(F4690,MD!A:B,2,0)</f>
        <v>0</v>
      </c>
    </row>
    <row r="4691" spans="1:14">
      <c r="A4691" t="s">
        <v>133</v>
      </c>
      <c r="B4691" t="s">
        <v>0</v>
      </c>
      <c r="C4691" t="s">
        <v>227</v>
      </c>
      <c r="D4691" t="s">
        <v>448</v>
      </c>
      <c r="E4691" t="s">
        <v>448</v>
      </c>
      <c r="F4691" t="s">
        <v>488</v>
      </c>
      <c r="G4691" s="3">
        <v>827.14</v>
      </c>
      <c r="H4691" s="3" t="str">
        <f>VLOOKUP($A4691&amp;$C4691&amp;$B4691,Mapping!$C:$G,3,0)</f>
        <v>PHARMA</v>
      </c>
      <c r="I4691" t="str">
        <f>VLOOKUP($A4691&amp;$C4691&amp;$B4691,Mapping!$C:$G,4,0)</f>
        <v>NICORETTE</v>
      </c>
      <c r="J4691" t="str">
        <f t="shared" si="73"/>
        <v>NICORETTE PATCH</v>
      </c>
      <c r="K4691" t="str">
        <f>VLOOKUP($A4691&amp;$C4691&amp;$B4691,Mapping!$C:$G,5,0)</f>
        <v>OTC</v>
      </c>
      <c r="L4691" t="str">
        <f>VLOOKUP(J4691&amp;H4691,Mapping!J:K,2,0)</f>
        <v>Nicorette Patch</v>
      </c>
      <c r="M4691" t="str">
        <f>IF(OR(I4691="PIZ BUIN",I4691="LISTERINE"),VLOOKUP(E4691,MAPEO!C:D,2,0)&amp;" "&amp;H4691,VLOOKUP(E4691,MAPEO!C:D,2,0))</f>
        <v>Nicorette</v>
      </c>
      <c r="N4691">
        <f>VLOOKUP(F4691,MD!A:B,2,0)</f>
        <v>0</v>
      </c>
    </row>
    <row r="4692" spans="1:14">
      <c r="A4692" t="s">
        <v>133</v>
      </c>
      <c r="B4692" t="s">
        <v>0</v>
      </c>
      <c r="C4692" t="s">
        <v>227</v>
      </c>
      <c r="D4692" t="s">
        <v>448</v>
      </c>
      <c r="E4692" t="s">
        <v>448</v>
      </c>
      <c r="F4692" t="s">
        <v>489</v>
      </c>
      <c r="G4692" s="3">
        <v>7219.85</v>
      </c>
      <c r="H4692" s="3" t="str">
        <f>VLOOKUP($A4692&amp;$C4692&amp;$B4692,Mapping!$C:$G,3,0)</f>
        <v>PHARMA</v>
      </c>
      <c r="I4692" t="str">
        <f>VLOOKUP($A4692&amp;$C4692&amp;$B4692,Mapping!$C:$G,4,0)</f>
        <v>NICORETTE</v>
      </c>
      <c r="J4692" t="str">
        <f t="shared" si="73"/>
        <v>NICORETTE PATCH</v>
      </c>
      <c r="K4692" t="str">
        <f>VLOOKUP($A4692&amp;$C4692&amp;$B4692,Mapping!$C:$G,5,0)</f>
        <v>OTC</v>
      </c>
      <c r="L4692" t="str">
        <f>VLOOKUP(J4692&amp;H4692,Mapping!J:K,2,0)</f>
        <v>Nicorette Patch</v>
      </c>
      <c r="M4692" t="str">
        <f>IF(OR(I4692="PIZ BUIN",I4692="LISTERINE"),VLOOKUP(E4692,MAPEO!C:D,2,0)&amp;" "&amp;H4692,VLOOKUP(E4692,MAPEO!C:D,2,0))</f>
        <v>Nicorette</v>
      </c>
      <c r="N4692">
        <f>VLOOKUP(F4692,MD!A:B,2,0)</f>
        <v>0</v>
      </c>
    </row>
    <row r="4693" spans="1:14">
      <c r="A4693" t="s">
        <v>133</v>
      </c>
      <c r="B4693" t="s">
        <v>0</v>
      </c>
      <c r="C4693" t="s">
        <v>227</v>
      </c>
      <c r="D4693" t="s">
        <v>448</v>
      </c>
      <c r="E4693" t="s">
        <v>448</v>
      </c>
      <c r="F4693" t="s">
        <v>490</v>
      </c>
      <c r="G4693" s="3">
        <v>31661.23</v>
      </c>
      <c r="H4693" s="3" t="str">
        <f>VLOOKUP($A4693&amp;$C4693&amp;$B4693,Mapping!$C:$G,3,0)</f>
        <v>PHARMA</v>
      </c>
      <c r="I4693" t="str">
        <f>VLOOKUP($A4693&amp;$C4693&amp;$B4693,Mapping!$C:$G,4,0)</f>
        <v>NICORETTE</v>
      </c>
      <c r="J4693" t="str">
        <f t="shared" si="73"/>
        <v>NICORETTE PATCH</v>
      </c>
      <c r="K4693" t="str">
        <f>VLOOKUP($A4693&amp;$C4693&amp;$B4693,Mapping!$C:$G,5,0)</f>
        <v>OTC</v>
      </c>
      <c r="L4693" t="str">
        <f>VLOOKUP(J4693&amp;H4693,Mapping!J:K,2,0)</f>
        <v>Nicorette Patch</v>
      </c>
      <c r="M4693" t="str">
        <f>IF(OR(I4693="PIZ BUIN",I4693="LISTERINE"),VLOOKUP(E4693,MAPEO!C:D,2,0)&amp;" "&amp;H4693,VLOOKUP(E4693,MAPEO!C:D,2,0))</f>
        <v>Nicorette</v>
      </c>
      <c r="N4693">
        <f>VLOOKUP(F4693,MD!A:B,2,0)</f>
        <v>0</v>
      </c>
    </row>
    <row r="4694" spans="1:14">
      <c r="A4694" t="s">
        <v>133</v>
      </c>
      <c r="B4694" t="s">
        <v>0</v>
      </c>
      <c r="C4694" t="s">
        <v>227</v>
      </c>
      <c r="D4694" t="s">
        <v>448</v>
      </c>
      <c r="E4694" t="s">
        <v>448</v>
      </c>
      <c r="F4694" t="s">
        <v>491</v>
      </c>
      <c r="G4694" s="3">
        <v>14104.54</v>
      </c>
      <c r="H4694" s="3" t="str">
        <f>VLOOKUP($A4694&amp;$C4694&amp;$B4694,Mapping!$C:$G,3,0)</f>
        <v>PHARMA</v>
      </c>
      <c r="I4694" t="str">
        <f>VLOOKUP($A4694&amp;$C4694&amp;$B4694,Mapping!$C:$G,4,0)</f>
        <v>NICORETTE</v>
      </c>
      <c r="J4694" t="str">
        <f t="shared" si="73"/>
        <v>NICORETTE PATCH</v>
      </c>
      <c r="K4694" t="str">
        <f>VLOOKUP($A4694&amp;$C4694&amp;$B4694,Mapping!$C:$G,5,0)</f>
        <v>OTC</v>
      </c>
      <c r="L4694" t="str">
        <f>VLOOKUP(J4694&amp;H4694,Mapping!J:K,2,0)</f>
        <v>Nicorette Patch</v>
      </c>
      <c r="M4694" t="str">
        <f>IF(OR(I4694="PIZ BUIN",I4694="LISTERINE"),VLOOKUP(E4694,MAPEO!C:D,2,0)&amp;" "&amp;H4694,VLOOKUP(E4694,MAPEO!C:D,2,0))</f>
        <v>Nicorette</v>
      </c>
      <c r="N4694">
        <f>VLOOKUP(F4694,MD!A:B,2,0)</f>
        <v>0</v>
      </c>
    </row>
    <row r="4695" spans="1:14">
      <c r="A4695" t="s">
        <v>133</v>
      </c>
      <c r="B4695" t="s">
        <v>0</v>
      </c>
      <c r="C4695" t="s">
        <v>227</v>
      </c>
      <c r="D4695" t="s">
        <v>448</v>
      </c>
      <c r="E4695" t="s">
        <v>448</v>
      </c>
      <c r="F4695" t="s">
        <v>492</v>
      </c>
      <c r="G4695" s="3">
        <v>10074.629999999999</v>
      </c>
      <c r="H4695" s="3" t="str">
        <f>VLOOKUP($A4695&amp;$C4695&amp;$B4695,Mapping!$C:$G,3,0)</f>
        <v>PHARMA</v>
      </c>
      <c r="I4695" t="str">
        <f>VLOOKUP($A4695&amp;$C4695&amp;$B4695,Mapping!$C:$G,4,0)</f>
        <v>NICORETTE</v>
      </c>
      <c r="J4695" t="str">
        <f t="shared" si="73"/>
        <v>NICORETTE PATCH</v>
      </c>
      <c r="K4695" t="str">
        <f>VLOOKUP($A4695&amp;$C4695&amp;$B4695,Mapping!$C:$G,5,0)</f>
        <v>OTC</v>
      </c>
      <c r="L4695" t="str">
        <f>VLOOKUP(J4695&amp;H4695,Mapping!J:K,2,0)</f>
        <v>Nicorette Patch</v>
      </c>
      <c r="M4695" t="str">
        <f>IF(OR(I4695="PIZ BUIN",I4695="LISTERINE"),VLOOKUP(E4695,MAPEO!C:D,2,0)&amp;" "&amp;H4695,VLOOKUP(E4695,MAPEO!C:D,2,0))</f>
        <v>Nicorette</v>
      </c>
      <c r="N4695">
        <f>VLOOKUP(F4695,MD!A:B,2,0)</f>
        <v>0</v>
      </c>
    </row>
    <row r="4696" spans="1:14">
      <c r="A4696" t="s">
        <v>133</v>
      </c>
      <c r="B4696" t="s">
        <v>0</v>
      </c>
      <c r="C4696" t="s">
        <v>227</v>
      </c>
      <c r="D4696" t="s">
        <v>448</v>
      </c>
      <c r="E4696" t="s">
        <v>448</v>
      </c>
      <c r="F4696" t="s">
        <v>493</v>
      </c>
      <c r="G4696" s="3">
        <v>28546.6</v>
      </c>
      <c r="H4696" s="3" t="str">
        <f>VLOOKUP($A4696&amp;$C4696&amp;$B4696,Mapping!$C:$G,3,0)</f>
        <v>PHARMA</v>
      </c>
      <c r="I4696" t="str">
        <f>VLOOKUP($A4696&amp;$C4696&amp;$B4696,Mapping!$C:$G,4,0)</f>
        <v>NICORETTE</v>
      </c>
      <c r="J4696" t="str">
        <f t="shared" si="73"/>
        <v>NICORETTE PATCH</v>
      </c>
      <c r="K4696" t="str">
        <f>VLOOKUP($A4696&amp;$C4696&amp;$B4696,Mapping!$C:$G,5,0)</f>
        <v>OTC</v>
      </c>
      <c r="L4696" t="str">
        <f>VLOOKUP(J4696&amp;H4696,Mapping!J:K,2,0)</f>
        <v>Nicorette Patch</v>
      </c>
      <c r="M4696" t="str">
        <f>IF(OR(I4696="PIZ BUIN",I4696="LISTERINE"),VLOOKUP(E4696,MAPEO!C:D,2,0)&amp;" "&amp;H4696,VLOOKUP(E4696,MAPEO!C:D,2,0))</f>
        <v>Nicorette</v>
      </c>
      <c r="N4696">
        <f>VLOOKUP(F4696,MD!A:B,2,0)</f>
        <v>0</v>
      </c>
    </row>
    <row r="4697" spans="1:14">
      <c r="A4697" t="s">
        <v>133</v>
      </c>
      <c r="B4697" t="s">
        <v>0</v>
      </c>
      <c r="C4697" t="s">
        <v>227</v>
      </c>
      <c r="D4697" t="s">
        <v>448</v>
      </c>
      <c r="E4697" t="s">
        <v>448</v>
      </c>
      <c r="F4697" t="s">
        <v>95</v>
      </c>
      <c r="G4697" s="3">
        <v>5872.58</v>
      </c>
      <c r="H4697" s="3" t="str">
        <f>VLOOKUP($A4697&amp;$C4697&amp;$B4697,Mapping!$C:$G,3,0)</f>
        <v>PHARMA</v>
      </c>
      <c r="I4697" t="str">
        <f>VLOOKUP($A4697&amp;$C4697&amp;$B4697,Mapping!$C:$G,4,0)</f>
        <v>NICORETTE</v>
      </c>
      <c r="J4697" t="str">
        <f t="shared" si="73"/>
        <v>NICORETTE PATCH</v>
      </c>
      <c r="K4697" t="str">
        <f>VLOOKUP($A4697&amp;$C4697&amp;$B4697,Mapping!$C:$G,5,0)</f>
        <v>OTC</v>
      </c>
      <c r="L4697" t="str">
        <f>VLOOKUP(J4697&amp;H4697,Mapping!J:K,2,0)</f>
        <v>Nicorette Patch</v>
      </c>
      <c r="M4697" t="str">
        <f>IF(OR(I4697="PIZ BUIN",I4697="LISTERINE"),VLOOKUP(E4697,MAPEO!C:D,2,0)&amp;" "&amp;H4697,VLOOKUP(E4697,MAPEO!C:D,2,0))</f>
        <v>Nicorette</v>
      </c>
      <c r="N4697" t="str">
        <f>VLOOKUP(F4697,MD!A:B,2,0)</f>
        <v>YTD 2015</v>
      </c>
    </row>
    <row r="4698" spans="1:14">
      <c r="A4698" t="s">
        <v>133</v>
      </c>
      <c r="B4698" t="s">
        <v>0</v>
      </c>
      <c r="C4698" t="s">
        <v>227</v>
      </c>
      <c r="D4698" t="s">
        <v>448</v>
      </c>
      <c r="E4698" t="s">
        <v>448</v>
      </c>
      <c r="F4698" t="s">
        <v>96</v>
      </c>
      <c r="G4698" s="3">
        <v>10996.39</v>
      </c>
      <c r="H4698" s="3" t="str">
        <f>VLOOKUP($A4698&amp;$C4698&amp;$B4698,Mapping!$C:$G,3,0)</f>
        <v>PHARMA</v>
      </c>
      <c r="I4698" t="str">
        <f>VLOOKUP($A4698&amp;$C4698&amp;$B4698,Mapping!$C:$G,4,0)</f>
        <v>NICORETTE</v>
      </c>
      <c r="J4698" t="str">
        <f t="shared" si="73"/>
        <v>NICORETTE PATCH</v>
      </c>
      <c r="K4698" t="str">
        <f>VLOOKUP($A4698&amp;$C4698&amp;$B4698,Mapping!$C:$G,5,0)</f>
        <v>OTC</v>
      </c>
      <c r="L4698" t="str">
        <f>VLOOKUP(J4698&amp;H4698,Mapping!J:K,2,0)</f>
        <v>Nicorette Patch</v>
      </c>
      <c r="M4698" t="str">
        <f>IF(OR(I4698="PIZ BUIN",I4698="LISTERINE"),VLOOKUP(E4698,MAPEO!C:D,2,0)&amp;" "&amp;H4698,VLOOKUP(E4698,MAPEO!C:D,2,0))</f>
        <v>Nicorette</v>
      </c>
      <c r="N4698" t="str">
        <f>VLOOKUP(F4698,MD!A:B,2,0)</f>
        <v>YTD 2015</v>
      </c>
    </row>
    <row r="4699" spans="1:14">
      <c r="A4699" t="s">
        <v>133</v>
      </c>
      <c r="B4699" t="s">
        <v>0</v>
      </c>
      <c r="C4699" t="s">
        <v>227</v>
      </c>
      <c r="D4699" t="s">
        <v>448</v>
      </c>
      <c r="E4699" t="s">
        <v>448</v>
      </c>
      <c r="F4699" t="s">
        <v>97</v>
      </c>
      <c r="G4699" s="3">
        <v>42259.57</v>
      </c>
      <c r="H4699" s="3" t="str">
        <f>VLOOKUP($A4699&amp;$C4699&amp;$B4699,Mapping!$C:$G,3,0)</f>
        <v>PHARMA</v>
      </c>
      <c r="I4699" t="str">
        <f>VLOOKUP($A4699&amp;$C4699&amp;$B4699,Mapping!$C:$G,4,0)</f>
        <v>NICORETTE</v>
      </c>
      <c r="J4699" t="str">
        <f t="shared" si="73"/>
        <v>NICORETTE PATCH</v>
      </c>
      <c r="K4699" t="str">
        <f>VLOOKUP($A4699&amp;$C4699&amp;$B4699,Mapping!$C:$G,5,0)</f>
        <v>OTC</v>
      </c>
      <c r="L4699" t="str">
        <f>VLOOKUP(J4699&amp;H4699,Mapping!J:K,2,0)</f>
        <v>Nicorette Patch</v>
      </c>
      <c r="M4699" t="str">
        <f>IF(OR(I4699="PIZ BUIN",I4699="LISTERINE"),VLOOKUP(E4699,MAPEO!C:D,2,0)&amp;" "&amp;H4699,VLOOKUP(E4699,MAPEO!C:D,2,0))</f>
        <v>Nicorette</v>
      </c>
      <c r="N4699" t="str">
        <f>VLOOKUP(F4699,MD!A:B,2,0)</f>
        <v>YTD 2015</v>
      </c>
    </row>
    <row r="4700" spans="1:14">
      <c r="A4700" t="s">
        <v>133</v>
      </c>
      <c r="B4700" t="s">
        <v>0</v>
      </c>
      <c r="C4700" t="s">
        <v>227</v>
      </c>
      <c r="D4700" t="s">
        <v>448</v>
      </c>
      <c r="E4700" t="s">
        <v>448</v>
      </c>
      <c r="F4700" t="s">
        <v>101</v>
      </c>
      <c r="G4700" s="3">
        <v>3007.15</v>
      </c>
      <c r="H4700" s="3" t="str">
        <f>VLOOKUP($A4700&amp;$C4700&amp;$B4700,Mapping!$C:$G,3,0)</f>
        <v>PHARMA</v>
      </c>
      <c r="I4700" t="str">
        <f>VLOOKUP($A4700&amp;$C4700&amp;$B4700,Mapping!$C:$G,4,0)</f>
        <v>NICORETTE</v>
      </c>
      <c r="J4700" t="str">
        <f t="shared" si="73"/>
        <v>NICORETTE PATCH</v>
      </c>
      <c r="K4700" t="str">
        <f>VLOOKUP($A4700&amp;$C4700&amp;$B4700,Mapping!$C:$G,5,0)</f>
        <v>OTC</v>
      </c>
      <c r="L4700" t="str">
        <f>VLOOKUP(J4700&amp;H4700,Mapping!J:K,2,0)</f>
        <v>Nicorette Patch</v>
      </c>
      <c r="M4700" t="str">
        <f>IF(OR(I4700="PIZ BUIN",I4700="LISTERINE"),VLOOKUP(E4700,MAPEO!C:D,2,0)&amp;" "&amp;H4700,VLOOKUP(E4700,MAPEO!C:D,2,0))</f>
        <v>Nicorette</v>
      </c>
      <c r="N4700" t="str">
        <f>VLOOKUP(F4700,MD!A:B,2,0)</f>
        <v>YTD 2015</v>
      </c>
    </row>
    <row r="4701" spans="1:14">
      <c r="A4701" t="s">
        <v>133</v>
      </c>
      <c r="B4701" t="s">
        <v>0</v>
      </c>
      <c r="C4701" t="s">
        <v>227</v>
      </c>
      <c r="D4701" t="s">
        <v>448</v>
      </c>
      <c r="E4701" t="s">
        <v>448</v>
      </c>
      <c r="F4701" t="s">
        <v>104</v>
      </c>
      <c r="G4701" s="3">
        <v>7933.18</v>
      </c>
      <c r="H4701" s="3" t="str">
        <f>VLOOKUP($A4701&amp;$C4701&amp;$B4701,Mapping!$C:$G,3,0)</f>
        <v>PHARMA</v>
      </c>
      <c r="I4701" t="str">
        <f>VLOOKUP($A4701&amp;$C4701&amp;$B4701,Mapping!$C:$G,4,0)</f>
        <v>NICORETTE</v>
      </c>
      <c r="J4701" t="str">
        <f t="shared" si="73"/>
        <v>NICORETTE PATCH</v>
      </c>
      <c r="K4701" t="str">
        <f>VLOOKUP($A4701&amp;$C4701&amp;$B4701,Mapping!$C:$G,5,0)</f>
        <v>OTC</v>
      </c>
      <c r="L4701" t="str">
        <f>VLOOKUP(J4701&amp;H4701,Mapping!J:K,2,0)</f>
        <v>Nicorette Patch</v>
      </c>
      <c r="M4701" t="str">
        <f>IF(OR(I4701="PIZ BUIN",I4701="LISTERINE"),VLOOKUP(E4701,MAPEO!C:D,2,0)&amp;" "&amp;H4701,VLOOKUP(E4701,MAPEO!C:D,2,0))</f>
        <v>Nicorette</v>
      </c>
      <c r="N4701" t="str">
        <f>VLOOKUP(F4701,MD!A:B,2,0)</f>
        <v>YTD 2015</v>
      </c>
    </row>
    <row r="4702" spans="1:14">
      <c r="A4702" t="s">
        <v>133</v>
      </c>
      <c r="B4702" t="s">
        <v>0</v>
      </c>
      <c r="C4702" t="s">
        <v>227</v>
      </c>
      <c r="D4702" t="s">
        <v>448</v>
      </c>
      <c r="E4702" t="s">
        <v>448</v>
      </c>
      <c r="F4702" t="s">
        <v>105</v>
      </c>
      <c r="G4702" s="3">
        <v>67720.789999999994</v>
      </c>
      <c r="H4702" s="3" t="str">
        <f>VLOOKUP($A4702&amp;$C4702&amp;$B4702,Mapping!$C:$G,3,0)</f>
        <v>PHARMA</v>
      </c>
      <c r="I4702" t="str">
        <f>VLOOKUP($A4702&amp;$C4702&amp;$B4702,Mapping!$C:$G,4,0)</f>
        <v>NICORETTE</v>
      </c>
      <c r="J4702" t="str">
        <f t="shared" si="73"/>
        <v>NICORETTE PATCH</v>
      </c>
      <c r="K4702" t="str">
        <f>VLOOKUP($A4702&amp;$C4702&amp;$B4702,Mapping!$C:$G,5,0)</f>
        <v>OTC</v>
      </c>
      <c r="L4702" t="str">
        <f>VLOOKUP(J4702&amp;H4702,Mapping!J:K,2,0)</f>
        <v>Nicorette Patch</v>
      </c>
      <c r="M4702" t="str">
        <f>IF(OR(I4702="PIZ BUIN",I4702="LISTERINE"),VLOOKUP(E4702,MAPEO!C:D,2,0)&amp;" "&amp;H4702,VLOOKUP(E4702,MAPEO!C:D,2,0))</f>
        <v>Nicorette</v>
      </c>
      <c r="N4702" t="str">
        <f>VLOOKUP(F4702,MD!A:B,2,0)</f>
        <v>YTD 2015</v>
      </c>
    </row>
    <row r="4703" spans="1:14">
      <c r="A4703" t="s">
        <v>133</v>
      </c>
      <c r="B4703" t="s">
        <v>0</v>
      </c>
      <c r="C4703" t="s">
        <v>227</v>
      </c>
      <c r="D4703" t="s">
        <v>448</v>
      </c>
      <c r="E4703" t="s">
        <v>448</v>
      </c>
      <c r="F4703" t="s">
        <v>106</v>
      </c>
      <c r="G4703" s="3">
        <v>6778.99</v>
      </c>
      <c r="H4703" s="3" t="str">
        <f>VLOOKUP($A4703&amp;$C4703&amp;$B4703,Mapping!$C:$G,3,0)</f>
        <v>PHARMA</v>
      </c>
      <c r="I4703" t="str">
        <f>VLOOKUP($A4703&amp;$C4703&amp;$B4703,Mapping!$C:$G,4,0)</f>
        <v>NICORETTE</v>
      </c>
      <c r="J4703" t="str">
        <f t="shared" si="73"/>
        <v>NICORETTE PATCH</v>
      </c>
      <c r="K4703" t="str">
        <f>VLOOKUP($A4703&amp;$C4703&amp;$B4703,Mapping!$C:$G,5,0)</f>
        <v>OTC</v>
      </c>
      <c r="L4703" t="str">
        <f>VLOOKUP(J4703&amp;H4703,Mapping!J:K,2,0)</f>
        <v>Nicorette Patch</v>
      </c>
      <c r="M4703" t="str">
        <f>IF(OR(I4703="PIZ BUIN",I4703="LISTERINE"),VLOOKUP(E4703,MAPEO!C:D,2,0)&amp;" "&amp;H4703,VLOOKUP(E4703,MAPEO!C:D,2,0))</f>
        <v>Nicorette</v>
      </c>
      <c r="N4703" t="str">
        <f>VLOOKUP(F4703,MD!A:B,2,0)</f>
        <v>YTD 2015</v>
      </c>
    </row>
    <row r="4704" spans="1:14">
      <c r="A4704" t="s">
        <v>133</v>
      </c>
      <c r="B4704" t="s">
        <v>0</v>
      </c>
      <c r="C4704" t="s">
        <v>227</v>
      </c>
      <c r="D4704" t="s">
        <v>448</v>
      </c>
      <c r="E4704" t="s">
        <v>448</v>
      </c>
      <c r="F4704" t="s">
        <v>108</v>
      </c>
      <c r="G4704" s="3">
        <v>3969.9</v>
      </c>
      <c r="H4704" s="3" t="str">
        <f>VLOOKUP($A4704&amp;$C4704&amp;$B4704,Mapping!$C:$G,3,0)</f>
        <v>PHARMA</v>
      </c>
      <c r="I4704" t="str">
        <f>VLOOKUP($A4704&amp;$C4704&amp;$B4704,Mapping!$C:$G,4,0)</f>
        <v>NICORETTE</v>
      </c>
      <c r="J4704" t="str">
        <f t="shared" si="73"/>
        <v>NICORETTE PATCH</v>
      </c>
      <c r="K4704" t="str">
        <f>VLOOKUP($A4704&amp;$C4704&amp;$B4704,Mapping!$C:$G,5,0)</f>
        <v>OTC</v>
      </c>
      <c r="L4704" t="str">
        <f>VLOOKUP(J4704&amp;H4704,Mapping!J:K,2,0)</f>
        <v>Nicorette Patch</v>
      </c>
      <c r="M4704" t="str">
        <f>IF(OR(I4704="PIZ BUIN",I4704="LISTERINE"),VLOOKUP(E4704,MAPEO!C:D,2,0)&amp;" "&amp;H4704,VLOOKUP(E4704,MAPEO!C:D,2,0))</f>
        <v>Nicorette</v>
      </c>
      <c r="N4704">
        <f>VLOOKUP(F4704,MD!A:B,2,0)</f>
        <v>0</v>
      </c>
    </row>
    <row r="4705" spans="1:14">
      <c r="A4705" t="s">
        <v>133</v>
      </c>
      <c r="B4705" t="s">
        <v>0</v>
      </c>
      <c r="C4705" t="s">
        <v>227</v>
      </c>
      <c r="D4705" t="s">
        <v>448</v>
      </c>
      <c r="E4705" t="s">
        <v>448</v>
      </c>
      <c r="F4705" t="s">
        <v>109</v>
      </c>
      <c r="G4705" s="3">
        <v>35027.17</v>
      </c>
      <c r="H4705" s="3" t="str">
        <f>VLOOKUP($A4705&amp;$C4705&amp;$B4705,Mapping!$C:$G,3,0)</f>
        <v>PHARMA</v>
      </c>
      <c r="I4705" t="str">
        <f>VLOOKUP($A4705&amp;$C4705&amp;$B4705,Mapping!$C:$G,4,0)</f>
        <v>NICORETTE</v>
      </c>
      <c r="J4705" t="str">
        <f t="shared" si="73"/>
        <v>NICORETTE PATCH</v>
      </c>
      <c r="K4705" t="str">
        <f>VLOOKUP($A4705&amp;$C4705&amp;$B4705,Mapping!$C:$G,5,0)</f>
        <v>OTC</v>
      </c>
      <c r="L4705" t="str">
        <f>VLOOKUP(J4705&amp;H4705,Mapping!J:K,2,0)</f>
        <v>Nicorette Patch</v>
      </c>
      <c r="M4705" t="str">
        <f>IF(OR(I4705="PIZ BUIN",I4705="LISTERINE"),VLOOKUP(E4705,MAPEO!C:D,2,0)&amp;" "&amp;H4705,VLOOKUP(E4705,MAPEO!C:D,2,0))</f>
        <v>Nicorette</v>
      </c>
      <c r="N4705">
        <f>VLOOKUP(F4705,MD!A:B,2,0)</f>
        <v>0</v>
      </c>
    </row>
    <row r="4706" spans="1:14">
      <c r="A4706" t="s">
        <v>133</v>
      </c>
      <c r="B4706" t="s">
        <v>0</v>
      </c>
      <c r="C4706" t="s">
        <v>227</v>
      </c>
      <c r="D4706" t="s">
        <v>448</v>
      </c>
      <c r="E4706" t="s">
        <v>448</v>
      </c>
      <c r="F4706" t="s">
        <v>110</v>
      </c>
      <c r="G4706" s="3">
        <v>9131.52</v>
      </c>
      <c r="H4706" s="3" t="str">
        <f>VLOOKUP($A4706&amp;$C4706&amp;$B4706,Mapping!$C:$G,3,0)</f>
        <v>PHARMA</v>
      </c>
      <c r="I4706" t="str">
        <f>VLOOKUP($A4706&amp;$C4706&amp;$B4706,Mapping!$C:$G,4,0)</f>
        <v>NICORETTE</v>
      </c>
      <c r="J4706" t="str">
        <f t="shared" si="73"/>
        <v>NICORETTE PATCH</v>
      </c>
      <c r="K4706" t="str">
        <f>VLOOKUP($A4706&amp;$C4706&amp;$B4706,Mapping!$C:$G,5,0)</f>
        <v>OTC</v>
      </c>
      <c r="L4706" t="str">
        <f>VLOOKUP(J4706&amp;H4706,Mapping!J:K,2,0)</f>
        <v>Nicorette Patch</v>
      </c>
      <c r="M4706" t="str">
        <f>IF(OR(I4706="PIZ BUIN",I4706="LISTERINE"),VLOOKUP(E4706,MAPEO!C:D,2,0)&amp;" "&amp;H4706,VLOOKUP(E4706,MAPEO!C:D,2,0))</f>
        <v>Nicorette</v>
      </c>
      <c r="N4706">
        <f>VLOOKUP(F4706,MD!A:B,2,0)</f>
        <v>0</v>
      </c>
    </row>
    <row r="4707" spans="1:14">
      <c r="A4707" t="s">
        <v>133</v>
      </c>
      <c r="B4707" t="s">
        <v>0</v>
      </c>
      <c r="C4707" t="s">
        <v>227</v>
      </c>
      <c r="D4707" t="s">
        <v>448</v>
      </c>
      <c r="E4707" t="s">
        <v>448</v>
      </c>
      <c r="F4707" t="s">
        <v>111</v>
      </c>
      <c r="G4707" s="3">
        <v>51307.26</v>
      </c>
      <c r="H4707" s="3" t="str">
        <f>VLOOKUP($A4707&amp;$C4707&amp;$B4707,Mapping!$C:$G,3,0)</f>
        <v>PHARMA</v>
      </c>
      <c r="I4707" t="str">
        <f>VLOOKUP($A4707&amp;$C4707&amp;$B4707,Mapping!$C:$G,4,0)</f>
        <v>NICORETTE</v>
      </c>
      <c r="J4707" t="str">
        <f t="shared" si="73"/>
        <v>NICORETTE PATCH</v>
      </c>
      <c r="K4707" t="str">
        <f>VLOOKUP($A4707&amp;$C4707&amp;$B4707,Mapping!$C:$G,5,0)</f>
        <v>OTC</v>
      </c>
      <c r="L4707" t="str">
        <f>VLOOKUP(J4707&amp;H4707,Mapping!J:K,2,0)</f>
        <v>Nicorette Patch</v>
      </c>
      <c r="M4707" t="str">
        <f>IF(OR(I4707="PIZ BUIN",I4707="LISTERINE"),VLOOKUP(E4707,MAPEO!C:D,2,0)&amp;" "&amp;H4707,VLOOKUP(E4707,MAPEO!C:D,2,0))</f>
        <v>Nicorette</v>
      </c>
      <c r="N4707">
        <f>VLOOKUP(F4707,MD!A:B,2,0)</f>
        <v>0</v>
      </c>
    </row>
    <row r="4708" spans="1:14">
      <c r="A4708" t="s">
        <v>133</v>
      </c>
      <c r="B4708" t="s">
        <v>0</v>
      </c>
      <c r="C4708" t="s">
        <v>227</v>
      </c>
      <c r="D4708" t="s">
        <v>448</v>
      </c>
      <c r="E4708" t="s">
        <v>448</v>
      </c>
      <c r="F4708" t="s">
        <v>114</v>
      </c>
      <c r="G4708" s="3">
        <v>66588.600000000006</v>
      </c>
      <c r="H4708" s="3" t="str">
        <f>VLOOKUP($A4708&amp;$C4708&amp;$B4708,Mapping!$C:$G,3,0)</f>
        <v>PHARMA</v>
      </c>
      <c r="I4708" t="str">
        <f>VLOOKUP($A4708&amp;$C4708&amp;$B4708,Mapping!$C:$G,4,0)</f>
        <v>NICORETTE</v>
      </c>
      <c r="J4708" t="str">
        <f t="shared" si="73"/>
        <v>NICORETTE PATCH</v>
      </c>
      <c r="K4708" t="str">
        <f>VLOOKUP($A4708&amp;$C4708&amp;$B4708,Mapping!$C:$G,5,0)</f>
        <v>OTC</v>
      </c>
      <c r="L4708" t="str">
        <f>VLOOKUP(J4708&amp;H4708,Mapping!J:K,2,0)</f>
        <v>Nicorette Patch</v>
      </c>
      <c r="M4708" t="str">
        <f>IF(OR(I4708="PIZ BUIN",I4708="LISTERINE"),VLOOKUP(E4708,MAPEO!C:D,2,0)&amp;" "&amp;H4708,VLOOKUP(E4708,MAPEO!C:D,2,0))</f>
        <v>Nicorette</v>
      </c>
      <c r="N4708">
        <f>VLOOKUP(F4708,MD!A:B,2,0)</f>
        <v>0</v>
      </c>
    </row>
    <row r="4709" spans="1:14">
      <c r="A4709" t="s">
        <v>133</v>
      </c>
      <c r="B4709" t="s">
        <v>0</v>
      </c>
      <c r="C4709" t="s">
        <v>227</v>
      </c>
      <c r="D4709" t="s">
        <v>448</v>
      </c>
      <c r="E4709" t="s">
        <v>448</v>
      </c>
      <c r="F4709" t="s">
        <v>115</v>
      </c>
      <c r="G4709" s="3">
        <v>2748.61</v>
      </c>
      <c r="H4709" s="3" t="str">
        <f>VLOOKUP($A4709&amp;$C4709&amp;$B4709,Mapping!$C:$G,3,0)</f>
        <v>PHARMA</v>
      </c>
      <c r="I4709" t="str">
        <f>VLOOKUP($A4709&amp;$C4709&amp;$B4709,Mapping!$C:$G,4,0)</f>
        <v>NICORETTE</v>
      </c>
      <c r="J4709" t="str">
        <f t="shared" si="73"/>
        <v>NICORETTE PATCH</v>
      </c>
      <c r="K4709" t="str">
        <f>VLOOKUP($A4709&amp;$C4709&amp;$B4709,Mapping!$C:$G,5,0)</f>
        <v>OTC</v>
      </c>
      <c r="L4709" t="str">
        <f>VLOOKUP(J4709&amp;H4709,Mapping!J:K,2,0)</f>
        <v>Nicorette Patch</v>
      </c>
      <c r="M4709" t="str">
        <f>IF(OR(I4709="PIZ BUIN",I4709="LISTERINE"),VLOOKUP(E4709,MAPEO!C:D,2,0)&amp;" "&amp;H4709,VLOOKUP(E4709,MAPEO!C:D,2,0))</f>
        <v>Nicorette</v>
      </c>
      <c r="N4709" t="str">
        <f>VLOOKUP(F4709,MD!A:B,2,0)</f>
        <v>YTD 2016</v>
      </c>
    </row>
    <row r="4710" spans="1:14">
      <c r="A4710" t="s">
        <v>133</v>
      </c>
      <c r="B4710" t="s">
        <v>0</v>
      </c>
      <c r="C4710" t="s">
        <v>227</v>
      </c>
      <c r="D4710" t="s">
        <v>448</v>
      </c>
      <c r="E4710" t="s">
        <v>448</v>
      </c>
      <c r="F4710" t="s">
        <v>117</v>
      </c>
      <c r="G4710" s="3">
        <v>21412.77</v>
      </c>
      <c r="H4710" s="3" t="str">
        <f>VLOOKUP($A4710&amp;$C4710&amp;$B4710,Mapping!$C:$G,3,0)</f>
        <v>PHARMA</v>
      </c>
      <c r="I4710" t="str">
        <f>VLOOKUP($A4710&amp;$C4710&amp;$B4710,Mapping!$C:$G,4,0)</f>
        <v>NICORETTE</v>
      </c>
      <c r="J4710" t="str">
        <f t="shared" si="73"/>
        <v>NICORETTE PATCH</v>
      </c>
      <c r="K4710" t="str">
        <f>VLOOKUP($A4710&amp;$C4710&amp;$B4710,Mapping!$C:$G,5,0)</f>
        <v>OTC</v>
      </c>
      <c r="L4710" t="str">
        <f>VLOOKUP(J4710&amp;H4710,Mapping!J:K,2,0)</f>
        <v>Nicorette Patch</v>
      </c>
      <c r="M4710" t="str">
        <f>IF(OR(I4710="PIZ BUIN",I4710="LISTERINE"),VLOOKUP(E4710,MAPEO!C:D,2,0)&amp;" "&amp;H4710,VLOOKUP(E4710,MAPEO!C:D,2,0))</f>
        <v>Nicorette</v>
      </c>
      <c r="N4710" t="str">
        <f>VLOOKUP(F4710,MD!A:B,2,0)</f>
        <v>YTD 2016</v>
      </c>
    </row>
    <row r="4711" spans="1:14">
      <c r="A4711" t="s">
        <v>133</v>
      </c>
      <c r="B4711" t="s">
        <v>0</v>
      </c>
      <c r="C4711" t="s">
        <v>227</v>
      </c>
      <c r="D4711" t="s">
        <v>448</v>
      </c>
      <c r="E4711" t="s">
        <v>448</v>
      </c>
      <c r="F4711" t="s">
        <v>118</v>
      </c>
      <c r="G4711" s="3">
        <v>43939.839999999997</v>
      </c>
      <c r="H4711" s="3" t="str">
        <f>VLOOKUP($A4711&amp;$C4711&amp;$B4711,Mapping!$C:$G,3,0)</f>
        <v>PHARMA</v>
      </c>
      <c r="I4711" t="str">
        <f>VLOOKUP($A4711&amp;$C4711&amp;$B4711,Mapping!$C:$G,4,0)</f>
        <v>NICORETTE</v>
      </c>
      <c r="J4711" t="str">
        <f t="shared" si="73"/>
        <v>NICORETTE PATCH</v>
      </c>
      <c r="K4711" t="str">
        <f>VLOOKUP($A4711&amp;$C4711&amp;$B4711,Mapping!$C:$G,5,0)</f>
        <v>OTC</v>
      </c>
      <c r="L4711" t="str">
        <f>VLOOKUP(J4711&amp;H4711,Mapping!J:K,2,0)</f>
        <v>Nicorette Patch</v>
      </c>
      <c r="M4711" t="str">
        <f>IF(OR(I4711="PIZ BUIN",I4711="LISTERINE"),VLOOKUP(E4711,MAPEO!C:D,2,0)&amp;" "&amp;H4711,VLOOKUP(E4711,MAPEO!C:D,2,0))</f>
        <v>Nicorette</v>
      </c>
      <c r="N4711" t="str">
        <f>VLOOKUP(F4711,MD!A:B,2,0)</f>
        <v>YTD 2016</v>
      </c>
    </row>
    <row r="4712" spans="1:14">
      <c r="A4712" t="s">
        <v>133</v>
      </c>
      <c r="B4712" t="s">
        <v>0</v>
      </c>
      <c r="C4712" t="s">
        <v>227</v>
      </c>
      <c r="D4712" t="s">
        <v>448</v>
      </c>
      <c r="E4712" t="s">
        <v>731</v>
      </c>
      <c r="F4712" t="s">
        <v>484</v>
      </c>
      <c r="G4712" s="3">
        <v>269</v>
      </c>
      <c r="H4712" s="3" t="str">
        <f>VLOOKUP($A4712&amp;$C4712&amp;$B4712,Mapping!$C:$G,3,0)</f>
        <v>PHARMA</v>
      </c>
      <c r="I4712" t="str">
        <f>VLOOKUP($A4712&amp;$C4712&amp;$B4712,Mapping!$C:$G,4,0)</f>
        <v>NICORETTE</v>
      </c>
      <c r="J4712" t="str">
        <f t="shared" si="73"/>
        <v>NICORETTE PATCH</v>
      </c>
      <c r="K4712" t="str">
        <f>VLOOKUP($A4712&amp;$C4712&amp;$B4712,Mapping!$C:$G,5,0)</f>
        <v>OTC</v>
      </c>
      <c r="L4712" t="str">
        <f>VLOOKUP(J4712&amp;H4712,Mapping!J:K,2,0)</f>
        <v>Nicorette Patch</v>
      </c>
      <c r="M4712" t="str">
        <f>IF(OR(I4712="PIZ BUIN",I4712="LISTERINE"),VLOOKUP(E4712,MAPEO!C:D,2,0)&amp;" "&amp;H4712,VLOOKUP(E4712,MAPEO!C:D,2,0))</f>
        <v>Nicorette</v>
      </c>
      <c r="N4712">
        <f>VLOOKUP(F4712,MD!A:B,2,0)</f>
        <v>0</v>
      </c>
    </row>
    <row r="4713" spans="1:14">
      <c r="A4713" t="s">
        <v>133</v>
      </c>
      <c r="B4713" t="s">
        <v>0</v>
      </c>
      <c r="C4713" t="s">
        <v>227</v>
      </c>
      <c r="D4713" t="s">
        <v>448</v>
      </c>
      <c r="E4713" t="s">
        <v>731</v>
      </c>
      <c r="F4713" t="s">
        <v>486</v>
      </c>
      <c r="G4713" s="3">
        <v>-46.49</v>
      </c>
      <c r="H4713" s="3" t="str">
        <f>VLOOKUP($A4713&amp;$C4713&amp;$B4713,Mapping!$C:$G,3,0)</f>
        <v>PHARMA</v>
      </c>
      <c r="I4713" t="str">
        <f>VLOOKUP($A4713&amp;$C4713&amp;$B4713,Mapping!$C:$G,4,0)</f>
        <v>NICORETTE</v>
      </c>
      <c r="J4713" t="str">
        <f t="shared" si="73"/>
        <v>NICORETTE PATCH</v>
      </c>
      <c r="K4713" t="str">
        <f>VLOOKUP($A4713&amp;$C4713&amp;$B4713,Mapping!$C:$G,5,0)</f>
        <v>OTC</v>
      </c>
      <c r="L4713" t="str">
        <f>VLOOKUP(J4713&amp;H4713,Mapping!J:K,2,0)</f>
        <v>Nicorette Patch</v>
      </c>
      <c r="M4713" t="str">
        <f>IF(OR(I4713="PIZ BUIN",I4713="LISTERINE"),VLOOKUP(E4713,MAPEO!C:D,2,0)&amp;" "&amp;H4713,VLOOKUP(E4713,MAPEO!C:D,2,0))</f>
        <v>Nicorette</v>
      </c>
      <c r="N4713">
        <f>VLOOKUP(F4713,MD!A:B,2,0)</f>
        <v>0</v>
      </c>
    </row>
    <row r="4714" spans="1:14">
      <c r="A4714" t="s">
        <v>133</v>
      </c>
      <c r="B4714" t="s">
        <v>0</v>
      </c>
      <c r="C4714" t="s">
        <v>227</v>
      </c>
      <c r="D4714" t="s">
        <v>448</v>
      </c>
      <c r="E4714" t="s">
        <v>731</v>
      </c>
      <c r="F4714" t="s">
        <v>487</v>
      </c>
      <c r="G4714" s="3">
        <v>-46.49</v>
      </c>
      <c r="H4714" s="3" t="str">
        <f>VLOOKUP($A4714&amp;$C4714&amp;$B4714,Mapping!$C:$G,3,0)</f>
        <v>PHARMA</v>
      </c>
      <c r="I4714" t="str">
        <f>VLOOKUP($A4714&amp;$C4714&amp;$B4714,Mapping!$C:$G,4,0)</f>
        <v>NICORETTE</v>
      </c>
      <c r="J4714" t="str">
        <f t="shared" si="73"/>
        <v>NICORETTE PATCH</v>
      </c>
      <c r="K4714" t="str">
        <f>VLOOKUP($A4714&amp;$C4714&amp;$B4714,Mapping!$C:$G,5,0)</f>
        <v>OTC</v>
      </c>
      <c r="L4714" t="str">
        <f>VLOOKUP(J4714&amp;H4714,Mapping!J:K,2,0)</f>
        <v>Nicorette Patch</v>
      </c>
      <c r="M4714" t="str">
        <f>IF(OR(I4714="PIZ BUIN",I4714="LISTERINE"),VLOOKUP(E4714,MAPEO!C:D,2,0)&amp;" "&amp;H4714,VLOOKUP(E4714,MAPEO!C:D,2,0))</f>
        <v>Nicorette</v>
      </c>
      <c r="N4714">
        <f>VLOOKUP(F4714,MD!A:B,2,0)</f>
        <v>0</v>
      </c>
    </row>
    <row r="4715" spans="1:14">
      <c r="A4715" t="s">
        <v>133</v>
      </c>
      <c r="B4715" t="s">
        <v>0</v>
      </c>
      <c r="C4715" t="s">
        <v>227</v>
      </c>
      <c r="D4715" t="s">
        <v>448</v>
      </c>
      <c r="E4715" t="s">
        <v>731</v>
      </c>
      <c r="F4715" t="s">
        <v>489</v>
      </c>
      <c r="G4715" s="3">
        <v>-46.49</v>
      </c>
      <c r="H4715" s="3" t="str">
        <f>VLOOKUP($A4715&amp;$C4715&amp;$B4715,Mapping!$C:$G,3,0)</f>
        <v>PHARMA</v>
      </c>
      <c r="I4715" t="str">
        <f>VLOOKUP($A4715&amp;$C4715&amp;$B4715,Mapping!$C:$G,4,0)</f>
        <v>NICORETTE</v>
      </c>
      <c r="J4715" t="str">
        <f t="shared" si="73"/>
        <v>NICORETTE PATCH</v>
      </c>
      <c r="K4715" t="str">
        <f>VLOOKUP($A4715&amp;$C4715&amp;$B4715,Mapping!$C:$G,5,0)</f>
        <v>OTC</v>
      </c>
      <c r="L4715" t="str">
        <f>VLOOKUP(J4715&amp;H4715,Mapping!J:K,2,0)</f>
        <v>Nicorette Patch</v>
      </c>
      <c r="M4715" t="str">
        <f>IF(OR(I4715="PIZ BUIN",I4715="LISTERINE"),VLOOKUP(E4715,MAPEO!C:D,2,0)&amp;" "&amp;H4715,VLOOKUP(E4715,MAPEO!C:D,2,0))</f>
        <v>Nicorette</v>
      </c>
      <c r="N4715">
        <f>VLOOKUP(F4715,MD!A:B,2,0)</f>
        <v>0</v>
      </c>
    </row>
    <row r="4716" spans="1:14">
      <c r="A4716" t="s">
        <v>133</v>
      </c>
      <c r="B4716" t="s">
        <v>0</v>
      </c>
      <c r="C4716" t="s">
        <v>227</v>
      </c>
      <c r="D4716" t="s">
        <v>448</v>
      </c>
      <c r="E4716" t="s">
        <v>731</v>
      </c>
      <c r="F4716" t="s">
        <v>490</v>
      </c>
      <c r="G4716" s="3">
        <v>-62.1</v>
      </c>
      <c r="H4716" s="3" t="str">
        <f>VLOOKUP($A4716&amp;$C4716&amp;$B4716,Mapping!$C:$G,3,0)</f>
        <v>PHARMA</v>
      </c>
      <c r="I4716" t="str">
        <f>VLOOKUP($A4716&amp;$C4716&amp;$B4716,Mapping!$C:$G,4,0)</f>
        <v>NICORETTE</v>
      </c>
      <c r="J4716" t="str">
        <f t="shared" si="73"/>
        <v>NICORETTE PATCH</v>
      </c>
      <c r="K4716" t="str">
        <f>VLOOKUP($A4716&amp;$C4716&amp;$B4716,Mapping!$C:$G,5,0)</f>
        <v>OTC</v>
      </c>
      <c r="L4716" t="str">
        <f>VLOOKUP(J4716&amp;H4716,Mapping!J:K,2,0)</f>
        <v>Nicorette Patch</v>
      </c>
      <c r="M4716" t="str">
        <f>IF(OR(I4716="PIZ BUIN",I4716="LISTERINE"),VLOOKUP(E4716,MAPEO!C:D,2,0)&amp;" "&amp;H4716,VLOOKUP(E4716,MAPEO!C:D,2,0))</f>
        <v>Nicorette</v>
      </c>
      <c r="N4716">
        <f>VLOOKUP(F4716,MD!A:B,2,0)</f>
        <v>0</v>
      </c>
    </row>
    <row r="4717" spans="1:14">
      <c r="A4717" t="s">
        <v>133</v>
      </c>
      <c r="B4717" t="s">
        <v>0</v>
      </c>
      <c r="C4717" t="s">
        <v>227</v>
      </c>
      <c r="D4717" t="s">
        <v>448</v>
      </c>
      <c r="E4717" t="s">
        <v>731</v>
      </c>
      <c r="F4717" t="s">
        <v>493</v>
      </c>
      <c r="G4717" s="3">
        <v>-73.48</v>
      </c>
      <c r="H4717" s="3" t="str">
        <f>VLOOKUP($A4717&amp;$C4717&amp;$B4717,Mapping!$C:$G,3,0)</f>
        <v>PHARMA</v>
      </c>
      <c r="I4717" t="str">
        <f>VLOOKUP($A4717&amp;$C4717&amp;$B4717,Mapping!$C:$G,4,0)</f>
        <v>NICORETTE</v>
      </c>
      <c r="J4717" t="str">
        <f t="shared" si="73"/>
        <v>NICORETTE PATCH</v>
      </c>
      <c r="K4717" t="str">
        <f>VLOOKUP($A4717&amp;$C4717&amp;$B4717,Mapping!$C:$G,5,0)</f>
        <v>OTC</v>
      </c>
      <c r="L4717" t="str">
        <f>VLOOKUP(J4717&amp;H4717,Mapping!J:K,2,0)</f>
        <v>Nicorette Patch</v>
      </c>
      <c r="M4717" t="str">
        <f>IF(OR(I4717="PIZ BUIN",I4717="LISTERINE"),VLOOKUP(E4717,MAPEO!C:D,2,0)&amp;" "&amp;H4717,VLOOKUP(E4717,MAPEO!C:D,2,0))</f>
        <v>Nicorette</v>
      </c>
      <c r="N4717">
        <f>VLOOKUP(F4717,MD!A:B,2,0)</f>
        <v>0</v>
      </c>
    </row>
    <row r="4718" spans="1:14">
      <c r="A4718" t="s">
        <v>133</v>
      </c>
      <c r="B4718" t="s">
        <v>0</v>
      </c>
      <c r="C4718" t="s">
        <v>227</v>
      </c>
      <c r="D4718" t="s">
        <v>449</v>
      </c>
      <c r="E4718" t="s">
        <v>449</v>
      </c>
      <c r="F4718" t="s">
        <v>482</v>
      </c>
      <c r="G4718" s="3">
        <v>287935.32</v>
      </c>
      <c r="H4718" s="3" t="str">
        <f>VLOOKUP($A4718&amp;$C4718&amp;$B4718,Mapping!$C:$G,3,0)</f>
        <v>PHARMA</v>
      </c>
      <c r="I4718" t="str">
        <f>VLOOKUP($A4718&amp;$C4718&amp;$B4718,Mapping!$C:$G,4,0)</f>
        <v>NICORETTE</v>
      </c>
      <c r="J4718" t="str">
        <f t="shared" si="73"/>
        <v>NICORETTE SPRAY</v>
      </c>
      <c r="K4718" t="str">
        <f>VLOOKUP($A4718&amp;$C4718&amp;$B4718,Mapping!$C:$G,5,0)</f>
        <v>OTC</v>
      </c>
      <c r="L4718" t="str">
        <f>VLOOKUP(J4718&amp;H4718,Mapping!J:K,2,0)</f>
        <v>Nicorette Spray</v>
      </c>
      <c r="M4718" t="str">
        <f>IF(OR(I4718="PIZ BUIN",I4718="LISTERINE"),VLOOKUP(E4718,MAPEO!C:D,2,0)&amp;" "&amp;H4718,VLOOKUP(E4718,MAPEO!C:D,2,0))</f>
        <v>Nicorette</v>
      </c>
      <c r="N4718">
        <f>VLOOKUP(F4718,MD!A:B,2,0)</f>
        <v>0</v>
      </c>
    </row>
    <row r="4719" spans="1:14">
      <c r="A4719" t="s">
        <v>133</v>
      </c>
      <c r="B4719" t="s">
        <v>0</v>
      </c>
      <c r="C4719" t="s">
        <v>227</v>
      </c>
      <c r="D4719" t="s">
        <v>449</v>
      </c>
      <c r="E4719" t="s">
        <v>449</v>
      </c>
      <c r="F4719" t="s">
        <v>483</v>
      </c>
      <c r="G4719" s="3">
        <v>205034.35</v>
      </c>
      <c r="H4719" s="3" t="str">
        <f>VLOOKUP($A4719&amp;$C4719&amp;$B4719,Mapping!$C:$G,3,0)</f>
        <v>PHARMA</v>
      </c>
      <c r="I4719" t="str">
        <f>VLOOKUP($A4719&amp;$C4719&amp;$B4719,Mapping!$C:$G,4,0)</f>
        <v>NICORETTE</v>
      </c>
      <c r="J4719" t="str">
        <f t="shared" si="73"/>
        <v>NICORETTE SPRAY</v>
      </c>
      <c r="K4719" t="str">
        <f>VLOOKUP($A4719&amp;$C4719&amp;$B4719,Mapping!$C:$G,5,0)</f>
        <v>OTC</v>
      </c>
      <c r="L4719" t="str">
        <f>VLOOKUP(J4719&amp;H4719,Mapping!J:K,2,0)</f>
        <v>Nicorette Spray</v>
      </c>
      <c r="M4719" t="str">
        <f>IF(OR(I4719="PIZ BUIN",I4719="LISTERINE"),VLOOKUP(E4719,MAPEO!C:D,2,0)&amp;" "&amp;H4719,VLOOKUP(E4719,MAPEO!C:D,2,0))</f>
        <v>Nicorette</v>
      </c>
      <c r="N4719">
        <f>VLOOKUP(F4719,MD!A:B,2,0)</f>
        <v>0</v>
      </c>
    </row>
    <row r="4720" spans="1:14">
      <c r="A4720" t="s">
        <v>133</v>
      </c>
      <c r="B4720" t="s">
        <v>0</v>
      </c>
      <c r="C4720" t="s">
        <v>227</v>
      </c>
      <c r="D4720" t="s">
        <v>449</v>
      </c>
      <c r="E4720" t="s">
        <v>449</v>
      </c>
      <c r="F4720" t="s">
        <v>484</v>
      </c>
      <c r="G4720" s="3">
        <v>90081.38</v>
      </c>
      <c r="H4720" s="3" t="str">
        <f>VLOOKUP($A4720&amp;$C4720&amp;$B4720,Mapping!$C:$G,3,0)</f>
        <v>PHARMA</v>
      </c>
      <c r="I4720" t="str">
        <f>VLOOKUP($A4720&amp;$C4720&amp;$B4720,Mapping!$C:$G,4,0)</f>
        <v>NICORETTE</v>
      </c>
      <c r="J4720" t="str">
        <f t="shared" si="73"/>
        <v>NICORETTE SPRAY</v>
      </c>
      <c r="K4720" t="str">
        <f>VLOOKUP($A4720&amp;$C4720&amp;$B4720,Mapping!$C:$G,5,0)</f>
        <v>OTC</v>
      </c>
      <c r="L4720" t="str">
        <f>VLOOKUP(J4720&amp;H4720,Mapping!J:K,2,0)</f>
        <v>Nicorette Spray</v>
      </c>
      <c r="M4720" t="str">
        <f>IF(OR(I4720="PIZ BUIN",I4720="LISTERINE"),VLOOKUP(E4720,MAPEO!C:D,2,0)&amp;" "&amp;H4720,VLOOKUP(E4720,MAPEO!C:D,2,0))</f>
        <v>Nicorette</v>
      </c>
      <c r="N4720">
        <f>VLOOKUP(F4720,MD!A:B,2,0)</f>
        <v>0</v>
      </c>
    </row>
    <row r="4721" spans="1:14">
      <c r="A4721" t="s">
        <v>133</v>
      </c>
      <c r="B4721" t="s">
        <v>0</v>
      </c>
      <c r="C4721" t="s">
        <v>227</v>
      </c>
      <c r="D4721" t="s">
        <v>449</v>
      </c>
      <c r="E4721" t="s">
        <v>449</v>
      </c>
      <c r="F4721" t="s">
        <v>485</v>
      </c>
      <c r="G4721" s="3">
        <v>26629.08</v>
      </c>
      <c r="H4721" s="3" t="str">
        <f>VLOOKUP($A4721&amp;$C4721&amp;$B4721,Mapping!$C:$G,3,0)</f>
        <v>PHARMA</v>
      </c>
      <c r="I4721" t="str">
        <f>VLOOKUP($A4721&amp;$C4721&amp;$B4721,Mapping!$C:$G,4,0)</f>
        <v>NICORETTE</v>
      </c>
      <c r="J4721" t="str">
        <f t="shared" si="73"/>
        <v>NICORETTE SPRAY</v>
      </c>
      <c r="K4721" t="str">
        <f>VLOOKUP($A4721&amp;$C4721&amp;$B4721,Mapping!$C:$G,5,0)</f>
        <v>OTC</v>
      </c>
      <c r="L4721" t="str">
        <f>VLOOKUP(J4721&amp;H4721,Mapping!J:K,2,0)</f>
        <v>Nicorette Spray</v>
      </c>
      <c r="M4721" t="str">
        <f>IF(OR(I4721="PIZ BUIN",I4721="LISTERINE"),VLOOKUP(E4721,MAPEO!C:D,2,0)&amp;" "&amp;H4721,VLOOKUP(E4721,MAPEO!C:D,2,0))</f>
        <v>Nicorette</v>
      </c>
      <c r="N4721">
        <f>VLOOKUP(F4721,MD!A:B,2,0)</f>
        <v>0</v>
      </c>
    </row>
    <row r="4722" spans="1:14">
      <c r="A4722" t="s">
        <v>133</v>
      </c>
      <c r="B4722" t="s">
        <v>0</v>
      </c>
      <c r="C4722" t="s">
        <v>227</v>
      </c>
      <c r="D4722" t="s">
        <v>449</v>
      </c>
      <c r="E4722" t="s">
        <v>449</v>
      </c>
      <c r="F4722" t="s">
        <v>486</v>
      </c>
      <c r="G4722" s="3">
        <v>51236.68</v>
      </c>
      <c r="H4722" s="3" t="str">
        <f>VLOOKUP($A4722&amp;$C4722&amp;$B4722,Mapping!$C:$G,3,0)</f>
        <v>PHARMA</v>
      </c>
      <c r="I4722" t="str">
        <f>VLOOKUP($A4722&amp;$C4722&amp;$B4722,Mapping!$C:$G,4,0)</f>
        <v>NICORETTE</v>
      </c>
      <c r="J4722" t="str">
        <f t="shared" si="73"/>
        <v>NICORETTE SPRAY</v>
      </c>
      <c r="K4722" t="str">
        <f>VLOOKUP($A4722&amp;$C4722&amp;$B4722,Mapping!$C:$G,5,0)</f>
        <v>OTC</v>
      </c>
      <c r="L4722" t="str">
        <f>VLOOKUP(J4722&amp;H4722,Mapping!J:K,2,0)</f>
        <v>Nicorette Spray</v>
      </c>
      <c r="M4722" t="str">
        <f>IF(OR(I4722="PIZ BUIN",I4722="LISTERINE"),VLOOKUP(E4722,MAPEO!C:D,2,0)&amp;" "&amp;H4722,VLOOKUP(E4722,MAPEO!C:D,2,0))</f>
        <v>Nicorette</v>
      </c>
      <c r="N4722">
        <f>VLOOKUP(F4722,MD!A:B,2,0)</f>
        <v>0</v>
      </c>
    </row>
    <row r="4723" spans="1:14">
      <c r="A4723" t="s">
        <v>133</v>
      </c>
      <c r="B4723" t="s">
        <v>0</v>
      </c>
      <c r="C4723" t="s">
        <v>227</v>
      </c>
      <c r="D4723" t="s">
        <v>449</v>
      </c>
      <c r="E4723" t="s">
        <v>449</v>
      </c>
      <c r="F4723" t="s">
        <v>487</v>
      </c>
      <c r="G4723" s="3">
        <v>101882.46</v>
      </c>
      <c r="H4723" s="3" t="str">
        <f>VLOOKUP($A4723&amp;$C4723&amp;$B4723,Mapping!$C:$G,3,0)</f>
        <v>PHARMA</v>
      </c>
      <c r="I4723" t="str">
        <f>VLOOKUP($A4723&amp;$C4723&amp;$B4723,Mapping!$C:$G,4,0)</f>
        <v>NICORETTE</v>
      </c>
      <c r="J4723" t="str">
        <f t="shared" si="73"/>
        <v>NICORETTE SPRAY</v>
      </c>
      <c r="K4723" t="str">
        <f>VLOOKUP($A4723&amp;$C4723&amp;$B4723,Mapping!$C:$G,5,0)</f>
        <v>OTC</v>
      </c>
      <c r="L4723" t="str">
        <f>VLOOKUP(J4723&amp;H4723,Mapping!J:K,2,0)</f>
        <v>Nicorette Spray</v>
      </c>
      <c r="M4723" t="str">
        <f>IF(OR(I4723="PIZ BUIN",I4723="LISTERINE"),VLOOKUP(E4723,MAPEO!C:D,2,0)&amp;" "&amp;H4723,VLOOKUP(E4723,MAPEO!C:D,2,0))</f>
        <v>Nicorette</v>
      </c>
      <c r="N4723">
        <f>VLOOKUP(F4723,MD!A:B,2,0)</f>
        <v>0</v>
      </c>
    </row>
    <row r="4724" spans="1:14">
      <c r="A4724" t="s">
        <v>133</v>
      </c>
      <c r="B4724" t="s">
        <v>0</v>
      </c>
      <c r="C4724" t="s">
        <v>227</v>
      </c>
      <c r="D4724" t="s">
        <v>449</v>
      </c>
      <c r="E4724" t="s">
        <v>449</v>
      </c>
      <c r="F4724" t="s">
        <v>488</v>
      </c>
      <c r="G4724" s="3">
        <v>14946.72</v>
      </c>
      <c r="H4724" s="3" t="str">
        <f>VLOOKUP($A4724&amp;$C4724&amp;$B4724,Mapping!$C:$G,3,0)</f>
        <v>PHARMA</v>
      </c>
      <c r="I4724" t="str">
        <f>VLOOKUP($A4724&amp;$C4724&amp;$B4724,Mapping!$C:$G,4,0)</f>
        <v>NICORETTE</v>
      </c>
      <c r="J4724" t="str">
        <f t="shared" si="73"/>
        <v>NICORETTE SPRAY</v>
      </c>
      <c r="K4724" t="str">
        <f>VLOOKUP($A4724&amp;$C4724&amp;$B4724,Mapping!$C:$G,5,0)</f>
        <v>OTC</v>
      </c>
      <c r="L4724" t="str">
        <f>VLOOKUP(J4724&amp;H4724,Mapping!J:K,2,0)</f>
        <v>Nicorette Spray</v>
      </c>
      <c r="M4724" t="str">
        <f>IF(OR(I4724="PIZ BUIN",I4724="LISTERINE"),VLOOKUP(E4724,MAPEO!C:D,2,0)&amp;" "&amp;H4724,VLOOKUP(E4724,MAPEO!C:D,2,0))</f>
        <v>Nicorette</v>
      </c>
      <c r="N4724">
        <f>VLOOKUP(F4724,MD!A:B,2,0)</f>
        <v>0</v>
      </c>
    </row>
    <row r="4725" spans="1:14">
      <c r="A4725" t="s">
        <v>133</v>
      </c>
      <c r="B4725" t="s">
        <v>0</v>
      </c>
      <c r="C4725" t="s">
        <v>227</v>
      </c>
      <c r="D4725" t="s">
        <v>449</v>
      </c>
      <c r="E4725" t="s">
        <v>449</v>
      </c>
      <c r="F4725" t="s">
        <v>489</v>
      </c>
      <c r="G4725" s="3">
        <v>16355.6</v>
      </c>
      <c r="H4725" s="3" t="str">
        <f>VLOOKUP($A4725&amp;$C4725&amp;$B4725,Mapping!$C:$G,3,0)</f>
        <v>PHARMA</v>
      </c>
      <c r="I4725" t="str">
        <f>VLOOKUP($A4725&amp;$C4725&amp;$B4725,Mapping!$C:$G,4,0)</f>
        <v>NICORETTE</v>
      </c>
      <c r="J4725" t="str">
        <f t="shared" si="73"/>
        <v>NICORETTE SPRAY</v>
      </c>
      <c r="K4725" t="str">
        <f>VLOOKUP($A4725&amp;$C4725&amp;$B4725,Mapping!$C:$G,5,0)</f>
        <v>OTC</v>
      </c>
      <c r="L4725" t="str">
        <f>VLOOKUP(J4725&amp;H4725,Mapping!J:K,2,0)</f>
        <v>Nicorette Spray</v>
      </c>
      <c r="M4725" t="str">
        <f>IF(OR(I4725="PIZ BUIN",I4725="LISTERINE"),VLOOKUP(E4725,MAPEO!C:D,2,0)&amp;" "&amp;H4725,VLOOKUP(E4725,MAPEO!C:D,2,0))</f>
        <v>Nicorette</v>
      </c>
      <c r="N4725">
        <f>VLOOKUP(F4725,MD!A:B,2,0)</f>
        <v>0</v>
      </c>
    </row>
    <row r="4726" spans="1:14">
      <c r="A4726" t="s">
        <v>133</v>
      </c>
      <c r="B4726" t="s">
        <v>0</v>
      </c>
      <c r="C4726" t="s">
        <v>227</v>
      </c>
      <c r="D4726" t="s">
        <v>449</v>
      </c>
      <c r="E4726" t="s">
        <v>449</v>
      </c>
      <c r="F4726" t="s">
        <v>490</v>
      </c>
      <c r="G4726" s="3">
        <v>88688.7</v>
      </c>
      <c r="H4726" s="3" t="str">
        <f>VLOOKUP($A4726&amp;$C4726&amp;$B4726,Mapping!$C:$G,3,0)</f>
        <v>PHARMA</v>
      </c>
      <c r="I4726" t="str">
        <f>VLOOKUP($A4726&amp;$C4726&amp;$B4726,Mapping!$C:$G,4,0)</f>
        <v>NICORETTE</v>
      </c>
      <c r="J4726" t="str">
        <f t="shared" si="73"/>
        <v>NICORETTE SPRAY</v>
      </c>
      <c r="K4726" t="str">
        <f>VLOOKUP($A4726&amp;$C4726&amp;$B4726,Mapping!$C:$G,5,0)</f>
        <v>OTC</v>
      </c>
      <c r="L4726" t="str">
        <f>VLOOKUP(J4726&amp;H4726,Mapping!J:K,2,0)</f>
        <v>Nicorette Spray</v>
      </c>
      <c r="M4726" t="str">
        <f>IF(OR(I4726="PIZ BUIN",I4726="LISTERINE"),VLOOKUP(E4726,MAPEO!C:D,2,0)&amp;" "&amp;H4726,VLOOKUP(E4726,MAPEO!C:D,2,0))</f>
        <v>Nicorette</v>
      </c>
      <c r="N4726">
        <f>VLOOKUP(F4726,MD!A:B,2,0)</f>
        <v>0</v>
      </c>
    </row>
    <row r="4727" spans="1:14">
      <c r="A4727" t="s">
        <v>133</v>
      </c>
      <c r="B4727" t="s">
        <v>0</v>
      </c>
      <c r="C4727" t="s">
        <v>227</v>
      </c>
      <c r="D4727" t="s">
        <v>449</v>
      </c>
      <c r="E4727" t="s">
        <v>449</v>
      </c>
      <c r="F4727" t="s">
        <v>491</v>
      </c>
      <c r="G4727" s="3">
        <v>62133.03</v>
      </c>
      <c r="H4727" s="3" t="str">
        <f>VLOOKUP($A4727&amp;$C4727&amp;$B4727,Mapping!$C:$G,3,0)</f>
        <v>PHARMA</v>
      </c>
      <c r="I4727" t="str">
        <f>VLOOKUP($A4727&amp;$C4727&amp;$B4727,Mapping!$C:$G,4,0)</f>
        <v>NICORETTE</v>
      </c>
      <c r="J4727" t="str">
        <f t="shared" ref="J4727:J4788" si="74">IF(OR(C4727="ROC",C4727="COMPEED"),E4727,D4727)</f>
        <v>NICORETTE SPRAY</v>
      </c>
      <c r="K4727" t="str">
        <f>VLOOKUP($A4727&amp;$C4727&amp;$B4727,Mapping!$C:$G,5,0)</f>
        <v>OTC</v>
      </c>
      <c r="L4727" t="str">
        <f>VLOOKUP(J4727&amp;H4727,Mapping!J:K,2,0)</f>
        <v>Nicorette Spray</v>
      </c>
      <c r="M4727" t="str">
        <f>IF(OR(I4727="PIZ BUIN",I4727="LISTERINE"),VLOOKUP(E4727,MAPEO!C:D,2,0)&amp;" "&amp;H4727,VLOOKUP(E4727,MAPEO!C:D,2,0))</f>
        <v>Nicorette</v>
      </c>
      <c r="N4727">
        <f>VLOOKUP(F4727,MD!A:B,2,0)</f>
        <v>0</v>
      </c>
    </row>
    <row r="4728" spans="1:14">
      <c r="A4728" t="s">
        <v>133</v>
      </c>
      <c r="B4728" t="s">
        <v>0</v>
      </c>
      <c r="C4728" t="s">
        <v>227</v>
      </c>
      <c r="D4728" t="s">
        <v>449</v>
      </c>
      <c r="E4728" t="s">
        <v>449</v>
      </c>
      <c r="F4728" t="s">
        <v>492</v>
      </c>
      <c r="G4728" s="3">
        <v>35532.74</v>
      </c>
      <c r="H4728" s="3" t="str">
        <f>VLOOKUP($A4728&amp;$C4728&amp;$B4728,Mapping!$C:$G,3,0)</f>
        <v>PHARMA</v>
      </c>
      <c r="I4728" t="str">
        <f>VLOOKUP($A4728&amp;$C4728&amp;$B4728,Mapping!$C:$G,4,0)</f>
        <v>NICORETTE</v>
      </c>
      <c r="J4728" t="str">
        <f t="shared" si="74"/>
        <v>NICORETTE SPRAY</v>
      </c>
      <c r="K4728" t="str">
        <f>VLOOKUP($A4728&amp;$C4728&amp;$B4728,Mapping!$C:$G,5,0)</f>
        <v>OTC</v>
      </c>
      <c r="L4728" t="str">
        <f>VLOOKUP(J4728&amp;H4728,Mapping!J:K,2,0)</f>
        <v>Nicorette Spray</v>
      </c>
      <c r="M4728" t="str">
        <f>IF(OR(I4728="PIZ BUIN",I4728="LISTERINE"),VLOOKUP(E4728,MAPEO!C:D,2,0)&amp;" "&amp;H4728,VLOOKUP(E4728,MAPEO!C:D,2,0))</f>
        <v>Nicorette</v>
      </c>
      <c r="N4728">
        <f>VLOOKUP(F4728,MD!A:B,2,0)</f>
        <v>0</v>
      </c>
    </row>
    <row r="4729" spans="1:14">
      <c r="A4729" t="s">
        <v>133</v>
      </c>
      <c r="B4729" t="s">
        <v>0</v>
      </c>
      <c r="C4729" t="s">
        <v>227</v>
      </c>
      <c r="D4729" t="s">
        <v>449</v>
      </c>
      <c r="E4729" t="s">
        <v>449</v>
      </c>
      <c r="F4729" t="s">
        <v>493</v>
      </c>
      <c r="G4729" s="3">
        <v>219166.28</v>
      </c>
      <c r="H4729" s="3" t="str">
        <f>VLOOKUP($A4729&amp;$C4729&amp;$B4729,Mapping!$C:$G,3,0)</f>
        <v>PHARMA</v>
      </c>
      <c r="I4729" t="str">
        <f>VLOOKUP($A4729&amp;$C4729&amp;$B4729,Mapping!$C:$G,4,0)</f>
        <v>NICORETTE</v>
      </c>
      <c r="J4729" t="str">
        <f t="shared" si="74"/>
        <v>NICORETTE SPRAY</v>
      </c>
      <c r="K4729" t="str">
        <f>VLOOKUP($A4729&amp;$C4729&amp;$B4729,Mapping!$C:$G,5,0)</f>
        <v>OTC</v>
      </c>
      <c r="L4729" t="str">
        <f>VLOOKUP(J4729&amp;H4729,Mapping!J:K,2,0)</f>
        <v>Nicorette Spray</v>
      </c>
      <c r="M4729" t="str">
        <f>IF(OR(I4729="PIZ BUIN",I4729="LISTERINE"),VLOOKUP(E4729,MAPEO!C:D,2,0)&amp;" "&amp;H4729,VLOOKUP(E4729,MAPEO!C:D,2,0))</f>
        <v>Nicorette</v>
      </c>
      <c r="N4729">
        <f>VLOOKUP(F4729,MD!A:B,2,0)</f>
        <v>0</v>
      </c>
    </row>
    <row r="4730" spans="1:14">
      <c r="A4730" t="s">
        <v>133</v>
      </c>
      <c r="B4730" t="s">
        <v>0</v>
      </c>
      <c r="C4730" t="s">
        <v>227</v>
      </c>
      <c r="D4730" t="s">
        <v>449</v>
      </c>
      <c r="E4730" t="s">
        <v>449</v>
      </c>
      <c r="F4730" t="s">
        <v>95</v>
      </c>
      <c r="G4730" s="3">
        <v>42505.93</v>
      </c>
      <c r="H4730" s="3" t="str">
        <f>VLOOKUP($A4730&amp;$C4730&amp;$B4730,Mapping!$C:$G,3,0)</f>
        <v>PHARMA</v>
      </c>
      <c r="I4730" t="str">
        <f>VLOOKUP($A4730&amp;$C4730&amp;$B4730,Mapping!$C:$G,4,0)</f>
        <v>NICORETTE</v>
      </c>
      <c r="J4730" t="str">
        <f t="shared" si="74"/>
        <v>NICORETTE SPRAY</v>
      </c>
      <c r="K4730" t="str">
        <f>VLOOKUP($A4730&amp;$C4730&amp;$B4730,Mapping!$C:$G,5,0)</f>
        <v>OTC</v>
      </c>
      <c r="L4730" t="str">
        <f>VLOOKUP(J4730&amp;H4730,Mapping!J:K,2,0)</f>
        <v>Nicorette Spray</v>
      </c>
      <c r="M4730" t="str">
        <f>IF(OR(I4730="PIZ BUIN",I4730="LISTERINE"),VLOOKUP(E4730,MAPEO!C:D,2,0)&amp;" "&amp;H4730,VLOOKUP(E4730,MAPEO!C:D,2,0))</f>
        <v>Nicorette</v>
      </c>
      <c r="N4730" t="str">
        <f>VLOOKUP(F4730,MD!A:B,2,0)</f>
        <v>YTD 2015</v>
      </c>
    </row>
    <row r="4731" spans="1:14">
      <c r="A4731" t="s">
        <v>133</v>
      </c>
      <c r="B4731" t="s">
        <v>0</v>
      </c>
      <c r="C4731" t="s">
        <v>227</v>
      </c>
      <c r="D4731" t="s">
        <v>449</v>
      </c>
      <c r="E4731" t="s">
        <v>449</v>
      </c>
      <c r="F4731" t="s">
        <v>96</v>
      </c>
      <c r="G4731" s="3">
        <v>96054.73</v>
      </c>
      <c r="H4731" s="3" t="str">
        <f>VLOOKUP($A4731&amp;$C4731&amp;$B4731,Mapping!$C:$G,3,0)</f>
        <v>PHARMA</v>
      </c>
      <c r="I4731" t="str">
        <f>VLOOKUP($A4731&amp;$C4731&amp;$B4731,Mapping!$C:$G,4,0)</f>
        <v>NICORETTE</v>
      </c>
      <c r="J4731" t="str">
        <f t="shared" si="74"/>
        <v>NICORETTE SPRAY</v>
      </c>
      <c r="K4731" t="str">
        <f>VLOOKUP($A4731&amp;$C4731&amp;$B4731,Mapping!$C:$G,5,0)</f>
        <v>OTC</v>
      </c>
      <c r="L4731" t="str">
        <f>VLOOKUP(J4731&amp;H4731,Mapping!J:K,2,0)</f>
        <v>Nicorette Spray</v>
      </c>
      <c r="M4731" t="str">
        <f>IF(OR(I4731="PIZ BUIN",I4731="LISTERINE"),VLOOKUP(E4731,MAPEO!C:D,2,0)&amp;" "&amp;H4731,VLOOKUP(E4731,MAPEO!C:D,2,0))</f>
        <v>Nicorette</v>
      </c>
      <c r="N4731" t="str">
        <f>VLOOKUP(F4731,MD!A:B,2,0)</f>
        <v>YTD 2015</v>
      </c>
    </row>
    <row r="4732" spans="1:14">
      <c r="A4732" t="s">
        <v>133</v>
      </c>
      <c r="B4732" t="s">
        <v>0</v>
      </c>
      <c r="C4732" t="s">
        <v>227</v>
      </c>
      <c r="D4732" t="s">
        <v>449</v>
      </c>
      <c r="E4732" t="s">
        <v>449</v>
      </c>
      <c r="F4732" t="s">
        <v>97</v>
      </c>
      <c r="G4732" s="3">
        <v>125700.66</v>
      </c>
      <c r="H4732" s="3" t="str">
        <f>VLOOKUP($A4732&amp;$C4732&amp;$B4732,Mapping!$C:$G,3,0)</f>
        <v>PHARMA</v>
      </c>
      <c r="I4732" t="str">
        <f>VLOOKUP($A4732&amp;$C4732&amp;$B4732,Mapping!$C:$G,4,0)</f>
        <v>NICORETTE</v>
      </c>
      <c r="J4732" t="str">
        <f t="shared" si="74"/>
        <v>NICORETTE SPRAY</v>
      </c>
      <c r="K4732" t="str">
        <f>VLOOKUP($A4732&amp;$C4732&amp;$B4732,Mapping!$C:$G,5,0)</f>
        <v>OTC</v>
      </c>
      <c r="L4732" t="str">
        <f>VLOOKUP(J4732&amp;H4732,Mapping!J:K,2,0)</f>
        <v>Nicorette Spray</v>
      </c>
      <c r="M4732" t="str">
        <f>IF(OR(I4732="PIZ BUIN",I4732="LISTERINE"),VLOOKUP(E4732,MAPEO!C:D,2,0)&amp;" "&amp;H4732,VLOOKUP(E4732,MAPEO!C:D,2,0))</f>
        <v>Nicorette</v>
      </c>
      <c r="N4732" t="str">
        <f>VLOOKUP(F4732,MD!A:B,2,0)</f>
        <v>YTD 2015</v>
      </c>
    </row>
    <row r="4733" spans="1:14">
      <c r="A4733" t="s">
        <v>133</v>
      </c>
      <c r="B4733" t="s">
        <v>0</v>
      </c>
      <c r="C4733" t="s">
        <v>227</v>
      </c>
      <c r="D4733" t="s">
        <v>449</v>
      </c>
      <c r="E4733" t="s">
        <v>449</v>
      </c>
      <c r="F4733" t="s">
        <v>101</v>
      </c>
      <c r="G4733" s="3">
        <v>29977.25</v>
      </c>
      <c r="H4733" s="3" t="str">
        <f>VLOOKUP($A4733&amp;$C4733&amp;$B4733,Mapping!$C:$G,3,0)</f>
        <v>PHARMA</v>
      </c>
      <c r="I4733" t="str">
        <f>VLOOKUP($A4733&amp;$C4733&amp;$B4733,Mapping!$C:$G,4,0)</f>
        <v>NICORETTE</v>
      </c>
      <c r="J4733" t="str">
        <f t="shared" si="74"/>
        <v>NICORETTE SPRAY</v>
      </c>
      <c r="K4733" t="str">
        <f>VLOOKUP($A4733&amp;$C4733&amp;$B4733,Mapping!$C:$G,5,0)</f>
        <v>OTC</v>
      </c>
      <c r="L4733" t="str">
        <f>VLOOKUP(J4733&amp;H4733,Mapping!J:K,2,0)</f>
        <v>Nicorette Spray</v>
      </c>
      <c r="M4733" t="str">
        <f>IF(OR(I4733="PIZ BUIN",I4733="LISTERINE"),VLOOKUP(E4733,MAPEO!C:D,2,0)&amp;" "&amp;H4733,VLOOKUP(E4733,MAPEO!C:D,2,0))</f>
        <v>Nicorette</v>
      </c>
      <c r="N4733" t="str">
        <f>VLOOKUP(F4733,MD!A:B,2,0)</f>
        <v>YTD 2015</v>
      </c>
    </row>
    <row r="4734" spans="1:14">
      <c r="A4734" t="s">
        <v>133</v>
      </c>
      <c r="B4734" t="s">
        <v>0</v>
      </c>
      <c r="C4734" t="s">
        <v>227</v>
      </c>
      <c r="D4734" t="s">
        <v>449</v>
      </c>
      <c r="E4734" t="s">
        <v>449</v>
      </c>
      <c r="F4734" t="s">
        <v>104</v>
      </c>
      <c r="G4734" s="3">
        <v>84253.79</v>
      </c>
      <c r="H4734" s="3" t="str">
        <f>VLOOKUP($A4734&amp;$C4734&amp;$B4734,Mapping!$C:$G,3,0)</f>
        <v>PHARMA</v>
      </c>
      <c r="I4734" t="str">
        <f>VLOOKUP($A4734&amp;$C4734&amp;$B4734,Mapping!$C:$G,4,0)</f>
        <v>NICORETTE</v>
      </c>
      <c r="J4734" t="str">
        <f t="shared" si="74"/>
        <v>NICORETTE SPRAY</v>
      </c>
      <c r="K4734" t="str">
        <f>VLOOKUP($A4734&amp;$C4734&amp;$B4734,Mapping!$C:$G,5,0)</f>
        <v>OTC</v>
      </c>
      <c r="L4734" t="str">
        <f>VLOOKUP(J4734&amp;H4734,Mapping!J:K,2,0)</f>
        <v>Nicorette Spray</v>
      </c>
      <c r="M4734" t="str">
        <f>IF(OR(I4734="PIZ BUIN",I4734="LISTERINE"),VLOOKUP(E4734,MAPEO!C:D,2,0)&amp;" "&amp;H4734,VLOOKUP(E4734,MAPEO!C:D,2,0))</f>
        <v>Nicorette</v>
      </c>
      <c r="N4734" t="str">
        <f>VLOOKUP(F4734,MD!A:B,2,0)</f>
        <v>YTD 2015</v>
      </c>
    </row>
    <row r="4735" spans="1:14">
      <c r="A4735" t="s">
        <v>133</v>
      </c>
      <c r="B4735" t="s">
        <v>0</v>
      </c>
      <c r="C4735" t="s">
        <v>227</v>
      </c>
      <c r="D4735" t="s">
        <v>449</v>
      </c>
      <c r="E4735" t="s">
        <v>449</v>
      </c>
      <c r="F4735" t="s">
        <v>105</v>
      </c>
      <c r="G4735" s="3">
        <v>165713.29</v>
      </c>
      <c r="H4735" s="3" t="str">
        <f>VLOOKUP($A4735&amp;$C4735&amp;$B4735,Mapping!$C:$G,3,0)</f>
        <v>PHARMA</v>
      </c>
      <c r="I4735" t="str">
        <f>VLOOKUP($A4735&amp;$C4735&amp;$B4735,Mapping!$C:$G,4,0)</f>
        <v>NICORETTE</v>
      </c>
      <c r="J4735" t="str">
        <f t="shared" si="74"/>
        <v>NICORETTE SPRAY</v>
      </c>
      <c r="K4735" t="str">
        <f>VLOOKUP($A4735&amp;$C4735&amp;$B4735,Mapping!$C:$G,5,0)</f>
        <v>OTC</v>
      </c>
      <c r="L4735" t="str">
        <f>VLOOKUP(J4735&amp;H4735,Mapping!J:K,2,0)</f>
        <v>Nicorette Spray</v>
      </c>
      <c r="M4735" t="str">
        <f>IF(OR(I4735="PIZ BUIN",I4735="LISTERINE"),VLOOKUP(E4735,MAPEO!C:D,2,0)&amp;" "&amp;H4735,VLOOKUP(E4735,MAPEO!C:D,2,0))</f>
        <v>Nicorette</v>
      </c>
      <c r="N4735" t="str">
        <f>VLOOKUP(F4735,MD!A:B,2,0)</f>
        <v>YTD 2015</v>
      </c>
    </row>
    <row r="4736" spans="1:14">
      <c r="A4736" t="s">
        <v>133</v>
      </c>
      <c r="B4736" t="s">
        <v>0</v>
      </c>
      <c r="C4736" t="s">
        <v>227</v>
      </c>
      <c r="D4736" t="s">
        <v>449</v>
      </c>
      <c r="E4736" t="s">
        <v>449</v>
      </c>
      <c r="F4736" t="s">
        <v>106</v>
      </c>
      <c r="G4736" s="3">
        <v>28230.71</v>
      </c>
      <c r="H4736" s="3" t="str">
        <f>VLOOKUP($A4736&amp;$C4736&amp;$B4736,Mapping!$C:$G,3,0)</f>
        <v>PHARMA</v>
      </c>
      <c r="I4736" t="str">
        <f>VLOOKUP($A4736&amp;$C4736&amp;$B4736,Mapping!$C:$G,4,0)</f>
        <v>NICORETTE</v>
      </c>
      <c r="J4736" t="str">
        <f t="shared" si="74"/>
        <v>NICORETTE SPRAY</v>
      </c>
      <c r="K4736" t="str">
        <f>VLOOKUP($A4736&amp;$C4736&amp;$B4736,Mapping!$C:$G,5,0)</f>
        <v>OTC</v>
      </c>
      <c r="L4736" t="str">
        <f>VLOOKUP(J4736&amp;H4736,Mapping!J:K,2,0)</f>
        <v>Nicorette Spray</v>
      </c>
      <c r="M4736" t="str">
        <f>IF(OR(I4736="PIZ BUIN",I4736="LISTERINE"),VLOOKUP(E4736,MAPEO!C:D,2,0)&amp;" "&amp;H4736,VLOOKUP(E4736,MAPEO!C:D,2,0))</f>
        <v>Nicorette</v>
      </c>
      <c r="N4736" t="str">
        <f>VLOOKUP(F4736,MD!A:B,2,0)</f>
        <v>YTD 2015</v>
      </c>
    </row>
    <row r="4737" spans="1:14">
      <c r="A4737" t="s">
        <v>133</v>
      </c>
      <c r="B4737" t="s">
        <v>0</v>
      </c>
      <c r="C4737" t="s">
        <v>227</v>
      </c>
      <c r="D4737" t="s">
        <v>449</v>
      </c>
      <c r="E4737" t="s">
        <v>449</v>
      </c>
      <c r="F4737" t="s">
        <v>108</v>
      </c>
      <c r="G4737" s="3">
        <v>8881.5499999999993</v>
      </c>
      <c r="H4737" s="3" t="str">
        <f>VLOOKUP($A4737&amp;$C4737&amp;$B4737,Mapping!$C:$G,3,0)</f>
        <v>PHARMA</v>
      </c>
      <c r="I4737" t="str">
        <f>VLOOKUP($A4737&amp;$C4737&amp;$B4737,Mapping!$C:$G,4,0)</f>
        <v>NICORETTE</v>
      </c>
      <c r="J4737" t="str">
        <f t="shared" si="74"/>
        <v>NICORETTE SPRAY</v>
      </c>
      <c r="K4737" t="str">
        <f>VLOOKUP($A4737&amp;$C4737&amp;$B4737,Mapping!$C:$G,5,0)</f>
        <v>OTC</v>
      </c>
      <c r="L4737" t="str">
        <f>VLOOKUP(J4737&amp;H4737,Mapping!J:K,2,0)</f>
        <v>Nicorette Spray</v>
      </c>
      <c r="M4737" t="str">
        <f>IF(OR(I4737="PIZ BUIN",I4737="LISTERINE"),VLOOKUP(E4737,MAPEO!C:D,2,0)&amp;" "&amp;H4737,VLOOKUP(E4737,MAPEO!C:D,2,0))</f>
        <v>Nicorette</v>
      </c>
      <c r="N4737">
        <f>VLOOKUP(F4737,MD!A:B,2,0)</f>
        <v>0</v>
      </c>
    </row>
    <row r="4738" spans="1:14">
      <c r="A4738" t="s">
        <v>133</v>
      </c>
      <c r="B4738" t="s">
        <v>0</v>
      </c>
      <c r="C4738" t="s">
        <v>227</v>
      </c>
      <c r="D4738" t="s">
        <v>449</v>
      </c>
      <c r="E4738" t="s">
        <v>449</v>
      </c>
      <c r="F4738" t="s">
        <v>109</v>
      </c>
      <c r="G4738" s="3">
        <v>174041.15</v>
      </c>
      <c r="H4738" s="3" t="str">
        <f>VLOOKUP($A4738&amp;$C4738&amp;$B4738,Mapping!$C:$G,3,0)</f>
        <v>PHARMA</v>
      </c>
      <c r="I4738" t="str">
        <f>VLOOKUP($A4738&amp;$C4738&amp;$B4738,Mapping!$C:$G,4,0)</f>
        <v>NICORETTE</v>
      </c>
      <c r="J4738" t="str">
        <f t="shared" si="74"/>
        <v>NICORETTE SPRAY</v>
      </c>
      <c r="K4738" t="str">
        <f>VLOOKUP($A4738&amp;$C4738&amp;$B4738,Mapping!$C:$G,5,0)</f>
        <v>OTC</v>
      </c>
      <c r="L4738" t="str">
        <f>VLOOKUP(J4738&amp;H4738,Mapping!J:K,2,0)</f>
        <v>Nicorette Spray</v>
      </c>
      <c r="M4738" t="str">
        <f>IF(OR(I4738="PIZ BUIN",I4738="LISTERINE"),VLOOKUP(E4738,MAPEO!C:D,2,0)&amp;" "&amp;H4738,VLOOKUP(E4738,MAPEO!C:D,2,0))</f>
        <v>Nicorette</v>
      </c>
      <c r="N4738">
        <f>VLOOKUP(F4738,MD!A:B,2,0)</f>
        <v>0</v>
      </c>
    </row>
    <row r="4739" spans="1:14">
      <c r="A4739" t="s">
        <v>133</v>
      </c>
      <c r="B4739" t="s">
        <v>0</v>
      </c>
      <c r="C4739" t="s">
        <v>227</v>
      </c>
      <c r="D4739" t="s">
        <v>449</v>
      </c>
      <c r="E4739" t="s">
        <v>449</v>
      </c>
      <c r="F4739" t="s">
        <v>110</v>
      </c>
      <c r="G4739" s="3">
        <v>93979.3</v>
      </c>
      <c r="H4739" s="3" t="str">
        <f>VLOOKUP($A4739&amp;$C4739&amp;$B4739,Mapping!$C:$G,3,0)</f>
        <v>PHARMA</v>
      </c>
      <c r="I4739" t="str">
        <f>VLOOKUP($A4739&amp;$C4739&amp;$B4739,Mapping!$C:$G,4,0)</f>
        <v>NICORETTE</v>
      </c>
      <c r="J4739" t="str">
        <f t="shared" si="74"/>
        <v>NICORETTE SPRAY</v>
      </c>
      <c r="K4739" t="str">
        <f>VLOOKUP($A4739&amp;$C4739&amp;$B4739,Mapping!$C:$G,5,0)</f>
        <v>OTC</v>
      </c>
      <c r="L4739" t="str">
        <f>VLOOKUP(J4739&amp;H4739,Mapping!J:K,2,0)</f>
        <v>Nicorette Spray</v>
      </c>
      <c r="M4739" t="str">
        <f>IF(OR(I4739="PIZ BUIN",I4739="LISTERINE"),VLOOKUP(E4739,MAPEO!C:D,2,0)&amp;" "&amp;H4739,VLOOKUP(E4739,MAPEO!C:D,2,0))</f>
        <v>Nicorette</v>
      </c>
      <c r="N4739">
        <f>VLOOKUP(F4739,MD!A:B,2,0)</f>
        <v>0</v>
      </c>
    </row>
    <row r="4740" spans="1:14">
      <c r="A4740" t="s">
        <v>133</v>
      </c>
      <c r="B4740" t="s">
        <v>0</v>
      </c>
      <c r="C4740" t="s">
        <v>227</v>
      </c>
      <c r="D4740" t="s">
        <v>449</v>
      </c>
      <c r="E4740" t="s">
        <v>449</v>
      </c>
      <c r="F4740" t="s">
        <v>111</v>
      </c>
      <c r="G4740" s="3">
        <v>182016.29</v>
      </c>
      <c r="H4740" s="3" t="str">
        <f>VLOOKUP($A4740&amp;$C4740&amp;$B4740,Mapping!$C:$G,3,0)</f>
        <v>PHARMA</v>
      </c>
      <c r="I4740" t="str">
        <f>VLOOKUP($A4740&amp;$C4740&amp;$B4740,Mapping!$C:$G,4,0)</f>
        <v>NICORETTE</v>
      </c>
      <c r="J4740" t="str">
        <f t="shared" si="74"/>
        <v>NICORETTE SPRAY</v>
      </c>
      <c r="K4740" t="str">
        <f>VLOOKUP($A4740&amp;$C4740&amp;$B4740,Mapping!$C:$G,5,0)</f>
        <v>OTC</v>
      </c>
      <c r="L4740" t="str">
        <f>VLOOKUP(J4740&amp;H4740,Mapping!J:K,2,0)</f>
        <v>Nicorette Spray</v>
      </c>
      <c r="M4740" t="str">
        <f>IF(OR(I4740="PIZ BUIN",I4740="LISTERINE"),VLOOKUP(E4740,MAPEO!C:D,2,0)&amp;" "&amp;H4740,VLOOKUP(E4740,MAPEO!C:D,2,0))</f>
        <v>Nicorette</v>
      </c>
      <c r="N4740">
        <f>VLOOKUP(F4740,MD!A:B,2,0)</f>
        <v>0</v>
      </c>
    </row>
    <row r="4741" spans="1:14">
      <c r="A4741" t="s">
        <v>133</v>
      </c>
      <c r="B4741" t="s">
        <v>0</v>
      </c>
      <c r="C4741" t="s">
        <v>227</v>
      </c>
      <c r="D4741" t="s">
        <v>449</v>
      </c>
      <c r="E4741" t="s">
        <v>449</v>
      </c>
      <c r="F4741" t="s">
        <v>114</v>
      </c>
      <c r="G4741" s="3">
        <v>281873.34999999998</v>
      </c>
      <c r="H4741" s="3" t="str">
        <f>VLOOKUP($A4741&amp;$C4741&amp;$B4741,Mapping!$C:$G,3,0)</f>
        <v>PHARMA</v>
      </c>
      <c r="I4741" t="str">
        <f>VLOOKUP($A4741&amp;$C4741&amp;$B4741,Mapping!$C:$G,4,0)</f>
        <v>NICORETTE</v>
      </c>
      <c r="J4741" t="str">
        <f t="shared" si="74"/>
        <v>NICORETTE SPRAY</v>
      </c>
      <c r="K4741" t="str">
        <f>VLOOKUP($A4741&amp;$C4741&amp;$B4741,Mapping!$C:$G,5,0)</f>
        <v>OTC</v>
      </c>
      <c r="L4741" t="str">
        <f>VLOOKUP(J4741&amp;H4741,Mapping!J:K,2,0)</f>
        <v>Nicorette Spray</v>
      </c>
      <c r="M4741" t="str">
        <f>IF(OR(I4741="PIZ BUIN",I4741="LISTERINE"),VLOOKUP(E4741,MAPEO!C:D,2,0)&amp;" "&amp;H4741,VLOOKUP(E4741,MAPEO!C:D,2,0))</f>
        <v>Nicorette</v>
      </c>
      <c r="N4741">
        <f>VLOOKUP(F4741,MD!A:B,2,0)</f>
        <v>0</v>
      </c>
    </row>
    <row r="4742" spans="1:14">
      <c r="A4742" t="s">
        <v>133</v>
      </c>
      <c r="B4742" t="s">
        <v>0</v>
      </c>
      <c r="C4742" t="s">
        <v>227</v>
      </c>
      <c r="D4742" t="s">
        <v>449</v>
      </c>
      <c r="E4742" t="s">
        <v>449</v>
      </c>
      <c r="F4742" t="s">
        <v>115</v>
      </c>
      <c r="G4742" s="3">
        <v>39857.589999999997</v>
      </c>
      <c r="H4742" s="3" t="str">
        <f>VLOOKUP($A4742&amp;$C4742&amp;$B4742,Mapping!$C:$G,3,0)</f>
        <v>PHARMA</v>
      </c>
      <c r="I4742" t="str">
        <f>VLOOKUP($A4742&amp;$C4742&amp;$B4742,Mapping!$C:$G,4,0)</f>
        <v>NICORETTE</v>
      </c>
      <c r="J4742" t="str">
        <f t="shared" si="74"/>
        <v>NICORETTE SPRAY</v>
      </c>
      <c r="K4742" t="str">
        <f>VLOOKUP($A4742&amp;$C4742&amp;$B4742,Mapping!$C:$G,5,0)</f>
        <v>OTC</v>
      </c>
      <c r="L4742" t="str">
        <f>VLOOKUP(J4742&amp;H4742,Mapping!J:K,2,0)</f>
        <v>Nicorette Spray</v>
      </c>
      <c r="M4742" t="str">
        <f>IF(OR(I4742="PIZ BUIN",I4742="LISTERINE"),VLOOKUP(E4742,MAPEO!C:D,2,0)&amp;" "&amp;H4742,VLOOKUP(E4742,MAPEO!C:D,2,0))</f>
        <v>Nicorette</v>
      </c>
      <c r="N4742" t="str">
        <f>VLOOKUP(F4742,MD!A:B,2,0)</f>
        <v>YTD 2016</v>
      </c>
    </row>
    <row r="4743" spans="1:14">
      <c r="A4743" t="s">
        <v>133</v>
      </c>
      <c r="B4743" t="s">
        <v>0</v>
      </c>
      <c r="C4743" t="s">
        <v>227</v>
      </c>
      <c r="D4743" t="s">
        <v>449</v>
      </c>
      <c r="E4743" t="s">
        <v>449</v>
      </c>
      <c r="F4743" t="s">
        <v>117</v>
      </c>
      <c r="G4743" s="3">
        <v>163758.19</v>
      </c>
      <c r="H4743" s="3" t="str">
        <f>VLOOKUP($A4743&amp;$C4743&amp;$B4743,Mapping!$C:$G,3,0)</f>
        <v>PHARMA</v>
      </c>
      <c r="I4743" t="str">
        <f>VLOOKUP($A4743&amp;$C4743&amp;$B4743,Mapping!$C:$G,4,0)</f>
        <v>NICORETTE</v>
      </c>
      <c r="J4743" t="str">
        <f t="shared" si="74"/>
        <v>NICORETTE SPRAY</v>
      </c>
      <c r="K4743" t="str">
        <f>VLOOKUP($A4743&amp;$C4743&amp;$B4743,Mapping!$C:$G,5,0)</f>
        <v>OTC</v>
      </c>
      <c r="L4743" t="str">
        <f>VLOOKUP(J4743&amp;H4743,Mapping!J:K,2,0)</f>
        <v>Nicorette Spray</v>
      </c>
      <c r="M4743" t="str">
        <f>IF(OR(I4743="PIZ BUIN",I4743="LISTERINE"),VLOOKUP(E4743,MAPEO!C:D,2,0)&amp;" "&amp;H4743,VLOOKUP(E4743,MAPEO!C:D,2,0))</f>
        <v>Nicorette</v>
      </c>
      <c r="N4743" t="str">
        <f>VLOOKUP(F4743,MD!A:B,2,0)</f>
        <v>YTD 2016</v>
      </c>
    </row>
    <row r="4744" spans="1:14">
      <c r="A4744" t="s">
        <v>133</v>
      </c>
      <c r="B4744" t="s">
        <v>0</v>
      </c>
      <c r="C4744" t="s">
        <v>227</v>
      </c>
      <c r="D4744" t="s">
        <v>449</v>
      </c>
      <c r="E4744" t="s">
        <v>449</v>
      </c>
      <c r="F4744" t="s">
        <v>118</v>
      </c>
      <c r="G4744" s="3">
        <v>293182.68</v>
      </c>
      <c r="H4744" s="3" t="str">
        <f>VLOOKUP($A4744&amp;$C4744&amp;$B4744,Mapping!$C:$G,3,0)</f>
        <v>PHARMA</v>
      </c>
      <c r="I4744" t="str">
        <f>VLOOKUP($A4744&amp;$C4744&amp;$B4744,Mapping!$C:$G,4,0)</f>
        <v>NICORETTE</v>
      </c>
      <c r="J4744" t="str">
        <f t="shared" si="74"/>
        <v>NICORETTE SPRAY</v>
      </c>
      <c r="K4744" t="str">
        <f>VLOOKUP($A4744&amp;$C4744&amp;$B4744,Mapping!$C:$G,5,0)</f>
        <v>OTC</v>
      </c>
      <c r="L4744" t="str">
        <f>VLOOKUP(J4744&amp;H4744,Mapping!J:K,2,0)</f>
        <v>Nicorette Spray</v>
      </c>
      <c r="M4744" t="str">
        <f>IF(OR(I4744="PIZ BUIN",I4744="LISTERINE"),VLOOKUP(E4744,MAPEO!C:D,2,0)&amp;" "&amp;H4744,VLOOKUP(E4744,MAPEO!C:D,2,0))</f>
        <v>Nicorette</v>
      </c>
      <c r="N4744" t="str">
        <f>VLOOKUP(F4744,MD!A:B,2,0)</f>
        <v>YTD 2016</v>
      </c>
    </row>
    <row r="4745" spans="1:14">
      <c r="A4745" t="s">
        <v>133</v>
      </c>
      <c r="B4745" t="s">
        <v>0</v>
      </c>
      <c r="C4745" t="s">
        <v>227</v>
      </c>
      <c r="D4745" t="s">
        <v>449</v>
      </c>
      <c r="E4745" t="s">
        <v>732</v>
      </c>
      <c r="F4745" t="s">
        <v>482</v>
      </c>
      <c r="G4745" s="3">
        <v>44.72</v>
      </c>
      <c r="H4745" s="3" t="str">
        <f>VLOOKUP($A4745&amp;$C4745&amp;$B4745,Mapping!$C:$G,3,0)</f>
        <v>PHARMA</v>
      </c>
      <c r="I4745" t="str">
        <f>VLOOKUP($A4745&amp;$C4745&amp;$B4745,Mapping!$C:$G,4,0)</f>
        <v>NICORETTE</v>
      </c>
      <c r="J4745" t="str">
        <f t="shared" si="74"/>
        <v>NICORETTE SPRAY</v>
      </c>
      <c r="K4745" t="str">
        <f>VLOOKUP($A4745&amp;$C4745&amp;$B4745,Mapping!$C:$G,5,0)</f>
        <v>OTC</v>
      </c>
      <c r="L4745" t="str">
        <f>VLOOKUP(J4745&amp;H4745,Mapping!J:K,2,0)</f>
        <v>Nicorette Spray</v>
      </c>
      <c r="M4745" t="str">
        <f>IF(OR(I4745="PIZ BUIN",I4745="LISTERINE"),VLOOKUP(E4745,MAPEO!C:D,2,0)&amp;" "&amp;H4745,VLOOKUP(E4745,MAPEO!C:D,2,0))</f>
        <v>Nicorette</v>
      </c>
      <c r="N4745">
        <f>VLOOKUP(F4745,MD!A:B,2,0)</f>
        <v>0</v>
      </c>
    </row>
    <row r="4746" spans="1:14">
      <c r="A4746" t="s">
        <v>133</v>
      </c>
      <c r="B4746" t="s">
        <v>0</v>
      </c>
      <c r="C4746" t="s">
        <v>227</v>
      </c>
      <c r="D4746" t="s">
        <v>449</v>
      </c>
      <c r="E4746" t="s">
        <v>732</v>
      </c>
      <c r="F4746" t="s">
        <v>483</v>
      </c>
      <c r="G4746" s="3">
        <v>7136.69</v>
      </c>
      <c r="H4746" s="3" t="str">
        <f>VLOOKUP($A4746&amp;$C4746&amp;$B4746,Mapping!$C:$G,3,0)</f>
        <v>PHARMA</v>
      </c>
      <c r="I4746" t="str">
        <f>VLOOKUP($A4746&amp;$C4746&amp;$B4746,Mapping!$C:$G,4,0)</f>
        <v>NICORETTE</v>
      </c>
      <c r="J4746" t="str">
        <f t="shared" si="74"/>
        <v>NICORETTE SPRAY</v>
      </c>
      <c r="K4746" t="str">
        <f>VLOOKUP($A4746&amp;$C4746&amp;$B4746,Mapping!$C:$G,5,0)</f>
        <v>OTC</v>
      </c>
      <c r="L4746" t="str">
        <f>VLOOKUP(J4746&amp;H4746,Mapping!J:K,2,0)</f>
        <v>Nicorette Spray</v>
      </c>
      <c r="M4746" t="str">
        <f>IF(OR(I4746="PIZ BUIN",I4746="LISTERINE"),VLOOKUP(E4746,MAPEO!C:D,2,0)&amp;" "&amp;H4746,VLOOKUP(E4746,MAPEO!C:D,2,0))</f>
        <v>Nicorette</v>
      </c>
      <c r="N4746">
        <f>VLOOKUP(F4746,MD!A:B,2,0)</f>
        <v>0</v>
      </c>
    </row>
    <row r="4747" spans="1:14">
      <c r="A4747" t="s">
        <v>133</v>
      </c>
      <c r="B4747" t="s">
        <v>0</v>
      </c>
      <c r="C4747" t="s">
        <v>227</v>
      </c>
      <c r="D4747" t="s">
        <v>449</v>
      </c>
      <c r="E4747" t="s">
        <v>732</v>
      </c>
      <c r="F4747" t="s">
        <v>484</v>
      </c>
      <c r="G4747" s="3">
        <v>1684.78</v>
      </c>
      <c r="H4747" s="3" t="str">
        <f>VLOOKUP($A4747&amp;$C4747&amp;$B4747,Mapping!$C:$G,3,0)</f>
        <v>PHARMA</v>
      </c>
      <c r="I4747" t="str">
        <f>VLOOKUP($A4747&amp;$C4747&amp;$B4747,Mapping!$C:$G,4,0)</f>
        <v>NICORETTE</v>
      </c>
      <c r="J4747" t="str">
        <f t="shared" si="74"/>
        <v>NICORETTE SPRAY</v>
      </c>
      <c r="K4747" t="str">
        <f>VLOOKUP($A4747&amp;$C4747&amp;$B4747,Mapping!$C:$G,5,0)</f>
        <v>OTC</v>
      </c>
      <c r="L4747" t="str">
        <f>VLOOKUP(J4747&amp;H4747,Mapping!J:K,2,0)</f>
        <v>Nicorette Spray</v>
      </c>
      <c r="M4747" t="str">
        <f>IF(OR(I4747="PIZ BUIN",I4747="LISTERINE"),VLOOKUP(E4747,MAPEO!C:D,2,0)&amp;" "&amp;H4747,VLOOKUP(E4747,MAPEO!C:D,2,0))</f>
        <v>Nicorette</v>
      </c>
      <c r="N4747">
        <f>VLOOKUP(F4747,MD!A:B,2,0)</f>
        <v>0</v>
      </c>
    </row>
    <row r="4748" spans="1:14">
      <c r="A4748" t="s">
        <v>133</v>
      </c>
      <c r="B4748" t="s">
        <v>0</v>
      </c>
      <c r="C4748" t="s">
        <v>227</v>
      </c>
      <c r="D4748" t="s">
        <v>449</v>
      </c>
      <c r="E4748" t="s">
        <v>732</v>
      </c>
      <c r="F4748" t="s">
        <v>485</v>
      </c>
      <c r="G4748" s="3">
        <v>-151.97</v>
      </c>
      <c r="H4748" s="3" t="str">
        <f>VLOOKUP($A4748&amp;$C4748&amp;$B4748,Mapping!$C:$G,3,0)</f>
        <v>PHARMA</v>
      </c>
      <c r="I4748" t="str">
        <f>VLOOKUP($A4748&amp;$C4748&amp;$B4748,Mapping!$C:$G,4,0)</f>
        <v>NICORETTE</v>
      </c>
      <c r="J4748" t="str">
        <f t="shared" si="74"/>
        <v>NICORETTE SPRAY</v>
      </c>
      <c r="K4748" t="str">
        <f>VLOOKUP($A4748&amp;$C4748&amp;$B4748,Mapping!$C:$G,5,0)</f>
        <v>OTC</v>
      </c>
      <c r="L4748" t="str">
        <f>VLOOKUP(J4748&amp;H4748,Mapping!J:K,2,0)</f>
        <v>Nicorette Spray</v>
      </c>
      <c r="M4748" t="str">
        <f>IF(OR(I4748="PIZ BUIN",I4748="LISTERINE"),VLOOKUP(E4748,MAPEO!C:D,2,0)&amp;" "&amp;H4748,VLOOKUP(E4748,MAPEO!C:D,2,0))</f>
        <v>Nicorette</v>
      </c>
      <c r="N4748">
        <f>VLOOKUP(F4748,MD!A:B,2,0)</f>
        <v>0</v>
      </c>
    </row>
    <row r="4749" spans="1:14">
      <c r="A4749" t="s">
        <v>133</v>
      </c>
      <c r="B4749" t="s">
        <v>0</v>
      </c>
      <c r="C4749" t="s">
        <v>227</v>
      </c>
      <c r="D4749" t="s">
        <v>449</v>
      </c>
      <c r="E4749" t="s">
        <v>732</v>
      </c>
      <c r="F4749" t="s">
        <v>486</v>
      </c>
      <c r="G4749" s="3">
        <v>-14.04</v>
      </c>
      <c r="H4749" s="3" t="str">
        <f>VLOOKUP($A4749&amp;$C4749&amp;$B4749,Mapping!$C:$G,3,0)</f>
        <v>PHARMA</v>
      </c>
      <c r="I4749" t="str">
        <f>VLOOKUP($A4749&amp;$C4749&amp;$B4749,Mapping!$C:$G,4,0)</f>
        <v>NICORETTE</v>
      </c>
      <c r="J4749" t="str">
        <f t="shared" si="74"/>
        <v>NICORETTE SPRAY</v>
      </c>
      <c r="K4749" t="str">
        <f>VLOOKUP($A4749&amp;$C4749&amp;$B4749,Mapping!$C:$G,5,0)</f>
        <v>OTC</v>
      </c>
      <c r="L4749" t="str">
        <f>VLOOKUP(J4749&amp;H4749,Mapping!J:K,2,0)</f>
        <v>Nicorette Spray</v>
      </c>
      <c r="M4749" t="str">
        <f>IF(OR(I4749="PIZ BUIN",I4749="LISTERINE"),VLOOKUP(E4749,MAPEO!C:D,2,0)&amp;" "&amp;H4749,VLOOKUP(E4749,MAPEO!C:D,2,0))</f>
        <v>Nicorette</v>
      </c>
      <c r="N4749">
        <f>VLOOKUP(F4749,MD!A:B,2,0)</f>
        <v>0</v>
      </c>
    </row>
    <row r="4750" spans="1:14">
      <c r="A4750" t="s">
        <v>133</v>
      </c>
      <c r="B4750" t="s">
        <v>0</v>
      </c>
      <c r="C4750" t="s">
        <v>227</v>
      </c>
      <c r="D4750" t="s">
        <v>449</v>
      </c>
      <c r="E4750" t="s">
        <v>732</v>
      </c>
      <c r="F4750" t="s">
        <v>487</v>
      </c>
      <c r="G4750" s="3">
        <v>43.41</v>
      </c>
      <c r="H4750" s="3" t="str">
        <f>VLOOKUP($A4750&amp;$C4750&amp;$B4750,Mapping!$C:$G,3,0)</f>
        <v>PHARMA</v>
      </c>
      <c r="I4750" t="str">
        <f>VLOOKUP($A4750&amp;$C4750&amp;$B4750,Mapping!$C:$G,4,0)</f>
        <v>NICORETTE</v>
      </c>
      <c r="J4750" t="str">
        <f t="shared" si="74"/>
        <v>NICORETTE SPRAY</v>
      </c>
      <c r="K4750" t="str">
        <f>VLOOKUP($A4750&amp;$C4750&amp;$B4750,Mapping!$C:$G,5,0)</f>
        <v>OTC</v>
      </c>
      <c r="L4750" t="str">
        <f>VLOOKUP(J4750&amp;H4750,Mapping!J:K,2,0)</f>
        <v>Nicorette Spray</v>
      </c>
      <c r="M4750" t="str">
        <f>IF(OR(I4750="PIZ BUIN",I4750="LISTERINE"),VLOOKUP(E4750,MAPEO!C:D,2,0)&amp;" "&amp;H4750,VLOOKUP(E4750,MAPEO!C:D,2,0))</f>
        <v>Nicorette</v>
      </c>
      <c r="N4750">
        <f>VLOOKUP(F4750,MD!A:B,2,0)</f>
        <v>0</v>
      </c>
    </row>
    <row r="4751" spans="1:14">
      <c r="A4751" t="s">
        <v>133</v>
      </c>
      <c r="B4751" t="s">
        <v>0</v>
      </c>
      <c r="C4751" t="s">
        <v>227</v>
      </c>
      <c r="D4751" t="s">
        <v>449</v>
      </c>
      <c r="E4751" t="s">
        <v>732</v>
      </c>
      <c r="F4751" t="s">
        <v>488</v>
      </c>
      <c r="G4751" s="3">
        <v>-47.24</v>
      </c>
      <c r="H4751" s="3" t="str">
        <f>VLOOKUP($A4751&amp;$C4751&amp;$B4751,Mapping!$C:$G,3,0)</f>
        <v>PHARMA</v>
      </c>
      <c r="I4751" t="str">
        <f>VLOOKUP($A4751&amp;$C4751&amp;$B4751,Mapping!$C:$G,4,0)</f>
        <v>NICORETTE</v>
      </c>
      <c r="J4751" t="str">
        <f t="shared" si="74"/>
        <v>NICORETTE SPRAY</v>
      </c>
      <c r="K4751" t="str">
        <f>VLOOKUP($A4751&amp;$C4751&amp;$B4751,Mapping!$C:$G,5,0)</f>
        <v>OTC</v>
      </c>
      <c r="L4751" t="str">
        <f>VLOOKUP(J4751&amp;H4751,Mapping!J:K,2,0)</f>
        <v>Nicorette Spray</v>
      </c>
      <c r="M4751" t="str">
        <f>IF(OR(I4751="PIZ BUIN",I4751="LISTERINE"),VLOOKUP(E4751,MAPEO!C:D,2,0)&amp;" "&amp;H4751,VLOOKUP(E4751,MAPEO!C:D,2,0))</f>
        <v>Nicorette</v>
      </c>
      <c r="N4751">
        <f>VLOOKUP(F4751,MD!A:B,2,0)</f>
        <v>0</v>
      </c>
    </row>
    <row r="4752" spans="1:14">
      <c r="A4752" t="s">
        <v>133</v>
      </c>
      <c r="B4752" t="s">
        <v>0</v>
      </c>
      <c r="C4752" t="s">
        <v>227</v>
      </c>
      <c r="D4752" t="s">
        <v>449</v>
      </c>
      <c r="E4752" t="s">
        <v>732</v>
      </c>
      <c r="F4752" t="s">
        <v>489</v>
      </c>
      <c r="G4752" s="3">
        <v>-67.11</v>
      </c>
      <c r="H4752" s="3" t="str">
        <f>VLOOKUP($A4752&amp;$C4752&amp;$B4752,Mapping!$C:$G,3,0)</f>
        <v>PHARMA</v>
      </c>
      <c r="I4752" t="str">
        <f>VLOOKUP($A4752&amp;$C4752&amp;$B4752,Mapping!$C:$G,4,0)</f>
        <v>NICORETTE</v>
      </c>
      <c r="J4752" t="str">
        <f t="shared" si="74"/>
        <v>NICORETTE SPRAY</v>
      </c>
      <c r="K4752" t="str">
        <f>VLOOKUP($A4752&amp;$C4752&amp;$B4752,Mapping!$C:$G,5,0)</f>
        <v>OTC</v>
      </c>
      <c r="L4752" t="str">
        <f>VLOOKUP(J4752&amp;H4752,Mapping!J:K,2,0)</f>
        <v>Nicorette Spray</v>
      </c>
      <c r="M4752" t="str">
        <f>IF(OR(I4752="PIZ BUIN",I4752="LISTERINE"),VLOOKUP(E4752,MAPEO!C:D,2,0)&amp;" "&amp;H4752,VLOOKUP(E4752,MAPEO!C:D,2,0))</f>
        <v>Nicorette</v>
      </c>
      <c r="N4752">
        <f>VLOOKUP(F4752,MD!A:B,2,0)</f>
        <v>0</v>
      </c>
    </row>
    <row r="4753" spans="1:14">
      <c r="A4753" t="s">
        <v>133</v>
      </c>
      <c r="B4753" t="s">
        <v>0</v>
      </c>
      <c r="C4753" t="s">
        <v>227</v>
      </c>
      <c r="D4753" t="s">
        <v>449</v>
      </c>
      <c r="E4753" t="s">
        <v>732</v>
      </c>
      <c r="F4753" t="s">
        <v>490</v>
      </c>
      <c r="G4753" s="3">
        <v>502.16</v>
      </c>
      <c r="H4753" s="3" t="str">
        <f>VLOOKUP($A4753&amp;$C4753&amp;$B4753,Mapping!$C:$G,3,0)</f>
        <v>PHARMA</v>
      </c>
      <c r="I4753" t="str">
        <f>VLOOKUP($A4753&amp;$C4753&amp;$B4753,Mapping!$C:$G,4,0)</f>
        <v>NICORETTE</v>
      </c>
      <c r="J4753" t="str">
        <f t="shared" si="74"/>
        <v>NICORETTE SPRAY</v>
      </c>
      <c r="K4753" t="str">
        <f>VLOOKUP($A4753&amp;$C4753&amp;$B4753,Mapping!$C:$G,5,0)</f>
        <v>OTC</v>
      </c>
      <c r="L4753" t="str">
        <f>VLOOKUP(J4753&amp;H4753,Mapping!J:K,2,0)</f>
        <v>Nicorette Spray</v>
      </c>
      <c r="M4753" t="str">
        <f>IF(OR(I4753="PIZ BUIN",I4753="LISTERINE"),VLOOKUP(E4753,MAPEO!C:D,2,0)&amp;" "&amp;H4753,VLOOKUP(E4753,MAPEO!C:D,2,0))</f>
        <v>Nicorette</v>
      </c>
      <c r="N4753">
        <f>VLOOKUP(F4753,MD!A:B,2,0)</f>
        <v>0</v>
      </c>
    </row>
    <row r="4754" spans="1:14">
      <c r="A4754" t="s">
        <v>133</v>
      </c>
      <c r="B4754" t="s">
        <v>0</v>
      </c>
      <c r="C4754" t="s">
        <v>227</v>
      </c>
      <c r="D4754" t="s">
        <v>449</v>
      </c>
      <c r="E4754" t="s">
        <v>732</v>
      </c>
      <c r="F4754" t="s">
        <v>491</v>
      </c>
      <c r="G4754" s="3">
        <v>-9.3800000000000008</v>
      </c>
      <c r="H4754" s="3" t="str">
        <f>VLOOKUP($A4754&amp;$C4754&amp;$B4754,Mapping!$C:$G,3,0)</f>
        <v>PHARMA</v>
      </c>
      <c r="I4754" t="str">
        <f>VLOOKUP($A4754&amp;$C4754&amp;$B4754,Mapping!$C:$G,4,0)</f>
        <v>NICORETTE</v>
      </c>
      <c r="J4754" t="str">
        <f t="shared" si="74"/>
        <v>NICORETTE SPRAY</v>
      </c>
      <c r="K4754" t="str">
        <f>VLOOKUP($A4754&amp;$C4754&amp;$B4754,Mapping!$C:$G,5,0)</f>
        <v>OTC</v>
      </c>
      <c r="L4754" t="str">
        <f>VLOOKUP(J4754&amp;H4754,Mapping!J:K,2,0)</f>
        <v>Nicorette Spray</v>
      </c>
      <c r="M4754" t="str">
        <f>IF(OR(I4754="PIZ BUIN",I4754="LISTERINE"),VLOOKUP(E4754,MAPEO!C:D,2,0)&amp;" "&amp;H4754,VLOOKUP(E4754,MAPEO!C:D,2,0))</f>
        <v>Nicorette</v>
      </c>
      <c r="N4754">
        <f>VLOOKUP(F4754,MD!A:B,2,0)</f>
        <v>0</v>
      </c>
    </row>
    <row r="4755" spans="1:14">
      <c r="A4755" t="s">
        <v>133</v>
      </c>
      <c r="B4755" t="s">
        <v>0</v>
      </c>
      <c r="C4755" t="s">
        <v>227</v>
      </c>
      <c r="D4755" t="s">
        <v>449</v>
      </c>
      <c r="E4755" t="s">
        <v>732</v>
      </c>
      <c r="F4755" t="s">
        <v>492</v>
      </c>
      <c r="G4755" s="3">
        <v>-0.9</v>
      </c>
      <c r="H4755" s="3" t="str">
        <f>VLOOKUP($A4755&amp;$C4755&amp;$B4755,Mapping!$C:$G,3,0)</f>
        <v>PHARMA</v>
      </c>
      <c r="I4755" t="str">
        <f>VLOOKUP($A4755&amp;$C4755&amp;$B4755,Mapping!$C:$G,4,0)</f>
        <v>NICORETTE</v>
      </c>
      <c r="J4755" t="str">
        <f t="shared" si="74"/>
        <v>NICORETTE SPRAY</v>
      </c>
      <c r="K4755" t="str">
        <f>VLOOKUP($A4755&amp;$C4755&amp;$B4755,Mapping!$C:$G,5,0)</f>
        <v>OTC</v>
      </c>
      <c r="L4755" t="str">
        <f>VLOOKUP(J4755&amp;H4755,Mapping!J:K,2,0)</f>
        <v>Nicorette Spray</v>
      </c>
      <c r="M4755" t="str">
        <f>IF(OR(I4755="PIZ BUIN",I4755="LISTERINE"),VLOOKUP(E4755,MAPEO!C:D,2,0)&amp;" "&amp;H4755,VLOOKUP(E4755,MAPEO!C:D,2,0))</f>
        <v>Nicorette</v>
      </c>
      <c r="N4755">
        <f>VLOOKUP(F4755,MD!A:B,2,0)</f>
        <v>0</v>
      </c>
    </row>
    <row r="4756" spans="1:14">
      <c r="A4756" t="s">
        <v>133</v>
      </c>
      <c r="B4756" t="s">
        <v>0</v>
      </c>
      <c r="C4756" t="s">
        <v>227</v>
      </c>
      <c r="D4756" t="s">
        <v>449</v>
      </c>
      <c r="E4756" t="s">
        <v>732</v>
      </c>
      <c r="F4756" t="s">
        <v>493</v>
      </c>
      <c r="G4756" s="3">
        <v>95107.15</v>
      </c>
      <c r="H4756" s="3" t="str">
        <f>VLOOKUP($A4756&amp;$C4756&amp;$B4756,Mapping!$C:$G,3,0)</f>
        <v>PHARMA</v>
      </c>
      <c r="I4756" t="str">
        <f>VLOOKUP($A4756&amp;$C4756&amp;$B4756,Mapping!$C:$G,4,0)</f>
        <v>NICORETTE</v>
      </c>
      <c r="J4756" t="str">
        <f t="shared" si="74"/>
        <v>NICORETTE SPRAY</v>
      </c>
      <c r="K4756" t="str">
        <f>VLOOKUP($A4756&amp;$C4756&amp;$B4756,Mapping!$C:$G,5,0)</f>
        <v>OTC</v>
      </c>
      <c r="L4756" t="str">
        <f>VLOOKUP(J4756&amp;H4756,Mapping!J:K,2,0)</f>
        <v>Nicorette Spray</v>
      </c>
      <c r="M4756" t="str">
        <f>IF(OR(I4756="PIZ BUIN",I4756="LISTERINE"),VLOOKUP(E4756,MAPEO!C:D,2,0)&amp;" "&amp;H4756,VLOOKUP(E4756,MAPEO!C:D,2,0))</f>
        <v>Nicorette</v>
      </c>
      <c r="N4756">
        <f>VLOOKUP(F4756,MD!A:B,2,0)</f>
        <v>0</v>
      </c>
    </row>
    <row r="4757" spans="1:14">
      <c r="A4757" t="s">
        <v>133</v>
      </c>
      <c r="B4757" t="s">
        <v>0</v>
      </c>
      <c r="C4757" t="s">
        <v>229</v>
      </c>
      <c r="D4757" t="s">
        <v>405</v>
      </c>
      <c r="E4757" t="s">
        <v>629</v>
      </c>
      <c r="F4757" t="s">
        <v>482</v>
      </c>
      <c r="G4757" s="3">
        <v>270.51</v>
      </c>
      <c r="H4757" s="3" t="str">
        <f>VLOOKUP($A4757&amp;$C4757&amp;$B4757,Mapping!$C:$G,3,0)</f>
        <v>PHARMA</v>
      </c>
      <c r="I4757" t="str">
        <f>VLOOKUP($A4757&amp;$C4757&amp;$B4757,Mapping!$C:$G,4,0)</f>
        <v>O.B.</v>
      </c>
      <c r="J4757" t="str">
        <f t="shared" si="74"/>
        <v>DIGITAL</v>
      </c>
      <c r="K4757" t="str">
        <f>VLOOKUP($A4757&amp;$C4757&amp;$B4757,Mapping!$C:$G,5,0)</f>
        <v>Women Health</v>
      </c>
      <c r="L4757" t="str">
        <f>VLOOKUP(J4757&amp;H4757,Mapping!J:K,2,0)</f>
        <v>O.B. OTC</v>
      </c>
      <c r="M4757" t="str">
        <f>IF(OR(I4757="PIZ BUIN",I4757="LISTERINE"),VLOOKUP(E4757,MAPEO!C:D,2,0)&amp;" "&amp;H4757,VLOOKUP(E4757,MAPEO!C:D,2,0))</f>
        <v>OB</v>
      </c>
      <c r="N4757">
        <f>VLOOKUP(F4757,MD!A:B,2,0)</f>
        <v>0</v>
      </c>
    </row>
    <row r="4758" spans="1:14">
      <c r="A4758" t="s">
        <v>133</v>
      </c>
      <c r="B4758" t="s">
        <v>0</v>
      </c>
      <c r="C4758" t="s">
        <v>229</v>
      </c>
      <c r="D4758" t="s">
        <v>405</v>
      </c>
      <c r="E4758" t="s">
        <v>629</v>
      </c>
      <c r="F4758" t="s">
        <v>483</v>
      </c>
      <c r="G4758" s="3">
        <v>643.16</v>
      </c>
      <c r="H4758" s="3" t="str">
        <f>VLOOKUP($A4758&amp;$C4758&amp;$B4758,Mapping!$C:$G,3,0)</f>
        <v>PHARMA</v>
      </c>
      <c r="I4758" t="str">
        <f>VLOOKUP($A4758&amp;$C4758&amp;$B4758,Mapping!$C:$G,4,0)</f>
        <v>O.B.</v>
      </c>
      <c r="J4758" t="str">
        <f t="shared" si="74"/>
        <v>DIGITAL</v>
      </c>
      <c r="K4758" t="str">
        <f>VLOOKUP($A4758&amp;$C4758&amp;$B4758,Mapping!$C:$G,5,0)</f>
        <v>Women Health</v>
      </c>
      <c r="L4758" t="str">
        <f>VLOOKUP(J4758&amp;H4758,Mapping!J:K,2,0)</f>
        <v>O.B. OTC</v>
      </c>
      <c r="M4758" t="str">
        <f>IF(OR(I4758="PIZ BUIN",I4758="LISTERINE"),VLOOKUP(E4758,MAPEO!C:D,2,0)&amp;" "&amp;H4758,VLOOKUP(E4758,MAPEO!C:D,2,0))</f>
        <v>OB</v>
      </c>
      <c r="N4758">
        <f>VLOOKUP(F4758,MD!A:B,2,0)</f>
        <v>0</v>
      </c>
    </row>
    <row r="4759" spans="1:14">
      <c r="A4759" t="s">
        <v>133</v>
      </c>
      <c r="B4759" t="s">
        <v>0</v>
      </c>
      <c r="C4759" t="s">
        <v>229</v>
      </c>
      <c r="D4759" t="s">
        <v>405</v>
      </c>
      <c r="E4759" t="s">
        <v>629</v>
      </c>
      <c r="F4759" t="s">
        <v>484</v>
      </c>
      <c r="G4759" s="3">
        <v>1712.94</v>
      </c>
      <c r="H4759" s="3" t="str">
        <f>VLOOKUP($A4759&amp;$C4759&amp;$B4759,Mapping!$C:$G,3,0)</f>
        <v>PHARMA</v>
      </c>
      <c r="I4759" t="str">
        <f>VLOOKUP($A4759&amp;$C4759&amp;$B4759,Mapping!$C:$G,4,0)</f>
        <v>O.B.</v>
      </c>
      <c r="J4759" t="str">
        <f t="shared" si="74"/>
        <v>DIGITAL</v>
      </c>
      <c r="K4759" t="str">
        <f>VLOOKUP($A4759&amp;$C4759&amp;$B4759,Mapping!$C:$G,5,0)</f>
        <v>Women Health</v>
      </c>
      <c r="L4759" t="str">
        <f>VLOOKUP(J4759&amp;H4759,Mapping!J:K,2,0)</f>
        <v>O.B. OTC</v>
      </c>
      <c r="M4759" t="str">
        <f>IF(OR(I4759="PIZ BUIN",I4759="LISTERINE"),VLOOKUP(E4759,MAPEO!C:D,2,0)&amp;" "&amp;H4759,VLOOKUP(E4759,MAPEO!C:D,2,0))</f>
        <v>OB</v>
      </c>
      <c r="N4759">
        <f>VLOOKUP(F4759,MD!A:B,2,0)</f>
        <v>0</v>
      </c>
    </row>
    <row r="4760" spans="1:14">
      <c r="A4760" t="s">
        <v>133</v>
      </c>
      <c r="B4760" t="s">
        <v>0</v>
      </c>
      <c r="C4760" t="s">
        <v>229</v>
      </c>
      <c r="D4760" t="s">
        <v>405</v>
      </c>
      <c r="E4760" t="s">
        <v>629</v>
      </c>
      <c r="F4760" t="s">
        <v>485</v>
      </c>
      <c r="G4760" s="3">
        <v>1809.49</v>
      </c>
      <c r="H4760" s="3" t="str">
        <f>VLOOKUP($A4760&amp;$C4760&amp;$B4760,Mapping!$C:$G,3,0)</f>
        <v>PHARMA</v>
      </c>
      <c r="I4760" t="str">
        <f>VLOOKUP($A4760&amp;$C4760&amp;$B4760,Mapping!$C:$G,4,0)</f>
        <v>O.B.</v>
      </c>
      <c r="J4760" t="str">
        <f t="shared" si="74"/>
        <v>DIGITAL</v>
      </c>
      <c r="K4760" t="str">
        <f>VLOOKUP($A4760&amp;$C4760&amp;$B4760,Mapping!$C:$G,5,0)</f>
        <v>Women Health</v>
      </c>
      <c r="L4760" t="str">
        <f>VLOOKUP(J4760&amp;H4760,Mapping!J:K,2,0)</f>
        <v>O.B. OTC</v>
      </c>
      <c r="M4760" t="str">
        <f>IF(OR(I4760="PIZ BUIN",I4760="LISTERINE"),VLOOKUP(E4760,MAPEO!C:D,2,0)&amp;" "&amp;H4760,VLOOKUP(E4760,MAPEO!C:D,2,0))</f>
        <v>OB</v>
      </c>
      <c r="N4760">
        <f>VLOOKUP(F4760,MD!A:B,2,0)</f>
        <v>0</v>
      </c>
    </row>
    <row r="4761" spans="1:14">
      <c r="A4761" t="s">
        <v>133</v>
      </c>
      <c r="B4761" t="s">
        <v>0</v>
      </c>
      <c r="C4761" t="s">
        <v>229</v>
      </c>
      <c r="D4761" t="s">
        <v>405</v>
      </c>
      <c r="E4761" t="s">
        <v>629</v>
      </c>
      <c r="F4761" t="s">
        <v>486</v>
      </c>
      <c r="G4761" s="3">
        <v>3056.37</v>
      </c>
      <c r="H4761" s="3" t="str">
        <f>VLOOKUP($A4761&amp;$C4761&amp;$B4761,Mapping!$C:$G,3,0)</f>
        <v>PHARMA</v>
      </c>
      <c r="I4761" t="str">
        <f>VLOOKUP($A4761&amp;$C4761&amp;$B4761,Mapping!$C:$G,4,0)</f>
        <v>O.B.</v>
      </c>
      <c r="J4761" t="str">
        <f t="shared" si="74"/>
        <v>DIGITAL</v>
      </c>
      <c r="K4761" t="str">
        <f>VLOOKUP($A4761&amp;$C4761&amp;$B4761,Mapping!$C:$G,5,0)</f>
        <v>Women Health</v>
      </c>
      <c r="L4761" t="str">
        <f>VLOOKUP(J4761&amp;H4761,Mapping!J:K,2,0)</f>
        <v>O.B. OTC</v>
      </c>
      <c r="M4761" t="str">
        <f>IF(OR(I4761="PIZ BUIN",I4761="LISTERINE"),VLOOKUP(E4761,MAPEO!C:D,2,0)&amp;" "&amp;H4761,VLOOKUP(E4761,MAPEO!C:D,2,0))</f>
        <v>OB</v>
      </c>
      <c r="N4761">
        <f>VLOOKUP(F4761,MD!A:B,2,0)</f>
        <v>0</v>
      </c>
    </row>
    <row r="4762" spans="1:14">
      <c r="A4762" t="s">
        <v>133</v>
      </c>
      <c r="B4762" t="s">
        <v>0</v>
      </c>
      <c r="C4762" t="s">
        <v>229</v>
      </c>
      <c r="D4762" t="s">
        <v>405</v>
      </c>
      <c r="E4762" t="s">
        <v>629</v>
      </c>
      <c r="F4762" t="s">
        <v>487</v>
      </c>
      <c r="G4762" s="3">
        <v>6010.74</v>
      </c>
      <c r="H4762" s="3" t="str">
        <f>VLOOKUP($A4762&amp;$C4762&amp;$B4762,Mapping!$C:$G,3,0)</f>
        <v>PHARMA</v>
      </c>
      <c r="I4762" t="str">
        <f>VLOOKUP($A4762&amp;$C4762&amp;$B4762,Mapping!$C:$G,4,0)</f>
        <v>O.B.</v>
      </c>
      <c r="J4762" t="str">
        <f t="shared" si="74"/>
        <v>DIGITAL</v>
      </c>
      <c r="K4762" t="str">
        <f>VLOOKUP($A4762&amp;$C4762&amp;$B4762,Mapping!$C:$G,5,0)</f>
        <v>Women Health</v>
      </c>
      <c r="L4762" t="str">
        <f>VLOOKUP(J4762&amp;H4762,Mapping!J:K,2,0)</f>
        <v>O.B. OTC</v>
      </c>
      <c r="M4762" t="str">
        <f>IF(OR(I4762="PIZ BUIN",I4762="LISTERINE"),VLOOKUP(E4762,MAPEO!C:D,2,0)&amp;" "&amp;H4762,VLOOKUP(E4762,MAPEO!C:D,2,0))</f>
        <v>OB</v>
      </c>
      <c r="N4762">
        <f>VLOOKUP(F4762,MD!A:B,2,0)</f>
        <v>0</v>
      </c>
    </row>
    <row r="4763" spans="1:14">
      <c r="A4763" t="s">
        <v>133</v>
      </c>
      <c r="B4763" t="s">
        <v>0</v>
      </c>
      <c r="C4763" t="s">
        <v>229</v>
      </c>
      <c r="D4763" t="s">
        <v>405</v>
      </c>
      <c r="E4763" t="s">
        <v>629</v>
      </c>
      <c r="F4763" t="s">
        <v>488</v>
      </c>
      <c r="G4763" s="3">
        <v>1559.54</v>
      </c>
      <c r="H4763" s="3" t="str">
        <f>VLOOKUP($A4763&amp;$C4763&amp;$B4763,Mapping!$C:$G,3,0)</f>
        <v>PHARMA</v>
      </c>
      <c r="I4763" t="str">
        <f>VLOOKUP($A4763&amp;$C4763&amp;$B4763,Mapping!$C:$G,4,0)</f>
        <v>O.B.</v>
      </c>
      <c r="J4763" t="str">
        <f t="shared" si="74"/>
        <v>DIGITAL</v>
      </c>
      <c r="K4763" t="str">
        <f>VLOOKUP($A4763&amp;$C4763&amp;$B4763,Mapping!$C:$G,5,0)</f>
        <v>Women Health</v>
      </c>
      <c r="L4763" t="str">
        <f>VLOOKUP(J4763&amp;H4763,Mapping!J:K,2,0)</f>
        <v>O.B. OTC</v>
      </c>
      <c r="M4763" t="str">
        <f>IF(OR(I4763="PIZ BUIN",I4763="LISTERINE"),VLOOKUP(E4763,MAPEO!C:D,2,0)&amp;" "&amp;H4763,VLOOKUP(E4763,MAPEO!C:D,2,0))</f>
        <v>OB</v>
      </c>
      <c r="N4763">
        <f>VLOOKUP(F4763,MD!A:B,2,0)</f>
        <v>0</v>
      </c>
    </row>
    <row r="4764" spans="1:14">
      <c r="A4764" t="s">
        <v>133</v>
      </c>
      <c r="B4764" t="s">
        <v>0</v>
      </c>
      <c r="C4764" t="s">
        <v>229</v>
      </c>
      <c r="D4764" t="s">
        <v>405</v>
      </c>
      <c r="E4764" t="s">
        <v>629</v>
      </c>
      <c r="F4764" t="s">
        <v>489</v>
      </c>
      <c r="G4764" s="3">
        <v>2084.87</v>
      </c>
      <c r="H4764" s="3" t="str">
        <f>VLOOKUP($A4764&amp;$C4764&amp;$B4764,Mapping!$C:$G,3,0)</f>
        <v>PHARMA</v>
      </c>
      <c r="I4764" t="str">
        <f>VLOOKUP($A4764&amp;$C4764&amp;$B4764,Mapping!$C:$G,4,0)</f>
        <v>O.B.</v>
      </c>
      <c r="J4764" t="str">
        <f t="shared" si="74"/>
        <v>DIGITAL</v>
      </c>
      <c r="K4764" t="str">
        <f>VLOOKUP($A4764&amp;$C4764&amp;$B4764,Mapping!$C:$G,5,0)</f>
        <v>Women Health</v>
      </c>
      <c r="L4764" t="str">
        <f>VLOOKUP(J4764&amp;H4764,Mapping!J:K,2,0)</f>
        <v>O.B. OTC</v>
      </c>
      <c r="M4764" t="str">
        <f>IF(OR(I4764="PIZ BUIN",I4764="LISTERINE"),VLOOKUP(E4764,MAPEO!C:D,2,0)&amp;" "&amp;H4764,VLOOKUP(E4764,MAPEO!C:D,2,0))</f>
        <v>OB</v>
      </c>
      <c r="N4764">
        <f>VLOOKUP(F4764,MD!A:B,2,0)</f>
        <v>0</v>
      </c>
    </row>
    <row r="4765" spans="1:14">
      <c r="A4765" t="s">
        <v>133</v>
      </c>
      <c r="B4765" t="s">
        <v>0</v>
      </c>
      <c r="C4765" t="s">
        <v>229</v>
      </c>
      <c r="D4765" t="s">
        <v>405</v>
      </c>
      <c r="E4765" t="s">
        <v>629</v>
      </c>
      <c r="F4765" t="s">
        <v>490</v>
      </c>
      <c r="G4765" s="3">
        <v>6598.61</v>
      </c>
      <c r="H4765" s="3" t="str">
        <f>VLOOKUP($A4765&amp;$C4765&amp;$B4765,Mapping!$C:$G,3,0)</f>
        <v>PHARMA</v>
      </c>
      <c r="I4765" t="str">
        <f>VLOOKUP($A4765&amp;$C4765&amp;$B4765,Mapping!$C:$G,4,0)</f>
        <v>O.B.</v>
      </c>
      <c r="J4765" t="str">
        <f t="shared" si="74"/>
        <v>DIGITAL</v>
      </c>
      <c r="K4765" t="str">
        <f>VLOOKUP($A4765&amp;$C4765&amp;$B4765,Mapping!$C:$G,5,0)</f>
        <v>Women Health</v>
      </c>
      <c r="L4765" t="str">
        <f>VLOOKUP(J4765&amp;H4765,Mapping!J:K,2,0)</f>
        <v>O.B. OTC</v>
      </c>
      <c r="M4765" t="str">
        <f>IF(OR(I4765="PIZ BUIN",I4765="LISTERINE"),VLOOKUP(E4765,MAPEO!C:D,2,0)&amp;" "&amp;H4765,VLOOKUP(E4765,MAPEO!C:D,2,0))</f>
        <v>OB</v>
      </c>
      <c r="N4765">
        <f>VLOOKUP(F4765,MD!A:B,2,0)</f>
        <v>0</v>
      </c>
    </row>
    <row r="4766" spans="1:14">
      <c r="A4766" t="s">
        <v>133</v>
      </c>
      <c r="B4766" t="s">
        <v>0</v>
      </c>
      <c r="C4766" t="s">
        <v>229</v>
      </c>
      <c r="D4766" t="s">
        <v>405</v>
      </c>
      <c r="E4766" t="s">
        <v>629</v>
      </c>
      <c r="F4766" t="s">
        <v>491</v>
      </c>
      <c r="G4766" s="3">
        <v>1893.89</v>
      </c>
      <c r="H4766" s="3" t="str">
        <f>VLOOKUP($A4766&amp;$C4766&amp;$B4766,Mapping!$C:$G,3,0)</f>
        <v>PHARMA</v>
      </c>
      <c r="I4766" t="str">
        <f>VLOOKUP($A4766&amp;$C4766&amp;$B4766,Mapping!$C:$G,4,0)</f>
        <v>O.B.</v>
      </c>
      <c r="J4766" t="str">
        <f t="shared" si="74"/>
        <v>DIGITAL</v>
      </c>
      <c r="K4766" t="str">
        <f>VLOOKUP($A4766&amp;$C4766&amp;$B4766,Mapping!$C:$G,5,0)</f>
        <v>Women Health</v>
      </c>
      <c r="L4766" t="str">
        <f>VLOOKUP(J4766&amp;H4766,Mapping!J:K,2,0)</f>
        <v>O.B. OTC</v>
      </c>
      <c r="M4766" t="str">
        <f>IF(OR(I4766="PIZ BUIN",I4766="LISTERINE"),VLOOKUP(E4766,MAPEO!C:D,2,0)&amp;" "&amp;H4766,VLOOKUP(E4766,MAPEO!C:D,2,0))</f>
        <v>OB</v>
      </c>
      <c r="N4766">
        <f>VLOOKUP(F4766,MD!A:B,2,0)</f>
        <v>0</v>
      </c>
    </row>
    <row r="4767" spans="1:14">
      <c r="A4767" t="s">
        <v>133</v>
      </c>
      <c r="B4767" t="s">
        <v>0</v>
      </c>
      <c r="C4767" t="s">
        <v>229</v>
      </c>
      <c r="D4767" t="s">
        <v>405</v>
      </c>
      <c r="E4767" t="s">
        <v>629</v>
      </c>
      <c r="F4767" t="s">
        <v>492</v>
      </c>
      <c r="G4767" s="3">
        <v>1874.56</v>
      </c>
      <c r="H4767" s="3" t="str">
        <f>VLOOKUP($A4767&amp;$C4767&amp;$B4767,Mapping!$C:$G,3,0)</f>
        <v>PHARMA</v>
      </c>
      <c r="I4767" t="str">
        <f>VLOOKUP($A4767&amp;$C4767&amp;$B4767,Mapping!$C:$G,4,0)</f>
        <v>O.B.</v>
      </c>
      <c r="J4767" t="str">
        <f t="shared" si="74"/>
        <v>DIGITAL</v>
      </c>
      <c r="K4767" t="str">
        <f>VLOOKUP($A4767&amp;$C4767&amp;$B4767,Mapping!$C:$G,5,0)</f>
        <v>Women Health</v>
      </c>
      <c r="L4767" t="str">
        <f>VLOOKUP(J4767&amp;H4767,Mapping!J:K,2,0)</f>
        <v>O.B. OTC</v>
      </c>
      <c r="M4767" t="str">
        <f>IF(OR(I4767="PIZ BUIN",I4767="LISTERINE"),VLOOKUP(E4767,MAPEO!C:D,2,0)&amp;" "&amp;H4767,VLOOKUP(E4767,MAPEO!C:D,2,0))</f>
        <v>OB</v>
      </c>
      <c r="N4767">
        <f>VLOOKUP(F4767,MD!A:B,2,0)</f>
        <v>0</v>
      </c>
    </row>
    <row r="4768" spans="1:14">
      <c r="A4768" t="s">
        <v>133</v>
      </c>
      <c r="B4768" t="s">
        <v>0</v>
      </c>
      <c r="C4768" t="s">
        <v>229</v>
      </c>
      <c r="D4768" t="s">
        <v>405</v>
      </c>
      <c r="E4768" t="s">
        <v>629</v>
      </c>
      <c r="F4768" t="s">
        <v>493</v>
      </c>
      <c r="G4768" s="3">
        <v>4768.32</v>
      </c>
      <c r="H4768" s="3" t="str">
        <f>VLOOKUP($A4768&amp;$C4768&amp;$B4768,Mapping!$C:$G,3,0)</f>
        <v>PHARMA</v>
      </c>
      <c r="I4768" t="str">
        <f>VLOOKUP($A4768&amp;$C4768&amp;$B4768,Mapping!$C:$G,4,0)</f>
        <v>O.B.</v>
      </c>
      <c r="J4768" t="str">
        <f t="shared" si="74"/>
        <v>DIGITAL</v>
      </c>
      <c r="K4768" t="str">
        <f>VLOOKUP($A4768&amp;$C4768&amp;$B4768,Mapping!$C:$G,5,0)</f>
        <v>Women Health</v>
      </c>
      <c r="L4768" t="str">
        <f>VLOOKUP(J4768&amp;H4768,Mapping!J:K,2,0)</f>
        <v>O.B. OTC</v>
      </c>
      <c r="M4768" t="str">
        <f>IF(OR(I4768="PIZ BUIN",I4768="LISTERINE"),VLOOKUP(E4768,MAPEO!C:D,2,0)&amp;" "&amp;H4768,VLOOKUP(E4768,MAPEO!C:D,2,0))</f>
        <v>OB</v>
      </c>
      <c r="N4768">
        <f>VLOOKUP(F4768,MD!A:B,2,0)</f>
        <v>0</v>
      </c>
    </row>
    <row r="4769" spans="1:14">
      <c r="A4769" t="s">
        <v>133</v>
      </c>
      <c r="B4769" t="s">
        <v>0</v>
      </c>
      <c r="C4769" t="s">
        <v>229</v>
      </c>
      <c r="D4769" t="s">
        <v>405</v>
      </c>
      <c r="E4769" t="s">
        <v>629</v>
      </c>
      <c r="F4769" t="s">
        <v>95</v>
      </c>
      <c r="G4769" s="3">
        <v>182.86</v>
      </c>
      <c r="H4769" s="3" t="str">
        <f>VLOOKUP($A4769&amp;$C4769&amp;$B4769,Mapping!$C:$G,3,0)</f>
        <v>PHARMA</v>
      </c>
      <c r="I4769" t="str">
        <f>VLOOKUP($A4769&amp;$C4769&amp;$B4769,Mapping!$C:$G,4,0)</f>
        <v>O.B.</v>
      </c>
      <c r="J4769" t="str">
        <f t="shared" si="74"/>
        <v>DIGITAL</v>
      </c>
      <c r="K4769" t="str">
        <f>VLOOKUP($A4769&amp;$C4769&amp;$B4769,Mapping!$C:$G,5,0)</f>
        <v>Women Health</v>
      </c>
      <c r="L4769" t="str">
        <f>VLOOKUP(J4769&amp;H4769,Mapping!J:K,2,0)</f>
        <v>O.B. OTC</v>
      </c>
      <c r="M4769" t="str">
        <f>IF(OR(I4769="PIZ BUIN",I4769="LISTERINE"),VLOOKUP(E4769,MAPEO!C:D,2,0)&amp;" "&amp;H4769,VLOOKUP(E4769,MAPEO!C:D,2,0))</f>
        <v>OB</v>
      </c>
      <c r="N4769" t="str">
        <f>VLOOKUP(F4769,MD!A:B,2,0)</f>
        <v>YTD 2015</v>
      </c>
    </row>
    <row r="4770" spans="1:14">
      <c r="A4770" t="s">
        <v>133</v>
      </c>
      <c r="B4770" t="s">
        <v>0</v>
      </c>
      <c r="C4770" t="s">
        <v>229</v>
      </c>
      <c r="D4770" t="s">
        <v>405</v>
      </c>
      <c r="E4770" t="s">
        <v>629</v>
      </c>
      <c r="F4770" t="s">
        <v>96</v>
      </c>
      <c r="G4770" s="3">
        <v>275.14</v>
      </c>
      <c r="H4770" s="3" t="str">
        <f>VLOOKUP($A4770&amp;$C4770&amp;$B4770,Mapping!$C:$G,3,0)</f>
        <v>PHARMA</v>
      </c>
      <c r="I4770" t="str">
        <f>VLOOKUP($A4770&amp;$C4770&amp;$B4770,Mapping!$C:$G,4,0)</f>
        <v>O.B.</v>
      </c>
      <c r="J4770" t="str">
        <f t="shared" si="74"/>
        <v>DIGITAL</v>
      </c>
      <c r="K4770" t="str">
        <f>VLOOKUP($A4770&amp;$C4770&amp;$B4770,Mapping!$C:$G,5,0)</f>
        <v>Women Health</v>
      </c>
      <c r="L4770" t="str">
        <f>VLOOKUP(J4770&amp;H4770,Mapping!J:K,2,0)</f>
        <v>O.B. OTC</v>
      </c>
      <c r="M4770" t="str">
        <f>IF(OR(I4770="PIZ BUIN",I4770="LISTERINE"),VLOOKUP(E4770,MAPEO!C:D,2,0)&amp;" "&amp;H4770,VLOOKUP(E4770,MAPEO!C:D,2,0))</f>
        <v>OB</v>
      </c>
      <c r="N4770" t="str">
        <f>VLOOKUP(F4770,MD!A:B,2,0)</f>
        <v>YTD 2015</v>
      </c>
    </row>
    <row r="4771" spans="1:14">
      <c r="A4771" t="s">
        <v>133</v>
      </c>
      <c r="B4771" t="s">
        <v>0</v>
      </c>
      <c r="C4771" t="s">
        <v>229</v>
      </c>
      <c r="D4771" t="s">
        <v>405</v>
      </c>
      <c r="E4771" t="s">
        <v>629</v>
      </c>
      <c r="F4771" t="s">
        <v>97</v>
      </c>
      <c r="G4771" s="3">
        <v>3406.1</v>
      </c>
      <c r="H4771" s="3" t="str">
        <f>VLOOKUP($A4771&amp;$C4771&amp;$B4771,Mapping!$C:$G,3,0)</f>
        <v>PHARMA</v>
      </c>
      <c r="I4771" t="str">
        <f>VLOOKUP($A4771&amp;$C4771&amp;$B4771,Mapping!$C:$G,4,0)</f>
        <v>O.B.</v>
      </c>
      <c r="J4771" t="str">
        <f t="shared" si="74"/>
        <v>DIGITAL</v>
      </c>
      <c r="K4771" t="str">
        <f>VLOOKUP($A4771&amp;$C4771&amp;$B4771,Mapping!$C:$G,5,0)</f>
        <v>Women Health</v>
      </c>
      <c r="L4771" t="str">
        <f>VLOOKUP(J4771&amp;H4771,Mapping!J:K,2,0)</f>
        <v>O.B. OTC</v>
      </c>
      <c r="M4771" t="str">
        <f>IF(OR(I4771="PIZ BUIN",I4771="LISTERINE"),VLOOKUP(E4771,MAPEO!C:D,2,0)&amp;" "&amp;H4771,VLOOKUP(E4771,MAPEO!C:D,2,0))</f>
        <v>OB</v>
      </c>
      <c r="N4771" t="str">
        <f>VLOOKUP(F4771,MD!A:B,2,0)</f>
        <v>YTD 2015</v>
      </c>
    </row>
    <row r="4772" spans="1:14">
      <c r="A4772" t="s">
        <v>133</v>
      </c>
      <c r="B4772" t="s">
        <v>0</v>
      </c>
      <c r="C4772" t="s">
        <v>229</v>
      </c>
      <c r="D4772" t="s">
        <v>405</v>
      </c>
      <c r="E4772" t="s">
        <v>629</v>
      </c>
      <c r="F4772" t="s">
        <v>101</v>
      </c>
      <c r="G4772" s="3">
        <v>574.22</v>
      </c>
      <c r="H4772" s="3" t="str">
        <f>VLOOKUP($A4772&amp;$C4772&amp;$B4772,Mapping!$C:$G,3,0)</f>
        <v>PHARMA</v>
      </c>
      <c r="I4772" t="str">
        <f>VLOOKUP($A4772&amp;$C4772&amp;$B4772,Mapping!$C:$G,4,0)</f>
        <v>O.B.</v>
      </c>
      <c r="J4772" t="str">
        <f t="shared" si="74"/>
        <v>DIGITAL</v>
      </c>
      <c r="K4772" t="str">
        <f>VLOOKUP($A4772&amp;$C4772&amp;$B4772,Mapping!$C:$G,5,0)</f>
        <v>Women Health</v>
      </c>
      <c r="L4772" t="str">
        <f>VLOOKUP(J4772&amp;H4772,Mapping!J:K,2,0)</f>
        <v>O.B. OTC</v>
      </c>
      <c r="M4772" t="str">
        <f>IF(OR(I4772="PIZ BUIN",I4772="LISTERINE"),VLOOKUP(E4772,MAPEO!C:D,2,0)&amp;" "&amp;H4772,VLOOKUP(E4772,MAPEO!C:D,2,0))</f>
        <v>OB</v>
      </c>
      <c r="N4772" t="str">
        <f>VLOOKUP(F4772,MD!A:B,2,0)</f>
        <v>YTD 2015</v>
      </c>
    </row>
    <row r="4773" spans="1:14">
      <c r="A4773" t="s">
        <v>133</v>
      </c>
      <c r="B4773" t="s">
        <v>0</v>
      </c>
      <c r="C4773" t="s">
        <v>229</v>
      </c>
      <c r="D4773" t="s">
        <v>405</v>
      </c>
      <c r="E4773" t="s">
        <v>629</v>
      </c>
      <c r="F4773" t="s">
        <v>104</v>
      </c>
      <c r="G4773" s="3">
        <v>1710.68</v>
      </c>
      <c r="H4773" s="3" t="str">
        <f>VLOOKUP($A4773&amp;$C4773&amp;$B4773,Mapping!$C:$G,3,0)</f>
        <v>PHARMA</v>
      </c>
      <c r="I4773" t="str">
        <f>VLOOKUP($A4773&amp;$C4773&amp;$B4773,Mapping!$C:$G,4,0)</f>
        <v>O.B.</v>
      </c>
      <c r="J4773" t="str">
        <f t="shared" si="74"/>
        <v>DIGITAL</v>
      </c>
      <c r="K4773" t="str">
        <f>VLOOKUP($A4773&amp;$C4773&amp;$B4773,Mapping!$C:$G,5,0)</f>
        <v>Women Health</v>
      </c>
      <c r="L4773" t="str">
        <f>VLOOKUP(J4773&amp;H4773,Mapping!J:K,2,0)</f>
        <v>O.B. OTC</v>
      </c>
      <c r="M4773" t="str">
        <f>IF(OR(I4773="PIZ BUIN",I4773="LISTERINE"),VLOOKUP(E4773,MAPEO!C:D,2,0)&amp;" "&amp;H4773,VLOOKUP(E4773,MAPEO!C:D,2,0))</f>
        <v>OB</v>
      </c>
      <c r="N4773" t="str">
        <f>VLOOKUP(F4773,MD!A:B,2,0)</f>
        <v>YTD 2015</v>
      </c>
    </row>
    <row r="4774" spans="1:14">
      <c r="A4774" t="s">
        <v>133</v>
      </c>
      <c r="B4774" t="s">
        <v>0</v>
      </c>
      <c r="C4774" t="s">
        <v>229</v>
      </c>
      <c r="D4774" t="s">
        <v>405</v>
      </c>
      <c r="E4774" t="s">
        <v>629</v>
      </c>
      <c r="F4774" t="s">
        <v>105</v>
      </c>
      <c r="G4774" s="3">
        <v>8692.76</v>
      </c>
      <c r="H4774" s="3" t="str">
        <f>VLOOKUP($A4774&amp;$C4774&amp;$B4774,Mapping!$C:$G,3,0)</f>
        <v>PHARMA</v>
      </c>
      <c r="I4774" t="str">
        <f>VLOOKUP($A4774&amp;$C4774&amp;$B4774,Mapping!$C:$G,4,0)</f>
        <v>O.B.</v>
      </c>
      <c r="J4774" t="str">
        <f t="shared" si="74"/>
        <v>DIGITAL</v>
      </c>
      <c r="K4774" t="str">
        <f>VLOOKUP($A4774&amp;$C4774&amp;$B4774,Mapping!$C:$G,5,0)</f>
        <v>Women Health</v>
      </c>
      <c r="L4774" t="str">
        <f>VLOOKUP(J4774&amp;H4774,Mapping!J:K,2,0)</f>
        <v>O.B. OTC</v>
      </c>
      <c r="M4774" t="str">
        <f>IF(OR(I4774="PIZ BUIN",I4774="LISTERINE"),VLOOKUP(E4774,MAPEO!C:D,2,0)&amp;" "&amp;H4774,VLOOKUP(E4774,MAPEO!C:D,2,0))</f>
        <v>OB</v>
      </c>
      <c r="N4774" t="str">
        <f>VLOOKUP(F4774,MD!A:B,2,0)</f>
        <v>YTD 2015</v>
      </c>
    </row>
    <row r="4775" spans="1:14">
      <c r="A4775" t="s">
        <v>133</v>
      </c>
      <c r="B4775" t="s">
        <v>0</v>
      </c>
      <c r="C4775" t="s">
        <v>229</v>
      </c>
      <c r="D4775" t="s">
        <v>405</v>
      </c>
      <c r="E4775" t="s">
        <v>629</v>
      </c>
      <c r="F4775" t="s">
        <v>106</v>
      </c>
      <c r="G4775" s="3">
        <v>1947.87</v>
      </c>
      <c r="H4775" s="3" t="str">
        <f>VLOOKUP($A4775&amp;$C4775&amp;$B4775,Mapping!$C:$G,3,0)</f>
        <v>PHARMA</v>
      </c>
      <c r="I4775" t="str">
        <f>VLOOKUP($A4775&amp;$C4775&amp;$B4775,Mapping!$C:$G,4,0)</f>
        <v>O.B.</v>
      </c>
      <c r="J4775" t="str">
        <f t="shared" si="74"/>
        <v>DIGITAL</v>
      </c>
      <c r="K4775" t="str">
        <f>VLOOKUP($A4775&amp;$C4775&amp;$B4775,Mapping!$C:$G,5,0)</f>
        <v>Women Health</v>
      </c>
      <c r="L4775" t="str">
        <f>VLOOKUP(J4775&amp;H4775,Mapping!J:K,2,0)</f>
        <v>O.B. OTC</v>
      </c>
      <c r="M4775" t="str">
        <f>IF(OR(I4775="PIZ BUIN",I4775="LISTERINE"),VLOOKUP(E4775,MAPEO!C:D,2,0)&amp;" "&amp;H4775,VLOOKUP(E4775,MAPEO!C:D,2,0))</f>
        <v>OB</v>
      </c>
      <c r="N4775" t="str">
        <f>VLOOKUP(F4775,MD!A:B,2,0)</f>
        <v>YTD 2015</v>
      </c>
    </row>
    <row r="4776" spans="1:14">
      <c r="A4776" t="s">
        <v>133</v>
      </c>
      <c r="B4776" t="s">
        <v>0</v>
      </c>
      <c r="C4776" t="s">
        <v>229</v>
      </c>
      <c r="D4776" t="s">
        <v>405</v>
      </c>
      <c r="E4776" t="s">
        <v>629</v>
      </c>
      <c r="F4776" t="s">
        <v>108</v>
      </c>
      <c r="G4776" s="3">
        <v>2109.0500000000002</v>
      </c>
      <c r="H4776" s="3" t="str">
        <f>VLOOKUP($A4776&amp;$C4776&amp;$B4776,Mapping!$C:$G,3,0)</f>
        <v>PHARMA</v>
      </c>
      <c r="I4776" t="str">
        <f>VLOOKUP($A4776&amp;$C4776&amp;$B4776,Mapping!$C:$G,4,0)</f>
        <v>O.B.</v>
      </c>
      <c r="J4776" t="str">
        <f t="shared" si="74"/>
        <v>DIGITAL</v>
      </c>
      <c r="K4776" t="str">
        <f>VLOOKUP($A4776&amp;$C4776&amp;$B4776,Mapping!$C:$G,5,0)</f>
        <v>Women Health</v>
      </c>
      <c r="L4776" t="str">
        <f>VLOOKUP(J4776&amp;H4776,Mapping!J:K,2,0)</f>
        <v>O.B. OTC</v>
      </c>
      <c r="M4776" t="str">
        <f>IF(OR(I4776="PIZ BUIN",I4776="LISTERINE"),VLOOKUP(E4776,MAPEO!C:D,2,0)&amp;" "&amp;H4776,VLOOKUP(E4776,MAPEO!C:D,2,0))</f>
        <v>OB</v>
      </c>
      <c r="N4776">
        <f>VLOOKUP(F4776,MD!A:B,2,0)</f>
        <v>0</v>
      </c>
    </row>
    <row r="4777" spans="1:14">
      <c r="A4777" t="s">
        <v>133</v>
      </c>
      <c r="B4777" t="s">
        <v>0</v>
      </c>
      <c r="C4777" t="s">
        <v>229</v>
      </c>
      <c r="D4777" t="s">
        <v>405</v>
      </c>
      <c r="E4777" t="s">
        <v>629</v>
      </c>
      <c r="F4777" t="s">
        <v>109</v>
      </c>
      <c r="G4777" s="3">
        <v>4522.91</v>
      </c>
      <c r="H4777" s="3" t="str">
        <f>VLOOKUP($A4777&amp;$C4777&amp;$B4777,Mapping!$C:$G,3,0)</f>
        <v>PHARMA</v>
      </c>
      <c r="I4777" t="str">
        <f>VLOOKUP($A4777&amp;$C4777&amp;$B4777,Mapping!$C:$G,4,0)</f>
        <v>O.B.</v>
      </c>
      <c r="J4777" t="str">
        <f t="shared" si="74"/>
        <v>DIGITAL</v>
      </c>
      <c r="K4777" t="str">
        <f>VLOOKUP($A4777&amp;$C4777&amp;$B4777,Mapping!$C:$G,5,0)</f>
        <v>Women Health</v>
      </c>
      <c r="L4777" t="str">
        <f>VLOOKUP(J4777&amp;H4777,Mapping!J:K,2,0)</f>
        <v>O.B. OTC</v>
      </c>
      <c r="M4777" t="str">
        <f>IF(OR(I4777="PIZ BUIN",I4777="LISTERINE"),VLOOKUP(E4777,MAPEO!C:D,2,0)&amp;" "&amp;H4777,VLOOKUP(E4777,MAPEO!C:D,2,0))</f>
        <v>OB</v>
      </c>
      <c r="N4777">
        <f>VLOOKUP(F4777,MD!A:B,2,0)</f>
        <v>0</v>
      </c>
    </row>
    <row r="4778" spans="1:14">
      <c r="A4778" t="s">
        <v>133</v>
      </c>
      <c r="B4778" t="s">
        <v>0</v>
      </c>
      <c r="C4778" t="s">
        <v>229</v>
      </c>
      <c r="D4778" t="s">
        <v>405</v>
      </c>
      <c r="E4778" t="s">
        <v>629</v>
      </c>
      <c r="F4778" t="s">
        <v>110</v>
      </c>
      <c r="G4778" s="3">
        <v>708.54</v>
      </c>
      <c r="H4778" s="3" t="str">
        <f>VLOOKUP($A4778&amp;$C4778&amp;$B4778,Mapping!$C:$G,3,0)</f>
        <v>PHARMA</v>
      </c>
      <c r="I4778" t="str">
        <f>VLOOKUP($A4778&amp;$C4778&amp;$B4778,Mapping!$C:$G,4,0)</f>
        <v>O.B.</v>
      </c>
      <c r="J4778" t="str">
        <f t="shared" si="74"/>
        <v>DIGITAL</v>
      </c>
      <c r="K4778" t="str">
        <f>VLOOKUP($A4778&amp;$C4778&amp;$B4778,Mapping!$C:$G,5,0)</f>
        <v>Women Health</v>
      </c>
      <c r="L4778" t="str">
        <f>VLOOKUP(J4778&amp;H4778,Mapping!J:K,2,0)</f>
        <v>O.B. OTC</v>
      </c>
      <c r="M4778" t="str">
        <f>IF(OR(I4778="PIZ BUIN",I4778="LISTERINE"),VLOOKUP(E4778,MAPEO!C:D,2,0)&amp;" "&amp;H4778,VLOOKUP(E4778,MAPEO!C:D,2,0))</f>
        <v>OB</v>
      </c>
      <c r="N4778">
        <f>VLOOKUP(F4778,MD!A:B,2,0)</f>
        <v>0</v>
      </c>
    </row>
    <row r="4779" spans="1:14">
      <c r="A4779" t="s">
        <v>133</v>
      </c>
      <c r="B4779" t="s">
        <v>0</v>
      </c>
      <c r="C4779" t="s">
        <v>229</v>
      </c>
      <c r="D4779" t="s">
        <v>405</v>
      </c>
      <c r="E4779" t="s">
        <v>629</v>
      </c>
      <c r="F4779" t="s">
        <v>111</v>
      </c>
      <c r="G4779" s="3">
        <v>1770.54</v>
      </c>
      <c r="H4779" s="3" t="str">
        <f>VLOOKUP($A4779&amp;$C4779&amp;$B4779,Mapping!$C:$G,3,0)</f>
        <v>PHARMA</v>
      </c>
      <c r="I4779" t="str">
        <f>VLOOKUP($A4779&amp;$C4779&amp;$B4779,Mapping!$C:$G,4,0)</f>
        <v>O.B.</v>
      </c>
      <c r="J4779" t="str">
        <f t="shared" si="74"/>
        <v>DIGITAL</v>
      </c>
      <c r="K4779" t="str">
        <f>VLOOKUP($A4779&amp;$C4779&amp;$B4779,Mapping!$C:$G,5,0)</f>
        <v>Women Health</v>
      </c>
      <c r="L4779" t="str">
        <f>VLOOKUP(J4779&amp;H4779,Mapping!J:K,2,0)</f>
        <v>O.B. OTC</v>
      </c>
      <c r="M4779" t="str">
        <f>IF(OR(I4779="PIZ BUIN",I4779="LISTERINE"),VLOOKUP(E4779,MAPEO!C:D,2,0)&amp;" "&amp;H4779,VLOOKUP(E4779,MAPEO!C:D,2,0))</f>
        <v>OB</v>
      </c>
      <c r="N4779">
        <f>VLOOKUP(F4779,MD!A:B,2,0)</f>
        <v>0</v>
      </c>
    </row>
    <row r="4780" spans="1:14">
      <c r="A4780" t="s">
        <v>133</v>
      </c>
      <c r="B4780" t="s">
        <v>0</v>
      </c>
      <c r="C4780" t="s">
        <v>229</v>
      </c>
      <c r="D4780" t="s">
        <v>405</v>
      </c>
      <c r="E4780" t="s">
        <v>629</v>
      </c>
      <c r="F4780" t="s">
        <v>114</v>
      </c>
      <c r="G4780" s="3">
        <v>3532.34</v>
      </c>
      <c r="H4780" s="3" t="str">
        <f>VLOOKUP($A4780&amp;$C4780&amp;$B4780,Mapping!$C:$G,3,0)</f>
        <v>PHARMA</v>
      </c>
      <c r="I4780" t="str">
        <f>VLOOKUP($A4780&amp;$C4780&amp;$B4780,Mapping!$C:$G,4,0)</f>
        <v>O.B.</v>
      </c>
      <c r="J4780" t="str">
        <f t="shared" si="74"/>
        <v>DIGITAL</v>
      </c>
      <c r="K4780" t="str">
        <f>VLOOKUP($A4780&amp;$C4780&amp;$B4780,Mapping!$C:$G,5,0)</f>
        <v>Women Health</v>
      </c>
      <c r="L4780" t="str">
        <f>VLOOKUP(J4780&amp;H4780,Mapping!J:K,2,0)</f>
        <v>O.B. OTC</v>
      </c>
      <c r="M4780" t="str">
        <f>IF(OR(I4780="PIZ BUIN",I4780="LISTERINE"),VLOOKUP(E4780,MAPEO!C:D,2,0)&amp;" "&amp;H4780,VLOOKUP(E4780,MAPEO!C:D,2,0))</f>
        <v>OB</v>
      </c>
      <c r="N4780">
        <f>VLOOKUP(F4780,MD!A:B,2,0)</f>
        <v>0</v>
      </c>
    </row>
    <row r="4781" spans="1:14">
      <c r="A4781" t="s">
        <v>133</v>
      </c>
      <c r="B4781" t="s">
        <v>0</v>
      </c>
      <c r="C4781" t="s">
        <v>229</v>
      </c>
      <c r="D4781" t="s">
        <v>405</v>
      </c>
      <c r="E4781" t="s">
        <v>629</v>
      </c>
      <c r="F4781" t="s">
        <v>115</v>
      </c>
      <c r="G4781" s="3">
        <v>275.60000000000002</v>
      </c>
      <c r="H4781" s="3" t="str">
        <f>VLOOKUP($A4781&amp;$C4781&amp;$B4781,Mapping!$C:$G,3,0)</f>
        <v>PHARMA</v>
      </c>
      <c r="I4781" t="str">
        <f>VLOOKUP($A4781&amp;$C4781&amp;$B4781,Mapping!$C:$G,4,0)</f>
        <v>O.B.</v>
      </c>
      <c r="J4781" t="str">
        <f t="shared" si="74"/>
        <v>DIGITAL</v>
      </c>
      <c r="K4781" t="str">
        <f>VLOOKUP($A4781&amp;$C4781&amp;$B4781,Mapping!$C:$G,5,0)</f>
        <v>Women Health</v>
      </c>
      <c r="L4781" t="str">
        <f>VLOOKUP(J4781&amp;H4781,Mapping!J:K,2,0)</f>
        <v>O.B. OTC</v>
      </c>
      <c r="M4781" t="str">
        <f>IF(OR(I4781="PIZ BUIN",I4781="LISTERINE"),VLOOKUP(E4781,MAPEO!C:D,2,0)&amp;" "&amp;H4781,VLOOKUP(E4781,MAPEO!C:D,2,0))</f>
        <v>OB</v>
      </c>
      <c r="N4781" t="str">
        <f>VLOOKUP(F4781,MD!A:B,2,0)</f>
        <v>YTD 2016</v>
      </c>
    </row>
    <row r="4782" spans="1:14">
      <c r="A4782" t="s">
        <v>133</v>
      </c>
      <c r="B4782" t="s">
        <v>0</v>
      </c>
      <c r="C4782" t="s">
        <v>229</v>
      </c>
      <c r="D4782" t="s">
        <v>405</v>
      </c>
      <c r="E4782" t="s">
        <v>629</v>
      </c>
      <c r="F4782" t="s">
        <v>117</v>
      </c>
      <c r="G4782" s="3">
        <v>180.4</v>
      </c>
      <c r="H4782" s="3" t="str">
        <f>VLOOKUP($A4782&amp;$C4782&amp;$B4782,Mapping!$C:$G,3,0)</f>
        <v>PHARMA</v>
      </c>
      <c r="I4782" t="str">
        <f>VLOOKUP($A4782&amp;$C4782&amp;$B4782,Mapping!$C:$G,4,0)</f>
        <v>O.B.</v>
      </c>
      <c r="J4782" t="str">
        <f t="shared" si="74"/>
        <v>DIGITAL</v>
      </c>
      <c r="K4782" t="str">
        <f>VLOOKUP($A4782&amp;$C4782&amp;$B4782,Mapping!$C:$G,5,0)</f>
        <v>Women Health</v>
      </c>
      <c r="L4782" t="str">
        <f>VLOOKUP(J4782&amp;H4782,Mapping!J:K,2,0)</f>
        <v>O.B. OTC</v>
      </c>
      <c r="M4782" t="str">
        <f>IF(OR(I4782="PIZ BUIN",I4782="LISTERINE"),VLOOKUP(E4782,MAPEO!C:D,2,0)&amp;" "&amp;H4782,VLOOKUP(E4782,MAPEO!C:D,2,0))</f>
        <v>OB</v>
      </c>
      <c r="N4782" t="str">
        <f>VLOOKUP(F4782,MD!A:B,2,0)</f>
        <v>YTD 2016</v>
      </c>
    </row>
    <row r="4783" spans="1:14">
      <c r="A4783" t="s">
        <v>133</v>
      </c>
      <c r="B4783" t="s">
        <v>0</v>
      </c>
      <c r="C4783" t="s">
        <v>229</v>
      </c>
      <c r="D4783" t="s">
        <v>405</v>
      </c>
      <c r="E4783" t="s">
        <v>629</v>
      </c>
      <c r="F4783" t="s">
        <v>118</v>
      </c>
      <c r="G4783" s="3">
        <v>935.77</v>
      </c>
      <c r="H4783" s="3" t="str">
        <f>VLOOKUP($A4783&amp;$C4783&amp;$B4783,Mapping!$C:$G,3,0)</f>
        <v>PHARMA</v>
      </c>
      <c r="I4783" t="str">
        <f>VLOOKUP($A4783&amp;$C4783&amp;$B4783,Mapping!$C:$G,4,0)</f>
        <v>O.B.</v>
      </c>
      <c r="J4783" t="str">
        <f t="shared" si="74"/>
        <v>DIGITAL</v>
      </c>
      <c r="K4783" t="str">
        <f>VLOOKUP($A4783&amp;$C4783&amp;$B4783,Mapping!$C:$G,5,0)</f>
        <v>Women Health</v>
      </c>
      <c r="L4783" t="str">
        <f>VLOOKUP(J4783&amp;H4783,Mapping!J:K,2,0)</f>
        <v>O.B. OTC</v>
      </c>
      <c r="M4783" t="str">
        <f>IF(OR(I4783="PIZ BUIN",I4783="LISTERINE"),VLOOKUP(E4783,MAPEO!C:D,2,0)&amp;" "&amp;H4783,VLOOKUP(E4783,MAPEO!C:D,2,0))</f>
        <v>OB</v>
      </c>
      <c r="N4783" t="str">
        <f>VLOOKUP(F4783,MD!A:B,2,0)</f>
        <v>YTD 2016</v>
      </c>
    </row>
    <row r="4784" spans="1:14">
      <c r="A4784" t="s">
        <v>133</v>
      </c>
      <c r="B4784" t="s">
        <v>0</v>
      </c>
      <c r="C4784" t="s">
        <v>229</v>
      </c>
      <c r="D4784" t="s">
        <v>405</v>
      </c>
      <c r="E4784" t="s">
        <v>630</v>
      </c>
      <c r="F4784" t="s">
        <v>482</v>
      </c>
      <c r="G4784" s="3">
        <v>1337.22</v>
      </c>
      <c r="H4784" s="3" t="str">
        <f>VLOOKUP($A4784&amp;$C4784&amp;$B4784,Mapping!$C:$G,3,0)</f>
        <v>PHARMA</v>
      </c>
      <c r="I4784" t="str">
        <f>VLOOKUP($A4784&amp;$C4784&amp;$B4784,Mapping!$C:$G,4,0)</f>
        <v>O.B.</v>
      </c>
      <c r="J4784" t="str">
        <f t="shared" si="74"/>
        <v>DIGITAL</v>
      </c>
      <c r="K4784" t="str">
        <f>VLOOKUP($A4784&amp;$C4784&amp;$B4784,Mapping!$C:$G,5,0)</f>
        <v>Women Health</v>
      </c>
      <c r="L4784" t="str">
        <f>VLOOKUP(J4784&amp;H4784,Mapping!J:K,2,0)</f>
        <v>O.B. OTC</v>
      </c>
      <c r="M4784" t="str">
        <f>IF(OR(I4784="PIZ BUIN",I4784="LISTERINE"),VLOOKUP(E4784,MAPEO!C:D,2,0)&amp;" "&amp;H4784,VLOOKUP(E4784,MAPEO!C:D,2,0))</f>
        <v>OB</v>
      </c>
      <c r="N4784">
        <f>VLOOKUP(F4784,MD!A:B,2,0)</f>
        <v>0</v>
      </c>
    </row>
    <row r="4785" spans="1:14">
      <c r="A4785" t="s">
        <v>133</v>
      </c>
      <c r="B4785" t="s">
        <v>0</v>
      </c>
      <c r="C4785" t="s">
        <v>229</v>
      </c>
      <c r="D4785" t="s">
        <v>405</v>
      </c>
      <c r="E4785" t="s">
        <v>630</v>
      </c>
      <c r="F4785" t="s">
        <v>483</v>
      </c>
      <c r="G4785" s="3">
        <v>2809.97</v>
      </c>
      <c r="H4785" s="3" t="str">
        <f>VLOOKUP($A4785&amp;$C4785&amp;$B4785,Mapping!$C:$G,3,0)</f>
        <v>PHARMA</v>
      </c>
      <c r="I4785" t="str">
        <f>VLOOKUP($A4785&amp;$C4785&amp;$B4785,Mapping!$C:$G,4,0)</f>
        <v>O.B.</v>
      </c>
      <c r="J4785" t="str">
        <f t="shared" si="74"/>
        <v>DIGITAL</v>
      </c>
      <c r="K4785" t="str">
        <f>VLOOKUP($A4785&amp;$C4785&amp;$B4785,Mapping!$C:$G,5,0)</f>
        <v>Women Health</v>
      </c>
      <c r="L4785" t="str">
        <f>VLOOKUP(J4785&amp;H4785,Mapping!J:K,2,0)</f>
        <v>O.B. OTC</v>
      </c>
      <c r="M4785" t="str">
        <f>IF(OR(I4785="PIZ BUIN",I4785="LISTERINE"),VLOOKUP(E4785,MAPEO!C:D,2,0)&amp;" "&amp;H4785,VLOOKUP(E4785,MAPEO!C:D,2,0))</f>
        <v>OB</v>
      </c>
      <c r="N4785">
        <f>VLOOKUP(F4785,MD!A:B,2,0)</f>
        <v>0</v>
      </c>
    </row>
    <row r="4786" spans="1:14">
      <c r="A4786" t="s">
        <v>133</v>
      </c>
      <c r="B4786" t="s">
        <v>0</v>
      </c>
      <c r="C4786" t="s">
        <v>229</v>
      </c>
      <c r="D4786" t="s">
        <v>405</v>
      </c>
      <c r="E4786" t="s">
        <v>630</v>
      </c>
      <c r="F4786" t="s">
        <v>484</v>
      </c>
      <c r="G4786" s="3">
        <v>6961.58</v>
      </c>
      <c r="H4786" s="3" t="str">
        <f>VLOOKUP($A4786&amp;$C4786&amp;$B4786,Mapping!$C:$G,3,0)</f>
        <v>PHARMA</v>
      </c>
      <c r="I4786" t="str">
        <f>VLOOKUP($A4786&amp;$C4786&amp;$B4786,Mapping!$C:$G,4,0)</f>
        <v>O.B.</v>
      </c>
      <c r="J4786" t="str">
        <f t="shared" si="74"/>
        <v>DIGITAL</v>
      </c>
      <c r="K4786" t="str">
        <f>VLOOKUP($A4786&amp;$C4786&amp;$B4786,Mapping!$C:$G,5,0)</f>
        <v>Women Health</v>
      </c>
      <c r="L4786" t="str">
        <f>VLOOKUP(J4786&amp;H4786,Mapping!J:K,2,0)</f>
        <v>O.B. OTC</v>
      </c>
      <c r="M4786" t="str">
        <f>IF(OR(I4786="PIZ BUIN",I4786="LISTERINE"),VLOOKUP(E4786,MAPEO!C:D,2,0)&amp;" "&amp;H4786,VLOOKUP(E4786,MAPEO!C:D,2,0))</f>
        <v>OB</v>
      </c>
      <c r="N4786">
        <f>VLOOKUP(F4786,MD!A:B,2,0)</f>
        <v>0</v>
      </c>
    </row>
    <row r="4787" spans="1:14">
      <c r="A4787" t="s">
        <v>133</v>
      </c>
      <c r="B4787" t="s">
        <v>0</v>
      </c>
      <c r="C4787" t="s">
        <v>229</v>
      </c>
      <c r="D4787" t="s">
        <v>405</v>
      </c>
      <c r="E4787" t="s">
        <v>630</v>
      </c>
      <c r="F4787" t="s">
        <v>485</v>
      </c>
      <c r="G4787" s="3">
        <v>5900.05</v>
      </c>
      <c r="H4787" s="3" t="str">
        <f>VLOOKUP($A4787&amp;$C4787&amp;$B4787,Mapping!$C:$G,3,0)</f>
        <v>PHARMA</v>
      </c>
      <c r="I4787" t="str">
        <f>VLOOKUP($A4787&amp;$C4787&amp;$B4787,Mapping!$C:$G,4,0)</f>
        <v>O.B.</v>
      </c>
      <c r="J4787" t="str">
        <f t="shared" si="74"/>
        <v>DIGITAL</v>
      </c>
      <c r="K4787" t="str">
        <f>VLOOKUP($A4787&amp;$C4787&amp;$B4787,Mapping!$C:$G,5,0)</f>
        <v>Women Health</v>
      </c>
      <c r="L4787" t="str">
        <f>VLOOKUP(J4787&amp;H4787,Mapping!J:K,2,0)</f>
        <v>O.B. OTC</v>
      </c>
      <c r="M4787" t="str">
        <f>IF(OR(I4787="PIZ BUIN",I4787="LISTERINE"),VLOOKUP(E4787,MAPEO!C:D,2,0)&amp;" "&amp;H4787,VLOOKUP(E4787,MAPEO!C:D,2,0))</f>
        <v>OB</v>
      </c>
      <c r="N4787">
        <f>VLOOKUP(F4787,MD!A:B,2,0)</f>
        <v>0</v>
      </c>
    </row>
    <row r="4788" spans="1:14">
      <c r="A4788" t="s">
        <v>133</v>
      </c>
      <c r="B4788" t="s">
        <v>0</v>
      </c>
      <c r="C4788" t="s">
        <v>229</v>
      </c>
      <c r="D4788" t="s">
        <v>405</v>
      </c>
      <c r="E4788" t="s">
        <v>630</v>
      </c>
      <c r="F4788" t="s">
        <v>486</v>
      </c>
      <c r="G4788" s="3">
        <v>1778.86</v>
      </c>
      <c r="H4788" s="3" t="str">
        <f>VLOOKUP($A4788&amp;$C4788&amp;$B4788,Mapping!$C:$G,3,0)</f>
        <v>PHARMA</v>
      </c>
      <c r="I4788" t="str">
        <f>VLOOKUP($A4788&amp;$C4788&amp;$B4788,Mapping!$C:$G,4,0)</f>
        <v>O.B.</v>
      </c>
      <c r="J4788" t="str">
        <f t="shared" si="74"/>
        <v>DIGITAL</v>
      </c>
      <c r="K4788" t="str">
        <f>VLOOKUP($A4788&amp;$C4788&amp;$B4788,Mapping!$C:$G,5,0)</f>
        <v>Women Health</v>
      </c>
      <c r="L4788" t="str">
        <f>VLOOKUP(J4788&amp;H4788,Mapping!J:K,2,0)</f>
        <v>O.B. OTC</v>
      </c>
      <c r="M4788" t="str">
        <f>IF(OR(I4788="PIZ BUIN",I4788="LISTERINE"),VLOOKUP(E4788,MAPEO!C:D,2,0)&amp;" "&amp;H4788,VLOOKUP(E4788,MAPEO!C:D,2,0))</f>
        <v>OB</v>
      </c>
      <c r="N4788">
        <f>VLOOKUP(F4788,MD!A:B,2,0)</f>
        <v>0</v>
      </c>
    </row>
    <row r="4789" spans="1:14">
      <c r="A4789" t="s">
        <v>133</v>
      </c>
      <c r="B4789" t="s">
        <v>0</v>
      </c>
      <c r="C4789" t="s">
        <v>229</v>
      </c>
      <c r="D4789" t="s">
        <v>405</v>
      </c>
      <c r="E4789" t="s">
        <v>630</v>
      </c>
      <c r="F4789" t="s">
        <v>487</v>
      </c>
      <c r="G4789" s="3">
        <v>12813.78</v>
      </c>
      <c r="H4789" s="3" t="str">
        <f>VLOOKUP($A4789&amp;$C4789&amp;$B4789,Mapping!$C:$G,3,0)</f>
        <v>PHARMA</v>
      </c>
      <c r="I4789" t="str">
        <f>VLOOKUP($A4789&amp;$C4789&amp;$B4789,Mapping!$C:$G,4,0)</f>
        <v>O.B.</v>
      </c>
      <c r="J4789" t="str">
        <f t="shared" ref="J4789:J4852" si="75">IF(OR(C4789="ROC",C4789="COMPEED"),E4789,D4789)</f>
        <v>DIGITAL</v>
      </c>
      <c r="K4789" t="str">
        <f>VLOOKUP($A4789&amp;$C4789&amp;$B4789,Mapping!$C:$G,5,0)</f>
        <v>Women Health</v>
      </c>
      <c r="L4789" t="str">
        <f>VLOOKUP(J4789&amp;H4789,Mapping!J:K,2,0)</f>
        <v>O.B. OTC</v>
      </c>
      <c r="M4789" t="str">
        <f>IF(OR(I4789="PIZ BUIN",I4789="LISTERINE"),VLOOKUP(E4789,MAPEO!C:D,2,0)&amp;" "&amp;H4789,VLOOKUP(E4789,MAPEO!C:D,2,0))</f>
        <v>OB</v>
      </c>
      <c r="N4789">
        <f>VLOOKUP(F4789,MD!A:B,2,0)</f>
        <v>0</v>
      </c>
    </row>
    <row r="4790" spans="1:14">
      <c r="A4790" t="s">
        <v>133</v>
      </c>
      <c r="B4790" t="s">
        <v>0</v>
      </c>
      <c r="C4790" t="s">
        <v>229</v>
      </c>
      <c r="D4790" t="s">
        <v>405</v>
      </c>
      <c r="E4790" t="s">
        <v>630</v>
      </c>
      <c r="F4790" t="s">
        <v>488</v>
      </c>
      <c r="G4790" s="3">
        <v>128.69</v>
      </c>
      <c r="H4790" s="3" t="str">
        <f>VLOOKUP($A4790&amp;$C4790&amp;$B4790,Mapping!$C:$G,3,0)</f>
        <v>PHARMA</v>
      </c>
      <c r="I4790" t="str">
        <f>VLOOKUP($A4790&amp;$C4790&amp;$B4790,Mapping!$C:$G,4,0)</f>
        <v>O.B.</v>
      </c>
      <c r="J4790" t="str">
        <f t="shared" si="75"/>
        <v>DIGITAL</v>
      </c>
      <c r="K4790" t="str">
        <f>VLOOKUP($A4790&amp;$C4790&amp;$B4790,Mapping!$C:$G,5,0)</f>
        <v>Women Health</v>
      </c>
      <c r="L4790" t="str">
        <f>VLOOKUP(J4790&amp;H4790,Mapping!J:K,2,0)</f>
        <v>O.B. OTC</v>
      </c>
      <c r="M4790" t="str">
        <f>IF(OR(I4790="PIZ BUIN",I4790="LISTERINE"),VLOOKUP(E4790,MAPEO!C:D,2,0)&amp;" "&amp;H4790,VLOOKUP(E4790,MAPEO!C:D,2,0))</f>
        <v>OB</v>
      </c>
      <c r="N4790">
        <f>VLOOKUP(F4790,MD!A:B,2,0)</f>
        <v>0</v>
      </c>
    </row>
    <row r="4791" spans="1:14">
      <c r="A4791" t="s">
        <v>133</v>
      </c>
      <c r="B4791" t="s">
        <v>0</v>
      </c>
      <c r="C4791" t="s">
        <v>229</v>
      </c>
      <c r="D4791" t="s">
        <v>405</v>
      </c>
      <c r="E4791" t="s">
        <v>630</v>
      </c>
      <c r="F4791" t="s">
        <v>489</v>
      </c>
      <c r="G4791" s="3">
        <v>379.09</v>
      </c>
      <c r="H4791" s="3" t="str">
        <f>VLOOKUP($A4791&amp;$C4791&amp;$B4791,Mapping!$C:$G,3,0)</f>
        <v>PHARMA</v>
      </c>
      <c r="I4791" t="str">
        <f>VLOOKUP($A4791&amp;$C4791&amp;$B4791,Mapping!$C:$G,4,0)</f>
        <v>O.B.</v>
      </c>
      <c r="J4791" t="str">
        <f t="shared" si="75"/>
        <v>DIGITAL</v>
      </c>
      <c r="K4791" t="str">
        <f>VLOOKUP($A4791&amp;$C4791&amp;$B4791,Mapping!$C:$G,5,0)</f>
        <v>Women Health</v>
      </c>
      <c r="L4791" t="str">
        <f>VLOOKUP(J4791&amp;H4791,Mapping!J:K,2,0)</f>
        <v>O.B. OTC</v>
      </c>
      <c r="M4791" t="str">
        <f>IF(OR(I4791="PIZ BUIN",I4791="LISTERINE"),VLOOKUP(E4791,MAPEO!C:D,2,0)&amp;" "&amp;H4791,VLOOKUP(E4791,MAPEO!C:D,2,0))</f>
        <v>OB</v>
      </c>
      <c r="N4791">
        <f>VLOOKUP(F4791,MD!A:B,2,0)</f>
        <v>0</v>
      </c>
    </row>
    <row r="4792" spans="1:14">
      <c r="A4792" t="s">
        <v>133</v>
      </c>
      <c r="B4792" t="s">
        <v>0</v>
      </c>
      <c r="C4792" t="s">
        <v>229</v>
      </c>
      <c r="D4792" t="s">
        <v>405</v>
      </c>
      <c r="E4792" t="s">
        <v>630</v>
      </c>
      <c r="F4792" t="s">
        <v>490</v>
      </c>
      <c r="G4792" s="3">
        <v>3262.59</v>
      </c>
      <c r="H4792" s="3" t="str">
        <f>VLOOKUP($A4792&amp;$C4792&amp;$B4792,Mapping!$C:$G,3,0)</f>
        <v>PHARMA</v>
      </c>
      <c r="I4792" t="str">
        <f>VLOOKUP($A4792&amp;$C4792&amp;$B4792,Mapping!$C:$G,4,0)</f>
        <v>O.B.</v>
      </c>
      <c r="J4792" t="str">
        <f t="shared" si="75"/>
        <v>DIGITAL</v>
      </c>
      <c r="K4792" t="str">
        <f>VLOOKUP($A4792&amp;$C4792&amp;$B4792,Mapping!$C:$G,5,0)</f>
        <v>Women Health</v>
      </c>
      <c r="L4792" t="str">
        <f>VLOOKUP(J4792&amp;H4792,Mapping!J:K,2,0)</f>
        <v>O.B. OTC</v>
      </c>
      <c r="M4792" t="str">
        <f>IF(OR(I4792="PIZ BUIN",I4792="LISTERINE"),VLOOKUP(E4792,MAPEO!C:D,2,0)&amp;" "&amp;H4792,VLOOKUP(E4792,MAPEO!C:D,2,0))</f>
        <v>OB</v>
      </c>
      <c r="N4792">
        <f>VLOOKUP(F4792,MD!A:B,2,0)</f>
        <v>0</v>
      </c>
    </row>
    <row r="4793" spans="1:14">
      <c r="A4793" t="s">
        <v>133</v>
      </c>
      <c r="B4793" t="s">
        <v>0</v>
      </c>
      <c r="C4793" t="s">
        <v>229</v>
      </c>
      <c r="D4793" t="s">
        <v>405</v>
      </c>
      <c r="E4793" t="s">
        <v>630</v>
      </c>
      <c r="F4793" t="s">
        <v>491</v>
      </c>
      <c r="G4793" s="3">
        <v>10854.78</v>
      </c>
      <c r="H4793" s="3" t="str">
        <f>VLOOKUP($A4793&amp;$C4793&amp;$B4793,Mapping!$C:$G,3,0)</f>
        <v>PHARMA</v>
      </c>
      <c r="I4793" t="str">
        <f>VLOOKUP($A4793&amp;$C4793&amp;$B4793,Mapping!$C:$G,4,0)</f>
        <v>O.B.</v>
      </c>
      <c r="J4793" t="str">
        <f t="shared" si="75"/>
        <v>DIGITAL</v>
      </c>
      <c r="K4793" t="str">
        <f>VLOOKUP($A4793&amp;$C4793&amp;$B4793,Mapping!$C:$G,5,0)</f>
        <v>Women Health</v>
      </c>
      <c r="L4793" t="str">
        <f>VLOOKUP(J4793&amp;H4793,Mapping!J:K,2,0)</f>
        <v>O.B. OTC</v>
      </c>
      <c r="M4793" t="str">
        <f>IF(OR(I4793="PIZ BUIN",I4793="LISTERINE"),VLOOKUP(E4793,MAPEO!C:D,2,0)&amp;" "&amp;H4793,VLOOKUP(E4793,MAPEO!C:D,2,0))</f>
        <v>OB</v>
      </c>
      <c r="N4793">
        <f>VLOOKUP(F4793,MD!A:B,2,0)</f>
        <v>0</v>
      </c>
    </row>
    <row r="4794" spans="1:14">
      <c r="A4794" t="s">
        <v>133</v>
      </c>
      <c r="B4794" t="s">
        <v>0</v>
      </c>
      <c r="C4794" t="s">
        <v>229</v>
      </c>
      <c r="D4794" t="s">
        <v>405</v>
      </c>
      <c r="E4794" t="s">
        <v>630</v>
      </c>
      <c r="F4794" t="s">
        <v>492</v>
      </c>
      <c r="G4794" s="3">
        <v>6550.58</v>
      </c>
      <c r="H4794" s="3" t="str">
        <f>VLOOKUP($A4794&amp;$C4794&amp;$B4794,Mapping!$C:$G,3,0)</f>
        <v>PHARMA</v>
      </c>
      <c r="I4794" t="str">
        <f>VLOOKUP($A4794&amp;$C4794&amp;$B4794,Mapping!$C:$G,4,0)</f>
        <v>O.B.</v>
      </c>
      <c r="J4794" t="str">
        <f t="shared" si="75"/>
        <v>DIGITAL</v>
      </c>
      <c r="K4794" t="str">
        <f>VLOOKUP($A4794&amp;$C4794&amp;$B4794,Mapping!$C:$G,5,0)</f>
        <v>Women Health</v>
      </c>
      <c r="L4794" t="str">
        <f>VLOOKUP(J4794&amp;H4794,Mapping!J:K,2,0)</f>
        <v>O.B. OTC</v>
      </c>
      <c r="M4794" t="str">
        <f>IF(OR(I4794="PIZ BUIN",I4794="LISTERINE"),VLOOKUP(E4794,MAPEO!C:D,2,0)&amp;" "&amp;H4794,VLOOKUP(E4794,MAPEO!C:D,2,0))</f>
        <v>OB</v>
      </c>
      <c r="N4794">
        <f>VLOOKUP(F4794,MD!A:B,2,0)</f>
        <v>0</v>
      </c>
    </row>
    <row r="4795" spans="1:14">
      <c r="A4795" t="s">
        <v>133</v>
      </c>
      <c r="B4795" t="s">
        <v>0</v>
      </c>
      <c r="C4795" t="s">
        <v>229</v>
      </c>
      <c r="D4795" t="s">
        <v>405</v>
      </c>
      <c r="E4795" t="s">
        <v>630</v>
      </c>
      <c r="F4795" t="s">
        <v>493</v>
      </c>
      <c r="G4795" s="3">
        <v>16563.48</v>
      </c>
      <c r="H4795" s="3" t="str">
        <f>VLOOKUP($A4795&amp;$C4795&amp;$B4795,Mapping!$C:$G,3,0)</f>
        <v>PHARMA</v>
      </c>
      <c r="I4795" t="str">
        <f>VLOOKUP($A4795&amp;$C4795&amp;$B4795,Mapping!$C:$G,4,0)</f>
        <v>O.B.</v>
      </c>
      <c r="J4795" t="str">
        <f t="shared" si="75"/>
        <v>DIGITAL</v>
      </c>
      <c r="K4795" t="str">
        <f>VLOOKUP($A4795&amp;$C4795&amp;$B4795,Mapping!$C:$G,5,0)</f>
        <v>Women Health</v>
      </c>
      <c r="L4795" t="str">
        <f>VLOOKUP(J4795&amp;H4795,Mapping!J:K,2,0)</f>
        <v>O.B. OTC</v>
      </c>
      <c r="M4795" t="str">
        <f>IF(OR(I4795="PIZ BUIN",I4795="LISTERINE"),VLOOKUP(E4795,MAPEO!C:D,2,0)&amp;" "&amp;H4795,VLOOKUP(E4795,MAPEO!C:D,2,0))</f>
        <v>OB</v>
      </c>
      <c r="N4795">
        <f>VLOOKUP(F4795,MD!A:B,2,0)</f>
        <v>0</v>
      </c>
    </row>
    <row r="4796" spans="1:14">
      <c r="A4796" t="s">
        <v>133</v>
      </c>
      <c r="B4796" t="s">
        <v>0</v>
      </c>
      <c r="C4796" t="s">
        <v>229</v>
      </c>
      <c r="D4796" t="s">
        <v>405</v>
      </c>
      <c r="E4796" t="s">
        <v>630</v>
      </c>
      <c r="F4796" t="s">
        <v>95</v>
      </c>
      <c r="G4796" s="3">
        <v>823.88</v>
      </c>
      <c r="H4796" s="3" t="str">
        <f>VLOOKUP($A4796&amp;$C4796&amp;$B4796,Mapping!$C:$G,3,0)</f>
        <v>PHARMA</v>
      </c>
      <c r="I4796" t="str">
        <f>VLOOKUP($A4796&amp;$C4796&amp;$B4796,Mapping!$C:$G,4,0)</f>
        <v>O.B.</v>
      </c>
      <c r="J4796" t="str">
        <f t="shared" si="75"/>
        <v>DIGITAL</v>
      </c>
      <c r="K4796" t="str">
        <f>VLOOKUP($A4796&amp;$C4796&amp;$B4796,Mapping!$C:$G,5,0)</f>
        <v>Women Health</v>
      </c>
      <c r="L4796" t="str">
        <f>VLOOKUP(J4796&amp;H4796,Mapping!J:K,2,0)</f>
        <v>O.B. OTC</v>
      </c>
      <c r="M4796" t="str">
        <f>IF(OR(I4796="PIZ BUIN",I4796="LISTERINE"),VLOOKUP(E4796,MAPEO!C:D,2,0)&amp;" "&amp;H4796,VLOOKUP(E4796,MAPEO!C:D,2,0))</f>
        <v>OB</v>
      </c>
      <c r="N4796" t="str">
        <f>VLOOKUP(F4796,MD!A:B,2,0)</f>
        <v>YTD 2015</v>
      </c>
    </row>
    <row r="4797" spans="1:14">
      <c r="A4797" t="s">
        <v>133</v>
      </c>
      <c r="B4797" t="s">
        <v>0</v>
      </c>
      <c r="C4797" t="s">
        <v>229</v>
      </c>
      <c r="D4797" t="s">
        <v>405</v>
      </c>
      <c r="E4797" t="s">
        <v>630</v>
      </c>
      <c r="F4797" t="s">
        <v>96</v>
      </c>
      <c r="G4797" s="3">
        <v>1754.8</v>
      </c>
      <c r="H4797" s="3" t="str">
        <f>VLOOKUP($A4797&amp;$C4797&amp;$B4797,Mapping!$C:$G,3,0)</f>
        <v>PHARMA</v>
      </c>
      <c r="I4797" t="str">
        <f>VLOOKUP($A4797&amp;$C4797&amp;$B4797,Mapping!$C:$G,4,0)</f>
        <v>O.B.</v>
      </c>
      <c r="J4797" t="str">
        <f t="shared" si="75"/>
        <v>DIGITAL</v>
      </c>
      <c r="K4797" t="str">
        <f>VLOOKUP($A4797&amp;$C4797&amp;$B4797,Mapping!$C:$G,5,0)</f>
        <v>Women Health</v>
      </c>
      <c r="L4797" t="str">
        <f>VLOOKUP(J4797&amp;H4797,Mapping!J:K,2,0)</f>
        <v>O.B. OTC</v>
      </c>
      <c r="M4797" t="str">
        <f>IF(OR(I4797="PIZ BUIN",I4797="LISTERINE"),VLOOKUP(E4797,MAPEO!C:D,2,0)&amp;" "&amp;H4797,VLOOKUP(E4797,MAPEO!C:D,2,0))</f>
        <v>OB</v>
      </c>
      <c r="N4797" t="str">
        <f>VLOOKUP(F4797,MD!A:B,2,0)</f>
        <v>YTD 2015</v>
      </c>
    </row>
    <row r="4798" spans="1:14">
      <c r="A4798" t="s">
        <v>133</v>
      </c>
      <c r="B4798" t="s">
        <v>0</v>
      </c>
      <c r="C4798" t="s">
        <v>229</v>
      </c>
      <c r="D4798" t="s">
        <v>405</v>
      </c>
      <c r="E4798" t="s">
        <v>630</v>
      </c>
      <c r="F4798" t="s">
        <v>97</v>
      </c>
      <c r="G4798" s="3">
        <v>6961.67</v>
      </c>
      <c r="H4798" s="3" t="str">
        <f>VLOOKUP($A4798&amp;$C4798&amp;$B4798,Mapping!$C:$G,3,0)</f>
        <v>PHARMA</v>
      </c>
      <c r="I4798" t="str">
        <f>VLOOKUP($A4798&amp;$C4798&amp;$B4798,Mapping!$C:$G,4,0)</f>
        <v>O.B.</v>
      </c>
      <c r="J4798" t="str">
        <f t="shared" si="75"/>
        <v>DIGITAL</v>
      </c>
      <c r="K4798" t="str">
        <f>VLOOKUP($A4798&amp;$C4798&amp;$B4798,Mapping!$C:$G,5,0)</f>
        <v>Women Health</v>
      </c>
      <c r="L4798" t="str">
        <f>VLOOKUP(J4798&amp;H4798,Mapping!J:K,2,0)</f>
        <v>O.B. OTC</v>
      </c>
      <c r="M4798" t="str">
        <f>IF(OR(I4798="PIZ BUIN",I4798="LISTERINE"),VLOOKUP(E4798,MAPEO!C:D,2,0)&amp;" "&amp;H4798,VLOOKUP(E4798,MAPEO!C:D,2,0))</f>
        <v>OB</v>
      </c>
      <c r="N4798" t="str">
        <f>VLOOKUP(F4798,MD!A:B,2,0)</f>
        <v>YTD 2015</v>
      </c>
    </row>
    <row r="4799" spans="1:14">
      <c r="A4799" t="s">
        <v>133</v>
      </c>
      <c r="B4799" t="s">
        <v>0</v>
      </c>
      <c r="C4799" t="s">
        <v>229</v>
      </c>
      <c r="D4799" t="s">
        <v>405</v>
      </c>
      <c r="E4799" t="s">
        <v>630</v>
      </c>
      <c r="F4799" t="s">
        <v>101</v>
      </c>
      <c r="G4799" s="3">
        <v>509.33</v>
      </c>
      <c r="H4799" s="3" t="str">
        <f>VLOOKUP($A4799&amp;$C4799&amp;$B4799,Mapping!$C:$G,3,0)</f>
        <v>PHARMA</v>
      </c>
      <c r="I4799" t="str">
        <f>VLOOKUP($A4799&amp;$C4799&amp;$B4799,Mapping!$C:$G,4,0)</f>
        <v>O.B.</v>
      </c>
      <c r="J4799" t="str">
        <f t="shared" si="75"/>
        <v>DIGITAL</v>
      </c>
      <c r="K4799" t="str">
        <f>VLOOKUP($A4799&amp;$C4799&amp;$B4799,Mapping!$C:$G,5,0)</f>
        <v>Women Health</v>
      </c>
      <c r="L4799" t="str">
        <f>VLOOKUP(J4799&amp;H4799,Mapping!J:K,2,0)</f>
        <v>O.B. OTC</v>
      </c>
      <c r="M4799" t="str">
        <f>IF(OR(I4799="PIZ BUIN",I4799="LISTERINE"),VLOOKUP(E4799,MAPEO!C:D,2,0)&amp;" "&amp;H4799,VLOOKUP(E4799,MAPEO!C:D,2,0))</f>
        <v>OB</v>
      </c>
      <c r="N4799" t="str">
        <f>VLOOKUP(F4799,MD!A:B,2,0)</f>
        <v>YTD 2015</v>
      </c>
    </row>
    <row r="4800" spans="1:14">
      <c r="A4800" t="s">
        <v>133</v>
      </c>
      <c r="B4800" t="s">
        <v>0</v>
      </c>
      <c r="C4800" t="s">
        <v>229</v>
      </c>
      <c r="D4800" t="s">
        <v>405</v>
      </c>
      <c r="E4800" t="s">
        <v>630</v>
      </c>
      <c r="F4800" t="s">
        <v>104</v>
      </c>
      <c r="G4800" s="3">
        <v>5571.36</v>
      </c>
      <c r="H4800" s="3" t="str">
        <f>VLOOKUP($A4800&amp;$C4800&amp;$B4800,Mapping!$C:$G,3,0)</f>
        <v>PHARMA</v>
      </c>
      <c r="I4800" t="str">
        <f>VLOOKUP($A4800&amp;$C4800&amp;$B4800,Mapping!$C:$G,4,0)</f>
        <v>O.B.</v>
      </c>
      <c r="J4800" t="str">
        <f t="shared" si="75"/>
        <v>DIGITAL</v>
      </c>
      <c r="K4800" t="str">
        <f>VLOOKUP($A4800&amp;$C4800&amp;$B4800,Mapping!$C:$G,5,0)</f>
        <v>Women Health</v>
      </c>
      <c r="L4800" t="str">
        <f>VLOOKUP(J4800&amp;H4800,Mapping!J:K,2,0)</f>
        <v>O.B. OTC</v>
      </c>
      <c r="M4800" t="str">
        <f>IF(OR(I4800="PIZ BUIN",I4800="LISTERINE"),VLOOKUP(E4800,MAPEO!C:D,2,0)&amp;" "&amp;H4800,VLOOKUP(E4800,MAPEO!C:D,2,0))</f>
        <v>OB</v>
      </c>
      <c r="N4800" t="str">
        <f>VLOOKUP(F4800,MD!A:B,2,0)</f>
        <v>YTD 2015</v>
      </c>
    </row>
    <row r="4801" spans="1:14">
      <c r="A4801" t="s">
        <v>133</v>
      </c>
      <c r="B4801" t="s">
        <v>0</v>
      </c>
      <c r="C4801" t="s">
        <v>229</v>
      </c>
      <c r="D4801" t="s">
        <v>405</v>
      </c>
      <c r="E4801" t="s">
        <v>630</v>
      </c>
      <c r="F4801" t="s">
        <v>105</v>
      </c>
      <c r="G4801" s="3">
        <v>12474.62</v>
      </c>
      <c r="H4801" s="3" t="str">
        <f>VLOOKUP($A4801&amp;$C4801&amp;$B4801,Mapping!$C:$G,3,0)</f>
        <v>PHARMA</v>
      </c>
      <c r="I4801" t="str">
        <f>VLOOKUP($A4801&amp;$C4801&amp;$B4801,Mapping!$C:$G,4,0)</f>
        <v>O.B.</v>
      </c>
      <c r="J4801" t="str">
        <f t="shared" si="75"/>
        <v>DIGITAL</v>
      </c>
      <c r="K4801" t="str">
        <f>VLOOKUP($A4801&amp;$C4801&amp;$B4801,Mapping!$C:$G,5,0)</f>
        <v>Women Health</v>
      </c>
      <c r="L4801" t="str">
        <f>VLOOKUP(J4801&amp;H4801,Mapping!J:K,2,0)</f>
        <v>O.B. OTC</v>
      </c>
      <c r="M4801" t="str">
        <f>IF(OR(I4801="PIZ BUIN",I4801="LISTERINE"),VLOOKUP(E4801,MAPEO!C:D,2,0)&amp;" "&amp;H4801,VLOOKUP(E4801,MAPEO!C:D,2,0))</f>
        <v>OB</v>
      </c>
      <c r="N4801" t="str">
        <f>VLOOKUP(F4801,MD!A:B,2,0)</f>
        <v>YTD 2015</v>
      </c>
    </row>
    <row r="4802" spans="1:14">
      <c r="A4802" t="s">
        <v>133</v>
      </c>
      <c r="B4802" t="s">
        <v>0</v>
      </c>
      <c r="C4802" t="s">
        <v>229</v>
      </c>
      <c r="D4802" t="s">
        <v>405</v>
      </c>
      <c r="E4802" t="s">
        <v>630</v>
      </c>
      <c r="F4802" t="s">
        <v>106</v>
      </c>
      <c r="G4802" s="3">
        <v>5953.2</v>
      </c>
      <c r="H4802" s="3" t="str">
        <f>VLOOKUP($A4802&amp;$C4802&amp;$B4802,Mapping!$C:$G,3,0)</f>
        <v>PHARMA</v>
      </c>
      <c r="I4802" t="str">
        <f>VLOOKUP($A4802&amp;$C4802&amp;$B4802,Mapping!$C:$G,4,0)</f>
        <v>O.B.</v>
      </c>
      <c r="J4802" t="str">
        <f t="shared" si="75"/>
        <v>DIGITAL</v>
      </c>
      <c r="K4802" t="str">
        <f>VLOOKUP($A4802&amp;$C4802&amp;$B4802,Mapping!$C:$G,5,0)</f>
        <v>Women Health</v>
      </c>
      <c r="L4802" t="str">
        <f>VLOOKUP(J4802&amp;H4802,Mapping!J:K,2,0)</f>
        <v>O.B. OTC</v>
      </c>
      <c r="M4802" t="str">
        <f>IF(OR(I4802="PIZ BUIN",I4802="LISTERINE"),VLOOKUP(E4802,MAPEO!C:D,2,0)&amp;" "&amp;H4802,VLOOKUP(E4802,MAPEO!C:D,2,0))</f>
        <v>OB</v>
      </c>
      <c r="N4802" t="str">
        <f>VLOOKUP(F4802,MD!A:B,2,0)</f>
        <v>YTD 2015</v>
      </c>
    </row>
    <row r="4803" spans="1:14">
      <c r="A4803" t="s">
        <v>133</v>
      </c>
      <c r="B4803" t="s">
        <v>0</v>
      </c>
      <c r="C4803" t="s">
        <v>229</v>
      </c>
      <c r="D4803" t="s">
        <v>405</v>
      </c>
      <c r="E4803" t="s">
        <v>630</v>
      </c>
      <c r="F4803" t="s">
        <v>108</v>
      </c>
      <c r="G4803" s="3">
        <v>3030.05</v>
      </c>
      <c r="H4803" s="3" t="str">
        <f>VLOOKUP($A4803&amp;$C4803&amp;$B4803,Mapping!$C:$G,3,0)</f>
        <v>PHARMA</v>
      </c>
      <c r="I4803" t="str">
        <f>VLOOKUP($A4803&amp;$C4803&amp;$B4803,Mapping!$C:$G,4,0)</f>
        <v>O.B.</v>
      </c>
      <c r="J4803" t="str">
        <f t="shared" si="75"/>
        <v>DIGITAL</v>
      </c>
      <c r="K4803" t="str">
        <f>VLOOKUP($A4803&amp;$C4803&amp;$B4803,Mapping!$C:$G,5,0)</f>
        <v>Women Health</v>
      </c>
      <c r="L4803" t="str">
        <f>VLOOKUP(J4803&amp;H4803,Mapping!J:K,2,0)</f>
        <v>O.B. OTC</v>
      </c>
      <c r="M4803" t="str">
        <f>IF(OR(I4803="PIZ BUIN",I4803="LISTERINE"),VLOOKUP(E4803,MAPEO!C:D,2,0)&amp;" "&amp;H4803,VLOOKUP(E4803,MAPEO!C:D,2,0))</f>
        <v>OB</v>
      </c>
      <c r="N4803">
        <f>VLOOKUP(F4803,MD!A:B,2,0)</f>
        <v>0</v>
      </c>
    </row>
    <row r="4804" spans="1:14">
      <c r="A4804" t="s">
        <v>133</v>
      </c>
      <c r="B4804" t="s">
        <v>0</v>
      </c>
      <c r="C4804" t="s">
        <v>229</v>
      </c>
      <c r="D4804" t="s">
        <v>405</v>
      </c>
      <c r="E4804" t="s">
        <v>630</v>
      </c>
      <c r="F4804" t="s">
        <v>109</v>
      </c>
      <c r="G4804" s="3">
        <v>12318.78</v>
      </c>
      <c r="H4804" s="3" t="str">
        <f>VLOOKUP($A4804&amp;$C4804&amp;$B4804,Mapping!$C:$G,3,0)</f>
        <v>PHARMA</v>
      </c>
      <c r="I4804" t="str">
        <f>VLOOKUP($A4804&amp;$C4804&amp;$B4804,Mapping!$C:$G,4,0)</f>
        <v>O.B.</v>
      </c>
      <c r="J4804" t="str">
        <f t="shared" si="75"/>
        <v>DIGITAL</v>
      </c>
      <c r="K4804" t="str">
        <f>VLOOKUP($A4804&amp;$C4804&amp;$B4804,Mapping!$C:$G,5,0)</f>
        <v>Women Health</v>
      </c>
      <c r="L4804" t="str">
        <f>VLOOKUP(J4804&amp;H4804,Mapping!J:K,2,0)</f>
        <v>O.B. OTC</v>
      </c>
      <c r="M4804" t="str">
        <f>IF(OR(I4804="PIZ BUIN",I4804="LISTERINE"),VLOOKUP(E4804,MAPEO!C:D,2,0)&amp;" "&amp;H4804,VLOOKUP(E4804,MAPEO!C:D,2,0))</f>
        <v>OB</v>
      </c>
      <c r="N4804">
        <f>VLOOKUP(F4804,MD!A:B,2,0)</f>
        <v>0</v>
      </c>
    </row>
    <row r="4805" spans="1:14">
      <c r="A4805" t="s">
        <v>133</v>
      </c>
      <c r="B4805" t="s">
        <v>0</v>
      </c>
      <c r="C4805" t="s">
        <v>229</v>
      </c>
      <c r="D4805" t="s">
        <v>405</v>
      </c>
      <c r="E4805" t="s">
        <v>630</v>
      </c>
      <c r="F4805" t="s">
        <v>110</v>
      </c>
      <c r="G4805" s="3">
        <v>2990.12</v>
      </c>
      <c r="H4805" s="3" t="str">
        <f>VLOOKUP($A4805&amp;$C4805&amp;$B4805,Mapping!$C:$G,3,0)</f>
        <v>PHARMA</v>
      </c>
      <c r="I4805" t="str">
        <f>VLOOKUP($A4805&amp;$C4805&amp;$B4805,Mapping!$C:$G,4,0)</f>
        <v>O.B.</v>
      </c>
      <c r="J4805" t="str">
        <f t="shared" si="75"/>
        <v>DIGITAL</v>
      </c>
      <c r="K4805" t="str">
        <f>VLOOKUP($A4805&amp;$C4805&amp;$B4805,Mapping!$C:$G,5,0)</f>
        <v>Women Health</v>
      </c>
      <c r="L4805" t="str">
        <f>VLOOKUP(J4805&amp;H4805,Mapping!J:K,2,0)</f>
        <v>O.B. OTC</v>
      </c>
      <c r="M4805" t="str">
        <f>IF(OR(I4805="PIZ BUIN",I4805="LISTERINE"),VLOOKUP(E4805,MAPEO!C:D,2,0)&amp;" "&amp;H4805,VLOOKUP(E4805,MAPEO!C:D,2,0))</f>
        <v>OB</v>
      </c>
      <c r="N4805">
        <f>VLOOKUP(F4805,MD!A:B,2,0)</f>
        <v>0</v>
      </c>
    </row>
    <row r="4806" spans="1:14">
      <c r="A4806" t="s">
        <v>133</v>
      </c>
      <c r="B4806" t="s">
        <v>0</v>
      </c>
      <c r="C4806" t="s">
        <v>229</v>
      </c>
      <c r="D4806" t="s">
        <v>405</v>
      </c>
      <c r="E4806" t="s">
        <v>630</v>
      </c>
      <c r="F4806" t="s">
        <v>111</v>
      </c>
      <c r="G4806" s="3">
        <v>4735.09</v>
      </c>
      <c r="H4806" s="3" t="str">
        <f>VLOOKUP($A4806&amp;$C4806&amp;$B4806,Mapping!$C:$G,3,0)</f>
        <v>PHARMA</v>
      </c>
      <c r="I4806" t="str">
        <f>VLOOKUP($A4806&amp;$C4806&amp;$B4806,Mapping!$C:$G,4,0)</f>
        <v>O.B.</v>
      </c>
      <c r="J4806" t="str">
        <f t="shared" si="75"/>
        <v>DIGITAL</v>
      </c>
      <c r="K4806" t="str">
        <f>VLOOKUP($A4806&amp;$C4806&amp;$B4806,Mapping!$C:$G,5,0)</f>
        <v>Women Health</v>
      </c>
      <c r="L4806" t="str">
        <f>VLOOKUP(J4806&amp;H4806,Mapping!J:K,2,0)</f>
        <v>O.B. OTC</v>
      </c>
      <c r="M4806" t="str">
        <f>IF(OR(I4806="PIZ BUIN",I4806="LISTERINE"),VLOOKUP(E4806,MAPEO!C:D,2,0)&amp;" "&amp;H4806,VLOOKUP(E4806,MAPEO!C:D,2,0))</f>
        <v>OB</v>
      </c>
      <c r="N4806">
        <f>VLOOKUP(F4806,MD!A:B,2,0)</f>
        <v>0</v>
      </c>
    </row>
    <row r="4807" spans="1:14">
      <c r="A4807" t="s">
        <v>133</v>
      </c>
      <c r="B4807" t="s">
        <v>0</v>
      </c>
      <c r="C4807" t="s">
        <v>229</v>
      </c>
      <c r="D4807" t="s">
        <v>405</v>
      </c>
      <c r="E4807" t="s">
        <v>630</v>
      </c>
      <c r="F4807" t="s">
        <v>114</v>
      </c>
      <c r="G4807" s="3">
        <v>16888.97</v>
      </c>
      <c r="H4807" s="3" t="str">
        <f>VLOOKUP($A4807&amp;$C4807&amp;$B4807,Mapping!$C:$G,3,0)</f>
        <v>PHARMA</v>
      </c>
      <c r="I4807" t="str">
        <f>VLOOKUP($A4807&amp;$C4807&amp;$B4807,Mapping!$C:$G,4,0)</f>
        <v>O.B.</v>
      </c>
      <c r="J4807" t="str">
        <f t="shared" si="75"/>
        <v>DIGITAL</v>
      </c>
      <c r="K4807" t="str">
        <f>VLOOKUP($A4807&amp;$C4807&amp;$B4807,Mapping!$C:$G,5,0)</f>
        <v>Women Health</v>
      </c>
      <c r="L4807" t="str">
        <f>VLOOKUP(J4807&amp;H4807,Mapping!J:K,2,0)</f>
        <v>O.B. OTC</v>
      </c>
      <c r="M4807" t="str">
        <f>IF(OR(I4807="PIZ BUIN",I4807="LISTERINE"),VLOOKUP(E4807,MAPEO!C:D,2,0)&amp;" "&amp;H4807,VLOOKUP(E4807,MAPEO!C:D,2,0))</f>
        <v>OB</v>
      </c>
      <c r="N4807">
        <f>VLOOKUP(F4807,MD!A:B,2,0)</f>
        <v>0</v>
      </c>
    </row>
    <row r="4808" spans="1:14">
      <c r="A4808" t="s">
        <v>133</v>
      </c>
      <c r="B4808" t="s">
        <v>0</v>
      </c>
      <c r="C4808" t="s">
        <v>229</v>
      </c>
      <c r="D4808" t="s">
        <v>405</v>
      </c>
      <c r="E4808" t="s">
        <v>630</v>
      </c>
      <c r="F4808" t="s">
        <v>115</v>
      </c>
      <c r="G4808" s="3">
        <v>1538.43</v>
      </c>
      <c r="H4808" s="3" t="str">
        <f>VLOOKUP($A4808&amp;$C4808&amp;$B4808,Mapping!$C:$G,3,0)</f>
        <v>PHARMA</v>
      </c>
      <c r="I4808" t="str">
        <f>VLOOKUP($A4808&amp;$C4808&amp;$B4808,Mapping!$C:$G,4,0)</f>
        <v>O.B.</v>
      </c>
      <c r="J4808" t="str">
        <f t="shared" si="75"/>
        <v>DIGITAL</v>
      </c>
      <c r="K4808" t="str">
        <f>VLOOKUP($A4808&amp;$C4808&amp;$B4808,Mapping!$C:$G,5,0)</f>
        <v>Women Health</v>
      </c>
      <c r="L4808" t="str">
        <f>VLOOKUP(J4808&amp;H4808,Mapping!J:K,2,0)</f>
        <v>O.B. OTC</v>
      </c>
      <c r="M4808" t="str">
        <f>IF(OR(I4808="PIZ BUIN",I4808="LISTERINE"),VLOOKUP(E4808,MAPEO!C:D,2,0)&amp;" "&amp;H4808,VLOOKUP(E4808,MAPEO!C:D,2,0))</f>
        <v>OB</v>
      </c>
      <c r="N4808" t="str">
        <f>VLOOKUP(F4808,MD!A:B,2,0)</f>
        <v>YTD 2016</v>
      </c>
    </row>
    <row r="4809" spans="1:14">
      <c r="A4809" t="s">
        <v>133</v>
      </c>
      <c r="B4809" t="s">
        <v>0</v>
      </c>
      <c r="C4809" t="s">
        <v>229</v>
      </c>
      <c r="D4809" t="s">
        <v>405</v>
      </c>
      <c r="E4809" t="s">
        <v>630</v>
      </c>
      <c r="F4809" t="s">
        <v>117</v>
      </c>
      <c r="G4809" s="3">
        <v>1572.48</v>
      </c>
      <c r="H4809" s="3" t="str">
        <f>VLOOKUP($A4809&amp;$C4809&amp;$B4809,Mapping!$C:$G,3,0)</f>
        <v>PHARMA</v>
      </c>
      <c r="I4809" t="str">
        <f>VLOOKUP($A4809&amp;$C4809&amp;$B4809,Mapping!$C:$G,4,0)</f>
        <v>O.B.</v>
      </c>
      <c r="J4809" t="str">
        <f t="shared" si="75"/>
        <v>DIGITAL</v>
      </c>
      <c r="K4809" t="str">
        <f>VLOOKUP($A4809&amp;$C4809&amp;$B4809,Mapping!$C:$G,5,0)</f>
        <v>Women Health</v>
      </c>
      <c r="L4809" t="str">
        <f>VLOOKUP(J4809&amp;H4809,Mapping!J:K,2,0)</f>
        <v>O.B. OTC</v>
      </c>
      <c r="M4809" t="str">
        <f>IF(OR(I4809="PIZ BUIN",I4809="LISTERINE"),VLOOKUP(E4809,MAPEO!C:D,2,0)&amp;" "&amp;H4809,VLOOKUP(E4809,MAPEO!C:D,2,0))</f>
        <v>OB</v>
      </c>
      <c r="N4809" t="str">
        <f>VLOOKUP(F4809,MD!A:B,2,0)</f>
        <v>YTD 2016</v>
      </c>
    </row>
    <row r="4810" spans="1:14">
      <c r="A4810" t="s">
        <v>133</v>
      </c>
      <c r="B4810" t="s">
        <v>0</v>
      </c>
      <c r="C4810" t="s">
        <v>229</v>
      </c>
      <c r="D4810" t="s">
        <v>405</v>
      </c>
      <c r="E4810" t="s">
        <v>630</v>
      </c>
      <c r="F4810" t="s">
        <v>118</v>
      </c>
      <c r="G4810" s="3">
        <v>5769.71</v>
      </c>
      <c r="H4810" s="3" t="str">
        <f>VLOOKUP($A4810&amp;$C4810&amp;$B4810,Mapping!$C:$G,3,0)</f>
        <v>PHARMA</v>
      </c>
      <c r="I4810" t="str">
        <f>VLOOKUP($A4810&amp;$C4810&amp;$B4810,Mapping!$C:$G,4,0)</f>
        <v>O.B.</v>
      </c>
      <c r="J4810" t="str">
        <f t="shared" si="75"/>
        <v>DIGITAL</v>
      </c>
      <c r="K4810" t="str">
        <f>VLOOKUP($A4810&amp;$C4810&amp;$B4810,Mapping!$C:$G,5,0)</f>
        <v>Women Health</v>
      </c>
      <c r="L4810" t="str">
        <f>VLOOKUP(J4810&amp;H4810,Mapping!J:K,2,0)</f>
        <v>O.B. OTC</v>
      </c>
      <c r="M4810" t="str">
        <f>IF(OR(I4810="PIZ BUIN",I4810="LISTERINE"),VLOOKUP(E4810,MAPEO!C:D,2,0)&amp;" "&amp;H4810,VLOOKUP(E4810,MAPEO!C:D,2,0))</f>
        <v>OB</v>
      </c>
      <c r="N4810" t="str">
        <f>VLOOKUP(F4810,MD!A:B,2,0)</f>
        <v>YTD 2016</v>
      </c>
    </row>
    <row r="4811" spans="1:14">
      <c r="A4811" t="s">
        <v>133</v>
      </c>
      <c r="B4811" t="s">
        <v>0</v>
      </c>
      <c r="C4811" t="s">
        <v>229</v>
      </c>
      <c r="D4811" t="s">
        <v>405</v>
      </c>
      <c r="E4811" t="s">
        <v>631</v>
      </c>
      <c r="F4811" t="s">
        <v>482</v>
      </c>
      <c r="G4811" s="3">
        <v>1060.29</v>
      </c>
      <c r="H4811" s="3" t="str">
        <f>VLOOKUP($A4811&amp;$C4811&amp;$B4811,Mapping!$C:$G,3,0)</f>
        <v>PHARMA</v>
      </c>
      <c r="I4811" t="str">
        <f>VLOOKUP($A4811&amp;$C4811&amp;$B4811,Mapping!$C:$G,4,0)</f>
        <v>O.B.</v>
      </c>
      <c r="J4811" t="str">
        <f t="shared" si="75"/>
        <v>DIGITAL</v>
      </c>
      <c r="K4811" t="str">
        <f>VLOOKUP($A4811&amp;$C4811&amp;$B4811,Mapping!$C:$G,5,0)</f>
        <v>Women Health</v>
      </c>
      <c r="L4811" t="str">
        <f>VLOOKUP(J4811&amp;H4811,Mapping!J:K,2,0)</f>
        <v>O.B. OTC</v>
      </c>
      <c r="M4811" t="str">
        <f>IF(OR(I4811="PIZ BUIN",I4811="LISTERINE"),VLOOKUP(E4811,MAPEO!C:D,2,0)&amp;" "&amp;H4811,VLOOKUP(E4811,MAPEO!C:D,2,0))</f>
        <v>OB</v>
      </c>
      <c r="N4811">
        <f>VLOOKUP(F4811,MD!A:B,2,0)</f>
        <v>0</v>
      </c>
    </row>
    <row r="4812" spans="1:14">
      <c r="A4812" t="s">
        <v>133</v>
      </c>
      <c r="B4812" t="s">
        <v>0</v>
      </c>
      <c r="C4812" t="s">
        <v>229</v>
      </c>
      <c r="D4812" t="s">
        <v>405</v>
      </c>
      <c r="E4812" t="s">
        <v>631</v>
      </c>
      <c r="F4812" t="s">
        <v>483</v>
      </c>
      <c r="G4812" s="3">
        <v>2593.67</v>
      </c>
      <c r="H4812" s="3" t="str">
        <f>VLOOKUP($A4812&amp;$C4812&amp;$B4812,Mapping!$C:$G,3,0)</f>
        <v>PHARMA</v>
      </c>
      <c r="I4812" t="str">
        <f>VLOOKUP($A4812&amp;$C4812&amp;$B4812,Mapping!$C:$G,4,0)</f>
        <v>O.B.</v>
      </c>
      <c r="J4812" t="str">
        <f t="shared" si="75"/>
        <v>DIGITAL</v>
      </c>
      <c r="K4812" t="str">
        <f>VLOOKUP($A4812&amp;$C4812&amp;$B4812,Mapping!$C:$G,5,0)</f>
        <v>Women Health</v>
      </c>
      <c r="L4812" t="str">
        <f>VLOOKUP(J4812&amp;H4812,Mapping!J:K,2,0)</f>
        <v>O.B. OTC</v>
      </c>
      <c r="M4812" t="str">
        <f>IF(OR(I4812="PIZ BUIN",I4812="LISTERINE"),VLOOKUP(E4812,MAPEO!C:D,2,0)&amp;" "&amp;H4812,VLOOKUP(E4812,MAPEO!C:D,2,0))</f>
        <v>OB</v>
      </c>
      <c r="N4812">
        <f>VLOOKUP(F4812,MD!A:B,2,0)</f>
        <v>0</v>
      </c>
    </row>
    <row r="4813" spans="1:14">
      <c r="A4813" t="s">
        <v>133</v>
      </c>
      <c r="B4813" t="s">
        <v>0</v>
      </c>
      <c r="C4813" t="s">
        <v>229</v>
      </c>
      <c r="D4813" t="s">
        <v>405</v>
      </c>
      <c r="E4813" t="s">
        <v>631</v>
      </c>
      <c r="F4813" t="s">
        <v>484</v>
      </c>
      <c r="G4813" s="3">
        <v>11554</v>
      </c>
      <c r="H4813" s="3" t="str">
        <f>VLOOKUP($A4813&amp;$C4813&amp;$B4813,Mapping!$C:$G,3,0)</f>
        <v>PHARMA</v>
      </c>
      <c r="I4813" t="str">
        <f>VLOOKUP($A4813&amp;$C4813&amp;$B4813,Mapping!$C:$G,4,0)</f>
        <v>O.B.</v>
      </c>
      <c r="J4813" t="str">
        <f t="shared" si="75"/>
        <v>DIGITAL</v>
      </c>
      <c r="K4813" t="str">
        <f>VLOOKUP($A4813&amp;$C4813&amp;$B4813,Mapping!$C:$G,5,0)</f>
        <v>Women Health</v>
      </c>
      <c r="L4813" t="str">
        <f>VLOOKUP(J4813&amp;H4813,Mapping!J:K,2,0)</f>
        <v>O.B. OTC</v>
      </c>
      <c r="M4813" t="str">
        <f>IF(OR(I4813="PIZ BUIN",I4813="LISTERINE"),VLOOKUP(E4813,MAPEO!C:D,2,0)&amp;" "&amp;H4813,VLOOKUP(E4813,MAPEO!C:D,2,0))</f>
        <v>OB</v>
      </c>
      <c r="N4813">
        <f>VLOOKUP(F4813,MD!A:B,2,0)</f>
        <v>0</v>
      </c>
    </row>
    <row r="4814" spans="1:14">
      <c r="A4814" t="s">
        <v>133</v>
      </c>
      <c r="B4814" t="s">
        <v>0</v>
      </c>
      <c r="C4814" t="s">
        <v>229</v>
      </c>
      <c r="D4814" t="s">
        <v>405</v>
      </c>
      <c r="E4814" t="s">
        <v>631</v>
      </c>
      <c r="F4814" t="s">
        <v>485</v>
      </c>
      <c r="G4814" s="3">
        <v>3564.17</v>
      </c>
      <c r="H4814" s="3" t="str">
        <f>VLOOKUP($A4814&amp;$C4814&amp;$B4814,Mapping!$C:$G,3,0)</f>
        <v>PHARMA</v>
      </c>
      <c r="I4814" t="str">
        <f>VLOOKUP($A4814&amp;$C4814&amp;$B4814,Mapping!$C:$G,4,0)</f>
        <v>O.B.</v>
      </c>
      <c r="J4814" t="str">
        <f t="shared" si="75"/>
        <v>DIGITAL</v>
      </c>
      <c r="K4814" t="str">
        <f>VLOOKUP($A4814&amp;$C4814&amp;$B4814,Mapping!$C:$G,5,0)</f>
        <v>Women Health</v>
      </c>
      <c r="L4814" t="str">
        <f>VLOOKUP(J4814&amp;H4814,Mapping!J:K,2,0)</f>
        <v>O.B. OTC</v>
      </c>
      <c r="M4814" t="str">
        <f>IF(OR(I4814="PIZ BUIN",I4814="LISTERINE"),VLOOKUP(E4814,MAPEO!C:D,2,0)&amp;" "&amp;H4814,VLOOKUP(E4814,MAPEO!C:D,2,0))</f>
        <v>OB</v>
      </c>
      <c r="N4814">
        <f>VLOOKUP(F4814,MD!A:B,2,0)</f>
        <v>0</v>
      </c>
    </row>
    <row r="4815" spans="1:14">
      <c r="A4815" t="s">
        <v>133</v>
      </c>
      <c r="B4815" t="s">
        <v>0</v>
      </c>
      <c r="C4815" t="s">
        <v>229</v>
      </c>
      <c r="D4815" t="s">
        <v>405</v>
      </c>
      <c r="E4815" t="s">
        <v>631</v>
      </c>
      <c r="F4815" t="s">
        <v>486</v>
      </c>
      <c r="G4815" s="3">
        <v>8231.15</v>
      </c>
      <c r="H4815" s="3" t="str">
        <f>VLOOKUP($A4815&amp;$C4815&amp;$B4815,Mapping!$C:$G,3,0)</f>
        <v>PHARMA</v>
      </c>
      <c r="I4815" t="str">
        <f>VLOOKUP($A4815&amp;$C4815&amp;$B4815,Mapping!$C:$G,4,0)</f>
        <v>O.B.</v>
      </c>
      <c r="J4815" t="str">
        <f t="shared" si="75"/>
        <v>DIGITAL</v>
      </c>
      <c r="K4815" t="str">
        <f>VLOOKUP($A4815&amp;$C4815&amp;$B4815,Mapping!$C:$G,5,0)</f>
        <v>Women Health</v>
      </c>
      <c r="L4815" t="str">
        <f>VLOOKUP(J4815&amp;H4815,Mapping!J:K,2,0)</f>
        <v>O.B. OTC</v>
      </c>
      <c r="M4815" t="str">
        <f>IF(OR(I4815="PIZ BUIN",I4815="LISTERINE"),VLOOKUP(E4815,MAPEO!C:D,2,0)&amp;" "&amp;H4815,VLOOKUP(E4815,MAPEO!C:D,2,0))</f>
        <v>OB</v>
      </c>
      <c r="N4815">
        <f>VLOOKUP(F4815,MD!A:B,2,0)</f>
        <v>0</v>
      </c>
    </row>
    <row r="4816" spans="1:14">
      <c r="A4816" t="s">
        <v>133</v>
      </c>
      <c r="B4816" t="s">
        <v>0</v>
      </c>
      <c r="C4816" t="s">
        <v>229</v>
      </c>
      <c r="D4816" t="s">
        <v>405</v>
      </c>
      <c r="E4816" t="s">
        <v>631</v>
      </c>
      <c r="F4816" t="s">
        <v>487</v>
      </c>
      <c r="G4816" s="3">
        <v>10576.16</v>
      </c>
      <c r="H4816" s="3" t="str">
        <f>VLOOKUP($A4816&amp;$C4816&amp;$B4816,Mapping!$C:$G,3,0)</f>
        <v>PHARMA</v>
      </c>
      <c r="I4816" t="str">
        <f>VLOOKUP($A4816&amp;$C4816&amp;$B4816,Mapping!$C:$G,4,0)</f>
        <v>O.B.</v>
      </c>
      <c r="J4816" t="str">
        <f t="shared" si="75"/>
        <v>DIGITAL</v>
      </c>
      <c r="K4816" t="str">
        <f>VLOOKUP($A4816&amp;$C4816&amp;$B4816,Mapping!$C:$G,5,0)</f>
        <v>Women Health</v>
      </c>
      <c r="L4816" t="str">
        <f>VLOOKUP(J4816&amp;H4816,Mapping!J:K,2,0)</f>
        <v>O.B. OTC</v>
      </c>
      <c r="M4816" t="str">
        <f>IF(OR(I4816="PIZ BUIN",I4816="LISTERINE"),VLOOKUP(E4816,MAPEO!C:D,2,0)&amp;" "&amp;H4816,VLOOKUP(E4816,MAPEO!C:D,2,0))</f>
        <v>OB</v>
      </c>
      <c r="N4816">
        <f>VLOOKUP(F4816,MD!A:B,2,0)</f>
        <v>0</v>
      </c>
    </row>
    <row r="4817" spans="1:14">
      <c r="A4817" t="s">
        <v>133</v>
      </c>
      <c r="B4817" t="s">
        <v>0</v>
      </c>
      <c r="C4817" t="s">
        <v>229</v>
      </c>
      <c r="D4817" t="s">
        <v>405</v>
      </c>
      <c r="E4817" t="s">
        <v>631</v>
      </c>
      <c r="F4817" t="s">
        <v>488</v>
      </c>
      <c r="G4817" s="3">
        <v>925.88</v>
      </c>
      <c r="H4817" s="3" t="str">
        <f>VLOOKUP($A4817&amp;$C4817&amp;$B4817,Mapping!$C:$G,3,0)</f>
        <v>PHARMA</v>
      </c>
      <c r="I4817" t="str">
        <f>VLOOKUP($A4817&amp;$C4817&amp;$B4817,Mapping!$C:$G,4,0)</f>
        <v>O.B.</v>
      </c>
      <c r="J4817" t="str">
        <f t="shared" si="75"/>
        <v>DIGITAL</v>
      </c>
      <c r="K4817" t="str">
        <f>VLOOKUP($A4817&amp;$C4817&amp;$B4817,Mapping!$C:$G,5,0)</f>
        <v>Women Health</v>
      </c>
      <c r="L4817" t="str">
        <f>VLOOKUP(J4817&amp;H4817,Mapping!J:K,2,0)</f>
        <v>O.B. OTC</v>
      </c>
      <c r="M4817" t="str">
        <f>IF(OR(I4817="PIZ BUIN",I4817="LISTERINE"),VLOOKUP(E4817,MAPEO!C:D,2,0)&amp;" "&amp;H4817,VLOOKUP(E4817,MAPEO!C:D,2,0))</f>
        <v>OB</v>
      </c>
      <c r="N4817">
        <f>VLOOKUP(F4817,MD!A:B,2,0)</f>
        <v>0</v>
      </c>
    </row>
    <row r="4818" spans="1:14">
      <c r="A4818" t="s">
        <v>133</v>
      </c>
      <c r="B4818" t="s">
        <v>0</v>
      </c>
      <c r="C4818" t="s">
        <v>229</v>
      </c>
      <c r="D4818" t="s">
        <v>405</v>
      </c>
      <c r="E4818" t="s">
        <v>631</v>
      </c>
      <c r="F4818" t="s">
        <v>489</v>
      </c>
      <c r="G4818" s="3">
        <v>4316.78</v>
      </c>
      <c r="H4818" s="3" t="str">
        <f>VLOOKUP($A4818&amp;$C4818&amp;$B4818,Mapping!$C:$G,3,0)</f>
        <v>PHARMA</v>
      </c>
      <c r="I4818" t="str">
        <f>VLOOKUP($A4818&amp;$C4818&amp;$B4818,Mapping!$C:$G,4,0)</f>
        <v>O.B.</v>
      </c>
      <c r="J4818" t="str">
        <f t="shared" si="75"/>
        <v>DIGITAL</v>
      </c>
      <c r="K4818" t="str">
        <f>VLOOKUP($A4818&amp;$C4818&amp;$B4818,Mapping!$C:$G,5,0)</f>
        <v>Women Health</v>
      </c>
      <c r="L4818" t="str">
        <f>VLOOKUP(J4818&amp;H4818,Mapping!J:K,2,0)</f>
        <v>O.B. OTC</v>
      </c>
      <c r="M4818" t="str">
        <f>IF(OR(I4818="PIZ BUIN",I4818="LISTERINE"),VLOOKUP(E4818,MAPEO!C:D,2,0)&amp;" "&amp;H4818,VLOOKUP(E4818,MAPEO!C:D,2,0))</f>
        <v>OB</v>
      </c>
      <c r="N4818">
        <f>VLOOKUP(F4818,MD!A:B,2,0)</f>
        <v>0</v>
      </c>
    </row>
    <row r="4819" spans="1:14">
      <c r="A4819" t="s">
        <v>133</v>
      </c>
      <c r="B4819" t="s">
        <v>0</v>
      </c>
      <c r="C4819" t="s">
        <v>229</v>
      </c>
      <c r="D4819" t="s">
        <v>405</v>
      </c>
      <c r="E4819" t="s">
        <v>631</v>
      </c>
      <c r="F4819" t="s">
        <v>490</v>
      </c>
      <c r="G4819" s="3">
        <v>16834.169999999998</v>
      </c>
      <c r="H4819" s="3" t="str">
        <f>VLOOKUP($A4819&amp;$C4819&amp;$B4819,Mapping!$C:$G,3,0)</f>
        <v>PHARMA</v>
      </c>
      <c r="I4819" t="str">
        <f>VLOOKUP($A4819&amp;$C4819&amp;$B4819,Mapping!$C:$G,4,0)</f>
        <v>O.B.</v>
      </c>
      <c r="J4819" t="str">
        <f t="shared" si="75"/>
        <v>DIGITAL</v>
      </c>
      <c r="K4819" t="str">
        <f>VLOOKUP($A4819&amp;$C4819&amp;$B4819,Mapping!$C:$G,5,0)</f>
        <v>Women Health</v>
      </c>
      <c r="L4819" t="str">
        <f>VLOOKUP(J4819&amp;H4819,Mapping!J:K,2,0)</f>
        <v>O.B. OTC</v>
      </c>
      <c r="M4819" t="str">
        <f>IF(OR(I4819="PIZ BUIN",I4819="LISTERINE"),VLOOKUP(E4819,MAPEO!C:D,2,0)&amp;" "&amp;H4819,VLOOKUP(E4819,MAPEO!C:D,2,0))</f>
        <v>OB</v>
      </c>
      <c r="N4819">
        <f>VLOOKUP(F4819,MD!A:B,2,0)</f>
        <v>0</v>
      </c>
    </row>
    <row r="4820" spans="1:14">
      <c r="A4820" t="s">
        <v>133</v>
      </c>
      <c r="B4820" t="s">
        <v>0</v>
      </c>
      <c r="C4820" t="s">
        <v>229</v>
      </c>
      <c r="D4820" t="s">
        <v>405</v>
      </c>
      <c r="E4820" t="s">
        <v>631</v>
      </c>
      <c r="F4820" t="s">
        <v>491</v>
      </c>
      <c r="G4820" s="3">
        <v>7138.42</v>
      </c>
      <c r="H4820" s="3" t="str">
        <f>VLOOKUP($A4820&amp;$C4820&amp;$B4820,Mapping!$C:$G,3,0)</f>
        <v>PHARMA</v>
      </c>
      <c r="I4820" t="str">
        <f>VLOOKUP($A4820&amp;$C4820&amp;$B4820,Mapping!$C:$G,4,0)</f>
        <v>O.B.</v>
      </c>
      <c r="J4820" t="str">
        <f t="shared" si="75"/>
        <v>DIGITAL</v>
      </c>
      <c r="K4820" t="str">
        <f>VLOOKUP($A4820&amp;$C4820&amp;$B4820,Mapping!$C:$G,5,0)</f>
        <v>Women Health</v>
      </c>
      <c r="L4820" t="str">
        <f>VLOOKUP(J4820&amp;H4820,Mapping!J:K,2,0)</f>
        <v>O.B. OTC</v>
      </c>
      <c r="M4820" t="str">
        <f>IF(OR(I4820="PIZ BUIN",I4820="LISTERINE"),VLOOKUP(E4820,MAPEO!C:D,2,0)&amp;" "&amp;H4820,VLOOKUP(E4820,MAPEO!C:D,2,0))</f>
        <v>OB</v>
      </c>
      <c r="N4820">
        <f>VLOOKUP(F4820,MD!A:B,2,0)</f>
        <v>0</v>
      </c>
    </row>
    <row r="4821" spans="1:14">
      <c r="A4821" t="s">
        <v>133</v>
      </c>
      <c r="B4821" t="s">
        <v>0</v>
      </c>
      <c r="C4821" t="s">
        <v>229</v>
      </c>
      <c r="D4821" t="s">
        <v>405</v>
      </c>
      <c r="E4821" t="s">
        <v>631</v>
      </c>
      <c r="F4821" t="s">
        <v>492</v>
      </c>
      <c r="G4821" s="3">
        <v>4682.74</v>
      </c>
      <c r="H4821" s="3" t="str">
        <f>VLOOKUP($A4821&amp;$C4821&amp;$B4821,Mapping!$C:$G,3,0)</f>
        <v>PHARMA</v>
      </c>
      <c r="I4821" t="str">
        <f>VLOOKUP($A4821&amp;$C4821&amp;$B4821,Mapping!$C:$G,4,0)</f>
        <v>O.B.</v>
      </c>
      <c r="J4821" t="str">
        <f t="shared" si="75"/>
        <v>DIGITAL</v>
      </c>
      <c r="K4821" t="str">
        <f>VLOOKUP($A4821&amp;$C4821&amp;$B4821,Mapping!$C:$G,5,0)</f>
        <v>Women Health</v>
      </c>
      <c r="L4821" t="str">
        <f>VLOOKUP(J4821&amp;H4821,Mapping!J:K,2,0)</f>
        <v>O.B. OTC</v>
      </c>
      <c r="M4821" t="str">
        <f>IF(OR(I4821="PIZ BUIN",I4821="LISTERINE"),VLOOKUP(E4821,MAPEO!C:D,2,0)&amp;" "&amp;H4821,VLOOKUP(E4821,MAPEO!C:D,2,0))</f>
        <v>OB</v>
      </c>
      <c r="N4821">
        <f>VLOOKUP(F4821,MD!A:B,2,0)</f>
        <v>0</v>
      </c>
    </row>
    <row r="4822" spans="1:14">
      <c r="A4822" t="s">
        <v>133</v>
      </c>
      <c r="B4822" t="s">
        <v>0</v>
      </c>
      <c r="C4822" t="s">
        <v>229</v>
      </c>
      <c r="D4822" t="s">
        <v>405</v>
      </c>
      <c r="E4822" t="s">
        <v>631</v>
      </c>
      <c r="F4822" t="s">
        <v>493</v>
      </c>
      <c r="G4822" s="3">
        <v>21358.16</v>
      </c>
      <c r="H4822" s="3" t="str">
        <f>VLOOKUP($A4822&amp;$C4822&amp;$B4822,Mapping!$C:$G,3,0)</f>
        <v>PHARMA</v>
      </c>
      <c r="I4822" t="str">
        <f>VLOOKUP($A4822&amp;$C4822&amp;$B4822,Mapping!$C:$G,4,0)</f>
        <v>O.B.</v>
      </c>
      <c r="J4822" t="str">
        <f t="shared" si="75"/>
        <v>DIGITAL</v>
      </c>
      <c r="K4822" t="str">
        <f>VLOOKUP($A4822&amp;$C4822&amp;$B4822,Mapping!$C:$G,5,0)</f>
        <v>Women Health</v>
      </c>
      <c r="L4822" t="str">
        <f>VLOOKUP(J4822&amp;H4822,Mapping!J:K,2,0)</f>
        <v>O.B. OTC</v>
      </c>
      <c r="M4822" t="str">
        <f>IF(OR(I4822="PIZ BUIN",I4822="LISTERINE"),VLOOKUP(E4822,MAPEO!C:D,2,0)&amp;" "&amp;H4822,VLOOKUP(E4822,MAPEO!C:D,2,0))</f>
        <v>OB</v>
      </c>
      <c r="N4822">
        <f>VLOOKUP(F4822,MD!A:B,2,0)</f>
        <v>0</v>
      </c>
    </row>
    <row r="4823" spans="1:14">
      <c r="A4823" t="s">
        <v>133</v>
      </c>
      <c r="B4823" t="s">
        <v>0</v>
      </c>
      <c r="C4823" t="s">
        <v>229</v>
      </c>
      <c r="D4823" t="s">
        <v>405</v>
      </c>
      <c r="E4823" t="s">
        <v>631</v>
      </c>
      <c r="F4823" t="s">
        <v>95</v>
      </c>
      <c r="G4823" s="3">
        <v>1016.71</v>
      </c>
      <c r="H4823" s="3" t="str">
        <f>VLOOKUP($A4823&amp;$C4823&amp;$B4823,Mapping!$C:$G,3,0)</f>
        <v>PHARMA</v>
      </c>
      <c r="I4823" t="str">
        <f>VLOOKUP($A4823&amp;$C4823&amp;$B4823,Mapping!$C:$G,4,0)</f>
        <v>O.B.</v>
      </c>
      <c r="J4823" t="str">
        <f t="shared" si="75"/>
        <v>DIGITAL</v>
      </c>
      <c r="K4823" t="str">
        <f>VLOOKUP($A4823&amp;$C4823&amp;$B4823,Mapping!$C:$G,5,0)</f>
        <v>Women Health</v>
      </c>
      <c r="L4823" t="str">
        <f>VLOOKUP(J4823&amp;H4823,Mapping!J:K,2,0)</f>
        <v>O.B. OTC</v>
      </c>
      <c r="M4823" t="str">
        <f>IF(OR(I4823="PIZ BUIN",I4823="LISTERINE"),VLOOKUP(E4823,MAPEO!C:D,2,0)&amp;" "&amp;H4823,VLOOKUP(E4823,MAPEO!C:D,2,0))</f>
        <v>OB</v>
      </c>
      <c r="N4823" t="str">
        <f>VLOOKUP(F4823,MD!A:B,2,0)</f>
        <v>YTD 2015</v>
      </c>
    </row>
    <row r="4824" spans="1:14">
      <c r="A4824" t="s">
        <v>133</v>
      </c>
      <c r="B4824" t="s">
        <v>0</v>
      </c>
      <c r="C4824" t="s">
        <v>229</v>
      </c>
      <c r="D4824" t="s">
        <v>405</v>
      </c>
      <c r="E4824" t="s">
        <v>631</v>
      </c>
      <c r="F4824" t="s">
        <v>96</v>
      </c>
      <c r="G4824" s="3">
        <v>1750.83</v>
      </c>
      <c r="H4824" s="3" t="str">
        <f>VLOOKUP($A4824&amp;$C4824&amp;$B4824,Mapping!$C:$G,3,0)</f>
        <v>PHARMA</v>
      </c>
      <c r="I4824" t="str">
        <f>VLOOKUP($A4824&amp;$C4824&amp;$B4824,Mapping!$C:$G,4,0)</f>
        <v>O.B.</v>
      </c>
      <c r="J4824" t="str">
        <f t="shared" si="75"/>
        <v>DIGITAL</v>
      </c>
      <c r="K4824" t="str">
        <f>VLOOKUP($A4824&amp;$C4824&amp;$B4824,Mapping!$C:$G,5,0)</f>
        <v>Women Health</v>
      </c>
      <c r="L4824" t="str">
        <f>VLOOKUP(J4824&amp;H4824,Mapping!J:K,2,0)</f>
        <v>O.B. OTC</v>
      </c>
      <c r="M4824" t="str">
        <f>IF(OR(I4824="PIZ BUIN",I4824="LISTERINE"),VLOOKUP(E4824,MAPEO!C:D,2,0)&amp;" "&amp;H4824,VLOOKUP(E4824,MAPEO!C:D,2,0))</f>
        <v>OB</v>
      </c>
      <c r="N4824" t="str">
        <f>VLOOKUP(F4824,MD!A:B,2,0)</f>
        <v>YTD 2015</v>
      </c>
    </row>
    <row r="4825" spans="1:14">
      <c r="A4825" t="s">
        <v>133</v>
      </c>
      <c r="B4825" t="s">
        <v>0</v>
      </c>
      <c r="C4825" t="s">
        <v>229</v>
      </c>
      <c r="D4825" t="s">
        <v>405</v>
      </c>
      <c r="E4825" t="s">
        <v>631</v>
      </c>
      <c r="F4825" t="s">
        <v>97</v>
      </c>
      <c r="G4825" s="3">
        <v>9237.77</v>
      </c>
      <c r="H4825" s="3" t="str">
        <f>VLOOKUP($A4825&amp;$C4825&amp;$B4825,Mapping!$C:$G,3,0)</f>
        <v>PHARMA</v>
      </c>
      <c r="I4825" t="str">
        <f>VLOOKUP($A4825&amp;$C4825&amp;$B4825,Mapping!$C:$G,4,0)</f>
        <v>O.B.</v>
      </c>
      <c r="J4825" t="str">
        <f t="shared" si="75"/>
        <v>DIGITAL</v>
      </c>
      <c r="K4825" t="str">
        <f>VLOOKUP($A4825&amp;$C4825&amp;$B4825,Mapping!$C:$G,5,0)</f>
        <v>Women Health</v>
      </c>
      <c r="L4825" t="str">
        <f>VLOOKUP(J4825&amp;H4825,Mapping!J:K,2,0)</f>
        <v>O.B. OTC</v>
      </c>
      <c r="M4825" t="str">
        <f>IF(OR(I4825="PIZ BUIN",I4825="LISTERINE"),VLOOKUP(E4825,MAPEO!C:D,2,0)&amp;" "&amp;H4825,VLOOKUP(E4825,MAPEO!C:D,2,0))</f>
        <v>OB</v>
      </c>
      <c r="N4825" t="str">
        <f>VLOOKUP(F4825,MD!A:B,2,0)</f>
        <v>YTD 2015</v>
      </c>
    </row>
    <row r="4826" spans="1:14">
      <c r="A4826" t="s">
        <v>133</v>
      </c>
      <c r="B4826" t="s">
        <v>0</v>
      </c>
      <c r="C4826" t="s">
        <v>229</v>
      </c>
      <c r="D4826" t="s">
        <v>405</v>
      </c>
      <c r="E4826" t="s">
        <v>631</v>
      </c>
      <c r="F4826" t="s">
        <v>101</v>
      </c>
      <c r="G4826" s="3">
        <v>1356.01</v>
      </c>
      <c r="H4826" s="3" t="str">
        <f>VLOOKUP($A4826&amp;$C4826&amp;$B4826,Mapping!$C:$G,3,0)</f>
        <v>PHARMA</v>
      </c>
      <c r="I4826" t="str">
        <f>VLOOKUP($A4826&amp;$C4826&amp;$B4826,Mapping!$C:$G,4,0)</f>
        <v>O.B.</v>
      </c>
      <c r="J4826" t="str">
        <f t="shared" si="75"/>
        <v>DIGITAL</v>
      </c>
      <c r="K4826" t="str">
        <f>VLOOKUP($A4826&amp;$C4826&amp;$B4826,Mapping!$C:$G,5,0)</f>
        <v>Women Health</v>
      </c>
      <c r="L4826" t="str">
        <f>VLOOKUP(J4826&amp;H4826,Mapping!J:K,2,0)</f>
        <v>O.B. OTC</v>
      </c>
      <c r="M4826" t="str">
        <f>IF(OR(I4826="PIZ BUIN",I4826="LISTERINE"),VLOOKUP(E4826,MAPEO!C:D,2,0)&amp;" "&amp;H4826,VLOOKUP(E4826,MAPEO!C:D,2,0))</f>
        <v>OB</v>
      </c>
      <c r="N4826" t="str">
        <f>VLOOKUP(F4826,MD!A:B,2,0)</f>
        <v>YTD 2015</v>
      </c>
    </row>
    <row r="4827" spans="1:14">
      <c r="A4827" t="s">
        <v>133</v>
      </c>
      <c r="B4827" t="s">
        <v>0</v>
      </c>
      <c r="C4827" t="s">
        <v>229</v>
      </c>
      <c r="D4827" t="s">
        <v>405</v>
      </c>
      <c r="E4827" t="s">
        <v>631</v>
      </c>
      <c r="F4827" t="s">
        <v>104</v>
      </c>
      <c r="G4827" s="3">
        <v>2158.46</v>
      </c>
      <c r="H4827" s="3" t="str">
        <f>VLOOKUP($A4827&amp;$C4827&amp;$B4827,Mapping!$C:$G,3,0)</f>
        <v>PHARMA</v>
      </c>
      <c r="I4827" t="str">
        <f>VLOOKUP($A4827&amp;$C4827&amp;$B4827,Mapping!$C:$G,4,0)</f>
        <v>O.B.</v>
      </c>
      <c r="J4827" t="str">
        <f t="shared" si="75"/>
        <v>DIGITAL</v>
      </c>
      <c r="K4827" t="str">
        <f>VLOOKUP($A4827&amp;$C4827&amp;$B4827,Mapping!$C:$G,5,0)</f>
        <v>Women Health</v>
      </c>
      <c r="L4827" t="str">
        <f>VLOOKUP(J4827&amp;H4827,Mapping!J:K,2,0)</f>
        <v>O.B. OTC</v>
      </c>
      <c r="M4827" t="str">
        <f>IF(OR(I4827="PIZ BUIN",I4827="LISTERINE"),VLOOKUP(E4827,MAPEO!C:D,2,0)&amp;" "&amp;H4827,VLOOKUP(E4827,MAPEO!C:D,2,0))</f>
        <v>OB</v>
      </c>
      <c r="N4827" t="str">
        <f>VLOOKUP(F4827,MD!A:B,2,0)</f>
        <v>YTD 2015</v>
      </c>
    </row>
    <row r="4828" spans="1:14">
      <c r="A4828" t="s">
        <v>133</v>
      </c>
      <c r="B4828" t="s">
        <v>0</v>
      </c>
      <c r="C4828" t="s">
        <v>229</v>
      </c>
      <c r="D4828" t="s">
        <v>405</v>
      </c>
      <c r="E4828" t="s">
        <v>631</v>
      </c>
      <c r="F4828" t="s">
        <v>105</v>
      </c>
      <c r="G4828" s="3">
        <v>13204.78</v>
      </c>
      <c r="H4828" s="3" t="str">
        <f>VLOOKUP($A4828&amp;$C4828&amp;$B4828,Mapping!$C:$G,3,0)</f>
        <v>PHARMA</v>
      </c>
      <c r="I4828" t="str">
        <f>VLOOKUP($A4828&amp;$C4828&amp;$B4828,Mapping!$C:$G,4,0)</f>
        <v>O.B.</v>
      </c>
      <c r="J4828" t="str">
        <f t="shared" si="75"/>
        <v>DIGITAL</v>
      </c>
      <c r="K4828" t="str">
        <f>VLOOKUP($A4828&amp;$C4828&amp;$B4828,Mapping!$C:$G,5,0)</f>
        <v>Women Health</v>
      </c>
      <c r="L4828" t="str">
        <f>VLOOKUP(J4828&amp;H4828,Mapping!J:K,2,0)</f>
        <v>O.B. OTC</v>
      </c>
      <c r="M4828" t="str">
        <f>IF(OR(I4828="PIZ BUIN",I4828="LISTERINE"),VLOOKUP(E4828,MAPEO!C:D,2,0)&amp;" "&amp;H4828,VLOOKUP(E4828,MAPEO!C:D,2,0))</f>
        <v>OB</v>
      </c>
      <c r="N4828" t="str">
        <f>VLOOKUP(F4828,MD!A:B,2,0)</f>
        <v>YTD 2015</v>
      </c>
    </row>
    <row r="4829" spans="1:14">
      <c r="A4829" t="s">
        <v>133</v>
      </c>
      <c r="B4829" t="s">
        <v>0</v>
      </c>
      <c r="C4829" t="s">
        <v>229</v>
      </c>
      <c r="D4829" t="s">
        <v>405</v>
      </c>
      <c r="E4829" t="s">
        <v>631</v>
      </c>
      <c r="F4829" t="s">
        <v>106</v>
      </c>
      <c r="G4829" s="3">
        <v>4854.8500000000004</v>
      </c>
      <c r="H4829" s="3" t="str">
        <f>VLOOKUP($A4829&amp;$C4829&amp;$B4829,Mapping!$C:$G,3,0)</f>
        <v>PHARMA</v>
      </c>
      <c r="I4829" t="str">
        <f>VLOOKUP($A4829&amp;$C4829&amp;$B4829,Mapping!$C:$G,4,0)</f>
        <v>O.B.</v>
      </c>
      <c r="J4829" t="str">
        <f t="shared" si="75"/>
        <v>DIGITAL</v>
      </c>
      <c r="K4829" t="str">
        <f>VLOOKUP($A4829&amp;$C4829&amp;$B4829,Mapping!$C:$G,5,0)</f>
        <v>Women Health</v>
      </c>
      <c r="L4829" t="str">
        <f>VLOOKUP(J4829&amp;H4829,Mapping!J:K,2,0)</f>
        <v>O.B. OTC</v>
      </c>
      <c r="M4829" t="str">
        <f>IF(OR(I4829="PIZ BUIN",I4829="LISTERINE"),VLOOKUP(E4829,MAPEO!C:D,2,0)&amp;" "&amp;H4829,VLOOKUP(E4829,MAPEO!C:D,2,0))</f>
        <v>OB</v>
      </c>
      <c r="N4829" t="str">
        <f>VLOOKUP(F4829,MD!A:B,2,0)</f>
        <v>YTD 2015</v>
      </c>
    </row>
    <row r="4830" spans="1:14">
      <c r="A4830" t="s">
        <v>133</v>
      </c>
      <c r="B4830" t="s">
        <v>0</v>
      </c>
      <c r="C4830" t="s">
        <v>229</v>
      </c>
      <c r="D4830" t="s">
        <v>405</v>
      </c>
      <c r="E4830" t="s">
        <v>631</v>
      </c>
      <c r="F4830" t="s">
        <v>108</v>
      </c>
      <c r="G4830" s="3">
        <v>2751.41</v>
      </c>
      <c r="H4830" s="3" t="str">
        <f>VLOOKUP($A4830&amp;$C4830&amp;$B4830,Mapping!$C:$G,3,0)</f>
        <v>PHARMA</v>
      </c>
      <c r="I4830" t="str">
        <f>VLOOKUP($A4830&amp;$C4830&amp;$B4830,Mapping!$C:$G,4,0)</f>
        <v>O.B.</v>
      </c>
      <c r="J4830" t="str">
        <f t="shared" si="75"/>
        <v>DIGITAL</v>
      </c>
      <c r="K4830" t="str">
        <f>VLOOKUP($A4830&amp;$C4830&amp;$B4830,Mapping!$C:$G,5,0)</f>
        <v>Women Health</v>
      </c>
      <c r="L4830" t="str">
        <f>VLOOKUP(J4830&amp;H4830,Mapping!J:K,2,0)</f>
        <v>O.B. OTC</v>
      </c>
      <c r="M4830" t="str">
        <f>IF(OR(I4830="PIZ BUIN",I4830="LISTERINE"),VLOOKUP(E4830,MAPEO!C:D,2,0)&amp;" "&amp;H4830,VLOOKUP(E4830,MAPEO!C:D,2,0))</f>
        <v>OB</v>
      </c>
      <c r="N4830">
        <f>VLOOKUP(F4830,MD!A:B,2,0)</f>
        <v>0</v>
      </c>
    </row>
    <row r="4831" spans="1:14">
      <c r="A4831" t="s">
        <v>133</v>
      </c>
      <c r="B4831" t="s">
        <v>0</v>
      </c>
      <c r="C4831" t="s">
        <v>229</v>
      </c>
      <c r="D4831" t="s">
        <v>405</v>
      </c>
      <c r="E4831" t="s">
        <v>631</v>
      </c>
      <c r="F4831" t="s">
        <v>109</v>
      </c>
      <c r="G4831" s="3">
        <v>12617.95</v>
      </c>
      <c r="H4831" s="3" t="str">
        <f>VLOOKUP($A4831&amp;$C4831&amp;$B4831,Mapping!$C:$G,3,0)</f>
        <v>PHARMA</v>
      </c>
      <c r="I4831" t="str">
        <f>VLOOKUP($A4831&amp;$C4831&amp;$B4831,Mapping!$C:$G,4,0)</f>
        <v>O.B.</v>
      </c>
      <c r="J4831" t="str">
        <f t="shared" si="75"/>
        <v>DIGITAL</v>
      </c>
      <c r="K4831" t="str">
        <f>VLOOKUP($A4831&amp;$C4831&amp;$B4831,Mapping!$C:$G,5,0)</f>
        <v>Women Health</v>
      </c>
      <c r="L4831" t="str">
        <f>VLOOKUP(J4831&amp;H4831,Mapping!J:K,2,0)</f>
        <v>O.B. OTC</v>
      </c>
      <c r="M4831" t="str">
        <f>IF(OR(I4831="PIZ BUIN",I4831="LISTERINE"),VLOOKUP(E4831,MAPEO!C:D,2,0)&amp;" "&amp;H4831,VLOOKUP(E4831,MAPEO!C:D,2,0))</f>
        <v>OB</v>
      </c>
      <c r="N4831">
        <f>VLOOKUP(F4831,MD!A:B,2,0)</f>
        <v>0</v>
      </c>
    </row>
    <row r="4832" spans="1:14">
      <c r="A4832" t="s">
        <v>133</v>
      </c>
      <c r="B4832" t="s">
        <v>0</v>
      </c>
      <c r="C4832" t="s">
        <v>229</v>
      </c>
      <c r="D4832" t="s">
        <v>405</v>
      </c>
      <c r="E4832" t="s">
        <v>631</v>
      </c>
      <c r="F4832" t="s">
        <v>110</v>
      </c>
      <c r="G4832" s="3">
        <v>1771.6</v>
      </c>
      <c r="H4832" s="3" t="str">
        <f>VLOOKUP($A4832&amp;$C4832&amp;$B4832,Mapping!$C:$G,3,0)</f>
        <v>PHARMA</v>
      </c>
      <c r="I4832" t="str">
        <f>VLOOKUP($A4832&amp;$C4832&amp;$B4832,Mapping!$C:$G,4,0)</f>
        <v>O.B.</v>
      </c>
      <c r="J4832" t="str">
        <f t="shared" si="75"/>
        <v>DIGITAL</v>
      </c>
      <c r="K4832" t="str">
        <f>VLOOKUP($A4832&amp;$C4832&amp;$B4832,Mapping!$C:$G,5,0)</f>
        <v>Women Health</v>
      </c>
      <c r="L4832" t="str">
        <f>VLOOKUP(J4832&amp;H4832,Mapping!J:K,2,0)</f>
        <v>O.B. OTC</v>
      </c>
      <c r="M4832" t="str">
        <f>IF(OR(I4832="PIZ BUIN",I4832="LISTERINE"),VLOOKUP(E4832,MAPEO!C:D,2,0)&amp;" "&amp;H4832,VLOOKUP(E4832,MAPEO!C:D,2,0))</f>
        <v>OB</v>
      </c>
      <c r="N4832">
        <f>VLOOKUP(F4832,MD!A:B,2,0)</f>
        <v>0</v>
      </c>
    </row>
    <row r="4833" spans="1:14">
      <c r="A4833" t="s">
        <v>133</v>
      </c>
      <c r="B4833" t="s">
        <v>0</v>
      </c>
      <c r="C4833" t="s">
        <v>229</v>
      </c>
      <c r="D4833" t="s">
        <v>405</v>
      </c>
      <c r="E4833" t="s">
        <v>631</v>
      </c>
      <c r="F4833" t="s">
        <v>111</v>
      </c>
      <c r="G4833" s="3">
        <v>4893.34</v>
      </c>
      <c r="H4833" s="3" t="str">
        <f>VLOOKUP($A4833&amp;$C4833&amp;$B4833,Mapping!$C:$G,3,0)</f>
        <v>PHARMA</v>
      </c>
      <c r="I4833" t="str">
        <f>VLOOKUP($A4833&amp;$C4833&amp;$B4833,Mapping!$C:$G,4,0)</f>
        <v>O.B.</v>
      </c>
      <c r="J4833" t="str">
        <f t="shared" si="75"/>
        <v>DIGITAL</v>
      </c>
      <c r="K4833" t="str">
        <f>VLOOKUP($A4833&amp;$C4833&amp;$B4833,Mapping!$C:$G,5,0)</f>
        <v>Women Health</v>
      </c>
      <c r="L4833" t="str">
        <f>VLOOKUP(J4833&amp;H4833,Mapping!J:K,2,0)</f>
        <v>O.B. OTC</v>
      </c>
      <c r="M4833" t="str">
        <f>IF(OR(I4833="PIZ BUIN",I4833="LISTERINE"),VLOOKUP(E4833,MAPEO!C:D,2,0)&amp;" "&amp;H4833,VLOOKUP(E4833,MAPEO!C:D,2,0))</f>
        <v>OB</v>
      </c>
      <c r="N4833">
        <f>VLOOKUP(F4833,MD!A:B,2,0)</f>
        <v>0</v>
      </c>
    </row>
    <row r="4834" spans="1:14">
      <c r="A4834" t="s">
        <v>133</v>
      </c>
      <c r="B4834" t="s">
        <v>0</v>
      </c>
      <c r="C4834" t="s">
        <v>229</v>
      </c>
      <c r="D4834" t="s">
        <v>405</v>
      </c>
      <c r="E4834" t="s">
        <v>631</v>
      </c>
      <c r="F4834" t="s">
        <v>114</v>
      </c>
      <c r="G4834" s="3">
        <v>14233.33</v>
      </c>
      <c r="H4834" s="3" t="str">
        <f>VLOOKUP($A4834&amp;$C4834&amp;$B4834,Mapping!$C:$G,3,0)</f>
        <v>PHARMA</v>
      </c>
      <c r="I4834" t="str">
        <f>VLOOKUP($A4834&amp;$C4834&amp;$B4834,Mapping!$C:$G,4,0)</f>
        <v>O.B.</v>
      </c>
      <c r="J4834" t="str">
        <f t="shared" si="75"/>
        <v>DIGITAL</v>
      </c>
      <c r="K4834" t="str">
        <f>VLOOKUP($A4834&amp;$C4834&amp;$B4834,Mapping!$C:$G,5,0)</f>
        <v>Women Health</v>
      </c>
      <c r="L4834" t="str">
        <f>VLOOKUP(J4834&amp;H4834,Mapping!J:K,2,0)</f>
        <v>O.B. OTC</v>
      </c>
      <c r="M4834" t="str">
        <f>IF(OR(I4834="PIZ BUIN",I4834="LISTERINE"),VLOOKUP(E4834,MAPEO!C:D,2,0)&amp;" "&amp;H4834,VLOOKUP(E4834,MAPEO!C:D,2,0))</f>
        <v>OB</v>
      </c>
      <c r="N4834">
        <f>VLOOKUP(F4834,MD!A:B,2,0)</f>
        <v>0</v>
      </c>
    </row>
    <row r="4835" spans="1:14">
      <c r="A4835" t="s">
        <v>133</v>
      </c>
      <c r="B4835" t="s">
        <v>0</v>
      </c>
      <c r="C4835" t="s">
        <v>229</v>
      </c>
      <c r="D4835" t="s">
        <v>405</v>
      </c>
      <c r="E4835" t="s">
        <v>631</v>
      </c>
      <c r="F4835" t="s">
        <v>115</v>
      </c>
      <c r="G4835" s="3">
        <v>578.75</v>
      </c>
      <c r="H4835" s="3" t="str">
        <f>VLOOKUP($A4835&amp;$C4835&amp;$B4835,Mapping!$C:$G,3,0)</f>
        <v>PHARMA</v>
      </c>
      <c r="I4835" t="str">
        <f>VLOOKUP($A4835&amp;$C4835&amp;$B4835,Mapping!$C:$G,4,0)</f>
        <v>O.B.</v>
      </c>
      <c r="J4835" t="str">
        <f t="shared" si="75"/>
        <v>DIGITAL</v>
      </c>
      <c r="K4835" t="str">
        <f>VLOOKUP($A4835&amp;$C4835&amp;$B4835,Mapping!$C:$G,5,0)</f>
        <v>Women Health</v>
      </c>
      <c r="L4835" t="str">
        <f>VLOOKUP(J4835&amp;H4835,Mapping!J:K,2,0)</f>
        <v>O.B. OTC</v>
      </c>
      <c r="M4835" t="str">
        <f>IF(OR(I4835="PIZ BUIN",I4835="LISTERINE"),VLOOKUP(E4835,MAPEO!C:D,2,0)&amp;" "&amp;H4835,VLOOKUP(E4835,MAPEO!C:D,2,0))</f>
        <v>OB</v>
      </c>
      <c r="N4835" t="str">
        <f>VLOOKUP(F4835,MD!A:B,2,0)</f>
        <v>YTD 2016</v>
      </c>
    </row>
    <row r="4836" spans="1:14">
      <c r="A4836" t="s">
        <v>133</v>
      </c>
      <c r="B4836" t="s">
        <v>0</v>
      </c>
      <c r="C4836" t="s">
        <v>229</v>
      </c>
      <c r="D4836" t="s">
        <v>405</v>
      </c>
      <c r="E4836" t="s">
        <v>631</v>
      </c>
      <c r="F4836" t="s">
        <v>117</v>
      </c>
      <c r="G4836" s="3">
        <v>464.62</v>
      </c>
      <c r="H4836" s="3" t="str">
        <f>VLOOKUP($A4836&amp;$C4836&amp;$B4836,Mapping!$C:$G,3,0)</f>
        <v>PHARMA</v>
      </c>
      <c r="I4836" t="str">
        <f>VLOOKUP($A4836&amp;$C4836&amp;$B4836,Mapping!$C:$G,4,0)</f>
        <v>O.B.</v>
      </c>
      <c r="J4836" t="str">
        <f t="shared" si="75"/>
        <v>DIGITAL</v>
      </c>
      <c r="K4836" t="str">
        <f>VLOOKUP($A4836&amp;$C4836&amp;$B4836,Mapping!$C:$G,5,0)</f>
        <v>Women Health</v>
      </c>
      <c r="L4836" t="str">
        <f>VLOOKUP(J4836&amp;H4836,Mapping!J:K,2,0)</f>
        <v>O.B. OTC</v>
      </c>
      <c r="M4836" t="str">
        <f>IF(OR(I4836="PIZ BUIN",I4836="LISTERINE"),VLOOKUP(E4836,MAPEO!C:D,2,0)&amp;" "&amp;H4836,VLOOKUP(E4836,MAPEO!C:D,2,0))</f>
        <v>OB</v>
      </c>
      <c r="N4836" t="str">
        <f>VLOOKUP(F4836,MD!A:B,2,0)</f>
        <v>YTD 2016</v>
      </c>
    </row>
    <row r="4837" spans="1:14">
      <c r="A4837" t="s">
        <v>133</v>
      </c>
      <c r="B4837" t="s">
        <v>0</v>
      </c>
      <c r="C4837" t="s">
        <v>229</v>
      </c>
      <c r="D4837" t="s">
        <v>405</v>
      </c>
      <c r="E4837" t="s">
        <v>631</v>
      </c>
      <c r="F4837" t="s">
        <v>118</v>
      </c>
      <c r="G4837" s="3">
        <v>4096.79</v>
      </c>
      <c r="H4837" s="3" t="str">
        <f>VLOOKUP($A4837&amp;$C4837&amp;$B4837,Mapping!$C:$G,3,0)</f>
        <v>PHARMA</v>
      </c>
      <c r="I4837" t="str">
        <f>VLOOKUP($A4837&amp;$C4837&amp;$B4837,Mapping!$C:$G,4,0)</f>
        <v>O.B.</v>
      </c>
      <c r="J4837" t="str">
        <f t="shared" si="75"/>
        <v>DIGITAL</v>
      </c>
      <c r="K4837" t="str">
        <f>VLOOKUP($A4837&amp;$C4837&amp;$B4837,Mapping!$C:$G,5,0)</f>
        <v>Women Health</v>
      </c>
      <c r="L4837" t="str">
        <f>VLOOKUP(J4837&amp;H4837,Mapping!J:K,2,0)</f>
        <v>O.B. OTC</v>
      </c>
      <c r="M4837" t="str">
        <f>IF(OR(I4837="PIZ BUIN",I4837="LISTERINE"),VLOOKUP(E4837,MAPEO!C:D,2,0)&amp;" "&amp;H4837,VLOOKUP(E4837,MAPEO!C:D,2,0))</f>
        <v>OB</v>
      </c>
      <c r="N4837" t="str">
        <f>VLOOKUP(F4837,MD!A:B,2,0)</f>
        <v>YTD 2016</v>
      </c>
    </row>
    <row r="4838" spans="1:14">
      <c r="A4838" t="s">
        <v>133</v>
      </c>
      <c r="B4838" t="s">
        <v>0</v>
      </c>
      <c r="C4838" t="s">
        <v>229</v>
      </c>
      <c r="D4838" t="s">
        <v>405</v>
      </c>
      <c r="E4838" t="s">
        <v>632</v>
      </c>
      <c r="F4838" t="s">
        <v>482</v>
      </c>
      <c r="G4838" s="3">
        <v>86.4</v>
      </c>
      <c r="H4838" s="3" t="str">
        <f>VLOOKUP($A4838&amp;$C4838&amp;$B4838,Mapping!$C:$G,3,0)</f>
        <v>PHARMA</v>
      </c>
      <c r="I4838" t="str">
        <f>VLOOKUP($A4838&amp;$C4838&amp;$B4838,Mapping!$C:$G,4,0)</f>
        <v>O.B.</v>
      </c>
      <c r="J4838" t="str">
        <f t="shared" si="75"/>
        <v>DIGITAL</v>
      </c>
      <c r="K4838" t="str">
        <f>VLOOKUP($A4838&amp;$C4838&amp;$B4838,Mapping!$C:$G,5,0)</f>
        <v>Women Health</v>
      </c>
      <c r="L4838" t="str">
        <f>VLOOKUP(J4838&amp;H4838,Mapping!J:K,2,0)</f>
        <v>O.B. OTC</v>
      </c>
      <c r="M4838" t="str">
        <f>IF(OR(I4838="PIZ BUIN",I4838="LISTERINE"),VLOOKUP(E4838,MAPEO!C:D,2,0)&amp;" "&amp;H4838,VLOOKUP(E4838,MAPEO!C:D,2,0))</f>
        <v>OB</v>
      </c>
      <c r="N4838">
        <f>VLOOKUP(F4838,MD!A:B,2,0)</f>
        <v>0</v>
      </c>
    </row>
    <row r="4839" spans="1:14">
      <c r="A4839" t="s">
        <v>133</v>
      </c>
      <c r="B4839" t="s">
        <v>0</v>
      </c>
      <c r="C4839" t="s">
        <v>229</v>
      </c>
      <c r="D4839" t="s">
        <v>405</v>
      </c>
      <c r="E4839" t="s">
        <v>632</v>
      </c>
      <c r="F4839" t="s">
        <v>484</v>
      </c>
      <c r="G4839" s="3">
        <v>86.4</v>
      </c>
      <c r="H4839" s="3" t="str">
        <f>VLOOKUP($A4839&amp;$C4839&amp;$B4839,Mapping!$C:$G,3,0)</f>
        <v>PHARMA</v>
      </c>
      <c r="I4839" t="str">
        <f>VLOOKUP($A4839&amp;$C4839&amp;$B4839,Mapping!$C:$G,4,0)</f>
        <v>O.B.</v>
      </c>
      <c r="J4839" t="str">
        <f t="shared" si="75"/>
        <v>DIGITAL</v>
      </c>
      <c r="K4839" t="str">
        <f>VLOOKUP($A4839&amp;$C4839&amp;$B4839,Mapping!$C:$G,5,0)</f>
        <v>Women Health</v>
      </c>
      <c r="L4839" t="str">
        <f>VLOOKUP(J4839&amp;H4839,Mapping!J:K,2,0)</f>
        <v>O.B. OTC</v>
      </c>
      <c r="M4839" t="str">
        <f>IF(OR(I4839="PIZ BUIN",I4839="LISTERINE"),VLOOKUP(E4839,MAPEO!C:D,2,0)&amp;" "&amp;H4839,VLOOKUP(E4839,MAPEO!C:D,2,0))</f>
        <v>OB</v>
      </c>
      <c r="N4839">
        <f>VLOOKUP(F4839,MD!A:B,2,0)</f>
        <v>0</v>
      </c>
    </row>
    <row r="4840" spans="1:14">
      <c r="A4840" t="s">
        <v>133</v>
      </c>
      <c r="B4840" t="s">
        <v>0</v>
      </c>
      <c r="C4840" t="s">
        <v>229</v>
      </c>
      <c r="D4840" t="s">
        <v>405</v>
      </c>
      <c r="E4840" t="s">
        <v>632</v>
      </c>
      <c r="F4840" t="s">
        <v>485</v>
      </c>
      <c r="G4840" s="3">
        <v>630.95000000000005</v>
      </c>
      <c r="H4840" s="3" t="str">
        <f>VLOOKUP($A4840&amp;$C4840&amp;$B4840,Mapping!$C:$G,3,0)</f>
        <v>PHARMA</v>
      </c>
      <c r="I4840" t="str">
        <f>VLOOKUP($A4840&amp;$C4840&amp;$B4840,Mapping!$C:$G,4,0)</f>
        <v>O.B.</v>
      </c>
      <c r="J4840" t="str">
        <f t="shared" si="75"/>
        <v>DIGITAL</v>
      </c>
      <c r="K4840" t="str">
        <f>VLOOKUP($A4840&amp;$C4840&amp;$B4840,Mapping!$C:$G,5,0)</f>
        <v>Women Health</v>
      </c>
      <c r="L4840" t="str">
        <f>VLOOKUP(J4840&amp;H4840,Mapping!J:K,2,0)</f>
        <v>O.B. OTC</v>
      </c>
      <c r="M4840" t="str">
        <f>IF(OR(I4840="PIZ BUIN",I4840="LISTERINE"),VLOOKUP(E4840,MAPEO!C:D,2,0)&amp;" "&amp;H4840,VLOOKUP(E4840,MAPEO!C:D,2,0))</f>
        <v>OB</v>
      </c>
      <c r="N4840">
        <f>VLOOKUP(F4840,MD!A:B,2,0)</f>
        <v>0</v>
      </c>
    </row>
    <row r="4841" spans="1:14">
      <c r="A4841" t="s">
        <v>133</v>
      </c>
      <c r="B4841" t="s">
        <v>0</v>
      </c>
      <c r="C4841" t="s">
        <v>229</v>
      </c>
      <c r="D4841" t="s">
        <v>405</v>
      </c>
      <c r="E4841" t="s">
        <v>632</v>
      </c>
      <c r="F4841" t="s">
        <v>486</v>
      </c>
      <c r="G4841" s="3">
        <v>19.75</v>
      </c>
      <c r="H4841" s="3" t="str">
        <f>VLOOKUP($A4841&amp;$C4841&amp;$B4841,Mapping!$C:$G,3,0)</f>
        <v>PHARMA</v>
      </c>
      <c r="I4841" t="str">
        <f>VLOOKUP($A4841&amp;$C4841&amp;$B4841,Mapping!$C:$G,4,0)</f>
        <v>O.B.</v>
      </c>
      <c r="J4841" t="str">
        <f t="shared" si="75"/>
        <v>DIGITAL</v>
      </c>
      <c r="K4841" t="str">
        <f>VLOOKUP($A4841&amp;$C4841&amp;$B4841,Mapping!$C:$G,5,0)</f>
        <v>Women Health</v>
      </c>
      <c r="L4841" t="str">
        <f>VLOOKUP(J4841&amp;H4841,Mapping!J:K,2,0)</f>
        <v>O.B. OTC</v>
      </c>
      <c r="M4841" t="str">
        <f>IF(OR(I4841="PIZ BUIN",I4841="LISTERINE"),VLOOKUP(E4841,MAPEO!C:D,2,0)&amp;" "&amp;H4841,VLOOKUP(E4841,MAPEO!C:D,2,0))</f>
        <v>OB</v>
      </c>
      <c r="N4841">
        <f>VLOOKUP(F4841,MD!A:B,2,0)</f>
        <v>0</v>
      </c>
    </row>
    <row r="4842" spans="1:14">
      <c r="A4842" t="s">
        <v>133</v>
      </c>
      <c r="B4842" t="s">
        <v>0</v>
      </c>
      <c r="C4842" t="s">
        <v>229</v>
      </c>
      <c r="D4842" t="s">
        <v>405</v>
      </c>
      <c r="E4842" t="s">
        <v>632</v>
      </c>
      <c r="F4842" t="s">
        <v>487</v>
      </c>
      <c r="G4842" s="3">
        <v>87.79</v>
      </c>
      <c r="H4842" s="3" t="str">
        <f>VLOOKUP($A4842&amp;$C4842&amp;$B4842,Mapping!$C:$G,3,0)</f>
        <v>PHARMA</v>
      </c>
      <c r="I4842" t="str">
        <f>VLOOKUP($A4842&amp;$C4842&amp;$B4842,Mapping!$C:$G,4,0)</f>
        <v>O.B.</v>
      </c>
      <c r="J4842" t="str">
        <f t="shared" si="75"/>
        <v>DIGITAL</v>
      </c>
      <c r="K4842" t="str">
        <f>VLOOKUP($A4842&amp;$C4842&amp;$B4842,Mapping!$C:$G,5,0)</f>
        <v>Women Health</v>
      </c>
      <c r="L4842" t="str">
        <f>VLOOKUP(J4842&amp;H4842,Mapping!J:K,2,0)</f>
        <v>O.B. OTC</v>
      </c>
      <c r="M4842" t="str">
        <f>IF(OR(I4842="PIZ BUIN",I4842="LISTERINE"),VLOOKUP(E4842,MAPEO!C:D,2,0)&amp;" "&amp;H4842,VLOOKUP(E4842,MAPEO!C:D,2,0))</f>
        <v>OB</v>
      </c>
      <c r="N4842">
        <f>VLOOKUP(F4842,MD!A:B,2,0)</f>
        <v>0</v>
      </c>
    </row>
    <row r="4843" spans="1:14">
      <c r="A4843" t="s">
        <v>133</v>
      </c>
      <c r="B4843" t="s">
        <v>0</v>
      </c>
      <c r="C4843" t="s">
        <v>229</v>
      </c>
      <c r="D4843" t="s">
        <v>405</v>
      </c>
      <c r="E4843" t="s">
        <v>632</v>
      </c>
      <c r="F4843" t="s">
        <v>488</v>
      </c>
      <c r="G4843" s="3">
        <v>244.9</v>
      </c>
      <c r="H4843" s="3" t="str">
        <f>VLOOKUP($A4843&amp;$C4843&amp;$B4843,Mapping!$C:$G,3,0)</f>
        <v>PHARMA</v>
      </c>
      <c r="I4843" t="str">
        <f>VLOOKUP($A4843&amp;$C4843&amp;$B4843,Mapping!$C:$G,4,0)</f>
        <v>O.B.</v>
      </c>
      <c r="J4843" t="str">
        <f t="shared" si="75"/>
        <v>DIGITAL</v>
      </c>
      <c r="K4843" t="str">
        <f>VLOOKUP($A4843&amp;$C4843&amp;$B4843,Mapping!$C:$G,5,0)</f>
        <v>Women Health</v>
      </c>
      <c r="L4843" t="str">
        <f>VLOOKUP(J4843&amp;H4843,Mapping!J:K,2,0)</f>
        <v>O.B. OTC</v>
      </c>
      <c r="M4843" t="str">
        <f>IF(OR(I4843="PIZ BUIN",I4843="LISTERINE"),VLOOKUP(E4843,MAPEO!C:D,2,0)&amp;" "&amp;H4843,VLOOKUP(E4843,MAPEO!C:D,2,0))</f>
        <v>OB</v>
      </c>
      <c r="N4843">
        <f>VLOOKUP(F4843,MD!A:B,2,0)</f>
        <v>0</v>
      </c>
    </row>
    <row r="4844" spans="1:14">
      <c r="A4844" t="s">
        <v>133</v>
      </c>
      <c r="B4844" t="s">
        <v>0</v>
      </c>
      <c r="C4844" t="s">
        <v>229</v>
      </c>
      <c r="D4844" t="s">
        <v>405</v>
      </c>
      <c r="E4844" t="s">
        <v>632</v>
      </c>
      <c r="F4844" t="s">
        <v>489</v>
      </c>
      <c r="G4844" s="3">
        <v>429.83</v>
      </c>
      <c r="H4844" s="3" t="str">
        <f>VLOOKUP($A4844&amp;$C4844&amp;$B4844,Mapping!$C:$G,3,0)</f>
        <v>PHARMA</v>
      </c>
      <c r="I4844" t="str">
        <f>VLOOKUP($A4844&amp;$C4844&amp;$B4844,Mapping!$C:$G,4,0)</f>
        <v>O.B.</v>
      </c>
      <c r="J4844" t="str">
        <f t="shared" si="75"/>
        <v>DIGITAL</v>
      </c>
      <c r="K4844" t="str">
        <f>VLOOKUP($A4844&amp;$C4844&amp;$B4844,Mapping!$C:$G,5,0)</f>
        <v>Women Health</v>
      </c>
      <c r="L4844" t="str">
        <f>VLOOKUP(J4844&amp;H4844,Mapping!J:K,2,0)</f>
        <v>O.B. OTC</v>
      </c>
      <c r="M4844" t="str">
        <f>IF(OR(I4844="PIZ BUIN",I4844="LISTERINE"),VLOOKUP(E4844,MAPEO!C:D,2,0)&amp;" "&amp;H4844,VLOOKUP(E4844,MAPEO!C:D,2,0))</f>
        <v>OB</v>
      </c>
      <c r="N4844">
        <f>VLOOKUP(F4844,MD!A:B,2,0)</f>
        <v>0</v>
      </c>
    </row>
    <row r="4845" spans="1:14">
      <c r="A4845" t="s">
        <v>133</v>
      </c>
      <c r="B4845" t="s">
        <v>0</v>
      </c>
      <c r="C4845" t="s">
        <v>229</v>
      </c>
      <c r="D4845" t="s">
        <v>405</v>
      </c>
      <c r="E4845" t="s">
        <v>632</v>
      </c>
      <c r="F4845" t="s">
        <v>490</v>
      </c>
      <c r="G4845" s="3">
        <v>244.65</v>
      </c>
      <c r="H4845" s="3" t="str">
        <f>VLOOKUP($A4845&amp;$C4845&amp;$B4845,Mapping!$C:$G,3,0)</f>
        <v>PHARMA</v>
      </c>
      <c r="I4845" t="str">
        <f>VLOOKUP($A4845&amp;$C4845&amp;$B4845,Mapping!$C:$G,4,0)</f>
        <v>O.B.</v>
      </c>
      <c r="J4845" t="str">
        <f t="shared" si="75"/>
        <v>DIGITAL</v>
      </c>
      <c r="K4845" t="str">
        <f>VLOOKUP($A4845&amp;$C4845&amp;$B4845,Mapping!$C:$G,5,0)</f>
        <v>Women Health</v>
      </c>
      <c r="L4845" t="str">
        <f>VLOOKUP(J4845&amp;H4845,Mapping!J:K,2,0)</f>
        <v>O.B. OTC</v>
      </c>
      <c r="M4845" t="str">
        <f>IF(OR(I4845="PIZ BUIN",I4845="LISTERINE"),VLOOKUP(E4845,MAPEO!C:D,2,0)&amp;" "&amp;H4845,VLOOKUP(E4845,MAPEO!C:D,2,0))</f>
        <v>OB</v>
      </c>
      <c r="N4845">
        <f>VLOOKUP(F4845,MD!A:B,2,0)</f>
        <v>0</v>
      </c>
    </row>
    <row r="4846" spans="1:14">
      <c r="A4846" t="s">
        <v>133</v>
      </c>
      <c r="B4846" t="s">
        <v>0</v>
      </c>
      <c r="C4846" t="s">
        <v>229</v>
      </c>
      <c r="D4846" t="s">
        <v>405</v>
      </c>
      <c r="E4846" t="s">
        <v>632</v>
      </c>
      <c r="F4846" t="s">
        <v>491</v>
      </c>
      <c r="G4846" s="3">
        <v>161.62</v>
      </c>
      <c r="H4846" s="3" t="str">
        <f>VLOOKUP($A4846&amp;$C4846&amp;$B4846,Mapping!$C:$G,3,0)</f>
        <v>PHARMA</v>
      </c>
      <c r="I4846" t="str">
        <f>VLOOKUP($A4846&amp;$C4846&amp;$B4846,Mapping!$C:$G,4,0)</f>
        <v>O.B.</v>
      </c>
      <c r="J4846" t="str">
        <f t="shared" si="75"/>
        <v>DIGITAL</v>
      </c>
      <c r="K4846" t="str">
        <f>VLOOKUP($A4846&amp;$C4846&amp;$B4846,Mapping!$C:$G,5,0)</f>
        <v>Women Health</v>
      </c>
      <c r="L4846" t="str">
        <f>VLOOKUP(J4846&amp;H4846,Mapping!J:K,2,0)</f>
        <v>O.B. OTC</v>
      </c>
      <c r="M4846" t="str">
        <f>IF(OR(I4846="PIZ BUIN",I4846="LISTERINE"),VLOOKUP(E4846,MAPEO!C:D,2,0)&amp;" "&amp;H4846,VLOOKUP(E4846,MAPEO!C:D,2,0))</f>
        <v>OB</v>
      </c>
      <c r="N4846">
        <f>VLOOKUP(F4846,MD!A:B,2,0)</f>
        <v>0</v>
      </c>
    </row>
    <row r="4847" spans="1:14">
      <c r="A4847" t="s">
        <v>133</v>
      </c>
      <c r="B4847" t="s">
        <v>0</v>
      </c>
      <c r="C4847" t="s">
        <v>229</v>
      </c>
      <c r="D4847" t="s">
        <v>405</v>
      </c>
      <c r="E4847" t="s">
        <v>632</v>
      </c>
      <c r="F4847" t="s">
        <v>492</v>
      </c>
      <c r="G4847" s="3">
        <v>246.78</v>
      </c>
      <c r="H4847" s="3" t="str">
        <f>VLOOKUP($A4847&amp;$C4847&amp;$B4847,Mapping!$C:$G,3,0)</f>
        <v>PHARMA</v>
      </c>
      <c r="I4847" t="str">
        <f>VLOOKUP($A4847&amp;$C4847&amp;$B4847,Mapping!$C:$G,4,0)</f>
        <v>O.B.</v>
      </c>
      <c r="J4847" t="str">
        <f t="shared" si="75"/>
        <v>DIGITAL</v>
      </c>
      <c r="K4847" t="str">
        <f>VLOOKUP($A4847&amp;$C4847&amp;$B4847,Mapping!$C:$G,5,0)</f>
        <v>Women Health</v>
      </c>
      <c r="L4847" t="str">
        <f>VLOOKUP(J4847&amp;H4847,Mapping!J:K,2,0)</f>
        <v>O.B. OTC</v>
      </c>
      <c r="M4847" t="str">
        <f>IF(OR(I4847="PIZ BUIN",I4847="LISTERINE"),VLOOKUP(E4847,MAPEO!C:D,2,0)&amp;" "&amp;H4847,VLOOKUP(E4847,MAPEO!C:D,2,0))</f>
        <v>OB</v>
      </c>
      <c r="N4847">
        <f>VLOOKUP(F4847,MD!A:B,2,0)</f>
        <v>0</v>
      </c>
    </row>
    <row r="4848" spans="1:14">
      <c r="A4848" t="s">
        <v>133</v>
      </c>
      <c r="B4848" t="s">
        <v>0</v>
      </c>
      <c r="C4848" t="s">
        <v>229</v>
      </c>
      <c r="D4848" t="s">
        <v>405</v>
      </c>
      <c r="E4848" t="s">
        <v>632</v>
      </c>
      <c r="F4848" t="s">
        <v>493</v>
      </c>
      <c r="G4848" s="3">
        <v>139.43</v>
      </c>
      <c r="H4848" s="3" t="str">
        <f>VLOOKUP($A4848&amp;$C4848&amp;$B4848,Mapping!$C:$G,3,0)</f>
        <v>PHARMA</v>
      </c>
      <c r="I4848" t="str">
        <f>VLOOKUP($A4848&amp;$C4848&amp;$B4848,Mapping!$C:$G,4,0)</f>
        <v>O.B.</v>
      </c>
      <c r="J4848" t="str">
        <f t="shared" si="75"/>
        <v>DIGITAL</v>
      </c>
      <c r="K4848" t="str">
        <f>VLOOKUP($A4848&amp;$C4848&amp;$B4848,Mapping!$C:$G,5,0)</f>
        <v>Women Health</v>
      </c>
      <c r="L4848" t="str">
        <f>VLOOKUP(J4848&amp;H4848,Mapping!J:K,2,0)</f>
        <v>O.B. OTC</v>
      </c>
      <c r="M4848" t="str">
        <f>IF(OR(I4848="PIZ BUIN",I4848="LISTERINE"),VLOOKUP(E4848,MAPEO!C:D,2,0)&amp;" "&amp;H4848,VLOOKUP(E4848,MAPEO!C:D,2,0))</f>
        <v>OB</v>
      </c>
      <c r="N4848">
        <f>VLOOKUP(F4848,MD!A:B,2,0)</f>
        <v>0</v>
      </c>
    </row>
    <row r="4849" spans="1:14">
      <c r="A4849" t="s">
        <v>133</v>
      </c>
      <c r="B4849" t="s">
        <v>0</v>
      </c>
      <c r="C4849" t="s">
        <v>229</v>
      </c>
      <c r="D4849" t="s">
        <v>405</v>
      </c>
      <c r="E4849" t="s">
        <v>632</v>
      </c>
      <c r="F4849" t="s">
        <v>95</v>
      </c>
      <c r="G4849" s="3">
        <v>56.01</v>
      </c>
      <c r="H4849" s="3" t="str">
        <f>VLOOKUP($A4849&amp;$C4849&amp;$B4849,Mapping!$C:$G,3,0)</f>
        <v>PHARMA</v>
      </c>
      <c r="I4849" t="str">
        <f>VLOOKUP($A4849&amp;$C4849&amp;$B4849,Mapping!$C:$G,4,0)</f>
        <v>O.B.</v>
      </c>
      <c r="J4849" t="str">
        <f t="shared" si="75"/>
        <v>DIGITAL</v>
      </c>
      <c r="K4849" t="str">
        <f>VLOOKUP($A4849&amp;$C4849&amp;$B4849,Mapping!$C:$G,5,0)</f>
        <v>Women Health</v>
      </c>
      <c r="L4849" t="str">
        <f>VLOOKUP(J4849&amp;H4849,Mapping!J:K,2,0)</f>
        <v>O.B. OTC</v>
      </c>
      <c r="M4849" t="str">
        <f>IF(OR(I4849="PIZ BUIN",I4849="LISTERINE"),VLOOKUP(E4849,MAPEO!C:D,2,0)&amp;" "&amp;H4849,VLOOKUP(E4849,MAPEO!C:D,2,0))</f>
        <v>OB</v>
      </c>
      <c r="N4849" t="str">
        <f>VLOOKUP(F4849,MD!A:B,2,0)</f>
        <v>YTD 2015</v>
      </c>
    </row>
    <row r="4850" spans="1:14">
      <c r="A4850" t="s">
        <v>133</v>
      </c>
      <c r="B4850" t="s">
        <v>0</v>
      </c>
      <c r="C4850" t="s">
        <v>229</v>
      </c>
      <c r="D4850" t="s">
        <v>405</v>
      </c>
      <c r="E4850" t="s">
        <v>632</v>
      </c>
      <c r="F4850" t="s">
        <v>96</v>
      </c>
      <c r="G4850" s="3">
        <v>101.01</v>
      </c>
      <c r="H4850" s="3" t="str">
        <f>VLOOKUP($A4850&amp;$C4850&amp;$B4850,Mapping!$C:$G,3,0)</f>
        <v>PHARMA</v>
      </c>
      <c r="I4850" t="str">
        <f>VLOOKUP($A4850&amp;$C4850&amp;$B4850,Mapping!$C:$G,4,0)</f>
        <v>O.B.</v>
      </c>
      <c r="J4850" t="str">
        <f t="shared" si="75"/>
        <v>DIGITAL</v>
      </c>
      <c r="K4850" t="str">
        <f>VLOOKUP($A4850&amp;$C4850&amp;$B4850,Mapping!$C:$G,5,0)</f>
        <v>Women Health</v>
      </c>
      <c r="L4850" t="str">
        <f>VLOOKUP(J4850&amp;H4850,Mapping!J:K,2,0)</f>
        <v>O.B. OTC</v>
      </c>
      <c r="M4850" t="str">
        <f>IF(OR(I4850="PIZ BUIN",I4850="LISTERINE"),VLOOKUP(E4850,MAPEO!C:D,2,0)&amp;" "&amp;H4850,VLOOKUP(E4850,MAPEO!C:D,2,0))</f>
        <v>OB</v>
      </c>
      <c r="N4850" t="str">
        <f>VLOOKUP(F4850,MD!A:B,2,0)</f>
        <v>YTD 2015</v>
      </c>
    </row>
    <row r="4851" spans="1:14">
      <c r="A4851" t="s">
        <v>133</v>
      </c>
      <c r="B4851" t="s">
        <v>0</v>
      </c>
      <c r="C4851" t="s">
        <v>229</v>
      </c>
      <c r="D4851" t="s">
        <v>405</v>
      </c>
      <c r="E4851" t="s">
        <v>632</v>
      </c>
      <c r="F4851" t="s">
        <v>97</v>
      </c>
      <c r="G4851" s="3">
        <v>478.11</v>
      </c>
      <c r="H4851" s="3" t="str">
        <f>VLOOKUP($A4851&amp;$C4851&amp;$B4851,Mapping!$C:$G,3,0)</f>
        <v>PHARMA</v>
      </c>
      <c r="I4851" t="str">
        <f>VLOOKUP($A4851&amp;$C4851&amp;$B4851,Mapping!$C:$G,4,0)</f>
        <v>O.B.</v>
      </c>
      <c r="J4851" t="str">
        <f t="shared" si="75"/>
        <v>DIGITAL</v>
      </c>
      <c r="K4851" t="str">
        <f>VLOOKUP($A4851&amp;$C4851&amp;$B4851,Mapping!$C:$G,5,0)</f>
        <v>Women Health</v>
      </c>
      <c r="L4851" t="str">
        <f>VLOOKUP(J4851&amp;H4851,Mapping!J:K,2,0)</f>
        <v>O.B. OTC</v>
      </c>
      <c r="M4851" t="str">
        <f>IF(OR(I4851="PIZ BUIN",I4851="LISTERINE"),VLOOKUP(E4851,MAPEO!C:D,2,0)&amp;" "&amp;H4851,VLOOKUP(E4851,MAPEO!C:D,2,0))</f>
        <v>OB</v>
      </c>
      <c r="N4851" t="str">
        <f>VLOOKUP(F4851,MD!A:B,2,0)</f>
        <v>YTD 2015</v>
      </c>
    </row>
    <row r="4852" spans="1:14">
      <c r="A4852" t="s">
        <v>133</v>
      </c>
      <c r="B4852" t="s">
        <v>0</v>
      </c>
      <c r="C4852" t="s">
        <v>229</v>
      </c>
      <c r="D4852" t="s">
        <v>405</v>
      </c>
      <c r="E4852" t="s">
        <v>632</v>
      </c>
      <c r="F4852" t="s">
        <v>101</v>
      </c>
      <c r="G4852" s="3">
        <v>78.39</v>
      </c>
      <c r="H4852" s="3" t="str">
        <f>VLOOKUP($A4852&amp;$C4852&amp;$B4852,Mapping!$C:$G,3,0)</f>
        <v>PHARMA</v>
      </c>
      <c r="I4852" t="str">
        <f>VLOOKUP($A4852&amp;$C4852&amp;$B4852,Mapping!$C:$G,4,0)</f>
        <v>O.B.</v>
      </c>
      <c r="J4852" t="str">
        <f t="shared" si="75"/>
        <v>DIGITAL</v>
      </c>
      <c r="K4852" t="str">
        <f>VLOOKUP($A4852&amp;$C4852&amp;$B4852,Mapping!$C:$G,5,0)</f>
        <v>Women Health</v>
      </c>
      <c r="L4852" t="str">
        <f>VLOOKUP(J4852&amp;H4852,Mapping!J:K,2,0)</f>
        <v>O.B. OTC</v>
      </c>
      <c r="M4852" t="str">
        <f>IF(OR(I4852="PIZ BUIN",I4852="LISTERINE"),VLOOKUP(E4852,MAPEO!C:D,2,0)&amp;" "&amp;H4852,VLOOKUP(E4852,MAPEO!C:D,2,0))</f>
        <v>OB</v>
      </c>
      <c r="N4852" t="str">
        <f>VLOOKUP(F4852,MD!A:B,2,0)</f>
        <v>YTD 2015</v>
      </c>
    </row>
    <row r="4853" spans="1:14">
      <c r="A4853" t="s">
        <v>133</v>
      </c>
      <c r="B4853" t="s">
        <v>0</v>
      </c>
      <c r="C4853" t="s">
        <v>229</v>
      </c>
      <c r="D4853" t="s">
        <v>405</v>
      </c>
      <c r="E4853" t="s">
        <v>632</v>
      </c>
      <c r="F4853" t="s">
        <v>104</v>
      </c>
      <c r="G4853" s="3">
        <v>285.14999999999998</v>
      </c>
      <c r="H4853" s="3" t="str">
        <f>VLOOKUP($A4853&amp;$C4853&amp;$B4853,Mapping!$C:$G,3,0)</f>
        <v>PHARMA</v>
      </c>
      <c r="I4853" t="str">
        <f>VLOOKUP($A4853&amp;$C4853&amp;$B4853,Mapping!$C:$G,4,0)</f>
        <v>O.B.</v>
      </c>
      <c r="J4853" t="str">
        <f t="shared" ref="J4853:J4916" si="76">IF(OR(C4853="ROC",C4853="COMPEED"),E4853,D4853)</f>
        <v>DIGITAL</v>
      </c>
      <c r="K4853" t="str">
        <f>VLOOKUP($A4853&amp;$C4853&amp;$B4853,Mapping!$C:$G,5,0)</f>
        <v>Women Health</v>
      </c>
      <c r="L4853" t="str">
        <f>VLOOKUP(J4853&amp;H4853,Mapping!J:K,2,0)</f>
        <v>O.B. OTC</v>
      </c>
      <c r="M4853" t="str">
        <f>IF(OR(I4853="PIZ BUIN",I4853="LISTERINE"),VLOOKUP(E4853,MAPEO!C:D,2,0)&amp;" "&amp;H4853,VLOOKUP(E4853,MAPEO!C:D,2,0))</f>
        <v>OB</v>
      </c>
      <c r="N4853" t="str">
        <f>VLOOKUP(F4853,MD!A:B,2,0)</f>
        <v>YTD 2015</v>
      </c>
    </row>
    <row r="4854" spans="1:14">
      <c r="A4854" t="s">
        <v>133</v>
      </c>
      <c r="B4854" t="s">
        <v>0</v>
      </c>
      <c r="C4854" t="s">
        <v>229</v>
      </c>
      <c r="D4854" t="s">
        <v>405</v>
      </c>
      <c r="E4854" t="s">
        <v>632</v>
      </c>
      <c r="F4854" t="s">
        <v>105</v>
      </c>
      <c r="G4854" s="3">
        <v>904.25</v>
      </c>
      <c r="H4854" s="3" t="str">
        <f>VLOOKUP($A4854&amp;$C4854&amp;$B4854,Mapping!$C:$G,3,0)</f>
        <v>PHARMA</v>
      </c>
      <c r="I4854" t="str">
        <f>VLOOKUP($A4854&amp;$C4854&amp;$B4854,Mapping!$C:$G,4,0)</f>
        <v>O.B.</v>
      </c>
      <c r="J4854" t="str">
        <f t="shared" si="76"/>
        <v>DIGITAL</v>
      </c>
      <c r="K4854" t="str">
        <f>VLOOKUP($A4854&amp;$C4854&amp;$B4854,Mapping!$C:$G,5,0)</f>
        <v>Women Health</v>
      </c>
      <c r="L4854" t="str">
        <f>VLOOKUP(J4854&amp;H4854,Mapping!J:K,2,0)</f>
        <v>O.B. OTC</v>
      </c>
      <c r="M4854" t="str">
        <f>IF(OR(I4854="PIZ BUIN",I4854="LISTERINE"),VLOOKUP(E4854,MAPEO!C:D,2,0)&amp;" "&amp;H4854,VLOOKUP(E4854,MAPEO!C:D,2,0))</f>
        <v>OB</v>
      </c>
      <c r="N4854" t="str">
        <f>VLOOKUP(F4854,MD!A:B,2,0)</f>
        <v>YTD 2015</v>
      </c>
    </row>
    <row r="4855" spans="1:14">
      <c r="A4855" t="s">
        <v>133</v>
      </c>
      <c r="B4855" t="s">
        <v>0</v>
      </c>
      <c r="C4855" t="s">
        <v>229</v>
      </c>
      <c r="D4855" t="s">
        <v>405</v>
      </c>
      <c r="E4855" t="s">
        <v>632</v>
      </c>
      <c r="F4855" t="s">
        <v>106</v>
      </c>
      <c r="G4855" s="3">
        <v>-54.52</v>
      </c>
      <c r="H4855" s="3" t="str">
        <f>VLOOKUP($A4855&amp;$C4855&amp;$B4855,Mapping!$C:$G,3,0)</f>
        <v>PHARMA</v>
      </c>
      <c r="I4855" t="str">
        <f>VLOOKUP($A4855&amp;$C4855&amp;$B4855,Mapping!$C:$G,4,0)</f>
        <v>O.B.</v>
      </c>
      <c r="J4855" t="str">
        <f t="shared" si="76"/>
        <v>DIGITAL</v>
      </c>
      <c r="K4855" t="str">
        <f>VLOOKUP($A4855&amp;$C4855&amp;$B4855,Mapping!$C:$G,5,0)</f>
        <v>Women Health</v>
      </c>
      <c r="L4855" t="str">
        <f>VLOOKUP(J4855&amp;H4855,Mapping!J:K,2,0)</f>
        <v>O.B. OTC</v>
      </c>
      <c r="M4855" t="str">
        <f>IF(OR(I4855="PIZ BUIN",I4855="LISTERINE"),VLOOKUP(E4855,MAPEO!C:D,2,0)&amp;" "&amp;H4855,VLOOKUP(E4855,MAPEO!C:D,2,0))</f>
        <v>OB</v>
      </c>
      <c r="N4855" t="str">
        <f>VLOOKUP(F4855,MD!A:B,2,0)</f>
        <v>YTD 2015</v>
      </c>
    </row>
    <row r="4856" spans="1:14">
      <c r="A4856" t="s">
        <v>133</v>
      </c>
      <c r="B4856" t="s">
        <v>0</v>
      </c>
      <c r="C4856" t="s">
        <v>229</v>
      </c>
      <c r="D4856" t="s">
        <v>405</v>
      </c>
      <c r="E4856" t="s">
        <v>632</v>
      </c>
      <c r="F4856" t="s">
        <v>108</v>
      </c>
      <c r="G4856" s="3">
        <v>-9.23</v>
      </c>
      <c r="H4856" s="3" t="str">
        <f>VLOOKUP($A4856&amp;$C4856&amp;$B4856,Mapping!$C:$G,3,0)</f>
        <v>PHARMA</v>
      </c>
      <c r="I4856" t="str">
        <f>VLOOKUP($A4856&amp;$C4856&amp;$B4856,Mapping!$C:$G,4,0)</f>
        <v>O.B.</v>
      </c>
      <c r="J4856" t="str">
        <f t="shared" si="76"/>
        <v>DIGITAL</v>
      </c>
      <c r="K4856" t="str">
        <f>VLOOKUP($A4856&amp;$C4856&amp;$B4856,Mapping!$C:$G,5,0)</f>
        <v>Women Health</v>
      </c>
      <c r="L4856" t="str">
        <f>VLOOKUP(J4856&amp;H4856,Mapping!J:K,2,0)</f>
        <v>O.B. OTC</v>
      </c>
      <c r="M4856" t="str">
        <f>IF(OR(I4856="PIZ BUIN",I4856="LISTERINE"),VLOOKUP(E4856,MAPEO!C:D,2,0)&amp;" "&amp;H4856,VLOOKUP(E4856,MAPEO!C:D,2,0))</f>
        <v>OB</v>
      </c>
      <c r="N4856">
        <f>VLOOKUP(F4856,MD!A:B,2,0)</f>
        <v>0</v>
      </c>
    </row>
    <row r="4857" spans="1:14">
      <c r="A4857" t="s">
        <v>133</v>
      </c>
      <c r="B4857" t="s">
        <v>0</v>
      </c>
      <c r="C4857" t="s">
        <v>229</v>
      </c>
      <c r="D4857" t="s">
        <v>405</v>
      </c>
      <c r="E4857" t="s">
        <v>632</v>
      </c>
      <c r="F4857" t="s">
        <v>109</v>
      </c>
      <c r="G4857" s="3">
        <v>353.97</v>
      </c>
      <c r="H4857" s="3" t="str">
        <f>VLOOKUP($A4857&amp;$C4857&amp;$B4857,Mapping!$C:$G,3,0)</f>
        <v>PHARMA</v>
      </c>
      <c r="I4857" t="str">
        <f>VLOOKUP($A4857&amp;$C4857&amp;$B4857,Mapping!$C:$G,4,0)</f>
        <v>O.B.</v>
      </c>
      <c r="J4857" t="str">
        <f t="shared" si="76"/>
        <v>DIGITAL</v>
      </c>
      <c r="K4857" t="str">
        <f>VLOOKUP($A4857&amp;$C4857&amp;$B4857,Mapping!$C:$G,5,0)</f>
        <v>Women Health</v>
      </c>
      <c r="L4857" t="str">
        <f>VLOOKUP(J4857&amp;H4857,Mapping!J:K,2,0)</f>
        <v>O.B. OTC</v>
      </c>
      <c r="M4857" t="str">
        <f>IF(OR(I4857="PIZ BUIN",I4857="LISTERINE"),VLOOKUP(E4857,MAPEO!C:D,2,0)&amp;" "&amp;H4857,VLOOKUP(E4857,MAPEO!C:D,2,0))</f>
        <v>OB</v>
      </c>
      <c r="N4857">
        <f>VLOOKUP(F4857,MD!A:B,2,0)</f>
        <v>0</v>
      </c>
    </row>
    <row r="4858" spans="1:14">
      <c r="A4858" t="s">
        <v>133</v>
      </c>
      <c r="B4858" t="s">
        <v>0</v>
      </c>
      <c r="C4858" t="s">
        <v>229</v>
      </c>
      <c r="D4858" t="s">
        <v>405</v>
      </c>
      <c r="E4858" t="s">
        <v>632</v>
      </c>
      <c r="F4858" t="s">
        <v>110</v>
      </c>
      <c r="G4858" s="3">
        <v>154.61000000000001</v>
      </c>
      <c r="H4858" s="3" t="str">
        <f>VLOOKUP($A4858&amp;$C4858&amp;$B4858,Mapping!$C:$G,3,0)</f>
        <v>PHARMA</v>
      </c>
      <c r="I4858" t="str">
        <f>VLOOKUP($A4858&amp;$C4858&amp;$B4858,Mapping!$C:$G,4,0)</f>
        <v>O.B.</v>
      </c>
      <c r="J4858" t="str">
        <f t="shared" si="76"/>
        <v>DIGITAL</v>
      </c>
      <c r="K4858" t="str">
        <f>VLOOKUP($A4858&amp;$C4858&amp;$B4858,Mapping!$C:$G,5,0)</f>
        <v>Women Health</v>
      </c>
      <c r="L4858" t="str">
        <f>VLOOKUP(J4858&amp;H4858,Mapping!J:K,2,0)</f>
        <v>O.B. OTC</v>
      </c>
      <c r="M4858" t="str">
        <f>IF(OR(I4858="PIZ BUIN",I4858="LISTERINE"),VLOOKUP(E4858,MAPEO!C:D,2,0)&amp;" "&amp;H4858,VLOOKUP(E4858,MAPEO!C:D,2,0))</f>
        <v>OB</v>
      </c>
      <c r="N4858">
        <f>VLOOKUP(F4858,MD!A:B,2,0)</f>
        <v>0</v>
      </c>
    </row>
    <row r="4859" spans="1:14">
      <c r="A4859" t="s">
        <v>133</v>
      </c>
      <c r="B4859" t="s">
        <v>0</v>
      </c>
      <c r="C4859" t="s">
        <v>229</v>
      </c>
      <c r="D4859" t="s">
        <v>405</v>
      </c>
      <c r="E4859" t="s">
        <v>632</v>
      </c>
      <c r="F4859" t="s">
        <v>111</v>
      </c>
      <c r="G4859" s="3">
        <v>301.73</v>
      </c>
      <c r="H4859" s="3" t="str">
        <f>VLOOKUP($A4859&amp;$C4859&amp;$B4859,Mapping!$C:$G,3,0)</f>
        <v>PHARMA</v>
      </c>
      <c r="I4859" t="str">
        <f>VLOOKUP($A4859&amp;$C4859&amp;$B4859,Mapping!$C:$G,4,0)</f>
        <v>O.B.</v>
      </c>
      <c r="J4859" t="str">
        <f t="shared" si="76"/>
        <v>DIGITAL</v>
      </c>
      <c r="K4859" t="str">
        <f>VLOOKUP($A4859&amp;$C4859&amp;$B4859,Mapping!$C:$G,5,0)</f>
        <v>Women Health</v>
      </c>
      <c r="L4859" t="str">
        <f>VLOOKUP(J4859&amp;H4859,Mapping!J:K,2,0)</f>
        <v>O.B. OTC</v>
      </c>
      <c r="M4859" t="str">
        <f>IF(OR(I4859="PIZ BUIN",I4859="LISTERINE"),VLOOKUP(E4859,MAPEO!C:D,2,0)&amp;" "&amp;H4859,VLOOKUP(E4859,MAPEO!C:D,2,0))</f>
        <v>OB</v>
      </c>
      <c r="N4859">
        <f>VLOOKUP(F4859,MD!A:B,2,0)</f>
        <v>0</v>
      </c>
    </row>
    <row r="4860" spans="1:14">
      <c r="A4860" t="s">
        <v>133</v>
      </c>
      <c r="B4860" t="s">
        <v>0</v>
      </c>
      <c r="C4860" t="s">
        <v>229</v>
      </c>
      <c r="D4860" t="s">
        <v>405</v>
      </c>
      <c r="E4860" t="s">
        <v>632</v>
      </c>
      <c r="F4860" t="s">
        <v>114</v>
      </c>
      <c r="G4860" s="3">
        <v>1551.21</v>
      </c>
      <c r="H4860" s="3" t="str">
        <f>VLOOKUP($A4860&amp;$C4860&amp;$B4860,Mapping!$C:$G,3,0)</f>
        <v>PHARMA</v>
      </c>
      <c r="I4860" t="str">
        <f>VLOOKUP($A4860&amp;$C4860&amp;$B4860,Mapping!$C:$G,4,0)</f>
        <v>O.B.</v>
      </c>
      <c r="J4860" t="str">
        <f t="shared" si="76"/>
        <v>DIGITAL</v>
      </c>
      <c r="K4860" t="str">
        <f>VLOOKUP($A4860&amp;$C4860&amp;$B4860,Mapping!$C:$G,5,0)</f>
        <v>Women Health</v>
      </c>
      <c r="L4860" t="str">
        <f>VLOOKUP(J4860&amp;H4860,Mapping!J:K,2,0)</f>
        <v>O.B. OTC</v>
      </c>
      <c r="M4860" t="str">
        <f>IF(OR(I4860="PIZ BUIN",I4860="LISTERINE"),VLOOKUP(E4860,MAPEO!C:D,2,0)&amp;" "&amp;H4860,VLOOKUP(E4860,MAPEO!C:D,2,0))</f>
        <v>OB</v>
      </c>
      <c r="N4860">
        <f>VLOOKUP(F4860,MD!A:B,2,0)</f>
        <v>0</v>
      </c>
    </row>
    <row r="4861" spans="1:14">
      <c r="A4861" t="s">
        <v>133</v>
      </c>
      <c r="B4861" t="s">
        <v>0</v>
      </c>
      <c r="C4861" t="s">
        <v>229</v>
      </c>
      <c r="D4861" t="s">
        <v>405</v>
      </c>
      <c r="E4861" t="s">
        <v>632</v>
      </c>
      <c r="F4861" t="s">
        <v>117</v>
      </c>
      <c r="G4861" s="3">
        <v>172.8</v>
      </c>
      <c r="H4861" s="3" t="str">
        <f>VLOOKUP($A4861&amp;$C4861&amp;$B4861,Mapping!$C:$G,3,0)</f>
        <v>PHARMA</v>
      </c>
      <c r="I4861" t="str">
        <f>VLOOKUP($A4861&amp;$C4861&amp;$B4861,Mapping!$C:$G,4,0)</f>
        <v>O.B.</v>
      </c>
      <c r="J4861" t="str">
        <f t="shared" si="76"/>
        <v>DIGITAL</v>
      </c>
      <c r="K4861" t="str">
        <f>VLOOKUP($A4861&amp;$C4861&amp;$B4861,Mapping!$C:$G,5,0)</f>
        <v>Women Health</v>
      </c>
      <c r="L4861" t="str">
        <f>VLOOKUP(J4861&amp;H4861,Mapping!J:K,2,0)</f>
        <v>O.B. OTC</v>
      </c>
      <c r="M4861" t="str">
        <f>IF(OR(I4861="PIZ BUIN",I4861="LISTERINE"),VLOOKUP(E4861,MAPEO!C:D,2,0)&amp;" "&amp;H4861,VLOOKUP(E4861,MAPEO!C:D,2,0))</f>
        <v>OB</v>
      </c>
      <c r="N4861" t="str">
        <f>VLOOKUP(F4861,MD!A:B,2,0)</f>
        <v>YTD 2016</v>
      </c>
    </row>
    <row r="4862" spans="1:14">
      <c r="A4862" t="s">
        <v>133</v>
      </c>
      <c r="B4862" t="s">
        <v>0</v>
      </c>
      <c r="C4862" t="s">
        <v>235</v>
      </c>
      <c r="D4862" t="s">
        <v>450</v>
      </c>
      <c r="E4862" t="s">
        <v>733</v>
      </c>
      <c r="F4862" t="s">
        <v>482</v>
      </c>
      <c r="G4862" s="3">
        <v>151392.23000000001</v>
      </c>
      <c r="H4862" s="3" t="str">
        <f>VLOOKUP($A4862&amp;$C4862&amp;$B4862,Mapping!$C:$G,3,0)</f>
        <v>PHARMA</v>
      </c>
      <c r="I4862" t="str">
        <f>VLOOKUP($A4862&amp;$C4862&amp;$B4862,Mapping!$C:$G,4,0)</f>
        <v>ORALDINE</v>
      </c>
      <c r="J4862" t="str">
        <f t="shared" si="76"/>
        <v>ORALDINE COLUTORIO</v>
      </c>
      <c r="K4862" t="str">
        <f>VLOOKUP($A4862&amp;$C4862&amp;$B4862,Mapping!$C:$G,5,0)</f>
        <v>OTC</v>
      </c>
      <c r="L4862" t="str">
        <f>VLOOKUP(J4862&amp;H4862,Mapping!J:K,2,0)</f>
        <v>Oraldine</v>
      </c>
      <c r="M4862" t="str">
        <f>IF(OR(I4862="PIZ BUIN",I4862="LISTERINE"),VLOOKUP(E4862,MAPEO!C:D,2,0)&amp;" "&amp;H4862,VLOOKUP(E4862,MAPEO!C:D,2,0))</f>
        <v>Oraldine</v>
      </c>
      <c r="N4862">
        <f>VLOOKUP(F4862,MD!A:B,2,0)</f>
        <v>0</v>
      </c>
    </row>
    <row r="4863" spans="1:14">
      <c r="A4863" t="s">
        <v>133</v>
      </c>
      <c r="B4863" t="s">
        <v>0</v>
      </c>
      <c r="C4863" t="s">
        <v>235</v>
      </c>
      <c r="D4863" t="s">
        <v>450</v>
      </c>
      <c r="E4863" t="s">
        <v>733</v>
      </c>
      <c r="F4863" t="s">
        <v>483</v>
      </c>
      <c r="G4863" s="3">
        <v>611324.06999999995</v>
      </c>
      <c r="H4863" s="3" t="str">
        <f>VLOOKUP($A4863&amp;$C4863&amp;$B4863,Mapping!$C:$G,3,0)</f>
        <v>PHARMA</v>
      </c>
      <c r="I4863" t="str">
        <f>VLOOKUP($A4863&amp;$C4863&amp;$B4863,Mapping!$C:$G,4,0)</f>
        <v>ORALDINE</v>
      </c>
      <c r="J4863" t="str">
        <f t="shared" si="76"/>
        <v>ORALDINE COLUTORIO</v>
      </c>
      <c r="K4863" t="str">
        <f>VLOOKUP($A4863&amp;$C4863&amp;$B4863,Mapping!$C:$G,5,0)</f>
        <v>OTC</v>
      </c>
      <c r="L4863" t="str">
        <f>VLOOKUP(J4863&amp;H4863,Mapping!J:K,2,0)</f>
        <v>Oraldine</v>
      </c>
      <c r="M4863" t="str">
        <f>IF(OR(I4863="PIZ BUIN",I4863="LISTERINE"),VLOOKUP(E4863,MAPEO!C:D,2,0)&amp;" "&amp;H4863,VLOOKUP(E4863,MAPEO!C:D,2,0))</f>
        <v>Oraldine</v>
      </c>
      <c r="N4863">
        <f>VLOOKUP(F4863,MD!A:B,2,0)</f>
        <v>0</v>
      </c>
    </row>
    <row r="4864" spans="1:14">
      <c r="A4864" t="s">
        <v>133</v>
      </c>
      <c r="B4864" t="s">
        <v>0</v>
      </c>
      <c r="C4864" t="s">
        <v>235</v>
      </c>
      <c r="D4864" t="s">
        <v>450</v>
      </c>
      <c r="E4864" t="s">
        <v>733</v>
      </c>
      <c r="F4864" t="s">
        <v>484</v>
      </c>
      <c r="G4864" s="3">
        <v>654796.81999999995</v>
      </c>
      <c r="H4864" s="3" t="str">
        <f>VLOOKUP($A4864&amp;$C4864&amp;$B4864,Mapping!$C:$G,3,0)</f>
        <v>PHARMA</v>
      </c>
      <c r="I4864" t="str">
        <f>VLOOKUP($A4864&amp;$C4864&amp;$B4864,Mapping!$C:$G,4,0)</f>
        <v>ORALDINE</v>
      </c>
      <c r="J4864" t="str">
        <f t="shared" si="76"/>
        <v>ORALDINE COLUTORIO</v>
      </c>
      <c r="K4864" t="str">
        <f>VLOOKUP($A4864&amp;$C4864&amp;$B4864,Mapping!$C:$G,5,0)</f>
        <v>OTC</v>
      </c>
      <c r="L4864" t="str">
        <f>VLOOKUP(J4864&amp;H4864,Mapping!J:K,2,0)</f>
        <v>Oraldine</v>
      </c>
      <c r="M4864" t="str">
        <f>IF(OR(I4864="PIZ BUIN",I4864="LISTERINE"),VLOOKUP(E4864,MAPEO!C:D,2,0)&amp;" "&amp;H4864,VLOOKUP(E4864,MAPEO!C:D,2,0))</f>
        <v>Oraldine</v>
      </c>
      <c r="N4864">
        <f>VLOOKUP(F4864,MD!A:B,2,0)</f>
        <v>0</v>
      </c>
    </row>
    <row r="4865" spans="1:14">
      <c r="A4865" t="s">
        <v>133</v>
      </c>
      <c r="B4865" t="s">
        <v>0</v>
      </c>
      <c r="C4865" t="s">
        <v>235</v>
      </c>
      <c r="D4865" t="s">
        <v>450</v>
      </c>
      <c r="E4865" t="s">
        <v>733</v>
      </c>
      <c r="F4865" t="s">
        <v>485</v>
      </c>
      <c r="G4865" s="3">
        <v>472513.34</v>
      </c>
      <c r="H4865" s="3" t="str">
        <f>VLOOKUP($A4865&amp;$C4865&amp;$B4865,Mapping!$C:$G,3,0)</f>
        <v>PHARMA</v>
      </c>
      <c r="I4865" t="str">
        <f>VLOOKUP($A4865&amp;$C4865&amp;$B4865,Mapping!$C:$G,4,0)</f>
        <v>ORALDINE</v>
      </c>
      <c r="J4865" t="str">
        <f t="shared" si="76"/>
        <v>ORALDINE COLUTORIO</v>
      </c>
      <c r="K4865" t="str">
        <f>VLOOKUP($A4865&amp;$C4865&amp;$B4865,Mapping!$C:$G,5,0)</f>
        <v>OTC</v>
      </c>
      <c r="L4865" t="str">
        <f>VLOOKUP(J4865&amp;H4865,Mapping!J:K,2,0)</f>
        <v>Oraldine</v>
      </c>
      <c r="M4865" t="str">
        <f>IF(OR(I4865="PIZ BUIN",I4865="LISTERINE"),VLOOKUP(E4865,MAPEO!C:D,2,0)&amp;" "&amp;H4865,VLOOKUP(E4865,MAPEO!C:D,2,0))</f>
        <v>Oraldine</v>
      </c>
      <c r="N4865">
        <f>VLOOKUP(F4865,MD!A:B,2,0)</f>
        <v>0</v>
      </c>
    </row>
    <row r="4866" spans="1:14">
      <c r="A4866" t="s">
        <v>133</v>
      </c>
      <c r="B4866" t="s">
        <v>0</v>
      </c>
      <c r="C4866" t="s">
        <v>235</v>
      </c>
      <c r="D4866" t="s">
        <v>450</v>
      </c>
      <c r="E4866" t="s">
        <v>733</v>
      </c>
      <c r="F4866" t="s">
        <v>486</v>
      </c>
      <c r="G4866" s="3">
        <v>439445.74</v>
      </c>
      <c r="H4866" s="3" t="str">
        <f>VLOOKUP($A4866&amp;$C4866&amp;$B4866,Mapping!$C:$G,3,0)</f>
        <v>PHARMA</v>
      </c>
      <c r="I4866" t="str">
        <f>VLOOKUP($A4866&amp;$C4866&amp;$B4866,Mapping!$C:$G,4,0)</f>
        <v>ORALDINE</v>
      </c>
      <c r="J4866" t="str">
        <f t="shared" si="76"/>
        <v>ORALDINE COLUTORIO</v>
      </c>
      <c r="K4866" t="str">
        <f>VLOOKUP($A4866&amp;$C4866&amp;$B4866,Mapping!$C:$G,5,0)</f>
        <v>OTC</v>
      </c>
      <c r="L4866" t="str">
        <f>VLOOKUP(J4866&amp;H4866,Mapping!J:K,2,0)</f>
        <v>Oraldine</v>
      </c>
      <c r="M4866" t="str">
        <f>IF(OR(I4866="PIZ BUIN",I4866="LISTERINE"),VLOOKUP(E4866,MAPEO!C:D,2,0)&amp;" "&amp;H4866,VLOOKUP(E4866,MAPEO!C:D,2,0))</f>
        <v>Oraldine</v>
      </c>
      <c r="N4866">
        <f>VLOOKUP(F4866,MD!A:B,2,0)</f>
        <v>0</v>
      </c>
    </row>
    <row r="4867" spans="1:14">
      <c r="A4867" t="s">
        <v>133</v>
      </c>
      <c r="B4867" t="s">
        <v>0</v>
      </c>
      <c r="C4867" t="s">
        <v>235</v>
      </c>
      <c r="D4867" t="s">
        <v>450</v>
      </c>
      <c r="E4867" t="s">
        <v>733</v>
      </c>
      <c r="F4867" t="s">
        <v>487</v>
      </c>
      <c r="G4867" s="3">
        <v>335.54</v>
      </c>
      <c r="H4867" s="3" t="str">
        <f>VLOOKUP($A4867&amp;$C4867&amp;$B4867,Mapping!$C:$G,3,0)</f>
        <v>PHARMA</v>
      </c>
      <c r="I4867" t="str">
        <f>VLOOKUP($A4867&amp;$C4867&amp;$B4867,Mapping!$C:$G,4,0)</f>
        <v>ORALDINE</v>
      </c>
      <c r="J4867" t="str">
        <f t="shared" si="76"/>
        <v>ORALDINE COLUTORIO</v>
      </c>
      <c r="K4867" t="str">
        <f>VLOOKUP($A4867&amp;$C4867&amp;$B4867,Mapping!$C:$G,5,0)</f>
        <v>OTC</v>
      </c>
      <c r="L4867" t="str">
        <f>VLOOKUP(J4867&amp;H4867,Mapping!J:K,2,0)</f>
        <v>Oraldine</v>
      </c>
      <c r="M4867" t="str">
        <f>IF(OR(I4867="PIZ BUIN",I4867="LISTERINE"),VLOOKUP(E4867,MAPEO!C:D,2,0)&amp;" "&amp;H4867,VLOOKUP(E4867,MAPEO!C:D,2,0))</f>
        <v>Oraldine</v>
      </c>
      <c r="N4867">
        <f>VLOOKUP(F4867,MD!A:B,2,0)</f>
        <v>0</v>
      </c>
    </row>
    <row r="4868" spans="1:14">
      <c r="A4868" t="s">
        <v>133</v>
      </c>
      <c r="B4868" t="s">
        <v>0</v>
      </c>
      <c r="C4868" t="s">
        <v>235</v>
      </c>
      <c r="D4868" t="s">
        <v>450</v>
      </c>
      <c r="E4868" t="s">
        <v>733</v>
      </c>
      <c r="F4868" t="s">
        <v>488</v>
      </c>
      <c r="G4868" s="3">
        <v>382888.95</v>
      </c>
      <c r="H4868" s="3" t="str">
        <f>VLOOKUP($A4868&amp;$C4868&amp;$B4868,Mapping!$C:$G,3,0)</f>
        <v>PHARMA</v>
      </c>
      <c r="I4868" t="str">
        <f>VLOOKUP($A4868&amp;$C4868&amp;$B4868,Mapping!$C:$G,4,0)</f>
        <v>ORALDINE</v>
      </c>
      <c r="J4868" t="str">
        <f t="shared" si="76"/>
        <v>ORALDINE COLUTORIO</v>
      </c>
      <c r="K4868" t="str">
        <f>VLOOKUP($A4868&amp;$C4868&amp;$B4868,Mapping!$C:$G,5,0)</f>
        <v>OTC</v>
      </c>
      <c r="L4868" t="str">
        <f>VLOOKUP(J4868&amp;H4868,Mapping!J:K,2,0)</f>
        <v>Oraldine</v>
      </c>
      <c r="M4868" t="str">
        <f>IF(OR(I4868="PIZ BUIN",I4868="LISTERINE"),VLOOKUP(E4868,MAPEO!C:D,2,0)&amp;" "&amp;H4868,VLOOKUP(E4868,MAPEO!C:D,2,0))</f>
        <v>Oraldine</v>
      </c>
      <c r="N4868">
        <f>VLOOKUP(F4868,MD!A:B,2,0)</f>
        <v>0</v>
      </c>
    </row>
    <row r="4869" spans="1:14">
      <c r="A4869" t="s">
        <v>133</v>
      </c>
      <c r="B4869" t="s">
        <v>0</v>
      </c>
      <c r="C4869" t="s">
        <v>235</v>
      </c>
      <c r="D4869" t="s">
        <v>450</v>
      </c>
      <c r="E4869" t="s">
        <v>733</v>
      </c>
      <c r="F4869" t="s">
        <v>489</v>
      </c>
      <c r="G4869" s="3">
        <v>451718.7</v>
      </c>
      <c r="H4869" s="3" t="str">
        <f>VLOOKUP($A4869&amp;$C4869&amp;$B4869,Mapping!$C:$G,3,0)</f>
        <v>PHARMA</v>
      </c>
      <c r="I4869" t="str">
        <f>VLOOKUP($A4869&amp;$C4869&amp;$B4869,Mapping!$C:$G,4,0)</f>
        <v>ORALDINE</v>
      </c>
      <c r="J4869" t="str">
        <f t="shared" si="76"/>
        <v>ORALDINE COLUTORIO</v>
      </c>
      <c r="K4869" t="str">
        <f>VLOOKUP($A4869&amp;$C4869&amp;$B4869,Mapping!$C:$G,5,0)</f>
        <v>OTC</v>
      </c>
      <c r="L4869" t="str">
        <f>VLOOKUP(J4869&amp;H4869,Mapping!J:K,2,0)</f>
        <v>Oraldine</v>
      </c>
      <c r="M4869" t="str">
        <f>IF(OR(I4869="PIZ BUIN",I4869="LISTERINE"),VLOOKUP(E4869,MAPEO!C:D,2,0)&amp;" "&amp;H4869,VLOOKUP(E4869,MAPEO!C:D,2,0))</f>
        <v>Oraldine</v>
      </c>
      <c r="N4869">
        <f>VLOOKUP(F4869,MD!A:B,2,0)</f>
        <v>0</v>
      </c>
    </row>
    <row r="4870" spans="1:14">
      <c r="A4870" t="s">
        <v>133</v>
      </c>
      <c r="B4870" t="s">
        <v>0</v>
      </c>
      <c r="C4870" t="s">
        <v>235</v>
      </c>
      <c r="D4870" t="s">
        <v>450</v>
      </c>
      <c r="E4870" t="s">
        <v>733</v>
      </c>
      <c r="F4870" t="s">
        <v>490</v>
      </c>
      <c r="G4870" s="3">
        <v>2676917.5499999998</v>
      </c>
      <c r="H4870" s="3" t="str">
        <f>VLOOKUP($A4870&amp;$C4870&amp;$B4870,Mapping!$C:$G,3,0)</f>
        <v>PHARMA</v>
      </c>
      <c r="I4870" t="str">
        <f>VLOOKUP($A4870&amp;$C4870&amp;$B4870,Mapping!$C:$G,4,0)</f>
        <v>ORALDINE</v>
      </c>
      <c r="J4870" t="str">
        <f t="shared" si="76"/>
        <v>ORALDINE COLUTORIO</v>
      </c>
      <c r="K4870" t="str">
        <f>VLOOKUP($A4870&amp;$C4870&amp;$B4870,Mapping!$C:$G,5,0)</f>
        <v>OTC</v>
      </c>
      <c r="L4870" t="str">
        <f>VLOOKUP(J4870&amp;H4870,Mapping!J:K,2,0)</f>
        <v>Oraldine</v>
      </c>
      <c r="M4870" t="str">
        <f>IF(OR(I4870="PIZ BUIN",I4870="LISTERINE"),VLOOKUP(E4870,MAPEO!C:D,2,0)&amp;" "&amp;H4870,VLOOKUP(E4870,MAPEO!C:D,2,0))</f>
        <v>Oraldine</v>
      </c>
      <c r="N4870">
        <f>VLOOKUP(F4870,MD!A:B,2,0)</f>
        <v>0</v>
      </c>
    </row>
    <row r="4871" spans="1:14">
      <c r="A4871" t="s">
        <v>133</v>
      </c>
      <c r="B4871" t="s">
        <v>0</v>
      </c>
      <c r="C4871" t="s">
        <v>235</v>
      </c>
      <c r="D4871" t="s">
        <v>450</v>
      </c>
      <c r="E4871" t="s">
        <v>733</v>
      </c>
      <c r="F4871" t="s">
        <v>491</v>
      </c>
      <c r="G4871" s="3">
        <v>767190.02</v>
      </c>
      <c r="H4871" s="3" t="str">
        <f>VLOOKUP($A4871&amp;$C4871&amp;$B4871,Mapping!$C:$G,3,0)</f>
        <v>PHARMA</v>
      </c>
      <c r="I4871" t="str">
        <f>VLOOKUP($A4871&amp;$C4871&amp;$B4871,Mapping!$C:$G,4,0)</f>
        <v>ORALDINE</v>
      </c>
      <c r="J4871" t="str">
        <f t="shared" si="76"/>
        <v>ORALDINE COLUTORIO</v>
      </c>
      <c r="K4871" t="str">
        <f>VLOOKUP($A4871&amp;$C4871&amp;$B4871,Mapping!$C:$G,5,0)</f>
        <v>OTC</v>
      </c>
      <c r="L4871" t="str">
        <f>VLOOKUP(J4871&amp;H4871,Mapping!J:K,2,0)</f>
        <v>Oraldine</v>
      </c>
      <c r="M4871" t="str">
        <f>IF(OR(I4871="PIZ BUIN",I4871="LISTERINE"),VLOOKUP(E4871,MAPEO!C:D,2,0)&amp;" "&amp;H4871,VLOOKUP(E4871,MAPEO!C:D,2,0))</f>
        <v>Oraldine</v>
      </c>
      <c r="N4871">
        <f>VLOOKUP(F4871,MD!A:B,2,0)</f>
        <v>0</v>
      </c>
    </row>
    <row r="4872" spans="1:14">
      <c r="A4872" t="s">
        <v>133</v>
      </c>
      <c r="B4872" t="s">
        <v>0</v>
      </c>
      <c r="C4872" t="s">
        <v>235</v>
      </c>
      <c r="D4872" t="s">
        <v>450</v>
      </c>
      <c r="E4872" t="s">
        <v>733</v>
      </c>
      <c r="F4872" t="s">
        <v>492</v>
      </c>
      <c r="G4872" s="3">
        <v>714191.1</v>
      </c>
      <c r="H4872" s="3" t="str">
        <f>VLOOKUP($A4872&amp;$C4872&amp;$B4872,Mapping!$C:$G,3,0)</f>
        <v>PHARMA</v>
      </c>
      <c r="I4872" t="str">
        <f>VLOOKUP($A4872&amp;$C4872&amp;$B4872,Mapping!$C:$G,4,0)</f>
        <v>ORALDINE</v>
      </c>
      <c r="J4872" t="str">
        <f t="shared" si="76"/>
        <v>ORALDINE COLUTORIO</v>
      </c>
      <c r="K4872" t="str">
        <f>VLOOKUP($A4872&amp;$C4872&amp;$B4872,Mapping!$C:$G,5,0)</f>
        <v>OTC</v>
      </c>
      <c r="L4872" t="str">
        <f>VLOOKUP(J4872&amp;H4872,Mapping!J:K,2,0)</f>
        <v>Oraldine</v>
      </c>
      <c r="M4872" t="str">
        <f>IF(OR(I4872="PIZ BUIN",I4872="LISTERINE"),VLOOKUP(E4872,MAPEO!C:D,2,0)&amp;" "&amp;H4872,VLOOKUP(E4872,MAPEO!C:D,2,0))</f>
        <v>Oraldine</v>
      </c>
      <c r="N4872">
        <f>VLOOKUP(F4872,MD!A:B,2,0)</f>
        <v>0</v>
      </c>
    </row>
    <row r="4873" spans="1:14">
      <c r="A4873" t="s">
        <v>133</v>
      </c>
      <c r="B4873" t="s">
        <v>0</v>
      </c>
      <c r="C4873" t="s">
        <v>235</v>
      </c>
      <c r="D4873" t="s">
        <v>450</v>
      </c>
      <c r="E4873" t="s">
        <v>733</v>
      </c>
      <c r="F4873" t="s">
        <v>493</v>
      </c>
      <c r="G4873" s="3">
        <v>1092984.51</v>
      </c>
      <c r="H4873" s="3" t="str">
        <f>VLOOKUP($A4873&amp;$C4873&amp;$B4873,Mapping!$C:$G,3,0)</f>
        <v>PHARMA</v>
      </c>
      <c r="I4873" t="str">
        <f>VLOOKUP($A4873&amp;$C4873&amp;$B4873,Mapping!$C:$G,4,0)</f>
        <v>ORALDINE</v>
      </c>
      <c r="J4873" t="str">
        <f t="shared" si="76"/>
        <v>ORALDINE COLUTORIO</v>
      </c>
      <c r="K4873" t="str">
        <f>VLOOKUP($A4873&amp;$C4873&amp;$B4873,Mapping!$C:$G,5,0)</f>
        <v>OTC</v>
      </c>
      <c r="L4873" t="str">
        <f>VLOOKUP(J4873&amp;H4873,Mapping!J:K,2,0)</f>
        <v>Oraldine</v>
      </c>
      <c r="M4873" t="str">
        <f>IF(OR(I4873="PIZ BUIN",I4873="LISTERINE"),VLOOKUP(E4873,MAPEO!C:D,2,0)&amp;" "&amp;H4873,VLOOKUP(E4873,MAPEO!C:D,2,0))</f>
        <v>Oraldine</v>
      </c>
      <c r="N4873">
        <f>VLOOKUP(F4873,MD!A:B,2,0)</f>
        <v>0</v>
      </c>
    </row>
    <row r="4874" spans="1:14">
      <c r="A4874" t="s">
        <v>133</v>
      </c>
      <c r="B4874" t="s">
        <v>0</v>
      </c>
      <c r="C4874" t="s">
        <v>235</v>
      </c>
      <c r="D4874" t="s">
        <v>450</v>
      </c>
      <c r="E4874" t="s">
        <v>733</v>
      </c>
      <c r="F4874" t="s">
        <v>95</v>
      </c>
      <c r="G4874" s="3">
        <v>131216.82</v>
      </c>
      <c r="H4874" s="3" t="str">
        <f>VLOOKUP($A4874&amp;$C4874&amp;$B4874,Mapping!$C:$G,3,0)</f>
        <v>PHARMA</v>
      </c>
      <c r="I4874" t="str">
        <f>VLOOKUP($A4874&amp;$C4874&amp;$B4874,Mapping!$C:$G,4,0)</f>
        <v>ORALDINE</v>
      </c>
      <c r="J4874" t="str">
        <f t="shared" si="76"/>
        <v>ORALDINE COLUTORIO</v>
      </c>
      <c r="K4874" t="str">
        <f>VLOOKUP($A4874&amp;$C4874&amp;$B4874,Mapping!$C:$G,5,0)</f>
        <v>OTC</v>
      </c>
      <c r="L4874" t="str">
        <f>VLOOKUP(J4874&amp;H4874,Mapping!J:K,2,0)</f>
        <v>Oraldine</v>
      </c>
      <c r="M4874" t="str">
        <f>IF(OR(I4874="PIZ BUIN",I4874="LISTERINE"),VLOOKUP(E4874,MAPEO!C:D,2,0)&amp;" "&amp;H4874,VLOOKUP(E4874,MAPEO!C:D,2,0))</f>
        <v>Oraldine</v>
      </c>
      <c r="N4874" t="str">
        <f>VLOOKUP(F4874,MD!A:B,2,0)</f>
        <v>YTD 2015</v>
      </c>
    </row>
    <row r="4875" spans="1:14">
      <c r="A4875" t="s">
        <v>133</v>
      </c>
      <c r="B4875" t="s">
        <v>0</v>
      </c>
      <c r="C4875" t="s">
        <v>235</v>
      </c>
      <c r="D4875" t="s">
        <v>450</v>
      </c>
      <c r="E4875" t="s">
        <v>733</v>
      </c>
      <c r="F4875" t="s">
        <v>96</v>
      </c>
      <c r="G4875" s="3">
        <v>269699.99</v>
      </c>
      <c r="H4875" s="3" t="str">
        <f>VLOOKUP($A4875&amp;$C4875&amp;$B4875,Mapping!$C:$G,3,0)</f>
        <v>PHARMA</v>
      </c>
      <c r="I4875" t="str">
        <f>VLOOKUP($A4875&amp;$C4875&amp;$B4875,Mapping!$C:$G,4,0)</f>
        <v>ORALDINE</v>
      </c>
      <c r="J4875" t="str">
        <f t="shared" si="76"/>
        <v>ORALDINE COLUTORIO</v>
      </c>
      <c r="K4875" t="str">
        <f>VLOOKUP($A4875&amp;$C4875&amp;$B4875,Mapping!$C:$G,5,0)</f>
        <v>OTC</v>
      </c>
      <c r="L4875" t="str">
        <f>VLOOKUP(J4875&amp;H4875,Mapping!J:K,2,0)</f>
        <v>Oraldine</v>
      </c>
      <c r="M4875" t="str">
        <f>IF(OR(I4875="PIZ BUIN",I4875="LISTERINE"),VLOOKUP(E4875,MAPEO!C:D,2,0)&amp;" "&amp;H4875,VLOOKUP(E4875,MAPEO!C:D,2,0))</f>
        <v>Oraldine</v>
      </c>
      <c r="N4875" t="str">
        <f>VLOOKUP(F4875,MD!A:B,2,0)</f>
        <v>YTD 2015</v>
      </c>
    </row>
    <row r="4876" spans="1:14">
      <c r="A4876" t="s">
        <v>133</v>
      </c>
      <c r="B4876" t="s">
        <v>0</v>
      </c>
      <c r="C4876" t="s">
        <v>235</v>
      </c>
      <c r="D4876" t="s">
        <v>450</v>
      </c>
      <c r="E4876" t="s">
        <v>733</v>
      </c>
      <c r="F4876" t="s">
        <v>97</v>
      </c>
      <c r="G4876" s="3">
        <v>511762.23</v>
      </c>
      <c r="H4876" s="3" t="str">
        <f>VLOOKUP($A4876&amp;$C4876&amp;$B4876,Mapping!$C:$G,3,0)</f>
        <v>PHARMA</v>
      </c>
      <c r="I4876" t="str">
        <f>VLOOKUP($A4876&amp;$C4876&amp;$B4876,Mapping!$C:$G,4,0)</f>
        <v>ORALDINE</v>
      </c>
      <c r="J4876" t="str">
        <f t="shared" si="76"/>
        <v>ORALDINE COLUTORIO</v>
      </c>
      <c r="K4876" t="str">
        <f>VLOOKUP($A4876&amp;$C4876&amp;$B4876,Mapping!$C:$G,5,0)</f>
        <v>OTC</v>
      </c>
      <c r="L4876" t="str">
        <f>VLOOKUP(J4876&amp;H4876,Mapping!J:K,2,0)</f>
        <v>Oraldine</v>
      </c>
      <c r="M4876" t="str">
        <f>IF(OR(I4876="PIZ BUIN",I4876="LISTERINE"),VLOOKUP(E4876,MAPEO!C:D,2,0)&amp;" "&amp;H4876,VLOOKUP(E4876,MAPEO!C:D,2,0))</f>
        <v>Oraldine</v>
      </c>
      <c r="N4876" t="str">
        <f>VLOOKUP(F4876,MD!A:B,2,0)</f>
        <v>YTD 2015</v>
      </c>
    </row>
    <row r="4877" spans="1:14">
      <c r="A4877" t="s">
        <v>133</v>
      </c>
      <c r="B4877" t="s">
        <v>0</v>
      </c>
      <c r="C4877" t="s">
        <v>235</v>
      </c>
      <c r="D4877" t="s">
        <v>450</v>
      </c>
      <c r="E4877" t="s">
        <v>733</v>
      </c>
      <c r="F4877" t="s">
        <v>101</v>
      </c>
      <c r="G4877" s="3">
        <v>281174.62</v>
      </c>
      <c r="H4877" s="3" t="str">
        <f>VLOOKUP($A4877&amp;$C4877&amp;$B4877,Mapping!$C:$G,3,0)</f>
        <v>PHARMA</v>
      </c>
      <c r="I4877" t="str">
        <f>VLOOKUP($A4877&amp;$C4877&amp;$B4877,Mapping!$C:$G,4,0)</f>
        <v>ORALDINE</v>
      </c>
      <c r="J4877" t="str">
        <f t="shared" si="76"/>
        <v>ORALDINE COLUTORIO</v>
      </c>
      <c r="K4877" t="str">
        <f>VLOOKUP($A4877&amp;$C4877&amp;$B4877,Mapping!$C:$G,5,0)</f>
        <v>OTC</v>
      </c>
      <c r="L4877" t="str">
        <f>VLOOKUP(J4877&amp;H4877,Mapping!J:K,2,0)</f>
        <v>Oraldine</v>
      </c>
      <c r="M4877" t="str">
        <f>IF(OR(I4877="PIZ BUIN",I4877="LISTERINE"),VLOOKUP(E4877,MAPEO!C:D,2,0)&amp;" "&amp;H4877,VLOOKUP(E4877,MAPEO!C:D,2,0))</f>
        <v>Oraldine</v>
      </c>
      <c r="N4877" t="str">
        <f>VLOOKUP(F4877,MD!A:B,2,0)</f>
        <v>YTD 2015</v>
      </c>
    </row>
    <row r="4878" spans="1:14">
      <c r="A4878" t="s">
        <v>133</v>
      </c>
      <c r="B4878" t="s">
        <v>0</v>
      </c>
      <c r="C4878" t="s">
        <v>235</v>
      </c>
      <c r="D4878" t="s">
        <v>450</v>
      </c>
      <c r="E4878" t="s">
        <v>733</v>
      </c>
      <c r="F4878" t="s">
        <v>104</v>
      </c>
      <c r="G4878" s="3">
        <v>958276.23</v>
      </c>
      <c r="H4878" s="3" t="str">
        <f>VLOOKUP($A4878&amp;$C4878&amp;$B4878,Mapping!$C:$G,3,0)</f>
        <v>PHARMA</v>
      </c>
      <c r="I4878" t="str">
        <f>VLOOKUP($A4878&amp;$C4878&amp;$B4878,Mapping!$C:$G,4,0)</f>
        <v>ORALDINE</v>
      </c>
      <c r="J4878" t="str">
        <f t="shared" si="76"/>
        <v>ORALDINE COLUTORIO</v>
      </c>
      <c r="K4878" t="str">
        <f>VLOOKUP($A4878&amp;$C4878&amp;$B4878,Mapping!$C:$G,5,0)</f>
        <v>OTC</v>
      </c>
      <c r="L4878" t="str">
        <f>VLOOKUP(J4878&amp;H4878,Mapping!J:K,2,0)</f>
        <v>Oraldine</v>
      </c>
      <c r="M4878" t="str">
        <f>IF(OR(I4878="PIZ BUIN",I4878="LISTERINE"),VLOOKUP(E4878,MAPEO!C:D,2,0)&amp;" "&amp;H4878,VLOOKUP(E4878,MAPEO!C:D,2,0))</f>
        <v>Oraldine</v>
      </c>
      <c r="N4878" t="str">
        <f>VLOOKUP(F4878,MD!A:B,2,0)</f>
        <v>YTD 2015</v>
      </c>
    </row>
    <row r="4879" spans="1:14">
      <c r="A4879" t="s">
        <v>133</v>
      </c>
      <c r="B4879" t="s">
        <v>0</v>
      </c>
      <c r="C4879" t="s">
        <v>235</v>
      </c>
      <c r="D4879" t="s">
        <v>450</v>
      </c>
      <c r="E4879" t="s">
        <v>733</v>
      </c>
      <c r="F4879" t="s">
        <v>105</v>
      </c>
      <c r="G4879" s="3">
        <v>1772988.73</v>
      </c>
      <c r="H4879" s="3" t="str">
        <f>VLOOKUP($A4879&amp;$C4879&amp;$B4879,Mapping!$C:$G,3,0)</f>
        <v>PHARMA</v>
      </c>
      <c r="I4879" t="str">
        <f>VLOOKUP($A4879&amp;$C4879&amp;$B4879,Mapping!$C:$G,4,0)</f>
        <v>ORALDINE</v>
      </c>
      <c r="J4879" t="str">
        <f t="shared" si="76"/>
        <v>ORALDINE COLUTORIO</v>
      </c>
      <c r="K4879" t="str">
        <f>VLOOKUP($A4879&amp;$C4879&amp;$B4879,Mapping!$C:$G,5,0)</f>
        <v>OTC</v>
      </c>
      <c r="L4879" t="str">
        <f>VLOOKUP(J4879&amp;H4879,Mapping!J:K,2,0)</f>
        <v>Oraldine</v>
      </c>
      <c r="M4879" t="str">
        <f>IF(OR(I4879="PIZ BUIN",I4879="LISTERINE"),VLOOKUP(E4879,MAPEO!C:D,2,0)&amp;" "&amp;H4879,VLOOKUP(E4879,MAPEO!C:D,2,0))</f>
        <v>Oraldine</v>
      </c>
      <c r="N4879" t="str">
        <f>VLOOKUP(F4879,MD!A:B,2,0)</f>
        <v>YTD 2015</v>
      </c>
    </row>
    <row r="4880" spans="1:14">
      <c r="A4880" t="s">
        <v>133</v>
      </c>
      <c r="B4880" t="s">
        <v>0</v>
      </c>
      <c r="C4880" t="s">
        <v>235</v>
      </c>
      <c r="D4880" t="s">
        <v>450</v>
      </c>
      <c r="E4880" t="s">
        <v>733</v>
      </c>
      <c r="F4880" t="s">
        <v>106</v>
      </c>
      <c r="G4880" s="3">
        <v>375135.86</v>
      </c>
      <c r="H4880" s="3" t="str">
        <f>VLOOKUP($A4880&amp;$C4880&amp;$B4880,Mapping!$C:$G,3,0)</f>
        <v>PHARMA</v>
      </c>
      <c r="I4880" t="str">
        <f>VLOOKUP($A4880&amp;$C4880&amp;$B4880,Mapping!$C:$G,4,0)</f>
        <v>ORALDINE</v>
      </c>
      <c r="J4880" t="str">
        <f t="shared" si="76"/>
        <v>ORALDINE COLUTORIO</v>
      </c>
      <c r="K4880" t="str">
        <f>VLOOKUP($A4880&amp;$C4880&amp;$B4880,Mapping!$C:$G,5,0)</f>
        <v>OTC</v>
      </c>
      <c r="L4880" t="str">
        <f>VLOOKUP(J4880&amp;H4880,Mapping!J:K,2,0)</f>
        <v>Oraldine</v>
      </c>
      <c r="M4880" t="str">
        <f>IF(OR(I4880="PIZ BUIN",I4880="LISTERINE"),VLOOKUP(E4880,MAPEO!C:D,2,0)&amp;" "&amp;H4880,VLOOKUP(E4880,MAPEO!C:D,2,0))</f>
        <v>Oraldine</v>
      </c>
      <c r="N4880" t="str">
        <f>VLOOKUP(F4880,MD!A:B,2,0)</f>
        <v>YTD 2015</v>
      </c>
    </row>
    <row r="4881" spans="1:14">
      <c r="A4881" t="s">
        <v>133</v>
      </c>
      <c r="B4881" t="s">
        <v>0</v>
      </c>
      <c r="C4881" t="s">
        <v>235</v>
      </c>
      <c r="D4881" t="s">
        <v>450</v>
      </c>
      <c r="E4881" t="s">
        <v>733</v>
      </c>
      <c r="F4881" t="s">
        <v>108</v>
      </c>
      <c r="G4881" s="3">
        <v>172573.55</v>
      </c>
      <c r="H4881" s="3" t="str">
        <f>VLOOKUP($A4881&amp;$C4881&amp;$B4881,Mapping!$C:$G,3,0)</f>
        <v>PHARMA</v>
      </c>
      <c r="I4881" t="str">
        <f>VLOOKUP($A4881&amp;$C4881&amp;$B4881,Mapping!$C:$G,4,0)</f>
        <v>ORALDINE</v>
      </c>
      <c r="J4881" t="str">
        <f t="shared" si="76"/>
        <v>ORALDINE COLUTORIO</v>
      </c>
      <c r="K4881" t="str">
        <f>VLOOKUP($A4881&amp;$C4881&amp;$B4881,Mapping!$C:$G,5,0)</f>
        <v>OTC</v>
      </c>
      <c r="L4881" t="str">
        <f>VLOOKUP(J4881&amp;H4881,Mapping!J:K,2,0)</f>
        <v>Oraldine</v>
      </c>
      <c r="M4881" t="str">
        <f>IF(OR(I4881="PIZ BUIN",I4881="LISTERINE"),VLOOKUP(E4881,MAPEO!C:D,2,0)&amp;" "&amp;H4881,VLOOKUP(E4881,MAPEO!C:D,2,0))</f>
        <v>Oraldine</v>
      </c>
      <c r="N4881">
        <f>VLOOKUP(F4881,MD!A:B,2,0)</f>
        <v>0</v>
      </c>
    </row>
    <row r="4882" spans="1:14">
      <c r="A4882" t="s">
        <v>133</v>
      </c>
      <c r="B4882" t="s">
        <v>0</v>
      </c>
      <c r="C4882" t="s">
        <v>235</v>
      </c>
      <c r="D4882" t="s">
        <v>450</v>
      </c>
      <c r="E4882" t="s">
        <v>733</v>
      </c>
      <c r="F4882" t="s">
        <v>109</v>
      </c>
      <c r="G4882" s="3">
        <v>769874.56</v>
      </c>
      <c r="H4882" s="3" t="str">
        <f>VLOOKUP($A4882&amp;$C4882&amp;$B4882,Mapping!$C:$G,3,0)</f>
        <v>PHARMA</v>
      </c>
      <c r="I4882" t="str">
        <f>VLOOKUP($A4882&amp;$C4882&amp;$B4882,Mapping!$C:$G,4,0)</f>
        <v>ORALDINE</v>
      </c>
      <c r="J4882" t="str">
        <f t="shared" si="76"/>
        <v>ORALDINE COLUTORIO</v>
      </c>
      <c r="K4882" t="str">
        <f>VLOOKUP($A4882&amp;$C4882&amp;$B4882,Mapping!$C:$G,5,0)</f>
        <v>OTC</v>
      </c>
      <c r="L4882" t="str">
        <f>VLOOKUP(J4882&amp;H4882,Mapping!J:K,2,0)</f>
        <v>Oraldine</v>
      </c>
      <c r="M4882" t="str">
        <f>IF(OR(I4882="PIZ BUIN",I4882="LISTERINE"),VLOOKUP(E4882,MAPEO!C:D,2,0)&amp;" "&amp;H4882,VLOOKUP(E4882,MAPEO!C:D,2,0))</f>
        <v>Oraldine</v>
      </c>
      <c r="N4882">
        <f>VLOOKUP(F4882,MD!A:B,2,0)</f>
        <v>0</v>
      </c>
    </row>
    <row r="4883" spans="1:14">
      <c r="A4883" t="s">
        <v>133</v>
      </c>
      <c r="B4883" t="s">
        <v>0</v>
      </c>
      <c r="C4883" t="s">
        <v>235</v>
      </c>
      <c r="D4883" t="s">
        <v>450</v>
      </c>
      <c r="E4883" t="s">
        <v>733</v>
      </c>
      <c r="F4883" t="s">
        <v>110</v>
      </c>
      <c r="G4883" s="3">
        <v>335226.83</v>
      </c>
      <c r="H4883" s="3" t="str">
        <f>VLOOKUP($A4883&amp;$C4883&amp;$B4883,Mapping!$C:$G,3,0)</f>
        <v>PHARMA</v>
      </c>
      <c r="I4883" t="str">
        <f>VLOOKUP($A4883&amp;$C4883&amp;$B4883,Mapping!$C:$G,4,0)</f>
        <v>ORALDINE</v>
      </c>
      <c r="J4883" t="str">
        <f t="shared" si="76"/>
        <v>ORALDINE COLUTORIO</v>
      </c>
      <c r="K4883" t="str">
        <f>VLOOKUP($A4883&amp;$C4883&amp;$B4883,Mapping!$C:$G,5,0)</f>
        <v>OTC</v>
      </c>
      <c r="L4883" t="str">
        <f>VLOOKUP(J4883&amp;H4883,Mapping!J:K,2,0)</f>
        <v>Oraldine</v>
      </c>
      <c r="M4883" t="str">
        <f>IF(OR(I4883="PIZ BUIN",I4883="LISTERINE"),VLOOKUP(E4883,MAPEO!C:D,2,0)&amp;" "&amp;H4883,VLOOKUP(E4883,MAPEO!C:D,2,0))</f>
        <v>Oraldine</v>
      </c>
      <c r="N4883">
        <f>VLOOKUP(F4883,MD!A:B,2,0)</f>
        <v>0</v>
      </c>
    </row>
    <row r="4884" spans="1:14">
      <c r="A4884" t="s">
        <v>133</v>
      </c>
      <c r="B4884" t="s">
        <v>0</v>
      </c>
      <c r="C4884" t="s">
        <v>235</v>
      </c>
      <c r="D4884" t="s">
        <v>450</v>
      </c>
      <c r="E4884" t="s">
        <v>733</v>
      </c>
      <c r="F4884" t="s">
        <v>111</v>
      </c>
      <c r="G4884" s="3">
        <v>286714.38</v>
      </c>
      <c r="H4884" s="3" t="str">
        <f>VLOOKUP($A4884&amp;$C4884&amp;$B4884,Mapping!$C:$G,3,0)</f>
        <v>PHARMA</v>
      </c>
      <c r="I4884" t="str">
        <f>VLOOKUP($A4884&amp;$C4884&amp;$B4884,Mapping!$C:$G,4,0)</f>
        <v>ORALDINE</v>
      </c>
      <c r="J4884" t="str">
        <f t="shared" si="76"/>
        <v>ORALDINE COLUTORIO</v>
      </c>
      <c r="K4884" t="str">
        <f>VLOOKUP($A4884&amp;$C4884&amp;$B4884,Mapping!$C:$G,5,0)</f>
        <v>OTC</v>
      </c>
      <c r="L4884" t="str">
        <f>VLOOKUP(J4884&amp;H4884,Mapping!J:K,2,0)</f>
        <v>Oraldine</v>
      </c>
      <c r="M4884" t="str">
        <f>IF(OR(I4884="PIZ BUIN",I4884="LISTERINE"),VLOOKUP(E4884,MAPEO!C:D,2,0)&amp;" "&amp;H4884,VLOOKUP(E4884,MAPEO!C:D,2,0))</f>
        <v>Oraldine</v>
      </c>
      <c r="N4884">
        <f>VLOOKUP(F4884,MD!A:B,2,0)</f>
        <v>0</v>
      </c>
    </row>
    <row r="4885" spans="1:14">
      <c r="A4885" t="s">
        <v>133</v>
      </c>
      <c r="B4885" t="s">
        <v>0</v>
      </c>
      <c r="C4885" t="s">
        <v>235</v>
      </c>
      <c r="D4885" t="s">
        <v>450</v>
      </c>
      <c r="E4885" t="s">
        <v>733</v>
      </c>
      <c r="F4885" t="s">
        <v>114</v>
      </c>
      <c r="G4885" s="3">
        <v>539642.74</v>
      </c>
      <c r="H4885" s="3" t="str">
        <f>VLOOKUP($A4885&amp;$C4885&amp;$B4885,Mapping!$C:$G,3,0)</f>
        <v>PHARMA</v>
      </c>
      <c r="I4885" t="str">
        <f>VLOOKUP($A4885&amp;$C4885&amp;$B4885,Mapping!$C:$G,4,0)</f>
        <v>ORALDINE</v>
      </c>
      <c r="J4885" t="str">
        <f t="shared" si="76"/>
        <v>ORALDINE COLUTORIO</v>
      </c>
      <c r="K4885" t="str">
        <f>VLOOKUP($A4885&amp;$C4885&amp;$B4885,Mapping!$C:$G,5,0)</f>
        <v>OTC</v>
      </c>
      <c r="L4885" t="str">
        <f>VLOOKUP(J4885&amp;H4885,Mapping!J:K,2,0)</f>
        <v>Oraldine</v>
      </c>
      <c r="M4885" t="str">
        <f>IF(OR(I4885="PIZ BUIN",I4885="LISTERINE"),VLOOKUP(E4885,MAPEO!C:D,2,0)&amp;" "&amp;H4885,VLOOKUP(E4885,MAPEO!C:D,2,0))</f>
        <v>Oraldine</v>
      </c>
      <c r="N4885">
        <f>VLOOKUP(F4885,MD!A:B,2,0)</f>
        <v>0</v>
      </c>
    </row>
    <row r="4886" spans="1:14">
      <c r="A4886" t="s">
        <v>133</v>
      </c>
      <c r="B4886" t="s">
        <v>0</v>
      </c>
      <c r="C4886" t="s">
        <v>235</v>
      </c>
      <c r="D4886" t="s">
        <v>450</v>
      </c>
      <c r="E4886" t="s">
        <v>733</v>
      </c>
      <c r="F4886" t="s">
        <v>115</v>
      </c>
      <c r="G4886" s="3">
        <v>148425.39000000001</v>
      </c>
      <c r="H4886" s="3" t="str">
        <f>VLOOKUP($A4886&amp;$C4886&amp;$B4886,Mapping!$C:$G,3,0)</f>
        <v>PHARMA</v>
      </c>
      <c r="I4886" t="str">
        <f>VLOOKUP($A4886&amp;$C4886&amp;$B4886,Mapping!$C:$G,4,0)</f>
        <v>ORALDINE</v>
      </c>
      <c r="J4886" t="str">
        <f t="shared" si="76"/>
        <v>ORALDINE COLUTORIO</v>
      </c>
      <c r="K4886" t="str">
        <f>VLOOKUP($A4886&amp;$C4886&amp;$B4886,Mapping!$C:$G,5,0)</f>
        <v>OTC</v>
      </c>
      <c r="L4886" t="str">
        <f>VLOOKUP(J4886&amp;H4886,Mapping!J:K,2,0)</f>
        <v>Oraldine</v>
      </c>
      <c r="M4886" t="str">
        <f>IF(OR(I4886="PIZ BUIN",I4886="LISTERINE"),VLOOKUP(E4886,MAPEO!C:D,2,0)&amp;" "&amp;H4886,VLOOKUP(E4886,MAPEO!C:D,2,0))</f>
        <v>Oraldine</v>
      </c>
      <c r="N4886" t="str">
        <f>VLOOKUP(F4886,MD!A:B,2,0)</f>
        <v>YTD 2016</v>
      </c>
    </row>
    <row r="4887" spans="1:14">
      <c r="A4887" t="s">
        <v>133</v>
      </c>
      <c r="B4887" t="s">
        <v>0</v>
      </c>
      <c r="C4887" t="s">
        <v>235</v>
      </c>
      <c r="D4887" t="s">
        <v>450</v>
      </c>
      <c r="E4887" t="s">
        <v>733</v>
      </c>
      <c r="F4887" t="s">
        <v>117</v>
      </c>
      <c r="G4887" s="3">
        <v>376799.55</v>
      </c>
      <c r="H4887" s="3" t="str">
        <f>VLOOKUP($A4887&amp;$C4887&amp;$B4887,Mapping!$C:$G,3,0)</f>
        <v>PHARMA</v>
      </c>
      <c r="I4887" t="str">
        <f>VLOOKUP($A4887&amp;$C4887&amp;$B4887,Mapping!$C:$G,4,0)</f>
        <v>ORALDINE</v>
      </c>
      <c r="J4887" t="str">
        <f t="shared" si="76"/>
        <v>ORALDINE COLUTORIO</v>
      </c>
      <c r="K4887" t="str">
        <f>VLOOKUP($A4887&amp;$C4887&amp;$B4887,Mapping!$C:$G,5,0)</f>
        <v>OTC</v>
      </c>
      <c r="L4887" t="str">
        <f>VLOOKUP(J4887&amp;H4887,Mapping!J:K,2,0)</f>
        <v>Oraldine</v>
      </c>
      <c r="M4887" t="str">
        <f>IF(OR(I4887="PIZ BUIN",I4887="LISTERINE"),VLOOKUP(E4887,MAPEO!C:D,2,0)&amp;" "&amp;H4887,VLOOKUP(E4887,MAPEO!C:D,2,0))</f>
        <v>Oraldine</v>
      </c>
      <c r="N4887" t="str">
        <f>VLOOKUP(F4887,MD!A:B,2,0)</f>
        <v>YTD 2016</v>
      </c>
    </row>
    <row r="4888" spans="1:14">
      <c r="A4888" t="s">
        <v>133</v>
      </c>
      <c r="B4888" t="s">
        <v>0</v>
      </c>
      <c r="C4888" t="s">
        <v>235</v>
      </c>
      <c r="D4888" t="s">
        <v>450</v>
      </c>
      <c r="E4888" t="s">
        <v>733</v>
      </c>
      <c r="F4888" t="s">
        <v>118</v>
      </c>
      <c r="G4888" s="3">
        <v>745666.66</v>
      </c>
      <c r="H4888" s="3" t="str">
        <f>VLOOKUP($A4888&amp;$C4888&amp;$B4888,Mapping!$C:$G,3,0)</f>
        <v>PHARMA</v>
      </c>
      <c r="I4888" t="str">
        <f>VLOOKUP($A4888&amp;$C4888&amp;$B4888,Mapping!$C:$G,4,0)</f>
        <v>ORALDINE</v>
      </c>
      <c r="J4888" t="str">
        <f t="shared" si="76"/>
        <v>ORALDINE COLUTORIO</v>
      </c>
      <c r="K4888" t="str">
        <f>VLOOKUP($A4888&amp;$C4888&amp;$B4888,Mapping!$C:$G,5,0)</f>
        <v>OTC</v>
      </c>
      <c r="L4888" t="str">
        <f>VLOOKUP(J4888&amp;H4888,Mapping!J:K,2,0)</f>
        <v>Oraldine</v>
      </c>
      <c r="M4888" t="str">
        <f>IF(OR(I4888="PIZ BUIN",I4888="LISTERINE"),VLOOKUP(E4888,MAPEO!C:D,2,0)&amp;" "&amp;H4888,VLOOKUP(E4888,MAPEO!C:D,2,0))</f>
        <v>Oraldine</v>
      </c>
      <c r="N4888" t="str">
        <f>VLOOKUP(F4888,MD!A:B,2,0)</f>
        <v>YTD 2016</v>
      </c>
    </row>
    <row r="4889" spans="1:14">
      <c r="A4889" t="s">
        <v>133</v>
      </c>
      <c r="B4889" t="s">
        <v>0</v>
      </c>
      <c r="C4889" t="s">
        <v>235</v>
      </c>
      <c r="D4889" t="s">
        <v>450</v>
      </c>
      <c r="E4889" t="s">
        <v>734</v>
      </c>
      <c r="F4889" t="s">
        <v>482</v>
      </c>
      <c r="G4889" s="3">
        <v>-1905.04</v>
      </c>
      <c r="H4889" s="3" t="str">
        <f>VLOOKUP($A4889&amp;$C4889&amp;$B4889,Mapping!$C:$G,3,0)</f>
        <v>PHARMA</v>
      </c>
      <c r="I4889" t="str">
        <f>VLOOKUP($A4889&amp;$C4889&amp;$B4889,Mapping!$C:$G,4,0)</f>
        <v>ORALDINE</v>
      </c>
      <c r="J4889" t="str">
        <f t="shared" si="76"/>
        <v>ORALDINE COLUTORIO</v>
      </c>
      <c r="K4889" t="str">
        <f>VLOOKUP($A4889&amp;$C4889&amp;$B4889,Mapping!$C:$G,5,0)</f>
        <v>OTC</v>
      </c>
      <c r="L4889" t="str">
        <f>VLOOKUP(J4889&amp;H4889,Mapping!J:K,2,0)</f>
        <v>Oraldine</v>
      </c>
      <c r="M4889" t="str">
        <f>IF(OR(I4889="PIZ BUIN",I4889="LISTERINE"),VLOOKUP(E4889,MAPEO!C:D,2,0)&amp;" "&amp;H4889,VLOOKUP(E4889,MAPEO!C:D,2,0))</f>
        <v>Oraldine</v>
      </c>
      <c r="N4889">
        <f>VLOOKUP(F4889,MD!A:B,2,0)</f>
        <v>0</v>
      </c>
    </row>
    <row r="4890" spans="1:14">
      <c r="A4890" t="s">
        <v>133</v>
      </c>
      <c r="B4890" t="s">
        <v>0</v>
      </c>
      <c r="C4890" t="s">
        <v>235</v>
      </c>
      <c r="D4890" t="s">
        <v>450</v>
      </c>
      <c r="E4890" t="s">
        <v>734</v>
      </c>
      <c r="F4890" t="s">
        <v>483</v>
      </c>
      <c r="G4890" s="3">
        <v>-2230.23</v>
      </c>
      <c r="H4890" s="3" t="str">
        <f>VLOOKUP($A4890&amp;$C4890&amp;$B4890,Mapping!$C:$G,3,0)</f>
        <v>PHARMA</v>
      </c>
      <c r="I4890" t="str">
        <f>VLOOKUP($A4890&amp;$C4890&amp;$B4890,Mapping!$C:$G,4,0)</f>
        <v>ORALDINE</v>
      </c>
      <c r="J4890" t="str">
        <f t="shared" si="76"/>
        <v>ORALDINE COLUTORIO</v>
      </c>
      <c r="K4890" t="str">
        <f>VLOOKUP($A4890&amp;$C4890&amp;$B4890,Mapping!$C:$G,5,0)</f>
        <v>OTC</v>
      </c>
      <c r="L4890" t="str">
        <f>VLOOKUP(J4890&amp;H4890,Mapping!J:K,2,0)</f>
        <v>Oraldine</v>
      </c>
      <c r="M4890" t="str">
        <f>IF(OR(I4890="PIZ BUIN",I4890="LISTERINE"),VLOOKUP(E4890,MAPEO!C:D,2,0)&amp;" "&amp;H4890,VLOOKUP(E4890,MAPEO!C:D,2,0))</f>
        <v>Oraldine</v>
      </c>
      <c r="N4890">
        <f>VLOOKUP(F4890,MD!A:B,2,0)</f>
        <v>0</v>
      </c>
    </row>
    <row r="4891" spans="1:14">
      <c r="A4891" t="s">
        <v>133</v>
      </c>
      <c r="B4891" t="s">
        <v>0</v>
      </c>
      <c r="C4891" t="s">
        <v>235</v>
      </c>
      <c r="D4891" t="s">
        <v>450</v>
      </c>
      <c r="E4891" t="s">
        <v>734</v>
      </c>
      <c r="F4891" t="s">
        <v>484</v>
      </c>
      <c r="G4891" s="3">
        <v>800.48</v>
      </c>
      <c r="H4891" s="3" t="str">
        <f>VLOOKUP($A4891&amp;$C4891&amp;$B4891,Mapping!$C:$G,3,0)</f>
        <v>PHARMA</v>
      </c>
      <c r="I4891" t="str">
        <f>VLOOKUP($A4891&amp;$C4891&amp;$B4891,Mapping!$C:$G,4,0)</f>
        <v>ORALDINE</v>
      </c>
      <c r="J4891" t="str">
        <f t="shared" si="76"/>
        <v>ORALDINE COLUTORIO</v>
      </c>
      <c r="K4891" t="str">
        <f>VLOOKUP($A4891&amp;$C4891&amp;$B4891,Mapping!$C:$G,5,0)</f>
        <v>OTC</v>
      </c>
      <c r="L4891" t="str">
        <f>VLOOKUP(J4891&amp;H4891,Mapping!J:K,2,0)</f>
        <v>Oraldine</v>
      </c>
      <c r="M4891" t="str">
        <f>IF(OR(I4891="PIZ BUIN",I4891="LISTERINE"),VLOOKUP(E4891,MAPEO!C:D,2,0)&amp;" "&amp;H4891,VLOOKUP(E4891,MAPEO!C:D,2,0))</f>
        <v>Oraldine</v>
      </c>
      <c r="N4891">
        <f>VLOOKUP(F4891,MD!A:B,2,0)</f>
        <v>0</v>
      </c>
    </row>
    <row r="4892" spans="1:14">
      <c r="A4892" t="s">
        <v>133</v>
      </c>
      <c r="B4892" t="s">
        <v>0</v>
      </c>
      <c r="C4892" t="s">
        <v>235</v>
      </c>
      <c r="D4892" t="s">
        <v>450</v>
      </c>
      <c r="E4892" t="s">
        <v>734</v>
      </c>
      <c r="F4892" t="s">
        <v>485</v>
      </c>
      <c r="G4892" s="3">
        <v>-1081.69</v>
      </c>
      <c r="H4892" s="3" t="str">
        <f>VLOOKUP($A4892&amp;$C4892&amp;$B4892,Mapping!$C:$G,3,0)</f>
        <v>PHARMA</v>
      </c>
      <c r="I4892" t="str">
        <f>VLOOKUP($A4892&amp;$C4892&amp;$B4892,Mapping!$C:$G,4,0)</f>
        <v>ORALDINE</v>
      </c>
      <c r="J4892" t="str">
        <f t="shared" si="76"/>
        <v>ORALDINE COLUTORIO</v>
      </c>
      <c r="K4892" t="str">
        <f>VLOOKUP($A4892&amp;$C4892&amp;$B4892,Mapping!$C:$G,5,0)</f>
        <v>OTC</v>
      </c>
      <c r="L4892" t="str">
        <f>VLOOKUP(J4892&amp;H4892,Mapping!J:K,2,0)</f>
        <v>Oraldine</v>
      </c>
      <c r="M4892" t="str">
        <f>IF(OR(I4892="PIZ BUIN",I4892="LISTERINE"),VLOOKUP(E4892,MAPEO!C:D,2,0)&amp;" "&amp;H4892,VLOOKUP(E4892,MAPEO!C:D,2,0))</f>
        <v>Oraldine</v>
      </c>
      <c r="N4892">
        <f>VLOOKUP(F4892,MD!A:B,2,0)</f>
        <v>0</v>
      </c>
    </row>
    <row r="4893" spans="1:14">
      <c r="A4893" t="s">
        <v>133</v>
      </c>
      <c r="B4893" t="s">
        <v>0</v>
      </c>
      <c r="C4893" t="s">
        <v>235</v>
      </c>
      <c r="D4893" t="s">
        <v>450</v>
      </c>
      <c r="E4893" t="s">
        <v>734</v>
      </c>
      <c r="F4893" t="s">
        <v>486</v>
      </c>
      <c r="G4893" s="3">
        <v>-1494.66</v>
      </c>
      <c r="H4893" s="3" t="str">
        <f>VLOOKUP($A4893&amp;$C4893&amp;$B4893,Mapping!$C:$G,3,0)</f>
        <v>PHARMA</v>
      </c>
      <c r="I4893" t="str">
        <f>VLOOKUP($A4893&amp;$C4893&amp;$B4893,Mapping!$C:$G,4,0)</f>
        <v>ORALDINE</v>
      </c>
      <c r="J4893" t="str">
        <f t="shared" si="76"/>
        <v>ORALDINE COLUTORIO</v>
      </c>
      <c r="K4893" t="str">
        <f>VLOOKUP($A4893&amp;$C4893&amp;$B4893,Mapping!$C:$G,5,0)</f>
        <v>OTC</v>
      </c>
      <c r="L4893" t="str">
        <f>VLOOKUP(J4893&amp;H4893,Mapping!J:K,2,0)</f>
        <v>Oraldine</v>
      </c>
      <c r="M4893" t="str">
        <f>IF(OR(I4893="PIZ BUIN",I4893="LISTERINE"),VLOOKUP(E4893,MAPEO!C:D,2,0)&amp;" "&amp;H4893,VLOOKUP(E4893,MAPEO!C:D,2,0))</f>
        <v>Oraldine</v>
      </c>
      <c r="N4893">
        <f>VLOOKUP(F4893,MD!A:B,2,0)</f>
        <v>0</v>
      </c>
    </row>
    <row r="4894" spans="1:14">
      <c r="A4894" t="s">
        <v>133</v>
      </c>
      <c r="B4894" t="s">
        <v>0</v>
      </c>
      <c r="C4894" t="s">
        <v>235</v>
      </c>
      <c r="D4894" t="s">
        <v>450</v>
      </c>
      <c r="E4894" t="s">
        <v>734</v>
      </c>
      <c r="F4894" t="s">
        <v>487</v>
      </c>
      <c r="G4894" s="3">
        <v>6676.33</v>
      </c>
      <c r="H4894" s="3" t="str">
        <f>VLOOKUP($A4894&amp;$C4894&amp;$B4894,Mapping!$C:$G,3,0)</f>
        <v>PHARMA</v>
      </c>
      <c r="I4894" t="str">
        <f>VLOOKUP($A4894&amp;$C4894&amp;$B4894,Mapping!$C:$G,4,0)</f>
        <v>ORALDINE</v>
      </c>
      <c r="J4894" t="str">
        <f t="shared" si="76"/>
        <v>ORALDINE COLUTORIO</v>
      </c>
      <c r="K4894" t="str">
        <f>VLOOKUP($A4894&amp;$C4894&amp;$B4894,Mapping!$C:$G,5,0)</f>
        <v>OTC</v>
      </c>
      <c r="L4894" t="str">
        <f>VLOOKUP(J4894&amp;H4894,Mapping!J:K,2,0)</f>
        <v>Oraldine</v>
      </c>
      <c r="M4894" t="str">
        <f>IF(OR(I4894="PIZ BUIN",I4894="LISTERINE"),VLOOKUP(E4894,MAPEO!C:D,2,0)&amp;" "&amp;H4894,VLOOKUP(E4894,MAPEO!C:D,2,0))</f>
        <v>Oraldine</v>
      </c>
      <c r="N4894">
        <f>VLOOKUP(F4894,MD!A:B,2,0)</f>
        <v>0</v>
      </c>
    </row>
    <row r="4895" spans="1:14">
      <c r="A4895" t="s">
        <v>133</v>
      </c>
      <c r="B4895" t="s">
        <v>0</v>
      </c>
      <c r="C4895" t="s">
        <v>235</v>
      </c>
      <c r="D4895" t="s">
        <v>450</v>
      </c>
      <c r="E4895" t="s">
        <v>734</v>
      </c>
      <c r="F4895" t="s">
        <v>488</v>
      </c>
      <c r="G4895" s="3">
        <v>-1067.1400000000001</v>
      </c>
      <c r="H4895" s="3" t="str">
        <f>VLOOKUP($A4895&amp;$C4895&amp;$B4895,Mapping!$C:$G,3,0)</f>
        <v>PHARMA</v>
      </c>
      <c r="I4895" t="str">
        <f>VLOOKUP($A4895&amp;$C4895&amp;$B4895,Mapping!$C:$G,4,0)</f>
        <v>ORALDINE</v>
      </c>
      <c r="J4895" t="str">
        <f t="shared" si="76"/>
        <v>ORALDINE COLUTORIO</v>
      </c>
      <c r="K4895" t="str">
        <f>VLOOKUP($A4895&amp;$C4895&amp;$B4895,Mapping!$C:$G,5,0)</f>
        <v>OTC</v>
      </c>
      <c r="L4895" t="str">
        <f>VLOOKUP(J4895&amp;H4895,Mapping!J:K,2,0)</f>
        <v>Oraldine</v>
      </c>
      <c r="M4895" t="str">
        <f>IF(OR(I4895="PIZ BUIN",I4895="LISTERINE"),VLOOKUP(E4895,MAPEO!C:D,2,0)&amp;" "&amp;H4895,VLOOKUP(E4895,MAPEO!C:D,2,0))</f>
        <v>Oraldine</v>
      </c>
      <c r="N4895">
        <f>VLOOKUP(F4895,MD!A:B,2,0)</f>
        <v>0</v>
      </c>
    </row>
    <row r="4896" spans="1:14">
      <c r="A4896" t="s">
        <v>133</v>
      </c>
      <c r="B4896" t="s">
        <v>0</v>
      </c>
      <c r="C4896" t="s">
        <v>235</v>
      </c>
      <c r="D4896" t="s">
        <v>450</v>
      </c>
      <c r="E4896" t="s">
        <v>734</v>
      </c>
      <c r="F4896" t="s">
        <v>489</v>
      </c>
      <c r="G4896" s="3">
        <v>-524.48</v>
      </c>
      <c r="H4896" s="3" t="str">
        <f>VLOOKUP($A4896&amp;$C4896&amp;$B4896,Mapping!$C:$G,3,0)</f>
        <v>PHARMA</v>
      </c>
      <c r="I4896" t="str">
        <f>VLOOKUP($A4896&amp;$C4896&amp;$B4896,Mapping!$C:$G,4,0)</f>
        <v>ORALDINE</v>
      </c>
      <c r="J4896" t="str">
        <f t="shared" si="76"/>
        <v>ORALDINE COLUTORIO</v>
      </c>
      <c r="K4896" t="str">
        <f>VLOOKUP($A4896&amp;$C4896&amp;$B4896,Mapping!$C:$G,5,0)</f>
        <v>OTC</v>
      </c>
      <c r="L4896" t="str">
        <f>VLOOKUP(J4896&amp;H4896,Mapping!J:K,2,0)</f>
        <v>Oraldine</v>
      </c>
      <c r="M4896" t="str">
        <f>IF(OR(I4896="PIZ BUIN",I4896="LISTERINE"),VLOOKUP(E4896,MAPEO!C:D,2,0)&amp;" "&amp;H4896,VLOOKUP(E4896,MAPEO!C:D,2,0))</f>
        <v>Oraldine</v>
      </c>
      <c r="N4896">
        <f>VLOOKUP(F4896,MD!A:B,2,0)</f>
        <v>0</v>
      </c>
    </row>
    <row r="4897" spans="1:14">
      <c r="A4897" t="s">
        <v>133</v>
      </c>
      <c r="B4897" t="s">
        <v>0</v>
      </c>
      <c r="C4897" t="s">
        <v>235</v>
      </c>
      <c r="D4897" t="s">
        <v>450</v>
      </c>
      <c r="E4897" t="s">
        <v>734</v>
      </c>
      <c r="F4897" t="s">
        <v>490</v>
      </c>
      <c r="G4897" s="3">
        <v>16925.38</v>
      </c>
      <c r="H4897" s="3" t="str">
        <f>VLOOKUP($A4897&amp;$C4897&amp;$B4897,Mapping!$C:$G,3,0)</f>
        <v>PHARMA</v>
      </c>
      <c r="I4897" t="str">
        <f>VLOOKUP($A4897&amp;$C4897&amp;$B4897,Mapping!$C:$G,4,0)</f>
        <v>ORALDINE</v>
      </c>
      <c r="J4897" t="str">
        <f t="shared" si="76"/>
        <v>ORALDINE COLUTORIO</v>
      </c>
      <c r="K4897" t="str">
        <f>VLOOKUP($A4897&amp;$C4897&amp;$B4897,Mapping!$C:$G,5,0)</f>
        <v>OTC</v>
      </c>
      <c r="L4897" t="str">
        <f>VLOOKUP(J4897&amp;H4897,Mapping!J:K,2,0)</f>
        <v>Oraldine</v>
      </c>
      <c r="M4897" t="str">
        <f>IF(OR(I4897="PIZ BUIN",I4897="LISTERINE"),VLOOKUP(E4897,MAPEO!C:D,2,0)&amp;" "&amp;H4897,VLOOKUP(E4897,MAPEO!C:D,2,0))</f>
        <v>Oraldine</v>
      </c>
      <c r="N4897">
        <f>VLOOKUP(F4897,MD!A:B,2,0)</f>
        <v>0</v>
      </c>
    </row>
    <row r="4898" spans="1:14">
      <c r="A4898" t="s">
        <v>133</v>
      </c>
      <c r="B4898" t="s">
        <v>0</v>
      </c>
      <c r="C4898" t="s">
        <v>235</v>
      </c>
      <c r="D4898" t="s">
        <v>450</v>
      </c>
      <c r="E4898" t="s">
        <v>734</v>
      </c>
      <c r="F4898" t="s">
        <v>491</v>
      </c>
      <c r="G4898" s="3">
        <v>-249.65</v>
      </c>
      <c r="H4898" s="3" t="str">
        <f>VLOOKUP($A4898&amp;$C4898&amp;$B4898,Mapping!$C:$G,3,0)</f>
        <v>PHARMA</v>
      </c>
      <c r="I4898" t="str">
        <f>VLOOKUP($A4898&amp;$C4898&amp;$B4898,Mapping!$C:$G,4,0)</f>
        <v>ORALDINE</v>
      </c>
      <c r="J4898" t="str">
        <f t="shared" si="76"/>
        <v>ORALDINE COLUTORIO</v>
      </c>
      <c r="K4898" t="str">
        <f>VLOOKUP($A4898&amp;$C4898&amp;$B4898,Mapping!$C:$G,5,0)</f>
        <v>OTC</v>
      </c>
      <c r="L4898" t="str">
        <f>VLOOKUP(J4898&amp;H4898,Mapping!J:K,2,0)</f>
        <v>Oraldine</v>
      </c>
      <c r="M4898" t="str">
        <f>IF(OR(I4898="PIZ BUIN",I4898="LISTERINE"),VLOOKUP(E4898,MAPEO!C:D,2,0)&amp;" "&amp;H4898,VLOOKUP(E4898,MAPEO!C:D,2,0))</f>
        <v>Oraldine</v>
      </c>
      <c r="N4898">
        <f>VLOOKUP(F4898,MD!A:B,2,0)</f>
        <v>0</v>
      </c>
    </row>
    <row r="4899" spans="1:14">
      <c r="A4899" t="s">
        <v>133</v>
      </c>
      <c r="B4899" t="s">
        <v>0</v>
      </c>
      <c r="C4899" t="s">
        <v>235</v>
      </c>
      <c r="D4899" t="s">
        <v>450</v>
      </c>
      <c r="E4899" t="s">
        <v>734</v>
      </c>
      <c r="F4899" t="s">
        <v>492</v>
      </c>
      <c r="G4899" s="3">
        <v>-603.1</v>
      </c>
      <c r="H4899" s="3" t="str">
        <f>VLOOKUP($A4899&amp;$C4899&amp;$B4899,Mapping!$C:$G,3,0)</f>
        <v>PHARMA</v>
      </c>
      <c r="I4899" t="str">
        <f>VLOOKUP($A4899&amp;$C4899&amp;$B4899,Mapping!$C:$G,4,0)</f>
        <v>ORALDINE</v>
      </c>
      <c r="J4899" t="str">
        <f t="shared" si="76"/>
        <v>ORALDINE COLUTORIO</v>
      </c>
      <c r="K4899" t="str">
        <f>VLOOKUP($A4899&amp;$C4899&amp;$B4899,Mapping!$C:$G,5,0)</f>
        <v>OTC</v>
      </c>
      <c r="L4899" t="str">
        <f>VLOOKUP(J4899&amp;H4899,Mapping!J:K,2,0)</f>
        <v>Oraldine</v>
      </c>
      <c r="M4899" t="str">
        <f>IF(OR(I4899="PIZ BUIN",I4899="LISTERINE"),VLOOKUP(E4899,MAPEO!C:D,2,0)&amp;" "&amp;H4899,VLOOKUP(E4899,MAPEO!C:D,2,0))</f>
        <v>Oraldine</v>
      </c>
      <c r="N4899">
        <f>VLOOKUP(F4899,MD!A:B,2,0)</f>
        <v>0</v>
      </c>
    </row>
    <row r="4900" spans="1:14">
      <c r="A4900" t="s">
        <v>133</v>
      </c>
      <c r="B4900" t="s">
        <v>0</v>
      </c>
      <c r="C4900" t="s">
        <v>235</v>
      </c>
      <c r="D4900" t="s">
        <v>450</v>
      </c>
      <c r="E4900" t="s">
        <v>734</v>
      </c>
      <c r="F4900" t="s">
        <v>493</v>
      </c>
      <c r="G4900" s="3">
        <v>-21466.81</v>
      </c>
      <c r="H4900" s="3" t="str">
        <f>VLOOKUP($A4900&amp;$C4900&amp;$B4900,Mapping!$C:$G,3,0)</f>
        <v>PHARMA</v>
      </c>
      <c r="I4900" t="str">
        <f>VLOOKUP($A4900&amp;$C4900&amp;$B4900,Mapping!$C:$G,4,0)</f>
        <v>ORALDINE</v>
      </c>
      <c r="J4900" t="str">
        <f t="shared" si="76"/>
        <v>ORALDINE COLUTORIO</v>
      </c>
      <c r="K4900" t="str">
        <f>VLOOKUP($A4900&amp;$C4900&amp;$B4900,Mapping!$C:$G,5,0)</f>
        <v>OTC</v>
      </c>
      <c r="L4900" t="str">
        <f>VLOOKUP(J4900&amp;H4900,Mapping!J:K,2,0)</f>
        <v>Oraldine</v>
      </c>
      <c r="M4900" t="str">
        <f>IF(OR(I4900="PIZ BUIN",I4900="LISTERINE"),VLOOKUP(E4900,MAPEO!C:D,2,0)&amp;" "&amp;H4900,VLOOKUP(E4900,MAPEO!C:D,2,0))</f>
        <v>Oraldine</v>
      </c>
      <c r="N4900">
        <f>VLOOKUP(F4900,MD!A:B,2,0)</f>
        <v>0</v>
      </c>
    </row>
    <row r="4901" spans="1:14">
      <c r="A4901" t="s">
        <v>133</v>
      </c>
      <c r="B4901" t="s">
        <v>0</v>
      </c>
      <c r="C4901" t="s">
        <v>235</v>
      </c>
      <c r="D4901" t="s">
        <v>450</v>
      </c>
      <c r="E4901" t="s">
        <v>734</v>
      </c>
      <c r="F4901" t="s">
        <v>95</v>
      </c>
      <c r="G4901" s="3">
        <v>-63.11</v>
      </c>
      <c r="H4901" s="3" t="str">
        <f>VLOOKUP($A4901&amp;$C4901&amp;$B4901,Mapping!$C:$G,3,0)</f>
        <v>PHARMA</v>
      </c>
      <c r="I4901" t="str">
        <f>VLOOKUP($A4901&amp;$C4901&amp;$B4901,Mapping!$C:$G,4,0)</f>
        <v>ORALDINE</v>
      </c>
      <c r="J4901" t="str">
        <f t="shared" si="76"/>
        <v>ORALDINE COLUTORIO</v>
      </c>
      <c r="K4901" t="str">
        <f>VLOOKUP($A4901&amp;$C4901&amp;$B4901,Mapping!$C:$G,5,0)</f>
        <v>OTC</v>
      </c>
      <c r="L4901" t="str">
        <f>VLOOKUP(J4901&amp;H4901,Mapping!J:K,2,0)</f>
        <v>Oraldine</v>
      </c>
      <c r="M4901" t="str">
        <f>IF(OR(I4901="PIZ BUIN",I4901="LISTERINE"),VLOOKUP(E4901,MAPEO!C:D,2,0)&amp;" "&amp;H4901,VLOOKUP(E4901,MAPEO!C:D,2,0))</f>
        <v>Oraldine</v>
      </c>
      <c r="N4901" t="str">
        <f>VLOOKUP(F4901,MD!A:B,2,0)</f>
        <v>YTD 2015</v>
      </c>
    </row>
    <row r="4902" spans="1:14">
      <c r="A4902" t="s">
        <v>133</v>
      </c>
      <c r="B4902" t="s">
        <v>0</v>
      </c>
      <c r="C4902" t="s">
        <v>235</v>
      </c>
      <c r="D4902" t="s">
        <v>450</v>
      </c>
      <c r="E4902" t="s">
        <v>734</v>
      </c>
      <c r="F4902" t="s">
        <v>96</v>
      </c>
      <c r="G4902" s="3">
        <v>-268.19</v>
      </c>
      <c r="H4902" s="3" t="str">
        <f>VLOOKUP($A4902&amp;$C4902&amp;$B4902,Mapping!$C:$G,3,0)</f>
        <v>PHARMA</v>
      </c>
      <c r="I4902" t="str">
        <f>VLOOKUP($A4902&amp;$C4902&amp;$B4902,Mapping!$C:$G,4,0)</f>
        <v>ORALDINE</v>
      </c>
      <c r="J4902" t="str">
        <f t="shared" si="76"/>
        <v>ORALDINE COLUTORIO</v>
      </c>
      <c r="K4902" t="str">
        <f>VLOOKUP($A4902&amp;$C4902&amp;$B4902,Mapping!$C:$G,5,0)</f>
        <v>OTC</v>
      </c>
      <c r="L4902" t="str">
        <f>VLOOKUP(J4902&amp;H4902,Mapping!J:K,2,0)</f>
        <v>Oraldine</v>
      </c>
      <c r="M4902" t="str">
        <f>IF(OR(I4902="PIZ BUIN",I4902="LISTERINE"),VLOOKUP(E4902,MAPEO!C:D,2,0)&amp;" "&amp;H4902,VLOOKUP(E4902,MAPEO!C:D,2,0))</f>
        <v>Oraldine</v>
      </c>
      <c r="N4902" t="str">
        <f>VLOOKUP(F4902,MD!A:B,2,0)</f>
        <v>YTD 2015</v>
      </c>
    </row>
    <row r="4903" spans="1:14">
      <c r="A4903" t="s">
        <v>133</v>
      </c>
      <c r="B4903" t="s">
        <v>0</v>
      </c>
      <c r="C4903" t="s">
        <v>235</v>
      </c>
      <c r="D4903" t="s">
        <v>450</v>
      </c>
      <c r="E4903" t="s">
        <v>734</v>
      </c>
      <c r="F4903" t="s">
        <v>97</v>
      </c>
      <c r="G4903" s="3">
        <v>351.56</v>
      </c>
      <c r="H4903" s="3" t="str">
        <f>VLOOKUP($A4903&amp;$C4903&amp;$B4903,Mapping!$C:$G,3,0)</f>
        <v>PHARMA</v>
      </c>
      <c r="I4903" t="str">
        <f>VLOOKUP($A4903&amp;$C4903&amp;$B4903,Mapping!$C:$G,4,0)</f>
        <v>ORALDINE</v>
      </c>
      <c r="J4903" t="str">
        <f t="shared" si="76"/>
        <v>ORALDINE COLUTORIO</v>
      </c>
      <c r="K4903" t="str">
        <f>VLOOKUP($A4903&amp;$C4903&amp;$B4903,Mapping!$C:$G,5,0)</f>
        <v>OTC</v>
      </c>
      <c r="L4903" t="str">
        <f>VLOOKUP(J4903&amp;H4903,Mapping!J:K,2,0)</f>
        <v>Oraldine</v>
      </c>
      <c r="M4903" t="str">
        <f>IF(OR(I4903="PIZ BUIN",I4903="LISTERINE"),VLOOKUP(E4903,MAPEO!C:D,2,0)&amp;" "&amp;H4903,VLOOKUP(E4903,MAPEO!C:D,2,0))</f>
        <v>Oraldine</v>
      </c>
      <c r="N4903" t="str">
        <f>VLOOKUP(F4903,MD!A:B,2,0)</f>
        <v>YTD 2015</v>
      </c>
    </row>
    <row r="4904" spans="1:14">
      <c r="A4904" t="s">
        <v>133</v>
      </c>
      <c r="B4904" t="s">
        <v>0</v>
      </c>
      <c r="C4904" t="s">
        <v>235</v>
      </c>
      <c r="D4904" t="s">
        <v>450</v>
      </c>
      <c r="E4904" t="s">
        <v>734</v>
      </c>
      <c r="F4904" t="s">
        <v>101</v>
      </c>
      <c r="G4904" s="3">
        <v>-298.60000000000002</v>
      </c>
      <c r="H4904" s="3" t="str">
        <f>VLOOKUP($A4904&amp;$C4904&amp;$B4904,Mapping!$C:$G,3,0)</f>
        <v>PHARMA</v>
      </c>
      <c r="I4904" t="str">
        <f>VLOOKUP($A4904&amp;$C4904&amp;$B4904,Mapping!$C:$G,4,0)</f>
        <v>ORALDINE</v>
      </c>
      <c r="J4904" t="str">
        <f t="shared" si="76"/>
        <v>ORALDINE COLUTORIO</v>
      </c>
      <c r="K4904" t="str">
        <f>VLOOKUP($A4904&amp;$C4904&amp;$B4904,Mapping!$C:$G,5,0)</f>
        <v>OTC</v>
      </c>
      <c r="L4904" t="str">
        <f>VLOOKUP(J4904&amp;H4904,Mapping!J:K,2,0)</f>
        <v>Oraldine</v>
      </c>
      <c r="M4904" t="str">
        <f>IF(OR(I4904="PIZ BUIN",I4904="LISTERINE"),VLOOKUP(E4904,MAPEO!C:D,2,0)&amp;" "&amp;H4904,VLOOKUP(E4904,MAPEO!C:D,2,0))</f>
        <v>Oraldine</v>
      </c>
      <c r="N4904" t="str">
        <f>VLOOKUP(F4904,MD!A:B,2,0)</f>
        <v>YTD 2015</v>
      </c>
    </row>
    <row r="4905" spans="1:14">
      <c r="A4905" t="s">
        <v>133</v>
      </c>
      <c r="B4905" t="s">
        <v>0</v>
      </c>
      <c r="C4905" t="s">
        <v>235</v>
      </c>
      <c r="D4905" t="s">
        <v>450</v>
      </c>
      <c r="E4905" t="s">
        <v>734</v>
      </c>
      <c r="F4905" t="s">
        <v>104</v>
      </c>
      <c r="G4905" s="3">
        <v>-202.68</v>
      </c>
      <c r="H4905" s="3" t="str">
        <f>VLOOKUP($A4905&amp;$C4905&amp;$B4905,Mapping!$C:$G,3,0)</f>
        <v>PHARMA</v>
      </c>
      <c r="I4905" t="str">
        <f>VLOOKUP($A4905&amp;$C4905&amp;$B4905,Mapping!$C:$G,4,0)</f>
        <v>ORALDINE</v>
      </c>
      <c r="J4905" t="str">
        <f t="shared" si="76"/>
        <v>ORALDINE COLUTORIO</v>
      </c>
      <c r="K4905" t="str">
        <f>VLOOKUP($A4905&amp;$C4905&amp;$B4905,Mapping!$C:$G,5,0)</f>
        <v>OTC</v>
      </c>
      <c r="L4905" t="str">
        <f>VLOOKUP(J4905&amp;H4905,Mapping!J:K,2,0)</f>
        <v>Oraldine</v>
      </c>
      <c r="M4905" t="str">
        <f>IF(OR(I4905="PIZ BUIN",I4905="LISTERINE"),VLOOKUP(E4905,MAPEO!C:D,2,0)&amp;" "&amp;H4905,VLOOKUP(E4905,MAPEO!C:D,2,0))</f>
        <v>Oraldine</v>
      </c>
      <c r="N4905" t="str">
        <f>VLOOKUP(F4905,MD!A:B,2,0)</f>
        <v>YTD 2015</v>
      </c>
    </row>
    <row r="4906" spans="1:14">
      <c r="A4906" t="s">
        <v>133</v>
      </c>
      <c r="B4906" t="s">
        <v>0</v>
      </c>
      <c r="C4906" t="s">
        <v>235</v>
      </c>
      <c r="D4906" t="s">
        <v>450</v>
      </c>
      <c r="E4906" t="s">
        <v>734</v>
      </c>
      <c r="F4906" t="s">
        <v>105</v>
      </c>
      <c r="G4906" s="3">
        <v>7608.89</v>
      </c>
      <c r="H4906" s="3" t="str">
        <f>VLOOKUP($A4906&amp;$C4906&amp;$B4906,Mapping!$C:$G,3,0)</f>
        <v>PHARMA</v>
      </c>
      <c r="I4906" t="str">
        <f>VLOOKUP($A4906&amp;$C4906&amp;$B4906,Mapping!$C:$G,4,0)</f>
        <v>ORALDINE</v>
      </c>
      <c r="J4906" t="str">
        <f t="shared" si="76"/>
        <v>ORALDINE COLUTORIO</v>
      </c>
      <c r="K4906" t="str">
        <f>VLOOKUP($A4906&amp;$C4906&amp;$B4906,Mapping!$C:$G,5,0)</f>
        <v>OTC</v>
      </c>
      <c r="L4906" t="str">
        <f>VLOOKUP(J4906&amp;H4906,Mapping!J:K,2,0)</f>
        <v>Oraldine</v>
      </c>
      <c r="M4906" t="str">
        <f>IF(OR(I4906="PIZ BUIN",I4906="LISTERINE"),VLOOKUP(E4906,MAPEO!C:D,2,0)&amp;" "&amp;H4906,VLOOKUP(E4906,MAPEO!C:D,2,0))</f>
        <v>Oraldine</v>
      </c>
      <c r="N4906" t="str">
        <f>VLOOKUP(F4906,MD!A:B,2,0)</f>
        <v>YTD 2015</v>
      </c>
    </row>
    <row r="4907" spans="1:14">
      <c r="A4907" t="s">
        <v>133</v>
      </c>
      <c r="B4907" t="s">
        <v>0</v>
      </c>
      <c r="C4907" t="s">
        <v>235</v>
      </c>
      <c r="D4907" t="s">
        <v>450</v>
      </c>
      <c r="E4907" t="s">
        <v>734</v>
      </c>
      <c r="F4907" t="s">
        <v>106</v>
      </c>
      <c r="G4907" s="3">
        <v>-28.94</v>
      </c>
      <c r="H4907" s="3" t="str">
        <f>VLOOKUP($A4907&amp;$C4907&amp;$B4907,Mapping!$C:$G,3,0)</f>
        <v>PHARMA</v>
      </c>
      <c r="I4907" t="str">
        <f>VLOOKUP($A4907&amp;$C4907&amp;$B4907,Mapping!$C:$G,4,0)</f>
        <v>ORALDINE</v>
      </c>
      <c r="J4907" t="str">
        <f t="shared" si="76"/>
        <v>ORALDINE COLUTORIO</v>
      </c>
      <c r="K4907" t="str">
        <f>VLOOKUP($A4907&amp;$C4907&amp;$B4907,Mapping!$C:$G,5,0)</f>
        <v>OTC</v>
      </c>
      <c r="L4907" t="str">
        <f>VLOOKUP(J4907&amp;H4907,Mapping!J:K,2,0)</f>
        <v>Oraldine</v>
      </c>
      <c r="M4907" t="str">
        <f>IF(OR(I4907="PIZ BUIN",I4907="LISTERINE"),VLOOKUP(E4907,MAPEO!C:D,2,0)&amp;" "&amp;H4907,VLOOKUP(E4907,MAPEO!C:D,2,0))</f>
        <v>Oraldine</v>
      </c>
      <c r="N4907" t="str">
        <f>VLOOKUP(F4907,MD!A:B,2,0)</f>
        <v>YTD 2015</v>
      </c>
    </row>
    <row r="4908" spans="1:14">
      <c r="A4908" t="s">
        <v>133</v>
      </c>
      <c r="B4908" t="s">
        <v>0</v>
      </c>
      <c r="C4908" t="s">
        <v>235</v>
      </c>
      <c r="D4908" t="s">
        <v>450</v>
      </c>
      <c r="E4908" t="s">
        <v>734</v>
      </c>
      <c r="F4908" t="s">
        <v>108</v>
      </c>
      <c r="G4908" s="3">
        <v>-367.9</v>
      </c>
      <c r="H4908" s="3" t="str">
        <f>VLOOKUP($A4908&amp;$C4908&amp;$B4908,Mapping!$C:$G,3,0)</f>
        <v>PHARMA</v>
      </c>
      <c r="I4908" t="str">
        <f>VLOOKUP($A4908&amp;$C4908&amp;$B4908,Mapping!$C:$G,4,0)</f>
        <v>ORALDINE</v>
      </c>
      <c r="J4908" t="str">
        <f t="shared" si="76"/>
        <v>ORALDINE COLUTORIO</v>
      </c>
      <c r="K4908" t="str">
        <f>VLOOKUP($A4908&amp;$C4908&amp;$B4908,Mapping!$C:$G,5,0)</f>
        <v>OTC</v>
      </c>
      <c r="L4908" t="str">
        <f>VLOOKUP(J4908&amp;H4908,Mapping!J:K,2,0)</f>
        <v>Oraldine</v>
      </c>
      <c r="M4908" t="str">
        <f>IF(OR(I4908="PIZ BUIN",I4908="LISTERINE"),VLOOKUP(E4908,MAPEO!C:D,2,0)&amp;" "&amp;H4908,VLOOKUP(E4908,MAPEO!C:D,2,0))</f>
        <v>Oraldine</v>
      </c>
      <c r="N4908">
        <f>VLOOKUP(F4908,MD!A:B,2,0)</f>
        <v>0</v>
      </c>
    </row>
    <row r="4909" spans="1:14">
      <c r="A4909" t="s">
        <v>133</v>
      </c>
      <c r="B4909" t="s">
        <v>0</v>
      </c>
      <c r="C4909" t="s">
        <v>235</v>
      </c>
      <c r="D4909" t="s">
        <v>450</v>
      </c>
      <c r="E4909" t="s">
        <v>734</v>
      </c>
      <c r="F4909" t="s">
        <v>109</v>
      </c>
      <c r="G4909" s="3">
        <v>-421.52</v>
      </c>
      <c r="H4909" s="3" t="str">
        <f>VLOOKUP($A4909&amp;$C4909&amp;$B4909,Mapping!$C:$G,3,0)</f>
        <v>PHARMA</v>
      </c>
      <c r="I4909" t="str">
        <f>VLOOKUP($A4909&amp;$C4909&amp;$B4909,Mapping!$C:$G,4,0)</f>
        <v>ORALDINE</v>
      </c>
      <c r="J4909" t="str">
        <f t="shared" si="76"/>
        <v>ORALDINE COLUTORIO</v>
      </c>
      <c r="K4909" t="str">
        <f>VLOOKUP($A4909&amp;$C4909&amp;$B4909,Mapping!$C:$G,5,0)</f>
        <v>OTC</v>
      </c>
      <c r="L4909" t="str">
        <f>VLOOKUP(J4909&amp;H4909,Mapping!J:K,2,0)</f>
        <v>Oraldine</v>
      </c>
      <c r="M4909" t="str">
        <f>IF(OR(I4909="PIZ BUIN",I4909="LISTERINE"),VLOOKUP(E4909,MAPEO!C:D,2,0)&amp;" "&amp;H4909,VLOOKUP(E4909,MAPEO!C:D,2,0))</f>
        <v>Oraldine</v>
      </c>
      <c r="N4909">
        <f>VLOOKUP(F4909,MD!A:B,2,0)</f>
        <v>0</v>
      </c>
    </row>
    <row r="4910" spans="1:14">
      <c r="A4910" t="s">
        <v>133</v>
      </c>
      <c r="B4910" t="s">
        <v>0</v>
      </c>
      <c r="C4910" t="s">
        <v>235</v>
      </c>
      <c r="D4910" t="s">
        <v>450</v>
      </c>
      <c r="E4910" t="s">
        <v>734</v>
      </c>
      <c r="F4910" t="s">
        <v>110</v>
      </c>
      <c r="G4910" s="3">
        <v>-207.81</v>
      </c>
      <c r="H4910" s="3" t="str">
        <f>VLOOKUP($A4910&amp;$C4910&amp;$B4910,Mapping!$C:$G,3,0)</f>
        <v>PHARMA</v>
      </c>
      <c r="I4910" t="str">
        <f>VLOOKUP($A4910&amp;$C4910&amp;$B4910,Mapping!$C:$G,4,0)</f>
        <v>ORALDINE</v>
      </c>
      <c r="J4910" t="str">
        <f t="shared" si="76"/>
        <v>ORALDINE COLUTORIO</v>
      </c>
      <c r="K4910" t="str">
        <f>VLOOKUP($A4910&amp;$C4910&amp;$B4910,Mapping!$C:$G,5,0)</f>
        <v>OTC</v>
      </c>
      <c r="L4910" t="str">
        <f>VLOOKUP(J4910&amp;H4910,Mapping!J:K,2,0)</f>
        <v>Oraldine</v>
      </c>
      <c r="M4910" t="str">
        <f>IF(OR(I4910="PIZ BUIN",I4910="LISTERINE"),VLOOKUP(E4910,MAPEO!C:D,2,0)&amp;" "&amp;H4910,VLOOKUP(E4910,MAPEO!C:D,2,0))</f>
        <v>Oraldine</v>
      </c>
      <c r="N4910">
        <f>VLOOKUP(F4910,MD!A:B,2,0)</f>
        <v>0</v>
      </c>
    </row>
    <row r="4911" spans="1:14">
      <c r="A4911" t="s">
        <v>133</v>
      </c>
      <c r="B4911" t="s">
        <v>0</v>
      </c>
      <c r="C4911" t="s">
        <v>235</v>
      </c>
      <c r="D4911" t="s">
        <v>450</v>
      </c>
      <c r="E4911" t="s">
        <v>734</v>
      </c>
      <c r="F4911" t="s">
        <v>111</v>
      </c>
      <c r="G4911" s="3">
        <v>-11.74</v>
      </c>
      <c r="H4911" s="3" t="str">
        <f>VLOOKUP($A4911&amp;$C4911&amp;$B4911,Mapping!$C:$G,3,0)</f>
        <v>PHARMA</v>
      </c>
      <c r="I4911" t="str">
        <f>VLOOKUP($A4911&amp;$C4911&amp;$B4911,Mapping!$C:$G,4,0)</f>
        <v>ORALDINE</v>
      </c>
      <c r="J4911" t="str">
        <f t="shared" si="76"/>
        <v>ORALDINE COLUTORIO</v>
      </c>
      <c r="K4911" t="str">
        <f>VLOOKUP($A4911&amp;$C4911&amp;$B4911,Mapping!$C:$G,5,0)</f>
        <v>OTC</v>
      </c>
      <c r="L4911" t="str">
        <f>VLOOKUP(J4911&amp;H4911,Mapping!J:K,2,0)</f>
        <v>Oraldine</v>
      </c>
      <c r="M4911" t="str">
        <f>IF(OR(I4911="PIZ BUIN",I4911="LISTERINE"),VLOOKUP(E4911,MAPEO!C:D,2,0)&amp;" "&amp;H4911,VLOOKUP(E4911,MAPEO!C:D,2,0))</f>
        <v>Oraldine</v>
      </c>
      <c r="N4911">
        <f>VLOOKUP(F4911,MD!A:B,2,0)</f>
        <v>0</v>
      </c>
    </row>
    <row r="4912" spans="1:14">
      <c r="A4912" t="s">
        <v>133</v>
      </c>
      <c r="B4912" t="s">
        <v>0</v>
      </c>
      <c r="C4912" t="s">
        <v>235</v>
      </c>
      <c r="D4912" t="s">
        <v>450</v>
      </c>
      <c r="E4912" t="s">
        <v>734</v>
      </c>
      <c r="F4912" t="s">
        <v>114</v>
      </c>
      <c r="G4912" s="3">
        <v>-77.900000000000006</v>
      </c>
      <c r="H4912" s="3" t="str">
        <f>VLOOKUP($A4912&amp;$C4912&amp;$B4912,Mapping!$C:$G,3,0)</f>
        <v>PHARMA</v>
      </c>
      <c r="I4912" t="str">
        <f>VLOOKUP($A4912&amp;$C4912&amp;$B4912,Mapping!$C:$G,4,0)</f>
        <v>ORALDINE</v>
      </c>
      <c r="J4912" t="str">
        <f t="shared" si="76"/>
        <v>ORALDINE COLUTORIO</v>
      </c>
      <c r="K4912" t="str">
        <f>VLOOKUP($A4912&amp;$C4912&amp;$B4912,Mapping!$C:$G,5,0)</f>
        <v>OTC</v>
      </c>
      <c r="L4912" t="str">
        <f>VLOOKUP(J4912&amp;H4912,Mapping!J:K,2,0)</f>
        <v>Oraldine</v>
      </c>
      <c r="M4912" t="str">
        <f>IF(OR(I4912="PIZ BUIN",I4912="LISTERINE"),VLOOKUP(E4912,MAPEO!C:D,2,0)&amp;" "&amp;H4912,VLOOKUP(E4912,MAPEO!C:D,2,0))</f>
        <v>Oraldine</v>
      </c>
      <c r="N4912">
        <f>VLOOKUP(F4912,MD!A:B,2,0)</f>
        <v>0</v>
      </c>
    </row>
    <row r="4913" spans="1:14">
      <c r="A4913" t="s">
        <v>133</v>
      </c>
      <c r="B4913" t="s">
        <v>0</v>
      </c>
      <c r="C4913" t="s">
        <v>235</v>
      </c>
      <c r="D4913" t="s">
        <v>450</v>
      </c>
      <c r="E4913" t="s">
        <v>734</v>
      </c>
      <c r="F4913" t="s">
        <v>115</v>
      </c>
      <c r="G4913" s="3">
        <v>-17.850000000000001</v>
      </c>
      <c r="H4913" s="3" t="str">
        <f>VLOOKUP($A4913&amp;$C4913&amp;$B4913,Mapping!$C:$G,3,0)</f>
        <v>PHARMA</v>
      </c>
      <c r="I4913" t="str">
        <f>VLOOKUP($A4913&amp;$C4913&amp;$B4913,Mapping!$C:$G,4,0)</f>
        <v>ORALDINE</v>
      </c>
      <c r="J4913" t="str">
        <f t="shared" si="76"/>
        <v>ORALDINE COLUTORIO</v>
      </c>
      <c r="K4913" t="str">
        <f>VLOOKUP($A4913&amp;$C4913&amp;$B4913,Mapping!$C:$G,5,0)</f>
        <v>OTC</v>
      </c>
      <c r="L4913" t="str">
        <f>VLOOKUP(J4913&amp;H4913,Mapping!J:K,2,0)</f>
        <v>Oraldine</v>
      </c>
      <c r="M4913" t="str">
        <f>IF(OR(I4913="PIZ BUIN",I4913="LISTERINE"),VLOOKUP(E4913,MAPEO!C:D,2,0)&amp;" "&amp;H4913,VLOOKUP(E4913,MAPEO!C:D,2,0))</f>
        <v>Oraldine</v>
      </c>
      <c r="N4913" t="str">
        <f>VLOOKUP(F4913,MD!A:B,2,0)</f>
        <v>YTD 2016</v>
      </c>
    </row>
    <row r="4914" spans="1:14">
      <c r="A4914" t="s">
        <v>133</v>
      </c>
      <c r="B4914" t="s">
        <v>0</v>
      </c>
      <c r="C4914" t="s">
        <v>235</v>
      </c>
      <c r="D4914" t="s">
        <v>450</v>
      </c>
      <c r="E4914" t="s">
        <v>734</v>
      </c>
      <c r="F4914" t="s">
        <v>118</v>
      </c>
      <c r="G4914" s="3">
        <v>-104.17</v>
      </c>
      <c r="H4914" s="3" t="str">
        <f>VLOOKUP($A4914&amp;$C4914&amp;$B4914,Mapping!$C:$G,3,0)</f>
        <v>PHARMA</v>
      </c>
      <c r="I4914" t="str">
        <f>VLOOKUP($A4914&amp;$C4914&amp;$B4914,Mapping!$C:$G,4,0)</f>
        <v>ORALDINE</v>
      </c>
      <c r="J4914" t="str">
        <f t="shared" si="76"/>
        <v>ORALDINE COLUTORIO</v>
      </c>
      <c r="K4914" t="str">
        <f>VLOOKUP($A4914&amp;$C4914&amp;$B4914,Mapping!$C:$G,5,0)</f>
        <v>OTC</v>
      </c>
      <c r="L4914" t="str">
        <f>VLOOKUP(J4914&amp;H4914,Mapping!J:K,2,0)</f>
        <v>Oraldine</v>
      </c>
      <c r="M4914" t="str">
        <f>IF(OR(I4914="PIZ BUIN",I4914="LISTERINE"),VLOOKUP(E4914,MAPEO!C:D,2,0)&amp;" "&amp;H4914,VLOOKUP(E4914,MAPEO!C:D,2,0))</f>
        <v>Oraldine</v>
      </c>
      <c r="N4914" t="str">
        <f>VLOOKUP(F4914,MD!A:B,2,0)</f>
        <v>YTD 2016</v>
      </c>
    </row>
    <row r="4915" spans="1:14">
      <c r="A4915" t="s">
        <v>133</v>
      </c>
      <c r="B4915" t="s">
        <v>0</v>
      </c>
      <c r="C4915" t="s">
        <v>235</v>
      </c>
      <c r="D4915" t="s">
        <v>450</v>
      </c>
      <c r="E4915" t="s">
        <v>735</v>
      </c>
      <c r="F4915" t="s">
        <v>482</v>
      </c>
      <c r="G4915" s="3">
        <v>15379.68</v>
      </c>
      <c r="H4915" s="3" t="str">
        <f>VLOOKUP($A4915&amp;$C4915&amp;$B4915,Mapping!$C:$G,3,0)</f>
        <v>PHARMA</v>
      </c>
      <c r="I4915" t="str">
        <f>VLOOKUP($A4915&amp;$C4915&amp;$B4915,Mapping!$C:$G,4,0)</f>
        <v>ORALDINE</v>
      </c>
      <c r="J4915" t="str">
        <f t="shared" si="76"/>
        <v>ORALDINE COLUTORIO</v>
      </c>
      <c r="K4915" t="str">
        <f>VLOOKUP($A4915&amp;$C4915&amp;$B4915,Mapping!$C:$G,5,0)</f>
        <v>OTC</v>
      </c>
      <c r="L4915" t="str">
        <f>VLOOKUP(J4915&amp;H4915,Mapping!J:K,2,0)</f>
        <v>Oraldine</v>
      </c>
      <c r="M4915" t="str">
        <f>IF(OR(I4915="PIZ BUIN",I4915="LISTERINE"),VLOOKUP(E4915,MAPEO!C:D,2,0)&amp;" "&amp;H4915,VLOOKUP(E4915,MAPEO!C:D,2,0))</f>
        <v>Oraldine</v>
      </c>
      <c r="N4915">
        <f>VLOOKUP(F4915,MD!A:B,2,0)</f>
        <v>0</v>
      </c>
    </row>
    <row r="4916" spans="1:14">
      <c r="A4916" t="s">
        <v>133</v>
      </c>
      <c r="B4916" t="s">
        <v>0</v>
      </c>
      <c r="C4916" t="s">
        <v>235</v>
      </c>
      <c r="D4916" t="s">
        <v>450</v>
      </c>
      <c r="E4916" t="s">
        <v>735</v>
      </c>
      <c r="F4916" t="s">
        <v>483</v>
      </c>
      <c r="G4916" s="3">
        <v>28051.69</v>
      </c>
      <c r="H4916" s="3" t="str">
        <f>VLOOKUP($A4916&amp;$C4916&amp;$B4916,Mapping!$C:$G,3,0)</f>
        <v>PHARMA</v>
      </c>
      <c r="I4916" t="str">
        <f>VLOOKUP($A4916&amp;$C4916&amp;$B4916,Mapping!$C:$G,4,0)</f>
        <v>ORALDINE</v>
      </c>
      <c r="J4916" t="str">
        <f t="shared" si="76"/>
        <v>ORALDINE COLUTORIO</v>
      </c>
      <c r="K4916" t="str">
        <f>VLOOKUP($A4916&amp;$C4916&amp;$B4916,Mapping!$C:$G,5,0)</f>
        <v>OTC</v>
      </c>
      <c r="L4916" t="str">
        <f>VLOOKUP(J4916&amp;H4916,Mapping!J:K,2,0)</f>
        <v>Oraldine</v>
      </c>
      <c r="M4916" t="str">
        <f>IF(OR(I4916="PIZ BUIN",I4916="LISTERINE"),VLOOKUP(E4916,MAPEO!C:D,2,0)&amp;" "&amp;H4916,VLOOKUP(E4916,MAPEO!C:D,2,0))</f>
        <v>Oraldine</v>
      </c>
      <c r="N4916">
        <f>VLOOKUP(F4916,MD!A:B,2,0)</f>
        <v>0</v>
      </c>
    </row>
    <row r="4917" spans="1:14">
      <c r="A4917" t="s">
        <v>133</v>
      </c>
      <c r="B4917" t="s">
        <v>0</v>
      </c>
      <c r="C4917" t="s">
        <v>235</v>
      </c>
      <c r="D4917" t="s">
        <v>450</v>
      </c>
      <c r="E4917" t="s">
        <v>735</v>
      </c>
      <c r="F4917" t="s">
        <v>484</v>
      </c>
      <c r="G4917" s="3">
        <v>49915.53</v>
      </c>
      <c r="H4917" s="3" t="str">
        <f>VLOOKUP($A4917&amp;$C4917&amp;$B4917,Mapping!$C:$G,3,0)</f>
        <v>PHARMA</v>
      </c>
      <c r="I4917" t="str">
        <f>VLOOKUP($A4917&amp;$C4917&amp;$B4917,Mapping!$C:$G,4,0)</f>
        <v>ORALDINE</v>
      </c>
      <c r="J4917" t="str">
        <f t="shared" ref="J4917:J4980" si="77">IF(OR(C4917="ROC",C4917="COMPEED"),E4917,D4917)</f>
        <v>ORALDINE COLUTORIO</v>
      </c>
      <c r="K4917" t="str">
        <f>VLOOKUP($A4917&amp;$C4917&amp;$B4917,Mapping!$C:$G,5,0)</f>
        <v>OTC</v>
      </c>
      <c r="L4917" t="str">
        <f>VLOOKUP(J4917&amp;H4917,Mapping!J:K,2,0)</f>
        <v>Oraldine</v>
      </c>
      <c r="M4917" t="str">
        <f>IF(OR(I4917="PIZ BUIN",I4917="LISTERINE"),VLOOKUP(E4917,MAPEO!C:D,2,0)&amp;" "&amp;H4917,VLOOKUP(E4917,MAPEO!C:D,2,0))</f>
        <v>Oraldine</v>
      </c>
      <c r="N4917">
        <f>VLOOKUP(F4917,MD!A:B,2,0)</f>
        <v>0</v>
      </c>
    </row>
    <row r="4918" spans="1:14">
      <c r="A4918" t="s">
        <v>133</v>
      </c>
      <c r="B4918" t="s">
        <v>0</v>
      </c>
      <c r="C4918" t="s">
        <v>235</v>
      </c>
      <c r="D4918" t="s">
        <v>450</v>
      </c>
      <c r="E4918" t="s">
        <v>735</v>
      </c>
      <c r="F4918" t="s">
        <v>485</v>
      </c>
      <c r="G4918" s="3">
        <v>11815.06</v>
      </c>
      <c r="H4918" s="3" t="str">
        <f>VLOOKUP($A4918&amp;$C4918&amp;$B4918,Mapping!$C:$G,3,0)</f>
        <v>PHARMA</v>
      </c>
      <c r="I4918" t="str">
        <f>VLOOKUP($A4918&amp;$C4918&amp;$B4918,Mapping!$C:$G,4,0)</f>
        <v>ORALDINE</v>
      </c>
      <c r="J4918" t="str">
        <f t="shared" si="77"/>
        <v>ORALDINE COLUTORIO</v>
      </c>
      <c r="K4918" t="str">
        <f>VLOOKUP($A4918&amp;$C4918&amp;$B4918,Mapping!$C:$G,5,0)</f>
        <v>OTC</v>
      </c>
      <c r="L4918" t="str">
        <f>VLOOKUP(J4918&amp;H4918,Mapping!J:K,2,0)</f>
        <v>Oraldine</v>
      </c>
      <c r="M4918" t="str">
        <f>IF(OR(I4918="PIZ BUIN",I4918="LISTERINE"),VLOOKUP(E4918,MAPEO!C:D,2,0)&amp;" "&amp;H4918,VLOOKUP(E4918,MAPEO!C:D,2,0))</f>
        <v>Oraldine</v>
      </c>
      <c r="N4918">
        <f>VLOOKUP(F4918,MD!A:B,2,0)</f>
        <v>0</v>
      </c>
    </row>
    <row r="4919" spans="1:14">
      <c r="A4919" t="s">
        <v>133</v>
      </c>
      <c r="B4919" t="s">
        <v>0</v>
      </c>
      <c r="C4919" t="s">
        <v>235</v>
      </c>
      <c r="D4919" t="s">
        <v>450</v>
      </c>
      <c r="E4919" t="s">
        <v>735</v>
      </c>
      <c r="F4919" t="s">
        <v>486</v>
      </c>
      <c r="G4919" s="3">
        <v>17012.240000000002</v>
      </c>
      <c r="H4919" s="3" t="str">
        <f>VLOOKUP($A4919&amp;$C4919&amp;$B4919,Mapping!$C:$G,3,0)</f>
        <v>PHARMA</v>
      </c>
      <c r="I4919" t="str">
        <f>VLOOKUP($A4919&amp;$C4919&amp;$B4919,Mapping!$C:$G,4,0)</f>
        <v>ORALDINE</v>
      </c>
      <c r="J4919" t="str">
        <f t="shared" si="77"/>
        <v>ORALDINE COLUTORIO</v>
      </c>
      <c r="K4919" t="str">
        <f>VLOOKUP($A4919&amp;$C4919&amp;$B4919,Mapping!$C:$G,5,0)</f>
        <v>OTC</v>
      </c>
      <c r="L4919" t="str">
        <f>VLOOKUP(J4919&amp;H4919,Mapping!J:K,2,0)</f>
        <v>Oraldine</v>
      </c>
      <c r="M4919" t="str">
        <f>IF(OR(I4919="PIZ BUIN",I4919="LISTERINE"),VLOOKUP(E4919,MAPEO!C:D,2,0)&amp;" "&amp;H4919,VLOOKUP(E4919,MAPEO!C:D,2,0))</f>
        <v>Oraldine</v>
      </c>
      <c r="N4919">
        <f>VLOOKUP(F4919,MD!A:B,2,0)</f>
        <v>0</v>
      </c>
    </row>
    <row r="4920" spans="1:14">
      <c r="A4920" t="s">
        <v>133</v>
      </c>
      <c r="B4920" t="s">
        <v>0</v>
      </c>
      <c r="C4920" t="s">
        <v>235</v>
      </c>
      <c r="D4920" t="s">
        <v>450</v>
      </c>
      <c r="E4920" t="s">
        <v>735</v>
      </c>
      <c r="F4920" t="s">
        <v>487</v>
      </c>
      <c r="G4920" s="3">
        <v>20738.7</v>
      </c>
      <c r="H4920" s="3" t="str">
        <f>VLOOKUP($A4920&amp;$C4920&amp;$B4920,Mapping!$C:$G,3,0)</f>
        <v>PHARMA</v>
      </c>
      <c r="I4920" t="str">
        <f>VLOOKUP($A4920&amp;$C4920&amp;$B4920,Mapping!$C:$G,4,0)</f>
        <v>ORALDINE</v>
      </c>
      <c r="J4920" t="str">
        <f t="shared" si="77"/>
        <v>ORALDINE COLUTORIO</v>
      </c>
      <c r="K4920" t="str">
        <f>VLOOKUP($A4920&amp;$C4920&amp;$B4920,Mapping!$C:$G,5,0)</f>
        <v>OTC</v>
      </c>
      <c r="L4920" t="str">
        <f>VLOOKUP(J4920&amp;H4920,Mapping!J:K,2,0)</f>
        <v>Oraldine</v>
      </c>
      <c r="M4920" t="str">
        <f>IF(OR(I4920="PIZ BUIN",I4920="LISTERINE"),VLOOKUP(E4920,MAPEO!C:D,2,0)&amp;" "&amp;H4920,VLOOKUP(E4920,MAPEO!C:D,2,0))</f>
        <v>Oraldine</v>
      </c>
      <c r="N4920">
        <f>VLOOKUP(F4920,MD!A:B,2,0)</f>
        <v>0</v>
      </c>
    </row>
    <row r="4921" spans="1:14">
      <c r="A4921" t="s">
        <v>133</v>
      </c>
      <c r="B4921" t="s">
        <v>0</v>
      </c>
      <c r="C4921" t="s">
        <v>235</v>
      </c>
      <c r="D4921" t="s">
        <v>450</v>
      </c>
      <c r="E4921" t="s">
        <v>735</v>
      </c>
      <c r="F4921" t="s">
        <v>488</v>
      </c>
      <c r="G4921" s="3">
        <v>-1126.3900000000001</v>
      </c>
      <c r="H4921" s="3" t="str">
        <f>VLOOKUP($A4921&amp;$C4921&amp;$B4921,Mapping!$C:$G,3,0)</f>
        <v>PHARMA</v>
      </c>
      <c r="I4921" t="str">
        <f>VLOOKUP($A4921&amp;$C4921&amp;$B4921,Mapping!$C:$G,4,0)</f>
        <v>ORALDINE</v>
      </c>
      <c r="J4921" t="str">
        <f t="shared" si="77"/>
        <v>ORALDINE COLUTORIO</v>
      </c>
      <c r="K4921" t="str">
        <f>VLOOKUP($A4921&amp;$C4921&amp;$B4921,Mapping!$C:$G,5,0)</f>
        <v>OTC</v>
      </c>
      <c r="L4921" t="str">
        <f>VLOOKUP(J4921&amp;H4921,Mapping!J:K,2,0)</f>
        <v>Oraldine</v>
      </c>
      <c r="M4921" t="str">
        <f>IF(OR(I4921="PIZ BUIN",I4921="LISTERINE"),VLOOKUP(E4921,MAPEO!C:D,2,0)&amp;" "&amp;H4921,VLOOKUP(E4921,MAPEO!C:D,2,0))</f>
        <v>Oraldine</v>
      </c>
      <c r="N4921">
        <f>VLOOKUP(F4921,MD!A:B,2,0)</f>
        <v>0</v>
      </c>
    </row>
    <row r="4922" spans="1:14">
      <c r="A4922" t="s">
        <v>133</v>
      </c>
      <c r="B4922" t="s">
        <v>0</v>
      </c>
      <c r="C4922" t="s">
        <v>235</v>
      </c>
      <c r="D4922" t="s">
        <v>450</v>
      </c>
      <c r="E4922" t="s">
        <v>735</v>
      </c>
      <c r="F4922" t="s">
        <v>489</v>
      </c>
      <c r="G4922" s="3">
        <v>-473.65</v>
      </c>
      <c r="H4922" s="3" t="str">
        <f>VLOOKUP($A4922&amp;$C4922&amp;$B4922,Mapping!$C:$G,3,0)</f>
        <v>PHARMA</v>
      </c>
      <c r="I4922" t="str">
        <f>VLOOKUP($A4922&amp;$C4922&amp;$B4922,Mapping!$C:$G,4,0)</f>
        <v>ORALDINE</v>
      </c>
      <c r="J4922" t="str">
        <f t="shared" si="77"/>
        <v>ORALDINE COLUTORIO</v>
      </c>
      <c r="K4922" t="str">
        <f>VLOOKUP($A4922&amp;$C4922&amp;$B4922,Mapping!$C:$G,5,0)</f>
        <v>OTC</v>
      </c>
      <c r="L4922" t="str">
        <f>VLOOKUP(J4922&amp;H4922,Mapping!J:K,2,0)</f>
        <v>Oraldine</v>
      </c>
      <c r="M4922" t="str">
        <f>IF(OR(I4922="PIZ BUIN",I4922="LISTERINE"),VLOOKUP(E4922,MAPEO!C:D,2,0)&amp;" "&amp;H4922,VLOOKUP(E4922,MAPEO!C:D,2,0))</f>
        <v>Oraldine</v>
      </c>
      <c r="N4922">
        <f>VLOOKUP(F4922,MD!A:B,2,0)</f>
        <v>0</v>
      </c>
    </row>
    <row r="4923" spans="1:14">
      <c r="A4923" t="s">
        <v>133</v>
      </c>
      <c r="B4923" t="s">
        <v>0</v>
      </c>
      <c r="C4923" t="s">
        <v>235</v>
      </c>
      <c r="D4923" t="s">
        <v>450</v>
      </c>
      <c r="E4923" t="s">
        <v>735</v>
      </c>
      <c r="F4923" t="s">
        <v>490</v>
      </c>
      <c r="G4923" s="3">
        <v>19176.5</v>
      </c>
      <c r="H4923" s="3" t="str">
        <f>VLOOKUP($A4923&amp;$C4923&amp;$B4923,Mapping!$C:$G,3,0)</f>
        <v>PHARMA</v>
      </c>
      <c r="I4923" t="str">
        <f>VLOOKUP($A4923&amp;$C4923&amp;$B4923,Mapping!$C:$G,4,0)</f>
        <v>ORALDINE</v>
      </c>
      <c r="J4923" t="str">
        <f t="shared" si="77"/>
        <v>ORALDINE COLUTORIO</v>
      </c>
      <c r="K4923" t="str">
        <f>VLOOKUP($A4923&amp;$C4923&amp;$B4923,Mapping!$C:$G,5,0)</f>
        <v>OTC</v>
      </c>
      <c r="L4923" t="str">
        <f>VLOOKUP(J4923&amp;H4923,Mapping!J:K,2,0)</f>
        <v>Oraldine</v>
      </c>
      <c r="M4923" t="str">
        <f>IF(OR(I4923="PIZ BUIN",I4923="LISTERINE"),VLOOKUP(E4923,MAPEO!C:D,2,0)&amp;" "&amp;H4923,VLOOKUP(E4923,MAPEO!C:D,2,0))</f>
        <v>Oraldine</v>
      </c>
      <c r="N4923">
        <f>VLOOKUP(F4923,MD!A:B,2,0)</f>
        <v>0</v>
      </c>
    </row>
    <row r="4924" spans="1:14">
      <c r="A4924" t="s">
        <v>133</v>
      </c>
      <c r="B4924" t="s">
        <v>0</v>
      </c>
      <c r="C4924" t="s">
        <v>235</v>
      </c>
      <c r="D4924" t="s">
        <v>450</v>
      </c>
      <c r="E4924" t="s">
        <v>735</v>
      </c>
      <c r="F4924" t="s">
        <v>491</v>
      </c>
      <c r="G4924" s="3">
        <v>10904.05</v>
      </c>
      <c r="H4924" s="3" t="str">
        <f>VLOOKUP($A4924&amp;$C4924&amp;$B4924,Mapping!$C:$G,3,0)</f>
        <v>PHARMA</v>
      </c>
      <c r="I4924" t="str">
        <f>VLOOKUP($A4924&amp;$C4924&amp;$B4924,Mapping!$C:$G,4,0)</f>
        <v>ORALDINE</v>
      </c>
      <c r="J4924" t="str">
        <f t="shared" si="77"/>
        <v>ORALDINE COLUTORIO</v>
      </c>
      <c r="K4924" t="str">
        <f>VLOOKUP($A4924&amp;$C4924&amp;$B4924,Mapping!$C:$G,5,0)</f>
        <v>OTC</v>
      </c>
      <c r="L4924" t="str">
        <f>VLOOKUP(J4924&amp;H4924,Mapping!J:K,2,0)</f>
        <v>Oraldine</v>
      </c>
      <c r="M4924" t="str">
        <f>IF(OR(I4924="PIZ BUIN",I4924="LISTERINE"),VLOOKUP(E4924,MAPEO!C:D,2,0)&amp;" "&amp;H4924,VLOOKUP(E4924,MAPEO!C:D,2,0))</f>
        <v>Oraldine</v>
      </c>
      <c r="N4924">
        <f>VLOOKUP(F4924,MD!A:B,2,0)</f>
        <v>0</v>
      </c>
    </row>
    <row r="4925" spans="1:14">
      <c r="A4925" t="s">
        <v>133</v>
      </c>
      <c r="B4925" t="s">
        <v>0</v>
      </c>
      <c r="C4925" t="s">
        <v>235</v>
      </c>
      <c r="D4925" t="s">
        <v>450</v>
      </c>
      <c r="E4925" t="s">
        <v>735</v>
      </c>
      <c r="F4925" t="s">
        <v>492</v>
      </c>
      <c r="G4925" s="3">
        <v>38905.71</v>
      </c>
      <c r="H4925" s="3" t="str">
        <f>VLOOKUP($A4925&amp;$C4925&amp;$B4925,Mapping!$C:$G,3,0)</f>
        <v>PHARMA</v>
      </c>
      <c r="I4925" t="str">
        <f>VLOOKUP($A4925&amp;$C4925&amp;$B4925,Mapping!$C:$G,4,0)</f>
        <v>ORALDINE</v>
      </c>
      <c r="J4925" t="str">
        <f t="shared" si="77"/>
        <v>ORALDINE COLUTORIO</v>
      </c>
      <c r="K4925" t="str">
        <f>VLOOKUP($A4925&amp;$C4925&amp;$B4925,Mapping!$C:$G,5,0)</f>
        <v>OTC</v>
      </c>
      <c r="L4925" t="str">
        <f>VLOOKUP(J4925&amp;H4925,Mapping!J:K,2,0)</f>
        <v>Oraldine</v>
      </c>
      <c r="M4925" t="str">
        <f>IF(OR(I4925="PIZ BUIN",I4925="LISTERINE"),VLOOKUP(E4925,MAPEO!C:D,2,0)&amp;" "&amp;H4925,VLOOKUP(E4925,MAPEO!C:D,2,0))</f>
        <v>Oraldine</v>
      </c>
      <c r="N4925">
        <f>VLOOKUP(F4925,MD!A:B,2,0)</f>
        <v>0</v>
      </c>
    </row>
    <row r="4926" spans="1:14">
      <c r="A4926" t="s">
        <v>133</v>
      </c>
      <c r="B4926" t="s">
        <v>0</v>
      </c>
      <c r="C4926" t="s">
        <v>235</v>
      </c>
      <c r="D4926" t="s">
        <v>450</v>
      </c>
      <c r="E4926" t="s">
        <v>735</v>
      </c>
      <c r="F4926" t="s">
        <v>493</v>
      </c>
      <c r="G4926" s="3">
        <v>21068.25</v>
      </c>
      <c r="H4926" s="3" t="str">
        <f>VLOOKUP($A4926&amp;$C4926&amp;$B4926,Mapping!$C:$G,3,0)</f>
        <v>PHARMA</v>
      </c>
      <c r="I4926" t="str">
        <f>VLOOKUP($A4926&amp;$C4926&amp;$B4926,Mapping!$C:$G,4,0)</f>
        <v>ORALDINE</v>
      </c>
      <c r="J4926" t="str">
        <f t="shared" si="77"/>
        <v>ORALDINE COLUTORIO</v>
      </c>
      <c r="K4926" t="str">
        <f>VLOOKUP($A4926&amp;$C4926&amp;$B4926,Mapping!$C:$G,5,0)</f>
        <v>OTC</v>
      </c>
      <c r="L4926" t="str">
        <f>VLOOKUP(J4926&amp;H4926,Mapping!J:K,2,0)</f>
        <v>Oraldine</v>
      </c>
      <c r="M4926" t="str">
        <f>IF(OR(I4926="PIZ BUIN",I4926="LISTERINE"),VLOOKUP(E4926,MAPEO!C:D,2,0)&amp;" "&amp;H4926,VLOOKUP(E4926,MAPEO!C:D,2,0))</f>
        <v>Oraldine</v>
      </c>
      <c r="N4926">
        <f>VLOOKUP(F4926,MD!A:B,2,0)</f>
        <v>0</v>
      </c>
    </row>
    <row r="4927" spans="1:14">
      <c r="A4927" t="s">
        <v>133</v>
      </c>
      <c r="B4927" t="s">
        <v>0</v>
      </c>
      <c r="C4927" t="s">
        <v>235</v>
      </c>
      <c r="D4927" t="s">
        <v>450</v>
      </c>
      <c r="E4927" t="s">
        <v>735</v>
      </c>
      <c r="F4927" t="s">
        <v>95</v>
      </c>
      <c r="G4927" s="3">
        <v>6147.31</v>
      </c>
      <c r="H4927" s="3" t="str">
        <f>VLOOKUP($A4927&amp;$C4927&amp;$B4927,Mapping!$C:$G,3,0)</f>
        <v>PHARMA</v>
      </c>
      <c r="I4927" t="str">
        <f>VLOOKUP($A4927&amp;$C4927&amp;$B4927,Mapping!$C:$G,4,0)</f>
        <v>ORALDINE</v>
      </c>
      <c r="J4927" t="str">
        <f t="shared" si="77"/>
        <v>ORALDINE COLUTORIO</v>
      </c>
      <c r="K4927" t="str">
        <f>VLOOKUP($A4927&amp;$C4927&amp;$B4927,Mapping!$C:$G,5,0)</f>
        <v>OTC</v>
      </c>
      <c r="L4927" t="str">
        <f>VLOOKUP(J4927&amp;H4927,Mapping!J:K,2,0)</f>
        <v>Oraldine</v>
      </c>
      <c r="M4927" t="str">
        <f>IF(OR(I4927="PIZ BUIN",I4927="LISTERINE"),VLOOKUP(E4927,MAPEO!C:D,2,0)&amp;" "&amp;H4927,VLOOKUP(E4927,MAPEO!C:D,2,0))</f>
        <v>Oraldine</v>
      </c>
      <c r="N4927" t="str">
        <f>VLOOKUP(F4927,MD!A:B,2,0)</f>
        <v>YTD 2015</v>
      </c>
    </row>
    <row r="4928" spans="1:14">
      <c r="A4928" t="s">
        <v>133</v>
      </c>
      <c r="B4928" t="s">
        <v>0</v>
      </c>
      <c r="C4928" t="s">
        <v>235</v>
      </c>
      <c r="D4928" t="s">
        <v>450</v>
      </c>
      <c r="E4928" t="s">
        <v>735</v>
      </c>
      <c r="F4928" t="s">
        <v>96</v>
      </c>
      <c r="G4928" s="3">
        <v>20727.2</v>
      </c>
      <c r="H4928" s="3" t="str">
        <f>VLOOKUP($A4928&amp;$C4928&amp;$B4928,Mapping!$C:$G,3,0)</f>
        <v>PHARMA</v>
      </c>
      <c r="I4928" t="str">
        <f>VLOOKUP($A4928&amp;$C4928&amp;$B4928,Mapping!$C:$G,4,0)</f>
        <v>ORALDINE</v>
      </c>
      <c r="J4928" t="str">
        <f t="shared" si="77"/>
        <v>ORALDINE COLUTORIO</v>
      </c>
      <c r="K4928" t="str">
        <f>VLOOKUP($A4928&amp;$C4928&amp;$B4928,Mapping!$C:$G,5,0)</f>
        <v>OTC</v>
      </c>
      <c r="L4928" t="str">
        <f>VLOOKUP(J4928&amp;H4928,Mapping!J:K,2,0)</f>
        <v>Oraldine</v>
      </c>
      <c r="M4928" t="str">
        <f>IF(OR(I4928="PIZ BUIN",I4928="LISTERINE"),VLOOKUP(E4928,MAPEO!C:D,2,0)&amp;" "&amp;H4928,VLOOKUP(E4928,MAPEO!C:D,2,0))</f>
        <v>Oraldine</v>
      </c>
      <c r="N4928" t="str">
        <f>VLOOKUP(F4928,MD!A:B,2,0)</f>
        <v>YTD 2015</v>
      </c>
    </row>
    <row r="4929" spans="1:14">
      <c r="A4929" t="s">
        <v>133</v>
      </c>
      <c r="B4929" t="s">
        <v>0</v>
      </c>
      <c r="C4929" t="s">
        <v>235</v>
      </c>
      <c r="D4929" t="s">
        <v>450</v>
      </c>
      <c r="E4929" t="s">
        <v>735</v>
      </c>
      <c r="F4929" t="s">
        <v>97</v>
      </c>
      <c r="G4929" s="3">
        <v>20424.919999999998</v>
      </c>
      <c r="H4929" s="3" t="str">
        <f>VLOOKUP($A4929&amp;$C4929&amp;$B4929,Mapping!$C:$G,3,0)</f>
        <v>PHARMA</v>
      </c>
      <c r="I4929" t="str">
        <f>VLOOKUP($A4929&amp;$C4929&amp;$B4929,Mapping!$C:$G,4,0)</f>
        <v>ORALDINE</v>
      </c>
      <c r="J4929" t="str">
        <f t="shared" si="77"/>
        <v>ORALDINE COLUTORIO</v>
      </c>
      <c r="K4929" t="str">
        <f>VLOOKUP($A4929&amp;$C4929&amp;$B4929,Mapping!$C:$G,5,0)</f>
        <v>OTC</v>
      </c>
      <c r="L4929" t="str">
        <f>VLOOKUP(J4929&amp;H4929,Mapping!J:K,2,0)</f>
        <v>Oraldine</v>
      </c>
      <c r="M4929" t="str">
        <f>IF(OR(I4929="PIZ BUIN",I4929="LISTERINE"),VLOOKUP(E4929,MAPEO!C:D,2,0)&amp;" "&amp;H4929,VLOOKUP(E4929,MAPEO!C:D,2,0))</f>
        <v>Oraldine</v>
      </c>
      <c r="N4929" t="str">
        <f>VLOOKUP(F4929,MD!A:B,2,0)</f>
        <v>YTD 2015</v>
      </c>
    </row>
    <row r="4930" spans="1:14">
      <c r="A4930" t="s">
        <v>133</v>
      </c>
      <c r="B4930" t="s">
        <v>0</v>
      </c>
      <c r="C4930" t="s">
        <v>235</v>
      </c>
      <c r="D4930" t="s">
        <v>450</v>
      </c>
      <c r="E4930" t="s">
        <v>735</v>
      </c>
      <c r="F4930" t="s">
        <v>101</v>
      </c>
      <c r="G4930" s="3">
        <v>9837.6299999999992</v>
      </c>
      <c r="H4930" s="3" t="str">
        <f>VLOOKUP($A4930&amp;$C4930&amp;$B4930,Mapping!$C:$G,3,0)</f>
        <v>PHARMA</v>
      </c>
      <c r="I4930" t="str">
        <f>VLOOKUP($A4930&amp;$C4930&amp;$B4930,Mapping!$C:$G,4,0)</f>
        <v>ORALDINE</v>
      </c>
      <c r="J4930" t="str">
        <f t="shared" si="77"/>
        <v>ORALDINE COLUTORIO</v>
      </c>
      <c r="K4930" t="str">
        <f>VLOOKUP($A4930&amp;$C4930&amp;$B4930,Mapping!$C:$G,5,0)</f>
        <v>OTC</v>
      </c>
      <c r="L4930" t="str">
        <f>VLOOKUP(J4930&amp;H4930,Mapping!J:K,2,0)</f>
        <v>Oraldine</v>
      </c>
      <c r="M4930" t="str">
        <f>IF(OR(I4930="PIZ BUIN",I4930="LISTERINE"),VLOOKUP(E4930,MAPEO!C:D,2,0)&amp;" "&amp;H4930,VLOOKUP(E4930,MAPEO!C:D,2,0))</f>
        <v>Oraldine</v>
      </c>
      <c r="N4930" t="str">
        <f>VLOOKUP(F4930,MD!A:B,2,0)</f>
        <v>YTD 2015</v>
      </c>
    </row>
    <row r="4931" spans="1:14">
      <c r="A4931" t="s">
        <v>133</v>
      </c>
      <c r="B4931" t="s">
        <v>0</v>
      </c>
      <c r="C4931" t="s">
        <v>235</v>
      </c>
      <c r="D4931" t="s">
        <v>450</v>
      </c>
      <c r="E4931" t="s">
        <v>735</v>
      </c>
      <c r="F4931" t="s">
        <v>104</v>
      </c>
      <c r="G4931" s="3">
        <v>10045.09</v>
      </c>
      <c r="H4931" s="3" t="str">
        <f>VLOOKUP($A4931&amp;$C4931&amp;$B4931,Mapping!$C:$G,3,0)</f>
        <v>PHARMA</v>
      </c>
      <c r="I4931" t="str">
        <f>VLOOKUP($A4931&amp;$C4931&amp;$B4931,Mapping!$C:$G,4,0)</f>
        <v>ORALDINE</v>
      </c>
      <c r="J4931" t="str">
        <f t="shared" si="77"/>
        <v>ORALDINE COLUTORIO</v>
      </c>
      <c r="K4931" t="str">
        <f>VLOOKUP($A4931&amp;$C4931&amp;$B4931,Mapping!$C:$G,5,0)</f>
        <v>OTC</v>
      </c>
      <c r="L4931" t="str">
        <f>VLOOKUP(J4931&amp;H4931,Mapping!J:K,2,0)</f>
        <v>Oraldine</v>
      </c>
      <c r="M4931" t="str">
        <f>IF(OR(I4931="PIZ BUIN",I4931="LISTERINE"),VLOOKUP(E4931,MAPEO!C:D,2,0)&amp;" "&amp;H4931,VLOOKUP(E4931,MAPEO!C:D,2,0))</f>
        <v>Oraldine</v>
      </c>
      <c r="N4931" t="str">
        <f>VLOOKUP(F4931,MD!A:B,2,0)</f>
        <v>YTD 2015</v>
      </c>
    </row>
    <row r="4932" spans="1:14">
      <c r="A4932" t="s">
        <v>133</v>
      </c>
      <c r="B4932" t="s">
        <v>0</v>
      </c>
      <c r="C4932" t="s">
        <v>235</v>
      </c>
      <c r="D4932" t="s">
        <v>450</v>
      </c>
      <c r="E4932" t="s">
        <v>735</v>
      </c>
      <c r="F4932" t="s">
        <v>105</v>
      </c>
      <c r="G4932" s="3">
        <v>28572.76</v>
      </c>
      <c r="H4932" s="3" t="str">
        <f>VLOOKUP($A4932&amp;$C4932&amp;$B4932,Mapping!$C:$G,3,0)</f>
        <v>PHARMA</v>
      </c>
      <c r="I4932" t="str">
        <f>VLOOKUP($A4932&amp;$C4932&amp;$B4932,Mapping!$C:$G,4,0)</f>
        <v>ORALDINE</v>
      </c>
      <c r="J4932" t="str">
        <f t="shared" si="77"/>
        <v>ORALDINE COLUTORIO</v>
      </c>
      <c r="K4932" t="str">
        <f>VLOOKUP($A4932&amp;$C4932&amp;$B4932,Mapping!$C:$G,5,0)</f>
        <v>OTC</v>
      </c>
      <c r="L4932" t="str">
        <f>VLOOKUP(J4932&amp;H4932,Mapping!J:K,2,0)</f>
        <v>Oraldine</v>
      </c>
      <c r="M4932" t="str">
        <f>IF(OR(I4932="PIZ BUIN",I4932="LISTERINE"),VLOOKUP(E4932,MAPEO!C:D,2,0)&amp;" "&amp;H4932,VLOOKUP(E4932,MAPEO!C:D,2,0))</f>
        <v>Oraldine</v>
      </c>
      <c r="N4932" t="str">
        <f>VLOOKUP(F4932,MD!A:B,2,0)</f>
        <v>YTD 2015</v>
      </c>
    </row>
    <row r="4933" spans="1:14">
      <c r="A4933" t="s">
        <v>133</v>
      </c>
      <c r="B4933" t="s">
        <v>0</v>
      </c>
      <c r="C4933" t="s">
        <v>235</v>
      </c>
      <c r="D4933" t="s">
        <v>450</v>
      </c>
      <c r="E4933" t="s">
        <v>735</v>
      </c>
      <c r="F4933" t="s">
        <v>106</v>
      </c>
      <c r="G4933" s="3">
        <v>5151.67</v>
      </c>
      <c r="H4933" s="3" t="str">
        <f>VLOOKUP($A4933&amp;$C4933&amp;$B4933,Mapping!$C:$G,3,0)</f>
        <v>PHARMA</v>
      </c>
      <c r="I4933" t="str">
        <f>VLOOKUP($A4933&amp;$C4933&amp;$B4933,Mapping!$C:$G,4,0)</f>
        <v>ORALDINE</v>
      </c>
      <c r="J4933" t="str">
        <f t="shared" si="77"/>
        <v>ORALDINE COLUTORIO</v>
      </c>
      <c r="K4933" t="str">
        <f>VLOOKUP($A4933&amp;$C4933&amp;$B4933,Mapping!$C:$G,5,0)</f>
        <v>OTC</v>
      </c>
      <c r="L4933" t="str">
        <f>VLOOKUP(J4933&amp;H4933,Mapping!J:K,2,0)</f>
        <v>Oraldine</v>
      </c>
      <c r="M4933" t="str">
        <f>IF(OR(I4933="PIZ BUIN",I4933="LISTERINE"),VLOOKUP(E4933,MAPEO!C:D,2,0)&amp;" "&amp;H4933,VLOOKUP(E4933,MAPEO!C:D,2,0))</f>
        <v>Oraldine</v>
      </c>
      <c r="N4933" t="str">
        <f>VLOOKUP(F4933,MD!A:B,2,0)</f>
        <v>YTD 2015</v>
      </c>
    </row>
    <row r="4934" spans="1:14">
      <c r="A4934" t="s">
        <v>133</v>
      </c>
      <c r="B4934" t="s">
        <v>0</v>
      </c>
      <c r="C4934" t="s">
        <v>235</v>
      </c>
      <c r="D4934" t="s">
        <v>450</v>
      </c>
      <c r="E4934" t="s">
        <v>735</v>
      </c>
      <c r="F4934" t="s">
        <v>108</v>
      </c>
      <c r="G4934" s="3">
        <v>4233.54</v>
      </c>
      <c r="H4934" s="3" t="str">
        <f>VLOOKUP($A4934&amp;$C4934&amp;$B4934,Mapping!$C:$G,3,0)</f>
        <v>PHARMA</v>
      </c>
      <c r="I4934" t="str">
        <f>VLOOKUP($A4934&amp;$C4934&amp;$B4934,Mapping!$C:$G,4,0)</f>
        <v>ORALDINE</v>
      </c>
      <c r="J4934" t="str">
        <f t="shared" si="77"/>
        <v>ORALDINE COLUTORIO</v>
      </c>
      <c r="K4934" t="str">
        <f>VLOOKUP($A4934&amp;$C4934&amp;$B4934,Mapping!$C:$G,5,0)</f>
        <v>OTC</v>
      </c>
      <c r="L4934" t="str">
        <f>VLOOKUP(J4934&amp;H4934,Mapping!J:K,2,0)</f>
        <v>Oraldine</v>
      </c>
      <c r="M4934" t="str">
        <f>IF(OR(I4934="PIZ BUIN",I4934="LISTERINE"),VLOOKUP(E4934,MAPEO!C:D,2,0)&amp;" "&amp;H4934,VLOOKUP(E4934,MAPEO!C:D,2,0))</f>
        <v>Oraldine</v>
      </c>
      <c r="N4934">
        <f>VLOOKUP(F4934,MD!A:B,2,0)</f>
        <v>0</v>
      </c>
    </row>
    <row r="4935" spans="1:14">
      <c r="A4935" t="s">
        <v>133</v>
      </c>
      <c r="B4935" t="s">
        <v>0</v>
      </c>
      <c r="C4935" t="s">
        <v>235</v>
      </c>
      <c r="D4935" t="s">
        <v>450</v>
      </c>
      <c r="E4935" t="s">
        <v>735</v>
      </c>
      <c r="F4935" t="s">
        <v>109</v>
      </c>
      <c r="G4935" s="3">
        <v>10889.53</v>
      </c>
      <c r="H4935" s="3" t="str">
        <f>VLOOKUP($A4935&amp;$C4935&amp;$B4935,Mapping!$C:$G,3,0)</f>
        <v>PHARMA</v>
      </c>
      <c r="I4935" t="str">
        <f>VLOOKUP($A4935&amp;$C4935&amp;$B4935,Mapping!$C:$G,4,0)</f>
        <v>ORALDINE</v>
      </c>
      <c r="J4935" t="str">
        <f t="shared" si="77"/>
        <v>ORALDINE COLUTORIO</v>
      </c>
      <c r="K4935" t="str">
        <f>VLOOKUP($A4935&amp;$C4935&amp;$B4935,Mapping!$C:$G,5,0)</f>
        <v>OTC</v>
      </c>
      <c r="L4935" t="str">
        <f>VLOOKUP(J4935&amp;H4935,Mapping!J:K,2,0)</f>
        <v>Oraldine</v>
      </c>
      <c r="M4935" t="str">
        <f>IF(OR(I4935="PIZ BUIN",I4935="LISTERINE"),VLOOKUP(E4935,MAPEO!C:D,2,0)&amp;" "&amp;H4935,VLOOKUP(E4935,MAPEO!C:D,2,0))</f>
        <v>Oraldine</v>
      </c>
      <c r="N4935">
        <f>VLOOKUP(F4935,MD!A:B,2,0)</f>
        <v>0</v>
      </c>
    </row>
    <row r="4936" spans="1:14">
      <c r="A4936" t="s">
        <v>133</v>
      </c>
      <c r="B4936" t="s">
        <v>0</v>
      </c>
      <c r="C4936" t="s">
        <v>235</v>
      </c>
      <c r="D4936" t="s">
        <v>450</v>
      </c>
      <c r="E4936" t="s">
        <v>735</v>
      </c>
      <c r="F4936" t="s">
        <v>110</v>
      </c>
      <c r="G4936" s="3">
        <v>5928.96</v>
      </c>
      <c r="H4936" s="3" t="str">
        <f>VLOOKUP($A4936&amp;$C4936&amp;$B4936,Mapping!$C:$G,3,0)</f>
        <v>PHARMA</v>
      </c>
      <c r="I4936" t="str">
        <f>VLOOKUP($A4936&amp;$C4936&amp;$B4936,Mapping!$C:$G,4,0)</f>
        <v>ORALDINE</v>
      </c>
      <c r="J4936" t="str">
        <f t="shared" si="77"/>
        <v>ORALDINE COLUTORIO</v>
      </c>
      <c r="K4936" t="str">
        <f>VLOOKUP($A4936&amp;$C4936&amp;$B4936,Mapping!$C:$G,5,0)</f>
        <v>OTC</v>
      </c>
      <c r="L4936" t="str">
        <f>VLOOKUP(J4936&amp;H4936,Mapping!J:K,2,0)</f>
        <v>Oraldine</v>
      </c>
      <c r="M4936" t="str">
        <f>IF(OR(I4936="PIZ BUIN",I4936="LISTERINE"),VLOOKUP(E4936,MAPEO!C:D,2,0)&amp;" "&amp;H4936,VLOOKUP(E4936,MAPEO!C:D,2,0))</f>
        <v>Oraldine</v>
      </c>
      <c r="N4936">
        <f>VLOOKUP(F4936,MD!A:B,2,0)</f>
        <v>0</v>
      </c>
    </row>
    <row r="4937" spans="1:14">
      <c r="A4937" t="s">
        <v>133</v>
      </c>
      <c r="B4937" t="s">
        <v>0</v>
      </c>
      <c r="C4937" t="s">
        <v>235</v>
      </c>
      <c r="D4937" t="s">
        <v>450</v>
      </c>
      <c r="E4937" t="s">
        <v>735</v>
      </c>
      <c r="F4937" t="s">
        <v>111</v>
      </c>
      <c r="G4937" s="3">
        <v>2526.39</v>
      </c>
      <c r="H4937" s="3" t="str">
        <f>VLOOKUP($A4937&amp;$C4937&amp;$B4937,Mapping!$C:$G,3,0)</f>
        <v>PHARMA</v>
      </c>
      <c r="I4937" t="str">
        <f>VLOOKUP($A4937&amp;$C4937&amp;$B4937,Mapping!$C:$G,4,0)</f>
        <v>ORALDINE</v>
      </c>
      <c r="J4937" t="str">
        <f t="shared" si="77"/>
        <v>ORALDINE COLUTORIO</v>
      </c>
      <c r="K4937" t="str">
        <f>VLOOKUP($A4937&amp;$C4937&amp;$B4937,Mapping!$C:$G,5,0)</f>
        <v>OTC</v>
      </c>
      <c r="L4937" t="str">
        <f>VLOOKUP(J4937&amp;H4937,Mapping!J:K,2,0)</f>
        <v>Oraldine</v>
      </c>
      <c r="M4937" t="str">
        <f>IF(OR(I4937="PIZ BUIN",I4937="LISTERINE"),VLOOKUP(E4937,MAPEO!C:D,2,0)&amp;" "&amp;H4937,VLOOKUP(E4937,MAPEO!C:D,2,0))</f>
        <v>Oraldine</v>
      </c>
      <c r="N4937">
        <f>VLOOKUP(F4937,MD!A:B,2,0)</f>
        <v>0</v>
      </c>
    </row>
    <row r="4938" spans="1:14">
      <c r="A4938" t="s">
        <v>133</v>
      </c>
      <c r="B4938" t="s">
        <v>0</v>
      </c>
      <c r="C4938" t="s">
        <v>235</v>
      </c>
      <c r="D4938" t="s">
        <v>450</v>
      </c>
      <c r="E4938" t="s">
        <v>735</v>
      </c>
      <c r="F4938" t="s">
        <v>114</v>
      </c>
      <c r="G4938" s="3">
        <v>15038.85</v>
      </c>
      <c r="H4938" s="3" t="str">
        <f>VLOOKUP($A4938&amp;$C4938&amp;$B4938,Mapping!$C:$G,3,0)</f>
        <v>PHARMA</v>
      </c>
      <c r="I4938" t="str">
        <f>VLOOKUP($A4938&amp;$C4938&amp;$B4938,Mapping!$C:$G,4,0)</f>
        <v>ORALDINE</v>
      </c>
      <c r="J4938" t="str">
        <f t="shared" si="77"/>
        <v>ORALDINE COLUTORIO</v>
      </c>
      <c r="K4938" t="str">
        <f>VLOOKUP($A4938&amp;$C4938&amp;$B4938,Mapping!$C:$G,5,0)</f>
        <v>OTC</v>
      </c>
      <c r="L4938" t="str">
        <f>VLOOKUP(J4938&amp;H4938,Mapping!J:K,2,0)</f>
        <v>Oraldine</v>
      </c>
      <c r="M4938" t="str">
        <f>IF(OR(I4938="PIZ BUIN",I4938="LISTERINE"),VLOOKUP(E4938,MAPEO!C:D,2,0)&amp;" "&amp;H4938,VLOOKUP(E4938,MAPEO!C:D,2,0))</f>
        <v>Oraldine</v>
      </c>
      <c r="N4938">
        <f>VLOOKUP(F4938,MD!A:B,2,0)</f>
        <v>0</v>
      </c>
    </row>
    <row r="4939" spans="1:14">
      <c r="A4939" t="s">
        <v>133</v>
      </c>
      <c r="B4939" t="s">
        <v>0</v>
      </c>
      <c r="C4939" t="s">
        <v>235</v>
      </c>
      <c r="D4939" t="s">
        <v>450</v>
      </c>
      <c r="E4939" t="s">
        <v>735</v>
      </c>
      <c r="F4939" t="s">
        <v>115</v>
      </c>
      <c r="G4939" s="3">
        <v>5841.14</v>
      </c>
      <c r="H4939" s="3" t="str">
        <f>VLOOKUP($A4939&amp;$C4939&amp;$B4939,Mapping!$C:$G,3,0)</f>
        <v>PHARMA</v>
      </c>
      <c r="I4939" t="str">
        <f>VLOOKUP($A4939&amp;$C4939&amp;$B4939,Mapping!$C:$G,4,0)</f>
        <v>ORALDINE</v>
      </c>
      <c r="J4939" t="str">
        <f t="shared" si="77"/>
        <v>ORALDINE COLUTORIO</v>
      </c>
      <c r="K4939" t="str">
        <f>VLOOKUP($A4939&amp;$C4939&amp;$B4939,Mapping!$C:$G,5,0)</f>
        <v>OTC</v>
      </c>
      <c r="L4939" t="str">
        <f>VLOOKUP(J4939&amp;H4939,Mapping!J:K,2,0)</f>
        <v>Oraldine</v>
      </c>
      <c r="M4939" t="str">
        <f>IF(OR(I4939="PIZ BUIN",I4939="LISTERINE"),VLOOKUP(E4939,MAPEO!C:D,2,0)&amp;" "&amp;H4939,VLOOKUP(E4939,MAPEO!C:D,2,0))</f>
        <v>Oraldine</v>
      </c>
      <c r="N4939" t="str">
        <f>VLOOKUP(F4939,MD!A:B,2,0)</f>
        <v>YTD 2016</v>
      </c>
    </row>
    <row r="4940" spans="1:14">
      <c r="A4940" t="s">
        <v>133</v>
      </c>
      <c r="B4940" t="s">
        <v>0</v>
      </c>
      <c r="C4940" t="s">
        <v>235</v>
      </c>
      <c r="D4940" t="s">
        <v>450</v>
      </c>
      <c r="E4940" t="s">
        <v>735</v>
      </c>
      <c r="F4940" t="s">
        <v>117</v>
      </c>
      <c r="G4940" s="3">
        <v>11585.19</v>
      </c>
      <c r="H4940" s="3" t="str">
        <f>VLOOKUP($A4940&amp;$C4940&amp;$B4940,Mapping!$C:$G,3,0)</f>
        <v>PHARMA</v>
      </c>
      <c r="I4940" t="str">
        <f>VLOOKUP($A4940&amp;$C4940&amp;$B4940,Mapping!$C:$G,4,0)</f>
        <v>ORALDINE</v>
      </c>
      <c r="J4940" t="str">
        <f t="shared" si="77"/>
        <v>ORALDINE COLUTORIO</v>
      </c>
      <c r="K4940" t="str">
        <f>VLOOKUP($A4940&amp;$C4940&amp;$B4940,Mapping!$C:$G,5,0)</f>
        <v>OTC</v>
      </c>
      <c r="L4940" t="str">
        <f>VLOOKUP(J4940&amp;H4940,Mapping!J:K,2,0)</f>
        <v>Oraldine</v>
      </c>
      <c r="M4940" t="str">
        <f>IF(OR(I4940="PIZ BUIN",I4940="LISTERINE"),VLOOKUP(E4940,MAPEO!C:D,2,0)&amp;" "&amp;H4940,VLOOKUP(E4940,MAPEO!C:D,2,0))</f>
        <v>Oraldine</v>
      </c>
      <c r="N4940" t="str">
        <f>VLOOKUP(F4940,MD!A:B,2,0)</f>
        <v>YTD 2016</v>
      </c>
    </row>
    <row r="4941" spans="1:14">
      <c r="A4941" t="s">
        <v>133</v>
      </c>
      <c r="B4941" t="s">
        <v>0</v>
      </c>
      <c r="C4941" t="s">
        <v>235</v>
      </c>
      <c r="D4941" t="s">
        <v>450</v>
      </c>
      <c r="E4941" t="s">
        <v>735</v>
      </c>
      <c r="F4941" t="s">
        <v>118</v>
      </c>
      <c r="G4941" s="3">
        <v>17618.02</v>
      </c>
      <c r="H4941" s="3" t="str">
        <f>VLOOKUP($A4941&amp;$C4941&amp;$B4941,Mapping!$C:$G,3,0)</f>
        <v>PHARMA</v>
      </c>
      <c r="I4941" t="str">
        <f>VLOOKUP($A4941&amp;$C4941&amp;$B4941,Mapping!$C:$G,4,0)</f>
        <v>ORALDINE</v>
      </c>
      <c r="J4941" t="str">
        <f t="shared" si="77"/>
        <v>ORALDINE COLUTORIO</v>
      </c>
      <c r="K4941" t="str">
        <f>VLOOKUP($A4941&amp;$C4941&amp;$B4941,Mapping!$C:$G,5,0)</f>
        <v>OTC</v>
      </c>
      <c r="L4941" t="str">
        <f>VLOOKUP(J4941&amp;H4941,Mapping!J:K,2,0)</f>
        <v>Oraldine</v>
      </c>
      <c r="M4941" t="str">
        <f>IF(OR(I4941="PIZ BUIN",I4941="LISTERINE"),VLOOKUP(E4941,MAPEO!C:D,2,0)&amp;" "&amp;H4941,VLOOKUP(E4941,MAPEO!C:D,2,0))</f>
        <v>Oraldine</v>
      </c>
      <c r="N4941" t="str">
        <f>VLOOKUP(F4941,MD!A:B,2,0)</f>
        <v>YTD 2016</v>
      </c>
    </row>
    <row r="4942" spans="1:14">
      <c r="A4942" t="s">
        <v>133</v>
      </c>
      <c r="B4942" t="s">
        <v>0</v>
      </c>
      <c r="C4942" t="s">
        <v>235</v>
      </c>
      <c r="D4942" t="s">
        <v>450</v>
      </c>
      <c r="E4942" t="s">
        <v>736</v>
      </c>
      <c r="F4942" t="s">
        <v>482</v>
      </c>
      <c r="G4942" s="3">
        <v>-224.24</v>
      </c>
      <c r="H4942" s="3" t="str">
        <f>VLOOKUP($A4942&amp;$C4942&amp;$B4942,Mapping!$C:$G,3,0)</f>
        <v>PHARMA</v>
      </c>
      <c r="I4942" t="str">
        <f>VLOOKUP($A4942&amp;$C4942&amp;$B4942,Mapping!$C:$G,4,0)</f>
        <v>ORALDINE</v>
      </c>
      <c r="J4942" t="str">
        <f t="shared" si="77"/>
        <v>ORALDINE COLUTORIO</v>
      </c>
      <c r="K4942" t="str">
        <f>VLOOKUP($A4942&amp;$C4942&amp;$B4942,Mapping!$C:$G,5,0)</f>
        <v>OTC</v>
      </c>
      <c r="L4942" t="str">
        <f>VLOOKUP(J4942&amp;H4942,Mapping!J:K,2,0)</f>
        <v>Oraldine</v>
      </c>
      <c r="M4942" t="str">
        <f>IF(OR(I4942="PIZ BUIN",I4942="LISTERINE"),VLOOKUP(E4942,MAPEO!C:D,2,0)&amp;" "&amp;H4942,VLOOKUP(E4942,MAPEO!C:D,2,0))</f>
        <v>Oraldine</v>
      </c>
      <c r="N4942">
        <f>VLOOKUP(F4942,MD!A:B,2,0)</f>
        <v>0</v>
      </c>
    </row>
    <row r="4943" spans="1:14">
      <c r="A4943" t="s">
        <v>133</v>
      </c>
      <c r="B4943" t="s">
        <v>0</v>
      </c>
      <c r="C4943" t="s">
        <v>235</v>
      </c>
      <c r="D4943" t="s">
        <v>450</v>
      </c>
      <c r="E4943" t="s">
        <v>736</v>
      </c>
      <c r="F4943" t="s">
        <v>483</v>
      </c>
      <c r="G4943" s="3">
        <v>-350.44</v>
      </c>
      <c r="H4943" s="3" t="str">
        <f>VLOOKUP($A4943&amp;$C4943&amp;$B4943,Mapping!$C:$G,3,0)</f>
        <v>PHARMA</v>
      </c>
      <c r="I4943" t="str">
        <f>VLOOKUP($A4943&amp;$C4943&amp;$B4943,Mapping!$C:$G,4,0)</f>
        <v>ORALDINE</v>
      </c>
      <c r="J4943" t="str">
        <f t="shared" si="77"/>
        <v>ORALDINE COLUTORIO</v>
      </c>
      <c r="K4943" t="str">
        <f>VLOOKUP($A4943&amp;$C4943&amp;$B4943,Mapping!$C:$G,5,0)</f>
        <v>OTC</v>
      </c>
      <c r="L4943" t="str">
        <f>VLOOKUP(J4943&amp;H4943,Mapping!J:K,2,0)</f>
        <v>Oraldine</v>
      </c>
      <c r="M4943" t="str">
        <f>IF(OR(I4943="PIZ BUIN",I4943="LISTERINE"),VLOOKUP(E4943,MAPEO!C:D,2,0)&amp;" "&amp;H4943,VLOOKUP(E4943,MAPEO!C:D,2,0))</f>
        <v>Oraldine</v>
      </c>
      <c r="N4943">
        <f>VLOOKUP(F4943,MD!A:B,2,0)</f>
        <v>0</v>
      </c>
    </row>
    <row r="4944" spans="1:14">
      <c r="A4944" t="s">
        <v>133</v>
      </c>
      <c r="B4944" t="s">
        <v>0</v>
      </c>
      <c r="C4944" t="s">
        <v>235</v>
      </c>
      <c r="D4944" t="s">
        <v>450</v>
      </c>
      <c r="E4944" t="s">
        <v>736</v>
      </c>
      <c r="F4944" t="s">
        <v>484</v>
      </c>
      <c r="G4944" s="3">
        <v>4958.28</v>
      </c>
      <c r="H4944" s="3" t="str">
        <f>VLOOKUP($A4944&amp;$C4944&amp;$B4944,Mapping!$C:$G,3,0)</f>
        <v>PHARMA</v>
      </c>
      <c r="I4944" t="str">
        <f>VLOOKUP($A4944&amp;$C4944&amp;$B4944,Mapping!$C:$G,4,0)</f>
        <v>ORALDINE</v>
      </c>
      <c r="J4944" t="str">
        <f t="shared" si="77"/>
        <v>ORALDINE COLUTORIO</v>
      </c>
      <c r="K4944" t="str">
        <f>VLOOKUP($A4944&amp;$C4944&amp;$B4944,Mapping!$C:$G,5,0)</f>
        <v>OTC</v>
      </c>
      <c r="L4944" t="str">
        <f>VLOOKUP(J4944&amp;H4944,Mapping!J:K,2,0)</f>
        <v>Oraldine</v>
      </c>
      <c r="M4944" t="str">
        <f>IF(OR(I4944="PIZ BUIN",I4944="LISTERINE"),VLOOKUP(E4944,MAPEO!C:D,2,0)&amp;" "&amp;H4944,VLOOKUP(E4944,MAPEO!C:D,2,0))</f>
        <v>Oraldine</v>
      </c>
      <c r="N4944">
        <f>VLOOKUP(F4944,MD!A:B,2,0)</f>
        <v>0</v>
      </c>
    </row>
    <row r="4945" spans="1:14">
      <c r="A4945" t="s">
        <v>133</v>
      </c>
      <c r="B4945" t="s">
        <v>0</v>
      </c>
      <c r="C4945" t="s">
        <v>235</v>
      </c>
      <c r="D4945" t="s">
        <v>450</v>
      </c>
      <c r="E4945" t="s">
        <v>736</v>
      </c>
      <c r="F4945" t="s">
        <v>485</v>
      </c>
      <c r="G4945" s="3">
        <v>-333.88</v>
      </c>
      <c r="H4945" s="3" t="str">
        <f>VLOOKUP($A4945&amp;$C4945&amp;$B4945,Mapping!$C:$G,3,0)</f>
        <v>PHARMA</v>
      </c>
      <c r="I4945" t="str">
        <f>VLOOKUP($A4945&amp;$C4945&amp;$B4945,Mapping!$C:$G,4,0)</f>
        <v>ORALDINE</v>
      </c>
      <c r="J4945" t="str">
        <f t="shared" si="77"/>
        <v>ORALDINE COLUTORIO</v>
      </c>
      <c r="K4945" t="str">
        <f>VLOOKUP($A4945&amp;$C4945&amp;$B4945,Mapping!$C:$G,5,0)</f>
        <v>OTC</v>
      </c>
      <c r="L4945" t="str">
        <f>VLOOKUP(J4945&amp;H4945,Mapping!J:K,2,0)</f>
        <v>Oraldine</v>
      </c>
      <c r="M4945" t="str">
        <f>IF(OR(I4945="PIZ BUIN",I4945="LISTERINE"),VLOOKUP(E4945,MAPEO!C:D,2,0)&amp;" "&amp;H4945,VLOOKUP(E4945,MAPEO!C:D,2,0))</f>
        <v>Oraldine</v>
      </c>
      <c r="N4945">
        <f>VLOOKUP(F4945,MD!A:B,2,0)</f>
        <v>0</v>
      </c>
    </row>
    <row r="4946" spans="1:14">
      <c r="A4946" t="s">
        <v>133</v>
      </c>
      <c r="B4946" t="s">
        <v>0</v>
      </c>
      <c r="C4946" t="s">
        <v>235</v>
      </c>
      <c r="D4946" t="s">
        <v>450</v>
      </c>
      <c r="E4946" t="s">
        <v>736</v>
      </c>
      <c r="F4946" t="s">
        <v>486</v>
      </c>
      <c r="G4946" s="3">
        <v>-425.17</v>
      </c>
      <c r="H4946" s="3" t="str">
        <f>VLOOKUP($A4946&amp;$C4946&amp;$B4946,Mapping!$C:$G,3,0)</f>
        <v>PHARMA</v>
      </c>
      <c r="I4946" t="str">
        <f>VLOOKUP($A4946&amp;$C4946&amp;$B4946,Mapping!$C:$G,4,0)</f>
        <v>ORALDINE</v>
      </c>
      <c r="J4946" t="str">
        <f t="shared" si="77"/>
        <v>ORALDINE COLUTORIO</v>
      </c>
      <c r="K4946" t="str">
        <f>VLOOKUP($A4946&amp;$C4946&amp;$B4946,Mapping!$C:$G,5,0)</f>
        <v>OTC</v>
      </c>
      <c r="L4946" t="str">
        <f>VLOOKUP(J4946&amp;H4946,Mapping!J:K,2,0)</f>
        <v>Oraldine</v>
      </c>
      <c r="M4946" t="str">
        <f>IF(OR(I4946="PIZ BUIN",I4946="LISTERINE"),VLOOKUP(E4946,MAPEO!C:D,2,0)&amp;" "&amp;H4946,VLOOKUP(E4946,MAPEO!C:D,2,0))</f>
        <v>Oraldine</v>
      </c>
      <c r="N4946">
        <f>VLOOKUP(F4946,MD!A:B,2,0)</f>
        <v>0</v>
      </c>
    </row>
    <row r="4947" spans="1:14">
      <c r="A4947" t="s">
        <v>133</v>
      </c>
      <c r="B4947" t="s">
        <v>0</v>
      </c>
      <c r="C4947" t="s">
        <v>235</v>
      </c>
      <c r="D4947" t="s">
        <v>450</v>
      </c>
      <c r="E4947" t="s">
        <v>736</v>
      </c>
      <c r="F4947" t="s">
        <v>487</v>
      </c>
      <c r="G4947" s="3">
        <v>3099.01</v>
      </c>
      <c r="H4947" s="3" t="str">
        <f>VLOOKUP($A4947&amp;$C4947&amp;$B4947,Mapping!$C:$G,3,0)</f>
        <v>PHARMA</v>
      </c>
      <c r="I4947" t="str">
        <f>VLOOKUP($A4947&amp;$C4947&amp;$B4947,Mapping!$C:$G,4,0)</f>
        <v>ORALDINE</v>
      </c>
      <c r="J4947" t="str">
        <f t="shared" si="77"/>
        <v>ORALDINE COLUTORIO</v>
      </c>
      <c r="K4947" t="str">
        <f>VLOOKUP($A4947&amp;$C4947&amp;$B4947,Mapping!$C:$G,5,0)</f>
        <v>OTC</v>
      </c>
      <c r="L4947" t="str">
        <f>VLOOKUP(J4947&amp;H4947,Mapping!J:K,2,0)</f>
        <v>Oraldine</v>
      </c>
      <c r="M4947" t="str">
        <f>IF(OR(I4947="PIZ BUIN",I4947="LISTERINE"),VLOOKUP(E4947,MAPEO!C:D,2,0)&amp;" "&amp;H4947,VLOOKUP(E4947,MAPEO!C:D,2,0))</f>
        <v>Oraldine</v>
      </c>
      <c r="N4947">
        <f>VLOOKUP(F4947,MD!A:B,2,0)</f>
        <v>0</v>
      </c>
    </row>
    <row r="4948" spans="1:14">
      <c r="A4948" t="s">
        <v>133</v>
      </c>
      <c r="B4948" t="s">
        <v>0</v>
      </c>
      <c r="C4948" t="s">
        <v>235</v>
      </c>
      <c r="D4948" t="s">
        <v>450</v>
      </c>
      <c r="E4948" t="s">
        <v>736</v>
      </c>
      <c r="F4948" t="s">
        <v>488</v>
      </c>
      <c r="G4948" s="3">
        <v>-347.54</v>
      </c>
      <c r="H4948" s="3" t="str">
        <f>VLOOKUP($A4948&amp;$C4948&amp;$B4948,Mapping!$C:$G,3,0)</f>
        <v>PHARMA</v>
      </c>
      <c r="I4948" t="str">
        <f>VLOOKUP($A4948&amp;$C4948&amp;$B4948,Mapping!$C:$G,4,0)</f>
        <v>ORALDINE</v>
      </c>
      <c r="J4948" t="str">
        <f t="shared" si="77"/>
        <v>ORALDINE COLUTORIO</v>
      </c>
      <c r="K4948" t="str">
        <f>VLOOKUP($A4948&amp;$C4948&amp;$B4948,Mapping!$C:$G,5,0)</f>
        <v>OTC</v>
      </c>
      <c r="L4948" t="str">
        <f>VLOOKUP(J4948&amp;H4948,Mapping!J:K,2,0)</f>
        <v>Oraldine</v>
      </c>
      <c r="M4948" t="str">
        <f>IF(OR(I4948="PIZ BUIN",I4948="LISTERINE"),VLOOKUP(E4948,MAPEO!C:D,2,0)&amp;" "&amp;H4948,VLOOKUP(E4948,MAPEO!C:D,2,0))</f>
        <v>Oraldine</v>
      </c>
      <c r="N4948">
        <f>VLOOKUP(F4948,MD!A:B,2,0)</f>
        <v>0</v>
      </c>
    </row>
    <row r="4949" spans="1:14">
      <c r="A4949" t="s">
        <v>133</v>
      </c>
      <c r="B4949" t="s">
        <v>0</v>
      </c>
      <c r="C4949" t="s">
        <v>235</v>
      </c>
      <c r="D4949" t="s">
        <v>450</v>
      </c>
      <c r="E4949" t="s">
        <v>736</v>
      </c>
      <c r="F4949" t="s">
        <v>489</v>
      </c>
      <c r="G4949" s="3">
        <v>-156.9</v>
      </c>
      <c r="H4949" s="3" t="str">
        <f>VLOOKUP($A4949&amp;$C4949&amp;$B4949,Mapping!$C:$G,3,0)</f>
        <v>PHARMA</v>
      </c>
      <c r="I4949" t="str">
        <f>VLOOKUP($A4949&amp;$C4949&amp;$B4949,Mapping!$C:$G,4,0)</f>
        <v>ORALDINE</v>
      </c>
      <c r="J4949" t="str">
        <f t="shared" si="77"/>
        <v>ORALDINE COLUTORIO</v>
      </c>
      <c r="K4949" t="str">
        <f>VLOOKUP($A4949&amp;$C4949&amp;$B4949,Mapping!$C:$G,5,0)</f>
        <v>OTC</v>
      </c>
      <c r="L4949" t="str">
        <f>VLOOKUP(J4949&amp;H4949,Mapping!J:K,2,0)</f>
        <v>Oraldine</v>
      </c>
      <c r="M4949" t="str">
        <f>IF(OR(I4949="PIZ BUIN",I4949="LISTERINE"),VLOOKUP(E4949,MAPEO!C:D,2,0)&amp;" "&amp;H4949,VLOOKUP(E4949,MAPEO!C:D,2,0))</f>
        <v>Oraldine</v>
      </c>
      <c r="N4949">
        <f>VLOOKUP(F4949,MD!A:B,2,0)</f>
        <v>0</v>
      </c>
    </row>
    <row r="4950" spans="1:14">
      <c r="A4950" t="s">
        <v>133</v>
      </c>
      <c r="B4950" t="s">
        <v>0</v>
      </c>
      <c r="C4950" t="s">
        <v>235</v>
      </c>
      <c r="D4950" t="s">
        <v>450</v>
      </c>
      <c r="E4950" t="s">
        <v>736</v>
      </c>
      <c r="F4950" t="s">
        <v>490</v>
      </c>
      <c r="G4950" s="3">
        <v>3523.55</v>
      </c>
      <c r="H4950" s="3" t="str">
        <f>VLOOKUP($A4950&amp;$C4950&amp;$B4950,Mapping!$C:$G,3,0)</f>
        <v>PHARMA</v>
      </c>
      <c r="I4950" t="str">
        <f>VLOOKUP($A4950&amp;$C4950&amp;$B4950,Mapping!$C:$G,4,0)</f>
        <v>ORALDINE</v>
      </c>
      <c r="J4950" t="str">
        <f t="shared" si="77"/>
        <v>ORALDINE COLUTORIO</v>
      </c>
      <c r="K4950" t="str">
        <f>VLOOKUP($A4950&amp;$C4950&amp;$B4950,Mapping!$C:$G,5,0)</f>
        <v>OTC</v>
      </c>
      <c r="L4950" t="str">
        <f>VLOOKUP(J4950&amp;H4950,Mapping!J:K,2,0)</f>
        <v>Oraldine</v>
      </c>
      <c r="M4950" t="str">
        <f>IF(OR(I4950="PIZ BUIN",I4950="LISTERINE"),VLOOKUP(E4950,MAPEO!C:D,2,0)&amp;" "&amp;H4950,VLOOKUP(E4950,MAPEO!C:D,2,0))</f>
        <v>Oraldine</v>
      </c>
      <c r="N4950">
        <f>VLOOKUP(F4950,MD!A:B,2,0)</f>
        <v>0</v>
      </c>
    </row>
    <row r="4951" spans="1:14">
      <c r="A4951" t="s">
        <v>133</v>
      </c>
      <c r="B4951" t="s">
        <v>0</v>
      </c>
      <c r="C4951" t="s">
        <v>235</v>
      </c>
      <c r="D4951" t="s">
        <v>450</v>
      </c>
      <c r="E4951" t="s">
        <v>736</v>
      </c>
      <c r="F4951" t="s">
        <v>491</v>
      </c>
      <c r="G4951" s="3">
        <v>-465.55</v>
      </c>
      <c r="H4951" s="3" t="str">
        <f>VLOOKUP($A4951&amp;$C4951&amp;$B4951,Mapping!$C:$G,3,0)</f>
        <v>PHARMA</v>
      </c>
      <c r="I4951" t="str">
        <f>VLOOKUP($A4951&amp;$C4951&amp;$B4951,Mapping!$C:$G,4,0)</f>
        <v>ORALDINE</v>
      </c>
      <c r="J4951" t="str">
        <f t="shared" si="77"/>
        <v>ORALDINE COLUTORIO</v>
      </c>
      <c r="K4951" t="str">
        <f>VLOOKUP($A4951&amp;$C4951&amp;$B4951,Mapping!$C:$G,5,0)</f>
        <v>OTC</v>
      </c>
      <c r="L4951" t="str">
        <f>VLOOKUP(J4951&amp;H4951,Mapping!J:K,2,0)</f>
        <v>Oraldine</v>
      </c>
      <c r="M4951" t="str">
        <f>IF(OR(I4951="PIZ BUIN",I4951="LISTERINE"),VLOOKUP(E4951,MAPEO!C:D,2,0)&amp;" "&amp;H4951,VLOOKUP(E4951,MAPEO!C:D,2,0))</f>
        <v>Oraldine</v>
      </c>
      <c r="N4951">
        <f>VLOOKUP(F4951,MD!A:B,2,0)</f>
        <v>0</v>
      </c>
    </row>
    <row r="4952" spans="1:14">
      <c r="A4952" t="s">
        <v>133</v>
      </c>
      <c r="B4952" t="s">
        <v>0</v>
      </c>
      <c r="C4952" t="s">
        <v>235</v>
      </c>
      <c r="D4952" t="s">
        <v>450</v>
      </c>
      <c r="E4952" t="s">
        <v>736</v>
      </c>
      <c r="F4952" t="s">
        <v>492</v>
      </c>
      <c r="G4952" s="3">
        <v>-643.03</v>
      </c>
      <c r="H4952" s="3" t="str">
        <f>VLOOKUP($A4952&amp;$C4952&amp;$B4952,Mapping!$C:$G,3,0)</f>
        <v>PHARMA</v>
      </c>
      <c r="I4952" t="str">
        <f>VLOOKUP($A4952&amp;$C4952&amp;$B4952,Mapping!$C:$G,4,0)</f>
        <v>ORALDINE</v>
      </c>
      <c r="J4952" t="str">
        <f t="shared" si="77"/>
        <v>ORALDINE COLUTORIO</v>
      </c>
      <c r="K4952" t="str">
        <f>VLOOKUP($A4952&amp;$C4952&amp;$B4952,Mapping!$C:$G,5,0)</f>
        <v>OTC</v>
      </c>
      <c r="L4952" t="str">
        <f>VLOOKUP(J4952&amp;H4952,Mapping!J:K,2,0)</f>
        <v>Oraldine</v>
      </c>
      <c r="M4952" t="str">
        <f>IF(OR(I4952="PIZ BUIN",I4952="LISTERINE"),VLOOKUP(E4952,MAPEO!C:D,2,0)&amp;" "&amp;H4952,VLOOKUP(E4952,MAPEO!C:D,2,0))</f>
        <v>Oraldine</v>
      </c>
      <c r="N4952">
        <f>VLOOKUP(F4952,MD!A:B,2,0)</f>
        <v>0</v>
      </c>
    </row>
    <row r="4953" spans="1:14">
      <c r="A4953" t="s">
        <v>133</v>
      </c>
      <c r="B4953" t="s">
        <v>0</v>
      </c>
      <c r="C4953" t="s">
        <v>235</v>
      </c>
      <c r="D4953" t="s">
        <v>450</v>
      </c>
      <c r="E4953" t="s">
        <v>736</v>
      </c>
      <c r="F4953" t="s">
        <v>493</v>
      </c>
      <c r="G4953" s="3">
        <v>-6248.69</v>
      </c>
      <c r="H4953" s="3" t="str">
        <f>VLOOKUP($A4953&amp;$C4953&amp;$B4953,Mapping!$C:$G,3,0)</f>
        <v>PHARMA</v>
      </c>
      <c r="I4953" t="str">
        <f>VLOOKUP($A4953&amp;$C4953&amp;$B4953,Mapping!$C:$G,4,0)</f>
        <v>ORALDINE</v>
      </c>
      <c r="J4953" t="str">
        <f t="shared" si="77"/>
        <v>ORALDINE COLUTORIO</v>
      </c>
      <c r="K4953" t="str">
        <f>VLOOKUP($A4953&amp;$C4953&amp;$B4953,Mapping!$C:$G,5,0)</f>
        <v>OTC</v>
      </c>
      <c r="L4953" t="str">
        <f>VLOOKUP(J4953&amp;H4953,Mapping!J:K,2,0)</f>
        <v>Oraldine</v>
      </c>
      <c r="M4953" t="str">
        <f>IF(OR(I4953="PIZ BUIN",I4953="LISTERINE"),VLOOKUP(E4953,MAPEO!C:D,2,0)&amp;" "&amp;H4953,VLOOKUP(E4953,MAPEO!C:D,2,0))</f>
        <v>Oraldine</v>
      </c>
      <c r="N4953">
        <f>VLOOKUP(F4953,MD!A:B,2,0)</f>
        <v>0</v>
      </c>
    </row>
    <row r="4954" spans="1:14">
      <c r="A4954" t="s">
        <v>133</v>
      </c>
      <c r="B4954" t="s">
        <v>0</v>
      </c>
      <c r="C4954" t="s">
        <v>235</v>
      </c>
      <c r="D4954" t="s">
        <v>450</v>
      </c>
      <c r="E4954" t="s">
        <v>736</v>
      </c>
      <c r="F4954" t="s">
        <v>95</v>
      </c>
      <c r="G4954" s="3">
        <v>-187.34</v>
      </c>
      <c r="H4954" s="3" t="str">
        <f>VLOOKUP($A4954&amp;$C4954&amp;$B4954,Mapping!$C:$G,3,0)</f>
        <v>PHARMA</v>
      </c>
      <c r="I4954" t="str">
        <f>VLOOKUP($A4954&amp;$C4954&amp;$B4954,Mapping!$C:$G,4,0)</f>
        <v>ORALDINE</v>
      </c>
      <c r="J4954" t="str">
        <f t="shared" si="77"/>
        <v>ORALDINE COLUTORIO</v>
      </c>
      <c r="K4954" t="str">
        <f>VLOOKUP($A4954&amp;$C4954&amp;$B4954,Mapping!$C:$G,5,0)</f>
        <v>OTC</v>
      </c>
      <c r="L4954" t="str">
        <f>VLOOKUP(J4954&amp;H4954,Mapping!J:K,2,0)</f>
        <v>Oraldine</v>
      </c>
      <c r="M4954" t="str">
        <f>IF(OR(I4954="PIZ BUIN",I4954="LISTERINE"),VLOOKUP(E4954,MAPEO!C:D,2,0)&amp;" "&amp;H4954,VLOOKUP(E4954,MAPEO!C:D,2,0))</f>
        <v>Oraldine</v>
      </c>
      <c r="N4954" t="str">
        <f>VLOOKUP(F4954,MD!A:B,2,0)</f>
        <v>YTD 2015</v>
      </c>
    </row>
    <row r="4955" spans="1:14">
      <c r="A4955" t="s">
        <v>133</v>
      </c>
      <c r="B4955" t="s">
        <v>0</v>
      </c>
      <c r="C4955" t="s">
        <v>235</v>
      </c>
      <c r="D4955" t="s">
        <v>450</v>
      </c>
      <c r="E4955" t="s">
        <v>736</v>
      </c>
      <c r="F4955" t="s">
        <v>96</v>
      </c>
      <c r="G4955" s="3">
        <v>-614.29999999999995</v>
      </c>
      <c r="H4955" s="3" t="str">
        <f>VLOOKUP($A4955&amp;$C4955&amp;$B4955,Mapping!$C:$G,3,0)</f>
        <v>PHARMA</v>
      </c>
      <c r="I4955" t="str">
        <f>VLOOKUP($A4955&amp;$C4955&amp;$B4955,Mapping!$C:$G,4,0)</f>
        <v>ORALDINE</v>
      </c>
      <c r="J4955" t="str">
        <f t="shared" si="77"/>
        <v>ORALDINE COLUTORIO</v>
      </c>
      <c r="K4955" t="str">
        <f>VLOOKUP($A4955&amp;$C4955&amp;$B4955,Mapping!$C:$G,5,0)</f>
        <v>OTC</v>
      </c>
      <c r="L4955" t="str">
        <f>VLOOKUP(J4955&amp;H4955,Mapping!J:K,2,0)</f>
        <v>Oraldine</v>
      </c>
      <c r="M4955" t="str">
        <f>IF(OR(I4955="PIZ BUIN",I4955="LISTERINE"),VLOOKUP(E4955,MAPEO!C:D,2,0)&amp;" "&amp;H4955,VLOOKUP(E4955,MAPEO!C:D,2,0))</f>
        <v>Oraldine</v>
      </c>
      <c r="N4955" t="str">
        <f>VLOOKUP(F4955,MD!A:B,2,0)</f>
        <v>YTD 2015</v>
      </c>
    </row>
    <row r="4956" spans="1:14">
      <c r="A4956" t="s">
        <v>133</v>
      </c>
      <c r="B4956" t="s">
        <v>0</v>
      </c>
      <c r="C4956" t="s">
        <v>235</v>
      </c>
      <c r="D4956" t="s">
        <v>450</v>
      </c>
      <c r="E4956" t="s">
        <v>736</v>
      </c>
      <c r="F4956" t="s">
        <v>97</v>
      </c>
      <c r="G4956" s="3">
        <v>-31.48</v>
      </c>
      <c r="H4956" s="3" t="str">
        <f>VLOOKUP($A4956&amp;$C4956&amp;$B4956,Mapping!$C:$G,3,0)</f>
        <v>PHARMA</v>
      </c>
      <c r="I4956" t="str">
        <f>VLOOKUP($A4956&amp;$C4956&amp;$B4956,Mapping!$C:$G,4,0)</f>
        <v>ORALDINE</v>
      </c>
      <c r="J4956" t="str">
        <f t="shared" si="77"/>
        <v>ORALDINE COLUTORIO</v>
      </c>
      <c r="K4956" t="str">
        <f>VLOOKUP($A4956&amp;$C4956&amp;$B4956,Mapping!$C:$G,5,0)</f>
        <v>OTC</v>
      </c>
      <c r="L4956" t="str">
        <f>VLOOKUP(J4956&amp;H4956,Mapping!J:K,2,0)</f>
        <v>Oraldine</v>
      </c>
      <c r="M4956" t="str">
        <f>IF(OR(I4956="PIZ BUIN",I4956="LISTERINE"),VLOOKUP(E4956,MAPEO!C:D,2,0)&amp;" "&amp;H4956,VLOOKUP(E4956,MAPEO!C:D,2,0))</f>
        <v>Oraldine</v>
      </c>
      <c r="N4956" t="str">
        <f>VLOOKUP(F4956,MD!A:B,2,0)</f>
        <v>YTD 2015</v>
      </c>
    </row>
    <row r="4957" spans="1:14">
      <c r="A4957" t="s">
        <v>133</v>
      </c>
      <c r="B4957" t="s">
        <v>0</v>
      </c>
      <c r="C4957" t="s">
        <v>235</v>
      </c>
      <c r="D4957" t="s">
        <v>450</v>
      </c>
      <c r="E4957" t="s">
        <v>736</v>
      </c>
      <c r="F4957" t="s">
        <v>101</v>
      </c>
      <c r="G4957" s="3">
        <v>-227.78</v>
      </c>
      <c r="H4957" s="3" t="str">
        <f>VLOOKUP($A4957&amp;$C4957&amp;$B4957,Mapping!$C:$G,3,0)</f>
        <v>PHARMA</v>
      </c>
      <c r="I4957" t="str">
        <f>VLOOKUP($A4957&amp;$C4957&amp;$B4957,Mapping!$C:$G,4,0)</f>
        <v>ORALDINE</v>
      </c>
      <c r="J4957" t="str">
        <f t="shared" si="77"/>
        <v>ORALDINE COLUTORIO</v>
      </c>
      <c r="K4957" t="str">
        <f>VLOOKUP($A4957&amp;$C4957&amp;$B4957,Mapping!$C:$G,5,0)</f>
        <v>OTC</v>
      </c>
      <c r="L4957" t="str">
        <f>VLOOKUP(J4957&amp;H4957,Mapping!J:K,2,0)</f>
        <v>Oraldine</v>
      </c>
      <c r="M4957" t="str">
        <f>IF(OR(I4957="PIZ BUIN",I4957="LISTERINE"),VLOOKUP(E4957,MAPEO!C:D,2,0)&amp;" "&amp;H4957,VLOOKUP(E4957,MAPEO!C:D,2,0))</f>
        <v>Oraldine</v>
      </c>
      <c r="N4957" t="str">
        <f>VLOOKUP(F4957,MD!A:B,2,0)</f>
        <v>YTD 2015</v>
      </c>
    </row>
    <row r="4958" spans="1:14">
      <c r="A4958" t="s">
        <v>133</v>
      </c>
      <c r="B4958" t="s">
        <v>0</v>
      </c>
      <c r="C4958" t="s">
        <v>235</v>
      </c>
      <c r="D4958" t="s">
        <v>450</v>
      </c>
      <c r="E4958" t="s">
        <v>736</v>
      </c>
      <c r="F4958" t="s">
        <v>104</v>
      </c>
      <c r="G4958" s="3">
        <v>-229.67</v>
      </c>
      <c r="H4958" s="3" t="str">
        <f>VLOOKUP($A4958&amp;$C4958&amp;$B4958,Mapping!$C:$G,3,0)</f>
        <v>PHARMA</v>
      </c>
      <c r="I4958" t="str">
        <f>VLOOKUP($A4958&amp;$C4958&amp;$B4958,Mapping!$C:$G,4,0)</f>
        <v>ORALDINE</v>
      </c>
      <c r="J4958" t="str">
        <f t="shared" si="77"/>
        <v>ORALDINE COLUTORIO</v>
      </c>
      <c r="K4958" t="str">
        <f>VLOOKUP($A4958&amp;$C4958&amp;$B4958,Mapping!$C:$G,5,0)</f>
        <v>OTC</v>
      </c>
      <c r="L4958" t="str">
        <f>VLOOKUP(J4958&amp;H4958,Mapping!J:K,2,0)</f>
        <v>Oraldine</v>
      </c>
      <c r="M4958" t="str">
        <f>IF(OR(I4958="PIZ BUIN",I4958="LISTERINE"),VLOOKUP(E4958,MAPEO!C:D,2,0)&amp;" "&amp;H4958,VLOOKUP(E4958,MAPEO!C:D,2,0))</f>
        <v>Oraldine</v>
      </c>
      <c r="N4958" t="str">
        <f>VLOOKUP(F4958,MD!A:B,2,0)</f>
        <v>YTD 2015</v>
      </c>
    </row>
    <row r="4959" spans="1:14">
      <c r="A4959" t="s">
        <v>133</v>
      </c>
      <c r="B4959" t="s">
        <v>0</v>
      </c>
      <c r="C4959" t="s">
        <v>235</v>
      </c>
      <c r="D4959" t="s">
        <v>450</v>
      </c>
      <c r="E4959" t="s">
        <v>736</v>
      </c>
      <c r="F4959" t="s">
        <v>105</v>
      </c>
      <c r="G4959" s="3">
        <v>1770.1</v>
      </c>
      <c r="H4959" s="3" t="str">
        <f>VLOOKUP($A4959&amp;$C4959&amp;$B4959,Mapping!$C:$G,3,0)</f>
        <v>PHARMA</v>
      </c>
      <c r="I4959" t="str">
        <f>VLOOKUP($A4959&amp;$C4959&amp;$B4959,Mapping!$C:$G,4,0)</f>
        <v>ORALDINE</v>
      </c>
      <c r="J4959" t="str">
        <f t="shared" si="77"/>
        <v>ORALDINE COLUTORIO</v>
      </c>
      <c r="K4959" t="str">
        <f>VLOOKUP($A4959&amp;$C4959&amp;$B4959,Mapping!$C:$G,5,0)</f>
        <v>OTC</v>
      </c>
      <c r="L4959" t="str">
        <f>VLOOKUP(J4959&amp;H4959,Mapping!J:K,2,0)</f>
        <v>Oraldine</v>
      </c>
      <c r="M4959" t="str">
        <f>IF(OR(I4959="PIZ BUIN",I4959="LISTERINE"),VLOOKUP(E4959,MAPEO!C:D,2,0)&amp;" "&amp;H4959,VLOOKUP(E4959,MAPEO!C:D,2,0))</f>
        <v>Oraldine</v>
      </c>
      <c r="N4959" t="str">
        <f>VLOOKUP(F4959,MD!A:B,2,0)</f>
        <v>YTD 2015</v>
      </c>
    </row>
    <row r="4960" spans="1:14">
      <c r="A4960" t="s">
        <v>133</v>
      </c>
      <c r="B4960" t="s">
        <v>0</v>
      </c>
      <c r="C4960" t="s">
        <v>235</v>
      </c>
      <c r="D4960" t="s">
        <v>450</v>
      </c>
      <c r="E4960" t="s">
        <v>736</v>
      </c>
      <c r="F4960" t="s">
        <v>106</v>
      </c>
      <c r="G4960" s="3">
        <v>-69.59</v>
      </c>
      <c r="H4960" s="3" t="str">
        <f>VLOOKUP($A4960&amp;$C4960&amp;$B4960,Mapping!$C:$G,3,0)</f>
        <v>PHARMA</v>
      </c>
      <c r="I4960" t="str">
        <f>VLOOKUP($A4960&amp;$C4960&amp;$B4960,Mapping!$C:$G,4,0)</f>
        <v>ORALDINE</v>
      </c>
      <c r="J4960" t="str">
        <f t="shared" si="77"/>
        <v>ORALDINE COLUTORIO</v>
      </c>
      <c r="K4960" t="str">
        <f>VLOOKUP($A4960&amp;$C4960&amp;$B4960,Mapping!$C:$G,5,0)</f>
        <v>OTC</v>
      </c>
      <c r="L4960" t="str">
        <f>VLOOKUP(J4960&amp;H4960,Mapping!J:K,2,0)</f>
        <v>Oraldine</v>
      </c>
      <c r="M4960" t="str">
        <f>IF(OR(I4960="PIZ BUIN",I4960="LISTERINE"),VLOOKUP(E4960,MAPEO!C:D,2,0)&amp;" "&amp;H4960,VLOOKUP(E4960,MAPEO!C:D,2,0))</f>
        <v>Oraldine</v>
      </c>
      <c r="N4960" t="str">
        <f>VLOOKUP(F4960,MD!A:B,2,0)</f>
        <v>YTD 2015</v>
      </c>
    </row>
    <row r="4961" spans="1:14">
      <c r="A4961" t="s">
        <v>133</v>
      </c>
      <c r="B4961" t="s">
        <v>0</v>
      </c>
      <c r="C4961" t="s">
        <v>235</v>
      </c>
      <c r="D4961" t="s">
        <v>450</v>
      </c>
      <c r="E4961" t="s">
        <v>736</v>
      </c>
      <c r="F4961" t="s">
        <v>108</v>
      </c>
      <c r="G4961" s="3">
        <v>-257.23</v>
      </c>
      <c r="H4961" s="3" t="str">
        <f>VLOOKUP($A4961&amp;$C4961&amp;$B4961,Mapping!$C:$G,3,0)</f>
        <v>PHARMA</v>
      </c>
      <c r="I4961" t="str">
        <f>VLOOKUP($A4961&amp;$C4961&amp;$B4961,Mapping!$C:$G,4,0)</f>
        <v>ORALDINE</v>
      </c>
      <c r="J4961" t="str">
        <f t="shared" si="77"/>
        <v>ORALDINE COLUTORIO</v>
      </c>
      <c r="K4961" t="str">
        <f>VLOOKUP($A4961&amp;$C4961&amp;$B4961,Mapping!$C:$G,5,0)</f>
        <v>OTC</v>
      </c>
      <c r="L4961" t="str">
        <f>VLOOKUP(J4961&amp;H4961,Mapping!J:K,2,0)</f>
        <v>Oraldine</v>
      </c>
      <c r="M4961" t="str">
        <f>IF(OR(I4961="PIZ BUIN",I4961="LISTERINE"),VLOOKUP(E4961,MAPEO!C:D,2,0)&amp;" "&amp;H4961,VLOOKUP(E4961,MAPEO!C:D,2,0))</f>
        <v>Oraldine</v>
      </c>
      <c r="N4961">
        <f>VLOOKUP(F4961,MD!A:B,2,0)</f>
        <v>0</v>
      </c>
    </row>
    <row r="4962" spans="1:14">
      <c r="A4962" t="s">
        <v>133</v>
      </c>
      <c r="B4962" t="s">
        <v>0</v>
      </c>
      <c r="C4962" t="s">
        <v>235</v>
      </c>
      <c r="D4962" t="s">
        <v>450</v>
      </c>
      <c r="E4962" t="s">
        <v>736</v>
      </c>
      <c r="F4962" t="s">
        <v>109</v>
      </c>
      <c r="G4962" s="3">
        <v>-133.41</v>
      </c>
      <c r="H4962" s="3" t="str">
        <f>VLOOKUP($A4962&amp;$C4962&amp;$B4962,Mapping!$C:$G,3,0)</f>
        <v>PHARMA</v>
      </c>
      <c r="I4962" t="str">
        <f>VLOOKUP($A4962&amp;$C4962&amp;$B4962,Mapping!$C:$G,4,0)</f>
        <v>ORALDINE</v>
      </c>
      <c r="J4962" t="str">
        <f t="shared" si="77"/>
        <v>ORALDINE COLUTORIO</v>
      </c>
      <c r="K4962" t="str">
        <f>VLOOKUP($A4962&amp;$C4962&amp;$B4962,Mapping!$C:$G,5,0)</f>
        <v>OTC</v>
      </c>
      <c r="L4962" t="str">
        <f>VLOOKUP(J4962&amp;H4962,Mapping!J:K,2,0)</f>
        <v>Oraldine</v>
      </c>
      <c r="M4962" t="str">
        <f>IF(OR(I4962="PIZ BUIN",I4962="LISTERINE"),VLOOKUP(E4962,MAPEO!C:D,2,0)&amp;" "&amp;H4962,VLOOKUP(E4962,MAPEO!C:D,2,0))</f>
        <v>Oraldine</v>
      </c>
      <c r="N4962">
        <f>VLOOKUP(F4962,MD!A:B,2,0)</f>
        <v>0</v>
      </c>
    </row>
    <row r="4963" spans="1:14">
      <c r="A4963" t="s">
        <v>133</v>
      </c>
      <c r="B4963" t="s">
        <v>0</v>
      </c>
      <c r="C4963" t="s">
        <v>235</v>
      </c>
      <c r="D4963" t="s">
        <v>450</v>
      </c>
      <c r="E4963" t="s">
        <v>736</v>
      </c>
      <c r="F4963" t="s">
        <v>110</v>
      </c>
      <c r="G4963" s="3">
        <v>-45.67</v>
      </c>
      <c r="H4963" s="3" t="str">
        <f>VLOOKUP($A4963&amp;$C4963&amp;$B4963,Mapping!$C:$G,3,0)</f>
        <v>PHARMA</v>
      </c>
      <c r="I4963" t="str">
        <f>VLOOKUP($A4963&amp;$C4963&amp;$B4963,Mapping!$C:$G,4,0)</f>
        <v>ORALDINE</v>
      </c>
      <c r="J4963" t="str">
        <f t="shared" si="77"/>
        <v>ORALDINE COLUTORIO</v>
      </c>
      <c r="K4963" t="str">
        <f>VLOOKUP($A4963&amp;$C4963&amp;$B4963,Mapping!$C:$G,5,0)</f>
        <v>OTC</v>
      </c>
      <c r="L4963" t="str">
        <f>VLOOKUP(J4963&amp;H4963,Mapping!J:K,2,0)</f>
        <v>Oraldine</v>
      </c>
      <c r="M4963" t="str">
        <f>IF(OR(I4963="PIZ BUIN",I4963="LISTERINE"),VLOOKUP(E4963,MAPEO!C:D,2,0)&amp;" "&amp;H4963,VLOOKUP(E4963,MAPEO!C:D,2,0))</f>
        <v>Oraldine</v>
      </c>
      <c r="N4963">
        <f>VLOOKUP(F4963,MD!A:B,2,0)</f>
        <v>0</v>
      </c>
    </row>
    <row r="4964" spans="1:14">
      <c r="A4964" t="s">
        <v>133</v>
      </c>
      <c r="B4964" t="s">
        <v>0</v>
      </c>
      <c r="C4964" t="s">
        <v>235</v>
      </c>
      <c r="D4964" t="s">
        <v>450</v>
      </c>
      <c r="E4964" t="s">
        <v>736</v>
      </c>
      <c r="F4964" t="s">
        <v>111</v>
      </c>
      <c r="G4964" s="3">
        <v>-136.58000000000001</v>
      </c>
      <c r="H4964" s="3" t="str">
        <f>VLOOKUP($A4964&amp;$C4964&amp;$B4964,Mapping!$C:$G,3,0)</f>
        <v>PHARMA</v>
      </c>
      <c r="I4964" t="str">
        <f>VLOOKUP($A4964&amp;$C4964&amp;$B4964,Mapping!$C:$G,4,0)</f>
        <v>ORALDINE</v>
      </c>
      <c r="J4964" t="str">
        <f t="shared" si="77"/>
        <v>ORALDINE COLUTORIO</v>
      </c>
      <c r="K4964" t="str">
        <f>VLOOKUP($A4964&amp;$C4964&amp;$B4964,Mapping!$C:$G,5,0)</f>
        <v>OTC</v>
      </c>
      <c r="L4964" t="str">
        <f>VLOOKUP(J4964&amp;H4964,Mapping!J:K,2,0)</f>
        <v>Oraldine</v>
      </c>
      <c r="M4964" t="str">
        <f>IF(OR(I4964="PIZ BUIN",I4964="LISTERINE"),VLOOKUP(E4964,MAPEO!C:D,2,0)&amp;" "&amp;H4964,VLOOKUP(E4964,MAPEO!C:D,2,0))</f>
        <v>Oraldine</v>
      </c>
      <c r="N4964">
        <f>VLOOKUP(F4964,MD!A:B,2,0)</f>
        <v>0</v>
      </c>
    </row>
    <row r="4965" spans="1:14">
      <c r="A4965" t="s">
        <v>133</v>
      </c>
      <c r="B4965" t="s">
        <v>0</v>
      </c>
      <c r="C4965" t="s">
        <v>235</v>
      </c>
      <c r="D4965" t="s">
        <v>450</v>
      </c>
      <c r="E4965" t="s">
        <v>736</v>
      </c>
      <c r="F4965" t="s">
        <v>114</v>
      </c>
      <c r="G4965" s="3">
        <v>-36.200000000000003</v>
      </c>
      <c r="H4965" s="3" t="str">
        <f>VLOOKUP($A4965&amp;$C4965&amp;$B4965,Mapping!$C:$G,3,0)</f>
        <v>PHARMA</v>
      </c>
      <c r="I4965" t="str">
        <f>VLOOKUP($A4965&amp;$C4965&amp;$B4965,Mapping!$C:$G,4,0)</f>
        <v>ORALDINE</v>
      </c>
      <c r="J4965" t="str">
        <f t="shared" si="77"/>
        <v>ORALDINE COLUTORIO</v>
      </c>
      <c r="K4965" t="str">
        <f>VLOOKUP($A4965&amp;$C4965&amp;$B4965,Mapping!$C:$G,5,0)</f>
        <v>OTC</v>
      </c>
      <c r="L4965" t="str">
        <f>VLOOKUP(J4965&amp;H4965,Mapping!J:K,2,0)</f>
        <v>Oraldine</v>
      </c>
      <c r="M4965" t="str">
        <f>IF(OR(I4965="PIZ BUIN",I4965="LISTERINE"),VLOOKUP(E4965,MAPEO!C:D,2,0)&amp;" "&amp;H4965,VLOOKUP(E4965,MAPEO!C:D,2,0))</f>
        <v>Oraldine</v>
      </c>
      <c r="N4965">
        <f>VLOOKUP(F4965,MD!A:B,2,0)</f>
        <v>0</v>
      </c>
    </row>
    <row r="4966" spans="1:14">
      <c r="A4966" t="s">
        <v>133</v>
      </c>
      <c r="B4966" t="s">
        <v>0</v>
      </c>
      <c r="C4966" t="s">
        <v>235</v>
      </c>
      <c r="D4966" t="s">
        <v>450</v>
      </c>
      <c r="E4966" t="s">
        <v>736</v>
      </c>
      <c r="F4966" t="s">
        <v>115</v>
      </c>
      <c r="G4966" s="3">
        <v>-28.42</v>
      </c>
      <c r="H4966" s="3" t="str">
        <f>VLOOKUP($A4966&amp;$C4966&amp;$B4966,Mapping!$C:$G,3,0)</f>
        <v>PHARMA</v>
      </c>
      <c r="I4966" t="str">
        <f>VLOOKUP($A4966&amp;$C4966&amp;$B4966,Mapping!$C:$G,4,0)</f>
        <v>ORALDINE</v>
      </c>
      <c r="J4966" t="str">
        <f t="shared" si="77"/>
        <v>ORALDINE COLUTORIO</v>
      </c>
      <c r="K4966" t="str">
        <f>VLOOKUP($A4966&amp;$C4966&amp;$B4966,Mapping!$C:$G,5,0)</f>
        <v>OTC</v>
      </c>
      <c r="L4966" t="str">
        <f>VLOOKUP(J4966&amp;H4966,Mapping!J:K,2,0)</f>
        <v>Oraldine</v>
      </c>
      <c r="M4966" t="str">
        <f>IF(OR(I4966="PIZ BUIN",I4966="LISTERINE"),VLOOKUP(E4966,MAPEO!C:D,2,0)&amp;" "&amp;H4966,VLOOKUP(E4966,MAPEO!C:D,2,0))</f>
        <v>Oraldine</v>
      </c>
      <c r="N4966" t="str">
        <f>VLOOKUP(F4966,MD!A:B,2,0)</f>
        <v>YTD 2016</v>
      </c>
    </row>
    <row r="4967" spans="1:14">
      <c r="A4967" t="s">
        <v>133</v>
      </c>
      <c r="B4967" t="s">
        <v>0</v>
      </c>
      <c r="C4967" t="s">
        <v>235</v>
      </c>
      <c r="D4967" t="s">
        <v>450</v>
      </c>
      <c r="E4967" t="s">
        <v>736</v>
      </c>
      <c r="F4967" t="s">
        <v>117</v>
      </c>
      <c r="G4967" s="3">
        <v>-64.3</v>
      </c>
      <c r="H4967" s="3" t="str">
        <f>VLOOKUP($A4967&amp;$C4967&amp;$B4967,Mapping!$C:$G,3,0)</f>
        <v>PHARMA</v>
      </c>
      <c r="I4967" t="str">
        <f>VLOOKUP($A4967&amp;$C4967&amp;$B4967,Mapping!$C:$G,4,0)</f>
        <v>ORALDINE</v>
      </c>
      <c r="J4967" t="str">
        <f t="shared" si="77"/>
        <v>ORALDINE COLUTORIO</v>
      </c>
      <c r="K4967" t="str">
        <f>VLOOKUP($A4967&amp;$C4967&amp;$B4967,Mapping!$C:$G,5,0)</f>
        <v>OTC</v>
      </c>
      <c r="L4967" t="str">
        <f>VLOOKUP(J4967&amp;H4967,Mapping!J:K,2,0)</f>
        <v>Oraldine</v>
      </c>
      <c r="M4967" t="str">
        <f>IF(OR(I4967="PIZ BUIN",I4967="LISTERINE"),VLOOKUP(E4967,MAPEO!C:D,2,0)&amp;" "&amp;H4967,VLOOKUP(E4967,MAPEO!C:D,2,0))</f>
        <v>Oraldine</v>
      </c>
      <c r="N4967" t="str">
        <f>VLOOKUP(F4967,MD!A:B,2,0)</f>
        <v>YTD 2016</v>
      </c>
    </row>
    <row r="4968" spans="1:14">
      <c r="A4968" t="s">
        <v>133</v>
      </c>
      <c r="B4968" t="s">
        <v>0</v>
      </c>
      <c r="C4968" t="s">
        <v>235</v>
      </c>
      <c r="D4968" t="s">
        <v>450</v>
      </c>
      <c r="E4968" t="s">
        <v>736</v>
      </c>
      <c r="F4968" t="s">
        <v>118</v>
      </c>
      <c r="G4968" s="3">
        <v>-14.56</v>
      </c>
      <c r="H4968" s="3" t="str">
        <f>VLOOKUP($A4968&amp;$C4968&amp;$B4968,Mapping!$C:$G,3,0)</f>
        <v>PHARMA</v>
      </c>
      <c r="I4968" t="str">
        <f>VLOOKUP($A4968&amp;$C4968&amp;$B4968,Mapping!$C:$G,4,0)</f>
        <v>ORALDINE</v>
      </c>
      <c r="J4968" t="str">
        <f t="shared" si="77"/>
        <v>ORALDINE COLUTORIO</v>
      </c>
      <c r="K4968" t="str">
        <f>VLOOKUP($A4968&amp;$C4968&amp;$B4968,Mapping!$C:$G,5,0)</f>
        <v>OTC</v>
      </c>
      <c r="L4968" t="str">
        <f>VLOOKUP(J4968&amp;H4968,Mapping!J:K,2,0)</f>
        <v>Oraldine</v>
      </c>
      <c r="M4968" t="str">
        <f>IF(OR(I4968="PIZ BUIN",I4968="LISTERINE"),VLOOKUP(E4968,MAPEO!C:D,2,0)&amp;" "&amp;H4968,VLOOKUP(E4968,MAPEO!C:D,2,0))</f>
        <v>Oraldine</v>
      </c>
      <c r="N4968" t="str">
        <f>VLOOKUP(F4968,MD!A:B,2,0)</f>
        <v>YTD 2016</v>
      </c>
    </row>
    <row r="4969" spans="1:14">
      <c r="A4969" t="s">
        <v>133</v>
      </c>
      <c r="B4969" t="s">
        <v>0</v>
      </c>
      <c r="C4969" t="s">
        <v>235</v>
      </c>
      <c r="D4969" t="s">
        <v>450</v>
      </c>
      <c r="E4969" t="s">
        <v>737</v>
      </c>
      <c r="F4969" t="s">
        <v>482</v>
      </c>
      <c r="G4969" s="3">
        <v>3733.66</v>
      </c>
      <c r="H4969" s="3" t="str">
        <f>VLOOKUP($A4969&amp;$C4969&amp;$B4969,Mapping!$C:$G,3,0)</f>
        <v>PHARMA</v>
      </c>
      <c r="I4969" t="str">
        <f>VLOOKUP($A4969&amp;$C4969&amp;$B4969,Mapping!$C:$G,4,0)</f>
        <v>ORALDINE</v>
      </c>
      <c r="J4969" t="str">
        <f t="shared" si="77"/>
        <v>ORALDINE COLUTORIO</v>
      </c>
      <c r="K4969" t="str">
        <f>VLOOKUP($A4969&amp;$C4969&amp;$B4969,Mapping!$C:$G,5,0)</f>
        <v>OTC</v>
      </c>
      <c r="L4969" t="str">
        <f>VLOOKUP(J4969&amp;H4969,Mapping!J:K,2,0)</f>
        <v>Oraldine</v>
      </c>
      <c r="M4969" t="str">
        <f>IF(OR(I4969="PIZ BUIN",I4969="LISTERINE"),VLOOKUP(E4969,MAPEO!C:D,2,0)&amp;" "&amp;H4969,VLOOKUP(E4969,MAPEO!C:D,2,0))</f>
        <v>Oraldine</v>
      </c>
      <c r="N4969">
        <f>VLOOKUP(F4969,MD!A:B,2,0)</f>
        <v>0</v>
      </c>
    </row>
    <row r="4970" spans="1:14">
      <c r="A4970" t="s">
        <v>133</v>
      </c>
      <c r="B4970" t="s">
        <v>0</v>
      </c>
      <c r="C4970" t="s">
        <v>235</v>
      </c>
      <c r="D4970" t="s">
        <v>450</v>
      </c>
      <c r="E4970" t="s">
        <v>737</v>
      </c>
      <c r="F4970" t="s">
        <v>483</v>
      </c>
      <c r="G4970" s="3">
        <v>9876.76</v>
      </c>
      <c r="H4970" s="3" t="str">
        <f>VLOOKUP($A4970&amp;$C4970&amp;$B4970,Mapping!$C:$G,3,0)</f>
        <v>PHARMA</v>
      </c>
      <c r="I4970" t="str">
        <f>VLOOKUP($A4970&amp;$C4970&amp;$B4970,Mapping!$C:$G,4,0)</f>
        <v>ORALDINE</v>
      </c>
      <c r="J4970" t="str">
        <f t="shared" si="77"/>
        <v>ORALDINE COLUTORIO</v>
      </c>
      <c r="K4970" t="str">
        <f>VLOOKUP($A4970&amp;$C4970&amp;$B4970,Mapping!$C:$G,5,0)</f>
        <v>OTC</v>
      </c>
      <c r="L4970" t="str">
        <f>VLOOKUP(J4970&amp;H4970,Mapping!J:K,2,0)</f>
        <v>Oraldine</v>
      </c>
      <c r="M4970" t="str">
        <f>IF(OR(I4970="PIZ BUIN",I4970="LISTERINE"),VLOOKUP(E4970,MAPEO!C:D,2,0)&amp;" "&amp;H4970,VLOOKUP(E4970,MAPEO!C:D,2,0))</f>
        <v>Oraldine</v>
      </c>
      <c r="N4970">
        <f>VLOOKUP(F4970,MD!A:B,2,0)</f>
        <v>0</v>
      </c>
    </row>
    <row r="4971" spans="1:14">
      <c r="A4971" t="s">
        <v>133</v>
      </c>
      <c r="B4971" t="s">
        <v>0</v>
      </c>
      <c r="C4971" t="s">
        <v>235</v>
      </c>
      <c r="D4971" t="s">
        <v>450</v>
      </c>
      <c r="E4971" t="s">
        <v>737</v>
      </c>
      <c r="F4971" t="s">
        <v>484</v>
      </c>
      <c r="G4971" s="3">
        <v>22909.45</v>
      </c>
      <c r="H4971" s="3" t="str">
        <f>VLOOKUP($A4971&amp;$C4971&amp;$B4971,Mapping!$C:$G,3,0)</f>
        <v>PHARMA</v>
      </c>
      <c r="I4971" t="str">
        <f>VLOOKUP($A4971&amp;$C4971&amp;$B4971,Mapping!$C:$G,4,0)</f>
        <v>ORALDINE</v>
      </c>
      <c r="J4971" t="str">
        <f t="shared" si="77"/>
        <v>ORALDINE COLUTORIO</v>
      </c>
      <c r="K4971" t="str">
        <f>VLOOKUP($A4971&amp;$C4971&amp;$B4971,Mapping!$C:$G,5,0)</f>
        <v>OTC</v>
      </c>
      <c r="L4971" t="str">
        <f>VLOOKUP(J4971&amp;H4971,Mapping!J:K,2,0)</f>
        <v>Oraldine</v>
      </c>
      <c r="M4971" t="str">
        <f>IF(OR(I4971="PIZ BUIN",I4971="LISTERINE"),VLOOKUP(E4971,MAPEO!C:D,2,0)&amp;" "&amp;H4971,VLOOKUP(E4971,MAPEO!C:D,2,0))</f>
        <v>Oraldine</v>
      </c>
      <c r="N4971">
        <f>VLOOKUP(F4971,MD!A:B,2,0)</f>
        <v>0</v>
      </c>
    </row>
    <row r="4972" spans="1:14">
      <c r="A4972" t="s">
        <v>133</v>
      </c>
      <c r="B4972" t="s">
        <v>0</v>
      </c>
      <c r="C4972" t="s">
        <v>235</v>
      </c>
      <c r="D4972" t="s">
        <v>450</v>
      </c>
      <c r="E4972" t="s">
        <v>737</v>
      </c>
      <c r="F4972" t="s">
        <v>485</v>
      </c>
      <c r="G4972" s="3">
        <v>4496.7</v>
      </c>
      <c r="H4972" s="3" t="str">
        <f>VLOOKUP($A4972&amp;$C4972&amp;$B4972,Mapping!$C:$G,3,0)</f>
        <v>PHARMA</v>
      </c>
      <c r="I4972" t="str">
        <f>VLOOKUP($A4972&amp;$C4972&amp;$B4972,Mapping!$C:$G,4,0)</f>
        <v>ORALDINE</v>
      </c>
      <c r="J4972" t="str">
        <f t="shared" si="77"/>
        <v>ORALDINE COLUTORIO</v>
      </c>
      <c r="K4972" t="str">
        <f>VLOOKUP($A4972&amp;$C4972&amp;$B4972,Mapping!$C:$G,5,0)</f>
        <v>OTC</v>
      </c>
      <c r="L4972" t="str">
        <f>VLOOKUP(J4972&amp;H4972,Mapping!J:K,2,0)</f>
        <v>Oraldine</v>
      </c>
      <c r="M4972" t="str">
        <f>IF(OR(I4972="PIZ BUIN",I4972="LISTERINE"),VLOOKUP(E4972,MAPEO!C:D,2,0)&amp;" "&amp;H4972,VLOOKUP(E4972,MAPEO!C:D,2,0))</f>
        <v>Oraldine</v>
      </c>
      <c r="N4972">
        <f>VLOOKUP(F4972,MD!A:B,2,0)</f>
        <v>0</v>
      </c>
    </row>
    <row r="4973" spans="1:14">
      <c r="A4973" t="s">
        <v>133</v>
      </c>
      <c r="B4973" t="s">
        <v>0</v>
      </c>
      <c r="C4973" t="s">
        <v>235</v>
      </c>
      <c r="D4973" t="s">
        <v>450</v>
      </c>
      <c r="E4973" t="s">
        <v>737</v>
      </c>
      <c r="F4973" t="s">
        <v>486</v>
      </c>
      <c r="G4973" s="3">
        <v>4347.03</v>
      </c>
      <c r="H4973" s="3" t="str">
        <f>VLOOKUP($A4973&amp;$C4973&amp;$B4973,Mapping!$C:$G,3,0)</f>
        <v>PHARMA</v>
      </c>
      <c r="I4973" t="str">
        <f>VLOOKUP($A4973&amp;$C4973&amp;$B4973,Mapping!$C:$G,4,0)</f>
        <v>ORALDINE</v>
      </c>
      <c r="J4973" t="str">
        <f t="shared" si="77"/>
        <v>ORALDINE COLUTORIO</v>
      </c>
      <c r="K4973" t="str">
        <f>VLOOKUP($A4973&amp;$C4973&amp;$B4973,Mapping!$C:$G,5,0)</f>
        <v>OTC</v>
      </c>
      <c r="L4973" t="str">
        <f>VLOOKUP(J4973&amp;H4973,Mapping!J:K,2,0)</f>
        <v>Oraldine</v>
      </c>
      <c r="M4973" t="str">
        <f>IF(OR(I4973="PIZ BUIN",I4973="LISTERINE"),VLOOKUP(E4973,MAPEO!C:D,2,0)&amp;" "&amp;H4973,VLOOKUP(E4973,MAPEO!C:D,2,0))</f>
        <v>Oraldine</v>
      </c>
      <c r="N4973">
        <f>VLOOKUP(F4973,MD!A:B,2,0)</f>
        <v>0</v>
      </c>
    </row>
    <row r="4974" spans="1:14">
      <c r="A4974" t="s">
        <v>133</v>
      </c>
      <c r="B4974" t="s">
        <v>0</v>
      </c>
      <c r="C4974" t="s">
        <v>235</v>
      </c>
      <c r="D4974" t="s">
        <v>450</v>
      </c>
      <c r="E4974" t="s">
        <v>737</v>
      </c>
      <c r="F4974" t="s">
        <v>487</v>
      </c>
      <c r="G4974" s="3">
        <v>25492.25</v>
      </c>
      <c r="H4974" s="3" t="str">
        <f>VLOOKUP($A4974&amp;$C4974&amp;$B4974,Mapping!$C:$G,3,0)</f>
        <v>PHARMA</v>
      </c>
      <c r="I4974" t="str">
        <f>VLOOKUP($A4974&amp;$C4974&amp;$B4974,Mapping!$C:$G,4,0)</f>
        <v>ORALDINE</v>
      </c>
      <c r="J4974" t="str">
        <f t="shared" si="77"/>
        <v>ORALDINE COLUTORIO</v>
      </c>
      <c r="K4974" t="str">
        <f>VLOOKUP($A4974&amp;$C4974&amp;$B4974,Mapping!$C:$G,5,0)</f>
        <v>OTC</v>
      </c>
      <c r="L4974" t="str">
        <f>VLOOKUP(J4974&amp;H4974,Mapping!J:K,2,0)</f>
        <v>Oraldine</v>
      </c>
      <c r="M4974" t="str">
        <f>IF(OR(I4974="PIZ BUIN",I4974="LISTERINE"),VLOOKUP(E4974,MAPEO!C:D,2,0)&amp;" "&amp;H4974,VLOOKUP(E4974,MAPEO!C:D,2,0))</f>
        <v>Oraldine</v>
      </c>
      <c r="N4974">
        <f>VLOOKUP(F4974,MD!A:B,2,0)</f>
        <v>0</v>
      </c>
    </row>
    <row r="4975" spans="1:14">
      <c r="A4975" t="s">
        <v>133</v>
      </c>
      <c r="B4975" t="s">
        <v>0</v>
      </c>
      <c r="C4975" t="s">
        <v>235</v>
      </c>
      <c r="D4975" t="s">
        <v>450</v>
      </c>
      <c r="E4975" t="s">
        <v>737</v>
      </c>
      <c r="F4975" t="s">
        <v>488</v>
      </c>
      <c r="G4975" s="3">
        <v>7338.99</v>
      </c>
      <c r="H4975" s="3" t="str">
        <f>VLOOKUP($A4975&amp;$C4975&amp;$B4975,Mapping!$C:$G,3,0)</f>
        <v>PHARMA</v>
      </c>
      <c r="I4975" t="str">
        <f>VLOOKUP($A4975&amp;$C4975&amp;$B4975,Mapping!$C:$G,4,0)</f>
        <v>ORALDINE</v>
      </c>
      <c r="J4975" t="str">
        <f t="shared" si="77"/>
        <v>ORALDINE COLUTORIO</v>
      </c>
      <c r="K4975" t="str">
        <f>VLOOKUP($A4975&amp;$C4975&amp;$B4975,Mapping!$C:$G,5,0)</f>
        <v>OTC</v>
      </c>
      <c r="L4975" t="str">
        <f>VLOOKUP(J4975&amp;H4975,Mapping!J:K,2,0)</f>
        <v>Oraldine</v>
      </c>
      <c r="M4975" t="str">
        <f>IF(OR(I4975="PIZ BUIN",I4975="LISTERINE"),VLOOKUP(E4975,MAPEO!C:D,2,0)&amp;" "&amp;H4975,VLOOKUP(E4975,MAPEO!C:D,2,0))</f>
        <v>Oraldine</v>
      </c>
      <c r="N4975">
        <f>VLOOKUP(F4975,MD!A:B,2,0)</f>
        <v>0</v>
      </c>
    </row>
    <row r="4976" spans="1:14">
      <c r="A4976" t="s">
        <v>133</v>
      </c>
      <c r="B4976" t="s">
        <v>0</v>
      </c>
      <c r="C4976" t="s">
        <v>235</v>
      </c>
      <c r="D4976" t="s">
        <v>450</v>
      </c>
      <c r="E4976" t="s">
        <v>737</v>
      </c>
      <c r="F4976" t="s">
        <v>489</v>
      </c>
      <c r="G4976" s="3">
        <v>10491.35</v>
      </c>
      <c r="H4976" s="3" t="str">
        <f>VLOOKUP($A4976&amp;$C4976&amp;$B4976,Mapping!$C:$G,3,0)</f>
        <v>PHARMA</v>
      </c>
      <c r="I4976" t="str">
        <f>VLOOKUP($A4976&amp;$C4976&amp;$B4976,Mapping!$C:$G,4,0)</f>
        <v>ORALDINE</v>
      </c>
      <c r="J4976" t="str">
        <f t="shared" si="77"/>
        <v>ORALDINE COLUTORIO</v>
      </c>
      <c r="K4976" t="str">
        <f>VLOOKUP($A4976&amp;$C4976&amp;$B4976,Mapping!$C:$G,5,0)</f>
        <v>OTC</v>
      </c>
      <c r="L4976" t="str">
        <f>VLOOKUP(J4976&amp;H4976,Mapping!J:K,2,0)</f>
        <v>Oraldine</v>
      </c>
      <c r="M4976" t="str">
        <f>IF(OR(I4976="PIZ BUIN",I4976="LISTERINE"),VLOOKUP(E4976,MAPEO!C:D,2,0)&amp;" "&amp;H4976,VLOOKUP(E4976,MAPEO!C:D,2,0))</f>
        <v>Oraldine</v>
      </c>
      <c r="N4976">
        <f>VLOOKUP(F4976,MD!A:B,2,0)</f>
        <v>0</v>
      </c>
    </row>
    <row r="4977" spans="1:14">
      <c r="A4977" t="s">
        <v>133</v>
      </c>
      <c r="B4977" t="s">
        <v>0</v>
      </c>
      <c r="C4977" t="s">
        <v>235</v>
      </c>
      <c r="D4977" t="s">
        <v>450</v>
      </c>
      <c r="E4977" t="s">
        <v>737</v>
      </c>
      <c r="F4977" t="s">
        <v>490</v>
      </c>
      <c r="G4977" s="3">
        <v>24441.1</v>
      </c>
      <c r="H4977" s="3" t="str">
        <f>VLOOKUP($A4977&amp;$C4977&amp;$B4977,Mapping!$C:$G,3,0)</f>
        <v>PHARMA</v>
      </c>
      <c r="I4977" t="str">
        <f>VLOOKUP($A4977&amp;$C4977&amp;$B4977,Mapping!$C:$G,4,0)</f>
        <v>ORALDINE</v>
      </c>
      <c r="J4977" t="str">
        <f t="shared" si="77"/>
        <v>ORALDINE COLUTORIO</v>
      </c>
      <c r="K4977" t="str">
        <f>VLOOKUP($A4977&amp;$C4977&amp;$B4977,Mapping!$C:$G,5,0)</f>
        <v>OTC</v>
      </c>
      <c r="L4977" t="str">
        <f>VLOOKUP(J4977&amp;H4977,Mapping!J:K,2,0)</f>
        <v>Oraldine</v>
      </c>
      <c r="M4977" t="str">
        <f>IF(OR(I4977="PIZ BUIN",I4977="LISTERINE"),VLOOKUP(E4977,MAPEO!C:D,2,0)&amp;" "&amp;H4977,VLOOKUP(E4977,MAPEO!C:D,2,0))</f>
        <v>Oraldine</v>
      </c>
      <c r="N4977">
        <f>VLOOKUP(F4977,MD!A:B,2,0)</f>
        <v>0</v>
      </c>
    </row>
    <row r="4978" spans="1:14">
      <c r="A4978" t="s">
        <v>133</v>
      </c>
      <c r="B4978" t="s">
        <v>0</v>
      </c>
      <c r="C4978" t="s">
        <v>235</v>
      </c>
      <c r="D4978" t="s">
        <v>450</v>
      </c>
      <c r="E4978" t="s">
        <v>737</v>
      </c>
      <c r="F4978" t="s">
        <v>491</v>
      </c>
      <c r="G4978" s="3">
        <v>7725.35</v>
      </c>
      <c r="H4978" s="3" t="str">
        <f>VLOOKUP($A4978&amp;$C4978&amp;$B4978,Mapping!$C:$G,3,0)</f>
        <v>PHARMA</v>
      </c>
      <c r="I4978" t="str">
        <f>VLOOKUP($A4978&amp;$C4978&amp;$B4978,Mapping!$C:$G,4,0)</f>
        <v>ORALDINE</v>
      </c>
      <c r="J4978" t="str">
        <f t="shared" si="77"/>
        <v>ORALDINE COLUTORIO</v>
      </c>
      <c r="K4978" t="str">
        <f>VLOOKUP($A4978&amp;$C4978&amp;$B4978,Mapping!$C:$G,5,0)</f>
        <v>OTC</v>
      </c>
      <c r="L4978" t="str">
        <f>VLOOKUP(J4978&amp;H4978,Mapping!J:K,2,0)</f>
        <v>Oraldine</v>
      </c>
      <c r="M4978" t="str">
        <f>IF(OR(I4978="PIZ BUIN",I4978="LISTERINE"),VLOOKUP(E4978,MAPEO!C:D,2,0)&amp;" "&amp;H4978,VLOOKUP(E4978,MAPEO!C:D,2,0))</f>
        <v>Oraldine</v>
      </c>
      <c r="N4978">
        <f>VLOOKUP(F4978,MD!A:B,2,0)</f>
        <v>0</v>
      </c>
    </row>
    <row r="4979" spans="1:14">
      <c r="A4979" t="s">
        <v>133</v>
      </c>
      <c r="B4979" t="s">
        <v>0</v>
      </c>
      <c r="C4979" t="s">
        <v>235</v>
      </c>
      <c r="D4979" t="s">
        <v>450</v>
      </c>
      <c r="E4979" t="s">
        <v>737</v>
      </c>
      <c r="F4979" t="s">
        <v>492</v>
      </c>
      <c r="G4979" s="3">
        <v>9002.75</v>
      </c>
      <c r="H4979" s="3" t="str">
        <f>VLOOKUP($A4979&amp;$C4979&amp;$B4979,Mapping!$C:$G,3,0)</f>
        <v>PHARMA</v>
      </c>
      <c r="I4979" t="str">
        <f>VLOOKUP($A4979&amp;$C4979&amp;$B4979,Mapping!$C:$G,4,0)</f>
        <v>ORALDINE</v>
      </c>
      <c r="J4979" t="str">
        <f t="shared" si="77"/>
        <v>ORALDINE COLUTORIO</v>
      </c>
      <c r="K4979" t="str">
        <f>VLOOKUP($A4979&amp;$C4979&amp;$B4979,Mapping!$C:$G,5,0)</f>
        <v>OTC</v>
      </c>
      <c r="L4979" t="str">
        <f>VLOOKUP(J4979&amp;H4979,Mapping!J:K,2,0)</f>
        <v>Oraldine</v>
      </c>
      <c r="M4979" t="str">
        <f>IF(OR(I4979="PIZ BUIN",I4979="LISTERINE"),VLOOKUP(E4979,MAPEO!C:D,2,0)&amp;" "&amp;H4979,VLOOKUP(E4979,MAPEO!C:D,2,0))</f>
        <v>Oraldine</v>
      </c>
      <c r="N4979">
        <f>VLOOKUP(F4979,MD!A:B,2,0)</f>
        <v>0</v>
      </c>
    </row>
    <row r="4980" spans="1:14">
      <c r="A4980" t="s">
        <v>133</v>
      </c>
      <c r="B4980" t="s">
        <v>0</v>
      </c>
      <c r="C4980" t="s">
        <v>235</v>
      </c>
      <c r="D4980" t="s">
        <v>450</v>
      </c>
      <c r="E4980" t="s">
        <v>737</v>
      </c>
      <c r="F4980" t="s">
        <v>493</v>
      </c>
      <c r="G4980" s="3">
        <v>23147.64</v>
      </c>
      <c r="H4980" s="3" t="str">
        <f>VLOOKUP($A4980&amp;$C4980&amp;$B4980,Mapping!$C:$G,3,0)</f>
        <v>PHARMA</v>
      </c>
      <c r="I4980" t="str">
        <f>VLOOKUP($A4980&amp;$C4980&amp;$B4980,Mapping!$C:$G,4,0)</f>
        <v>ORALDINE</v>
      </c>
      <c r="J4980" t="str">
        <f t="shared" si="77"/>
        <v>ORALDINE COLUTORIO</v>
      </c>
      <c r="K4980" t="str">
        <f>VLOOKUP($A4980&amp;$C4980&amp;$B4980,Mapping!$C:$G,5,0)</f>
        <v>OTC</v>
      </c>
      <c r="L4980" t="str">
        <f>VLOOKUP(J4980&amp;H4980,Mapping!J:K,2,0)</f>
        <v>Oraldine</v>
      </c>
      <c r="M4980" t="str">
        <f>IF(OR(I4980="PIZ BUIN",I4980="LISTERINE"),VLOOKUP(E4980,MAPEO!C:D,2,0)&amp;" "&amp;H4980,VLOOKUP(E4980,MAPEO!C:D,2,0))</f>
        <v>Oraldine</v>
      </c>
      <c r="N4980">
        <f>VLOOKUP(F4980,MD!A:B,2,0)</f>
        <v>0</v>
      </c>
    </row>
    <row r="4981" spans="1:14">
      <c r="A4981" t="s">
        <v>133</v>
      </c>
      <c r="B4981" t="s">
        <v>0</v>
      </c>
      <c r="C4981" t="s">
        <v>235</v>
      </c>
      <c r="D4981" t="s">
        <v>450</v>
      </c>
      <c r="E4981" t="s">
        <v>737</v>
      </c>
      <c r="F4981" t="s">
        <v>95</v>
      </c>
      <c r="G4981" s="3">
        <v>4991.68</v>
      </c>
      <c r="H4981" s="3" t="str">
        <f>VLOOKUP($A4981&amp;$C4981&amp;$B4981,Mapping!$C:$G,3,0)</f>
        <v>PHARMA</v>
      </c>
      <c r="I4981" t="str">
        <f>VLOOKUP($A4981&amp;$C4981&amp;$B4981,Mapping!$C:$G,4,0)</f>
        <v>ORALDINE</v>
      </c>
      <c r="J4981" t="str">
        <f t="shared" ref="J4981:J5044" si="78">IF(OR(C4981="ROC",C4981="COMPEED"),E4981,D4981)</f>
        <v>ORALDINE COLUTORIO</v>
      </c>
      <c r="K4981" t="str">
        <f>VLOOKUP($A4981&amp;$C4981&amp;$B4981,Mapping!$C:$G,5,0)</f>
        <v>OTC</v>
      </c>
      <c r="L4981" t="str">
        <f>VLOOKUP(J4981&amp;H4981,Mapping!J:K,2,0)</f>
        <v>Oraldine</v>
      </c>
      <c r="M4981" t="str">
        <f>IF(OR(I4981="PIZ BUIN",I4981="LISTERINE"),VLOOKUP(E4981,MAPEO!C:D,2,0)&amp;" "&amp;H4981,VLOOKUP(E4981,MAPEO!C:D,2,0))</f>
        <v>Oraldine</v>
      </c>
      <c r="N4981" t="str">
        <f>VLOOKUP(F4981,MD!A:B,2,0)</f>
        <v>YTD 2015</v>
      </c>
    </row>
    <row r="4982" spans="1:14">
      <c r="A4982" t="s">
        <v>133</v>
      </c>
      <c r="B4982" t="s">
        <v>0</v>
      </c>
      <c r="C4982" t="s">
        <v>235</v>
      </c>
      <c r="D4982" t="s">
        <v>450</v>
      </c>
      <c r="E4982" t="s">
        <v>737</v>
      </c>
      <c r="F4982" t="s">
        <v>96</v>
      </c>
      <c r="G4982" s="3">
        <v>6951.94</v>
      </c>
      <c r="H4982" s="3" t="str">
        <f>VLOOKUP($A4982&amp;$C4982&amp;$B4982,Mapping!$C:$G,3,0)</f>
        <v>PHARMA</v>
      </c>
      <c r="I4982" t="str">
        <f>VLOOKUP($A4982&amp;$C4982&amp;$B4982,Mapping!$C:$G,4,0)</f>
        <v>ORALDINE</v>
      </c>
      <c r="J4982" t="str">
        <f t="shared" si="78"/>
        <v>ORALDINE COLUTORIO</v>
      </c>
      <c r="K4982" t="str">
        <f>VLOOKUP($A4982&amp;$C4982&amp;$B4982,Mapping!$C:$G,5,0)</f>
        <v>OTC</v>
      </c>
      <c r="L4982" t="str">
        <f>VLOOKUP(J4982&amp;H4982,Mapping!J:K,2,0)</f>
        <v>Oraldine</v>
      </c>
      <c r="M4982" t="str">
        <f>IF(OR(I4982="PIZ BUIN",I4982="LISTERINE"),VLOOKUP(E4982,MAPEO!C:D,2,0)&amp;" "&amp;H4982,VLOOKUP(E4982,MAPEO!C:D,2,0))</f>
        <v>Oraldine</v>
      </c>
      <c r="N4982" t="str">
        <f>VLOOKUP(F4982,MD!A:B,2,0)</f>
        <v>YTD 2015</v>
      </c>
    </row>
    <row r="4983" spans="1:14">
      <c r="A4983" t="s">
        <v>133</v>
      </c>
      <c r="B4983" t="s">
        <v>0</v>
      </c>
      <c r="C4983" t="s">
        <v>235</v>
      </c>
      <c r="D4983" t="s">
        <v>450</v>
      </c>
      <c r="E4983" t="s">
        <v>737</v>
      </c>
      <c r="F4983" t="s">
        <v>97</v>
      </c>
      <c r="G4983" s="3">
        <v>14466</v>
      </c>
      <c r="H4983" s="3" t="str">
        <f>VLOOKUP($A4983&amp;$C4983&amp;$B4983,Mapping!$C:$G,3,0)</f>
        <v>PHARMA</v>
      </c>
      <c r="I4983" t="str">
        <f>VLOOKUP($A4983&amp;$C4983&amp;$B4983,Mapping!$C:$G,4,0)</f>
        <v>ORALDINE</v>
      </c>
      <c r="J4983" t="str">
        <f t="shared" si="78"/>
        <v>ORALDINE COLUTORIO</v>
      </c>
      <c r="K4983" t="str">
        <f>VLOOKUP($A4983&amp;$C4983&amp;$B4983,Mapping!$C:$G,5,0)</f>
        <v>OTC</v>
      </c>
      <c r="L4983" t="str">
        <f>VLOOKUP(J4983&amp;H4983,Mapping!J:K,2,0)</f>
        <v>Oraldine</v>
      </c>
      <c r="M4983" t="str">
        <f>IF(OR(I4983="PIZ BUIN",I4983="LISTERINE"),VLOOKUP(E4983,MAPEO!C:D,2,0)&amp;" "&amp;H4983,VLOOKUP(E4983,MAPEO!C:D,2,0))</f>
        <v>Oraldine</v>
      </c>
      <c r="N4983" t="str">
        <f>VLOOKUP(F4983,MD!A:B,2,0)</f>
        <v>YTD 2015</v>
      </c>
    </row>
    <row r="4984" spans="1:14">
      <c r="A4984" t="s">
        <v>133</v>
      </c>
      <c r="B4984" t="s">
        <v>0</v>
      </c>
      <c r="C4984" t="s">
        <v>235</v>
      </c>
      <c r="D4984" t="s">
        <v>450</v>
      </c>
      <c r="E4984" t="s">
        <v>737</v>
      </c>
      <c r="F4984" t="s">
        <v>101</v>
      </c>
      <c r="G4984" s="3">
        <v>3734.83</v>
      </c>
      <c r="H4984" s="3" t="str">
        <f>VLOOKUP($A4984&amp;$C4984&amp;$B4984,Mapping!$C:$G,3,0)</f>
        <v>PHARMA</v>
      </c>
      <c r="I4984" t="str">
        <f>VLOOKUP($A4984&amp;$C4984&amp;$B4984,Mapping!$C:$G,4,0)</f>
        <v>ORALDINE</v>
      </c>
      <c r="J4984" t="str">
        <f t="shared" si="78"/>
        <v>ORALDINE COLUTORIO</v>
      </c>
      <c r="K4984" t="str">
        <f>VLOOKUP($A4984&amp;$C4984&amp;$B4984,Mapping!$C:$G,5,0)</f>
        <v>OTC</v>
      </c>
      <c r="L4984" t="str">
        <f>VLOOKUP(J4984&amp;H4984,Mapping!J:K,2,0)</f>
        <v>Oraldine</v>
      </c>
      <c r="M4984" t="str">
        <f>IF(OR(I4984="PIZ BUIN",I4984="LISTERINE"),VLOOKUP(E4984,MAPEO!C:D,2,0)&amp;" "&amp;H4984,VLOOKUP(E4984,MAPEO!C:D,2,0))</f>
        <v>Oraldine</v>
      </c>
      <c r="N4984" t="str">
        <f>VLOOKUP(F4984,MD!A:B,2,0)</f>
        <v>YTD 2015</v>
      </c>
    </row>
    <row r="4985" spans="1:14">
      <c r="A4985" t="s">
        <v>133</v>
      </c>
      <c r="B4985" t="s">
        <v>0</v>
      </c>
      <c r="C4985" t="s">
        <v>235</v>
      </c>
      <c r="D4985" t="s">
        <v>450</v>
      </c>
      <c r="E4985" t="s">
        <v>737</v>
      </c>
      <c r="F4985" t="s">
        <v>104</v>
      </c>
      <c r="G4985" s="3">
        <v>7884.94</v>
      </c>
      <c r="H4985" s="3" t="str">
        <f>VLOOKUP($A4985&amp;$C4985&amp;$B4985,Mapping!$C:$G,3,0)</f>
        <v>PHARMA</v>
      </c>
      <c r="I4985" t="str">
        <f>VLOOKUP($A4985&amp;$C4985&amp;$B4985,Mapping!$C:$G,4,0)</f>
        <v>ORALDINE</v>
      </c>
      <c r="J4985" t="str">
        <f t="shared" si="78"/>
        <v>ORALDINE COLUTORIO</v>
      </c>
      <c r="K4985" t="str">
        <f>VLOOKUP($A4985&amp;$C4985&amp;$B4985,Mapping!$C:$G,5,0)</f>
        <v>OTC</v>
      </c>
      <c r="L4985" t="str">
        <f>VLOOKUP(J4985&amp;H4985,Mapping!J:K,2,0)</f>
        <v>Oraldine</v>
      </c>
      <c r="M4985" t="str">
        <f>IF(OR(I4985="PIZ BUIN",I4985="LISTERINE"),VLOOKUP(E4985,MAPEO!C:D,2,0)&amp;" "&amp;H4985,VLOOKUP(E4985,MAPEO!C:D,2,0))</f>
        <v>Oraldine</v>
      </c>
      <c r="N4985" t="str">
        <f>VLOOKUP(F4985,MD!A:B,2,0)</f>
        <v>YTD 2015</v>
      </c>
    </row>
    <row r="4986" spans="1:14">
      <c r="A4986" t="s">
        <v>133</v>
      </c>
      <c r="B4986" t="s">
        <v>0</v>
      </c>
      <c r="C4986" t="s">
        <v>235</v>
      </c>
      <c r="D4986" t="s">
        <v>450</v>
      </c>
      <c r="E4986" t="s">
        <v>737</v>
      </c>
      <c r="F4986" t="s">
        <v>105</v>
      </c>
      <c r="G4986" s="3">
        <v>19207.78</v>
      </c>
      <c r="H4986" s="3" t="str">
        <f>VLOOKUP($A4986&amp;$C4986&amp;$B4986,Mapping!$C:$G,3,0)</f>
        <v>PHARMA</v>
      </c>
      <c r="I4986" t="str">
        <f>VLOOKUP($A4986&amp;$C4986&amp;$B4986,Mapping!$C:$G,4,0)</f>
        <v>ORALDINE</v>
      </c>
      <c r="J4986" t="str">
        <f t="shared" si="78"/>
        <v>ORALDINE COLUTORIO</v>
      </c>
      <c r="K4986" t="str">
        <f>VLOOKUP($A4986&amp;$C4986&amp;$B4986,Mapping!$C:$G,5,0)</f>
        <v>OTC</v>
      </c>
      <c r="L4986" t="str">
        <f>VLOOKUP(J4986&amp;H4986,Mapping!J:K,2,0)</f>
        <v>Oraldine</v>
      </c>
      <c r="M4986" t="str">
        <f>IF(OR(I4986="PIZ BUIN",I4986="LISTERINE"),VLOOKUP(E4986,MAPEO!C:D,2,0)&amp;" "&amp;H4986,VLOOKUP(E4986,MAPEO!C:D,2,0))</f>
        <v>Oraldine</v>
      </c>
      <c r="N4986" t="str">
        <f>VLOOKUP(F4986,MD!A:B,2,0)</f>
        <v>YTD 2015</v>
      </c>
    </row>
    <row r="4987" spans="1:14">
      <c r="A4987" t="s">
        <v>133</v>
      </c>
      <c r="B4987" t="s">
        <v>0</v>
      </c>
      <c r="C4987" t="s">
        <v>235</v>
      </c>
      <c r="D4987" t="s">
        <v>450</v>
      </c>
      <c r="E4987" t="s">
        <v>737</v>
      </c>
      <c r="F4987" t="s">
        <v>106</v>
      </c>
      <c r="G4987" s="3">
        <v>3373.59</v>
      </c>
      <c r="H4987" s="3" t="str">
        <f>VLOOKUP($A4987&amp;$C4987&amp;$B4987,Mapping!$C:$G,3,0)</f>
        <v>PHARMA</v>
      </c>
      <c r="I4987" t="str">
        <f>VLOOKUP($A4987&amp;$C4987&amp;$B4987,Mapping!$C:$G,4,0)</f>
        <v>ORALDINE</v>
      </c>
      <c r="J4987" t="str">
        <f t="shared" si="78"/>
        <v>ORALDINE COLUTORIO</v>
      </c>
      <c r="K4987" t="str">
        <f>VLOOKUP($A4987&amp;$C4987&amp;$B4987,Mapping!$C:$G,5,0)</f>
        <v>OTC</v>
      </c>
      <c r="L4987" t="str">
        <f>VLOOKUP(J4987&amp;H4987,Mapping!J:K,2,0)</f>
        <v>Oraldine</v>
      </c>
      <c r="M4987" t="str">
        <f>IF(OR(I4987="PIZ BUIN",I4987="LISTERINE"),VLOOKUP(E4987,MAPEO!C:D,2,0)&amp;" "&amp;H4987,VLOOKUP(E4987,MAPEO!C:D,2,0))</f>
        <v>Oraldine</v>
      </c>
      <c r="N4987" t="str">
        <f>VLOOKUP(F4987,MD!A:B,2,0)</f>
        <v>YTD 2015</v>
      </c>
    </row>
    <row r="4988" spans="1:14">
      <c r="A4988" t="s">
        <v>133</v>
      </c>
      <c r="B4988" t="s">
        <v>0</v>
      </c>
      <c r="C4988" t="s">
        <v>235</v>
      </c>
      <c r="D4988" t="s">
        <v>450</v>
      </c>
      <c r="E4988" t="s">
        <v>737</v>
      </c>
      <c r="F4988" t="s">
        <v>108</v>
      </c>
      <c r="G4988" s="3">
        <v>3934.23</v>
      </c>
      <c r="H4988" s="3" t="str">
        <f>VLOOKUP($A4988&amp;$C4988&amp;$B4988,Mapping!$C:$G,3,0)</f>
        <v>PHARMA</v>
      </c>
      <c r="I4988" t="str">
        <f>VLOOKUP($A4988&amp;$C4988&amp;$B4988,Mapping!$C:$G,4,0)</f>
        <v>ORALDINE</v>
      </c>
      <c r="J4988" t="str">
        <f t="shared" si="78"/>
        <v>ORALDINE COLUTORIO</v>
      </c>
      <c r="K4988" t="str">
        <f>VLOOKUP($A4988&amp;$C4988&amp;$B4988,Mapping!$C:$G,5,0)</f>
        <v>OTC</v>
      </c>
      <c r="L4988" t="str">
        <f>VLOOKUP(J4988&amp;H4988,Mapping!J:K,2,0)</f>
        <v>Oraldine</v>
      </c>
      <c r="M4988" t="str">
        <f>IF(OR(I4988="PIZ BUIN",I4988="LISTERINE"),VLOOKUP(E4988,MAPEO!C:D,2,0)&amp;" "&amp;H4988,VLOOKUP(E4988,MAPEO!C:D,2,0))</f>
        <v>Oraldine</v>
      </c>
      <c r="N4988">
        <f>VLOOKUP(F4988,MD!A:B,2,0)</f>
        <v>0</v>
      </c>
    </row>
    <row r="4989" spans="1:14">
      <c r="A4989" t="s">
        <v>133</v>
      </c>
      <c r="B4989" t="s">
        <v>0</v>
      </c>
      <c r="C4989" t="s">
        <v>235</v>
      </c>
      <c r="D4989" t="s">
        <v>450</v>
      </c>
      <c r="E4989" t="s">
        <v>737</v>
      </c>
      <c r="F4989" t="s">
        <v>109</v>
      </c>
      <c r="G4989" s="3">
        <v>12209.54</v>
      </c>
      <c r="H4989" s="3" t="str">
        <f>VLOOKUP($A4989&amp;$C4989&amp;$B4989,Mapping!$C:$G,3,0)</f>
        <v>PHARMA</v>
      </c>
      <c r="I4989" t="str">
        <f>VLOOKUP($A4989&amp;$C4989&amp;$B4989,Mapping!$C:$G,4,0)</f>
        <v>ORALDINE</v>
      </c>
      <c r="J4989" t="str">
        <f t="shared" si="78"/>
        <v>ORALDINE COLUTORIO</v>
      </c>
      <c r="K4989" t="str">
        <f>VLOOKUP($A4989&amp;$C4989&amp;$B4989,Mapping!$C:$G,5,0)</f>
        <v>OTC</v>
      </c>
      <c r="L4989" t="str">
        <f>VLOOKUP(J4989&amp;H4989,Mapping!J:K,2,0)</f>
        <v>Oraldine</v>
      </c>
      <c r="M4989" t="str">
        <f>IF(OR(I4989="PIZ BUIN",I4989="LISTERINE"),VLOOKUP(E4989,MAPEO!C:D,2,0)&amp;" "&amp;H4989,VLOOKUP(E4989,MAPEO!C:D,2,0))</f>
        <v>Oraldine</v>
      </c>
      <c r="N4989">
        <f>VLOOKUP(F4989,MD!A:B,2,0)</f>
        <v>0</v>
      </c>
    </row>
    <row r="4990" spans="1:14">
      <c r="A4990" t="s">
        <v>133</v>
      </c>
      <c r="B4990" t="s">
        <v>0</v>
      </c>
      <c r="C4990" t="s">
        <v>235</v>
      </c>
      <c r="D4990" t="s">
        <v>450</v>
      </c>
      <c r="E4990" t="s">
        <v>737</v>
      </c>
      <c r="F4990" t="s">
        <v>110</v>
      </c>
      <c r="G4990" s="3">
        <v>6748.14</v>
      </c>
      <c r="H4990" s="3" t="str">
        <f>VLOOKUP($A4990&amp;$C4990&amp;$B4990,Mapping!$C:$G,3,0)</f>
        <v>PHARMA</v>
      </c>
      <c r="I4990" t="str">
        <f>VLOOKUP($A4990&amp;$C4990&amp;$B4990,Mapping!$C:$G,4,0)</f>
        <v>ORALDINE</v>
      </c>
      <c r="J4990" t="str">
        <f t="shared" si="78"/>
        <v>ORALDINE COLUTORIO</v>
      </c>
      <c r="K4990" t="str">
        <f>VLOOKUP($A4990&amp;$C4990&amp;$B4990,Mapping!$C:$G,5,0)</f>
        <v>OTC</v>
      </c>
      <c r="L4990" t="str">
        <f>VLOOKUP(J4990&amp;H4990,Mapping!J:K,2,0)</f>
        <v>Oraldine</v>
      </c>
      <c r="M4990" t="str">
        <f>IF(OR(I4990="PIZ BUIN",I4990="LISTERINE"),VLOOKUP(E4990,MAPEO!C:D,2,0)&amp;" "&amp;H4990,VLOOKUP(E4990,MAPEO!C:D,2,0))</f>
        <v>Oraldine</v>
      </c>
      <c r="N4990">
        <f>VLOOKUP(F4990,MD!A:B,2,0)</f>
        <v>0</v>
      </c>
    </row>
    <row r="4991" spans="1:14">
      <c r="A4991" t="s">
        <v>133</v>
      </c>
      <c r="B4991" t="s">
        <v>0</v>
      </c>
      <c r="C4991" t="s">
        <v>235</v>
      </c>
      <c r="D4991" t="s">
        <v>450</v>
      </c>
      <c r="E4991" t="s">
        <v>737</v>
      </c>
      <c r="F4991" t="s">
        <v>111</v>
      </c>
      <c r="G4991" s="3">
        <v>8664.69</v>
      </c>
      <c r="H4991" s="3" t="str">
        <f>VLOOKUP($A4991&amp;$C4991&amp;$B4991,Mapping!$C:$G,3,0)</f>
        <v>PHARMA</v>
      </c>
      <c r="I4991" t="str">
        <f>VLOOKUP($A4991&amp;$C4991&amp;$B4991,Mapping!$C:$G,4,0)</f>
        <v>ORALDINE</v>
      </c>
      <c r="J4991" t="str">
        <f t="shared" si="78"/>
        <v>ORALDINE COLUTORIO</v>
      </c>
      <c r="K4991" t="str">
        <f>VLOOKUP($A4991&amp;$C4991&amp;$B4991,Mapping!$C:$G,5,0)</f>
        <v>OTC</v>
      </c>
      <c r="L4991" t="str">
        <f>VLOOKUP(J4991&amp;H4991,Mapping!J:K,2,0)</f>
        <v>Oraldine</v>
      </c>
      <c r="M4991" t="str">
        <f>IF(OR(I4991="PIZ BUIN",I4991="LISTERINE"),VLOOKUP(E4991,MAPEO!C:D,2,0)&amp;" "&amp;H4991,VLOOKUP(E4991,MAPEO!C:D,2,0))</f>
        <v>Oraldine</v>
      </c>
      <c r="N4991">
        <f>VLOOKUP(F4991,MD!A:B,2,0)</f>
        <v>0</v>
      </c>
    </row>
    <row r="4992" spans="1:14">
      <c r="A4992" t="s">
        <v>133</v>
      </c>
      <c r="B4992" t="s">
        <v>0</v>
      </c>
      <c r="C4992" t="s">
        <v>235</v>
      </c>
      <c r="D4992" t="s">
        <v>450</v>
      </c>
      <c r="E4992" t="s">
        <v>737</v>
      </c>
      <c r="F4992" t="s">
        <v>114</v>
      </c>
      <c r="G4992" s="3">
        <v>19338.55</v>
      </c>
      <c r="H4992" s="3" t="str">
        <f>VLOOKUP($A4992&amp;$C4992&amp;$B4992,Mapping!$C:$G,3,0)</f>
        <v>PHARMA</v>
      </c>
      <c r="I4992" t="str">
        <f>VLOOKUP($A4992&amp;$C4992&amp;$B4992,Mapping!$C:$G,4,0)</f>
        <v>ORALDINE</v>
      </c>
      <c r="J4992" t="str">
        <f t="shared" si="78"/>
        <v>ORALDINE COLUTORIO</v>
      </c>
      <c r="K4992" t="str">
        <f>VLOOKUP($A4992&amp;$C4992&amp;$B4992,Mapping!$C:$G,5,0)</f>
        <v>OTC</v>
      </c>
      <c r="L4992" t="str">
        <f>VLOOKUP(J4992&amp;H4992,Mapping!J:K,2,0)</f>
        <v>Oraldine</v>
      </c>
      <c r="M4992" t="str">
        <f>IF(OR(I4992="PIZ BUIN",I4992="LISTERINE"),VLOOKUP(E4992,MAPEO!C:D,2,0)&amp;" "&amp;H4992,VLOOKUP(E4992,MAPEO!C:D,2,0))</f>
        <v>Oraldine</v>
      </c>
      <c r="N4992">
        <f>VLOOKUP(F4992,MD!A:B,2,0)</f>
        <v>0</v>
      </c>
    </row>
    <row r="4993" spans="1:14">
      <c r="A4993" t="s">
        <v>133</v>
      </c>
      <c r="B4993" t="s">
        <v>0</v>
      </c>
      <c r="C4993" t="s">
        <v>235</v>
      </c>
      <c r="D4993" t="s">
        <v>450</v>
      </c>
      <c r="E4993" t="s">
        <v>737</v>
      </c>
      <c r="F4993" t="s">
        <v>115</v>
      </c>
      <c r="G4993" s="3">
        <v>3383.83</v>
      </c>
      <c r="H4993" s="3" t="str">
        <f>VLOOKUP($A4993&amp;$C4993&amp;$B4993,Mapping!$C:$G,3,0)</f>
        <v>PHARMA</v>
      </c>
      <c r="I4993" t="str">
        <f>VLOOKUP($A4993&amp;$C4993&amp;$B4993,Mapping!$C:$G,4,0)</f>
        <v>ORALDINE</v>
      </c>
      <c r="J4993" t="str">
        <f t="shared" si="78"/>
        <v>ORALDINE COLUTORIO</v>
      </c>
      <c r="K4993" t="str">
        <f>VLOOKUP($A4993&amp;$C4993&amp;$B4993,Mapping!$C:$G,5,0)</f>
        <v>OTC</v>
      </c>
      <c r="L4993" t="str">
        <f>VLOOKUP(J4993&amp;H4993,Mapping!J:K,2,0)</f>
        <v>Oraldine</v>
      </c>
      <c r="M4993" t="str">
        <f>IF(OR(I4993="PIZ BUIN",I4993="LISTERINE"),VLOOKUP(E4993,MAPEO!C:D,2,0)&amp;" "&amp;H4993,VLOOKUP(E4993,MAPEO!C:D,2,0))</f>
        <v>Oraldine</v>
      </c>
      <c r="N4993" t="str">
        <f>VLOOKUP(F4993,MD!A:B,2,0)</f>
        <v>YTD 2016</v>
      </c>
    </row>
    <row r="4994" spans="1:14">
      <c r="A4994" t="s">
        <v>133</v>
      </c>
      <c r="B4994" t="s">
        <v>0</v>
      </c>
      <c r="C4994" t="s">
        <v>235</v>
      </c>
      <c r="D4994" t="s">
        <v>450</v>
      </c>
      <c r="E4994" t="s">
        <v>737</v>
      </c>
      <c r="F4994" t="s">
        <v>117</v>
      </c>
      <c r="G4994" s="3">
        <v>11821.94</v>
      </c>
      <c r="H4994" s="3" t="str">
        <f>VLOOKUP($A4994&amp;$C4994&amp;$B4994,Mapping!$C:$G,3,0)</f>
        <v>PHARMA</v>
      </c>
      <c r="I4994" t="str">
        <f>VLOOKUP($A4994&amp;$C4994&amp;$B4994,Mapping!$C:$G,4,0)</f>
        <v>ORALDINE</v>
      </c>
      <c r="J4994" t="str">
        <f t="shared" si="78"/>
        <v>ORALDINE COLUTORIO</v>
      </c>
      <c r="K4994" t="str">
        <f>VLOOKUP($A4994&amp;$C4994&amp;$B4994,Mapping!$C:$G,5,0)</f>
        <v>OTC</v>
      </c>
      <c r="L4994" t="str">
        <f>VLOOKUP(J4994&amp;H4994,Mapping!J:K,2,0)</f>
        <v>Oraldine</v>
      </c>
      <c r="M4994" t="str">
        <f>IF(OR(I4994="PIZ BUIN",I4994="LISTERINE"),VLOOKUP(E4994,MAPEO!C:D,2,0)&amp;" "&amp;H4994,VLOOKUP(E4994,MAPEO!C:D,2,0))</f>
        <v>Oraldine</v>
      </c>
      <c r="N4994" t="str">
        <f>VLOOKUP(F4994,MD!A:B,2,0)</f>
        <v>YTD 2016</v>
      </c>
    </row>
    <row r="4995" spans="1:14">
      <c r="A4995" t="s">
        <v>133</v>
      </c>
      <c r="B4995" t="s">
        <v>0</v>
      </c>
      <c r="C4995" t="s">
        <v>235</v>
      </c>
      <c r="D4995" t="s">
        <v>450</v>
      </c>
      <c r="E4995" t="s">
        <v>737</v>
      </c>
      <c r="F4995" t="s">
        <v>118</v>
      </c>
      <c r="G4995" s="3">
        <v>18415.09</v>
      </c>
      <c r="H4995" s="3" t="str">
        <f>VLOOKUP($A4995&amp;$C4995&amp;$B4995,Mapping!$C:$G,3,0)</f>
        <v>PHARMA</v>
      </c>
      <c r="I4995" t="str">
        <f>VLOOKUP($A4995&amp;$C4995&amp;$B4995,Mapping!$C:$G,4,0)</f>
        <v>ORALDINE</v>
      </c>
      <c r="J4995" t="str">
        <f t="shared" si="78"/>
        <v>ORALDINE COLUTORIO</v>
      </c>
      <c r="K4995" t="str">
        <f>VLOOKUP($A4995&amp;$C4995&amp;$B4995,Mapping!$C:$G,5,0)</f>
        <v>OTC</v>
      </c>
      <c r="L4995" t="str">
        <f>VLOOKUP(J4995&amp;H4995,Mapping!J:K,2,0)</f>
        <v>Oraldine</v>
      </c>
      <c r="M4995" t="str">
        <f>IF(OR(I4995="PIZ BUIN",I4995="LISTERINE"),VLOOKUP(E4995,MAPEO!C:D,2,0)&amp;" "&amp;H4995,VLOOKUP(E4995,MAPEO!C:D,2,0))</f>
        <v>Oraldine</v>
      </c>
      <c r="N4995" t="str">
        <f>VLOOKUP(F4995,MD!A:B,2,0)</f>
        <v>YTD 2016</v>
      </c>
    </row>
    <row r="4996" spans="1:14">
      <c r="A4996" t="s">
        <v>133</v>
      </c>
      <c r="B4996" t="s">
        <v>0</v>
      </c>
      <c r="C4996" t="s">
        <v>235</v>
      </c>
      <c r="D4996" t="s">
        <v>451</v>
      </c>
      <c r="E4996" t="s">
        <v>738</v>
      </c>
      <c r="F4996" t="s">
        <v>482</v>
      </c>
      <c r="G4996" s="3">
        <v>7306.4</v>
      </c>
      <c r="H4996" s="3" t="str">
        <f>VLOOKUP($A4996&amp;$C4996&amp;$B4996,Mapping!$C:$G,3,0)</f>
        <v>PHARMA</v>
      </c>
      <c r="I4996" t="str">
        <f>VLOOKUP($A4996&amp;$C4996&amp;$B4996,Mapping!$C:$G,4,0)</f>
        <v>ORALDINE</v>
      </c>
      <c r="J4996" t="str">
        <f t="shared" si="78"/>
        <v>ORALDINE PASTA</v>
      </c>
      <c r="K4996" t="str">
        <f>VLOOKUP($A4996&amp;$C4996&amp;$B4996,Mapping!$C:$G,5,0)</f>
        <v>OTC</v>
      </c>
      <c r="L4996" t="str">
        <f>VLOOKUP(J4996&amp;H4996,Mapping!J:K,2,0)</f>
        <v>Oraldine</v>
      </c>
      <c r="M4996" t="str">
        <f>IF(OR(I4996="PIZ BUIN",I4996="LISTERINE"),VLOOKUP(E4996,MAPEO!C:D,2,0)&amp;" "&amp;H4996,VLOOKUP(E4996,MAPEO!C:D,2,0))</f>
        <v>Oraldine</v>
      </c>
      <c r="N4996">
        <f>VLOOKUP(F4996,MD!A:B,2,0)</f>
        <v>0</v>
      </c>
    </row>
    <row r="4997" spans="1:14">
      <c r="A4997" t="s">
        <v>133</v>
      </c>
      <c r="B4997" t="s">
        <v>0</v>
      </c>
      <c r="C4997" t="s">
        <v>235</v>
      </c>
      <c r="D4997" t="s">
        <v>451</v>
      </c>
      <c r="E4997" t="s">
        <v>738</v>
      </c>
      <c r="F4997" t="s">
        <v>483</v>
      </c>
      <c r="G4997" s="3">
        <v>19306.78</v>
      </c>
      <c r="H4997" s="3" t="str">
        <f>VLOOKUP($A4997&amp;$C4997&amp;$B4997,Mapping!$C:$G,3,0)</f>
        <v>PHARMA</v>
      </c>
      <c r="I4997" t="str">
        <f>VLOOKUP($A4997&amp;$C4997&amp;$B4997,Mapping!$C:$G,4,0)</f>
        <v>ORALDINE</v>
      </c>
      <c r="J4997" t="str">
        <f t="shared" si="78"/>
        <v>ORALDINE PASTA</v>
      </c>
      <c r="K4997" t="str">
        <f>VLOOKUP($A4997&amp;$C4997&amp;$B4997,Mapping!$C:$G,5,0)</f>
        <v>OTC</v>
      </c>
      <c r="L4997" t="str">
        <f>VLOOKUP(J4997&amp;H4997,Mapping!J:K,2,0)</f>
        <v>Oraldine</v>
      </c>
      <c r="M4997" t="str">
        <f>IF(OR(I4997="PIZ BUIN",I4997="LISTERINE"),VLOOKUP(E4997,MAPEO!C:D,2,0)&amp;" "&amp;H4997,VLOOKUP(E4997,MAPEO!C:D,2,0))</f>
        <v>Oraldine</v>
      </c>
      <c r="N4997">
        <f>VLOOKUP(F4997,MD!A:B,2,0)</f>
        <v>0</v>
      </c>
    </row>
    <row r="4998" spans="1:14">
      <c r="A4998" t="s">
        <v>133</v>
      </c>
      <c r="B4998" t="s">
        <v>0</v>
      </c>
      <c r="C4998" t="s">
        <v>235</v>
      </c>
      <c r="D4998" t="s">
        <v>451</v>
      </c>
      <c r="E4998" t="s">
        <v>738</v>
      </c>
      <c r="F4998" t="s">
        <v>484</v>
      </c>
      <c r="G4998" s="3">
        <v>21401</v>
      </c>
      <c r="H4998" s="3" t="str">
        <f>VLOOKUP($A4998&amp;$C4998&amp;$B4998,Mapping!$C:$G,3,0)</f>
        <v>PHARMA</v>
      </c>
      <c r="I4998" t="str">
        <f>VLOOKUP($A4998&amp;$C4998&amp;$B4998,Mapping!$C:$G,4,0)</f>
        <v>ORALDINE</v>
      </c>
      <c r="J4998" t="str">
        <f t="shared" si="78"/>
        <v>ORALDINE PASTA</v>
      </c>
      <c r="K4998" t="str">
        <f>VLOOKUP($A4998&amp;$C4998&amp;$B4998,Mapping!$C:$G,5,0)</f>
        <v>OTC</v>
      </c>
      <c r="L4998" t="str">
        <f>VLOOKUP(J4998&amp;H4998,Mapping!J:K,2,0)</f>
        <v>Oraldine</v>
      </c>
      <c r="M4998" t="str">
        <f>IF(OR(I4998="PIZ BUIN",I4998="LISTERINE"),VLOOKUP(E4998,MAPEO!C:D,2,0)&amp;" "&amp;H4998,VLOOKUP(E4998,MAPEO!C:D,2,0))</f>
        <v>Oraldine</v>
      </c>
      <c r="N4998">
        <f>VLOOKUP(F4998,MD!A:B,2,0)</f>
        <v>0</v>
      </c>
    </row>
    <row r="4999" spans="1:14">
      <c r="A4999" t="s">
        <v>133</v>
      </c>
      <c r="B4999" t="s">
        <v>0</v>
      </c>
      <c r="C4999" t="s">
        <v>235</v>
      </c>
      <c r="D4999" t="s">
        <v>451</v>
      </c>
      <c r="E4999" t="s">
        <v>738</v>
      </c>
      <c r="F4999" t="s">
        <v>485</v>
      </c>
      <c r="G4999" s="3">
        <v>12447.09</v>
      </c>
      <c r="H4999" s="3" t="str">
        <f>VLOOKUP($A4999&amp;$C4999&amp;$B4999,Mapping!$C:$G,3,0)</f>
        <v>PHARMA</v>
      </c>
      <c r="I4999" t="str">
        <f>VLOOKUP($A4999&amp;$C4999&amp;$B4999,Mapping!$C:$G,4,0)</f>
        <v>ORALDINE</v>
      </c>
      <c r="J4999" t="str">
        <f t="shared" si="78"/>
        <v>ORALDINE PASTA</v>
      </c>
      <c r="K4999" t="str">
        <f>VLOOKUP($A4999&amp;$C4999&amp;$B4999,Mapping!$C:$G,5,0)</f>
        <v>OTC</v>
      </c>
      <c r="L4999" t="str">
        <f>VLOOKUP(J4999&amp;H4999,Mapping!J:K,2,0)</f>
        <v>Oraldine</v>
      </c>
      <c r="M4999" t="str">
        <f>IF(OR(I4999="PIZ BUIN",I4999="LISTERINE"),VLOOKUP(E4999,MAPEO!C:D,2,0)&amp;" "&amp;H4999,VLOOKUP(E4999,MAPEO!C:D,2,0))</f>
        <v>Oraldine</v>
      </c>
      <c r="N4999">
        <f>VLOOKUP(F4999,MD!A:B,2,0)</f>
        <v>0</v>
      </c>
    </row>
    <row r="5000" spans="1:14">
      <c r="A5000" t="s">
        <v>133</v>
      </c>
      <c r="B5000" t="s">
        <v>0</v>
      </c>
      <c r="C5000" t="s">
        <v>235</v>
      </c>
      <c r="D5000" t="s">
        <v>451</v>
      </c>
      <c r="E5000" t="s">
        <v>738</v>
      </c>
      <c r="F5000" t="s">
        <v>486</v>
      </c>
      <c r="G5000" s="3">
        <v>12061.62</v>
      </c>
      <c r="H5000" s="3" t="str">
        <f>VLOOKUP($A5000&amp;$C5000&amp;$B5000,Mapping!$C:$G,3,0)</f>
        <v>PHARMA</v>
      </c>
      <c r="I5000" t="str">
        <f>VLOOKUP($A5000&amp;$C5000&amp;$B5000,Mapping!$C:$G,4,0)</f>
        <v>ORALDINE</v>
      </c>
      <c r="J5000" t="str">
        <f t="shared" si="78"/>
        <v>ORALDINE PASTA</v>
      </c>
      <c r="K5000" t="str">
        <f>VLOOKUP($A5000&amp;$C5000&amp;$B5000,Mapping!$C:$G,5,0)</f>
        <v>OTC</v>
      </c>
      <c r="L5000" t="str">
        <f>VLOOKUP(J5000&amp;H5000,Mapping!J:K,2,0)</f>
        <v>Oraldine</v>
      </c>
      <c r="M5000" t="str">
        <f>IF(OR(I5000="PIZ BUIN",I5000="LISTERINE"),VLOOKUP(E5000,MAPEO!C:D,2,0)&amp;" "&amp;H5000,VLOOKUP(E5000,MAPEO!C:D,2,0))</f>
        <v>Oraldine</v>
      </c>
      <c r="N5000">
        <f>VLOOKUP(F5000,MD!A:B,2,0)</f>
        <v>0</v>
      </c>
    </row>
    <row r="5001" spans="1:14">
      <c r="A5001" t="s">
        <v>133</v>
      </c>
      <c r="B5001" t="s">
        <v>0</v>
      </c>
      <c r="C5001" t="s">
        <v>235</v>
      </c>
      <c r="D5001" t="s">
        <v>451</v>
      </c>
      <c r="E5001" t="s">
        <v>738</v>
      </c>
      <c r="F5001" t="s">
        <v>487</v>
      </c>
      <c r="G5001" s="3">
        <v>32868.019999999997</v>
      </c>
      <c r="H5001" s="3" t="str">
        <f>VLOOKUP($A5001&amp;$C5001&amp;$B5001,Mapping!$C:$G,3,0)</f>
        <v>PHARMA</v>
      </c>
      <c r="I5001" t="str">
        <f>VLOOKUP($A5001&amp;$C5001&amp;$B5001,Mapping!$C:$G,4,0)</f>
        <v>ORALDINE</v>
      </c>
      <c r="J5001" t="str">
        <f t="shared" si="78"/>
        <v>ORALDINE PASTA</v>
      </c>
      <c r="K5001" t="str">
        <f>VLOOKUP($A5001&amp;$C5001&amp;$B5001,Mapping!$C:$G,5,0)</f>
        <v>OTC</v>
      </c>
      <c r="L5001" t="str">
        <f>VLOOKUP(J5001&amp;H5001,Mapping!J:K,2,0)</f>
        <v>Oraldine</v>
      </c>
      <c r="M5001" t="str">
        <f>IF(OR(I5001="PIZ BUIN",I5001="LISTERINE"),VLOOKUP(E5001,MAPEO!C:D,2,0)&amp;" "&amp;H5001,VLOOKUP(E5001,MAPEO!C:D,2,0))</f>
        <v>Oraldine</v>
      </c>
      <c r="N5001">
        <f>VLOOKUP(F5001,MD!A:B,2,0)</f>
        <v>0</v>
      </c>
    </row>
    <row r="5002" spans="1:14">
      <c r="A5002" t="s">
        <v>133</v>
      </c>
      <c r="B5002" t="s">
        <v>0</v>
      </c>
      <c r="C5002" t="s">
        <v>235</v>
      </c>
      <c r="D5002" t="s">
        <v>451</v>
      </c>
      <c r="E5002" t="s">
        <v>738</v>
      </c>
      <c r="F5002" t="s">
        <v>488</v>
      </c>
      <c r="G5002" s="3">
        <v>10248.030000000001</v>
      </c>
      <c r="H5002" s="3" t="str">
        <f>VLOOKUP($A5002&amp;$C5002&amp;$B5002,Mapping!$C:$G,3,0)</f>
        <v>PHARMA</v>
      </c>
      <c r="I5002" t="str">
        <f>VLOOKUP($A5002&amp;$C5002&amp;$B5002,Mapping!$C:$G,4,0)</f>
        <v>ORALDINE</v>
      </c>
      <c r="J5002" t="str">
        <f t="shared" si="78"/>
        <v>ORALDINE PASTA</v>
      </c>
      <c r="K5002" t="str">
        <f>VLOOKUP($A5002&amp;$C5002&amp;$B5002,Mapping!$C:$G,5,0)</f>
        <v>OTC</v>
      </c>
      <c r="L5002" t="str">
        <f>VLOOKUP(J5002&amp;H5002,Mapping!J:K,2,0)</f>
        <v>Oraldine</v>
      </c>
      <c r="M5002" t="str">
        <f>IF(OR(I5002="PIZ BUIN",I5002="LISTERINE"),VLOOKUP(E5002,MAPEO!C:D,2,0)&amp;" "&amp;H5002,VLOOKUP(E5002,MAPEO!C:D,2,0))</f>
        <v>Oraldine</v>
      </c>
      <c r="N5002">
        <f>VLOOKUP(F5002,MD!A:B,2,0)</f>
        <v>0</v>
      </c>
    </row>
    <row r="5003" spans="1:14">
      <c r="A5003" t="s">
        <v>133</v>
      </c>
      <c r="B5003" t="s">
        <v>0</v>
      </c>
      <c r="C5003" t="s">
        <v>235</v>
      </c>
      <c r="D5003" t="s">
        <v>451</v>
      </c>
      <c r="E5003" t="s">
        <v>738</v>
      </c>
      <c r="F5003" t="s">
        <v>489</v>
      </c>
      <c r="G5003" s="3">
        <v>14221.9</v>
      </c>
      <c r="H5003" s="3" t="str">
        <f>VLOOKUP($A5003&amp;$C5003&amp;$B5003,Mapping!$C:$G,3,0)</f>
        <v>PHARMA</v>
      </c>
      <c r="I5003" t="str">
        <f>VLOOKUP($A5003&amp;$C5003&amp;$B5003,Mapping!$C:$G,4,0)</f>
        <v>ORALDINE</v>
      </c>
      <c r="J5003" t="str">
        <f t="shared" si="78"/>
        <v>ORALDINE PASTA</v>
      </c>
      <c r="K5003" t="str">
        <f>VLOOKUP($A5003&amp;$C5003&amp;$B5003,Mapping!$C:$G,5,0)</f>
        <v>OTC</v>
      </c>
      <c r="L5003" t="str">
        <f>VLOOKUP(J5003&amp;H5003,Mapping!J:K,2,0)</f>
        <v>Oraldine</v>
      </c>
      <c r="M5003" t="str">
        <f>IF(OR(I5003="PIZ BUIN",I5003="LISTERINE"),VLOOKUP(E5003,MAPEO!C:D,2,0)&amp;" "&amp;H5003,VLOOKUP(E5003,MAPEO!C:D,2,0))</f>
        <v>Oraldine</v>
      </c>
      <c r="N5003">
        <f>VLOOKUP(F5003,MD!A:B,2,0)</f>
        <v>0</v>
      </c>
    </row>
    <row r="5004" spans="1:14">
      <c r="A5004" t="s">
        <v>133</v>
      </c>
      <c r="B5004" t="s">
        <v>0</v>
      </c>
      <c r="C5004" t="s">
        <v>235</v>
      </c>
      <c r="D5004" t="s">
        <v>451</v>
      </c>
      <c r="E5004" t="s">
        <v>738</v>
      </c>
      <c r="F5004" t="s">
        <v>490</v>
      </c>
      <c r="G5004" s="3">
        <v>32471.61</v>
      </c>
      <c r="H5004" s="3" t="str">
        <f>VLOOKUP($A5004&amp;$C5004&amp;$B5004,Mapping!$C:$G,3,0)</f>
        <v>PHARMA</v>
      </c>
      <c r="I5004" t="str">
        <f>VLOOKUP($A5004&amp;$C5004&amp;$B5004,Mapping!$C:$G,4,0)</f>
        <v>ORALDINE</v>
      </c>
      <c r="J5004" t="str">
        <f t="shared" si="78"/>
        <v>ORALDINE PASTA</v>
      </c>
      <c r="K5004" t="str">
        <f>VLOOKUP($A5004&amp;$C5004&amp;$B5004,Mapping!$C:$G,5,0)</f>
        <v>OTC</v>
      </c>
      <c r="L5004" t="str">
        <f>VLOOKUP(J5004&amp;H5004,Mapping!J:K,2,0)</f>
        <v>Oraldine</v>
      </c>
      <c r="M5004" t="str">
        <f>IF(OR(I5004="PIZ BUIN",I5004="LISTERINE"),VLOOKUP(E5004,MAPEO!C:D,2,0)&amp;" "&amp;H5004,VLOOKUP(E5004,MAPEO!C:D,2,0))</f>
        <v>Oraldine</v>
      </c>
      <c r="N5004">
        <f>VLOOKUP(F5004,MD!A:B,2,0)</f>
        <v>0</v>
      </c>
    </row>
    <row r="5005" spans="1:14">
      <c r="A5005" t="s">
        <v>133</v>
      </c>
      <c r="B5005" t="s">
        <v>0</v>
      </c>
      <c r="C5005" t="s">
        <v>235</v>
      </c>
      <c r="D5005" t="s">
        <v>451</v>
      </c>
      <c r="E5005" t="s">
        <v>738</v>
      </c>
      <c r="F5005" t="s">
        <v>491</v>
      </c>
      <c r="G5005" s="3">
        <v>16934.64</v>
      </c>
      <c r="H5005" s="3" t="str">
        <f>VLOOKUP($A5005&amp;$C5005&amp;$B5005,Mapping!$C:$G,3,0)</f>
        <v>PHARMA</v>
      </c>
      <c r="I5005" t="str">
        <f>VLOOKUP($A5005&amp;$C5005&amp;$B5005,Mapping!$C:$G,4,0)</f>
        <v>ORALDINE</v>
      </c>
      <c r="J5005" t="str">
        <f t="shared" si="78"/>
        <v>ORALDINE PASTA</v>
      </c>
      <c r="K5005" t="str">
        <f>VLOOKUP($A5005&amp;$C5005&amp;$B5005,Mapping!$C:$G,5,0)</f>
        <v>OTC</v>
      </c>
      <c r="L5005" t="str">
        <f>VLOOKUP(J5005&amp;H5005,Mapping!J:K,2,0)</f>
        <v>Oraldine</v>
      </c>
      <c r="M5005" t="str">
        <f>IF(OR(I5005="PIZ BUIN",I5005="LISTERINE"),VLOOKUP(E5005,MAPEO!C:D,2,0)&amp;" "&amp;H5005,VLOOKUP(E5005,MAPEO!C:D,2,0))</f>
        <v>Oraldine</v>
      </c>
      <c r="N5005">
        <f>VLOOKUP(F5005,MD!A:B,2,0)</f>
        <v>0</v>
      </c>
    </row>
    <row r="5006" spans="1:14">
      <c r="A5006" t="s">
        <v>133</v>
      </c>
      <c r="B5006" t="s">
        <v>0</v>
      </c>
      <c r="C5006" t="s">
        <v>235</v>
      </c>
      <c r="D5006" t="s">
        <v>451</v>
      </c>
      <c r="E5006" t="s">
        <v>738</v>
      </c>
      <c r="F5006" t="s">
        <v>492</v>
      </c>
      <c r="G5006" s="3">
        <v>21872.04</v>
      </c>
      <c r="H5006" s="3" t="str">
        <f>VLOOKUP($A5006&amp;$C5006&amp;$B5006,Mapping!$C:$G,3,0)</f>
        <v>PHARMA</v>
      </c>
      <c r="I5006" t="str">
        <f>VLOOKUP($A5006&amp;$C5006&amp;$B5006,Mapping!$C:$G,4,0)</f>
        <v>ORALDINE</v>
      </c>
      <c r="J5006" t="str">
        <f t="shared" si="78"/>
        <v>ORALDINE PASTA</v>
      </c>
      <c r="K5006" t="str">
        <f>VLOOKUP($A5006&amp;$C5006&amp;$B5006,Mapping!$C:$G,5,0)</f>
        <v>OTC</v>
      </c>
      <c r="L5006" t="str">
        <f>VLOOKUP(J5006&amp;H5006,Mapping!J:K,2,0)</f>
        <v>Oraldine</v>
      </c>
      <c r="M5006" t="str">
        <f>IF(OR(I5006="PIZ BUIN",I5006="LISTERINE"),VLOOKUP(E5006,MAPEO!C:D,2,0)&amp;" "&amp;H5006,VLOOKUP(E5006,MAPEO!C:D,2,0))</f>
        <v>Oraldine</v>
      </c>
      <c r="N5006">
        <f>VLOOKUP(F5006,MD!A:B,2,0)</f>
        <v>0</v>
      </c>
    </row>
    <row r="5007" spans="1:14">
      <c r="A5007" t="s">
        <v>133</v>
      </c>
      <c r="B5007" t="s">
        <v>0</v>
      </c>
      <c r="C5007" t="s">
        <v>235</v>
      </c>
      <c r="D5007" t="s">
        <v>451</v>
      </c>
      <c r="E5007" t="s">
        <v>738</v>
      </c>
      <c r="F5007" t="s">
        <v>493</v>
      </c>
      <c r="G5007" s="3">
        <v>27879.27</v>
      </c>
      <c r="H5007" s="3" t="str">
        <f>VLOOKUP($A5007&amp;$C5007&amp;$B5007,Mapping!$C:$G,3,0)</f>
        <v>PHARMA</v>
      </c>
      <c r="I5007" t="str">
        <f>VLOOKUP($A5007&amp;$C5007&amp;$B5007,Mapping!$C:$G,4,0)</f>
        <v>ORALDINE</v>
      </c>
      <c r="J5007" t="str">
        <f t="shared" si="78"/>
        <v>ORALDINE PASTA</v>
      </c>
      <c r="K5007" t="str">
        <f>VLOOKUP($A5007&amp;$C5007&amp;$B5007,Mapping!$C:$G,5,0)</f>
        <v>OTC</v>
      </c>
      <c r="L5007" t="str">
        <f>VLOOKUP(J5007&amp;H5007,Mapping!J:K,2,0)</f>
        <v>Oraldine</v>
      </c>
      <c r="M5007" t="str">
        <f>IF(OR(I5007="PIZ BUIN",I5007="LISTERINE"),VLOOKUP(E5007,MAPEO!C:D,2,0)&amp;" "&amp;H5007,VLOOKUP(E5007,MAPEO!C:D,2,0))</f>
        <v>Oraldine</v>
      </c>
      <c r="N5007">
        <f>VLOOKUP(F5007,MD!A:B,2,0)</f>
        <v>0</v>
      </c>
    </row>
    <row r="5008" spans="1:14">
      <c r="A5008" t="s">
        <v>133</v>
      </c>
      <c r="B5008" t="s">
        <v>0</v>
      </c>
      <c r="C5008" t="s">
        <v>235</v>
      </c>
      <c r="D5008" t="s">
        <v>451</v>
      </c>
      <c r="E5008" t="s">
        <v>738</v>
      </c>
      <c r="F5008" t="s">
        <v>95</v>
      </c>
      <c r="G5008" s="3">
        <v>3775.04</v>
      </c>
      <c r="H5008" s="3" t="str">
        <f>VLOOKUP($A5008&amp;$C5008&amp;$B5008,Mapping!$C:$G,3,0)</f>
        <v>PHARMA</v>
      </c>
      <c r="I5008" t="str">
        <f>VLOOKUP($A5008&amp;$C5008&amp;$B5008,Mapping!$C:$G,4,0)</f>
        <v>ORALDINE</v>
      </c>
      <c r="J5008" t="str">
        <f t="shared" si="78"/>
        <v>ORALDINE PASTA</v>
      </c>
      <c r="K5008" t="str">
        <f>VLOOKUP($A5008&amp;$C5008&amp;$B5008,Mapping!$C:$G,5,0)</f>
        <v>OTC</v>
      </c>
      <c r="L5008" t="str">
        <f>VLOOKUP(J5008&amp;H5008,Mapping!J:K,2,0)</f>
        <v>Oraldine</v>
      </c>
      <c r="M5008" t="str">
        <f>IF(OR(I5008="PIZ BUIN",I5008="LISTERINE"),VLOOKUP(E5008,MAPEO!C:D,2,0)&amp;" "&amp;H5008,VLOOKUP(E5008,MAPEO!C:D,2,0))</f>
        <v>Oraldine</v>
      </c>
      <c r="N5008" t="str">
        <f>VLOOKUP(F5008,MD!A:B,2,0)</f>
        <v>YTD 2015</v>
      </c>
    </row>
    <row r="5009" spans="1:14">
      <c r="A5009" t="s">
        <v>133</v>
      </c>
      <c r="B5009" t="s">
        <v>0</v>
      </c>
      <c r="C5009" t="s">
        <v>235</v>
      </c>
      <c r="D5009" t="s">
        <v>451</v>
      </c>
      <c r="E5009" t="s">
        <v>738</v>
      </c>
      <c r="F5009" t="s">
        <v>96</v>
      </c>
      <c r="G5009" s="3">
        <v>-127.25</v>
      </c>
      <c r="H5009" s="3" t="str">
        <f>VLOOKUP($A5009&amp;$C5009&amp;$B5009,Mapping!$C:$G,3,0)</f>
        <v>PHARMA</v>
      </c>
      <c r="I5009" t="str">
        <f>VLOOKUP($A5009&amp;$C5009&amp;$B5009,Mapping!$C:$G,4,0)</f>
        <v>ORALDINE</v>
      </c>
      <c r="J5009" t="str">
        <f t="shared" si="78"/>
        <v>ORALDINE PASTA</v>
      </c>
      <c r="K5009" t="str">
        <f>VLOOKUP($A5009&amp;$C5009&amp;$B5009,Mapping!$C:$G,5,0)</f>
        <v>OTC</v>
      </c>
      <c r="L5009" t="str">
        <f>VLOOKUP(J5009&amp;H5009,Mapping!J:K,2,0)</f>
        <v>Oraldine</v>
      </c>
      <c r="M5009" t="str">
        <f>IF(OR(I5009="PIZ BUIN",I5009="LISTERINE"),VLOOKUP(E5009,MAPEO!C:D,2,0)&amp;" "&amp;H5009,VLOOKUP(E5009,MAPEO!C:D,2,0))</f>
        <v>Oraldine</v>
      </c>
      <c r="N5009" t="str">
        <f>VLOOKUP(F5009,MD!A:B,2,0)</f>
        <v>YTD 2015</v>
      </c>
    </row>
    <row r="5010" spans="1:14">
      <c r="A5010" t="s">
        <v>133</v>
      </c>
      <c r="B5010" t="s">
        <v>0</v>
      </c>
      <c r="C5010" t="s">
        <v>235</v>
      </c>
      <c r="D5010" t="s">
        <v>451</v>
      </c>
      <c r="E5010" t="s">
        <v>738</v>
      </c>
      <c r="F5010" t="s">
        <v>97</v>
      </c>
      <c r="G5010" s="3">
        <v>38502.949999999997</v>
      </c>
      <c r="H5010" s="3" t="str">
        <f>VLOOKUP($A5010&amp;$C5010&amp;$B5010,Mapping!$C:$G,3,0)</f>
        <v>PHARMA</v>
      </c>
      <c r="I5010" t="str">
        <f>VLOOKUP($A5010&amp;$C5010&amp;$B5010,Mapping!$C:$G,4,0)</f>
        <v>ORALDINE</v>
      </c>
      <c r="J5010" t="str">
        <f t="shared" si="78"/>
        <v>ORALDINE PASTA</v>
      </c>
      <c r="K5010" t="str">
        <f>VLOOKUP($A5010&amp;$C5010&amp;$B5010,Mapping!$C:$G,5,0)</f>
        <v>OTC</v>
      </c>
      <c r="L5010" t="str">
        <f>VLOOKUP(J5010&amp;H5010,Mapping!J:K,2,0)</f>
        <v>Oraldine</v>
      </c>
      <c r="M5010" t="str">
        <f>IF(OR(I5010="PIZ BUIN",I5010="LISTERINE"),VLOOKUP(E5010,MAPEO!C:D,2,0)&amp;" "&amp;H5010,VLOOKUP(E5010,MAPEO!C:D,2,0))</f>
        <v>Oraldine</v>
      </c>
      <c r="N5010" t="str">
        <f>VLOOKUP(F5010,MD!A:B,2,0)</f>
        <v>YTD 2015</v>
      </c>
    </row>
    <row r="5011" spans="1:14">
      <c r="A5011" t="s">
        <v>133</v>
      </c>
      <c r="B5011" t="s">
        <v>0</v>
      </c>
      <c r="C5011" t="s">
        <v>235</v>
      </c>
      <c r="D5011" t="s">
        <v>451</v>
      </c>
      <c r="E5011" t="s">
        <v>738</v>
      </c>
      <c r="F5011" t="s">
        <v>101</v>
      </c>
      <c r="G5011" s="3">
        <v>9468.6200000000008</v>
      </c>
      <c r="H5011" s="3" t="str">
        <f>VLOOKUP($A5011&amp;$C5011&amp;$B5011,Mapping!$C:$G,3,0)</f>
        <v>PHARMA</v>
      </c>
      <c r="I5011" t="str">
        <f>VLOOKUP($A5011&amp;$C5011&amp;$B5011,Mapping!$C:$G,4,0)</f>
        <v>ORALDINE</v>
      </c>
      <c r="J5011" t="str">
        <f t="shared" si="78"/>
        <v>ORALDINE PASTA</v>
      </c>
      <c r="K5011" t="str">
        <f>VLOOKUP($A5011&amp;$C5011&amp;$B5011,Mapping!$C:$G,5,0)</f>
        <v>OTC</v>
      </c>
      <c r="L5011" t="str">
        <f>VLOOKUP(J5011&amp;H5011,Mapping!J:K,2,0)</f>
        <v>Oraldine</v>
      </c>
      <c r="M5011" t="str">
        <f>IF(OR(I5011="PIZ BUIN",I5011="LISTERINE"),VLOOKUP(E5011,MAPEO!C:D,2,0)&amp;" "&amp;H5011,VLOOKUP(E5011,MAPEO!C:D,2,0))</f>
        <v>Oraldine</v>
      </c>
      <c r="N5011" t="str">
        <f>VLOOKUP(F5011,MD!A:B,2,0)</f>
        <v>YTD 2015</v>
      </c>
    </row>
    <row r="5012" spans="1:14">
      <c r="A5012" t="s">
        <v>133</v>
      </c>
      <c r="B5012" t="s">
        <v>0</v>
      </c>
      <c r="C5012" t="s">
        <v>235</v>
      </c>
      <c r="D5012" t="s">
        <v>451</v>
      </c>
      <c r="E5012" t="s">
        <v>738</v>
      </c>
      <c r="F5012" t="s">
        <v>104</v>
      </c>
      <c r="G5012" s="3">
        <v>14459.54</v>
      </c>
      <c r="H5012" s="3" t="str">
        <f>VLOOKUP($A5012&amp;$C5012&amp;$B5012,Mapping!$C:$G,3,0)</f>
        <v>PHARMA</v>
      </c>
      <c r="I5012" t="str">
        <f>VLOOKUP($A5012&amp;$C5012&amp;$B5012,Mapping!$C:$G,4,0)</f>
        <v>ORALDINE</v>
      </c>
      <c r="J5012" t="str">
        <f t="shared" si="78"/>
        <v>ORALDINE PASTA</v>
      </c>
      <c r="K5012" t="str">
        <f>VLOOKUP($A5012&amp;$C5012&amp;$B5012,Mapping!$C:$G,5,0)</f>
        <v>OTC</v>
      </c>
      <c r="L5012" t="str">
        <f>VLOOKUP(J5012&amp;H5012,Mapping!J:K,2,0)</f>
        <v>Oraldine</v>
      </c>
      <c r="M5012" t="str">
        <f>IF(OR(I5012="PIZ BUIN",I5012="LISTERINE"),VLOOKUP(E5012,MAPEO!C:D,2,0)&amp;" "&amp;H5012,VLOOKUP(E5012,MAPEO!C:D,2,0))</f>
        <v>Oraldine</v>
      </c>
      <c r="N5012" t="str">
        <f>VLOOKUP(F5012,MD!A:B,2,0)</f>
        <v>YTD 2015</v>
      </c>
    </row>
    <row r="5013" spans="1:14">
      <c r="A5013" t="s">
        <v>133</v>
      </c>
      <c r="B5013" t="s">
        <v>0</v>
      </c>
      <c r="C5013" t="s">
        <v>235</v>
      </c>
      <c r="D5013" t="s">
        <v>451</v>
      </c>
      <c r="E5013" t="s">
        <v>738</v>
      </c>
      <c r="F5013" t="s">
        <v>105</v>
      </c>
      <c r="G5013" s="3">
        <v>42670.77</v>
      </c>
      <c r="H5013" s="3" t="str">
        <f>VLOOKUP($A5013&amp;$C5013&amp;$B5013,Mapping!$C:$G,3,0)</f>
        <v>PHARMA</v>
      </c>
      <c r="I5013" t="str">
        <f>VLOOKUP($A5013&amp;$C5013&amp;$B5013,Mapping!$C:$G,4,0)</f>
        <v>ORALDINE</v>
      </c>
      <c r="J5013" t="str">
        <f t="shared" si="78"/>
        <v>ORALDINE PASTA</v>
      </c>
      <c r="K5013" t="str">
        <f>VLOOKUP($A5013&amp;$C5013&amp;$B5013,Mapping!$C:$G,5,0)</f>
        <v>OTC</v>
      </c>
      <c r="L5013" t="str">
        <f>VLOOKUP(J5013&amp;H5013,Mapping!J:K,2,0)</f>
        <v>Oraldine</v>
      </c>
      <c r="M5013" t="str">
        <f>IF(OR(I5013="PIZ BUIN",I5013="LISTERINE"),VLOOKUP(E5013,MAPEO!C:D,2,0)&amp;" "&amp;H5013,VLOOKUP(E5013,MAPEO!C:D,2,0))</f>
        <v>Oraldine</v>
      </c>
      <c r="N5013" t="str">
        <f>VLOOKUP(F5013,MD!A:B,2,0)</f>
        <v>YTD 2015</v>
      </c>
    </row>
    <row r="5014" spans="1:14">
      <c r="A5014" t="s">
        <v>133</v>
      </c>
      <c r="B5014" t="s">
        <v>0</v>
      </c>
      <c r="C5014" t="s">
        <v>235</v>
      </c>
      <c r="D5014" t="s">
        <v>451</v>
      </c>
      <c r="E5014" t="s">
        <v>738</v>
      </c>
      <c r="F5014" t="s">
        <v>106</v>
      </c>
      <c r="G5014" s="3">
        <v>7553.57</v>
      </c>
      <c r="H5014" s="3" t="str">
        <f>VLOOKUP($A5014&amp;$C5014&amp;$B5014,Mapping!$C:$G,3,0)</f>
        <v>PHARMA</v>
      </c>
      <c r="I5014" t="str">
        <f>VLOOKUP($A5014&amp;$C5014&amp;$B5014,Mapping!$C:$G,4,0)</f>
        <v>ORALDINE</v>
      </c>
      <c r="J5014" t="str">
        <f t="shared" si="78"/>
        <v>ORALDINE PASTA</v>
      </c>
      <c r="K5014" t="str">
        <f>VLOOKUP($A5014&amp;$C5014&amp;$B5014,Mapping!$C:$G,5,0)</f>
        <v>OTC</v>
      </c>
      <c r="L5014" t="str">
        <f>VLOOKUP(J5014&amp;H5014,Mapping!J:K,2,0)</f>
        <v>Oraldine</v>
      </c>
      <c r="M5014" t="str">
        <f>IF(OR(I5014="PIZ BUIN",I5014="LISTERINE"),VLOOKUP(E5014,MAPEO!C:D,2,0)&amp;" "&amp;H5014,VLOOKUP(E5014,MAPEO!C:D,2,0))</f>
        <v>Oraldine</v>
      </c>
      <c r="N5014" t="str">
        <f>VLOOKUP(F5014,MD!A:B,2,0)</f>
        <v>YTD 2015</v>
      </c>
    </row>
    <row r="5015" spans="1:14">
      <c r="A5015" t="s">
        <v>133</v>
      </c>
      <c r="B5015" t="s">
        <v>0</v>
      </c>
      <c r="C5015" t="s">
        <v>235</v>
      </c>
      <c r="D5015" t="s">
        <v>451</v>
      </c>
      <c r="E5015" t="s">
        <v>738</v>
      </c>
      <c r="F5015" t="s">
        <v>108</v>
      </c>
      <c r="G5015" s="3">
        <v>5843.7</v>
      </c>
      <c r="H5015" s="3" t="str">
        <f>VLOOKUP($A5015&amp;$C5015&amp;$B5015,Mapping!$C:$G,3,0)</f>
        <v>PHARMA</v>
      </c>
      <c r="I5015" t="str">
        <f>VLOOKUP($A5015&amp;$C5015&amp;$B5015,Mapping!$C:$G,4,0)</f>
        <v>ORALDINE</v>
      </c>
      <c r="J5015" t="str">
        <f t="shared" si="78"/>
        <v>ORALDINE PASTA</v>
      </c>
      <c r="K5015" t="str">
        <f>VLOOKUP($A5015&amp;$C5015&amp;$B5015,Mapping!$C:$G,5,0)</f>
        <v>OTC</v>
      </c>
      <c r="L5015" t="str">
        <f>VLOOKUP(J5015&amp;H5015,Mapping!J:K,2,0)</f>
        <v>Oraldine</v>
      </c>
      <c r="M5015" t="str">
        <f>IF(OR(I5015="PIZ BUIN",I5015="LISTERINE"),VLOOKUP(E5015,MAPEO!C:D,2,0)&amp;" "&amp;H5015,VLOOKUP(E5015,MAPEO!C:D,2,0))</f>
        <v>Oraldine</v>
      </c>
      <c r="N5015">
        <f>VLOOKUP(F5015,MD!A:B,2,0)</f>
        <v>0</v>
      </c>
    </row>
    <row r="5016" spans="1:14">
      <c r="A5016" t="s">
        <v>133</v>
      </c>
      <c r="B5016" t="s">
        <v>0</v>
      </c>
      <c r="C5016" t="s">
        <v>235</v>
      </c>
      <c r="D5016" t="s">
        <v>451</v>
      </c>
      <c r="E5016" t="s">
        <v>738</v>
      </c>
      <c r="F5016" t="s">
        <v>109</v>
      </c>
      <c r="G5016" s="3">
        <v>15824.9</v>
      </c>
      <c r="H5016" s="3" t="str">
        <f>VLOOKUP($A5016&amp;$C5016&amp;$B5016,Mapping!$C:$G,3,0)</f>
        <v>PHARMA</v>
      </c>
      <c r="I5016" t="str">
        <f>VLOOKUP($A5016&amp;$C5016&amp;$B5016,Mapping!$C:$G,4,0)</f>
        <v>ORALDINE</v>
      </c>
      <c r="J5016" t="str">
        <f t="shared" si="78"/>
        <v>ORALDINE PASTA</v>
      </c>
      <c r="K5016" t="str">
        <f>VLOOKUP($A5016&amp;$C5016&amp;$B5016,Mapping!$C:$G,5,0)</f>
        <v>OTC</v>
      </c>
      <c r="L5016" t="str">
        <f>VLOOKUP(J5016&amp;H5016,Mapping!J:K,2,0)</f>
        <v>Oraldine</v>
      </c>
      <c r="M5016" t="str">
        <f>IF(OR(I5016="PIZ BUIN",I5016="LISTERINE"),VLOOKUP(E5016,MAPEO!C:D,2,0)&amp;" "&amp;H5016,VLOOKUP(E5016,MAPEO!C:D,2,0))</f>
        <v>Oraldine</v>
      </c>
      <c r="N5016">
        <f>VLOOKUP(F5016,MD!A:B,2,0)</f>
        <v>0</v>
      </c>
    </row>
    <row r="5017" spans="1:14">
      <c r="A5017" t="s">
        <v>133</v>
      </c>
      <c r="B5017" t="s">
        <v>0</v>
      </c>
      <c r="C5017" t="s">
        <v>235</v>
      </c>
      <c r="D5017" t="s">
        <v>451</v>
      </c>
      <c r="E5017" t="s">
        <v>738</v>
      </c>
      <c r="F5017" t="s">
        <v>110</v>
      </c>
      <c r="G5017" s="3">
        <v>10223.030000000001</v>
      </c>
      <c r="H5017" s="3" t="str">
        <f>VLOOKUP($A5017&amp;$C5017&amp;$B5017,Mapping!$C:$G,3,0)</f>
        <v>PHARMA</v>
      </c>
      <c r="I5017" t="str">
        <f>VLOOKUP($A5017&amp;$C5017&amp;$B5017,Mapping!$C:$G,4,0)</f>
        <v>ORALDINE</v>
      </c>
      <c r="J5017" t="str">
        <f t="shared" si="78"/>
        <v>ORALDINE PASTA</v>
      </c>
      <c r="K5017" t="str">
        <f>VLOOKUP($A5017&amp;$C5017&amp;$B5017,Mapping!$C:$G,5,0)</f>
        <v>OTC</v>
      </c>
      <c r="L5017" t="str">
        <f>VLOOKUP(J5017&amp;H5017,Mapping!J:K,2,0)</f>
        <v>Oraldine</v>
      </c>
      <c r="M5017" t="str">
        <f>IF(OR(I5017="PIZ BUIN",I5017="LISTERINE"),VLOOKUP(E5017,MAPEO!C:D,2,0)&amp;" "&amp;H5017,VLOOKUP(E5017,MAPEO!C:D,2,0))</f>
        <v>Oraldine</v>
      </c>
      <c r="N5017">
        <f>VLOOKUP(F5017,MD!A:B,2,0)</f>
        <v>0</v>
      </c>
    </row>
    <row r="5018" spans="1:14">
      <c r="A5018" t="s">
        <v>133</v>
      </c>
      <c r="B5018" t="s">
        <v>0</v>
      </c>
      <c r="C5018" t="s">
        <v>235</v>
      </c>
      <c r="D5018" t="s">
        <v>451</v>
      </c>
      <c r="E5018" t="s">
        <v>738</v>
      </c>
      <c r="F5018" t="s">
        <v>111</v>
      </c>
      <c r="G5018" s="3">
        <v>15189.04</v>
      </c>
      <c r="H5018" s="3" t="str">
        <f>VLOOKUP($A5018&amp;$C5018&amp;$B5018,Mapping!$C:$G,3,0)</f>
        <v>PHARMA</v>
      </c>
      <c r="I5018" t="str">
        <f>VLOOKUP($A5018&amp;$C5018&amp;$B5018,Mapping!$C:$G,4,0)</f>
        <v>ORALDINE</v>
      </c>
      <c r="J5018" t="str">
        <f t="shared" si="78"/>
        <v>ORALDINE PASTA</v>
      </c>
      <c r="K5018" t="str">
        <f>VLOOKUP($A5018&amp;$C5018&amp;$B5018,Mapping!$C:$G,5,0)</f>
        <v>OTC</v>
      </c>
      <c r="L5018" t="str">
        <f>VLOOKUP(J5018&amp;H5018,Mapping!J:K,2,0)</f>
        <v>Oraldine</v>
      </c>
      <c r="M5018" t="str">
        <f>IF(OR(I5018="PIZ BUIN",I5018="LISTERINE"),VLOOKUP(E5018,MAPEO!C:D,2,0)&amp;" "&amp;H5018,VLOOKUP(E5018,MAPEO!C:D,2,0))</f>
        <v>Oraldine</v>
      </c>
      <c r="N5018">
        <f>VLOOKUP(F5018,MD!A:B,2,0)</f>
        <v>0</v>
      </c>
    </row>
    <row r="5019" spans="1:14">
      <c r="A5019" t="s">
        <v>133</v>
      </c>
      <c r="B5019" t="s">
        <v>0</v>
      </c>
      <c r="C5019" t="s">
        <v>235</v>
      </c>
      <c r="D5019" t="s">
        <v>451</v>
      </c>
      <c r="E5019" t="s">
        <v>738</v>
      </c>
      <c r="F5019" t="s">
        <v>114</v>
      </c>
      <c r="G5019" s="3">
        <v>24548.080000000002</v>
      </c>
      <c r="H5019" s="3" t="str">
        <f>VLOOKUP($A5019&amp;$C5019&amp;$B5019,Mapping!$C:$G,3,0)</f>
        <v>PHARMA</v>
      </c>
      <c r="I5019" t="str">
        <f>VLOOKUP($A5019&amp;$C5019&amp;$B5019,Mapping!$C:$G,4,0)</f>
        <v>ORALDINE</v>
      </c>
      <c r="J5019" t="str">
        <f t="shared" si="78"/>
        <v>ORALDINE PASTA</v>
      </c>
      <c r="K5019" t="str">
        <f>VLOOKUP($A5019&amp;$C5019&amp;$B5019,Mapping!$C:$G,5,0)</f>
        <v>OTC</v>
      </c>
      <c r="L5019" t="str">
        <f>VLOOKUP(J5019&amp;H5019,Mapping!J:K,2,0)</f>
        <v>Oraldine</v>
      </c>
      <c r="M5019" t="str">
        <f>IF(OR(I5019="PIZ BUIN",I5019="LISTERINE"),VLOOKUP(E5019,MAPEO!C:D,2,0)&amp;" "&amp;H5019,VLOOKUP(E5019,MAPEO!C:D,2,0))</f>
        <v>Oraldine</v>
      </c>
      <c r="N5019">
        <f>VLOOKUP(F5019,MD!A:B,2,0)</f>
        <v>0</v>
      </c>
    </row>
    <row r="5020" spans="1:14">
      <c r="A5020" t="s">
        <v>133</v>
      </c>
      <c r="B5020" t="s">
        <v>0</v>
      </c>
      <c r="C5020" t="s">
        <v>235</v>
      </c>
      <c r="D5020" t="s">
        <v>451</v>
      </c>
      <c r="E5020" t="s">
        <v>738</v>
      </c>
      <c r="F5020" t="s">
        <v>115</v>
      </c>
      <c r="G5020" s="3">
        <v>7077.52</v>
      </c>
      <c r="H5020" s="3" t="str">
        <f>VLOOKUP($A5020&amp;$C5020&amp;$B5020,Mapping!$C:$G,3,0)</f>
        <v>PHARMA</v>
      </c>
      <c r="I5020" t="str">
        <f>VLOOKUP($A5020&amp;$C5020&amp;$B5020,Mapping!$C:$G,4,0)</f>
        <v>ORALDINE</v>
      </c>
      <c r="J5020" t="str">
        <f t="shared" si="78"/>
        <v>ORALDINE PASTA</v>
      </c>
      <c r="K5020" t="str">
        <f>VLOOKUP($A5020&amp;$C5020&amp;$B5020,Mapping!$C:$G,5,0)</f>
        <v>OTC</v>
      </c>
      <c r="L5020" t="str">
        <f>VLOOKUP(J5020&amp;H5020,Mapping!J:K,2,0)</f>
        <v>Oraldine</v>
      </c>
      <c r="M5020" t="str">
        <f>IF(OR(I5020="PIZ BUIN",I5020="LISTERINE"),VLOOKUP(E5020,MAPEO!C:D,2,0)&amp;" "&amp;H5020,VLOOKUP(E5020,MAPEO!C:D,2,0))</f>
        <v>Oraldine</v>
      </c>
      <c r="N5020" t="str">
        <f>VLOOKUP(F5020,MD!A:B,2,0)</f>
        <v>YTD 2016</v>
      </c>
    </row>
    <row r="5021" spans="1:14">
      <c r="A5021" t="s">
        <v>133</v>
      </c>
      <c r="B5021" t="s">
        <v>0</v>
      </c>
      <c r="C5021" t="s">
        <v>235</v>
      </c>
      <c r="D5021" t="s">
        <v>451</v>
      </c>
      <c r="E5021" t="s">
        <v>738</v>
      </c>
      <c r="F5021" t="s">
        <v>117</v>
      </c>
      <c r="G5021" s="3">
        <v>11411.51</v>
      </c>
      <c r="H5021" s="3" t="str">
        <f>VLOOKUP($A5021&amp;$C5021&amp;$B5021,Mapping!$C:$G,3,0)</f>
        <v>PHARMA</v>
      </c>
      <c r="I5021" t="str">
        <f>VLOOKUP($A5021&amp;$C5021&amp;$B5021,Mapping!$C:$G,4,0)</f>
        <v>ORALDINE</v>
      </c>
      <c r="J5021" t="str">
        <f t="shared" si="78"/>
        <v>ORALDINE PASTA</v>
      </c>
      <c r="K5021" t="str">
        <f>VLOOKUP($A5021&amp;$C5021&amp;$B5021,Mapping!$C:$G,5,0)</f>
        <v>OTC</v>
      </c>
      <c r="L5021" t="str">
        <f>VLOOKUP(J5021&amp;H5021,Mapping!J:K,2,0)</f>
        <v>Oraldine</v>
      </c>
      <c r="M5021" t="str">
        <f>IF(OR(I5021="PIZ BUIN",I5021="LISTERINE"),VLOOKUP(E5021,MAPEO!C:D,2,0)&amp;" "&amp;H5021,VLOOKUP(E5021,MAPEO!C:D,2,0))</f>
        <v>Oraldine</v>
      </c>
      <c r="N5021" t="str">
        <f>VLOOKUP(F5021,MD!A:B,2,0)</f>
        <v>YTD 2016</v>
      </c>
    </row>
    <row r="5022" spans="1:14">
      <c r="A5022" t="s">
        <v>133</v>
      </c>
      <c r="B5022" t="s">
        <v>0</v>
      </c>
      <c r="C5022" t="s">
        <v>235</v>
      </c>
      <c r="D5022" t="s">
        <v>451</v>
      </c>
      <c r="E5022" t="s">
        <v>738</v>
      </c>
      <c r="F5022" t="s">
        <v>118</v>
      </c>
      <c r="G5022" s="3">
        <v>17888.759999999998</v>
      </c>
      <c r="H5022" s="3" t="str">
        <f>VLOOKUP($A5022&amp;$C5022&amp;$B5022,Mapping!$C:$G,3,0)</f>
        <v>PHARMA</v>
      </c>
      <c r="I5022" t="str">
        <f>VLOOKUP($A5022&amp;$C5022&amp;$B5022,Mapping!$C:$G,4,0)</f>
        <v>ORALDINE</v>
      </c>
      <c r="J5022" t="str">
        <f t="shared" si="78"/>
        <v>ORALDINE PASTA</v>
      </c>
      <c r="K5022" t="str">
        <f>VLOOKUP($A5022&amp;$C5022&amp;$B5022,Mapping!$C:$G,5,0)</f>
        <v>OTC</v>
      </c>
      <c r="L5022" t="str">
        <f>VLOOKUP(J5022&amp;H5022,Mapping!J:K,2,0)</f>
        <v>Oraldine</v>
      </c>
      <c r="M5022" t="str">
        <f>IF(OR(I5022="PIZ BUIN",I5022="LISTERINE"),VLOOKUP(E5022,MAPEO!C:D,2,0)&amp;" "&amp;H5022,VLOOKUP(E5022,MAPEO!C:D,2,0))</f>
        <v>Oraldine</v>
      </c>
      <c r="N5022" t="str">
        <f>VLOOKUP(F5022,MD!A:B,2,0)</f>
        <v>YTD 2016</v>
      </c>
    </row>
    <row r="5023" spans="1:14">
      <c r="A5023" t="s">
        <v>133</v>
      </c>
      <c r="B5023" t="s">
        <v>0</v>
      </c>
      <c r="C5023" t="s">
        <v>235</v>
      </c>
      <c r="D5023" t="s">
        <v>451</v>
      </c>
      <c r="E5023" t="s">
        <v>739</v>
      </c>
      <c r="F5023" t="s">
        <v>484</v>
      </c>
      <c r="G5023" s="3">
        <v>69.349999999999994</v>
      </c>
      <c r="H5023" s="3" t="str">
        <f>VLOOKUP($A5023&amp;$C5023&amp;$B5023,Mapping!$C:$G,3,0)</f>
        <v>PHARMA</v>
      </c>
      <c r="I5023" t="str">
        <f>VLOOKUP($A5023&amp;$C5023&amp;$B5023,Mapping!$C:$G,4,0)</f>
        <v>ORALDINE</v>
      </c>
      <c r="J5023" t="str">
        <f t="shared" si="78"/>
        <v>ORALDINE PASTA</v>
      </c>
      <c r="K5023" t="str">
        <f>VLOOKUP($A5023&amp;$C5023&amp;$B5023,Mapping!$C:$G,5,0)</f>
        <v>OTC</v>
      </c>
      <c r="L5023" t="str">
        <f>VLOOKUP(J5023&amp;H5023,Mapping!J:K,2,0)</f>
        <v>Oraldine</v>
      </c>
      <c r="M5023" t="str">
        <f>IF(OR(I5023="PIZ BUIN",I5023="LISTERINE"),VLOOKUP(E5023,MAPEO!C:D,2,0)&amp;" "&amp;H5023,VLOOKUP(E5023,MAPEO!C:D,2,0))</f>
        <v>Oraldine</v>
      </c>
      <c r="N5023">
        <f>VLOOKUP(F5023,MD!A:B,2,0)</f>
        <v>0</v>
      </c>
    </row>
    <row r="5024" spans="1:14">
      <c r="A5024" t="s">
        <v>133</v>
      </c>
      <c r="B5024" t="s">
        <v>0</v>
      </c>
      <c r="C5024" t="s">
        <v>235</v>
      </c>
      <c r="D5024" t="s">
        <v>451</v>
      </c>
      <c r="E5024" t="s">
        <v>740</v>
      </c>
      <c r="F5024" t="s">
        <v>482</v>
      </c>
      <c r="G5024" s="3">
        <v>1.87</v>
      </c>
      <c r="H5024" s="3" t="str">
        <f>VLOOKUP($A5024&amp;$C5024&amp;$B5024,Mapping!$C:$G,3,0)</f>
        <v>PHARMA</v>
      </c>
      <c r="I5024" t="str">
        <f>VLOOKUP($A5024&amp;$C5024&amp;$B5024,Mapping!$C:$G,4,0)</f>
        <v>ORALDINE</v>
      </c>
      <c r="J5024" t="str">
        <f t="shared" si="78"/>
        <v>ORALDINE PASTA</v>
      </c>
      <c r="K5024" t="str">
        <f>VLOOKUP($A5024&amp;$C5024&amp;$B5024,Mapping!$C:$G,5,0)</f>
        <v>OTC</v>
      </c>
      <c r="L5024" t="str">
        <f>VLOOKUP(J5024&amp;H5024,Mapping!J:K,2,0)</f>
        <v>Oraldine</v>
      </c>
      <c r="M5024" t="str">
        <f>IF(OR(I5024="PIZ BUIN",I5024="LISTERINE"),VLOOKUP(E5024,MAPEO!C:D,2,0)&amp;" "&amp;H5024,VLOOKUP(E5024,MAPEO!C:D,2,0))</f>
        <v>Oraldine</v>
      </c>
      <c r="N5024">
        <f>VLOOKUP(F5024,MD!A:B,2,0)</f>
        <v>0</v>
      </c>
    </row>
    <row r="5025" spans="1:14">
      <c r="A5025" t="s">
        <v>133</v>
      </c>
      <c r="B5025" t="s">
        <v>0</v>
      </c>
      <c r="C5025" t="s">
        <v>235</v>
      </c>
      <c r="D5025" t="s">
        <v>451</v>
      </c>
      <c r="E5025" t="s">
        <v>740</v>
      </c>
      <c r="F5025" t="s">
        <v>483</v>
      </c>
      <c r="G5025" s="3">
        <v>-21.4</v>
      </c>
      <c r="H5025" s="3" t="str">
        <f>VLOOKUP($A5025&amp;$C5025&amp;$B5025,Mapping!$C:$G,3,0)</f>
        <v>PHARMA</v>
      </c>
      <c r="I5025" t="str">
        <f>VLOOKUP($A5025&amp;$C5025&amp;$B5025,Mapping!$C:$G,4,0)</f>
        <v>ORALDINE</v>
      </c>
      <c r="J5025" t="str">
        <f t="shared" si="78"/>
        <v>ORALDINE PASTA</v>
      </c>
      <c r="K5025" t="str">
        <f>VLOOKUP($A5025&amp;$C5025&amp;$B5025,Mapping!$C:$G,5,0)</f>
        <v>OTC</v>
      </c>
      <c r="L5025" t="str">
        <f>VLOOKUP(J5025&amp;H5025,Mapping!J:K,2,0)</f>
        <v>Oraldine</v>
      </c>
      <c r="M5025" t="str">
        <f>IF(OR(I5025="PIZ BUIN",I5025="LISTERINE"),VLOOKUP(E5025,MAPEO!C:D,2,0)&amp;" "&amp;H5025,VLOOKUP(E5025,MAPEO!C:D,2,0))</f>
        <v>Oraldine</v>
      </c>
      <c r="N5025">
        <f>VLOOKUP(F5025,MD!A:B,2,0)</f>
        <v>0</v>
      </c>
    </row>
    <row r="5026" spans="1:14">
      <c r="A5026" t="s">
        <v>133</v>
      </c>
      <c r="B5026" t="s">
        <v>0</v>
      </c>
      <c r="C5026" t="s">
        <v>235</v>
      </c>
      <c r="D5026" t="s">
        <v>451</v>
      </c>
      <c r="E5026" t="s">
        <v>740</v>
      </c>
      <c r="F5026" t="s">
        <v>484</v>
      </c>
      <c r="G5026" s="3">
        <v>98.03</v>
      </c>
      <c r="H5026" s="3" t="str">
        <f>VLOOKUP($A5026&amp;$C5026&amp;$B5026,Mapping!$C:$G,3,0)</f>
        <v>PHARMA</v>
      </c>
      <c r="I5026" t="str">
        <f>VLOOKUP($A5026&amp;$C5026&amp;$B5026,Mapping!$C:$G,4,0)</f>
        <v>ORALDINE</v>
      </c>
      <c r="J5026" t="str">
        <f t="shared" si="78"/>
        <v>ORALDINE PASTA</v>
      </c>
      <c r="K5026" t="str">
        <f>VLOOKUP($A5026&amp;$C5026&amp;$B5026,Mapping!$C:$G,5,0)</f>
        <v>OTC</v>
      </c>
      <c r="L5026" t="str">
        <f>VLOOKUP(J5026&amp;H5026,Mapping!J:K,2,0)</f>
        <v>Oraldine</v>
      </c>
      <c r="M5026" t="str">
        <f>IF(OR(I5026="PIZ BUIN",I5026="LISTERINE"),VLOOKUP(E5026,MAPEO!C:D,2,0)&amp;" "&amp;H5026,VLOOKUP(E5026,MAPEO!C:D,2,0))</f>
        <v>Oraldine</v>
      </c>
      <c r="N5026">
        <f>VLOOKUP(F5026,MD!A:B,2,0)</f>
        <v>0</v>
      </c>
    </row>
    <row r="5027" spans="1:14">
      <c r="A5027" t="s">
        <v>133</v>
      </c>
      <c r="B5027" t="s">
        <v>0</v>
      </c>
      <c r="C5027" t="s">
        <v>235</v>
      </c>
      <c r="D5027" t="s">
        <v>451</v>
      </c>
      <c r="E5027" t="s">
        <v>740</v>
      </c>
      <c r="F5027" t="s">
        <v>485</v>
      </c>
      <c r="G5027" s="3">
        <v>-146.32</v>
      </c>
      <c r="H5027" s="3" t="str">
        <f>VLOOKUP($A5027&amp;$C5027&amp;$B5027,Mapping!$C:$G,3,0)</f>
        <v>PHARMA</v>
      </c>
      <c r="I5027" t="str">
        <f>VLOOKUP($A5027&amp;$C5027&amp;$B5027,Mapping!$C:$G,4,0)</f>
        <v>ORALDINE</v>
      </c>
      <c r="J5027" t="str">
        <f t="shared" si="78"/>
        <v>ORALDINE PASTA</v>
      </c>
      <c r="K5027" t="str">
        <f>VLOOKUP($A5027&amp;$C5027&amp;$B5027,Mapping!$C:$G,5,0)</f>
        <v>OTC</v>
      </c>
      <c r="L5027" t="str">
        <f>VLOOKUP(J5027&amp;H5027,Mapping!J:K,2,0)</f>
        <v>Oraldine</v>
      </c>
      <c r="M5027" t="str">
        <f>IF(OR(I5027="PIZ BUIN",I5027="LISTERINE"),VLOOKUP(E5027,MAPEO!C:D,2,0)&amp;" "&amp;H5027,VLOOKUP(E5027,MAPEO!C:D,2,0))</f>
        <v>Oraldine</v>
      </c>
      <c r="N5027">
        <f>VLOOKUP(F5027,MD!A:B,2,0)</f>
        <v>0</v>
      </c>
    </row>
    <row r="5028" spans="1:14">
      <c r="A5028" t="s">
        <v>133</v>
      </c>
      <c r="B5028" t="s">
        <v>0</v>
      </c>
      <c r="C5028" t="s">
        <v>235</v>
      </c>
      <c r="D5028" t="s">
        <v>451</v>
      </c>
      <c r="E5028" t="s">
        <v>740</v>
      </c>
      <c r="F5028" t="s">
        <v>486</v>
      </c>
      <c r="G5028" s="3">
        <v>-12.28</v>
      </c>
      <c r="H5028" s="3" t="str">
        <f>VLOOKUP($A5028&amp;$C5028&amp;$B5028,Mapping!$C:$G,3,0)</f>
        <v>PHARMA</v>
      </c>
      <c r="I5028" t="str">
        <f>VLOOKUP($A5028&amp;$C5028&amp;$B5028,Mapping!$C:$G,4,0)</f>
        <v>ORALDINE</v>
      </c>
      <c r="J5028" t="str">
        <f t="shared" si="78"/>
        <v>ORALDINE PASTA</v>
      </c>
      <c r="K5028" t="str">
        <f>VLOOKUP($A5028&amp;$C5028&amp;$B5028,Mapping!$C:$G,5,0)</f>
        <v>OTC</v>
      </c>
      <c r="L5028" t="str">
        <f>VLOOKUP(J5028&amp;H5028,Mapping!J:K,2,0)</f>
        <v>Oraldine</v>
      </c>
      <c r="M5028" t="str">
        <f>IF(OR(I5028="PIZ BUIN",I5028="LISTERINE"),VLOOKUP(E5028,MAPEO!C:D,2,0)&amp;" "&amp;H5028,VLOOKUP(E5028,MAPEO!C:D,2,0))</f>
        <v>Oraldine</v>
      </c>
      <c r="N5028">
        <f>VLOOKUP(F5028,MD!A:B,2,0)</f>
        <v>0</v>
      </c>
    </row>
    <row r="5029" spans="1:14">
      <c r="A5029" t="s">
        <v>133</v>
      </c>
      <c r="B5029" t="s">
        <v>0</v>
      </c>
      <c r="C5029" t="s">
        <v>235</v>
      </c>
      <c r="D5029" t="s">
        <v>451</v>
      </c>
      <c r="E5029" t="s">
        <v>740</v>
      </c>
      <c r="F5029" t="s">
        <v>487</v>
      </c>
      <c r="G5029" s="3">
        <v>936.86</v>
      </c>
      <c r="H5029" s="3" t="str">
        <f>VLOOKUP($A5029&amp;$C5029&amp;$B5029,Mapping!$C:$G,3,0)</f>
        <v>PHARMA</v>
      </c>
      <c r="I5029" t="str">
        <f>VLOOKUP($A5029&amp;$C5029&amp;$B5029,Mapping!$C:$G,4,0)</f>
        <v>ORALDINE</v>
      </c>
      <c r="J5029" t="str">
        <f t="shared" si="78"/>
        <v>ORALDINE PASTA</v>
      </c>
      <c r="K5029" t="str">
        <f>VLOOKUP($A5029&amp;$C5029&amp;$B5029,Mapping!$C:$G,5,0)</f>
        <v>OTC</v>
      </c>
      <c r="L5029" t="str">
        <f>VLOOKUP(J5029&amp;H5029,Mapping!J:K,2,0)</f>
        <v>Oraldine</v>
      </c>
      <c r="M5029" t="str">
        <f>IF(OR(I5029="PIZ BUIN",I5029="LISTERINE"),VLOOKUP(E5029,MAPEO!C:D,2,0)&amp;" "&amp;H5029,VLOOKUP(E5029,MAPEO!C:D,2,0))</f>
        <v>Oraldine</v>
      </c>
      <c r="N5029">
        <f>VLOOKUP(F5029,MD!A:B,2,0)</f>
        <v>0</v>
      </c>
    </row>
    <row r="5030" spans="1:14">
      <c r="A5030" t="s">
        <v>133</v>
      </c>
      <c r="B5030" t="s">
        <v>0</v>
      </c>
      <c r="C5030" t="s">
        <v>235</v>
      </c>
      <c r="D5030" t="s">
        <v>451</v>
      </c>
      <c r="E5030" t="s">
        <v>740</v>
      </c>
      <c r="F5030" t="s">
        <v>488</v>
      </c>
      <c r="G5030" s="3">
        <v>-13.7</v>
      </c>
      <c r="H5030" s="3" t="str">
        <f>VLOOKUP($A5030&amp;$C5030&amp;$B5030,Mapping!$C:$G,3,0)</f>
        <v>PHARMA</v>
      </c>
      <c r="I5030" t="str">
        <f>VLOOKUP($A5030&amp;$C5030&amp;$B5030,Mapping!$C:$G,4,0)</f>
        <v>ORALDINE</v>
      </c>
      <c r="J5030" t="str">
        <f t="shared" si="78"/>
        <v>ORALDINE PASTA</v>
      </c>
      <c r="K5030" t="str">
        <f>VLOOKUP($A5030&amp;$C5030&amp;$B5030,Mapping!$C:$G,5,0)</f>
        <v>OTC</v>
      </c>
      <c r="L5030" t="str">
        <f>VLOOKUP(J5030&amp;H5030,Mapping!J:K,2,0)</f>
        <v>Oraldine</v>
      </c>
      <c r="M5030" t="str">
        <f>IF(OR(I5030="PIZ BUIN",I5030="LISTERINE"),VLOOKUP(E5030,MAPEO!C:D,2,0)&amp;" "&amp;H5030,VLOOKUP(E5030,MAPEO!C:D,2,0))</f>
        <v>Oraldine</v>
      </c>
      <c r="N5030">
        <f>VLOOKUP(F5030,MD!A:B,2,0)</f>
        <v>0</v>
      </c>
    </row>
    <row r="5031" spans="1:14">
      <c r="A5031" t="s">
        <v>133</v>
      </c>
      <c r="B5031" t="s">
        <v>0</v>
      </c>
      <c r="C5031" t="s">
        <v>235</v>
      </c>
      <c r="D5031" t="s">
        <v>451</v>
      </c>
      <c r="E5031" t="s">
        <v>740</v>
      </c>
      <c r="F5031" t="s">
        <v>489</v>
      </c>
      <c r="G5031" s="3">
        <v>-1.51</v>
      </c>
      <c r="H5031" s="3" t="str">
        <f>VLOOKUP($A5031&amp;$C5031&amp;$B5031,Mapping!$C:$G,3,0)</f>
        <v>PHARMA</v>
      </c>
      <c r="I5031" t="str">
        <f>VLOOKUP($A5031&amp;$C5031&amp;$B5031,Mapping!$C:$G,4,0)</f>
        <v>ORALDINE</v>
      </c>
      <c r="J5031" t="str">
        <f t="shared" si="78"/>
        <v>ORALDINE PASTA</v>
      </c>
      <c r="K5031" t="str">
        <f>VLOOKUP($A5031&amp;$C5031&amp;$B5031,Mapping!$C:$G,5,0)</f>
        <v>OTC</v>
      </c>
      <c r="L5031" t="str">
        <f>VLOOKUP(J5031&amp;H5031,Mapping!J:K,2,0)</f>
        <v>Oraldine</v>
      </c>
      <c r="M5031" t="str">
        <f>IF(OR(I5031="PIZ BUIN",I5031="LISTERINE"),VLOOKUP(E5031,MAPEO!C:D,2,0)&amp;" "&amp;H5031,VLOOKUP(E5031,MAPEO!C:D,2,0))</f>
        <v>Oraldine</v>
      </c>
      <c r="N5031">
        <f>VLOOKUP(F5031,MD!A:B,2,0)</f>
        <v>0</v>
      </c>
    </row>
    <row r="5032" spans="1:14">
      <c r="A5032" t="s">
        <v>133</v>
      </c>
      <c r="B5032" t="s">
        <v>0</v>
      </c>
      <c r="C5032" t="s">
        <v>235</v>
      </c>
      <c r="D5032" t="s">
        <v>451</v>
      </c>
      <c r="E5032" t="s">
        <v>740</v>
      </c>
      <c r="F5032" t="s">
        <v>490</v>
      </c>
      <c r="G5032" s="3">
        <v>489.99</v>
      </c>
      <c r="H5032" s="3" t="str">
        <f>VLOOKUP($A5032&amp;$C5032&amp;$B5032,Mapping!$C:$G,3,0)</f>
        <v>PHARMA</v>
      </c>
      <c r="I5032" t="str">
        <f>VLOOKUP($A5032&amp;$C5032&amp;$B5032,Mapping!$C:$G,4,0)</f>
        <v>ORALDINE</v>
      </c>
      <c r="J5032" t="str">
        <f t="shared" si="78"/>
        <v>ORALDINE PASTA</v>
      </c>
      <c r="K5032" t="str">
        <f>VLOOKUP($A5032&amp;$C5032&amp;$B5032,Mapping!$C:$G,5,0)</f>
        <v>OTC</v>
      </c>
      <c r="L5032" t="str">
        <f>VLOOKUP(J5032&amp;H5032,Mapping!J:K,2,0)</f>
        <v>Oraldine</v>
      </c>
      <c r="M5032" t="str">
        <f>IF(OR(I5032="PIZ BUIN",I5032="LISTERINE"),VLOOKUP(E5032,MAPEO!C:D,2,0)&amp;" "&amp;H5032,VLOOKUP(E5032,MAPEO!C:D,2,0))</f>
        <v>Oraldine</v>
      </c>
      <c r="N5032">
        <f>VLOOKUP(F5032,MD!A:B,2,0)</f>
        <v>0</v>
      </c>
    </row>
    <row r="5033" spans="1:14">
      <c r="A5033" t="s">
        <v>133</v>
      </c>
      <c r="B5033" t="s">
        <v>0</v>
      </c>
      <c r="C5033" t="s">
        <v>235</v>
      </c>
      <c r="D5033" t="s">
        <v>451</v>
      </c>
      <c r="E5033" t="s">
        <v>740</v>
      </c>
      <c r="F5033" t="s">
        <v>491</v>
      </c>
      <c r="G5033" s="3">
        <v>-8.91</v>
      </c>
      <c r="H5033" s="3" t="str">
        <f>VLOOKUP($A5033&amp;$C5033&amp;$B5033,Mapping!$C:$G,3,0)</f>
        <v>PHARMA</v>
      </c>
      <c r="I5033" t="str">
        <f>VLOOKUP($A5033&amp;$C5033&amp;$B5033,Mapping!$C:$G,4,0)</f>
        <v>ORALDINE</v>
      </c>
      <c r="J5033" t="str">
        <f t="shared" si="78"/>
        <v>ORALDINE PASTA</v>
      </c>
      <c r="K5033" t="str">
        <f>VLOOKUP($A5033&amp;$C5033&amp;$B5033,Mapping!$C:$G,5,0)</f>
        <v>OTC</v>
      </c>
      <c r="L5033" t="str">
        <f>VLOOKUP(J5033&amp;H5033,Mapping!J:K,2,0)</f>
        <v>Oraldine</v>
      </c>
      <c r="M5033" t="str">
        <f>IF(OR(I5033="PIZ BUIN",I5033="LISTERINE"),VLOOKUP(E5033,MAPEO!C:D,2,0)&amp;" "&amp;H5033,VLOOKUP(E5033,MAPEO!C:D,2,0))</f>
        <v>Oraldine</v>
      </c>
      <c r="N5033">
        <f>VLOOKUP(F5033,MD!A:B,2,0)</f>
        <v>0</v>
      </c>
    </row>
    <row r="5034" spans="1:14">
      <c r="A5034" t="s">
        <v>133</v>
      </c>
      <c r="B5034" t="s">
        <v>0</v>
      </c>
      <c r="C5034" t="s">
        <v>235</v>
      </c>
      <c r="D5034" t="s">
        <v>451</v>
      </c>
      <c r="E5034" t="s">
        <v>740</v>
      </c>
      <c r="F5034" t="s">
        <v>492</v>
      </c>
      <c r="G5034" s="3">
        <v>48.14</v>
      </c>
      <c r="H5034" s="3" t="str">
        <f>VLOOKUP($A5034&amp;$C5034&amp;$B5034,Mapping!$C:$G,3,0)</f>
        <v>PHARMA</v>
      </c>
      <c r="I5034" t="str">
        <f>VLOOKUP($A5034&amp;$C5034&amp;$B5034,Mapping!$C:$G,4,0)</f>
        <v>ORALDINE</v>
      </c>
      <c r="J5034" t="str">
        <f t="shared" si="78"/>
        <v>ORALDINE PASTA</v>
      </c>
      <c r="K5034" t="str">
        <f>VLOOKUP($A5034&amp;$C5034&amp;$B5034,Mapping!$C:$G,5,0)</f>
        <v>OTC</v>
      </c>
      <c r="L5034" t="str">
        <f>VLOOKUP(J5034&amp;H5034,Mapping!J:K,2,0)</f>
        <v>Oraldine</v>
      </c>
      <c r="M5034" t="str">
        <f>IF(OR(I5034="PIZ BUIN",I5034="LISTERINE"),VLOOKUP(E5034,MAPEO!C:D,2,0)&amp;" "&amp;H5034,VLOOKUP(E5034,MAPEO!C:D,2,0))</f>
        <v>Oraldine</v>
      </c>
      <c r="N5034">
        <f>VLOOKUP(F5034,MD!A:B,2,0)</f>
        <v>0</v>
      </c>
    </row>
    <row r="5035" spans="1:14">
      <c r="A5035" t="s">
        <v>133</v>
      </c>
      <c r="B5035" t="s">
        <v>0</v>
      </c>
      <c r="C5035" t="s">
        <v>235</v>
      </c>
      <c r="D5035" t="s">
        <v>451</v>
      </c>
      <c r="E5035" t="s">
        <v>740</v>
      </c>
      <c r="F5035" t="s">
        <v>493</v>
      </c>
      <c r="G5035" s="3">
        <v>-497.01</v>
      </c>
      <c r="H5035" s="3" t="str">
        <f>VLOOKUP($A5035&amp;$C5035&amp;$B5035,Mapping!$C:$G,3,0)</f>
        <v>PHARMA</v>
      </c>
      <c r="I5035" t="str">
        <f>VLOOKUP($A5035&amp;$C5035&amp;$B5035,Mapping!$C:$G,4,0)</f>
        <v>ORALDINE</v>
      </c>
      <c r="J5035" t="str">
        <f t="shared" si="78"/>
        <v>ORALDINE PASTA</v>
      </c>
      <c r="K5035" t="str">
        <f>VLOOKUP($A5035&amp;$C5035&amp;$B5035,Mapping!$C:$G,5,0)</f>
        <v>OTC</v>
      </c>
      <c r="L5035" t="str">
        <f>VLOOKUP(J5035&amp;H5035,Mapping!J:K,2,0)</f>
        <v>Oraldine</v>
      </c>
      <c r="M5035" t="str">
        <f>IF(OR(I5035="PIZ BUIN",I5035="LISTERINE"),VLOOKUP(E5035,MAPEO!C:D,2,0)&amp;" "&amp;H5035,VLOOKUP(E5035,MAPEO!C:D,2,0))</f>
        <v>Oraldine</v>
      </c>
      <c r="N5035">
        <f>VLOOKUP(F5035,MD!A:B,2,0)</f>
        <v>0</v>
      </c>
    </row>
    <row r="5036" spans="1:14">
      <c r="A5036" t="s">
        <v>133</v>
      </c>
      <c r="B5036" t="s">
        <v>0</v>
      </c>
      <c r="C5036" t="s">
        <v>235</v>
      </c>
      <c r="D5036" t="s">
        <v>451</v>
      </c>
      <c r="E5036" t="s">
        <v>740</v>
      </c>
      <c r="F5036" t="s">
        <v>95</v>
      </c>
      <c r="G5036" s="3">
        <v>-3.75</v>
      </c>
      <c r="H5036" s="3" t="str">
        <f>VLOOKUP($A5036&amp;$C5036&amp;$B5036,Mapping!$C:$G,3,0)</f>
        <v>PHARMA</v>
      </c>
      <c r="I5036" t="str">
        <f>VLOOKUP($A5036&amp;$C5036&amp;$B5036,Mapping!$C:$G,4,0)</f>
        <v>ORALDINE</v>
      </c>
      <c r="J5036" t="str">
        <f t="shared" si="78"/>
        <v>ORALDINE PASTA</v>
      </c>
      <c r="K5036" t="str">
        <f>VLOOKUP($A5036&amp;$C5036&amp;$B5036,Mapping!$C:$G,5,0)</f>
        <v>OTC</v>
      </c>
      <c r="L5036" t="str">
        <f>VLOOKUP(J5036&amp;H5036,Mapping!J:K,2,0)</f>
        <v>Oraldine</v>
      </c>
      <c r="M5036" t="str">
        <f>IF(OR(I5036="PIZ BUIN",I5036="LISTERINE"),VLOOKUP(E5036,MAPEO!C:D,2,0)&amp;" "&amp;H5036,VLOOKUP(E5036,MAPEO!C:D,2,0))</f>
        <v>Oraldine</v>
      </c>
      <c r="N5036" t="str">
        <f>VLOOKUP(F5036,MD!A:B,2,0)</f>
        <v>YTD 2015</v>
      </c>
    </row>
    <row r="5037" spans="1:14">
      <c r="A5037" t="s">
        <v>133</v>
      </c>
      <c r="B5037" t="s">
        <v>0</v>
      </c>
      <c r="C5037" t="s">
        <v>235</v>
      </c>
      <c r="D5037" t="s">
        <v>451</v>
      </c>
      <c r="E5037" t="s">
        <v>740</v>
      </c>
      <c r="F5037" t="s">
        <v>96</v>
      </c>
      <c r="G5037" s="3">
        <v>-13.2</v>
      </c>
      <c r="H5037" s="3" t="str">
        <f>VLOOKUP($A5037&amp;$C5037&amp;$B5037,Mapping!$C:$G,3,0)</f>
        <v>PHARMA</v>
      </c>
      <c r="I5037" t="str">
        <f>VLOOKUP($A5037&amp;$C5037&amp;$B5037,Mapping!$C:$G,4,0)</f>
        <v>ORALDINE</v>
      </c>
      <c r="J5037" t="str">
        <f t="shared" si="78"/>
        <v>ORALDINE PASTA</v>
      </c>
      <c r="K5037" t="str">
        <f>VLOOKUP($A5037&amp;$C5037&amp;$B5037,Mapping!$C:$G,5,0)</f>
        <v>OTC</v>
      </c>
      <c r="L5037" t="str">
        <f>VLOOKUP(J5037&amp;H5037,Mapping!J:K,2,0)</f>
        <v>Oraldine</v>
      </c>
      <c r="M5037" t="str">
        <f>IF(OR(I5037="PIZ BUIN",I5037="LISTERINE"),VLOOKUP(E5037,MAPEO!C:D,2,0)&amp;" "&amp;H5037,VLOOKUP(E5037,MAPEO!C:D,2,0))</f>
        <v>Oraldine</v>
      </c>
      <c r="N5037" t="str">
        <f>VLOOKUP(F5037,MD!A:B,2,0)</f>
        <v>YTD 2015</v>
      </c>
    </row>
    <row r="5038" spans="1:14">
      <c r="A5038" t="s">
        <v>133</v>
      </c>
      <c r="B5038" t="s">
        <v>0</v>
      </c>
      <c r="C5038" t="s">
        <v>235</v>
      </c>
      <c r="D5038" t="s">
        <v>451</v>
      </c>
      <c r="E5038" t="s">
        <v>740</v>
      </c>
      <c r="F5038" t="s">
        <v>97</v>
      </c>
      <c r="G5038" s="3">
        <v>9.44</v>
      </c>
      <c r="H5038" s="3" t="str">
        <f>VLOOKUP($A5038&amp;$C5038&amp;$B5038,Mapping!$C:$G,3,0)</f>
        <v>PHARMA</v>
      </c>
      <c r="I5038" t="str">
        <f>VLOOKUP($A5038&amp;$C5038&amp;$B5038,Mapping!$C:$G,4,0)</f>
        <v>ORALDINE</v>
      </c>
      <c r="J5038" t="str">
        <f t="shared" si="78"/>
        <v>ORALDINE PASTA</v>
      </c>
      <c r="K5038" t="str">
        <f>VLOOKUP($A5038&amp;$C5038&amp;$B5038,Mapping!$C:$G,5,0)</f>
        <v>OTC</v>
      </c>
      <c r="L5038" t="str">
        <f>VLOOKUP(J5038&amp;H5038,Mapping!J:K,2,0)</f>
        <v>Oraldine</v>
      </c>
      <c r="M5038" t="str">
        <f>IF(OR(I5038="PIZ BUIN",I5038="LISTERINE"),VLOOKUP(E5038,MAPEO!C:D,2,0)&amp;" "&amp;H5038,VLOOKUP(E5038,MAPEO!C:D,2,0))</f>
        <v>Oraldine</v>
      </c>
      <c r="N5038" t="str">
        <f>VLOOKUP(F5038,MD!A:B,2,0)</f>
        <v>YTD 2015</v>
      </c>
    </row>
    <row r="5039" spans="1:14">
      <c r="A5039" t="s">
        <v>133</v>
      </c>
      <c r="B5039" t="s">
        <v>0</v>
      </c>
      <c r="C5039" t="s">
        <v>235</v>
      </c>
      <c r="D5039" t="s">
        <v>451</v>
      </c>
      <c r="E5039" t="s">
        <v>740</v>
      </c>
      <c r="F5039" t="s">
        <v>101</v>
      </c>
      <c r="G5039" s="3">
        <v>-6.4</v>
      </c>
      <c r="H5039" s="3" t="str">
        <f>VLOOKUP($A5039&amp;$C5039&amp;$B5039,Mapping!$C:$G,3,0)</f>
        <v>PHARMA</v>
      </c>
      <c r="I5039" t="str">
        <f>VLOOKUP($A5039&amp;$C5039&amp;$B5039,Mapping!$C:$G,4,0)</f>
        <v>ORALDINE</v>
      </c>
      <c r="J5039" t="str">
        <f t="shared" si="78"/>
        <v>ORALDINE PASTA</v>
      </c>
      <c r="K5039" t="str">
        <f>VLOOKUP($A5039&amp;$C5039&amp;$B5039,Mapping!$C:$G,5,0)</f>
        <v>OTC</v>
      </c>
      <c r="L5039" t="str">
        <f>VLOOKUP(J5039&amp;H5039,Mapping!J:K,2,0)</f>
        <v>Oraldine</v>
      </c>
      <c r="M5039" t="str">
        <f>IF(OR(I5039="PIZ BUIN",I5039="LISTERINE"),VLOOKUP(E5039,MAPEO!C:D,2,0)&amp;" "&amp;H5039,VLOOKUP(E5039,MAPEO!C:D,2,0))</f>
        <v>Oraldine</v>
      </c>
      <c r="N5039" t="str">
        <f>VLOOKUP(F5039,MD!A:B,2,0)</f>
        <v>YTD 2015</v>
      </c>
    </row>
    <row r="5040" spans="1:14">
      <c r="A5040" t="s">
        <v>133</v>
      </c>
      <c r="B5040" t="s">
        <v>0</v>
      </c>
      <c r="C5040" t="s">
        <v>235</v>
      </c>
      <c r="D5040" t="s">
        <v>451</v>
      </c>
      <c r="E5040" t="s">
        <v>740</v>
      </c>
      <c r="F5040" t="s">
        <v>104</v>
      </c>
      <c r="G5040" s="3">
        <v>-2.2999999999999998</v>
      </c>
      <c r="H5040" s="3" t="str">
        <f>VLOOKUP($A5040&amp;$C5040&amp;$B5040,Mapping!$C:$G,3,0)</f>
        <v>PHARMA</v>
      </c>
      <c r="I5040" t="str">
        <f>VLOOKUP($A5040&amp;$C5040&amp;$B5040,Mapping!$C:$G,4,0)</f>
        <v>ORALDINE</v>
      </c>
      <c r="J5040" t="str">
        <f t="shared" si="78"/>
        <v>ORALDINE PASTA</v>
      </c>
      <c r="K5040" t="str">
        <f>VLOOKUP($A5040&amp;$C5040&amp;$B5040,Mapping!$C:$G,5,0)</f>
        <v>OTC</v>
      </c>
      <c r="L5040" t="str">
        <f>VLOOKUP(J5040&amp;H5040,Mapping!J:K,2,0)</f>
        <v>Oraldine</v>
      </c>
      <c r="M5040" t="str">
        <f>IF(OR(I5040="PIZ BUIN",I5040="LISTERINE"),VLOOKUP(E5040,MAPEO!C:D,2,0)&amp;" "&amp;H5040,VLOOKUP(E5040,MAPEO!C:D,2,0))</f>
        <v>Oraldine</v>
      </c>
      <c r="N5040" t="str">
        <f>VLOOKUP(F5040,MD!A:B,2,0)</f>
        <v>YTD 2015</v>
      </c>
    </row>
    <row r="5041" spans="1:14">
      <c r="A5041" t="s">
        <v>133</v>
      </c>
      <c r="B5041" t="s">
        <v>0</v>
      </c>
      <c r="C5041" t="s">
        <v>235</v>
      </c>
      <c r="D5041" t="s">
        <v>451</v>
      </c>
      <c r="E5041" t="s">
        <v>740</v>
      </c>
      <c r="F5041" t="s">
        <v>105</v>
      </c>
      <c r="G5041" s="3">
        <v>177.24</v>
      </c>
      <c r="H5041" s="3" t="str">
        <f>VLOOKUP($A5041&amp;$C5041&amp;$B5041,Mapping!$C:$G,3,0)</f>
        <v>PHARMA</v>
      </c>
      <c r="I5041" t="str">
        <f>VLOOKUP($A5041&amp;$C5041&amp;$B5041,Mapping!$C:$G,4,0)</f>
        <v>ORALDINE</v>
      </c>
      <c r="J5041" t="str">
        <f t="shared" si="78"/>
        <v>ORALDINE PASTA</v>
      </c>
      <c r="K5041" t="str">
        <f>VLOOKUP($A5041&amp;$C5041&amp;$B5041,Mapping!$C:$G,5,0)</f>
        <v>OTC</v>
      </c>
      <c r="L5041" t="str">
        <f>VLOOKUP(J5041&amp;H5041,Mapping!J:K,2,0)</f>
        <v>Oraldine</v>
      </c>
      <c r="M5041" t="str">
        <f>IF(OR(I5041="PIZ BUIN",I5041="LISTERINE"),VLOOKUP(E5041,MAPEO!C:D,2,0)&amp;" "&amp;H5041,VLOOKUP(E5041,MAPEO!C:D,2,0))</f>
        <v>Oraldine</v>
      </c>
      <c r="N5041" t="str">
        <f>VLOOKUP(F5041,MD!A:B,2,0)</f>
        <v>YTD 2015</v>
      </c>
    </row>
    <row r="5042" spans="1:14">
      <c r="A5042" t="s">
        <v>133</v>
      </c>
      <c r="B5042" t="s">
        <v>0</v>
      </c>
      <c r="C5042" t="s">
        <v>235</v>
      </c>
      <c r="D5042" t="s">
        <v>451</v>
      </c>
      <c r="E5042" t="s">
        <v>740</v>
      </c>
      <c r="F5042" t="s">
        <v>106</v>
      </c>
      <c r="G5042" s="3">
        <v>-22.82</v>
      </c>
      <c r="H5042" s="3" t="str">
        <f>VLOOKUP($A5042&amp;$C5042&amp;$B5042,Mapping!$C:$G,3,0)</f>
        <v>PHARMA</v>
      </c>
      <c r="I5042" t="str">
        <f>VLOOKUP($A5042&amp;$C5042&amp;$B5042,Mapping!$C:$G,4,0)</f>
        <v>ORALDINE</v>
      </c>
      <c r="J5042" t="str">
        <f t="shared" si="78"/>
        <v>ORALDINE PASTA</v>
      </c>
      <c r="K5042" t="str">
        <f>VLOOKUP($A5042&amp;$C5042&amp;$B5042,Mapping!$C:$G,5,0)</f>
        <v>OTC</v>
      </c>
      <c r="L5042" t="str">
        <f>VLOOKUP(J5042&amp;H5042,Mapping!J:K,2,0)</f>
        <v>Oraldine</v>
      </c>
      <c r="M5042" t="str">
        <f>IF(OR(I5042="PIZ BUIN",I5042="LISTERINE"),VLOOKUP(E5042,MAPEO!C:D,2,0)&amp;" "&amp;H5042,VLOOKUP(E5042,MAPEO!C:D,2,0))</f>
        <v>Oraldine</v>
      </c>
      <c r="N5042" t="str">
        <f>VLOOKUP(F5042,MD!A:B,2,0)</f>
        <v>YTD 2015</v>
      </c>
    </row>
    <row r="5043" spans="1:14">
      <c r="A5043" t="s">
        <v>133</v>
      </c>
      <c r="B5043" t="s">
        <v>0</v>
      </c>
      <c r="C5043" t="s">
        <v>235</v>
      </c>
      <c r="D5043" t="s">
        <v>451</v>
      </c>
      <c r="E5043" t="s">
        <v>740</v>
      </c>
      <c r="F5043" t="s">
        <v>108</v>
      </c>
      <c r="G5043" s="3">
        <v>-66.48</v>
      </c>
      <c r="H5043" s="3" t="str">
        <f>VLOOKUP($A5043&amp;$C5043&amp;$B5043,Mapping!$C:$G,3,0)</f>
        <v>PHARMA</v>
      </c>
      <c r="I5043" t="str">
        <f>VLOOKUP($A5043&amp;$C5043&amp;$B5043,Mapping!$C:$G,4,0)</f>
        <v>ORALDINE</v>
      </c>
      <c r="J5043" t="str">
        <f t="shared" si="78"/>
        <v>ORALDINE PASTA</v>
      </c>
      <c r="K5043" t="str">
        <f>VLOOKUP($A5043&amp;$C5043&amp;$B5043,Mapping!$C:$G,5,0)</f>
        <v>OTC</v>
      </c>
      <c r="L5043" t="str">
        <f>VLOOKUP(J5043&amp;H5043,Mapping!J:K,2,0)</f>
        <v>Oraldine</v>
      </c>
      <c r="M5043" t="str">
        <f>IF(OR(I5043="PIZ BUIN",I5043="LISTERINE"),VLOOKUP(E5043,MAPEO!C:D,2,0)&amp;" "&amp;H5043,VLOOKUP(E5043,MAPEO!C:D,2,0))</f>
        <v>Oraldine</v>
      </c>
      <c r="N5043">
        <f>VLOOKUP(F5043,MD!A:B,2,0)</f>
        <v>0</v>
      </c>
    </row>
    <row r="5044" spans="1:14">
      <c r="A5044" t="s">
        <v>133</v>
      </c>
      <c r="B5044" t="s">
        <v>0</v>
      </c>
      <c r="C5044" t="s">
        <v>235</v>
      </c>
      <c r="D5044" t="s">
        <v>451</v>
      </c>
      <c r="E5044" t="s">
        <v>740</v>
      </c>
      <c r="F5044" t="s">
        <v>109</v>
      </c>
      <c r="G5044" s="3">
        <v>-57.77</v>
      </c>
      <c r="H5044" s="3" t="str">
        <f>VLOOKUP($A5044&amp;$C5044&amp;$B5044,Mapping!$C:$G,3,0)</f>
        <v>PHARMA</v>
      </c>
      <c r="I5044" t="str">
        <f>VLOOKUP($A5044&amp;$C5044&amp;$B5044,Mapping!$C:$G,4,0)</f>
        <v>ORALDINE</v>
      </c>
      <c r="J5044" t="str">
        <f t="shared" si="78"/>
        <v>ORALDINE PASTA</v>
      </c>
      <c r="K5044" t="str">
        <f>VLOOKUP($A5044&amp;$C5044&amp;$B5044,Mapping!$C:$G,5,0)</f>
        <v>OTC</v>
      </c>
      <c r="L5044" t="str">
        <f>VLOOKUP(J5044&amp;H5044,Mapping!J:K,2,0)</f>
        <v>Oraldine</v>
      </c>
      <c r="M5044" t="str">
        <f>IF(OR(I5044="PIZ BUIN",I5044="LISTERINE"),VLOOKUP(E5044,MAPEO!C:D,2,0)&amp;" "&amp;H5044,VLOOKUP(E5044,MAPEO!C:D,2,0))</f>
        <v>Oraldine</v>
      </c>
      <c r="N5044">
        <f>VLOOKUP(F5044,MD!A:B,2,0)</f>
        <v>0</v>
      </c>
    </row>
    <row r="5045" spans="1:14">
      <c r="A5045" t="s">
        <v>133</v>
      </c>
      <c r="B5045" t="s">
        <v>0</v>
      </c>
      <c r="C5045" t="s">
        <v>235</v>
      </c>
      <c r="D5045" t="s">
        <v>451</v>
      </c>
      <c r="E5045" t="s">
        <v>740</v>
      </c>
      <c r="F5045" t="s">
        <v>110</v>
      </c>
      <c r="G5045" s="3">
        <v>-28.85</v>
      </c>
      <c r="H5045" s="3" t="str">
        <f>VLOOKUP($A5045&amp;$C5045&amp;$B5045,Mapping!$C:$G,3,0)</f>
        <v>PHARMA</v>
      </c>
      <c r="I5045" t="str">
        <f>VLOOKUP($A5045&amp;$C5045&amp;$B5045,Mapping!$C:$G,4,0)</f>
        <v>ORALDINE</v>
      </c>
      <c r="J5045" t="str">
        <f t="shared" ref="J5045:J5108" si="79">IF(OR(C5045="ROC",C5045="COMPEED"),E5045,D5045)</f>
        <v>ORALDINE PASTA</v>
      </c>
      <c r="K5045" t="str">
        <f>VLOOKUP($A5045&amp;$C5045&amp;$B5045,Mapping!$C:$G,5,0)</f>
        <v>OTC</v>
      </c>
      <c r="L5045" t="str">
        <f>VLOOKUP(J5045&amp;H5045,Mapping!J:K,2,0)</f>
        <v>Oraldine</v>
      </c>
      <c r="M5045" t="str">
        <f>IF(OR(I5045="PIZ BUIN",I5045="LISTERINE"),VLOOKUP(E5045,MAPEO!C:D,2,0)&amp;" "&amp;H5045,VLOOKUP(E5045,MAPEO!C:D,2,0))</f>
        <v>Oraldine</v>
      </c>
      <c r="N5045">
        <f>VLOOKUP(F5045,MD!A:B,2,0)</f>
        <v>0</v>
      </c>
    </row>
    <row r="5046" spans="1:14">
      <c r="A5046" t="s">
        <v>133</v>
      </c>
      <c r="B5046" t="s">
        <v>0</v>
      </c>
      <c r="C5046" t="s">
        <v>235</v>
      </c>
      <c r="D5046" t="s">
        <v>451</v>
      </c>
      <c r="E5046" t="s">
        <v>740</v>
      </c>
      <c r="F5046" t="s">
        <v>111</v>
      </c>
      <c r="G5046" s="3">
        <v>-124.78</v>
      </c>
      <c r="H5046" s="3" t="str">
        <f>VLOOKUP($A5046&amp;$C5046&amp;$B5046,Mapping!$C:$G,3,0)</f>
        <v>PHARMA</v>
      </c>
      <c r="I5046" t="str">
        <f>VLOOKUP($A5046&amp;$C5046&amp;$B5046,Mapping!$C:$G,4,0)</f>
        <v>ORALDINE</v>
      </c>
      <c r="J5046" t="str">
        <f t="shared" si="79"/>
        <v>ORALDINE PASTA</v>
      </c>
      <c r="K5046" t="str">
        <f>VLOOKUP($A5046&amp;$C5046&amp;$B5046,Mapping!$C:$G,5,0)</f>
        <v>OTC</v>
      </c>
      <c r="L5046" t="str">
        <f>VLOOKUP(J5046&amp;H5046,Mapping!J:K,2,0)</f>
        <v>Oraldine</v>
      </c>
      <c r="M5046" t="str">
        <f>IF(OR(I5046="PIZ BUIN",I5046="LISTERINE"),VLOOKUP(E5046,MAPEO!C:D,2,0)&amp;" "&amp;H5046,VLOOKUP(E5046,MAPEO!C:D,2,0))</f>
        <v>Oraldine</v>
      </c>
      <c r="N5046">
        <f>VLOOKUP(F5046,MD!A:B,2,0)</f>
        <v>0</v>
      </c>
    </row>
    <row r="5047" spans="1:14">
      <c r="A5047" t="s">
        <v>133</v>
      </c>
      <c r="B5047" t="s">
        <v>0</v>
      </c>
      <c r="C5047" t="s">
        <v>235</v>
      </c>
      <c r="D5047" t="s">
        <v>451</v>
      </c>
      <c r="E5047" t="s">
        <v>740</v>
      </c>
      <c r="F5047" t="s">
        <v>114</v>
      </c>
      <c r="G5047" s="3">
        <v>-147.13</v>
      </c>
      <c r="H5047" s="3" t="str">
        <f>VLOOKUP($A5047&amp;$C5047&amp;$B5047,Mapping!$C:$G,3,0)</f>
        <v>PHARMA</v>
      </c>
      <c r="I5047" t="str">
        <f>VLOOKUP($A5047&amp;$C5047&amp;$B5047,Mapping!$C:$G,4,0)</f>
        <v>ORALDINE</v>
      </c>
      <c r="J5047" t="str">
        <f t="shared" si="79"/>
        <v>ORALDINE PASTA</v>
      </c>
      <c r="K5047" t="str">
        <f>VLOOKUP($A5047&amp;$C5047&amp;$B5047,Mapping!$C:$G,5,0)</f>
        <v>OTC</v>
      </c>
      <c r="L5047" t="str">
        <f>VLOOKUP(J5047&amp;H5047,Mapping!J:K,2,0)</f>
        <v>Oraldine</v>
      </c>
      <c r="M5047" t="str">
        <f>IF(OR(I5047="PIZ BUIN",I5047="LISTERINE"),VLOOKUP(E5047,MAPEO!C:D,2,0)&amp;" "&amp;H5047,VLOOKUP(E5047,MAPEO!C:D,2,0))</f>
        <v>Oraldine</v>
      </c>
      <c r="N5047">
        <f>VLOOKUP(F5047,MD!A:B,2,0)</f>
        <v>0</v>
      </c>
    </row>
    <row r="5048" spans="1:14">
      <c r="A5048" t="s">
        <v>133</v>
      </c>
      <c r="B5048" t="s">
        <v>0</v>
      </c>
      <c r="C5048" t="s">
        <v>235</v>
      </c>
      <c r="D5048" t="s">
        <v>451</v>
      </c>
      <c r="E5048" t="s">
        <v>740</v>
      </c>
      <c r="F5048" t="s">
        <v>115</v>
      </c>
      <c r="G5048" s="3">
        <v>-39.61</v>
      </c>
      <c r="H5048" s="3" t="str">
        <f>VLOOKUP($A5048&amp;$C5048&amp;$B5048,Mapping!$C:$G,3,0)</f>
        <v>PHARMA</v>
      </c>
      <c r="I5048" t="str">
        <f>VLOOKUP($A5048&amp;$C5048&amp;$B5048,Mapping!$C:$G,4,0)</f>
        <v>ORALDINE</v>
      </c>
      <c r="J5048" t="str">
        <f t="shared" si="79"/>
        <v>ORALDINE PASTA</v>
      </c>
      <c r="K5048" t="str">
        <f>VLOOKUP($A5048&amp;$C5048&amp;$B5048,Mapping!$C:$G,5,0)</f>
        <v>OTC</v>
      </c>
      <c r="L5048" t="str">
        <f>VLOOKUP(J5048&amp;H5048,Mapping!J:K,2,0)</f>
        <v>Oraldine</v>
      </c>
      <c r="M5048" t="str">
        <f>IF(OR(I5048="PIZ BUIN",I5048="LISTERINE"),VLOOKUP(E5048,MAPEO!C:D,2,0)&amp;" "&amp;H5048,VLOOKUP(E5048,MAPEO!C:D,2,0))</f>
        <v>Oraldine</v>
      </c>
      <c r="N5048" t="str">
        <f>VLOOKUP(F5048,MD!A:B,2,0)</f>
        <v>YTD 2016</v>
      </c>
    </row>
    <row r="5049" spans="1:14">
      <c r="A5049" t="s">
        <v>133</v>
      </c>
      <c r="B5049" t="s">
        <v>0</v>
      </c>
      <c r="C5049" t="s">
        <v>235</v>
      </c>
      <c r="D5049" t="s">
        <v>451</v>
      </c>
      <c r="E5049" t="s">
        <v>740</v>
      </c>
      <c r="F5049" t="s">
        <v>117</v>
      </c>
      <c r="G5049" s="3">
        <v>-184.49</v>
      </c>
      <c r="H5049" s="3" t="str">
        <f>VLOOKUP($A5049&amp;$C5049&amp;$B5049,Mapping!$C:$G,3,0)</f>
        <v>PHARMA</v>
      </c>
      <c r="I5049" t="str">
        <f>VLOOKUP($A5049&amp;$C5049&amp;$B5049,Mapping!$C:$G,4,0)</f>
        <v>ORALDINE</v>
      </c>
      <c r="J5049" t="str">
        <f t="shared" si="79"/>
        <v>ORALDINE PASTA</v>
      </c>
      <c r="K5049" t="str">
        <f>VLOOKUP($A5049&amp;$C5049&amp;$B5049,Mapping!$C:$G,5,0)</f>
        <v>OTC</v>
      </c>
      <c r="L5049" t="str">
        <f>VLOOKUP(J5049&amp;H5049,Mapping!J:K,2,0)</f>
        <v>Oraldine</v>
      </c>
      <c r="M5049" t="str">
        <f>IF(OR(I5049="PIZ BUIN",I5049="LISTERINE"),VLOOKUP(E5049,MAPEO!C:D,2,0)&amp;" "&amp;H5049,VLOOKUP(E5049,MAPEO!C:D,2,0))</f>
        <v>Oraldine</v>
      </c>
      <c r="N5049" t="str">
        <f>VLOOKUP(F5049,MD!A:B,2,0)</f>
        <v>YTD 2016</v>
      </c>
    </row>
    <row r="5050" spans="1:14">
      <c r="A5050" t="s">
        <v>133</v>
      </c>
      <c r="B5050" t="s">
        <v>0</v>
      </c>
      <c r="C5050" t="s">
        <v>235</v>
      </c>
      <c r="D5050" t="s">
        <v>451</v>
      </c>
      <c r="E5050" t="s">
        <v>740</v>
      </c>
      <c r="F5050" t="s">
        <v>118</v>
      </c>
      <c r="G5050" s="3">
        <v>-15.01</v>
      </c>
      <c r="H5050" s="3" t="str">
        <f>VLOOKUP($A5050&amp;$C5050&amp;$B5050,Mapping!$C:$G,3,0)</f>
        <v>PHARMA</v>
      </c>
      <c r="I5050" t="str">
        <f>VLOOKUP($A5050&amp;$C5050&amp;$B5050,Mapping!$C:$G,4,0)</f>
        <v>ORALDINE</v>
      </c>
      <c r="J5050" t="str">
        <f t="shared" si="79"/>
        <v>ORALDINE PASTA</v>
      </c>
      <c r="K5050" t="str">
        <f>VLOOKUP($A5050&amp;$C5050&amp;$B5050,Mapping!$C:$G,5,0)</f>
        <v>OTC</v>
      </c>
      <c r="L5050" t="str">
        <f>VLOOKUP(J5050&amp;H5050,Mapping!J:K,2,0)</f>
        <v>Oraldine</v>
      </c>
      <c r="M5050" t="str">
        <f>IF(OR(I5050="PIZ BUIN",I5050="LISTERINE"),VLOOKUP(E5050,MAPEO!C:D,2,0)&amp;" "&amp;H5050,VLOOKUP(E5050,MAPEO!C:D,2,0))</f>
        <v>Oraldine</v>
      </c>
      <c r="N5050" t="str">
        <f>VLOOKUP(F5050,MD!A:B,2,0)</f>
        <v>YTD 2016</v>
      </c>
    </row>
    <row r="5051" spans="1:14">
      <c r="A5051" t="s">
        <v>133</v>
      </c>
      <c r="B5051" t="s">
        <v>0</v>
      </c>
      <c r="C5051" t="s">
        <v>238</v>
      </c>
      <c r="D5051" t="s">
        <v>452</v>
      </c>
      <c r="E5051" t="s">
        <v>452</v>
      </c>
      <c r="F5051" t="s">
        <v>482</v>
      </c>
      <c r="G5051" s="3">
        <v>-281.01</v>
      </c>
      <c r="H5051" s="3" t="str">
        <f>VLOOKUP($A5051&amp;$C5051&amp;$B5051,Mapping!$C:$G,3,0)</f>
        <v>PHARMA</v>
      </c>
      <c r="I5051" t="str">
        <f>VLOOKUP($A5051&amp;$C5051&amp;$B5051,Mapping!$C:$G,4,0)</f>
        <v>Other OTC</v>
      </c>
      <c r="J5051" t="str">
        <f t="shared" si="79"/>
        <v>OTHER OTC</v>
      </c>
      <c r="K5051" t="str">
        <f>VLOOKUP($A5051&amp;$C5051&amp;$B5051,Mapping!$C:$G,5,0)</f>
        <v>OTC</v>
      </c>
      <c r="L5051" t="str">
        <f>VLOOKUP(J5051&amp;H5051,Mapping!J:K,2,0)</f>
        <v>Other OTC Products</v>
      </c>
      <c r="M5051" t="str">
        <f>IF(OR(I5051="PIZ BUIN",I5051="LISTERINE"),VLOOKUP(E5051,MAPEO!C:D,2,0)&amp;" "&amp;H5051,VLOOKUP(E5051,MAPEO!C:D,2,0))</f>
        <v>Other OTC products</v>
      </c>
      <c r="N5051">
        <f>VLOOKUP(F5051,MD!A:B,2,0)</f>
        <v>0</v>
      </c>
    </row>
    <row r="5052" spans="1:14">
      <c r="A5052" t="s">
        <v>133</v>
      </c>
      <c r="B5052" t="s">
        <v>0</v>
      </c>
      <c r="C5052" t="s">
        <v>238</v>
      </c>
      <c r="D5052" t="s">
        <v>452</v>
      </c>
      <c r="E5052" t="s">
        <v>452</v>
      </c>
      <c r="F5052" t="s">
        <v>483</v>
      </c>
      <c r="G5052" s="3">
        <v>-5.59</v>
      </c>
      <c r="H5052" s="3" t="str">
        <f>VLOOKUP($A5052&amp;$C5052&amp;$B5052,Mapping!$C:$G,3,0)</f>
        <v>PHARMA</v>
      </c>
      <c r="I5052" t="str">
        <f>VLOOKUP($A5052&amp;$C5052&amp;$B5052,Mapping!$C:$G,4,0)</f>
        <v>Other OTC</v>
      </c>
      <c r="J5052" t="str">
        <f t="shared" si="79"/>
        <v>OTHER OTC</v>
      </c>
      <c r="K5052" t="str">
        <f>VLOOKUP($A5052&amp;$C5052&amp;$B5052,Mapping!$C:$G,5,0)</f>
        <v>OTC</v>
      </c>
      <c r="L5052" t="str">
        <f>VLOOKUP(J5052&amp;H5052,Mapping!J:K,2,0)</f>
        <v>Other OTC Products</v>
      </c>
      <c r="M5052" t="str">
        <f>IF(OR(I5052="PIZ BUIN",I5052="LISTERINE"),VLOOKUP(E5052,MAPEO!C:D,2,0)&amp;" "&amp;H5052,VLOOKUP(E5052,MAPEO!C:D,2,0))</f>
        <v>Other OTC products</v>
      </c>
      <c r="N5052">
        <f>VLOOKUP(F5052,MD!A:B,2,0)</f>
        <v>0</v>
      </c>
    </row>
    <row r="5053" spans="1:14">
      <c r="A5053" t="s">
        <v>133</v>
      </c>
      <c r="B5053" t="s">
        <v>0</v>
      </c>
      <c r="C5053" t="s">
        <v>238</v>
      </c>
      <c r="D5053" t="s">
        <v>452</v>
      </c>
      <c r="E5053" t="s">
        <v>452</v>
      </c>
      <c r="F5053" t="s">
        <v>484</v>
      </c>
      <c r="G5053" s="3">
        <v>-75.680000000000007</v>
      </c>
      <c r="H5053" s="3" t="str">
        <f>VLOOKUP($A5053&amp;$C5053&amp;$B5053,Mapping!$C:$G,3,0)</f>
        <v>PHARMA</v>
      </c>
      <c r="I5053" t="str">
        <f>VLOOKUP($A5053&amp;$C5053&amp;$B5053,Mapping!$C:$G,4,0)</f>
        <v>Other OTC</v>
      </c>
      <c r="J5053" t="str">
        <f t="shared" si="79"/>
        <v>OTHER OTC</v>
      </c>
      <c r="K5053" t="str">
        <f>VLOOKUP($A5053&amp;$C5053&amp;$B5053,Mapping!$C:$G,5,0)</f>
        <v>OTC</v>
      </c>
      <c r="L5053" t="str">
        <f>VLOOKUP(J5053&amp;H5053,Mapping!J:K,2,0)</f>
        <v>Other OTC Products</v>
      </c>
      <c r="M5053" t="str">
        <f>IF(OR(I5053="PIZ BUIN",I5053="LISTERINE"),VLOOKUP(E5053,MAPEO!C:D,2,0)&amp;" "&amp;H5053,VLOOKUP(E5053,MAPEO!C:D,2,0))</f>
        <v>Other OTC products</v>
      </c>
      <c r="N5053">
        <f>VLOOKUP(F5053,MD!A:B,2,0)</f>
        <v>0</v>
      </c>
    </row>
    <row r="5054" spans="1:14">
      <c r="A5054" t="s">
        <v>133</v>
      </c>
      <c r="B5054" t="s">
        <v>0</v>
      </c>
      <c r="C5054" t="s">
        <v>238</v>
      </c>
      <c r="D5054" t="s">
        <v>452</v>
      </c>
      <c r="E5054" t="s">
        <v>452</v>
      </c>
      <c r="F5054" t="s">
        <v>486</v>
      </c>
      <c r="G5054" s="3">
        <v>-4.92</v>
      </c>
      <c r="H5054" s="3" t="str">
        <f>VLOOKUP($A5054&amp;$C5054&amp;$B5054,Mapping!$C:$G,3,0)</f>
        <v>PHARMA</v>
      </c>
      <c r="I5054" t="str">
        <f>VLOOKUP($A5054&amp;$C5054&amp;$B5054,Mapping!$C:$G,4,0)</f>
        <v>Other OTC</v>
      </c>
      <c r="J5054" t="str">
        <f t="shared" si="79"/>
        <v>OTHER OTC</v>
      </c>
      <c r="K5054" t="str">
        <f>VLOOKUP($A5054&amp;$C5054&amp;$B5054,Mapping!$C:$G,5,0)</f>
        <v>OTC</v>
      </c>
      <c r="L5054" t="str">
        <f>VLOOKUP(J5054&amp;H5054,Mapping!J:K,2,0)</f>
        <v>Other OTC Products</v>
      </c>
      <c r="M5054" t="str">
        <f>IF(OR(I5054="PIZ BUIN",I5054="LISTERINE"),VLOOKUP(E5054,MAPEO!C:D,2,0)&amp;" "&amp;H5054,VLOOKUP(E5054,MAPEO!C:D,2,0))</f>
        <v>Other OTC products</v>
      </c>
      <c r="N5054">
        <f>VLOOKUP(F5054,MD!A:B,2,0)</f>
        <v>0</v>
      </c>
    </row>
    <row r="5055" spans="1:14">
      <c r="A5055" t="s">
        <v>133</v>
      </c>
      <c r="B5055" t="s">
        <v>0</v>
      </c>
      <c r="C5055" t="s">
        <v>238</v>
      </c>
      <c r="D5055" t="s">
        <v>452</v>
      </c>
      <c r="E5055" t="s">
        <v>452</v>
      </c>
      <c r="F5055" t="s">
        <v>487</v>
      </c>
      <c r="G5055" s="3">
        <v>-1101.42</v>
      </c>
      <c r="H5055" s="3" t="str">
        <f>VLOOKUP($A5055&amp;$C5055&amp;$B5055,Mapping!$C:$G,3,0)</f>
        <v>PHARMA</v>
      </c>
      <c r="I5055" t="str">
        <f>VLOOKUP($A5055&amp;$C5055&amp;$B5055,Mapping!$C:$G,4,0)</f>
        <v>Other OTC</v>
      </c>
      <c r="J5055" t="str">
        <f t="shared" si="79"/>
        <v>OTHER OTC</v>
      </c>
      <c r="K5055" t="str">
        <f>VLOOKUP($A5055&amp;$C5055&amp;$B5055,Mapping!$C:$G,5,0)</f>
        <v>OTC</v>
      </c>
      <c r="L5055" t="str">
        <f>VLOOKUP(J5055&amp;H5055,Mapping!J:K,2,0)</f>
        <v>Other OTC Products</v>
      </c>
      <c r="M5055" t="str">
        <f>IF(OR(I5055="PIZ BUIN",I5055="LISTERINE"),VLOOKUP(E5055,MAPEO!C:D,2,0)&amp;" "&amp;H5055,VLOOKUP(E5055,MAPEO!C:D,2,0))</f>
        <v>Other OTC products</v>
      </c>
      <c r="N5055">
        <f>VLOOKUP(F5055,MD!A:B,2,0)</f>
        <v>0</v>
      </c>
    </row>
    <row r="5056" spans="1:14">
      <c r="A5056" t="s">
        <v>133</v>
      </c>
      <c r="B5056" t="s">
        <v>0</v>
      </c>
      <c r="C5056" t="s">
        <v>238</v>
      </c>
      <c r="D5056" t="s">
        <v>452</v>
      </c>
      <c r="E5056" t="s">
        <v>452</v>
      </c>
      <c r="F5056" t="s">
        <v>488</v>
      </c>
      <c r="G5056" s="3">
        <v>-9.41</v>
      </c>
      <c r="H5056" s="3" t="str">
        <f>VLOOKUP($A5056&amp;$C5056&amp;$B5056,Mapping!$C:$G,3,0)</f>
        <v>PHARMA</v>
      </c>
      <c r="I5056" t="str">
        <f>VLOOKUP($A5056&amp;$C5056&amp;$B5056,Mapping!$C:$G,4,0)</f>
        <v>Other OTC</v>
      </c>
      <c r="J5056" t="str">
        <f t="shared" si="79"/>
        <v>OTHER OTC</v>
      </c>
      <c r="K5056" t="str">
        <f>VLOOKUP($A5056&amp;$C5056&amp;$B5056,Mapping!$C:$G,5,0)</f>
        <v>OTC</v>
      </c>
      <c r="L5056" t="str">
        <f>VLOOKUP(J5056&amp;H5056,Mapping!J:K,2,0)</f>
        <v>Other OTC Products</v>
      </c>
      <c r="M5056" t="str">
        <f>IF(OR(I5056="PIZ BUIN",I5056="LISTERINE"),VLOOKUP(E5056,MAPEO!C:D,2,0)&amp;" "&amp;H5056,VLOOKUP(E5056,MAPEO!C:D,2,0))</f>
        <v>Other OTC products</v>
      </c>
      <c r="N5056">
        <f>VLOOKUP(F5056,MD!A:B,2,0)</f>
        <v>0</v>
      </c>
    </row>
    <row r="5057" spans="1:14">
      <c r="A5057" t="s">
        <v>133</v>
      </c>
      <c r="B5057" t="s">
        <v>0</v>
      </c>
      <c r="C5057" t="s">
        <v>238</v>
      </c>
      <c r="D5057" t="s">
        <v>452</v>
      </c>
      <c r="E5057" t="s">
        <v>452</v>
      </c>
      <c r="F5057" t="s">
        <v>490</v>
      </c>
      <c r="G5057" s="3">
        <v>711.41</v>
      </c>
      <c r="H5057" s="3" t="str">
        <f>VLOOKUP($A5057&amp;$C5057&amp;$B5057,Mapping!$C:$G,3,0)</f>
        <v>PHARMA</v>
      </c>
      <c r="I5057" t="str">
        <f>VLOOKUP($A5057&amp;$C5057&amp;$B5057,Mapping!$C:$G,4,0)</f>
        <v>Other OTC</v>
      </c>
      <c r="J5057" t="str">
        <f t="shared" si="79"/>
        <v>OTHER OTC</v>
      </c>
      <c r="K5057" t="str">
        <f>VLOOKUP($A5057&amp;$C5057&amp;$B5057,Mapping!$C:$G,5,0)</f>
        <v>OTC</v>
      </c>
      <c r="L5057" t="str">
        <f>VLOOKUP(J5057&amp;H5057,Mapping!J:K,2,0)</f>
        <v>Other OTC Products</v>
      </c>
      <c r="M5057" t="str">
        <f>IF(OR(I5057="PIZ BUIN",I5057="LISTERINE"),VLOOKUP(E5057,MAPEO!C:D,2,0)&amp;" "&amp;H5057,VLOOKUP(E5057,MAPEO!C:D,2,0))</f>
        <v>Other OTC products</v>
      </c>
      <c r="N5057">
        <f>VLOOKUP(F5057,MD!A:B,2,0)</f>
        <v>0</v>
      </c>
    </row>
    <row r="5058" spans="1:14">
      <c r="A5058" t="s">
        <v>133</v>
      </c>
      <c r="B5058" t="s">
        <v>0</v>
      </c>
      <c r="C5058" t="s">
        <v>238</v>
      </c>
      <c r="D5058" t="s">
        <v>452</v>
      </c>
      <c r="E5058" t="s">
        <v>452</v>
      </c>
      <c r="F5058" t="s">
        <v>491</v>
      </c>
      <c r="G5058" s="3">
        <v>-11.35</v>
      </c>
      <c r="H5058" s="3" t="str">
        <f>VLOOKUP($A5058&amp;$C5058&amp;$B5058,Mapping!$C:$G,3,0)</f>
        <v>PHARMA</v>
      </c>
      <c r="I5058" t="str">
        <f>VLOOKUP($A5058&amp;$C5058&amp;$B5058,Mapping!$C:$G,4,0)</f>
        <v>Other OTC</v>
      </c>
      <c r="J5058" t="str">
        <f t="shared" si="79"/>
        <v>OTHER OTC</v>
      </c>
      <c r="K5058" t="str">
        <f>VLOOKUP($A5058&amp;$C5058&amp;$B5058,Mapping!$C:$G,5,0)</f>
        <v>OTC</v>
      </c>
      <c r="L5058" t="str">
        <f>VLOOKUP(J5058&amp;H5058,Mapping!J:K,2,0)</f>
        <v>Other OTC Products</v>
      </c>
      <c r="M5058" t="str">
        <f>IF(OR(I5058="PIZ BUIN",I5058="LISTERINE"),VLOOKUP(E5058,MAPEO!C:D,2,0)&amp;" "&amp;H5058,VLOOKUP(E5058,MAPEO!C:D,2,0))</f>
        <v>Other OTC products</v>
      </c>
      <c r="N5058">
        <f>VLOOKUP(F5058,MD!A:B,2,0)</f>
        <v>0</v>
      </c>
    </row>
    <row r="5059" spans="1:14">
      <c r="A5059" t="s">
        <v>133</v>
      </c>
      <c r="B5059" t="s">
        <v>0</v>
      </c>
      <c r="C5059" t="s">
        <v>238</v>
      </c>
      <c r="D5059" t="s">
        <v>452</v>
      </c>
      <c r="E5059" t="s">
        <v>452</v>
      </c>
      <c r="F5059" t="s">
        <v>492</v>
      </c>
      <c r="G5059" s="3">
        <v>-26.13</v>
      </c>
      <c r="H5059" s="3" t="str">
        <f>VLOOKUP($A5059&amp;$C5059&amp;$B5059,Mapping!$C:$G,3,0)</f>
        <v>PHARMA</v>
      </c>
      <c r="I5059" t="str">
        <f>VLOOKUP($A5059&amp;$C5059&amp;$B5059,Mapping!$C:$G,4,0)</f>
        <v>Other OTC</v>
      </c>
      <c r="J5059" t="str">
        <f t="shared" si="79"/>
        <v>OTHER OTC</v>
      </c>
      <c r="K5059" t="str">
        <f>VLOOKUP($A5059&amp;$C5059&amp;$B5059,Mapping!$C:$G,5,0)</f>
        <v>OTC</v>
      </c>
      <c r="L5059" t="str">
        <f>VLOOKUP(J5059&amp;H5059,Mapping!J:K,2,0)</f>
        <v>Other OTC Products</v>
      </c>
      <c r="M5059" t="str">
        <f>IF(OR(I5059="PIZ BUIN",I5059="LISTERINE"),VLOOKUP(E5059,MAPEO!C:D,2,0)&amp;" "&amp;H5059,VLOOKUP(E5059,MAPEO!C:D,2,0))</f>
        <v>Other OTC products</v>
      </c>
      <c r="N5059">
        <f>VLOOKUP(F5059,MD!A:B,2,0)</f>
        <v>0</v>
      </c>
    </row>
    <row r="5060" spans="1:14">
      <c r="A5060" t="s">
        <v>133</v>
      </c>
      <c r="B5060" t="s">
        <v>0</v>
      </c>
      <c r="C5060" t="s">
        <v>238</v>
      </c>
      <c r="D5060" t="s">
        <v>452</v>
      </c>
      <c r="E5060" t="s">
        <v>452</v>
      </c>
      <c r="F5060" t="s">
        <v>493</v>
      </c>
      <c r="G5060" s="3">
        <v>-830.33</v>
      </c>
      <c r="H5060" s="3" t="str">
        <f>VLOOKUP($A5060&amp;$C5060&amp;$B5060,Mapping!$C:$G,3,0)</f>
        <v>PHARMA</v>
      </c>
      <c r="I5060" t="str">
        <f>VLOOKUP($A5060&amp;$C5060&amp;$B5060,Mapping!$C:$G,4,0)</f>
        <v>Other OTC</v>
      </c>
      <c r="J5060" t="str">
        <f t="shared" si="79"/>
        <v>OTHER OTC</v>
      </c>
      <c r="K5060" t="str">
        <f>VLOOKUP($A5060&amp;$C5060&amp;$B5060,Mapping!$C:$G,5,0)</f>
        <v>OTC</v>
      </c>
      <c r="L5060" t="str">
        <f>VLOOKUP(J5060&amp;H5060,Mapping!J:K,2,0)</f>
        <v>Other OTC Products</v>
      </c>
      <c r="M5060" t="str">
        <f>IF(OR(I5060="PIZ BUIN",I5060="LISTERINE"),VLOOKUP(E5060,MAPEO!C:D,2,0)&amp;" "&amp;H5060,VLOOKUP(E5060,MAPEO!C:D,2,0))</f>
        <v>Other OTC products</v>
      </c>
      <c r="N5060">
        <f>VLOOKUP(F5060,MD!A:B,2,0)</f>
        <v>0</v>
      </c>
    </row>
    <row r="5061" spans="1:14">
      <c r="A5061" t="s">
        <v>133</v>
      </c>
      <c r="B5061" t="s">
        <v>0</v>
      </c>
      <c r="C5061" t="s">
        <v>238</v>
      </c>
      <c r="D5061" t="s">
        <v>452</v>
      </c>
      <c r="E5061" t="s">
        <v>452</v>
      </c>
      <c r="F5061" t="s">
        <v>95</v>
      </c>
      <c r="G5061" s="3">
        <v>-7.21</v>
      </c>
      <c r="H5061" s="3" t="str">
        <f>VLOOKUP($A5061&amp;$C5061&amp;$B5061,Mapping!$C:$G,3,0)</f>
        <v>PHARMA</v>
      </c>
      <c r="I5061" t="str">
        <f>VLOOKUP($A5061&amp;$C5061&amp;$B5061,Mapping!$C:$G,4,0)</f>
        <v>Other OTC</v>
      </c>
      <c r="J5061" t="str">
        <f t="shared" si="79"/>
        <v>OTHER OTC</v>
      </c>
      <c r="K5061" t="str">
        <f>VLOOKUP($A5061&amp;$C5061&amp;$B5061,Mapping!$C:$G,5,0)</f>
        <v>OTC</v>
      </c>
      <c r="L5061" t="str">
        <f>VLOOKUP(J5061&amp;H5061,Mapping!J:K,2,0)</f>
        <v>Other OTC Products</v>
      </c>
      <c r="M5061" t="str">
        <f>IF(OR(I5061="PIZ BUIN",I5061="LISTERINE"),VLOOKUP(E5061,MAPEO!C:D,2,0)&amp;" "&amp;H5061,VLOOKUP(E5061,MAPEO!C:D,2,0))</f>
        <v>Other OTC products</v>
      </c>
      <c r="N5061" t="str">
        <f>VLOOKUP(F5061,MD!A:B,2,0)</f>
        <v>YTD 2015</v>
      </c>
    </row>
    <row r="5062" spans="1:14">
      <c r="A5062" t="s">
        <v>133</v>
      </c>
      <c r="B5062" t="s">
        <v>0</v>
      </c>
      <c r="C5062" t="s">
        <v>238</v>
      </c>
      <c r="D5062" t="s">
        <v>452</v>
      </c>
      <c r="E5062" t="s">
        <v>452</v>
      </c>
      <c r="F5062" t="s">
        <v>97</v>
      </c>
      <c r="G5062" s="3">
        <v>30.6</v>
      </c>
      <c r="H5062" s="3" t="str">
        <f>VLOOKUP($A5062&amp;$C5062&amp;$B5062,Mapping!$C:$G,3,0)</f>
        <v>PHARMA</v>
      </c>
      <c r="I5062" t="str">
        <f>VLOOKUP($A5062&amp;$C5062&amp;$B5062,Mapping!$C:$G,4,0)</f>
        <v>Other OTC</v>
      </c>
      <c r="J5062" t="str">
        <f t="shared" si="79"/>
        <v>OTHER OTC</v>
      </c>
      <c r="K5062" t="str">
        <f>VLOOKUP($A5062&amp;$C5062&amp;$B5062,Mapping!$C:$G,5,0)</f>
        <v>OTC</v>
      </c>
      <c r="L5062" t="str">
        <f>VLOOKUP(J5062&amp;H5062,Mapping!J:K,2,0)</f>
        <v>Other OTC Products</v>
      </c>
      <c r="M5062" t="str">
        <f>IF(OR(I5062="PIZ BUIN",I5062="LISTERINE"),VLOOKUP(E5062,MAPEO!C:D,2,0)&amp;" "&amp;H5062,VLOOKUP(E5062,MAPEO!C:D,2,0))</f>
        <v>Other OTC products</v>
      </c>
      <c r="N5062" t="str">
        <f>VLOOKUP(F5062,MD!A:B,2,0)</f>
        <v>YTD 2015</v>
      </c>
    </row>
    <row r="5063" spans="1:14">
      <c r="A5063" t="s">
        <v>133</v>
      </c>
      <c r="B5063" t="s">
        <v>0</v>
      </c>
      <c r="C5063" t="s">
        <v>238</v>
      </c>
      <c r="D5063" t="s">
        <v>452</v>
      </c>
      <c r="E5063" t="s">
        <v>452</v>
      </c>
      <c r="F5063" t="s">
        <v>101</v>
      </c>
      <c r="G5063" s="3">
        <v>-4.28</v>
      </c>
      <c r="H5063" s="3" t="str">
        <f>VLOOKUP($A5063&amp;$C5063&amp;$B5063,Mapping!$C:$G,3,0)</f>
        <v>PHARMA</v>
      </c>
      <c r="I5063" t="str">
        <f>VLOOKUP($A5063&amp;$C5063&amp;$B5063,Mapping!$C:$G,4,0)</f>
        <v>Other OTC</v>
      </c>
      <c r="J5063" t="str">
        <f t="shared" si="79"/>
        <v>OTHER OTC</v>
      </c>
      <c r="K5063" t="str">
        <f>VLOOKUP($A5063&amp;$C5063&amp;$B5063,Mapping!$C:$G,5,0)</f>
        <v>OTC</v>
      </c>
      <c r="L5063" t="str">
        <f>VLOOKUP(J5063&amp;H5063,Mapping!J:K,2,0)</f>
        <v>Other OTC Products</v>
      </c>
      <c r="M5063" t="str">
        <f>IF(OR(I5063="PIZ BUIN",I5063="LISTERINE"),VLOOKUP(E5063,MAPEO!C:D,2,0)&amp;" "&amp;H5063,VLOOKUP(E5063,MAPEO!C:D,2,0))</f>
        <v>Other OTC products</v>
      </c>
      <c r="N5063" t="str">
        <f>VLOOKUP(F5063,MD!A:B,2,0)</f>
        <v>YTD 2015</v>
      </c>
    </row>
    <row r="5064" spans="1:14">
      <c r="A5064" t="s">
        <v>133</v>
      </c>
      <c r="B5064" t="s">
        <v>0</v>
      </c>
      <c r="C5064" t="s">
        <v>238</v>
      </c>
      <c r="D5064" t="s">
        <v>452</v>
      </c>
      <c r="E5064" t="s">
        <v>452</v>
      </c>
      <c r="F5064" t="s">
        <v>104</v>
      </c>
      <c r="G5064" s="3">
        <v>-0.23</v>
      </c>
      <c r="H5064" s="3" t="str">
        <f>VLOOKUP($A5064&amp;$C5064&amp;$B5064,Mapping!$C:$G,3,0)</f>
        <v>PHARMA</v>
      </c>
      <c r="I5064" t="str">
        <f>VLOOKUP($A5064&amp;$C5064&amp;$B5064,Mapping!$C:$G,4,0)</f>
        <v>Other OTC</v>
      </c>
      <c r="J5064" t="str">
        <f t="shared" si="79"/>
        <v>OTHER OTC</v>
      </c>
      <c r="K5064" t="str">
        <f>VLOOKUP($A5064&amp;$C5064&amp;$B5064,Mapping!$C:$G,5,0)</f>
        <v>OTC</v>
      </c>
      <c r="L5064" t="str">
        <f>VLOOKUP(J5064&amp;H5064,Mapping!J:K,2,0)</f>
        <v>Other OTC Products</v>
      </c>
      <c r="M5064" t="str">
        <f>IF(OR(I5064="PIZ BUIN",I5064="LISTERINE"),VLOOKUP(E5064,MAPEO!C:D,2,0)&amp;" "&amp;H5064,VLOOKUP(E5064,MAPEO!C:D,2,0))</f>
        <v>Other OTC products</v>
      </c>
      <c r="N5064" t="str">
        <f>VLOOKUP(F5064,MD!A:B,2,0)</f>
        <v>YTD 2015</v>
      </c>
    </row>
    <row r="5065" spans="1:14">
      <c r="A5065" t="s">
        <v>133</v>
      </c>
      <c r="B5065" t="s">
        <v>0</v>
      </c>
      <c r="C5065" t="s">
        <v>238</v>
      </c>
      <c r="D5065" t="s">
        <v>452</v>
      </c>
      <c r="E5065" t="s">
        <v>452</v>
      </c>
      <c r="F5065" t="s">
        <v>105</v>
      </c>
      <c r="G5065" s="3">
        <v>331.83</v>
      </c>
      <c r="H5065" s="3" t="str">
        <f>VLOOKUP($A5065&amp;$C5065&amp;$B5065,Mapping!$C:$G,3,0)</f>
        <v>PHARMA</v>
      </c>
      <c r="I5065" t="str">
        <f>VLOOKUP($A5065&amp;$C5065&amp;$B5065,Mapping!$C:$G,4,0)</f>
        <v>Other OTC</v>
      </c>
      <c r="J5065" t="str">
        <f t="shared" si="79"/>
        <v>OTHER OTC</v>
      </c>
      <c r="K5065" t="str">
        <f>VLOOKUP($A5065&amp;$C5065&amp;$B5065,Mapping!$C:$G,5,0)</f>
        <v>OTC</v>
      </c>
      <c r="L5065" t="str">
        <f>VLOOKUP(J5065&amp;H5065,Mapping!J:K,2,0)</f>
        <v>Other OTC Products</v>
      </c>
      <c r="M5065" t="str">
        <f>IF(OR(I5065="PIZ BUIN",I5065="LISTERINE"),VLOOKUP(E5065,MAPEO!C:D,2,0)&amp;" "&amp;H5065,VLOOKUP(E5065,MAPEO!C:D,2,0))</f>
        <v>Other OTC products</v>
      </c>
      <c r="N5065" t="str">
        <f>VLOOKUP(F5065,MD!A:B,2,0)</f>
        <v>YTD 2015</v>
      </c>
    </row>
    <row r="5066" spans="1:14">
      <c r="A5066" t="s">
        <v>133</v>
      </c>
      <c r="B5066" t="s">
        <v>0</v>
      </c>
      <c r="C5066" t="s">
        <v>238</v>
      </c>
      <c r="D5066" t="s">
        <v>452</v>
      </c>
      <c r="E5066" t="s">
        <v>452</v>
      </c>
      <c r="F5066" t="s">
        <v>106</v>
      </c>
      <c r="G5066" s="3">
        <v>-6.36</v>
      </c>
      <c r="H5066" s="3" t="str">
        <f>VLOOKUP($A5066&amp;$C5066&amp;$B5066,Mapping!$C:$G,3,0)</f>
        <v>PHARMA</v>
      </c>
      <c r="I5066" t="str">
        <f>VLOOKUP($A5066&amp;$C5066&amp;$B5066,Mapping!$C:$G,4,0)</f>
        <v>Other OTC</v>
      </c>
      <c r="J5066" t="str">
        <f t="shared" si="79"/>
        <v>OTHER OTC</v>
      </c>
      <c r="K5066" t="str">
        <f>VLOOKUP($A5066&amp;$C5066&amp;$B5066,Mapping!$C:$G,5,0)</f>
        <v>OTC</v>
      </c>
      <c r="L5066" t="str">
        <f>VLOOKUP(J5066&amp;H5066,Mapping!J:K,2,0)</f>
        <v>Other OTC Products</v>
      </c>
      <c r="M5066" t="str">
        <f>IF(OR(I5066="PIZ BUIN",I5066="LISTERINE"),VLOOKUP(E5066,MAPEO!C:D,2,0)&amp;" "&amp;H5066,VLOOKUP(E5066,MAPEO!C:D,2,0))</f>
        <v>Other OTC products</v>
      </c>
      <c r="N5066" t="str">
        <f>VLOOKUP(F5066,MD!A:B,2,0)</f>
        <v>YTD 2015</v>
      </c>
    </row>
    <row r="5067" spans="1:14">
      <c r="A5067" t="s">
        <v>133</v>
      </c>
      <c r="B5067" t="s">
        <v>0</v>
      </c>
      <c r="C5067" t="s">
        <v>238</v>
      </c>
      <c r="D5067" t="s">
        <v>452</v>
      </c>
      <c r="E5067" t="s">
        <v>452</v>
      </c>
      <c r="F5067" t="s">
        <v>108</v>
      </c>
      <c r="G5067" s="3">
        <v>-15.03</v>
      </c>
      <c r="H5067" s="3" t="str">
        <f>VLOOKUP($A5067&amp;$C5067&amp;$B5067,Mapping!$C:$G,3,0)</f>
        <v>PHARMA</v>
      </c>
      <c r="I5067" t="str">
        <f>VLOOKUP($A5067&amp;$C5067&amp;$B5067,Mapping!$C:$G,4,0)</f>
        <v>Other OTC</v>
      </c>
      <c r="J5067" t="str">
        <f t="shared" si="79"/>
        <v>OTHER OTC</v>
      </c>
      <c r="K5067" t="str">
        <f>VLOOKUP($A5067&amp;$C5067&amp;$B5067,Mapping!$C:$G,5,0)</f>
        <v>OTC</v>
      </c>
      <c r="L5067" t="str">
        <f>VLOOKUP(J5067&amp;H5067,Mapping!J:K,2,0)</f>
        <v>Other OTC Products</v>
      </c>
      <c r="M5067" t="str">
        <f>IF(OR(I5067="PIZ BUIN",I5067="LISTERINE"),VLOOKUP(E5067,MAPEO!C:D,2,0)&amp;" "&amp;H5067,VLOOKUP(E5067,MAPEO!C:D,2,0))</f>
        <v>Other OTC products</v>
      </c>
      <c r="N5067">
        <f>VLOOKUP(F5067,MD!A:B,2,0)</f>
        <v>0</v>
      </c>
    </row>
    <row r="5068" spans="1:14">
      <c r="A5068" t="s">
        <v>133</v>
      </c>
      <c r="B5068" t="s">
        <v>0</v>
      </c>
      <c r="C5068" t="s">
        <v>238</v>
      </c>
      <c r="D5068" t="s">
        <v>452</v>
      </c>
      <c r="E5068" t="s">
        <v>452</v>
      </c>
      <c r="F5068" t="s">
        <v>109</v>
      </c>
      <c r="G5068" s="3">
        <v>-11.54</v>
      </c>
      <c r="H5068" s="3" t="str">
        <f>VLOOKUP($A5068&amp;$C5068&amp;$B5068,Mapping!$C:$G,3,0)</f>
        <v>PHARMA</v>
      </c>
      <c r="I5068" t="str">
        <f>VLOOKUP($A5068&amp;$C5068&amp;$B5068,Mapping!$C:$G,4,0)</f>
        <v>Other OTC</v>
      </c>
      <c r="J5068" t="str">
        <f t="shared" si="79"/>
        <v>OTHER OTC</v>
      </c>
      <c r="K5068" t="str">
        <f>VLOOKUP($A5068&amp;$C5068&amp;$B5068,Mapping!$C:$G,5,0)</f>
        <v>OTC</v>
      </c>
      <c r="L5068" t="str">
        <f>VLOOKUP(J5068&amp;H5068,Mapping!J:K,2,0)</f>
        <v>Other OTC Products</v>
      </c>
      <c r="M5068" t="str">
        <f>IF(OR(I5068="PIZ BUIN",I5068="LISTERINE"),VLOOKUP(E5068,MAPEO!C:D,2,0)&amp;" "&amp;H5068,VLOOKUP(E5068,MAPEO!C:D,2,0))</f>
        <v>Other OTC products</v>
      </c>
      <c r="N5068">
        <f>VLOOKUP(F5068,MD!A:B,2,0)</f>
        <v>0</v>
      </c>
    </row>
    <row r="5069" spans="1:14">
      <c r="A5069" t="s">
        <v>133</v>
      </c>
      <c r="B5069" t="s">
        <v>0</v>
      </c>
      <c r="C5069" t="s">
        <v>238</v>
      </c>
      <c r="D5069" t="s">
        <v>452</v>
      </c>
      <c r="E5069" t="s">
        <v>452</v>
      </c>
      <c r="F5069" t="s">
        <v>111</v>
      </c>
      <c r="G5069" s="3">
        <v>-2.29</v>
      </c>
      <c r="H5069" s="3" t="str">
        <f>VLOOKUP($A5069&amp;$C5069&amp;$B5069,Mapping!$C:$G,3,0)</f>
        <v>PHARMA</v>
      </c>
      <c r="I5069" t="str">
        <f>VLOOKUP($A5069&amp;$C5069&amp;$B5069,Mapping!$C:$G,4,0)</f>
        <v>Other OTC</v>
      </c>
      <c r="J5069" t="str">
        <f t="shared" si="79"/>
        <v>OTHER OTC</v>
      </c>
      <c r="K5069" t="str">
        <f>VLOOKUP($A5069&amp;$C5069&amp;$B5069,Mapping!$C:$G,5,0)</f>
        <v>OTC</v>
      </c>
      <c r="L5069" t="str">
        <f>VLOOKUP(J5069&amp;H5069,Mapping!J:K,2,0)</f>
        <v>Other OTC Products</v>
      </c>
      <c r="M5069" t="str">
        <f>IF(OR(I5069="PIZ BUIN",I5069="LISTERINE"),VLOOKUP(E5069,MAPEO!C:D,2,0)&amp;" "&amp;H5069,VLOOKUP(E5069,MAPEO!C:D,2,0))</f>
        <v>Other OTC products</v>
      </c>
      <c r="N5069">
        <f>VLOOKUP(F5069,MD!A:B,2,0)</f>
        <v>0</v>
      </c>
    </row>
    <row r="5070" spans="1:14">
      <c r="A5070" t="s">
        <v>133</v>
      </c>
      <c r="B5070" t="s">
        <v>0</v>
      </c>
      <c r="C5070" t="s">
        <v>238</v>
      </c>
      <c r="D5070" t="s">
        <v>452</v>
      </c>
      <c r="E5070" t="s">
        <v>452</v>
      </c>
      <c r="F5070" t="s">
        <v>114</v>
      </c>
      <c r="G5070" s="3">
        <v>-2.44</v>
      </c>
      <c r="H5070" s="3" t="str">
        <f>VLOOKUP($A5070&amp;$C5070&amp;$B5070,Mapping!$C:$G,3,0)</f>
        <v>PHARMA</v>
      </c>
      <c r="I5070" t="str">
        <f>VLOOKUP($A5070&amp;$C5070&amp;$B5070,Mapping!$C:$G,4,0)</f>
        <v>Other OTC</v>
      </c>
      <c r="J5070" t="str">
        <f t="shared" si="79"/>
        <v>OTHER OTC</v>
      </c>
      <c r="K5070" t="str">
        <f>VLOOKUP($A5070&amp;$C5070&amp;$B5070,Mapping!$C:$G,5,0)</f>
        <v>OTC</v>
      </c>
      <c r="L5070" t="str">
        <f>VLOOKUP(J5070&amp;H5070,Mapping!J:K,2,0)</f>
        <v>Other OTC Products</v>
      </c>
      <c r="M5070" t="str">
        <f>IF(OR(I5070="PIZ BUIN",I5070="LISTERINE"),VLOOKUP(E5070,MAPEO!C:D,2,0)&amp;" "&amp;H5070,VLOOKUP(E5070,MAPEO!C:D,2,0))</f>
        <v>Other OTC products</v>
      </c>
      <c r="N5070">
        <f>VLOOKUP(F5070,MD!A:B,2,0)</f>
        <v>0</v>
      </c>
    </row>
    <row r="5071" spans="1:14">
      <c r="A5071" t="s">
        <v>133</v>
      </c>
      <c r="B5071" t="s">
        <v>0</v>
      </c>
      <c r="C5071" t="s">
        <v>238</v>
      </c>
      <c r="D5071" t="s">
        <v>452</v>
      </c>
      <c r="E5071" t="s">
        <v>452</v>
      </c>
      <c r="F5071" t="s">
        <v>117</v>
      </c>
      <c r="G5071" s="3">
        <v>-5.95</v>
      </c>
      <c r="H5071" s="3" t="str">
        <f>VLOOKUP($A5071&amp;$C5071&amp;$B5071,Mapping!$C:$G,3,0)</f>
        <v>PHARMA</v>
      </c>
      <c r="I5071" t="str">
        <f>VLOOKUP($A5071&amp;$C5071&amp;$B5071,Mapping!$C:$G,4,0)</f>
        <v>Other OTC</v>
      </c>
      <c r="J5071" t="str">
        <f t="shared" si="79"/>
        <v>OTHER OTC</v>
      </c>
      <c r="K5071" t="str">
        <f>VLOOKUP($A5071&amp;$C5071&amp;$B5071,Mapping!$C:$G,5,0)</f>
        <v>OTC</v>
      </c>
      <c r="L5071" t="str">
        <f>VLOOKUP(J5071&amp;H5071,Mapping!J:K,2,0)</f>
        <v>Other OTC Products</v>
      </c>
      <c r="M5071" t="str">
        <f>IF(OR(I5071="PIZ BUIN",I5071="LISTERINE"),VLOOKUP(E5071,MAPEO!C:D,2,0)&amp;" "&amp;H5071,VLOOKUP(E5071,MAPEO!C:D,2,0))</f>
        <v>Other OTC products</v>
      </c>
      <c r="N5071" t="str">
        <f>VLOOKUP(F5071,MD!A:B,2,0)</f>
        <v>YTD 2016</v>
      </c>
    </row>
    <row r="5072" spans="1:14">
      <c r="A5072" t="s">
        <v>133</v>
      </c>
      <c r="B5072" t="s">
        <v>0</v>
      </c>
      <c r="C5072" t="s">
        <v>241</v>
      </c>
      <c r="D5072" t="s">
        <v>241</v>
      </c>
      <c r="E5072" t="s">
        <v>241</v>
      </c>
      <c r="F5072" t="s">
        <v>482</v>
      </c>
      <c r="G5072" s="3">
        <v>-1.63</v>
      </c>
      <c r="H5072" s="3" t="str">
        <f>VLOOKUP($A5072&amp;$C5072&amp;$B5072,Mapping!$C:$G,3,0)</f>
        <v>Beauty</v>
      </c>
      <c r="I5072" t="str">
        <f>VLOOKUP($A5072&amp;$C5072&amp;$B5072,Mapping!$C:$G,4,0)</f>
        <v>Penaten</v>
      </c>
      <c r="J5072" t="str">
        <f t="shared" si="79"/>
        <v>PENATEN</v>
      </c>
      <c r="K5072" t="str">
        <f>VLOOKUP($A5072&amp;$C5072&amp;$B5072,Mapping!$C:$G,5,0)</f>
        <v>Adult Skin Care</v>
      </c>
      <c r="L5072" t="str">
        <f>VLOOKUP(J5072&amp;H5072,Mapping!J:K,2,0)</f>
        <v>Penaten</v>
      </c>
      <c r="M5072" t="str">
        <f>IF(OR(I5072="PIZ BUIN",I5072="LISTERINE"),VLOOKUP(E5072,MAPEO!C:D,2,0)&amp;" "&amp;H5072,VLOOKUP(E5072,MAPEO!C:D,2,0))</f>
        <v>Penaten</v>
      </c>
      <c r="N5072">
        <f>VLOOKUP(F5072,MD!A:B,2,0)</f>
        <v>0</v>
      </c>
    </row>
    <row r="5073" spans="1:14">
      <c r="A5073" t="s">
        <v>133</v>
      </c>
      <c r="B5073" t="s">
        <v>0</v>
      </c>
      <c r="C5073" t="s">
        <v>241</v>
      </c>
      <c r="D5073" t="s">
        <v>241</v>
      </c>
      <c r="E5073" t="s">
        <v>241</v>
      </c>
      <c r="F5073" t="s">
        <v>483</v>
      </c>
      <c r="G5073" s="3">
        <v>-46.68</v>
      </c>
      <c r="H5073" s="3" t="str">
        <f>VLOOKUP($A5073&amp;$C5073&amp;$B5073,Mapping!$C:$G,3,0)</f>
        <v>Beauty</v>
      </c>
      <c r="I5073" t="str">
        <f>VLOOKUP($A5073&amp;$C5073&amp;$B5073,Mapping!$C:$G,4,0)</f>
        <v>Penaten</v>
      </c>
      <c r="J5073" t="str">
        <f t="shared" si="79"/>
        <v>PENATEN</v>
      </c>
      <c r="K5073" t="str">
        <f>VLOOKUP($A5073&amp;$C5073&amp;$B5073,Mapping!$C:$G,5,0)</f>
        <v>Adult Skin Care</v>
      </c>
      <c r="L5073" t="str">
        <f>VLOOKUP(J5073&amp;H5073,Mapping!J:K,2,0)</f>
        <v>Penaten</v>
      </c>
      <c r="M5073" t="str">
        <f>IF(OR(I5073="PIZ BUIN",I5073="LISTERINE"),VLOOKUP(E5073,MAPEO!C:D,2,0)&amp;" "&amp;H5073,VLOOKUP(E5073,MAPEO!C:D,2,0))</f>
        <v>Penaten</v>
      </c>
      <c r="N5073">
        <f>VLOOKUP(F5073,MD!A:B,2,0)</f>
        <v>0</v>
      </c>
    </row>
    <row r="5074" spans="1:14">
      <c r="A5074" t="s">
        <v>133</v>
      </c>
      <c r="B5074" t="s">
        <v>0</v>
      </c>
      <c r="C5074" t="s">
        <v>241</v>
      </c>
      <c r="D5074" t="s">
        <v>241</v>
      </c>
      <c r="E5074" t="s">
        <v>241</v>
      </c>
      <c r="F5074" t="s">
        <v>484</v>
      </c>
      <c r="G5074" s="3">
        <v>-41.77</v>
      </c>
      <c r="H5074" s="3" t="str">
        <f>VLOOKUP($A5074&amp;$C5074&amp;$B5074,Mapping!$C:$G,3,0)</f>
        <v>Beauty</v>
      </c>
      <c r="I5074" t="str">
        <f>VLOOKUP($A5074&amp;$C5074&amp;$B5074,Mapping!$C:$G,4,0)</f>
        <v>Penaten</v>
      </c>
      <c r="J5074" t="str">
        <f t="shared" si="79"/>
        <v>PENATEN</v>
      </c>
      <c r="K5074" t="str">
        <f>VLOOKUP($A5074&amp;$C5074&amp;$B5074,Mapping!$C:$G,5,0)</f>
        <v>Adult Skin Care</v>
      </c>
      <c r="L5074" t="str">
        <f>VLOOKUP(J5074&amp;H5074,Mapping!J:K,2,0)</f>
        <v>Penaten</v>
      </c>
      <c r="M5074" t="str">
        <f>IF(OR(I5074="PIZ BUIN",I5074="LISTERINE"),VLOOKUP(E5074,MAPEO!C:D,2,0)&amp;" "&amp;H5074,VLOOKUP(E5074,MAPEO!C:D,2,0))</f>
        <v>Penaten</v>
      </c>
      <c r="N5074">
        <f>VLOOKUP(F5074,MD!A:B,2,0)</f>
        <v>0</v>
      </c>
    </row>
    <row r="5075" spans="1:14">
      <c r="A5075" t="s">
        <v>133</v>
      </c>
      <c r="B5075" t="s">
        <v>0</v>
      </c>
      <c r="C5075" t="s">
        <v>241</v>
      </c>
      <c r="D5075" t="s">
        <v>241</v>
      </c>
      <c r="E5075" t="s">
        <v>241</v>
      </c>
      <c r="F5075" t="s">
        <v>485</v>
      </c>
      <c r="G5075" s="3">
        <v>-11.2</v>
      </c>
      <c r="H5075" s="3" t="str">
        <f>VLOOKUP($A5075&amp;$C5075&amp;$B5075,Mapping!$C:$G,3,0)</f>
        <v>Beauty</v>
      </c>
      <c r="I5075" t="str">
        <f>VLOOKUP($A5075&amp;$C5075&amp;$B5075,Mapping!$C:$G,4,0)</f>
        <v>Penaten</v>
      </c>
      <c r="J5075" t="str">
        <f t="shared" si="79"/>
        <v>PENATEN</v>
      </c>
      <c r="K5075" t="str">
        <f>VLOOKUP($A5075&amp;$C5075&amp;$B5075,Mapping!$C:$G,5,0)</f>
        <v>Adult Skin Care</v>
      </c>
      <c r="L5075" t="str">
        <f>VLOOKUP(J5075&amp;H5075,Mapping!J:K,2,0)</f>
        <v>Penaten</v>
      </c>
      <c r="M5075" t="str">
        <f>IF(OR(I5075="PIZ BUIN",I5075="LISTERINE"),VLOOKUP(E5075,MAPEO!C:D,2,0)&amp;" "&amp;H5075,VLOOKUP(E5075,MAPEO!C:D,2,0))</f>
        <v>Penaten</v>
      </c>
      <c r="N5075">
        <f>VLOOKUP(F5075,MD!A:B,2,0)</f>
        <v>0</v>
      </c>
    </row>
    <row r="5076" spans="1:14">
      <c r="A5076" t="s">
        <v>133</v>
      </c>
      <c r="B5076" t="s">
        <v>0</v>
      </c>
      <c r="C5076" t="s">
        <v>241</v>
      </c>
      <c r="D5076" t="s">
        <v>241</v>
      </c>
      <c r="E5076" t="s">
        <v>241</v>
      </c>
      <c r="F5076" t="s">
        <v>486</v>
      </c>
      <c r="G5076" s="3">
        <v>-9.98</v>
      </c>
      <c r="H5076" s="3" t="str">
        <f>VLOOKUP($A5076&amp;$C5076&amp;$B5076,Mapping!$C:$G,3,0)</f>
        <v>Beauty</v>
      </c>
      <c r="I5076" t="str">
        <f>VLOOKUP($A5076&amp;$C5076&amp;$B5076,Mapping!$C:$G,4,0)</f>
        <v>Penaten</v>
      </c>
      <c r="J5076" t="str">
        <f t="shared" si="79"/>
        <v>PENATEN</v>
      </c>
      <c r="K5076" t="str">
        <f>VLOOKUP($A5076&amp;$C5076&amp;$B5076,Mapping!$C:$G,5,0)</f>
        <v>Adult Skin Care</v>
      </c>
      <c r="L5076" t="str">
        <f>VLOOKUP(J5076&amp;H5076,Mapping!J:K,2,0)</f>
        <v>Penaten</v>
      </c>
      <c r="M5076" t="str">
        <f>IF(OR(I5076="PIZ BUIN",I5076="LISTERINE"),VLOOKUP(E5076,MAPEO!C:D,2,0)&amp;" "&amp;H5076,VLOOKUP(E5076,MAPEO!C:D,2,0))</f>
        <v>Penaten</v>
      </c>
      <c r="N5076">
        <f>VLOOKUP(F5076,MD!A:B,2,0)</f>
        <v>0</v>
      </c>
    </row>
    <row r="5077" spans="1:14">
      <c r="A5077" t="s">
        <v>133</v>
      </c>
      <c r="B5077" t="s">
        <v>0</v>
      </c>
      <c r="C5077" t="s">
        <v>241</v>
      </c>
      <c r="D5077" t="s">
        <v>241</v>
      </c>
      <c r="E5077" t="s">
        <v>241</v>
      </c>
      <c r="F5077" t="s">
        <v>487</v>
      </c>
      <c r="G5077" s="3">
        <v>-626.21</v>
      </c>
      <c r="H5077" s="3" t="str">
        <f>VLOOKUP($A5077&amp;$C5077&amp;$B5077,Mapping!$C:$G,3,0)</f>
        <v>Beauty</v>
      </c>
      <c r="I5077" t="str">
        <f>VLOOKUP($A5077&amp;$C5077&amp;$B5077,Mapping!$C:$G,4,0)</f>
        <v>Penaten</v>
      </c>
      <c r="J5077" t="str">
        <f t="shared" si="79"/>
        <v>PENATEN</v>
      </c>
      <c r="K5077" t="str">
        <f>VLOOKUP($A5077&amp;$C5077&amp;$B5077,Mapping!$C:$G,5,0)</f>
        <v>Adult Skin Care</v>
      </c>
      <c r="L5077" t="str">
        <f>VLOOKUP(J5077&amp;H5077,Mapping!J:K,2,0)</f>
        <v>Penaten</v>
      </c>
      <c r="M5077" t="str">
        <f>IF(OR(I5077="PIZ BUIN",I5077="LISTERINE"),VLOOKUP(E5077,MAPEO!C:D,2,0)&amp;" "&amp;H5077,VLOOKUP(E5077,MAPEO!C:D,2,0))</f>
        <v>Penaten</v>
      </c>
      <c r="N5077">
        <f>VLOOKUP(F5077,MD!A:B,2,0)</f>
        <v>0</v>
      </c>
    </row>
    <row r="5078" spans="1:14">
      <c r="A5078" t="s">
        <v>133</v>
      </c>
      <c r="B5078" t="s">
        <v>0</v>
      </c>
      <c r="C5078" t="s">
        <v>241</v>
      </c>
      <c r="D5078" t="s">
        <v>241</v>
      </c>
      <c r="E5078" t="s">
        <v>241</v>
      </c>
      <c r="F5078" t="s">
        <v>488</v>
      </c>
      <c r="G5078" s="3">
        <v>-80.36</v>
      </c>
      <c r="H5078" s="3" t="str">
        <f>VLOOKUP($A5078&amp;$C5078&amp;$B5078,Mapping!$C:$G,3,0)</f>
        <v>Beauty</v>
      </c>
      <c r="I5078" t="str">
        <f>VLOOKUP($A5078&amp;$C5078&amp;$B5078,Mapping!$C:$G,4,0)</f>
        <v>Penaten</v>
      </c>
      <c r="J5078" t="str">
        <f t="shared" si="79"/>
        <v>PENATEN</v>
      </c>
      <c r="K5078" t="str">
        <f>VLOOKUP($A5078&amp;$C5078&amp;$B5078,Mapping!$C:$G,5,0)</f>
        <v>Adult Skin Care</v>
      </c>
      <c r="L5078" t="str">
        <f>VLOOKUP(J5078&amp;H5078,Mapping!J:K,2,0)</f>
        <v>Penaten</v>
      </c>
      <c r="M5078" t="str">
        <f>IF(OR(I5078="PIZ BUIN",I5078="LISTERINE"),VLOOKUP(E5078,MAPEO!C:D,2,0)&amp;" "&amp;H5078,VLOOKUP(E5078,MAPEO!C:D,2,0))</f>
        <v>Penaten</v>
      </c>
      <c r="N5078">
        <f>VLOOKUP(F5078,MD!A:B,2,0)</f>
        <v>0</v>
      </c>
    </row>
    <row r="5079" spans="1:14">
      <c r="A5079" t="s">
        <v>133</v>
      </c>
      <c r="B5079" t="s">
        <v>0</v>
      </c>
      <c r="C5079" t="s">
        <v>241</v>
      </c>
      <c r="D5079" t="s">
        <v>241</v>
      </c>
      <c r="E5079" t="s">
        <v>241</v>
      </c>
      <c r="F5079" t="s">
        <v>489</v>
      </c>
      <c r="G5079" s="3">
        <v>-22.72</v>
      </c>
      <c r="H5079" s="3" t="str">
        <f>VLOOKUP($A5079&amp;$C5079&amp;$B5079,Mapping!$C:$G,3,0)</f>
        <v>Beauty</v>
      </c>
      <c r="I5079" t="str">
        <f>VLOOKUP($A5079&amp;$C5079&amp;$B5079,Mapping!$C:$G,4,0)</f>
        <v>Penaten</v>
      </c>
      <c r="J5079" t="str">
        <f t="shared" si="79"/>
        <v>PENATEN</v>
      </c>
      <c r="K5079" t="str">
        <f>VLOOKUP($A5079&amp;$C5079&amp;$B5079,Mapping!$C:$G,5,0)</f>
        <v>Adult Skin Care</v>
      </c>
      <c r="L5079" t="str">
        <f>VLOOKUP(J5079&amp;H5079,Mapping!J:K,2,0)</f>
        <v>Penaten</v>
      </c>
      <c r="M5079" t="str">
        <f>IF(OR(I5079="PIZ BUIN",I5079="LISTERINE"),VLOOKUP(E5079,MAPEO!C:D,2,0)&amp;" "&amp;H5079,VLOOKUP(E5079,MAPEO!C:D,2,0))</f>
        <v>Penaten</v>
      </c>
      <c r="N5079">
        <f>VLOOKUP(F5079,MD!A:B,2,0)</f>
        <v>0</v>
      </c>
    </row>
    <row r="5080" spans="1:14">
      <c r="A5080" t="s">
        <v>133</v>
      </c>
      <c r="B5080" t="s">
        <v>0</v>
      </c>
      <c r="C5080" t="s">
        <v>241</v>
      </c>
      <c r="D5080" t="s">
        <v>241</v>
      </c>
      <c r="E5080" t="s">
        <v>241</v>
      </c>
      <c r="F5080" t="s">
        <v>490</v>
      </c>
      <c r="G5080" s="3">
        <v>328.57</v>
      </c>
      <c r="H5080" s="3" t="str">
        <f>VLOOKUP($A5080&amp;$C5080&amp;$B5080,Mapping!$C:$G,3,0)</f>
        <v>Beauty</v>
      </c>
      <c r="I5080" t="str">
        <f>VLOOKUP($A5080&amp;$C5080&amp;$B5080,Mapping!$C:$G,4,0)</f>
        <v>Penaten</v>
      </c>
      <c r="J5080" t="str">
        <f t="shared" si="79"/>
        <v>PENATEN</v>
      </c>
      <c r="K5080" t="str">
        <f>VLOOKUP($A5080&amp;$C5080&amp;$B5080,Mapping!$C:$G,5,0)</f>
        <v>Adult Skin Care</v>
      </c>
      <c r="L5080" t="str">
        <f>VLOOKUP(J5080&amp;H5080,Mapping!J:K,2,0)</f>
        <v>Penaten</v>
      </c>
      <c r="M5080" t="str">
        <f>IF(OR(I5080="PIZ BUIN",I5080="LISTERINE"),VLOOKUP(E5080,MAPEO!C:D,2,0)&amp;" "&amp;H5080,VLOOKUP(E5080,MAPEO!C:D,2,0))</f>
        <v>Penaten</v>
      </c>
      <c r="N5080">
        <f>VLOOKUP(F5080,MD!A:B,2,0)</f>
        <v>0</v>
      </c>
    </row>
    <row r="5081" spans="1:14">
      <c r="A5081" t="s">
        <v>133</v>
      </c>
      <c r="B5081" t="s">
        <v>0</v>
      </c>
      <c r="C5081" t="s">
        <v>241</v>
      </c>
      <c r="D5081" t="s">
        <v>241</v>
      </c>
      <c r="E5081" t="s">
        <v>241</v>
      </c>
      <c r="F5081" t="s">
        <v>491</v>
      </c>
      <c r="G5081" s="3">
        <v>-99.66</v>
      </c>
      <c r="H5081" s="3" t="str">
        <f>VLOOKUP($A5081&amp;$C5081&amp;$B5081,Mapping!$C:$G,3,0)</f>
        <v>Beauty</v>
      </c>
      <c r="I5081" t="str">
        <f>VLOOKUP($A5081&amp;$C5081&amp;$B5081,Mapping!$C:$G,4,0)</f>
        <v>Penaten</v>
      </c>
      <c r="J5081" t="str">
        <f t="shared" si="79"/>
        <v>PENATEN</v>
      </c>
      <c r="K5081" t="str">
        <f>VLOOKUP($A5081&amp;$C5081&amp;$B5081,Mapping!$C:$G,5,0)</f>
        <v>Adult Skin Care</v>
      </c>
      <c r="L5081" t="str">
        <f>VLOOKUP(J5081&amp;H5081,Mapping!J:K,2,0)</f>
        <v>Penaten</v>
      </c>
      <c r="M5081" t="str">
        <f>IF(OR(I5081="PIZ BUIN",I5081="LISTERINE"),VLOOKUP(E5081,MAPEO!C:D,2,0)&amp;" "&amp;H5081,VLOOKUP(E5081,MAPEO!C:D,2,0))</f>
        <v>Penaten</v>
      </c>
      <c r="N5081">
        <f>VLOOKUP(F5081,MD!A:B,2,0)</f>
        <v>0</v>
      </c>
    </row>
    <row r="5082" spans="1:14">
      <c r="A5082" t="s">
        <v>133</v>
      </c>
      <c r="B5082" t="s">
        <v>0</v>
      </c>
      <c r="C5082" t="s">
        <v>241</v>
      </c>
      <c r="D5082" t="s">
        <v>241</v>
      </c>
      <c r="E5082" t="s">
        <v>241</v>
      </c>
      <c r="F5082" t="s">
        <v>492</v>
      </c>
      <c r="G5082" s="3">
        <v>-54.22</v>
      </c>
      <c r="H5082" s="3" t="str">
        <f>VLOOKUP($A5082&amp;$C5082&amp;$B5082,Mapping!$C:$G,3,0)</f>
        <v>Beauty</v>
      </c>
      <c r="I5082" t="str">
        <f>VLOOKUP($A5082&amp;$C5082&amp;$B5082,Mapping!$C:$G,4,0)</f>
        <v>Penaten</v>
      </c>
      <c r="J5082" t="str">
        <f t="shared" si="79"/>
        <v>PENATEN</v>
      </c>
      <c r="K5082" t="str">
        <f>VLOOKUP($A5082&amp;$C5082&amp;$B5082,Mapping!$C:$G,5,0)</f>
        <v>Adult Skin Care</v>
      </c>
      <c r="L5082" t="str">
        <f>VLOOKUP(J5082&amp;H5082,Mapping!J:K,2,0)</f>
        <v>Penaten</v>
      </c>
      <c r="M5082" t="str">
        <f>IF(OR(I5082="PIZ BUIN",I5082="LISTERINE"),VLOOKUP(E5082,MAPEO!C:D,2,0)&amp;" "&amp;H5082,VLOOKUP(E5082,MAPEO!C:D,2,0))</f>
        <v>Penaten</v>
      </c>
      <c r="N5082">
        <f>VLOOKUP(F5082,MD!A:B,2,0)</f>
        <v>0</v>
      </c>
    </row>
    <row r="5083" spans="1:14">
      <c r="A5083" t="s">
        <v>133</v>
      </c>
      <c r="B5083" t="s">
        <v>0</v>
      </c>
      <c r="C5083" t="s">
        <v>241</v>
      </c>
      <c r="D5083" t="s">
        <v>241</v>
      </c>
      <c r="E5083" t="s">
        <v>241</v>
      </c>
      <c r="F5083" t="s">
        <v>493</v>
      </c>
      <c r="G5083" s="3">
        <v>-507.37</v>
      </c>
      <c r="H5083" s="3" t="str">
        <f>VLOOKUP($A5083&amp;$C5083&amp;$B5083,Mapping!$C:$G,3,0)</f>
        <v>Beauty</v>
      </c>
      <c r="I5083" t="str">
        <f>VLOOKUP($A5083&amp;$C5083&amp;$B5083,Mapping!$C:$G,4,0)</f>
        <v>Penaten</v>
      </c>
      <c r="J5083" t="str">
        <f t="shared" si="79"/>
        <v>PENATEN</v>
      </c>
      <c r="K5083" t="str">
        <f>VLOOKUP($A5083&amp;$C5083&amp;$B5083,Mapping!$C:$G,5,0)</f>
        <v>Adult Skin Care</v>
      </c>
      <c r="L5083" t="str">
        <f>VLOOKUP(J5083&amp;H5083,Mapping!J:K,2,0)</f>
        <v>Penaten</v>
      </c>
      <c r="M5083" t="str">
        <f>IF(OR(I5083="PIZ BUIN",I5083="LISTERINE"),VLOOKUP(E5083,MAPEO!C:D,2,0)&amp;" "&amp;H5083,VLOOKUP(E5083,MAPEO!C:D,2,0))</f>
        <v>Penaten</v>
      </c>
      <c r="N5083">
        <f>VLOOKUP(F5083,MD!A:B,2,0)</f>
        <v>0</v>
      </c>
    </row>
    <row r="5084" spans="1:14">
      <c r="A5084" t="s">
        <v>133</v>
      </c>
      <c r="B5084" t="s">
        <v>0</v>
      </c>
      <c r="C5084" t="s">
        <v>241</v>
      </c>
      <c r="D5084" t="s">
        <v>241</v>
      </c>
      <c r="E5084" t="s">
        <v>241</v>
      </c>
      <c r="F5084" t="s">
        <v>95</v>
      </c>
      <c r="G5084" s="3">
        <v>-6.38</v>
      </c>
      <c r="H5084" s="3" t="str">
        <f>VLOOKUP($A5084&amp;$C5084&amp;$B5084,Mapping!$C:$G,3,0)</f>
        <v>Beauty</v>
      </c>
      <c r="I5084" t="str">
        <f>VLOOKUP($A5084&amp;$C5084&amp;$B5084,Mapping!$C:$G,4,0)</f>
        <v>Penaten</v>
      </c>
      <c r="J5084" t="str">
        <f t="shared" si="79"/>
        <v>PENATEN</v>
      </c>
      <c r="K5084" t="str">
        <f>VLOOKUP($A5084&amp;$C5084&amp;$B5084,Mapping!$C:$G,5,0)</f>
        <v>Adult Skin Care</v>
      </c>
      <c r="L5084" t="str">
        <f>VLOOKUP(J5084&amp;H5084,Mapping!J:K,2,0)</f>
        <v>Penaten</v>
      </c>
      <c r="M5084" t="str">
        <f>IF(OR(I5084="PIZ BUIN",I5084="LISTERINE"),VLOOKUP(E5084,MAPEO!C:D,2,0)&amp;" "&amp;H5084,VLOOKUP(E5084,MAPEO!C:D,2,0))</f>
        <v>Penaten</v>
      </c>
      <c r="N5084" t="str">
        <f>VLOOKUP(F5084,MD!A:B,2,0)</f>
        <v>YTD 2015</v>
      </c>
    </row>
    <row r="5085" spans="1:14">
      <c r="A5085" t="s">
        <v>133</v>
      </c>
      <c r="B5085" t="s">
        <v>0</v>
      </c>
      <c r="C5085" t="s">
        <v>241</v>
      </c>
      <c r="D5085" t="s">
        <v>241</v>
      </c>
      <c r="E5085" t="s">
        <v>241</v>
      </c>
      <c r="F5085" t="s">
        <v>96</v>
      </c>
      <c r="G5085" s="3">
        <v>-4.9800000000000004</v>
      </c>
      <c r="H5085" s="3" t="str">
        <f>VLOOKUP($A5085&amp;$C5085&amp;$B5085,Mapping!$C:$G,3,0)</f>
        <v>Beauty</v>
      </c>
      <c r="I5085" t="str">
        <f>VLOOKUP($A5085&amp;$C5085&amp;$B5085,Mapping!$C:$G,4,0)</f>
        <v>Penaten</v>
      </c>
      <c r="J5085" t="str">
        <f t="shared" si="79"/>
        <v>PENATEN</v>
      </c>
      <c r="K5085" t="str">
        <f>VLOOKUP($A5085&amp;$C5085&amp;$B5085,Mapping!$C:$G,5,0)</f>
        <v>Adult Skin Care</v>
      </c>
      <c r="L5085" t="str">
        <f>VLOOKUP(J5085&amp;H5085,Mapping!J:K,2,0)</f>
        <v>Penaten</v>
      </c>
      <c r="M5085" t="str">
        <f>IF(OR(I5085="PIZ BUIN",I5085="LISTERINE"),VLOOKUP(E5085,MAPEO!C:D,2,0)&amp;" "&amp;H5085,VLOOKUP(E5085,MAPEO!C:D,2,0))</f>
        <v>Penaten</v>
      </c>
      <c r="N5085" t="str">
        <f>VLOOKUP(F5085,MD!A:B,2,0)</f>
        <v>YTD 2015</v>
      </c>
    </row>
    <row r="5086" spans="1:14">
      <c r="A5086" t="s">
        <v>133</v>
      </c>
      <c r="B5086" t="s">
        <v>0</v>
      </c>
      <c r="C5086" t="s">
        <v>241</v>
      </c>
      <c r="D5086" t="s">
        <v>241</v>
      </c>
      <c r="E5086" t="s">
        <v>241</v>
      </c>
      <c r="F5086" t="s">
        <v>97</v>
      </c>
      <c r="G5086" s="3">
        <v>-21.86</v>
      </c>
      <c r="H5086" s="3" t="str">
        <f>VLOOKUP($A5086&amp;$C5086&amp;$B5086,Mapping!$C:$G,3,0)</f>
        <v>Beauty</v>
      </c>
      <c r="I5086" t="str">
        <f>VLOOKUP($A5086&amp;$C5086&amp;$B5086,Mapping!$C:$G,4,0)</f>
        <v>Penaten</v>
      </c>
      <c r="J5086" t="str">
        <f t="shared" si="79"/>
        <v>PENATEN</v>
      </c>
      <c r="K5086" t="str">
        <f>VLOOKUP($A5086&amp;$C5086&amp;$B5086,Mapping!$C:$G,5,0)</f>
        <v>Adult Skin Care</v>
      </c>
      <c r="L5086" t="str">
        <f>VLOOKUP(J5086&amp;H5086,Mapping!J:K,2,0)</f>
        <v>Penaten</v>
      </c>
      <c r="M5086" t="str">
        <f>IF(OR(I5086="PIZ BUIN",I5086="LISTERINE"),VLOOKUP(E5086,MAPEO!C:D,2,0)&amp;" "&amp;H5086,VLOOKUP(E5086,MAPEO!C:D,2,0))</f>
        <v>Penaten</v>
      </c>
      <c r="N5086" t="str">
        <f>VLOOKUP(F5086,MD!A:B,2,0)</f>
        <v>YTD 2015</v>
      </c>
    </row>
    <row r="5087" spans="1:14">
      <c r="A5087" t="s">
        <v>133</v>
      </c>
      <c r="B5087" t="s">
        <v>0</v>
      </c>
      <c r="C5087" t="s">
        <v>241</v>
      </c>
      <c r="D5087" t="s">
        <v>241</v>
      </c>
      <c r="E5087" t="s">
        <v>241</v>
      </c>
      <c r="F5087" t="s">
        <v>101</v>
      </c>
      <c r="G5087" s="3">
        <v>-14.02</v>
      </c>
      <c r="H5087" s="3" t="str">
        <f>VLOOKUP($A5087&amp;$C5087&amp;$B5087,Mapping!$C:$G,3,0)</f>
        <v>Beauty</v>
      </c>
      <c r="I5087" t="str">
        <f>VLOOKUP($A5087&amp;$C5087&amp;$B5087,Mapping!$C:$G,4,0)</f>
        <v>Penaten</v>
      </c>
      <c r="J5087" t="str">
        <f t="shared" si="79"/>
        <v>PENATEN</v>
      </c>
      <c r="K5087" t="str">
        <f>VLOOKUP($A5087&amp;$C5087&amp;$B5087,Mapping!$C:$G,5,0)</f>
        <v>Adult Skin Care</v>
      </c>
      <c r="L5087" t="str">
        <f>VLOOKUP(J5087&amp;H5087,Mapping!J:K,2,0)</f>
        <v>Penaten</v>
      </c>
      <c r="M5087" t="str">
        <f>IF(OR(I5087="PIZ BUIN",I5087="LISTERINE"),VLOOKUP(E5087,MAPEO!C:D,2,0)&amp;" "&amp;H5087,VLOOKUP(E5087,MAPEO!C:D,2,0))</f>
        <v>Penaten</v>
      </c>
      <c r="N5087" t="str">
        <f>VLOOKUP(F5087,MD!A:B,2,0)</f>
        <v>YTD 2015</v>
      </c>
    </row>
    <row r="5088" spans="1:14">
      <c r="A5088" t="s">
        <v>133</v>
      </c>
      <c r="B5088" t="s">
        <v>0</v>
      </c>
      <c r="C5088" t="s">
        <v>241</v>
      </c>
      <c r="D5088" t="s">
        <v>241</v>
      </c>
      <c r="E5088" t="s">
        <v>241</v>
      </c>
      <c r="F5088" t="s">
        <v>104</v>
      </c>
      <c r="G5088" s="3">
        <v>-18.93</v>
      </c>
      <c r="H5088" s="3" t="str">
        <f>VLOOKUP($A5088&amp;$C5088&amp;$B5088,Mapping!$C:$G,3,0)</f>
        <v>Beauty</v>
      </c>
      <c r="I5088" t="str">
        <f>VLOOKUP($A5088&amp;$C5088&amp;$B5088,Mapping!$C:$G,4,0)</f>
        <v>Penaten</v>
      </c>
      <c r="J5088" t="str">
        <f t="shared" si="79"/>
        <v>PENATEN</v>
      </c>
      <c r="K5088" t="str">
        <f>VLOOKUP($A5088&amp;$C5088&amp;$B5088,Mapping!$C:$G,5,0)</f>
        <v>Adult Skin Care</v>
      </c>
      <c r="L5088" t="str">
        <f>VLOOKUP(J5088&amp;H5088,Mapping!J:K,2,0)</f>
        <v>Penaten</v>
      </c>
      <c r="M5088" t="str">
        <f>IF(OR(I5088="PIZ BUIN",I5088="LISTERINE"),VLOOKUP(E5088,MAPEO!C:D,2,0)&amp;" "&amp;H5088,VLOOKUP(E5088,MAPEO!C:D,2,0))</f>
        <v>Penaten</v>
      </c>
      <c r="N5088" t="str">
        <f>VLOOKUP(F5088,MD!A:B,2,0)</f>
        <v>YTD 2015</v>
      </c>
    </row>
    <row r="5089" spans="1:14">
      <c r="A5089" t="s">
        <v>133</v>
      </c>
      <c r="B5089" t="s">
        <v>0</v>
      </c>
      <c r="C5089" t="s">
        <v>241</v>
      </c>
      <c r="D5089" t="s">
        <v>241</v>
      </c>
      <c r="E5089" t="s">
        <v>241</v>
      </c>
      <c r="F5089" t="s">
        <v>105</v>
      </c>
      <c r="G5089" s="3">
        <v>123.82</v>
      </c>
      <c r="H5089" s="3" t="str">
        <f>VLOOKUP($A5089&amp;$C5089&amp;$B5089,Mapping!$C:$G,3,0)</f>
        <v>Beauty</v>
      </c>
      <c r="I5089" t="str">
        <f>VLOOKUP($A5089&amp;$C5089&amp;$B5089,Mapping!$C:$G,4,0)</f>
        <v>Penaten</v>
      </c>
      <c r="J5089" t="str">
        <f t="shared" si="79"/>
        <v>PENATEN</v>
      </c>
      <c r="K5089" t="str">
        <f>VLOOKUP($A5089&amp;$C5089&amp;$B5089,Mapping!$C:$G,5,0)</f>
        <v>Adult Skin Care</v>
      </c>
      <c r="L5089" t="str">
        <f>VLOOKUP(J5089&amp;H5089,Mapping!J:K,2,0)</f>
        <v>Penaten</v>
      </c>
      <c r="M5089" t="str">
        <f>IF(OR(I5089="PIZ BUIN",I5089="LISTERINE"),VLOOKUP(E5089,MAPEO!C:D,2,0)&amp;" "&amp;H5089,VLOOKUP(E5089,MAPEO!C:D,2,0))</f>
        <v>Penaten</v>
      </c>
      <c r="N5089" t="str">
        <f>VLOOKUP(F5089,MD!A:B,2,0)</f>
        <v>YTD 2015</v>
      </c>
    </row>
    <row r="5090" spans="1:14">
      <c r="A5090" t="s">
        <v>133</v>
      </c>
      <c r="B5090" t="s">
        <v>0</v>
      </c>
      <c r="C5090" t="s">
        <v>241</v>
      </c>
      <c r="D5090" t="s">
        <v>241</v>
      </c>
      <c r="E5090" t="s">
        <v>241</v>
      </c>
      <c r="F5090" t="s">
        <v>106</v>
      </c>
      <c r="G5090" s="3">
        <v>-44.94</v>
      </c>
      <c r="H5090" s="3" t="str">
        <f>VLOOKUP($A5090&amp;$C5090&amp;$B5090,Mapping!$C:$G,3,0)</f>
        <v>Beauty</v>
      </c>
      <c r="I5090" t="str">
        <f>VLOOKUP($A5090&amp;$C5090&amp;$B5090,Mapping!$C:$G,4,0)</f>
        <v>Penaten</v>
      </c>
      <c r="J5090" t="str">
        <f t="shared" si="79"/>
        <v>PENATEN</v>
      </c>
      <c r="K5090" t="str">
        <f>VLOOKUP($A5090&amp;$C5090&amp;$B5090,Mapping!$C:$G,5,0)</f>
        <v>Adult Skin Care</v>
      </c>
      <c r="L5090" t="str">
        <f>VLOOKUP(J5090&amp;H5090,Mapping!J:K,2,0)</f>
        <v>Penaten</v>
      </c>
      <c r="M5090" t="str">
        <f>IF(OR(I5090="PIZ BUIN",I5090="LISTERINE"),VLOOKUP(E5090,MAPEO!C:D,2,0)&amp;" "&amp;H5090,VLOOKUP(E5090,MAPEO!C:D,2,0))</f>
        <v>Penaten</v>
      </c>
      <c r="N5090" t="str">
        <f>VLOOKUP(F5090,MD!A:B,2,0)</f>
        <v>YTD 2015</v>
      </c>
    </row>
    <row r="5091" spans="1:14">
      <c r="A5091" t="s">
        <v>133</v>
      </c>
      <c r="B5091" t="s">
        <v>0</v>
      </c>
      <c r="C5091" t="s">
        <v>241</v>
      </c>
      <c r="D5091" t="s">
        <v>241</v>
      </c>
      <c r="E5091" t="s">
        <v>241</v>
      </c>
      <c r="F5091" t="s">
        <v>108</v>
      </c>
      <c r="G5091" s="3">
        <v>-24.01</v>
      </c>
      <c r="H5091" s="3" t="str">
        <f>VLOOKUP($A5091&amp;$C5091&amp;$B5091,Mapping!$C:$G,3,0)</f>
        <v>Beauty</v>
      </c>
      <c r="I5091" t="str">
        <f>VLOOKUP($A5091&amp;$C5091&amp;$B5091,Mapping!$C:$G,4,0)</f>
        <v>Penaten</v>
      </c>
      <c r="J5091" t="str">
        <f t="shared" si="79"/>
        <v>PENATEN</v>
      </c>
      <c r="K5091" t="str">
        <f>VLOOKUP($A5091&amp;$C5091&amp;$B5091,Mapping!$C:$G,5,0)</f>
        <v>Adult Skin Care</v>
      </c>
      <c r="L5091" t="str">
        <f>VLOOKUP(J5091&amp;H5091,Mapping!J:K,2,0)</f>
        <v>Penaten</v>
      </c>
      <c r="M5091" t="str">
        <f>IF(OR(I5091="PIZ BUIN",I5091="LISTERINE"),VLOOKUP(E5091,MAPEO!C:D,2,0)&amp;" "&amp;H5091,VLOOKUP(E5091,MAPEO!C:D,2,0))</f>
        <v>Penaten</v>
      </c>
      <c r="N5091">
        <f>VLOOKUP(F5091,MD!A:B,2,0)</f>
        <v>0</v>
      </c>
    </row>
    <row r="5092" spans="1:14">
      <c r="A5092" t="s">
        <v>133</v>
      </c>
      <c r="B5092" t="s">
        <v>0</v>
      </c>
      <c r="C5092" t="s">
        <v>241</v>
      </c>
      <c r="D5092" t="s">
        <v>241</v>
      </c>
      <c r="E5092" t="s">
        <v>241</v>
      </c>
      <c r="F5092" t="s">
        <v>109</v>
      </c>
      <c r="G5092" s="3">
        <v>-19.100000000000001</v>
      </c>
      <c r="H5092" s="3" t="str">
        <f>VLOOKUP($A5092&amp;$C5092&amp;$B5092,Mapping!$C:$G,3,0)</f>
        <v>Beauty</v>
      </c>
      <c r="I5092" t="str">
        <f>VLOOKUP($A5092&amp;$C5092&amp;$B5092,Mapping!$C:$G,4,0)</f>
        <v>Penaten</v>
      </c>
      <c r="J5092" t="str">
        <f t="shared" si="79"/>
        <v>PENATEN</v>
      </c>
      <c r="K5092" t="str">
        <f>VLOOKUP($A5092&amp;$C5092&amp;$B5092,Mapping!$C:$G,5,0)</f>
        <v>Adult Skin Care</v>
      </c>
      <c r="L5092" t="str">
        <f>VLOOKUP(J5092&amp;H5092,Mapping!J:K,2,0)</f>
        <v>Penaten</v>
      </c>
      <c r="M5092" t="str">
        <f>IF(OR(I5092="PIZ BUIN",I5092="LISTERINE"),VLOOKUP(E5092,MAPEO!C:D,2,0)&amp;" "&amp;H5092,VLOOKUP(E5092,MAPEO!C:D,2,0))</f>
        <v>Penaten</v>
      </c>
      <c r="N5092">
        <f>VLOOKUP(F5092,MD!A:B,2,0)</f>
        <v>0</v>
      </c>
    </row>
    <row r="5093" spans="1:14">
      <c r="A5093" t="s">
        <v>133</v>
      </c>
      <c r="B5093" t="s">
        <v>0</v>
      </c>
      <c r="C5093" t="s">
        <v>241</v>
      </c>
      <c r="D5093" t="s">
        <v>241</v>
      </c>
      <c r="E5093" t="s">
        <v>241</v>
      </c>
      <c r="F5093" t="s">
        <v>110</v>
      </c>
      <c r="G5093" s="3">
        <v>-77.569999999999993</v>
      </c>
      <c r="H5093" s="3" t="str">
        <f>VLOOKUP($A5093&amp;$C5093&amp;$B5093,Mapping!$C:$G,3,0)</f>
        <v>Beauty</v>
      </c>
      <c r="I5093" t="str">
        <f>VLOOKUP($A5093&amp;$C5093&amp;$B5093,Mapping!$C:$G,4,0)</f>
        <v>Penaten</v>
      </c>
      <c r="J5093" t="str">
        <f t="shared" si="79"/>
        <v>PENATEN</v>
      </c>
      <c r="K5093" t="str">
        <f>VLOOKUP($A5093&amp;$C5093&amp;$B5093,Mapping!$C:$G,5,0)</f>
        <v>Adult Skin Care</v>
      </c>
      <c r="L5093" t="str">
        <f>VLOOKUP(J5093&amp;H5093,Mapping!J:K,2,0)</f>
        <v>Penaten</v>
      </c>
      <c r="M5093" t="str">
        <f>IF(OR(I5093="PIZ BUIN",I5093="LISTERINE"),VLOOKUP(E5093,MAPEO!C:D,2,0)&amp;" "&amp;H5093,VLOOKUP(E5093,MAPEO!C:D,2,0))</f>
        <v>Penaten</v>
      </c>
      <c r="N5093">
        <f>VLOOKUP(F5093,MD!A:B,2,0)</f>
        <v>0</v>
      </c>
    </row>
    <row r="5094" spans="1:14">
      <c r="A5094" t="s">
        <v>133</v>
      </c>
      <c r="B5094" t="s">
        <v>0</v>
      </c>
      <c r="C5094" t="s">
        <v>241</v>
      </c>
      <c r="D5094" t="s">
        <v>241</v>
      </c>
      <c r="E5094" t="s">
        <v>241</v>
      </c>
      <c r="F5094" t="s">
        <v>111</v>
      </c>
      <c r="G5094" s="3">
        <v>-23.32</v>
      </c>
      <c r="H5094" s="3" t="str">
        <f>VLOOKUP($A5094&amp;$C5094&amp;$B5094,Mapping!$C:$G,3,0)</f>
        <v>Beauty</v>
      </c>
      <c r="I5094" t="str">
        <f>VLOOKUP($A5094&amp;$C5094&amp;$B5094,Mapping!$C:$G,4,0)</f>
        <v>Penaten</v>
      </c>
      <c r="J5094" t="str">
        <f t="shared" si="79"/>
        <v>PENATEN</v>
      </c>
      <c r="K5094" t="str">
        <f>VLOOKUP($A5094&amp;$C5094&amp;$B5094,Mapping!$C:$G,5,0)</f>
        <v>Adult Skin Care</v>
      </c>
      <c r="L5094" t="str">
        <f>VLOOKUP(J5094&amp;H5094,Mapping!J:K,2,0)</f>
        <v>Penaten</v>
      </c>
      <c r="M5094" t="str">
        <f>IF(OR(I5094="PIZ BUIN",I5094="LISTERINE"),VLOOKUP(E5094,MAPEO!C:D,2,0)&amp;" "&amp;H5094,VLOOKUP(E5094,MAPEO!C:D,2,0))</f>
        <v>Penaten</v>
      </c>
      <c r="N5094">
        <f>VLOOKUP(F5094,MD!A:B,2,0)</f>
        <v>0</v>
      </c>
    </row>
    <row r="5095" spans="1:14">
      <c r="A5095" t="s">
        <v>133</v>
      </c>
      <c r="B5095" t="s">
        <v>0</v>
      </c>
      <c r="C5095" t="s">
        <v>241</v>
      </c>
      <c r="D5095" t="s">
        <v>241</v>
      </c>
      <c r="E5095" t="s">
        <v>241</v>
      </c>
      <c r="F5095" t="s">
        <v>114</v>
      </c>
      <c r="G5095" s="3">
        <v>-22.81</v>
      </c>
      <c r="H5095" s="3" t="str">
        <f>VLOOKUP($A5095&amp;$C5095&amp;$B5095,Mapping!$C:$G,3,0)</f>
        <v>Beauty</v>
      </c>
      <c r="I5095" t="str">
        <f>VLOOKUP($A5095&amp;$C5095&amp;$B5095,Mapping!$C:$G,4,0)</f>
        <v>Penaten</v>
      </c>
      <c r="J5095" t="str">
        <f t="shared" si="79"/>
        <v>PENATEN</v>
      </c>
      <c r="K5095" t="str">
        <f>VLOOKUP($A5095&amp;$C5095&amp;$B5095,Mapping!$C:$G,5,0)</f>
        <v>Adult Skin Care</v>
      </c>
      <c r="L5095" t="str">
        <f>VLOOKUP(J5095&amp;H5095,Mapping!J:K,2,0)</f>
        <v>Penaten</v>
      </c>
      <c r="M5095" t="str">
        <f>IF(OR(I5095="PIZ BUIN",I5095="LISTERINE"),VLOOKUP(E5095,MAPEO!C:D,2,0)&amp;" "&amp;H5095,VLOOKUP(E5095,MAPEO!C:D,2,0))</f>
        <v>Penaten</v>
      </c>
      <c r="N5095">
        <f>VLOOKUP(F5095,MD!A:B,2,0)</f>
        <v>0</v>
      </c>
    </row>
    <row r="5096" spans="1:14">
      <c r="A5096" t="s">
        <v>133</v>
      </c>
      <c r="B5096" t="s">
        <v>0</v>
      </c>
      <c r="C5096" t="s">
        <v>241</v>
      </c>
      <c r="D5096" t="s">
        <v>241</v>
      </c>
      <c r="E5096" t="s">
        <v>241</v>
      </c>
      <c r="F5096" t="s">
        <v>115</v>
      </c>
      <c r="G5096" s="3">
        <v>-37.28</v>
      </c>
      <c r="H5096" s="3" t="str">
        <f>VLOOKUP($A5096&amp;$C5096&amp;$B5096,Mapping!$C:$G,3,0)</f>
        <v>Beauty</v>
      </c>
      <c r="I5096" t="str">
        <f>VLOOKUP($A5096&amp;$C5096&amp;$B5096,Mapping!$C:$G,4,0)</f>
        <v>Penaten</v>
      </c>
      <c r="J5096" t="str">
        <f t="shared" si="79"/>
        <v>PENATEN</v>
      </c>
      <c r="K5096" t="str">
        <f>VLOOKUP($A5096&amp;$C5096&amp;$B5096,Mapping!$C:$G,5,0)</f>
        <v>Adult Skin Care</v>
      </c>
      <c r="L5096" t="str">
        <f>VLOOKUP(J5096&amp;H5096,Mapping!J:K,2,0)</f>
        <v>Penaten</v>
      </c>
      <c r="M5096" t="str">
        <f>IF(OR(I5096="PIZ BUIN",I5096="LISTERINE"),VLOOKUP(E5096,MAPEO!C:D,2,0)&amp;" "&amp;H5096,VLOOKUP(E5096,MAPEO!C:D,2,0))</f>
        <v>Penaten</v>
      </c>
      <c r="N5096" t="str">
        <f>VLOOKUP(F5096,MD!A:B,2,0)</f>
        <v>YTD 2016</v>
      </c>
    </row>
    <row r="5097" spans="1:14">
      <c r="A5097" t="s">
        <v>133</v>
      </c>
      <c r="B5097" t="s">
        <v>0</v>
      </c>
      <c r="C5097" t="s">
        <v>241</v>
      </c>
      <c r="D5097" t="s">
        <v>241</v>
      </c>
      <c r="E5097" t="s">
        <v>241</v>
      </c>
      <c r="F5097" t="s">
        <v>117</v>
      </c>
      <c r="G5097" s="3">
        <v>-8.7899999999999991</v>
      </c>
      <c r="H5097" s="3" t="str">
        <f>VLOOKUP($A5097&amp;$C5097&amp;$B5097,Mapping!$C:$G,3,0)</f>
        <v>Beauty</v>
      </c>
      <c r="I5097" t="str">
        <f>VLOOKUP($A5097&amp;$C5097&amp;$B5097,Mapping!$C:$G,4,0)</f>
        <v>Penaten</v>
      </c>
      <c r="J5097" t="str">
        <f t="shared" si="79"/>
        <v>PENATEN</v>
      </c>
      <c r="K5097" t="str">
        <f>VLOOKUP($A5097&amp;$C5097&amp;$B5097,Mapping!$C:$G,5,0)</f>
        <v>Adult Skin Care</v>
      </c>
      <c r="L5097" t="str">
        <f>VLOOKUP(J5097&amp;H5097,Mapping!J:K,2,0)</f>
        <v>Penaten</v>
      </c>
      <c r="M5097" t="str">
        <f>IF(OR(I5097="PIZ BUIN",I5097="LISTERINE"),VLOOKUP(E5097,MAPEO!C:D,2,0)&amp;" "&amp;H5097,VLOOKUP(E5097,MAPEO!C:D,2,0))</f>
        <v>Penaten</v>
      </c>
      <c r="N5097" t="str">
        <f>VLOOKUP(F5097,MD!A:B,2,0)</f>
        <v>YTD 2016</v>
      </c>
    </row>
    <row r="5098" spans="1:14">
      <c r="A5098" t="s">
        <v>133</v>
      </c>
      <c r="B5098" t="s">
        <v>0</v>
      </c>
      <c r="C5098" t="s">
        <v>241</v>
      </c>
      <c r="D5098" t="s">
        <v>241</v>
      </c>
      <c r="E5098" t="s">
        <v>241</v>
      </c>
      <c r="F5098" t="s">
        <v>118</v>
      </c>
      <c r="G5098" s="3">
        <v>-2.41</v>
      </c>
      <c r="H5098" s="3" t="str">
        <f>VLOOKUP($A5098&amp;$C5098&amp;$B5098,Mapping!$C:$G,3,0)</f>
        <v>Beauty</v>
      </c>
      <c r="I5098" t="str">
        <f>VLOOKUP($A5098&amp;$C5098&amp;$B5098,Mapping!$C:$G,4,0)</f>
        <v>Penaten</v>
      </c>
      <c r="J5098" t="str">
        <f t="shared" si="79"/>
        <v>PENATEN</v>
      </c>
      <c r="K5098" t="str">
        <f>VLOOKUP($A5098&amp;$C5098&amp;$B5098,Mapping!$C:$G,5,0)</f>
        <v>Adult Skin Care</v>
      </c>
      <c r="L5098" t="str">
        <f>VLOOKUP(J5098&amp;H5098,Mapping!J:K,2,0)</f>
        <v>Penaten</v>
      </c>
      <c r="M5098" t="str">
        <f>IF(OR(I5098="PIZ BUIN",I5098="LISTERINE"),VLOOKUP(E5098,MAPEO!C:D,2,0)&amp;" "&amp;H5098,VLOOKUP(E5098,MAPEO!C:D,2,0))</f>
        <v>Penaten</v>
      </c>
      <c r="N5098" t="str">
        <f>VLOOKUP(F5098,MD!A:B,2,0)</f>
        <v>YTD 2016</v>
      </c>
    </row>
    <row r="5099" spans="1:14">
      <c r="A5099" t="s">
        <v>133</v>
      </c>
      <c r="B5099" t="s">
        <v>0</v>
      </c>
      <c r="C5099" t="s">
        <v>245</v>
      </c>
      <c r="D5099" t="s">
        <v>245</v>
      </c>
      <c r="E5099" t="s">
        <v>245</v>
      </c>
      <c r="F5099" t="s">
        <v>482</v>
      </c>
      <c r="G5099" s="3">
        <v>10672.82</v>
      </c>
      <c r="H5099" s="3" t="str">
        <f>VLOOKUP($A5099&amp;$C5099&amp;$B5099,Mapping!$C:$G,3,0)</f>
        <v>PHARMA</v>
      </c>
      <c r="I5099" t="str">
        <f>VLOOKUP($A5099&amp;$C5099&amp;$B5099,Mapping!$C:$G,4,0)</f>
        <v>PEPCID</v>
      </c>
      <c r="J5099" t="str">
        <f t="shared" si="79"/>
        <v>PEPCID</v>
      </c>
      <c r="K5099" t="str">
        <f>VLOOKUP($A5099&amp;$C5099&amp;$B5099,Mapping!$C:$G,5,0)</f>
        <v>OTC</v>
      </c>
      <c r="L5099" t="str">
        <f>VLOOKUP(J5099&amp;H5099,Mapping!J:K,2,0)</f>
        <v>Pepcid</v>
      </c>
      <c r="M5099" t="str">
        <f>IF(OR(I5099="PIZ BUIN",I5099="LISTERINE"),VLOOKUP(E5099,MAPEO!C:D,2,0)&amp;" "&amp;H5099,VLOOKUP(E5099,MAPEO!C:D,2,0))</f>
        <v>Pepcid</v>
      </c>
      <c r="N5099">
        <f>VLOOKUP(F5099,MD!A:B,2,0)</f>
        <v>0</v>
      </c>
    </row>
    <row r="5100" spans="1:14">
      <c r="A5100" t="s">
        <v>133</v>
      </c>
      <c r="B5100" t="s">
        <v>0</v>
      </c>
      <c r="C5100" t="s">
        <v>245</v>
      </c>
      <c r="D5100" t="s">
        <v>245</v>
      </c>
      <c r="E5100" t="s">
        <v>245</v>
      </c>
      <c r="F5100" t="s">
        <v>483</v>
      </c>
      <c r="G5100" s="3">
        <v>16444.45</v>
      </c>
      <c r="H5100" s="3" t="str">
        <f>VLOOKUP($A5100&amp;$C5100&amp;$B5100,Mapping!$C:$G,3,0)</f>
        <v>PHARMA</v>
      </c>
      <c r="I5100" t="str">
        <f>VLOOKUP($A5100&amp;$C5100&amp;$B5100,Mapping!$C:$G,4,0)</f>
        <v>PEPCID</v>
      </c>
      <c r="J5100" t="str">
        <f t="shared" si="79"/>
        <v>PEPCID</v>
      </c>
      <c r="K5100" t="str">
        <f>VLOOKUP($A5100&amp;$C5100&amp;$B5100,Mapping!$C:$G,5,0)</f>
        <v>OTC</v>
      </c>
      <c r="L5100" t="str">
        <f>VLOOKUP(J5100&amp;H5100,Mapping!J:K,2,0)</f>
        <v>Pepcid</v>
      </c>
      <c r="M5100" t="str">
        <f>IF(OR(I5100="PIZ BUIN",I5100="LISTERINE"),VLOOKUP(E5100,MAPEO!C:D,2,0)&amp;" "&amp;H5100,VLOOKUP(E5100,MAPEO!C:D,2,0))</f>
        <v>Pepcid</v>
      </c>
      <c r="N5100">
        <f>VLOOKUP(F5100,MD!A:B,2,0)</f>
        <v>0</v>
      </c>
    </row>
    <row r="5101" spans="1:14">
      <c r="A5101" t="s">
        <v>133</v>
      </c>
      <c r="B5101" t="s">
        <v>0</v>
      </c>
      <c r="C5101" t="s">
        <v>245</v>
      </c>
      <c r="D5101" t="s">
        <v>245</v>
      </c>
      <c r="E5101" t="s">
        <v>245</v>
      </c>
      <c r="F5101" t="s">
        <v>484</v>
      </c>
      <c r="G5101" s="3">
        <v>32680.83</v>
      </c>
      <c r="H5101" s="3" t="str">
        <f>VLOOKUP($A5101&amp;$C5101&amp;$B5101,Mapping!$C:$G,3,0)</f>
        <v>PHARMA</v>
      </c>
      <c r="I5101" t="str">
        <f>VLOOKUP($A5101&amp;$C5101&amp;$B5101,Mapping!$C:$G,4,0)</f>
        <v>PEPCID</v>
      </c>
      <c r="J5101" t="str">
        <f t="shared" si="79"/>
        <v>PEPCID</v>
      </c>
      <c r="K5101" t="str">
        <f>VLOOKUP($A5101&amp;$C5101&amp;$B5101,Mapping!$C:$G,5,0)</f>
        <v>OTC</v>
      </c>
      <c r="L5101" t="str">
        <f>VLOOKUP(J5101&amp;H5101,Mapping!J:K,2,0)</f>
        <v>Pepcid</v>
      </c>
      <c r="M5101" t="str">
        <f>IF(OR(I5101="PIZ BUIN",I5101="LISTERINE"),VLOOKUP(E5101,MAPEO!C:D,2,0)&amp;" "&amp;H5101,VLOOKUP(E5101,MAPEO!C:D,2,0))</f>
        <v>Pepcid</v>
      </c>
      <c r="N5101">
        <f>VLOOKUP(F5101,MD!A:B,2,0)</f>
        <v>0</v>
      </c>
    </row>
    <row r="5102" spans="1:14">
      <c r="A5102" t="s">
        <v>133</v>
      </c>
      <c r="B5102" t="s">
        <v>0</v>
      </c>
      <c r="C5102" t="s">
        <v>245</v>
      </c>
      <c r="D5102" t="s">
        <v>245</v>
      </c>
      <c r="E5102" t="s">
        <v>245</v>
      </c>
      <c r="F5102" t="s">
        <v>485</v>
      </c>
      <c r="G5102" s="3">
        <v>18728.11</v>
      </c>
      <c r="H5102" s="3" t="str">
        <f>VLOOKUP($A5102&amp;$C5102&amp;$B5102,Mapping!$C:$G,3,0)</f>
        <v>PHARMA</v>
      </c>
      <c r="I5102" t="str">
        <f>VLOOKUP($A5102&amp;$C5102&amp;$B5102,Mapping!$C:$G,4,0)</f>
        <v>PEPCID</v>
      </c>
      <c r="J5102" t="str">
        <f t="shared" si="79"/>
        <v>PEPCID</v>
      </c>
      <c r="K5102" t="str">
        <f>VLOOKUP($A5102&amp;$C5102&amp;$B5102,Mapping!$C:$G,5,0)</f>
        <v>OTC</v>
      </c>
      <c r="L5102" t="str">
        <f>VLOOKUP(J5102&amp;H5102,Mapping!J:K,2,0)</f>
        <v>Pepcid</v>
      </c>
      <c r="M5102" t="str">
        <f>IF(OR(I5102="PIZ BUIN",I5102="LISTERINE"),VLOOKUP(E5102,MAPEO!C:D,2,0)&amp;" "&amp;H5102,VLOOKUP(E5102,MAPEO!C:D,2,0))</f>
        <v>Pepcid</v>
      </c>
      <c r="N5102">
        <f>VLOOKUP(F5102,MD!A:B,2,0)</f>
        <v>0</v>
      </c>
    </row>
    <row r="5103" spans="1:14">
      <c r="A5103" t="s">
        <v>133</v>
      </c>
      <c r="B5103" t="s">
        <v>0</v>
      </c>
      <c r="C5103" t="s">
        <v>245</v>
      </c>
      <c r="D5103" t="s">
        <v>245</v>
      </c>
      <c r="E5103" t="s">
        <v>245</v>
      </c>
      <c r="F5103" t="s">
        <v>486</v>
      </c>
      <c r="G5103" s="3">
        <v>15140.05</v>
      </c>
      <c r="H5103" s="3" t="str">
        <f>VLOOKUP($A5103&amp;$C5103&amp;$B5103,Mapping!$C:$G,3,0)</f>
        <v>PHARMA</v>
      </c>
      <c r="I5103" t="str">
        <f>VLOOKUP($A5103&amp;$C5103&amp;$B5103,Mapping!$C:$G,4,0)</f>
        <v>PEPCID</v>
      </c>
      <c r="J5103" t="str">
        <f t="shared" si="79"/>
        <v>PEPCID</v>
      </c>
      <c r="K5103" t="str">
        <f>VLOOKUP($A5103&amp;$C5103&amp;$B5103,Mapping!$C:$G,5,0)</f>
        <v>OTC</v>
      </c>
      <c r="L5103" t="str">
        <f>VLOOKUP(J5103&amp;H5103,Mapping!J:K,2,0)</f>
        <v>Pepcid</v>
      </c>
      <c r="M5103" t="str">
        <f>IF(OR(I5103="PIZ BUIN",I5103="LISTERINE"),VLOOKUP(E5103,MAPEO!C:D,2,0)&amp;" "&amp;H5103,VLOOKUP(E5103,MAPEO!C:D,2,0))</f>
        <v>Pepcid</v>
      </c>
      <c r="N5103">
        <f>VLOOKUP(F5103,MD!A:B,2,0)</f>
        <v>0</v>
      </c>
    </row>
    <row r="5104" spans="1:14">
      <c r="A5104" t="s">
        <v>133</v>
      </c>
      <c r="B5104" t="s">
        <v>0</v>
      </c>
      <c r="C5104" t="s">
        <v>245</v>
      </c>
      <c r="D5104" t="s">
        <v>245</v>
      </c>
      <c r="E5104" t="s">
        <v>245</v>
      </c>
      <c r="F5104" t="s">
        <v>487</v>
      </c>
      <c r="G5104" s="3">
        <v>673.05</v>
      </c>
      <c r="H5104" s="3" t="str">
        <f>VLOOKUP($A5104&amp;$C5104&amp;$B5104,Mapping!$C:$G,3,0)</f>
        <v>PHARMA</v>
      </c>
      <c r="I5104" t="str">
        <f>VLOOKUP($A5104&amp;$C5104&amp;$B5104,Mapping!$C:$G,4,0)</f>
        <v>PEPCID</v>
      </c>
      <c r="J5104" t="str">
        <f t="shared" si="79"/>
        <v>PEPCID</v>
      </c>
      <c r="K5104" t="str">
        <f>VLOOKUP($A5104&amp;$C5104&amp;$B5104,Mapping!$C:$G,5,0)</f>
        <v>OTC</v>
      </c>
      <c r="L5104" t="str">
        <f>VLOOKUP(J5104&amp;H5104,Mapping!J:K,2,0)</f>
        <v>Pepcid</v>
      </c>
      <c r="M5104" t="str">
        <f>IF(OR(I5104="PIZ BUIN",I5104="LISTERINE"),VLOOKUP(E5104,MAPEO!C:D,2,0)&amp;" "&amp;H5104,VLOOKUP(E5104,MAPEO!C:D,2,0))</f>
        <v>Pepcid</v>
      </c>
      <c r="N5104">
        <f>VLOOKUP(F5104,MD!A:B,2,0)</f>
        <v>0</v>
      </c>
    </row>
    <row r="5105" spans="1:14">
      <c r="A5105" t="s">
        <v>133</v>
      </c>
      <c r="B5105" t="s">
        <v>0</v>
      </c>
      <c r="C5105" t="s">
        <v>245</v>
      </c>
      <c r="D5105" t="s">
        <v>245</v>
      </c>
      <c r="E5105" t="s">
        <v>245</v>
      </c>
      <c r="F5105" t="s">
        <v>488</v>
      </c>
      <c r="G5105" s="3">
        <v>-473.05</v>
      </c>
      <c r="H5105" s="3" t="str">
        <f>VLOOKUP($A5105&amp;$C5105&amp;$B5105,Mapping!$C:$G,3,0)</f>
        <v>PHARMA</v>
      </c>
      <c r="I5105" t="str">
        <f>VLOOKUP($A5105&amp;$C5105&amp;$B5105,Mapping!$C:$G,4,0)</f>
        <v>PEPCID</v>
      </c>
      <c r="J5105" t="str">
        <f t="shared" si="79"/>
        <v>PEPCID</v>
      </c>
      <c r="K5105" t="str">
        <f>VLOOKUP($A5105&amp;$C5105&amp;$B5105,Mapping!$C:$G,5,0)</f>
        <v>OTC</v>
      </c>
      <c r="L5105" t="str">
        <f>VLOOKUP(J5105&amp;H5105,Mapping!J:K,2,0)</f>
        <v>Pepcid</v>
      </c>
      <c r="M5105" t="str">
        <f>IF(OR(I5105="PIZ BUIN",I5105="LISTERINE"),VLOOKUP(E5105,MAPEO!C:D,2,0)&amp;" "&amp;H5105,VLOOKUP(E5105,MAPEO!C:D,2,0))</f>
        <v>Pepcid</v>
      </c>
      <c r="N5105">
        <f>VLOOKUP(F5105,MD!A:B,2,0)</f>
        <v>0</v>
      </c>
    </row>
    <row r="5106" spans="1:14">
      <c r="A5106" t="s">
        <v>133</v>
      </c>
      <c r="B5106" t="s">
        <v>0</v>
      </c>
      <c r="C5106" t="s">
        <v>245</v>
      </c>
      <c r="D5106" t="s">
        <v>245</v>
      </c>
      <c r="E5106" t="s">
        <v>245</v>
      </c>
      <c r="F5106" t="s">
        <v>489</v>
      </c>
      <c r="G5106" s="3">
        <v>-206.95</v>
      </c>
      <c r="H5106" s="3" t="str">
        <f>VLOOKUP($A5106&amp;$C5106&amp;$B5106,Mapping!$C:$G,3,0)</f>
        <v>PHARMA</v>
      </c>
      <c r="I5106" t="str">
        <f>VLOOKUP($A5106&amp;$C5106&amp;$B5106,Mapping!$C:$G,4,0)</f>
        <v>PEPCID</v>
      </c>
      <c r="J5106" t="str">
        <f t="shared" si="79"/>
        <v>PEPCID</v>
      </c>
      <c r="K5106" t="str">
        <f>VLOOKUP($A5106&amp;$C5106&amp;$B5106,Mapping!$C:$G,5,0)</f>
        <v>OTC</v>
      </c>
      <c r="L5106" t="str">
        <f>VLOOKUP(J5106&amp;H5106,Mapping!J:K,2,0)</f>
        <v>Pepcid</v>
      </c>
      <c r="M5106" t="str">
        <f>IF(OR(I5106="PIZ BUIN",I5106="LISTERINE"),VLOOKUP(E5106,MAPEO!C:D,2,0)&amp;" "&amp;H5106,VLOOKUP(E5106,MAPEO!C:D,2,0))</f>
        <v>Pepcid</v>
      </c>
      <c r="N5106">
        <f>VLOOKUP(F5106,MD!A:B,2,0)</f>
        <v>0</v>
      </c>
    </row>
    <row r="5107" spans="1:14">
      <c r="A5107" t="s">
        <v>133</v>
      </c>
      <c r="B5107" t="s">
        <v>0</v>
      </c>
      <c r="C5107" t="s">
        <v>245</v>
      </c>
      <c r="D5107" t="s">
        <v>245</v>
      </c>
      <c r="E5107" t="s">
        <v>245</v>
      </c>
      <c r="F5107" t="s">
        <v>490</v>
      </c>
      <c r="G5107" s="3">
        <v>3654.52</v>
      </c>
      <c r="H5107" s="3" t="str">
        <f>VLOOKUP($A5107&amp;$C5107&amp;$B5107,Mapping!$C:$G,3,0)</f>
        <v>PHARMA</v>
      </c>
      <c r="I5107" t="str">
        <f>VLOOKUP($A5107&amp;$C5107&amp;$B5107,Mapping!$C:$G,4,0)</f>
        <v>PEPCID</v>
      </c>
      <c r="J5107" t="str">
        <f t="shared" si="79"/>
        <v>PEPCID</v>
      </c>
      <c r="K5107" t="str">
        <f>VLOOKUP($A5107&amp;$C5107&amp;$B5107,Mapping!$C:$G,5,0)</f>
        <v>OTC</v>
      </c>
      <c r="L5107" t="str">
        <f>VLOOKUP(J5107&amp;H5107,Mapping!J:K,2,0)</f>
        <v>Pepcid</v>
      </c>
      <c r="M5107" t="str">
        <f>IF(OR(I5107="PIZ BUIN",I5107="LISTERINE"),VLOOKUP(E5107,MAPEO!C:D,2,0)&amp;" "&amp;H5107,VLOOKUP(E5107,MAPEO!C:D,2,0))</f>
        <v>Pepcid</v>
      </c>
      <c r="N5107">
        <f>VLOOKUP(F5107,MD!A:B,2,0)</f>
        <v>0</v>
      </c>
    </row>
    <row r="5108" spans="1:14">
      <c r="A5108" t="s">
        <v>133</v>
      </c>
      <c r="B5108" t="s">
        <v>0</v>
      </c>
      <c r="C5108" t="s">
        <v>245</v>
      </c>
      <c r="D5108" t="s">
        <v>245</v>
      </c>
      <c r="E5108" t="s">
        <v>245</v>
      </c>
      <c r="F5108" t="s">
        <v>491</v>
      </c>
      <c r="G5108" s="3">
        <v>-149.13999999999999</v>
      </c>
      <c r="H5108" s="3" t="str">
        <f>VLOOKUP($A5108&amp;$C5108&amp;$B5108,Mapping!$C:$G,3,0)</f>
        <v>PHARMA</v>
      </c>
      <c r="I5108" t="str">
        <f>VLOOKUP($A5108&amp;$C5108&amp;$B5108,Mapping!$C:$G,4,0)</f>
        <v>PEPCID</v>
      </c>
      <c r="J5108" t="str">
        <f t="shared" si="79"/>
        <v>PEPCID</v>
      </c>
      <c r="K5108" t="str">
        <f>VLOOKUP($A5108&amp;$C5108&amp;$B5108,Mapping!$C:$G,5,0)</f>
        <v>OTC</v>
      </c>
      <c r="L5108" t="str">
        <f>VLOOKUP(J5108&amp;H5108,Mapping!J:K,2,0)</f>
        <v>Pepcid</v>
      </c>
      <c r="M5108" t="str">
        <f>IF(OR(I5108="PIZ BUIN",I5108="LISTERINE"),VLOOKUP(E5108,MAPEO!C:D,2,0)&amp;" "&amp;H5108,VLOOKUP(E5108,MAPEO!C:D,2,0))</f>
        <v>Pepcid</v>
      </c>
      <c r="N5108">
        <f>VLOOKUP(F5108,MD!A:B,2,0)</f>
        <v>0</v>
      </c>
    </row>
    <row r="5109" spans="1:14">
      <c r="A5109" t="s">
        <v>133</v>
      </c>
      <c r="B5109" t="s">
        <v>0</v>
      </c>
      <c r="C5109" t="s">
        <v>245</v>
      </c>
      <c r="D5109" t="s">
        <v>245</v>
      </c>
      <c r="E5109" t="s">
        <v>245</v>
      </c>
      <c r="F5109" t="s">
        <v>492</v>
      </c>
      <c r="G5109" s="3">
        <v>2519.9899999999998</v>
      </c>
      <c r="H5109" s="3" t="str">
        <f>VLOOKUP($A5109&amp;$C5109&amp;$B5109,Mapping!$C:$G,3,0)</f>
        <v>PHARMA</v>
      </c>
      <c r="I5109" t="str">
        <f>VLOOKUP($A5109&amp;$C5109&amp;$B5109,Mapping!$C:$G,4,0)</f>
        <v>PEPCID</v>
      </c>
      <c r="J5109" t="str">
        <f t="shared" ref="J5109:J5172" si="80">IF(OR(C5109="ROC",C5109="COMPEED"),E5109,D5109)</f>
        <v>PEPCID</v>
      </c>
      <c r="K5109" t="str">
        <f>VLOOKUP($A5109&amp;$C5109&amp;$B5109,Mapping!$C:$G,5,0)</f>
        <v>OTC</v>
      </c>
      <c r="L5109" t="str">
        <f>VLOOKUP(J5109&amp;H5109,Mapping!J:K,2,0)</f>
        <v>Pepcid</v>
      </c>
      <c r="M5109" t="str">
        <f>IF(OR(I5109="PIZ BUIN",I5109="LISTERINE"),VLOOKUP(E5109,MAPEO!C:D,2,0)&amp;" "&amp;H5109,VLOOKUP(E5109,MAPEO!C:D,2,0))</f>
        <v>Pepcid</v>
      </c>
      <c r="N5109">
        <f>VLOOKUP(F5109,MD!A:B,2,0)</f>
        <v>0</v>
      </c>
    </row>
    <row r="5110" spans="1:14">
      <c r="A5110" t="s">
        <v>133</v>
      </c>
      <c r="B5110" t="s">
        <v>0</v>
      </c>
      <c r="C5110" t="s">
        <v>245</v>
      </c>
      <c r="D5110" t="s">
        <v>245</v>
      </c>
      <c r="E5110" t="s">
        <v>245</v>
      </c>
      <c r="F5110" t="s">
        <v>493</v>
      </c>
      <c r="G5110" s="3">
        <v>-3726.59</v>
      </c>
      <c r="H5110" s="3" t="str">
        <f>VLOOKUP($A5110&amp;$C5110&amp;$B5110,Mapping!$C:$G,3,0)</f>
        <v>PHARMA</v>
      </c>
      <c r="I5110" t="str">
        <f>VLOOKUP($A5110&amp;$C5110&amp;$B5110,Mapping!$C:$G,4,0)</f>
        <v>PEPCID</v>
      </c>
      <c r="J5110" t="str">
        <f t="shared" si="80"/>
        <v>PEPCID</v>
      </c>
      <c r="K5110" t="str">
        <f>VLOOKUP($A5110&amp;$C5110&amp;$B5110,Mapping!$C:$G,5,0)</f>
        <v>OTC</v>
      </c>
      <c r="L5110" t="str">
        <f>VLOOKUP(J5110&amp;H5110,Mapping!J:K,2,0)</f>
        <v>Pepcid</v>
      </c>
      <c r="M5110" t="str">
        <f>IF(OR(I5110="PIZ BUIN",I5110="LISTERINE"),VLOOKUP(E5110,MAPEO!C:D,2,0)&amp;" "&amp;H5110,VLOOKUP(E5110,MAPEO!C:D,2,0))</f>
        <v>Pepcid</v>
      </c>
      <c r="N5110">
        <f>VLOOKUP(F5110,MD!A:B,2,0)</f>
        <v>0</v>
      </c>
    </row>
    <row r="5111" spans="1:14">
      <c r="A5111" t="s">
        <v>133</v>
      </c>
      <c r="B5111" t="s">
        <v>0</v>
      </c>
      <c r="C5111" t="s">
        <v>245</v>
      </c>
      <c r="D5111" t="s">
        <v>245</v>
      </c>
      <c r="E5111" t="s">
        <v>245</v>
      </c>
      <c r="F5111" t="s">
        <v>95</v>
      </c>
      <c r="G5111" s="3">
        <v>-21.38</v>
      </c>
      <c r="H5111" s="3" t="str">
        <f>VLOOKUP($A5111&amp;$C5111&amp;$B5111,Mapping!$C:$G,3,0)</f>
        <v>PHARMA</v>
      </c>
      <c r="I5111" t="str">
        <f>VLOOKUP($A5111&amp;$C5111&amp;$B5111,Mapping!$C:$G,4,0)</f>
        <v>PEPCID</v>
      </c>
      <c r="J5111" t="str">
        <f t="shared" si="80"/>
        <v>PEPCID</v>
      </c>
      <c r="K5111" t="str">
        <f>VLOOKUP($A5111&amp;$C5111&amp;$B5111,Mapping!$C:$G,5,0)</f>
        <v>OTC</v>
      </c>
      <c r="L5111" t="str">
        <f>VLOOKUP(J5111&amp;H5111,Mapping!J:K,2,0)</f>
        <v>Pepcid</v>
      </c>
      <c r="M5111" t="str">
        <f>IF(OR(I5111="PIZ BUIN",I5111="LISTERINE"),VLOOKUP(E5111,MAPEO!C:D,2,0)&amp;" "&amp;H5111,VLOOKUP(E5111,MAPEO!C:D,2,0))</f>
        <v>Pepcid</v>
      </c>
      <c r="N5111" t="str">
        <f>VLOOKUP(F5111,MD!A:B,2,0)</f>
        <v>YTD 2015</v>
      </c>
    </row>
    <row r="5112" spans="1:14">
      <c r="A5112" t="s">
        <v>133</v>
      </c>
      <c r="B5112" t="s">
        <v>0</v>
      </c>
      <c r="C5112" t="s">
        <v>245</v>
      </c>
      <c r="D5112" t="s">
        <v>245</v>
      </c>
      <c r="E5112" t="s">
        <v>245</v>
      </c>
      <c r="F5112" t="s">
        <v>96</v>
      </c>
      <c r="G5112" s="3">
        <v>-89.33</v>
      </c>
      <c r="H5112" s="3" t="str">
        <f>VLOOKUP($A5112&amp;$C5112&amp;$B5112,Mapping!$C:$G,3,0)</f>
        <v>PHARMA</v>
      </c>
      <c r="I5112" t="str">
        <f>VLOOKUP($A5112&amp;$C5112&amp;$B5112,Mapping!$C:$G,4,0)</f>
        <v>PEPCID</v>
      </c>
      <c r="J5112" t="str">
        <f t="shared" si="80"/>
        <v>PEPCID</v>
      </c>
      <c r="K5112" t="str">
        <f>VLOOKUP($A5112&amp;$C5112&amp;$B5112,Mapping!$C:$G,5,0)</f>
        <v>OTC</v>
      </c>
      <c r="L5112" t="str">
        <f>VLOOKUP(J5112&amp;H5112,Mapping!J:K,2,0)</f>
        <v>Pepcid</v>
      </c>
      <c r="M5112" t="str">
        <f>IF(OR(I5112="PIZ BUIN",I5112="LISTERINE"),VLOOKUP(E5112,MAPEO!C:D,2,0)&amp;" "&amp;H5112,VLOOKUP(E5112,MAPEO!C:D,2,0))</f>
        <v>Pepcid</v>
      </c>
      <c r="N5112" t="str">
        <f>VLOOKUP(F5112,MD!A:B,2,0)</f>
        <v>YTD 2015</v>
      </c>
    </row>
    <row r="5113" spans="1:14">
      <c r="A5113" t="s">
        <v>133</v>
      </c>
      <c r="B5113" t="s">
        <v>0</v>
      </c>
      <c r="C5113" t="s">
        <v>245</v>
      </c>
      <c r="D5113" t="s">
        <v>245</v>
      </c>
      <c r="E5113" t="s">
        <v>245</v>
      </c>
      <c r="F5113" t="s">
        <v>97</v>
      </c>
      <c r="G5113" s="3">
        <v>323.55</v>
      </c>
      <c r="H5113" s="3" t="str">
        <f>VLOOKUP($A5113&amp;$C5113&amp;$B5113,Mapping!$C:$G,3,0)</f>
        <v>PHARMA</v>
      </c>
      <c r="I5113" t="str">
        <f>VLOOKUP($A5113&amp;$C5113&amp;$B5113,Mapping!$C:$G,4,0)</f>
        <v>PEPCID</v>
      </c>
      <c r="J5113" t="str">
        <f t="shared" si="80"/>
        <v>PEPCID</v>
      </c>
      <c r="K5113" t="str">
        <f>VLOOKUP($A5113&amp;$C5113&amp;$B5113,Mapping!$C:$G,5,0)</f>
        <v>OTC</v>
      </c>
      <c r="L5113" t="str">
        <f>VLOOKUP(J5113&amp;H5113,Mapping!J:K,2,0)</f>
        <v>Pepcid</v>
      </c>
      <c r="M5113" t="str">
        <f>IF(OR(I5113="PIZ BUIN",I5113="LISTERINE"),VLOOKUP(E5113,MAPEO!C:D,2,0)&amp;" "&amp;H5113,VLOOKUP(E5113,MAPEO!C:D,2,0))</f>
        <v>Pepcid</v>
      </c>
      <c r="N5113" t="str">
        <f>VLOOKUP(F5113,MD!A:B,2,0)</f>
        <v>YTD 2015</v>
      </c>
    </row>
    <row r="5114" spans="1:14">
      <c r="A5114" t="s">
        <v>133</v>
      </c>
      <c r="B5114" t="s">
        <v>0</v>
      </c>
      <c r="C5114" t="s">
        <v>245</v>
      </c>
      <c r="D5114" t="s">
        <v>245</v>
      </c>
      <c r="E5114" t="s">
        <v>245</v>
      </c>
      <c r="F5114" t="s">
        <v>101</v>
      </c>
      <c r="G5114" s="3">
        <v>-48.66</v>
      </c>
      <c r="H5114" s="3" t="str">
        <f>VLOOKUP($A5114&amp;$C5114&amp;$B5114,Mapping!$C:$G,3,0)</f>
        <v>PHARMA</v>
      </c>
      <c r="I5114" t="str">
        <f>VLOOKUP($A5114&amp;$C5114&amp;$B5114,Mapping!$C:$G,4,0)</f>
        <v>PEPCID</v>
      </c>
      <c r="J5114" t="str">
        <f t="shared" si="80"/>
        <v>PEPCID</v>
      </c>
      <c r="K5114" t="str">
        <f>VLOOKUP($A5114&amp;$C5114&amp;$B5114,Mapping!$C:$G,5,0)</f>
        <v>OTC</v>
      </c>
      <c r="L5114" t="str">
        <f>VLOOKUP(J5114&amp;H5114,Mapping!J:K,2,0)</f>
        <v>Pepcid</v>
      </c>
      <c r="M5114" t="str">
        <f>IF(OR(I5114="PIZ BUIN",I5114="LISTERINE"),VLOOKUP(E5114,MAPEO!C:D,2,0)&amp;" "&amp;H5114,VLOOKUP(E5114,MAPEO!C:D,2,0))</f>
        <v>Pepcid</v>
      </c>
      <c r="N5114" t="str">
        <f>VLOOKUP(F5114,MD!A:B,2,0)</f>
        <v>YTD 2015</v>
      </c>
    </row>
    <row r="5115" spans="1:14">
      <c r="A5115" t="s">
        <v>133</v>
      </c>
      <c r="B5115" t="s">
        <v>0</v>
      </c>
      <c r="C5115" t="s">
        <v>245</v>
      </c>
      <c r="D5115" t="s">
        <v>245</v>
      </c>
      <c r="E5115" t="s">
        <v>245</v>
      </c>
      <c r="F5115" t="s">
        <v>104</v>
      </c>
      <c r="G5115" s="3">
        <v>-57.88</v>
      </c>
      <c r="H5115" s="3" t="str">
        <f>VLOOKUP($A5115&amp;$C5115&amp;$B5115,Mapping!$C:$G,3,0)</f>
        <v>PHARMA</v>
      </c>
      <c r="I5115" t="str">
        <f>VLOOKUP($A5115&amp;$C5115&amp;$B5115,Mapping!$C:$G,4,0)</f>
        <v>PEPCID</v>
      </c>
      <c r="J5115" t="str">
        <f t="shared" si="80"/>
        <v>PEPCID</v>
      </c>
      <c r="K5115" t="str">
        <f>VLOOKUP($A5115&amp;$C5115&amp;$B5115,Mapping!$C:$G,5,0)</f>
        <v>OTC</v>
      </c>
      <c r="L5115" t="str">
        <f>VLOOKUP(J5115&amp;H5115,Mapping!J:K,2,0)</f>
        <v>Pepcid</v>
      </c>
      <c r="M5115" t="str">
        <f>IF(OR(I5115="PIZ BUIN",I5115="LISTERINE"),VLOOKUP(E5115,MAPEO!C:D,2,0)&amp;" "&amp;H5115,VLOOKUP(E5115,MAPEO!C:D,2,0))</f>
        <v>Pepcid</v>
      </c>
      <c r="N5115" t="str">
        <f>VLOOKUP(F5115,MD!A:B,2,0)</f>
        <v>YTD 2015</v>
      </c>
    </row>
    <row r="5116" spans="1:14">
      <c r="A5116" t="s">
        <v>133</v>
      </c>
      <c r="B5116" t="s">
        <v>0</v>
      </c>
      <c r="C5116" t="s">
        <v>245</v>
      </c>
      <c r="D5116" t="s">
        <v>245</v>
      </c>
      <c r="E5116" t="s">
        <v>245</v>
      </c>
      <c r="F5116" t="s">
        <v>105</v>
      </c>
      <c r="G5116" s="3">
        <v>1239.3399999999999</v>
      </c>
      <c r="H5116" s="3" t="str">
        <f>VLOOKUP($A5116&amp;$C5116&amp;$B5116,Mapping!$C:$G,3,0)</f>
        <v>PHARMA</v>
      </c>
      <c r="I5116" t="str">
        <f>VLOOKUP($A5116&amp;$C5116&amp;$B5116,Mapping!$C:$G,4,0)</f>
        <v>PEPCID</v>
      </c>
      <c r="J5116" t="str">
        <f t="shared" si="80"/>
        <v>PEPCID</v>
      </c>
      <c r="K5116" t="str">
        <f>VLOOKUP($A5116&amp;$C5116&amp;$B5116,Mapping!$C:$G,5,0)</f>
        <v>OTC</v>
      </c>
      <c r="L5116" t="str">
        <f>VLOOKUP(J5116&amp;H5116,Mapping!J:K,2,0)</f>
        <v>Pepcid</v>
      </c>
      <c r="M5116" t="str">
        <f>IF(OR(I5116="PIZ BUIN",I5116="LISTERINE"),VLOOKUP(E5116,MAPEO!C:D,2,0)&amp;" "&amp;H5116,VLOOKUP(E5116,MAPEO!C:D,2,0))</f>
        <v>Pepcid</v>
      </c>
      <c r="N5116" t="str">
        <f>VLOOKUP(F5116,MD!A:B,2,0)</f>
        <v>YTD 2015</v>
      </c>
    </row>
    <row r="5117" spans="1:14">
      <c r="A5117" t="s">
        <v>133</v>
      </c>
      <c r="B5117" t="s">
        <v>0</v>
      </c>
      <c r="C5117" t="s">
        <v>245</v>
      </c>
      <c r="D5117" t="s">
        <v>245</v>
      </c>
      <c r="E5117" t="s">
        <v>245</v>
      </c>
      <c r="F5117" t="s">
        <v>106</v>
      </c>
      <c r="G5117" s="3">
        <v>-13.94</v>
      </c>
      <c r="H5117" s="3" t="str">
        <f>VLOOKUP($A5117&amp;$C5117&amp;$B5117,Mapping!$C:$G,3,0)</f>
        <v>PHARMA</v>
      </c>
      <c r="I5117" t="str">
        <f>VLOOKUP($A5117&amp;$C5117&amp;$B5117,Mapping!$C:$G,4,0)</f>
        <v>PEPCID</v>
      </c>
      <c r="J5117" t="str">
        <f t="shared" si="80"/>
        <v>PEPCID</v>
      </c>
      <c r="K5117" t="str">
        <f>VLOOKUP($A5117&amp;$C5117&amp;$B5117,Mapping!$C:$G,5,0)</f>
        <v>OTC</v>
      </c>
      <c r="L5117" t="str">
        <f>VLOOKUP(J5117&amp;H5117,Mapping!J:K,2,0)</f>
        <v>Pepcid</v>
      </c>
      <c r="M5117" t="str">
        <f>IF(OR(I5117="PIZ BUIN",I5117="LISTERINE"),VLOOKUP(E5117,MAPEO!C:D,2,0)&amp;" "&amp;H5117,VLOOKUP(E5117,MAPEO!C:D,2,0))</f>
        <v>Pepcid</v>
      </c>
      <c r="N5117" t="str">
        <f>VLOOKUP(F5117,MD!A:B,2,0)</f>
        <v>YTD 2015</v>
      </c>
    </row>
    <row r="5118" spans="1:14">
      <c r="A5118" t="s">
        <v>133</v>
      </c>
      <c r="B5118" t="s">
        <v>0</v>
      </c>
      <c r="C5118" t="s">
        <v>245</v>
      </c>
      <c r="D5118" t="s">
        <v>245</v>
      </c>
      <c r="E5118" t="s">
        <v>245</v>
      </c>
      <c r="F5118" t="s">
        <v>108</v>
      </c>
      <c r="G5118" s="3">
        <v>-81.86</v>
      </c>
      <c r="H5118" s="3" t="str">
        <f>VLOOKUP($A5118&amp;$C5118&amp;$B5118,Mapping!$C:$G,3,0)</f>
        <v>PHARMA</v>
      </c>
      <c r="I5118" t="str">
        <f>VLOOKUP($A5118&amp;$C5118&amp;$B5118,Mapping!$C:$G,4,0)</f>
        <v>PEPCID</v>
      </c>
      <c r="J5118" t="str">
        <f t="shared" si="80"/>
        <v>PEPCID</v>
      </c>
      <c r="K5118" t="str">
        <f>VLOOKUP($A5118&amp;$C5118&amp;$B5118,Mapping!$C:$G,5,0)</f>
        <v>OTC</v>
      </c>
      <c r="L5118" t="str">
        <f>VLOOKUP(J5118&amp;H5118,Mapping!J:K,2,0)</f>
        <v>Pepcid</v>
      </c>
      <c r="M5118" t="str">
        <f>IF(OR(I5118="PIZ BUIN",I5118="LISTERINE"),VLOOKUP(E5118,MAPEO!C:D,2,0)&amp;" "&amp;H5118,VLOOKUP(E5118,MAPEO!C:D,2,0))</f>
        <v>Pepcid</v>
      </c>
      <c r="N5118">
        <f>VLOOKUP(F5118,MD!A:B,2,0)</f>
        <v>0</v>
      </c>
    </row>
    <row r="5119" spans="1:14">
      <c r="A5119" t="s">
        <v>133</v>
      </c>
      <c r="B5119" t="s">
        <v>0</v>
      </c>
      <c r="C5119" t="s">
        <v>245</v>
      </c>
      <c r="D5119" t="s">
        <v>245</v>
      </c>
      <c r="E5119" t="s">
        <v>245</v>
      </c>
      <c r="F5119" t="s">
        <v>109</v>
      </c>
      <c r="G5119" s="3">
        <v>-93.38</v>
      </c>
      <c r="H5119" s="3" t="str">
        <f>VLOOKUP($A5119&amp;$C5119&amp;$B5119,Mapping!$C:$G,3,0)</f>
        <v>PHARMA</v>
      </c>
      <c r="I5119" t="str">
        <f>VLOOKUP($A5119&amp;$C5119&amp;$B5119,Mapping!$C:$G,4,0)</f>
        <v>PEPCID</v>
      </c>
      <c r="J5119" t="str">
        <f t="shared" si="80"/>
        <v>PEPCID</v>
      </c>
      <c r="K5119" t="str">
        <f>VLOOKUP($A5119&amp;$C5119&amp;$B5119,Mapping!$C:$G,5,0)</f>
        <v>OTC</v>
      </c>
      <c r="L5119" t="str">
        <f>VLOOKUP(J5119&amp;H5119,Mapping!J:K,2,0)</f>
        <v>Pepcid</v>
      </c>
      <c r="M5119" t="str">
        <f>IF(OR(I5119="PIZ BUIN",I5119="LISTERINE"),VLOOKUP(E5119,MAPEO!C:D,2,0)&amp;" "&amp;H5119,VLOOKUP(E5119,MAPEO!C:D,2,0))</f>
        <v>Pepcid</v>
      </c>
      <c r="N5119">
        <f>VLOOKUP(F5119,MD!A:B,2,0)</f>
        <v>0</v>
      </c>
    </row>
    <row r="5120" spans="1:14">
      <c r="A5120" t="s">
        <v>133</v>
      </c>
      <c r="B5120" t="s">
        <v>0</v>
      </c>
      <c r="C5120" t="s">
        <v>245</v>
      </c>
      <c r="D5120" t="s">
        <v>245</v>
      </c>
      <c r="E5120" t="s">
        <v>245</v>
      </c>
      <c r="F5120" t="s">
        <v>110</v>
      </c>
      <c r="G5120" s="3">
        <v>-29.58</v>
      </c>
      <c r="H5120" s="3" t="str">
        <f>VLOOKUP($A5120&amp;$C5120&amp;$B5120,Mapping!$C:$G,3,0)</f>
        <v>PHARMA</v>
      </c>
      <c r="I5120" t="str">
        <f>VLOOKUP($A5120&amp;$C5120&amp;$B5120,Mapping!$C:$G,4,0)</f>
        <v>PEPCID</v>
      </c>
      <c r="J5120" t="str">
        <f t="shared" si="80"/>
        <v>PEPCID</v>
      </c>
      <c r="K5120" t="str">
        <f>VLOOKUP($A5120&amp;$C5120&amp;$B5120,Mapping!$C:$G,5,0)</f>
        <v>OTC</v>
      </c>
      <c r="L5120" t="str">
        <f>VLOOKUP(J5120&amp;H5120,Mapping!J:K,2,0)</f>
        <v>Pepcid</v>
      </c>
      <c r="M5120" t="str">
        <f>IF(OR(I5120="PIZ BUIN",I5120="LISTERINE"),VLOOKUP(E5120,MAPEO!C:D,2,0)&amp;" "&amp;H5120,VLOOKUP(E5120,MAPEO!C:D,2,0))</f>
        <v>Pepcid</v>
      </c>
      <c r="N5120">
        <f>VLOOKUP(F5120,MD!A:B,2,0)</f>
        <v>0</v>
      </c>
    </row>
    <row r="5121" spans="1:14">
      <c r="A5121" t="s">
        <v>133</v>
      </c>
      <c r="B5121" t="s">
        <v>0</v>
      </c>
      <c r="C5121" t="s">
        <v>245</v>
      </c>
      <c r="D5121" t="s">
        <v>245</v>
      </c>
      <c r="E5121" t="s">
        <v>245</v>
      </c>
      <c r="F5121" t="s">
        <v>111</v>
      </c>
      <c r="G5121" s="3">
        <v>-185.19</v>
      </c>
      <c r="H5121" s="3" t="str">
        <f>VLOOKUP($A5121&amp;$C5121&amp;$B5121,Mapping!$C:$G,3,0)</f>
        <v>PHARMA</v>
      </c>
      <c r="I5121" t="str">
        <f>VLOOKUP($A5121&amp;$C5121&amp;$B5121,Mapping!$C:$G,4,0)</f>
        <v>PEPCID</v>
      </c>
      <c r="J5121" t="str">
        <f t="shared" si="80"/>
        <v>PEPCID</v>
      </c>
      <c r="K5121" t="str">
        <f>VLOOKUP($A5121&amp;$C5121&amp;$B5121,Mapping!$C:$G,5,0)</f>
        <v>OTC</v>
      </c>
      <c r="L5121" t="str">
        <f>VLOOKUP(J5121&amp;H5121,Mapping!J:K,2,0)</f>
        <v>Pepcid</v>
      </c>
      <c r="M5121" t="str">
        <f>IF(OR(I5121="PIZ BUIN",I5121="LISTERINE"),VLOOKUP(E5121,MAPEO!C:D,2,0)&amp;" "&amp;H5121,VLOOKUP(E5121,MAPEO!C:D,2,0))</f>
        <v>Pepcid</v>
      </c>
      <c r="N5121">
        <f>VLOOKUP(F5121,MD!A:B,2,0)</f>
        <v>0</v>
      </c>
    </row>
    <row r="5122" spans="1:14">
      <c r="A5122" t="s">
        <v>133</v>
      </c>
      <c r="B5122" t="s">
        <v>0</v>
      </c>
      <c r="C5122" t="s">
        <v>245</v>
      </c>
      <c r="D5122" t="s">
        <v>245</v>
      </c>
      <c r="E5122" t="s">
        <v>245</v>
      </c>
      <c r="F5122" t="s">
        <v>114</v>
      </c>
      <c r="G5122" s="3">
        <v>-430.19</v>
      </c>
      <c r="H5122" s="3" t="str">
        <f>VLOOKUP($A5122&amp;$C5122&amp;$B5122,Mapping!$C:$G,3,0)</f>
        <v>PHARMA</v>
      </c>
      <c r="I5122" t="str">
        <f>VLOOKUP($A5122&amp;$C5122&amp;$B5122,Mapping!$C:$G,4,0)</f>
        <v>PEPCID</v>
      </c>
      <c r="J5122" t="str">
        <f t="shared" si="80"/>
        <v>PEPCID</v>
      </c>
      <c r="K5122" t="str">
        <f>VLOOKUP($A5122&amp;$C5122&amp;$B5122,Mapping!$C:$G,5,0)</f>
        <v>OTC</v>
      </c>
      <c r="L5122" t="str">
        <f>VLOOKUP(J5122&amp;H5122,Mapping!J:K,2,0)</f>
        <v>Pepcid</v>
      </c>
      <c r="M5122" t="str">
        <f>IF(OR(I5122="PIZ BUIN",I5122="LISTERINE"),VLOOKUP(E5122,MAPEO!C:D,2,0)&amp;" "&amp;H5122,VLOOKUP(E5122,MAPEO!C:D,2,0))</f>
        <v>Pepcid</v>
      </c>
      <c r="N5122">
        <f>VLOOKUP(F5122,MD!A:B,2,0)</f>
        <v>0</v>
      </c>
    </row>
    <row r="5123" spans="1:14">
      <c r="A5123" t="s">
        <v>133</v>
      </c>
      <c r="B5123" t="s">
        <v>0</v>
      </c>
      <c r="C5123" t="s">
        <v>245</v>
      </c>
      <c r="D5123" t="s">
        <v>245</v>
      </c>
      <c r="E5123" t="s">
        <v>245</v>
      </c>
      <c r="F5123" t="s">
        <v>117</v>
      </c>
      <c r="G5123" s="3">
        <v>-179.29</v>
      </c>
      <c r="H5123" s="3" t="str">
        <f>VLOOKUP($A5123&amp;$C5123&amp;$B5123,Mapping!$C:$G,3,0)</f>
        <v>PHARMA</v>
      </c>
      <c r="I5123" t="str">
        <f>VLOOKUP($A5123&amp;$C5123&amp;$B5123,Mapping!$C:$G,4,0)</f>
        <v>PEPCID</v>
      </c>
      <c r="J5123" t="str">
        <f t="shared" si="80"/>
        <v>PEPCID</v>
      </c>
      <c r="K5123" t="str">
        <f>VLOOKUP($A5123&amp;$C5123&amp;$B5123,Mapping!$C:$G,5,0)</f>
        <v>OTC</v>
      </c>
      <c r="L5123" t="str">
        <f>VLOOKUP(J5123&amp;H5123,Mapping!J:K,2,0)</f>
        <v>Pepcid</v>
      </c>
      <c r="M5123" t="str">
        <f>IF(OR(I5123="PIZ BUIN",I5123="LISTERINE"),VLOOKUP(E5123,MAPEO!C:D,2,0)&amp;" "&amp;H5123,VLOOKUP(E5123,MAPEO!C:D,2,0))</f>
        <v>Pepcid</v>
      </c>
      <c r="N5123" t="str">
        <f>VLOOKUP(F5123,MD!A:B,2,0)</f>
        <v>YTD 2016</v>
      </c>
    </row>
    <row r="5124" spans="1:14">
      <c r="A5124" t="s">
        <v>133</v>
      </c>
      <c r="B5124" t="s">
        <v>0</v>
      </c>
      <c r="C5124" t="s">
        <v>245</v>
      </c>
      <c r="D5124" t="s">
        <v>245</v>
      </c>
      <c r="E5124" t="s">
        <v>245</v>
      </c>
      <c r="F5124" t="s">
        <v>118</v>
      </c>
      <c r="G5124" s="3">
        <v>-20.420000000000002</v>
      </c>
      <c r="H5124" s="3" t="str">
        <f>VLOOKUP($A5124&amp;$C5124&amp;$B5124,Mapping!$C:$G,3,0)</f>
        <v>PHARMA</v>
      </c>
      <c r="I5124" t="str">
        <f>VLOOKUP($A5124&amp;$C5124&amp;$B5124,Mapping!$C:$G,4,0)</f>
        <v>PEPCID</v>
      </c>
      <c r="J5124" t="str">
        <f t="shared" si="80"/>
        <v>PEPCID</v>
      </c>
      <c r="K5124" t="str">
        <f>VLOOKUP($A5124&amp;$C5124&amp;$B5124,Mapping!$C:$G,5,0)</f>
        <v>OTC</v>
      </c>
      <c r="L5124" t="str">
        <f>VLOOKUP(J5124&amp;H5124,Mapping!J:K,2,0)</f>
        <v>Pepcid</v>
      </c>
      <c r="M5124" t="str">
        <f>IF(OR(I5124="PIZ BUIN",I5124="LISTERINE"),VLOOKUP(E5124,MAPEO!C:D,2,0)&amp;" "&amp;H5124,VLOOKUP(E5124,MAPEO!C:D,2,0))</f>
        <v>Pepcid</v>
      </c>
      <c r="N5124" t="str">
        <f>VLOOKUP(F5124,MD!A:B,2,0)</f>
        <v>YTD 2016</v>
      </c>
    </row>
    <row r="5125" spans="1:14">
      <c r="A5125" t="s">
        <v>133</v>
      </c>
      <c r="B5125" t="s">
        <v>0</v>
      </c>
      <c r="C5125" t="s">
        <v>245</v>
      </c>
      <c r="D5125" t="s">
        <v>245</v>
      </c>
      <c r="E5125" t="s">
        <v>741</v>
      </c>
      <c r="F5125" t="s">
        <v>486</v>
      </c>
      <c r="G5125" s="3">
        <v>10878.96</v>
      </c>
      <c r="H5125" s="3" t="str">
        <f>VLOOKUP($A5125&amp;$C5125&amp;$B5125,Mapping!$C:$G,3,0)</f>
        <v>PHARMA</v>
      </c>
      <c r="I5125" t="str">
        <f>VLOOKUP($A5125&amp;$C5125&amp;$B5125,Mapping!$C:$G,4,0)</f>
        <v>PEPCID</v>
      </c>
      <c r="J5125" t="str">
        <f t="shared" si="80"/>
        <v>PEPCID</v>
      </c>
      <c r="K5125" t="str">
        <f>VLOOKUP($A5125&amp;$C5125&amp;$B5125,Mapping!$C:$G,5,0)</f>
        <v>OTC</v>
      </c>
      <c r="L5125" t="str">
        <f>VLOOKUP(J5125&amp;H5125,Mapping!J:K,2,0)</f>
        <v>Pepcid</v>
      </c>
      <c r="M5125" t="str">
        <f>IF(OR(I5125="PIZ BUIN",I5125="LISTERINE"),VLOOKUP(E5125,MAPEO!C:D,2,0)&amp;" "&amp;H5125,VLOOKUP(E5125,MAPEO!C:D,2,0))</f>
        <v>Pepcid</v>
      </c>
      <c r="N5125">
        <f>VLOOKUP(F5125,MD!A:B,2,0)</f>
        <v>0</v>
      </c>
    </row>
    <row r="5126" spans="1:14">
      <c r="A5126" t="s">
        <v>133</v>
      </c>
      <c r="B5126" t="s">
        <v>0</v>
      </c>
      <c r="C5126" t="s">
        <v>245</v>
      </c>
      <c r="D5126" t="s">
        <v>245</v>
      </c>
      <c r="E5126" t="s">
        <v>741</v>
      </c>
      <c r="F5126" t="s">
        <v>487</v>
      </c>
      <c r="G5126" s="3">
        <v>72850.31</v>
      </c>
      <c r="H5126" s="3" t="str">
        <f>VLOOKUP($A5126&amp;$C5126&amp;$B5126,Mapping!$C:$G,3,0)</f>
        <v>PHARMA</v>
      </c>
      <c r="I5126" t="str">
        <f>VLOOKUP($A5126&amp;$C5126&amp;$B5126,Mapping!$C:$G,4,0)</f>
        <v>PEPCID</v>
      </c>
      <c r="J5126" t="str">
        <f t="shared" si="80"/>
        <v>PEPCID</v>
      </c>
      <c r="K5126" t="str">
        <f>VLOOKUP($A5126&amp;$C5126&amp;$B5126,Mapping!$C:$G,5,0)</f>
        <v>OTC</v>
      </c>
      <c r="L5126" t="str">
        <f>VLOOKUP(J5126&amp;H5126,Mapping!J:K,2,0)</f>
        <v>Pepcid</v>
      </c>
      <c r="M5126" t="str">
        <f>IF(OR(I5126="PIZ BUIN",I5126="LISTERINE"),VLOOKUP(E5126,MAPEO!C:D,2,0)&amp;" "&amp;H5126,VLOOKUP(E5126,MAPEO!C:D,2,0))</f>
        <v>Pepcid</v>
      </c>
      <c r="N5126">
        <f>VLOOKUP(F5126,MD!A:B,2,0)</f>
        <v>0</v>
      </c>
    </row>
    <row r="5127" spans="1:14">
      <c r="A5127" t="s">
        <v>133</v>
      </c>
      <c r="B5127" t="s">
        <v>0</v>
      </c>
      <c r="C5127" t="s">
        <v>245</v>
      </c>
      <c r="D5127" t="s">
        <v>245</v>
      </c>
      <c r="E5127" t="s">
        <v>741</v>
      </c>
      <c r="F5127" t="s">
        <v>488</v>
      </c>
      <c r="G5127" s="3">
        <v>3.22</v>
      </c>
      <c r="H5127" s="3" t="str">
        <f>VLOOKUP($A5127&amp;$C5127&amp;$B5127,Mapping!$C:$G,3,0)</f>
        <v>PHARMA</v>
      </c>
      <c r="I5127" t="str">
        <f>VLOOKUP($A5127&amp;$C5127&amp;$B5127,Mapping!$C:$G,4,0)</f>
        <v>PEPCID</v>
      </c>
      <c r="J5127" t="str">
        <f t="shared" si="80"/>
        <v>PEPCID</v>
      </c>
      <c r="K5127" t="str">
        <f>VLOOKUP($A5127&amp;$C5127&amp;$B5127,Mapping!$C:$G,5,0)</f>
        <v>OTC</v>
      </c>
      <c r="L5127" t="str">
        <f>VLOOKUP(J5127&amp;H5127,Mapping!J:K,2,0)</f>
        <v>Pepcid</v>
      </c>
      <c r="M5127" t="str">
        <f>IF(OR(I5127="PIZ BUIN",I5127="LISTERINE"),VLOOKUP(E5127,MAPEO!C:D,2,0)&amp;" "&amp;H5127,VLOOKUP(E5127,MAPEO!C:D,2,0))</f>
        <v>Pepcid</v>
      </c>
      <c r="N5127">
        <f>VLOOKUP(F5127,MD!A:B,2,0)</f>
        <v>0</v>
      </c>
    </row>
    <row r="5128" spans="1:14">
      <c r="A5128" t="s">
        <v>133</v>
      </c>
      <c r="B5128" t="s">
        <v>0</v>
      </c>
      <c r="C5128" t="s">
        <v>245</v>
      </c>
      <c r="D5128" t="s">
        <v>245</v>
      </c>
      <c r="E5128" t="s">
        <v>741</v>
      </c>
      <c r="F5128" t="s">
        <v>489</v>
      </c>
      <c r="G5128" s="3">
        <v>18349.21</v>
      </c>
      <c r="H5128" s="3" t="str">
        <f>VLOOKUP($A5128&amp;$C5128&amp;$B5128,Mapping!$C:$G,3,0)</f>
        <v>PHARMA</v>
      </c>
      <c r="I5128" t="str">
        <f>VLOOKUP($A5128&amp;$C5128&amp;$B5128,Mapping!$C:$G,4,0)</f>
        <v>PEPCID</v>
      </c>
      <c r="J5128" t="str">
        <f t="shared" si="80"/>
        <v>PEPCID</v>
      </c>
      <c r="K5128" t="str">
        <f>VLOOKUP($A5128&amp;$C5128&amp;$B5128,Mapping!$C:$G,5,0)</f>
        <v>OTC</v>
      </c>
      <c r="L5128" t="str">
        <f>VLOOKUP(J5128&amp;H5128,Mapping!J:K,2,0)</f>
        <v>Pepcid</v>
      </c>
      <c r="M5128" t="str">
        <f>IF(OR(I5128="PIZ BUIN",I5128="LISTERINE"),VLOOKUP(E5128,MAPEO!C:D,2,0)&amp;" "&amp;H5128,VLOOKUP(E5128,MAPEO!C:D,2,0))</f>
        <v>Pepcid</v>
      </c>
      <c r="N5128">
        <f>VLOOKUP(F5128,MD!A:B,2,0)</f>
        <v>0</v>
      </c>
    </row>
    <row r="5129" spans="1:14">
      <c r="A5129" t="s">
        <v>133</v>
      </c>
      <c r="B5129" t="s">
        <v>0</v>
      </c>
      <c r="C5129" t="s">
        <v>245</v>
      </c>
      <c r="D5129" t="s">
        <v>245</v>
      </c>
      <c r="E5129" t="s">
        <v>741</v>
      </c>
      <c r="F5129" t="s">
        <v>490</v>
      </c>
      <c r="G5129" s="3">
        <v>34396.449999999997</v>
      </c>
      <c r="H5129" s="3" t="str">
        <f>VLOOKUP($A5129&amp;$C5129&amp;$B5129,Mapping!$C:$G,3,0)</f>
        <v>PHARMA</v>
      </c>
      <c r="I5129" t="str">
        <f>VLOOKUP($A5129&amp;$C5129&amp;$B5129,Mapping!$C:$G,4,0)</f>
        <v>PEPCID</v>
      </c>
      <c r="J5129" t="str">
        <f t="shared" si="80"/>
        <v>PEPCID</v>
      </c>
      <c r="K5129" t="str">
        <f>VLOOKUP($A5129&amp;$C5129&amp;$B5129,Mapping!$C:$G,5,0)</f>
        <v>OTC</v>
      </c>
      <c r="L5129" t="str">
        <f>VLOOKUP(J5129&amp;H5129,Mapping!J:K,2,0)</f>
        <v>Pepcid</v>
      </c>
      <c r="M5129" t="str">
        <f>IF(OR(I5129="PIZ BUIN",I5129="LISTERINE"),VLOOKUP(E5129,MAPEO!C:D,2,0)&amp;" "&amp;H5129,VLOOKUP(E5129,MAPEO!C:D,2,0))</f>
        <v>Pepcid</v>
      </c>
      <c r="N5129">
        <f>VLOOKUP(F5129,MD!A:B,2,0)</f>
        <v>0</v>
      </c>
    </row>
    <row r="5130" spans="1:14">
      <c r="A5130" t="s">
        <v>133</v>
      </c>
      <c r="B5130" t="s">
        <v>0</v>
      </c>
      <c r="C5130" t="s">
        <v>245</v>
      </c>
      <c r="D5130" t="s">
        <v>245</v>
      </c>
      <c r="E5130" t="s">
        <v>741</v>
      </c>
      <c r="F5130" t="s">
        <v>491</v>
      </c>
      <c r="G5130" s="3">
        <v>23502.73</v>
      </c>
      <c r="H5130" s="3" t="str">
        <f>VLOOKUP($A5130&amp;$C5130&amp;$B5130,Mapping!$C:$G,3,0)</f>
        <v>PHARMA</v>
      </c>
      <c r="I5130" t="str">
        <f>VLOOKUP($A5130&amp;$C5130&amp;$B5130,Mapping!$C:$G,4,0)</f>
        <v>PEPCID</v>
      </c>
      <c r="J5130" t="str">
        <f t="shared" si="80"/>
        <v>PEPCID</v>
      </c>
      <c r="K5130" t="str">
        <f>VLOOKUP($A5130&amp;$C5130&amp;$B5130,Mapping!$C:$G,5,0)</f>
        <v>OTC</v>
      </c>
      <c r="L5130" t="str">
        <f>VLOOKUP(J5130&amp;H5130,Mapping!J:K,2,0)</f>
        <v>Pepcid</v>
      </c>
      <c r="M5130" t="str">
        <f>IF(OR(I5130="PIZ BUIN",I5130="LISTERINE"),VLOOKUP(E5130,MAPEO!C:D,2,0)&amp;" "&amp;H5130,VLOOKUP(E5130,MAPEO!C:D,2,0))</f>
        <v>Pepcid</v>
      </c>
      <c r="N5130">
        <f>VLOOKUP(F5130,MD!A:B,2,0)</f>
        <v>0</v>
      </c>
    </row>
    <row r="5131" spans="1:14">
      <c r="A5131" t="s">
        <v>133</v>
      </c>
      <c r="B5131" t="s">
        <v>0</v>
      </c>
      <c r="C5131" t="s">
        <v>245</v>
      </c>
      <c r="D5131" t="s">
        <v>245</v>
      </c>
      <c r="E5131" t="s">
        <v>741</v>
      </c>
      <c r="F5131" t="s">
        <v>492</v>
      </c>
      <c r="G5131" s="3">
        <v>27980.92</v>
      </c>
      <c r="H5131" s="3" t="str">
        <f>VLOOKUP($A5131&amp;$C5131&amp;$B5131,Mapping!$C:$G,3,0)</f>
        <v>PHARMA</v>
      </c>
      <c r="I5131" t="str">
        <f>VLOOKUP($A5131&amp;$C5131&amp;$B5131,Mapping!$C:$G,4,0)</f>
        <v>PEPCID</v>
      </c>
      <c r="J5131" t="str">
        <f t="shared" si="80"/>
        <v>PEPCID</v>
      </c>
      <c r="K5131" t="str">
        <f>VLOOKUP($A5131&amp;$C5131&amp;$B5131,Mapping!$C:$G,5,0)</f>
        <v>OTC</v>
      </c>
      <c r="L5131" t="str">
        <f>VLOOKUP(J5131&amp;H5131,Mapping!J:K,2,0)</f>
        <v>Pepcid</v>
      </c>
      <c r="M5131" t="str">
        <f>IF(OR(I5131="PIZ BUIN",I5131="LISTERINE"),VLOOKUP(E5131,MAPEO!C:D,2,0)&amp;" "&amp;H5131,VLOOKUP(E5131,MAPEO!C:D,2,0))</f>
        <v>Pepcid</v>
      </c>
      <c r="N5131">
        <f>VLOOKUP(F5131,MD!A:B,2,0)</f>
        <v>0</v>
      </c>
    </row>
    <row r="5132" spans="1:14">
      <c r="A5132" t="s">
        <v>133</v>
      </c>
      <c r="B5132" t="s">
        <v>0</v>
      </c>
      <c r="C5132" t="s">
        <v>245</v>
      </c>
      <c r="D5132" t="s">
        <v>245</v>
      </c>
      <c r="E5132" t="s">
        <v>741</v>
      </c>
      <c r="F5132" t="s">
        <v>493</v>
      </c>
      <c r="G5132" s="3">
        <v>73772.759999999995</v>
      </c>
      <c r="H5132" s="3" t="str">
        <f>VLOOKUP($A5132&amp;$C5132&amp;$B5132,Mapping!$C:$G,3,0)</f>
        <v>PHARMA</v>
      </c>
      <c r="I5132" t="str">
        <f>VLOOKUP($A5132&amp;$C5132&amp;$B5132,Mapping!$C:$G,4,0)</f>
        <v>PEPCID</v>
      </c>
      <c r="J5132" t="str">
        <f t="shared" si="80"/>
        <v>PEPCID</v>
      </c>
      <c r="K5132" t="str">
        <f>VLOOKUP($A5132&amp;$C5132&amp;$B5132,Mapping!$C:$G,5,0)</f>
        <v>OTC</v>
      </c>
      <c r="L5132" t="str">
        <f>VLOOKUP(J5132&amp;H5132,Mapping!J:K,2,0)</f>
        <v>Pepcid</v>
      </c>
      <c r="M5132" t="str">
        <f>IF(OR(I5132="PIZ BUIN",I5132="LISTERINE"),VLOOKUP(E5132,MAPEO!C:D,2,0)&amp;" "&amp;H5132,VLOOKUP(E5132,MAPEO!C:D,2,0))</f>
        <v>Pepcid</v>
      </c>
      <c r="N5132">
        <f>VLOOKUP(F5132,MD!A:B,2,0)</f>
        <v>0</v>
      </c>
    </row>
    <row r="5133" spans="1:14">
      <c r="A5133" t="s">
        <v>133</v>
      </c>
      <c r="B5133" t="s">
        <v>0</v>
      </c>
      <c r="C5133" t="s">
        <v>245</v>
      </c>
      <c r="D5133" t="s">
        <v>245</v>
      </c>
      <c r="E5133" t="s">
        <v>741</v>
      </c>
      <c r="F5133" t="s">
        <v>95</v>
      </c>
      <c r="G5133" s="3">
        <v>-95.57</v>
      </c>
      <c r="H5133" s="3" t="str">
        <f>VLOOKUP($A5133&amp;$C5133&amp;$B5133,Mapping!$C:$G,3,0)</f>
        <v>PHARMA</v>
      </c>
      <c r="I5133" t="str">
        <f>VLOOKUP($A5133&amp;$C5133&amp;$B5133,Mapping!$C:$G,4,0)</f>
        <v>PEPCID</v>
      </c>
      <c r="J5133" t="str">
        <f t="shared" si="80"/>
        <v>PEPCID</v>
      </c>
      <c r="K5133" t="str">
        <f>VLOOKUP($A5133&amp;$C5133&amp;$B5133,Mapping!$C:$G,5,0)</f>
        <v>OTC</v>
      </c>
      <c r="L5133" t="str">
        <f>VLOOKUP(J5133&amp;H5133,Mapping!J:K,2,0)</f>
        <v>Pepcid</v>
      </c>
      <c r="M5133" t="str">
        <f>IF(OR(I5133="PIZ BUIN",I5133="LISTERINE"),VLOOKUP(E5133,MAPEO!C:D,2,0)&amp;" "&amp;H5133,VLOOKUP(E5133,MAPEO!C:D,2,0))</f>
        <v>Pepcid</v>
      </c>
      <c r="N5133" t="str">
        <f>VLOOKUP(F5133,MD!A:B,2,0)</f>
        <v>YTD 2015</v>
      </c>
    </row>
    <row r="5134" spans="1:14">
      <c r="A5134" t="s">
        <v>133</v>
      </c>
      <c r="B5134" t="s">
        <v>0</v>
      </c>
      <c r="C5134" t="s">
        <v>245</v>
      </c>
      <c r="D5134" t="s">
        <v>245</v>
      </c>
      <c r="E5134" t="s">
        <v>741</v>
      </c>
      <c r="F5134" t="s">
        <v>96</v>
      </c>
      <c r="G5134" s="3">
        <v>38026.25</v>
      </c>
      <c r="H5134" s="3" t="str">
        <f>VLOOKUP($A5134&amp;$C5134&amp;$B5134,Mapping!$C:$G,3,0)</f>
        <v>PHARMA</v>
      </c>
      <c r="I5134" t="str">
        <f>VLOOKUP($A5134&amp;$C5134&amp;$B5134,Mapping!$C:$G,4,0)</f>
        <v>PEPCID</v>
      </c>
      <c r="J5134" t="str">
        <f t="shared" si="80"/>
        <v>PEPCID</v>
      </c>
      <c r="K5134" t="str">
        <f>VLOOKUP($A5134&amp;$C5134&amp;$B5134,Mapping!$C:$G,5,0)</f>
        <v>OTC</v>
      </c>
      <c r="L5134" t="str">
        <f>VLOOKUP(J5134&amp;H5134,Mapping!J:K,2,0)</f>
        <v>Pepcid</v>
      </c>
      <c r="M5134" t="str">
        <f>IF(OR(I5134="PIZ BUIN",I5134="LISTERINE"),VLOOKUP(E5134,MAPEO!C:D,2,0)&amp;" "&amp;H5134,VLOOKUP(E5134,MAPEO!C:D,2,0))</f>
        <v>Pepcid</v>
      </c>
      <c r="N5134" t="str">
        <f>VLOOKUP(F5134,MD!A:B,2,0)</f>
        <v>YTD 2015</v>
      </c>
    </row>
    <row r="5135" spans="1:14">
      <c r="A5135" t="s">
        <v>133</v>
      </c>
      <c r="B5135" t="s">
        <v>0</v>
      </c>
      <c r="C5135" t="s">
        <v>245</v>
      </c>
      <c r="D5135" t="s">
        <v>245</v>
      </c>
      <c r="E5135" t="s">
        <v>741</v>
      </c>
      <c r="F5135" t="s">
        <v>97</v>
      </c>
      <c r="G5135" s="3">
        <v>41357.57</v>
      </c>
      <c r="H5135" s="3" t="str">
        <f>VLOOKUP($A5135&amp;$C5135&amp;$B5135,Mapping!$C:$G,3,0)</f>
        <v>PHARMA</v>
      </c>
      <c r="I5135" t="str">
        <f>VLOOKUP($A5135&amp;$C5135&amp;$B5135,Mapping!$C:$G,4,0)</f>
        <v>PEPCID</v>
      </c>
      <c r="J5135" t="str">
        <f t="shared" si="80"/>
        <v>PEPCID</v>
      </c>
      <c r="K5135" t="str">
        <f>VLOOKUP($A5135&amp;$C5135&amp;$B5135,Mapping!$C:$G,5,0)</f>
        <v>OTC</v>
      </c>
      <c r="L5135" t="str">
        <f>VLOOKUP(J5135&amp;H5135,Mapping!J:K,2,0)</f>
        <v>Pepcid</v>
      </c>
      <c r="M5135" t="str">
        <f>IF(OR(I5135="PIZ BUIN",I5135="LISTERINE"),VLOOKUP(E5135,MAPEO!C:D,2,0)&amp;" "&amp;H5135,VLOOKUP(E5135,MAPEO!C:D,2,0))</f>
        <v>Pepcid</v>
      </c>
      <c r="N5135" t="str">
        <f>VLOOKUP(F5135,MD!A:B,2,0)</f>
        <v>YTD 2015</v>
      </c>
    </row>
    <row r="5136" spans="1:14">
      <c r="A5136" t="s">
        <v>133</v>
      </c>
      <c r="B5136" t="s">
        <v>0</v>
      </c>
      <c r="C5136" t="s">
        <v>245</v>
      </c>
      <c r="D5136" t="s">
        <v>245</v>
      </c>
      <c r="E5136" t="s">
        <v>741</v>
      </c>
      <c r="F5136" t="s">
        <v>101</v>
      </c>
      <c r="G5136" s="3">
        <v>10003.799999999999</v>
      </c>
      <c r="H5136" s="3" t="str">
        <f>VLOOKUP($A5136&amp;$C5136&amp;$B5136,Mapping!$C:$G,3,0)</f>
        <v>PHARMA</v>
      </c>
      <c r="I5136" t="str">
        <f>VLOOKUP($A5136&amp;$C5136&amp;$B5136,Mapping!$C:$G,4,0)</f>
        <v>PEPCID</v>
      </c>
      <c r="J5136" t="str">
        <f t="shared" si="80"/>
        <v>PEPCID</v>
      </c>
      <c r="K5136" t="str">
        <f>VLOOKUP($A5136&amp;$C5136&amp;$B5136,Mapping!$C:$G,5,0)</f>
        <v>OTC</v>
      </c>
      <c r="L5136" t="str">
        <f>VLOOKUP(J5136&amp;H5136,Mapping!J:K,2,0)</f>
        <v>Pepcid</v>
      </c>
      <c r="M5136" t="str">
        <f>IF(OR(I5136="PIZ BUIN",I5136="LISTERINE"),VLOOKUP(E5136,MAPEO!C:D,2,0)&amp;" "&amp;H5136,VLOOKUP(E5136,MAPEO!C:D,2,0))</f>
        <v>Pepcid</v>
      </c>
      <c r="N5136" t="str">
        <f>VLOOKUP(F5136,MD!A:B,2,0)</f>
        <v>YTD 2015</v>
      </c>
    </row>
    <row r="5137" spans="1:14">
      <c r="A5137" t="s">
        <v>133</v>
      </c>
      <c r="B5137" t="s">
        <v>0</v>
      </c>
      <c r="C5137" t="s">
        <v>245</v>
      </c>
      <c r="D5137" t="s">
        <v>245</v>
      </c>
      <c r="E5137" t="s">
        <v>741</v>
      </c>
      <c r="F5137" t="s">
        <v>104</v>
      </c>
      <c r="G5137" s="3">
        <v>24268.74</v>
      </c>
      <c r="H5137" s="3" t="str">
        <f>VLOOKUP($A5137&amp;$C5137&amp;$B5137,Mapping!$C:$G,3,0)</f>
        <v>PHARMA</v>
      </c>
      <c r="I5137" t="str">
        <f>VLOOKUP($A5137&amp;$C5137&amp;$B5137,Mapping!$C:$G,4,0)</f>
        <v>PEPCID</v>
      </c>
      <c r="J5137" t="str">
        <f t="shared" si="80"/>
        <v>PEPCID</v>
      </c>
      <c r="K5137" t="str">
        <f>VLOOKUP($A5137&amp;$C5137&amp;$B5137,Mapping!$C:$G,5,0)</f>
        <v>OTC</v>
      </c>
      <c r="L5137" t="str">
        <f>VLOOKUP(J5137&amp;H5137,Mapping!J:K,2,0)</f>
        <v>Pepcid</v>
      </c>
      <c r="M5137" t="str">
        <f>IF(OR(I5137="PIZ BUIN",I5137="LISTERINE"),VLOOKUP(E5137,MAPEO!C:D,2,0)&amp;" "&amp;H5137,VLOOKUP(E5137,MAPEO!C:D,2,0))</f>
        <v>Pepcid</v>
      </c>
      <c r="N5137" t="str">
        <f>VLOOKUP(F5137,MD!A:B,2,0)</f>
        <v>YTD 2015</v>
      </c>
    </row>
    <row r="5138" spans="1:14">
      <c r="A5138" t="s">
        <v>133</v>
      </c>
      <c r="B5138" t="s">
        <v>0</v>
      </c>
      <c r="C5138" t="s">
        <v>245</v>
      </c>
      <c r="D5138" t="s">
        <v>245</v>
      </c>
      <c r="E5138" t="s">
        <v>741</v>
      </c>
      <c r="F5138" t="s">
        <v>105</v>
      </c>
      <c r="G5138" s="3">
        <v>93434.83</v>
      </c>
      <c r="H5138" s="3" t="str">
        <f>VLOOKUP($A5138&amp;$C5138&amp;$B5138,Mapping!$C:$G,3,0)</f>
        <v>PHARMA</v>
      </c>
      <c r="I5138" t="str">
        <f>VLOOKUP($A5138&amp;$C5138&amp;$B5138,Mapping!$C:$G,4,0)</f>
        <v>PEPCID</v>
      </c>
      <c r="J5138" t="str">
        <f t="shared" si="80"/>
        <v>PEPCID</v>
      </c>
      <c r="K5138" t="str">
        <f>VLOOKUP($A5138&amp;$C5138&amp;$B5138,Mapping!$C:$G,5,0)</f>
        <v>OTC</v>
      </c>
      <c r="L5138" t="str">
        <f>VLOOKUP(J5138&amp;H5138,Mapping!J:K,2,0)</f>
        <v>Pepcid</v>
      </c>
      <c r="M5138" t="str">
        <f>IF(OR(I5138="PIZ BUIN",I5138="LISTERINE"),VLOOKUP(E5138,MAPEO!C:D,2,0)&amp;" "&amp;H5138,VLOOKUP(E5138,MAPEO!C:D,2,0))</f>
        <v>Pepcid</v>
      </c>
      <c r="N5138" t="str">
        <f>VLOOKUP(F5138,MD!A:B,2,0)</f>
        <v>YTD 2015</v>
      </c>
    </row>
    <row r="5139" spans="1:14">
      <c r="A5139" t="s">
        <v>133</v>
      </c>
      <c r="B5139" t="s">
        <v>0</v>
      </c>
      <c r="C5139" t="s">
        <v>245</v>
      </c>
      <c r="D5139" t="s">
        <v>245</v>
      </c>
      <c r="E5139" t="s">
        <v>741</v>
      </c>
      <c r="F5139" t="s">
        <v>106</v>
      </c>
      <c r="G5139" s="3">
        <v>8232.23</v>
      </c>
      <c r="H5139" s="3" t="str">
        <f>VLOOKUP($A5139&amp;$C5139&amp;$B5139,Mapping!$C:$G,3,0)</f>
        <v>PHARMA</v>
      </c>
      <c r="I5139" t="str">
        <f>VLOOKUP($A5139&amp;$C5139&amp;$B5139,Mapping!$C:$G,4,0)</f>
        <v>PEPCID</v>
      </c>
      <c r="J5139" t="str">
        <f t="shared" si="80"/>
        <v>PEPCID</v>
      </c>
      <c r="K5139" t="str">
        <f>VLOOKUP($A5139&amp;$C5139&amp;$B5139,Mapping!$C:$G,5,0)</f>
        <v>OTC</v>
      </c>
      <c r="L5139" t="str">
        <f>VLOOKUP(J5139&amp;H5139,Mapping!J:K,2,0)</f>
        <v>Pepcid</v>
      </c>
      <c r="M5139" t="str">
        <f>IF(OR(I5139="PIZ BUIN",I5139="LISTERINE"),VLOOKUP(E5139,MAPEO!C:D,2,0)&amp;" "&amp;H5139,VLOOKUP(E5139,MAPEO!C:D,2,0))</f>
        <v>Pepcid</v>
      </c>
      <c r="N5139" t="str">
        <f>VLOOKUP(F5139,MD!A:B,2,0)</f>
        <v>YTD 2015</v>
      </c>
    </row>
    <row r="5140" spans="1:14">
      <c r="A5140" t="s">
        <v>133</v>
      </c>
      <c r="B5140" t="s">
        <v>0</v>
      </c>
      <c r="C5140" t="s">
        <v>245</v>
      </c>
      <c r="D5140" t="s">
        <v>245</v>
      </c>
      <c r="E5140" t="s">
        <v>741</v>
      </c>
      <c r="F5140" t="s">
        <v>108</v>
      </c>
      <c r="G5140" s="3">
        <v>6194.88</v>
      </c>
      <c r="H5140" s="3" t="str">
        <f>VLOOKUP($A5140&amp;$C5140&amp;$B5140,Mapping!$C:$G,3,0)</f>
        <v>PHARMA</v>
      </c>
      <c r="I5140" t="str">
        <f>VLOOKUP($A5140&amp;$C5140&amp;$B5140,Mapping!$C:$G,4,0)</f>
        <v>PEPCID</v>
      </c>
      <c r="J5140" t="str">
        <f t="shared" si="80"/>
        <v>PEPCID</v>
      </c>
      <c r="K5140" t="str">
        <f>VLOOKUP($A5140&amp;$C5140&amp;$B5140,Mapping!$C:$G,5,0)</f>
        <v>OTC</v>
      </c>
      <c r="L5140" t="str">
        <f>VLOOKUP(J5140&amp;H5140,Mapping!J:K,2,0)</f>
        <v>Pepcid</v>
      </c>
      <c r="M5140" t="str">
        <f>IF(OR(I5140="PIZ BUIN",I5140="LISTERINE"),VLOOKUP(E5140,MAPEO!C:D,2,0)&amp;" "&amp;H5140,VLOOKUP(E5140,MAPEO!C:D,2,0))</f>
        <v>Pepcid</v>
      </c>
      <c r="N5140">
        <f>VLOOKUP(F5140,MD!A:B,2,0)</f>
        <v>0</v>
      </c>
    </row>
    <row r="5141" spans="1:14">
      <c r="A5141" t="s">
        <v>133</v>
      </c>
      <c r="B5141" t="s">
        <v>0</v>
      </c>
      <c r="C5141" t="s">
        <v>245</v>
      </c>
      <c r="D5141" t="s">
        <v>245</v>
      </c>
      <c r="E5141" t="s">
        <v>741</v>
      </c>
      <c r="F5141" t="s">
        <v>109</v>
      </c>
      <c r="G5141" s="3">
        <v>42558.18</v>
      </c>
      <c r="H5141" s="3" t="str">
        <f>VLOOKUP($A5141&amp;$C5141&amp;$B5141,Mapping!$C:$G,3,0)</f>
        <v>PHARMA</v>
      </c>
      <c r="I5141" t="str">
        <f>VLOOKUP($A5141&amp;$C5141&amp;$B5141,Mapping!$C:$G,4,0)</f>
        <v>PEPCID</v>
      </c>
      <c r="J5141" t="str">
        <f t="shared" si="80"/>
        <v>PEPCID</v>
      </c>
      <c r="K5141" t="str">
        <f>VLOOKUP($A5141&amp;$C5141&amp;$B5141,Mapping!$C:$G,5,0)</f>
        <v>OTC</v>
      </c>
      <c r="L5141" t="str">
        <f>VLOOKUP(J5141&amp;H5141,Mapping!J:K,2,0)</f>
        <v>Pepcid</v>
      </c>
      <c r="M5141" t="str">
        <f>IF(OR(I5141="PIZ BUIN",I5141="LISTERINE"),VLOOKUP(E5141,MAPEO!C:D,2,0)&amp;" "&amp;H5141,VLOOKUP(E5141,MAPEO!C:D,2,0))</f>
        <v>Pepcid</v>
      </c>
      <c r="N5141">
        <f>VLOOKUP(F5141,MD!A:B,2,0)</f>
        <v>0</v>
      </c>
    </row>
    <row r="5142" spans="1:14">
      <c r="A5142" t="s">
        <v>133</v>
      </c>
      <c r="B5142" t="s">
        <v>0</v>
      </c>
      <c r="C5142" t="s">
        <v>245</v>
      </c>
      <c r="D5142" t="s">
        <v>245</v>
      </c>
      <c r="E5142" t="s">
        <v>741</v>
      </c>
      <c r="F5142" t="s">
        <v>110</v>
      </c>
      <c r="G5142" s="3">
        <v>20118.53</v>
      </c>
      <c r="H5142" s="3" t="str">
        <f>VLOOKUP($A5142&amp;$C5142&amp;$B5142,Mapping!$C:$G,3,0)</f>
        <v>PHARMA</v>
      </c>
      <c r="I5142" t="str">
        <f>VLOOKUP($A5142&amp;$C5142&amp;$B5142,Mapping!$C:$G,4,0)</f>
        <v>PEPCID</v>
      </c>
      <c r="J5142" t="str">
        <f t="shared" si="80"/>
        <v>PEPCID</v>
      </c>
      <c r="K5142" t="str">
        <f>VLOOKUP($A5142&amp;$C5142&amp;$B5142,Mapping!$C:$G,5,0)</f>
        <v>OTC</v>
      </c>
      <c r="L5142" t="str">
        <f>VLOOKUP(J5142&amp;H5142,Mapping!J:K,2,0)</f>
        <v>Pepcid</v>
      </c>
      <c r="M5142" t="str">
        <f>IF(OR(I5142="PIZ BUIN",I5142="LISTERINE"),VLOOKUP(E5142,MAPEO!C:D,2,0)&amp;" "&amp;H5142,VLOOKUP(E5142,MAPEO!C:D,2,0))</f>
        <v>Pepcid</v>
      </c>
      <c r="N5142">
        <f>VLOOKUP(F5142,MD!A:B,2,0)</f>
        <v>0</v>
      </c>
    </row>
    <row r="5143" spans="1:14">
      <c r="A5143" t="s">
        <v>133</v>
      </c>
      <c r="B5143" t="s">
        <v>0</v>
      </c>
      <c r="C5143" t="s">
        <v>245</v>
      </c>
      <c r="D5143" t="s">
        <v>245</v>
      </c>
      <c r="E5143" t="s">
        <v>741</v>
      </c>
      <c r="F5143" t="s">
        <v>111</v>
      </c>
      <c r="G5143" s="3">
        <v>30350.22</v>
      </c>
      <c r="H5143" s="3" t="str">
        <f>VLOOKUP($A5143&amp;$C5143&amp;$B5143,Mapping!$C:$G,3,0)</f>
        <v>PHARMA</v>
      </c>
      <c r="I5143" t="str">
        <f>VLOOKUP($A5143&amp;$C5143&amp;$B5143,Mapping!$C:$G,4,0)</f>
        <v>PEPCID</v>
      </c>
      <c r="J5143" t="str">
        <f t="shared" si="80"/>
        <v>PEPCID</v>
      </c>
      <c r="K5143" t="str">
        <f>VLOOKUP($A5143&amp;$C5143&amp;$B5143,Mapping!$C:$G,5,0)</f>
        <v>OTC</v>
      </c>
      <c r="L5143" t="str">
        <f>VLOOKUP(J5143&amp;H5143,Mapping!J:K,2,0)</f>
        <v>Pepcid</v>
      </c>
      <c r="M5143" t="str">
        <f>IF(OR(I5143="PIZ BUIN",I5143="LISTERINE"),VLOOKUP(E5143,MAPEO!C:D,2,0)&amp;" "&amp;H5143,VLOOKUP(E5143,MAPEO!C:D,2,0))</f>
        <v>Pepcid</v>
      </c>
      <c r="N5143">
        <f>VLOOKUP(F5143,MD!A:B,2,0)</f>
        <v>0</v>
      </c>
    </row>
    <row r="5144" spans="1:14">
      <c r="A5144" t="s">
        <v>133</v>
      </c>
      <c r="B5144" t="s">
        <v>0</v>
      </c>
      <c r="C5144" t="s">
        <v>245</v>
      </c>
      <c r="D5144" t="s">
        <v>245</v>
      </c>
      <c r="E5144" t="s">
        <v>741</v>
      </c>
      <c r="F5144" t="s">
        <v>114</v>
      </c>
      <c r="G5144" s="3">
        <v>115803.72</v>
      </c>
      <c r="H5144" s="3" t="str">
        <f>VLOOKUP($A5144&amp;$C5144&amp;$B5144,Mapping!$C:$G,3,0)</f>
        <v>PHARMA</v>
      </c>
      <c r="I5144" t="str">
        <f>VLOOKUP($A5144&amp;$C5144&amp;$B5144,Mapping!$C:$G,4,0)</f>
        <v>PEPCID</v>
      </c>
      <c r="J5144" t="str">
        <f t="shared" si="80"/>
        <v>PEPCID</v>
      </c>
      <c r="K5144" t="str">
        <f>VLOOKUP($A5144&amp;$C5144&amp;$B5144,Mapping!$C:$G,5,0)</f>
        <v>OTC</v>
      </c>
      <c r="L5144" t="str">
        <f>VLOOKUP(J5144&amp;H5144,Mapping!J:K,2,0)</f>
        <v>Pepcid</v>
      </c>
      <c r="M5144" t="str">
        <f>IF(OR(I5144="PIZ BUIN",I5144="LISTERINE"),VLOOKUP(E5144,MAPEO!C:D,2,0)&amp;" "&amp;H5144,VLOOKUP(E5144,MAPEO!C:D,2,0))</f>
        <v>Pepcid</v>
      </c>
      <c r="N5144">
        <f>VLOOKUP(F5144,MD!A:B,2,0)</f>
        <v>0</v>
      </c>
    </row>
    <row r="5145" spans="1:14">
      <c r="A5145" t="s">
        <v>133</v>
      </c>
      <c r="B5145" t="s">
        <v>0</v>
      </c>
      <c r="C5145" t="s">
        <v>245</v>
      </c>
      <c r="D5145" t="s">
        <v>245</v>
      </c>
      <c r="E5145" t="s">
        <v>741</v>
      </c>
      <c r="F5145" t="s">
        <v>115</v>
      </c>
      <c r="G5145" s="3">
        <v>-108.34</v>
      </c>
      <c r="H5145" s="3" t="str">
        <f>VLOOKUP($A5145&amp;$C5145&amp;$B5145,Mapping!$C:$G,3,0)</f>
        <v>PHARMA</v>
      </c>
      <c r="I5145" t="str">
        <f>VLOOKUP($A5145&amp;$C5145&amp;$B5145,Mapping!$C:$G,4,0)</f>
        <v>PEPCID</v>
      </c>
      <c r="J5145" t="str">
        <f t="shared" si="80"/>
        <v>PEPCID</v>
      </c>
      <c r="K5145" t="str">
        <f>VLOOKUP($A5145&amp;$C5145&amp;$B5145,Mapping!$C:$G,5,0)</f>
        <v>OTC</v>
      </c>
      <c r="L5145" t="str">
        <f>VLOOKUP(J5145&amp;H5145,Mapping!J:K,2,0)</f>
        <v>Pepcid</v>
      </c>
      <c r="M5145" t="str">
        <f>IF(OR(I5145="PIZ BUIN",I5145="LISTERINE"),VLOOKUP(E5145,MAPEO!C:D,2,0)&amp;" "&amp;H5145,VLOOKUP(E5145,MAPEO!C:D,2,0))</f>
        <v>Pepcid</v>
      </c>
      <c r="N5145" t="str">
        <f>VLOOKUP(F5145,MD!A:B,2,0)</f>
        <v>YTD 2016</v>
      </c>
    </row>
    <row r="5146" spans="1:14">
      <c r="A5146" t="s">
        <v>133</v>
      </c>
      <c r="B5146" t="s">
        <v>0</v>
      </c>
      <c r="C5146" t="s">
        <v>245</v>
      </c>
      <c r="D5146" t="s">
        <v>245</v>
      </c>
      <c r="E5146" t="s">
        <v>741</v>
      </c>
      <c r="F5146" t="s">
        <v>117</v>
      </c>
      <c r="G5146" s="3">
        <v>23146.32</v>
      </c>
      <c r="H5146" s="3" t="str">
        <f>VLOOKUP($A5146&amp;$C5146&amp;$B5146,Mapping!$C:$G,3,0)</f>
        <v>PHARMA</v>
      </c>
      <c r="I5146" t="str">
        <f>VLOOKUP($A5146&amp;$C5146&amp;$B5146,Mapping!$C:$G,4,0)</f>
        <v>PEPCID</v>
      </c>
      <c r="J5146" t="str">
        <f t="shared" si="80"/>
        <v>PEPCID</v>
      </c>
      <c r="K5146" t="str">
        <f>VLOOKUP($A5146&amp;$C5146&amp;$B5146,Mapping!$C:$G,5,0)</f>
        <v>OTC</v>
      </c>
      <c r="L5146" t="str">
        <f>VLOOKUP(J5146&amp;H5146,Mapping!J:K,2,0)</f>
        <v>Pepcid</v>
      </c>
      <c r="M5146" t="str">
        <f>IF(OR(I5146="PIZ BUIN",I5146="LISTERINE"),VLOOKUP(E5146,MAPEO!C:D,2,0)&amp;" "&amp;H5146,VLOOKUP(E5146,MAPEO!C:D,2,0))</f>
        <v>Pepcid</v>
      </c>
      <c r="N5146" t="str">
        <f>VLOOKUP(F5146,MD!A:B,2,0)</f>
        <v>YTD 2016</v>
      </c>
    </row>
    <row r="5147" spans="1:14">
      <c r="A5147" t="s">
        <v>133</v>
      </c>
      <c r="B5147" t="s">
        <v>0</v>
      </c>
      <c r="C5147" t="s">
        <v>245</v>
      </c>
      <c r="D5147" t="s">
        <v>245</v>
      </c>
      <c r="E5147" t="s">
        <v>741</v>
      </c>
      <c r="F5147" t="s">
        <v>118</v>
      </c>
      <c r="G5147" s="3">
        <v>55007.88</v>
      </c>
      <c r="H5147" s="3" t="str">
        <f>VLOOKUP($A5147&amp;$C5147&amp;$B5147,Mapping!$C:$G,3,0)</f>
        <v>PHARMA</v>
      </c>
      <c r="I5147" t="str">
        <f>VLOOKUP($A5147&amp;$C5147&amp;$B5147,Mapping!$C:$G,4,0)</f>
        <v>PEPCID</v>
      </c>
      <c r="J5147" t="str">
        <f t="shared" si="80"/>
        <v>PEPCID</v>
      </c>
      <c r="K5147" t="str">
        <f>VLOOKUP($A5147&amp;$C5147&amp;$B5147,Mapping!$C:$G,5,0)</f>
        <v>OTC</v>
      </c>
      <c r="L5147" t="str">
        <f>VLOOKUP(J5147&amp;H5147,Mapping!J:K,2,0)</f>
        <v>Pepcid</v>
      </c>
      <c r="M5147" t="str">
        <f>IF(OR(I5147="PIZ BUIN",I5147="LISTERINE"),VLOOKUP(E5147,MAPEO!C:D,2,0)&amp;" "&amp;H5147,VLOOKUP(E5147,MAPEO!C:D,2,0))</f>
        <v>Pepcid</v>
      </c>
      <c r="N5147" t="str">
        <f>VLOOKUP(F5147,MD!A:B,2,0)</f>
        <v>YTD 2016</v>
      </c>
    </row>
    <row r="5148" spans="1:14">
      <c r="A5148" t="s">
        <v>133</v>
      </c>
      <c r="B5148" t="s">
        <v>0</v>
      </c>
      <c r="C5148" t="s">
        <v>249</v>
      </c>
      <c r="D5148" t="s">
        <v>406</v>
      </c>
      <c r="E5148" t="s">
        <v>406</v>
      </c>
      <c r="F5148" t="s">
        <v>484</v>
      </c>
      <c r="G5148" s="3">
        <v>7640.76</v>
      </c>
      <c r="H5148" s="3" t="str">
        <f>VLOOKUP($A5148&amp;$C5148&amp;$B5148,Mapping!$C:$G,3,0)</f>
        <v>Beauty</v>
      </c>
      <c r="I5148" t="str">
        <f>VLOOKUP($A5148&amp;$C5148&amp;$B5148,Mapping!$C:$G,4,0)</f>
        <v>PIZ BUIN</v>
      </c>
      <c r="J5148" t="str">
        <f t="shared" si="80"/>
        <v>PIZ BUIN LIPS</v>
      </c>
      <c r="K5148" t="str">
        <f>VLOOKUP($A5148&amp;$C5148&amp;$B5148,Mapping!$C:$G,5,0)</f>
        <v>Adult Skin Care</v>
      </c>
      <c r="L5148" t="str">
        <f>VLOOKUP(J5148&amp;H5148,Mapping!J:K,2,0)</f>
        <v>Piz Buin Lip Pharma</v>
      </c>
      <c r="M5148" t="str">
        <f>IF(OR(I5148="PIZ BUIN",I5148="LISTERINE"),VLOOKUP(E5148,MAPEO!C:D,2,0)&amp;" "&amp;H5148,VLOOKUP(E5148,MAPEO!C:D,2,0))</f>
        <v>Piz Buin Sun Protection Beauty</v>
      </c>
      <c r="N5148">
        <f>VLOOKUP(F5148,MD!A:B,2,0)</f>
        <v>0</v>
      </c>
    </row>
    <row r="5149" spans="1:14">
      <c r="A5149" t="s">
        <v>133</v>
      </c>
      <c r="B5149" t="s">
        <v>0</v>
      </c>
      <c r="C5149" t="s">
        <v>249</v>
      </c>
      <c r="D5149" t="s">
        <v>406</v>
      </c>
      <c r="E5149" t="s">
        <v>406</v>
      </c>
      <c r="F5149" t="s">
        <v>485</v>
      </c>
      <c r="G5149" s="3">
        <v>6770.53</v>
      </c>
      <c r="H5149" s="3" t="str">
        <f>VLOOKUP($A5149&amp;$C5149&amp;$B5149,Mapping!$C:$G,3,0)</f>
        <v>Beauty</v>
      </c>
      <c r="I5149" t="str">
        <f>VLOOKUP($A5149&amp;$C5149&amp;$B5149,Mapping!$C:$G,4,0)</f>
        <v>PIZ BUIN</v>
      </c>
      <c r="J5149" t="str">
        <f t="shared" si="80"/>
        <v>PIZ BUIN LIPS</v>
      </c>
      <c r="K5149" t="str">
        <f>VLOOKUP($A5149&amp;$C5149&amp;$B5149,Mapping!$C:$G,5,0)</f>
        <v>Adult Skin Care</v>
      </c>
      <c r="L5149" t="str">
        <f>VLOOKUP(J5149&amp;H5149,Mapping!J:K,2,0)</f>
        <v>Piz Buin Lip Pharma</v>
      </c>
      <c r="M5149" t="str">
        <f>IF(OR(I5149="PIZ BUIN",I5149="LISTERINE"),VLOOKUP(E5149,MAPEO!C:D,2,0)&amp;" "&amp;H5149,VLOOKUP(E5149,MAPEO!C:D,2,0))</f>
        <v>Piz Buin Sun Protection Beauty</v>
      </c>
      <c r="N5149">
        <f>VLOOKUP(F5149,MD!A:B,2,0)</f>
        <v>0</v>
      </c>
    </row>
    <row r="5150" spans="1:14">
      <c r="A5150" t="s">
        <v>133</v>
      </c>
      <c r="B5150" t="s">
        <v>0</v>
      </c>
      <c r="C5150" t="s">
        <v>249</v>
      </c>
      <c r="D5150" t="s">
        <v>406</v>
      </c>
      <c r="E5150" t="s">
        <v>406</v>
      </c>
      <c r="F5150" t="s">
        <v>486</v>
      </c>
      <c r="G5150" s="3">
        <v>2272.41</v>
      </c>
      <c r="H5150" s="3" t="str">
        <f>VLOOKUP($A5150&amp;$C5150&amp;$B5150,Mapping!$C:$G,3,0)</f>
        <v>Beauty</v>
      </c>
      <c r="I5150" t="str">
        <f>VLOOKUP($A5150&amp;$C5150&amp;$B5150,Mapping!$C:$G,4,0)</f>
        <v>PIZ BUIN</v>
      </c>
      <c r="J5150" t="str">
        <f t="shared" si="80"/>
        <v>PIZ BUIN LIPS</v>
      </c>
      <c r="K5150" t="str">
        <f>VLOOKUP($A5150&amp;$C5150&amp;$B5150,Mapping!$C:$G,5,0)</f>
        <v>Adult Skin Care</v>
      </c>
      <c r="L5150" t="str">
        <f>VLOOKUP(J5150&amp;H5150,Mapping!J:K,2,0)</f>
        <v>Piz Buin Lip Pharma</v>
      </c>
      <c r="M5150" t="str">
        <f>IF(OR(I5150="PIZ BUIN",I5150="LISTERINE"),VLOOKUP(E5150,MAPEO!C:D,2,0)&amp;" "&amp;H5150,VLOOKUP(E5150,MAPEO!C:D,2,0))</f>
        <v>Piz Buin Sun Protection Beauty</v>
      </c>
      <c r="N5150">
        <f>VLOOKUP(F5150,MD!A:B,2,0)</f>
        <v>0</v>
      </c>
    </row>
    <row r="5151" spans="1:14">
      <c r="A5151" t="s">
        <v>133</v>
      </c>
      <c r="B5151" t="s">
        <v>0</v>
      </c>
      <c r="C5151" t="s">
        <v>249</v>
      </c>
      <c r="D5151" t="s">
        <v>406</v>
      </c>
      <c r="E5151" t="s">
        <v>406</v>
      </c>
      <c r="F5151" t="s">
        <v>487</v>
      </c>
      <c r="G5151" s="3">
        <v>7560.23</v>
      </c>
      <c r="H5151" s="3" t="str">
        <f>VLOOKUP($A5151&amp;$C5151&amp;$B5151,Mapping!$C:$G,3,0)</f>
        <v>Beauty</v>
      </c>
      <c r="I5151" t="str">
        <f>VLOOKUP($A5151&amp;$C5151&amp;$B5151,Mapping!$C:$G,4,0)</f>
        <v>PIZ BUIN</v>
      </c>
      <c r="J5151" t="str">
        <f t="shared" si="80"/>
        <v>PIZ BUIN LIPS</v>
      </c>
      <c r="K5151" t="str">
        <f>VLOOKUP($A5151&amp;$C5151&amp;$B5151,Mapping!$C:$G,5,0)</f>
        <v>Adult Skin Care</v>
      </c>
      <c r="L5151" t="str">
        <f>VLOOKUP(J5151&amp;H5151,Mapping!J:K,2,0)</f>
        <v>Piz Buin Lip Pharma</v>
      </c>
      <c r="M5151" t="str">
        <f>IF(OR(I5151="PIZ BUIN",I5151="LISTERINE"),VLOOKUP(E5151,MAPEO!C:D,2,0)&amp;" "&amp;H5151,VLOOKUP(E5151,MAPEO!C:D,2,0))</f>
        <v>Piz Buin Sun Protection Beauty</v>
      </c>
      <c r="N5151">
        <f>VLOOKUP(F5151,MD!A:B,2,0)</f>
        <v>0</v>
      </c>
    </row>
    <row r="5152" spans="1:14">
      <c r="A5152" t="s">
        <v>133</v>
      </c>
      <c r="B5152" t="s">
        <v>0</v>
      </c>
      <c r="C5152" t="s">
        <v>249</v>
      </c>
      <c r="D5152" t="s">
        <v>406</v>
      </c>
      <c r="E5152" t="s">
        <v>406</v>
      </c>
      <c r="F5152" t="s">
        <v>488</v>
      </c>
      <c r="G5152" s="3">
        <v>4043.25</v>
      </c>
      <c r="H5152" s="3" t="str">
        <f>VLOOKUP($A5152&amp;$C5152&amp;$B5152,Mapping!$C:$G,3,0)</f>
        <v>Beauty</v>
      </c>
      <c r="I5152" t="str">
        <f>VLOOKUP($A5152&amp;$C5152&amp;$B5152,Mapping!$C:$G,4,0)</f>
        <v>PIZ BUIN</v>
      </c>
      <c r="J5152" t="str">
        <f t="shared" si="80"/>
        <v>PIZ BUIN LIPS</v>
      </c>
      <c r="K5152" t="str">
        <f>VLOOKUP($A5152&amp;$C5152&amp;$B5152,Mapping!$C:$G,5,0)</f>
        <v>Adult Skin Care</v>
      </c>
      <c r="L5152" t="str">
        <f>VLOOKUP(J5152&amp;H5152,Mapping!J:K,2,0)</f>
        <v>Piz Buin Lip Pharma</v>
      </c>
      <c r="M5152" t="str">
        <f>IF(OR(I5152="PIZ BUIN",I5152="LISTERINE"),VLOOKUP(E5152,MAPEO!C:D,2,0)&amp;" "&amp;H5152,VLOOKUP(E5152,MAPEO!C:D,2,0))</f>
        <v>Piz Buin Sun Protection Beauty</v>
      </c>
      <c r="N5152">
        <f>VLOOKUP(F5152,MD!A:B,2,0)</f>
        <v>0</v>
      </c>
    </row>
    <row r="5153" spans="1:14">
      <c r="A5153" t="s">
        <v>133</v>
      </c>
      <c r="B5153" t="s">
        <v>0</v>
      </c>
      <c r="C5153" t="s">
        <v>249</v>
      </c>
      <c r="D5153" t="s">
        <v>406</v>
      </c>
      <c r="E5153" t="s">
        <v>406</v>
      </c>
      <c r="F5153" t="s">
        <v>489</v>
      </c>
      <c r="G5153" s="3">
        <v>2482.1999999999998</v>
      </c>
      <c r="H5153" s="3" t="str">
        <f>VLOOKUP($A5153&amp;$C5153&amp;$B5153,Mapping!$C:$G,3,0)</f>
        <v>Beauty</v>
      </c>
      <c r="I5153" t="str">
        <f>VLOOKUP($A5153&amp;$C5153&amp;$B5153,Mapping!$C:$G,4,0)</f>
        <v>PIZ BUIN</v>
      </c>
      <c r="J5153" t="str">
        <f t="shared" si="80"/>
        <v>PIZ BUIN LIPS</v>
      </c>
      <c r="K5153" t="str">
        <f>VLOOKUP($A5153&amp;$C5153&amp;$B5153,Mapping!$C:$G,5,0)</f>
        <v>Adult Skin Care</v>
      </c>
      <c r="L5153" t="str">
        <f>VLOOKUP(J5153&amp;H5153,Mapping!J:K,2,0)</f>
        <v>Piz Buin Lip Pharma</v>
      </c>
      <c r="M5153" t="str">
        <f>IF(OR(I5153="PIZ BUIN",I5153="LISTERINE"),VLOOKUP(E5153,MAPEO!C:D,2,0)&amp;" "&amp;H5153,VLOOKUP(E5153,MAPEO!C:D,2,0))</f>
        <v>Piz Buin Sun Protection Beauty</v>
      </c>
      <c r="N5153">
        <f>VLOOKUP(F5153,MD!A:B,2,0)</f>
        <v>0</v>
      </c>
    </row>
    <row r="5154" spans="1:14">
      <c r="A5154" t="s">
        <v>133</v>
      </c>
      <c r="B5154" t="s">
        <v>0</v>
      </c>
      <c r="C5154" t="s">
        <v>249</v>
      </c>
      <c r="D5154" t="s">
        <v>406</v>
      </c>
      <c r="E5154" t="s">
        <v>406</v>
      </c>
      <c r="F5154" t="s">
        <v>490</v>
      </c>
      <c r="G5154" s="3">
        <v>912.73</v>
      </c>
      <c r="H5154" s="3" t="str">
        <f>VLOOKUP($A5154&amp;$C5154&amp;$B5154,Mapping!$C:$G,3,0)</f>
        <v>Beauty</v>
      </c>
      <c r="I5154" t="str">
        <f>VLOOKUP($A5154&amp;$C5154&amp;$B5154,Mapping!$C:$G,4,0)</f>
        <v>PIZ BUIN</v>
      </c>
      <c r="J5154" t="str">
        <f t="shared" si="80"/>
        <v>PIZ BUIN LIPS</v>
      </c>
      <c r="K5154" t="str">
        <f>VLOOKUP($A5154&amp;$C5154&amp;$B5154,Mapping!$C:$G,5,0)</f>
        <v>Adult Skin Care</v>
      </c>
      <c r="L5154" t="str">
        <f>VLOOKUP(J5154&amp;H5154,Mapping!J:K,2,0)</f>
        <v>Piz Buin Lip Pharma</v>
      </c>
      <c r="M5154" t="str">
        <f>IF(OR(I5154="PIZ BUIN",I5154="LISTERINE"),VLOOKUP(E5154,MAPEO!C:D,2,0)&amp;" "&amp;H5154,VLOOKUP(E5154,MAPEO!C:D,2,0))</f>
        <v>Piz Buin Sun Protection Beauty</v>
      </c>
      <c r="N5154">
        <f>VLOOKUP(F5154,MD!A:B,2,0)</f>
        <v>0</v>
      </c>
    </row>
    <row r="5155" spans="1:14">
      <c r="A5155" t="s">
        <v>133</v>
      </c>
      <c r="B5155" t="s">
        <v>0</v>
      </c>
      <c r="C5155" t="s">
        <v>249</v>
      </c>
      <c r="D5155" t="s">
        <v>406</v>
      </c>
      <c r="E5155" t="s">
        <v>406</v>
      </c>
      <c r="F5155" t="s">
        <v>491</v>
      </c>
      <c r="G5155" s="3">
        <v>58.91</v>
      </c>
      <c r="H5155" s="3" t="str">
        <f>VLOOKUP($A5155&amp;$C5155&amp;$B5155,Mapping!$C:$G,3,0)</f>
        <v>Beauty</v>
      </c>
      <c r="I5155" t="str">
        <f>VLOOKUP($A5155&amp;$C5155&amp;$B5155,Mapping!$C:$G,4,0)</f>
        <v>PIZ BUIN</v>
      </c>
      <c r="J5155" t="str">
        <f t="shared" si="80"/>
        <v>PIZ BUIN LIPS</v>
      </c>
      <c r="K5155" t="str">
        <f>VLOOKUP($A5155&amp;$C5155&amp;$B5155,Mapping!$C:$G,5,0)</f>
        <v>Adult Skin Care</v>
      </c>
      <c r="L5155" t="str">
        <f>VLOOKUP(J5155&amp;H5155,Mapping!J:K,2,0)</f>
        <v>Piz Buin Lip Pharma</v>
      </c>
      <c r="M5155" t="str">
        <f>IF(OR(I5155="PIZ BUIN",I5155="LISTERINE"),VLOOKUP(E5155,MAPEO!C:D,2,0)&amp;" "&amp;H5155,VLOOKUP(E5155,MAPEO!C:D,2,0))</f>
        <v>Piz Buin Sun Protection Beauty</v>
      </c>
      <c r="N5155">
        <f>VLOOKUP(F5155,MD!A:B,2,0)</f>
        <v>0</v>
      </c>
    </row>
    <row r="5156" spans="1:14">
      <c r="A5156" t="s">
        <v>133</v>
      </c>
      <c r="B5156" t="s">
        <v>0</v>
      </c>
      <c r="C5156" t="s">
        <v>249</v>
      </c>
      <c r="D5156" t="s">
        <v>406</v>
      </c>
      <c r="E5156" t="s">
        <v>406</v>
      </c>
      <c r="F5156" t="s">
        <v>492</v>
      </c>
      <c r="G5156" s="3">
        <v>10.48</v>
      </c>
      <c r="H5156" s="3" t="str">
        <f>VLOOKUP($A5156&amp;$C5156&amp;$B5156,Mapping!$C:$G,3,0)</f>
        <v>Beauty</v>
      </c>
      <c r="I5156" t="str">
        <f>VLOOKUP($A5156&amp;$C5156&amp;$B5156,Mapping!$C:$G,4,0)</f>
        <v>PIZ BUIN</v>
      </c>
      <c r="J5156" t="str">
        <f t="shared" si="80"/>
        <v>PIZ BUIN LIPS</v>
      </c>
      <c r="K5156" t="str">
        <f>VLOOKUP($A5156&amp;$C5156&amp;$B5156,Mapping!$C:$G,5,0)</f>
        <v>Adult Skin Care</v>
      </c>
      <c r="L5156" t="str">
        <f>VLOOKUP(J5156&amp;H5156,Mapping!J:K,2,0)</f>
        <v>Piz Buin Lip Pharma</v>
      </c>
      <c r="M5156" t="str">
        <f>IF(OR(I5156="PIZ BUIN",I5156="LISTERINE"),VLOOKUP(E5156,MAPEO!C:D,2,0)&amp;" "&amp;H5156,VLOOKUP(E5156,MAPEO!C:D,2,0))</f>
        <v>Piz Buin Sun Protection Beauty</v>
      </c>
      <c r="N5156">
        <f>VLOOKUP(F5156,MD!A:B,2,0)</f>
        <v>0</v>
      </c>
    </row>
    <row r="5157" spans="1:14">
      <c r="A5157" t="s">
        <v>133</v>
      </c>
      <c r="B5157" t="s">
        <v>0</v>
      </c>
      <c r="C5157" t="s">
        <v>249</v>
      </c>
      <c r="D5157" t="s">
        <v>406</v>
      </c>
      <c r="E5157" t="s">
        <v>406</v>
      </c>
      <c r="F5157" t="s">
        <v>493</v>
      </c>
      <c r="G5157" s="3">
        <v>-6366.8</v>
      </c>
      <c r="H5157" s="3" t="str">
        <f>VLOOKUP($A5157&amp;$C5157&amp;$B5157,Mapping!$C:$G,3,0)</f>
        <v>Beauty</v>
      </c>
      <c r="I5157" t="str">
        <f>VLOOKUP($A5157&amp;$C5157&amp;$B5157,Mapping!$C:$G,4,0)</f>
        <v>PIZ BUIN</v>
      </c>
      <c r="J5157" t="str">
        <f t="shared" si="80"/>
        <v>PIZ BUIN LIPS</v>
      </c>
      <c r="K5157" t="str">
        <f>VLOOKUP($A5157&amp;$C5157&amp;$B5157,Mapping!$C:$G,5,0)</f>
        <v>Adult Skin Care</v>
      </c>
      <c r="L5157" t="str">
        <f>VLOOKUP(J5157&amp;H5157,Mapping!J:K,2,0)</f>
        <v>Piz Buin Lip Pharma</v>
      </c>
      <c r="M5157" t="str">
        <f>IF(OR(I5157="PIZ BUIN",I5157="LISTERINE"),VLOOKUP(E5157,MAPEO!C:D,2,0)&amp;" "&amp;H5157,VLOOKUP(E5157,MAPEO!C:D,2,0))</f>
        <v>Piz Buin Sun Protection Beauty</v>
      </c>
      <c r="N5157">
        <f>VLOOKUP(F5157,MD!A:B,2,0)</f>
        <v>0</v>
      </c>
    </row>
    <row r="5158" spans="1:14">
      <c r="A5158" t="s">
        <v>133</v>
      </c>
      <c r="B5158" t="s">
        <v>0</v>
      </c>
      <c r="C5158" t="s">
        <v>249</v>
      </c>
      <c r="D5158" t="s">
        <v>406</v>
      </c>
      <c r="E5158" t="s">
        <v>406</v>
      </c>
      <c r="F5158" t="s">
        <v>95</v>
      </c>
      <c r="G5158" s="3">
        <v>-7.74</v>
      </c>
      <c r="H5158" s="3" t="str">
        <f>VLOOKUP($A5158&amp;$C5158&amp;$B5158,Mapping!$C:$G,3,0)</f>
        <v>Beauty</v>
      </c>
      <c r="I5158" t="str">
        <f>VLOOKUP($A5158&amp;$C5158&amp;$B5158,Mapping!$C:$G,4,0)</f>
        <v>PIZ BUIN</v>
      </c>
      <c r="J5158" t="str">
        <f t="shared" si="80"/>
        <v>PIZ BUIN LIPS</v>
      </c>
      <c r="K5158" t="str">
        <f>VLOOKUP($A5158&amp;$C5158&amp;$B5158,Mapping!$C:$G,5,0)</f>
        <v>Adult Skin Care</v>
      </c>
      <c r="L5158" t="str">
        <f>VLOOKUP(J5158&amp;H5158,Mapping!J:K,2,0)</f>
        <v>Piz Buin Lip Pharma</v>
      </c>
      <c r="M5158" t="str">
        <f>IF(OR(I5158="PIZ BUIN",I5158="LISTERINE"),VLOOKUP(E5158,MAPEO!C:D,2,0)&amp;" "&amp;H5158,VLOOKUP(E5158,MAPEO!C:D,2,0))</f>
        <v>Piz Buin Sun Protection Beauty</v>
      </c>
      <c r="N5158" t="str">
        <f>VLOOKUP(F5158,MD!A:B,2,0)</f>
        <v>YTD 2015</v>
      </c>
    </row>
    <row r="5159" spans="1:14">
      <c r="A5159" t="s">
        <v>133</v>
      </c>
      <c r="B5159" t="s">
        <v>0</v>
      </c>
      <c r="C5159" t="s">
        <v>249</v>
      </c>
      <c r="D5159" t="s">
        <v>406</v>
      </c>
      <c r="E5159" t="s">
        <v>406</v>
      </c>
      <c r="F5159" t="s">
        <v>96</v>
      </c>
      <c r="G5159" s="3">
        <v>15558.24</v>
      </c>
      <c r="H5159" s="3" t="str">
        <f>VLOOKUP($A5159&amp;$C5159&amp;$B5159,Mapping!$C:$G,3,0)</f>
        <v>Beauty</v>
      </c>
      <c r="I5159" t="str">
        <f>VLOOKUP($A5159&amp;$C5159&amp;$B5159,Mapping!$C:$G,4,0)</f>
        <v>PIZ BUIN</v>
      </c>
      <c r="J5159" t="str">
        <f t="shared" si="80"/>
        <v>PIZ BUIN LIPS</v>
      </c>
      <c r="K5159" t="str">
        <f>VLOOKUP($A5159&amp;$C5159&amp;$B5159,Mapping!$C:$G,5,0)</f>
        <v>Adult Skin Care</v>
      </c>
      <c r="L5159" t="str">
        <f>VLOOKUP(J5159&amp;H5159,Mapping!J:K,2,0)</f>
        <v>Piz Buin Lip Pharma</v>
      </c>
      <c r="M5159" t="str">
        <f>IF(OR(I5159="PIZ BUIN",I5159="LISTERINE"),VLOOKUP(E5159,MAPEO!C:D,2,0)&amp;" "&amp;H5159,VLOOKUP(E5159,MAPEO!C:D,2,0))</f>
        <v>Piz Buin Sun Protection Beauty</v>
      </c>
      <c r="N5159" t="str">
        <f>VLOOKUP(F5159,MD!A:B,2,0)</f>
        <v>YTD 2015</v>
      </c>
    </row>
    <row r="5160" spans="1:14">
      <c r="A5160" t="s">
        <v>133</v>
      </c>
      <c r="B5160" t="s">
        <v>0</v>
      </c>
      <c r="C5160" t="s">
        <v>249</v>
      </c>
      <c r="D5160" t="s">
        <v>406</v>
      </c>
      <c r="E5160" t="s">
        <v>406</v>
      </c>
      <c r="F5160" t="s">
        <v>97</v>
      </c>
      <c r="G5160" s="3">
        <v>25345.83</v>
      </c>
      <c r="H5160" s="3" t="str">
        <f>VLOOKUP($A5160&amp;$C5160&amp;$B5160,Mapping!$C:$G,3,0)</f>
        <v>Beauty</v>
      </c>
      <c r="I5160" t="str">
        <f>VLOOKUP($A5160&amp;$C5160&amp;$B5160,Mapping!$C:$G,4,0)</f>
        <v>PIZ BUIN</v>
      </c>
      <c r="J5160" t="str">
        <f t="shared" si="80"/>
        <v>PIZ BUIN LIPS</v>
      </c>
      <c r="K5160" t="str">
        <f>VLOOKUP($A5160&amp;$C5160&amp;$B5160,Mapping!$C:$G,5,0)</f>
        <v>Adult Skin Care</v>
      </c>
      <c r="L5160" t="str">
        <f>VLOOKUP(J5160&amp;H5160,Mapping!J:K,2,0)</f>
        <v>Piz Buin Lip Pharma</v>
      </c>
      <c r="M5160" t="str">
        <f>IF(OR(I5160="PIZ BUIN",I5160="LISTERINE"),VLOOKUP(E5160,MAPEO!C:D,2,0)&amp;" "&amp;H5160,VLOOKUP(E5160,MAPEO!C:D,2,0))</f>
        <v>Piz Buin Sun Protection Beauty</v>
      </c>
      <c r="N5160" t="str">
        <f>VLOOKUP(F5160,MD!A:B,2,0)</f>
        <v>YTD 2015</v>
      </c>
    </row>
    <row r="5161" spans="1:14">
      <c r="A5161" t="s">
        <v>133</v>
      </c>
      <c r="B5161" t="s">
        <v>0</v>
      </c>
      <c r="C5161" t="s">
        <v>249</v>
      </c>
      <c r="D5161" t="s">
        <v>406</v>
      </c>
      <c r="E5161" t="s">
        <v>406</v>
      </c>
      <c r="F5161" t="s">
        <v>101</v>
      </c>
      <c r="G5161" s="3">
        <v>7187.72</v>
      </c>
      <c r="H5161" s="3" t="str">
        <f>VLOOKUP($A5161&amp;$C5161&amp;$B5161,Mapping!$C:$G,3,0)</f>
        <v>Beauty</v>
      </c>
      <c r="I5161" t="str">
        <f>VLOOKUP($A5161&amp;$C5161&amp;$B5161,Mapping!$C:$G,4,0)</f>
        <v>PIZ BUIN</v>
      </c>
      <c r="J5161" t="str">
        <f t="shared" si="80"/>
        <v>PIZ BUIN LIPS</v>
      </c>
      <c r="K5161" t="str">
        <f>VLOOKUP($A5161&amp;$C5161&amp;$B5161,Mapping!$C:$G,5,0)</f>
        <v>Adult Skin Care</v>
      </c>
      <c r="L5161" t="str">
        <f>VLOOKUP(J5161&amp;H5161,Mapping!J:K,2,0)</f>
        <v>Piz Buin Lip Pharma</v>
      </c>
      <c r="M5161" t="str">
        <f>IF(OR(I5161="PIZ BUIN",I5161="LISTERINE"),VLOOKUP(E5161,MAPEO!C:D,2,0)&amp;" "&amp;H5161,VLOOKUP(E5161,MAPEO!C:D,2,0))</f>
        <v>Piz Buin Sun Protection Beauty</v>
      </c>
      <c r="N5161" t="str">
        <f>VLOOKUP(F5161,MD!A:B,2,0)</f>
        <v>YTD 2015</v>
      </c>
    </row>
    <row r="5162" spans="1:14">
      <c r="A5162" t="s">
        <v>133</v>
      </c>
      <c r="B5162" t="s">
        <v>0</v>
      </c>
      <c r="C5162" t="s">
        <v>249</v>
      </c>
      <c r="D5162" t="s">
        <v>406</v>
      </c>
      <c r="E5162" t="s">
        <v>406</v>
      </c>
      <c r="F5162" t="s">
        <v>104</v>
      </c>
      <c r="G5162" s="3">
        <v>3853.57</v>
      </c>
      <c r="H5162" s="3" t="str">
        <f>VLOOKUP($A5162&amp;$C5162&amp;$B5162,Mapping!$C:$G,3,0)</f>
        <v>Beauty</v>
      </c>
      <c r="I5162" t="str">
        <f>VLOOKUP($A5162&amp;$C5162&amp;$B5162,Mapping!$C:$G,4,0)</f>
        <v>PIZ BUIN</v>
      </c>
      <c r="J5162" t="str">
        <f t="shared" si="80"/>
        <v>PIZ BUIN LIPS</v>
      </c>
      <c r="K5162" t="str">
        <f>VLOOKUP($A5162&amp;$C5162&amp;$B5162,Mapping!$C:$G,5,0)</f>
        <v>Adult Skin Care</v>
      </c>
      <c r="L5162" t="str">
        <f>VLOOKUP(J5162&amp;H5162,Mapping!J:K,2,0)</f>
        <v>Piz Buin Lip Pharma</v>
      </c>
      <c r="M5162" t="str">
        <f>IF(OR(I5162="PIZ BUIN",I5162="LISTERINE"),VLOOKUP(E5162,MAPEO!C:D,2,0)&amp;" "&amp;H5162,VLOOKUP(E5162,MAPEO!C:D,2,0))</f>
        <v>Piz Buin Sun Protection Beauty</v>
      </c>
      <c r="N5162" t="str">
        <f>VLOOKUP(F5162,MD!A:B,2,0)</f>
        <v>YTD 2015</v>
      </c>
    </row>
    <row r="5163" spans="1:14">
      <c r="A5163" t="s">
        <v>133</v>
      </c>
      <c r="B5163" t="s">
        <v>0</v>
      </c>
      <c r="C5163" t="s">
        <v>249</v>
      </c>
      <c r="D5163" t="s">
        <v>406</v>
      </c>
      <c r="E5163" t="s">
        <v>406</v>
      </c>
      <c r="F5163" t="s">
        <v>105</v>
      </c>
      <c r="G5163" s="3">
        <v>9013.5400000000009</v>
      </c>
      <c r="H5163" s="3" t="str">
        <f>VLOOKUP($A5163&amp;$C5163&amp;$B5163,Mapping!$C:$G,3,0)</f>
        <v>Beauty</v>
      </c>
      <c r="I5163" t="str">
        <f>VLOOKUP($A5163&amp;$C5163&amp;$B5163,Mapping!$C:$G,4,0)</f>
        <v>PIZ BUIN</v>
      </c>
      <c r="J5163" t="str">
        <f t="shared" si="80"/>
        <v>PIZ BUIN LIPS</v>
      </c>
      <c r="K5163" t="str">
        <f>VLOOKUP($A5163&amp;$C5163&amp;$B5163,Mapping!$C:$G,5,0)</f>
        <v>Adult Skin Care</v>
      </c>
      <c r="L5163" t="str">
        <f>VLOOKUP(J5163&amp;H5163,Mapping!J:K,2,0)</f>
        <v>Piz Buin Lip Pharma</v>
      </c>
      <c r="M5163" t="str">
        <f>IF(OR(I5163="PIZ BUIN",I5163="LISTERINE"),VLOOKUP(E5163,MAPEO!C:D,2,0)&amp;" "&amp;H5163,VLOOKUP(E5163,MAPEO!C:D,2,0))</f>
        <v>Piz Buin Sun Protection Beauty</v>
      </c>
      <c r="N5163" t="str">
        <f>VLOOKUP(F5163,MD!A:B,2,0)</f>
        <v>YTD 2015</v>
      </c>
    </row>
    <row r="5164" spans="1:14">
      <c r="A5164" t="s">
        <v>133</v>
      </c>
      <c r="B5164" t="s">
        <v>0</v>
      </c>
      <c r="C5164" t="s">
        <v>249</v>
      </c>
      <c r="D5164" t="s">
        <v>406</v>
      </c>
      <c r="E5164" t="s">
        <v>406</v>
      </c>
      <c r="F5164" t="s">
        <v>106</v>
      </c>
      <c r="G5164" s="3">
        <v>7063.95</v>
      </c>
      <c r="H5164" s="3" t="str">
        <f>VLOOKUP($A5164&amp;$C5164&amp;$B5164,Mapping!$C:$G,3,0)</f>
        <v>Beauty</v>
      </c>
      <c r="I5164" t="str">
        <f>VLOOKUP($A5164&amp;$C5164&amp;$B5164,Mapping!$C:$G,4,0)</f>
        <v>PIZ BUIN</v>
      </c>
      <c r="J5164" t="str">
        <f t="shared" si="80"/>
        <v>PIZ BUIN LIPS</v>
      </c>
      <c r="K5164" t="str">
        <f>VLOOKUP($A5164&amp;$C5164&amp;$B5164,Mapping!$C:$G,5,0)</f>
        <v>Adult Skin Care</v>
      </c>
      <c r="L5164" t="str">
        <f>VLOOKUP(J5164&amp;H5164,Mapping!J:K,2,0)</f>
        <v>Piz Buin Lip Pharma</v>
      </c>
      <c r="M5164" t="str">
        <f>IF(OR(I5164="PIZ BUIN",I5164="LISTERINE"),VLOOKUP(E5164,MAPEO!C:D,2,0)&amp;" "&amp;H5164,VLOOKUP(E5164,MAPEO!C:D,2,0))</f>
        <v>Piz Buin Sun Protection Beauty</v>
      </c>
      <c r="N5164" t="str">
        <f>VLOOKUP(F5164,MD!A:B,2,0)</f>
        <v>YTD 2015</v>
      </c>
    </row>
    <row r="5165" spans="1:14">
      <c r="A5165" t="s">
        <v>133</v>
      </c>
      <c r="B5165" t="s">
        <v>0</v>
      </c>
      <c r="C5165" t="s">
        <v>249</v>
      </c>
      <c r="D5165" t="s">
        <v>406</v>
      </c>
      <c r="E5165" t="s">
        <v>406</v>
      </c>
      <c r="F5165" t="s">
        <v>108</v>
      </c>
      <c r="G5165" s="3">
        <v>4311.29</v>
      </c>
      <c r="H5165" s="3" t="str">
        <f>VLOOKUP($A5165&amp;$C5165&amp;$B5165,Mapping!$C:$G,3,0)</f>
        <v>Beauty</v>
      </c>
      <c r="I5165" t="str">
        <f>VLOOKUP($A5165&amp;$C5165&amp;$B5165,Mapping!$C:$G,4,0)</f>
        <v>PIZ BUIN</v>
      </c>
      <c r="J5165" t="str">
        <f t="shared" si="80"/>
        <v>PIZ BUIN LIPS</v>
      </c>
      <c r="K5165" t="str">
        <f>VLOOKUP($A5165&amp;$C5165&amp;$B5165,Mapping!$C:$G,5,0)</f>
        <v>Adult Skin Care</v>
      </c>
      <c r="L5165" t="str">
        <f>VLOOKUP(J5165&amp;H5165,Mapping!J:K,2,0)</f>
        <v>Piz Buin Lip Pharma</v>
      </c>
      <c r="M5165" t="str">
        <f>IF(OR(I5165="PIZ BUIN",I5165="LISTERINE"),VLOOKUP(E5165,MAPEO!C:D,2,0)&amp;" "&amp;H5165,VLOOKUP(E5165,MAPEO!C:D,2,0))</f>
        <v>Piz Buin Sun Protection Beauty</v>
      </c>
      <c r="N5165">
        <f>VLOOKUP(F5165,MD!A:B,2,0)</f>
        <v>0</v>
      </c>
    </row>
    <row r="5166" spans="1:14">
      <c r="A5166" t="s">
        <v>133</v>
      </c>
      <c r="B5166" t="s">
        <v>0</v>
      </c>
      <c r="C5166" t="s">
        <v>249</v>
      </c>
      <c r="D5166" t="s">
        <v>406</v>
      </c>
      <c r="E5166" t="s">
        <v>406</v>
      </c>
      <c r="F5166" t="s">
        <v>109</v>
      </c>
      <c r="G5166" s="3">
        <v>495.76</v>
      </c>
      <c r="H5166" s="3" t="str">
        <f>VLOOKUP($A5166&amp;$C5166&amp;$B5166,Mapping!$C:$G,3,0)</f>
        <v>Beauty</v>
      </c>
      <c r="I5166" t="str">
        <f>VLOOKUP($A5166&amp;$C5166&amp;$B5166,Mapping!$C:$G,4,0)</f>
        <v>PIZ BUIN</v>
      </c>
      <c r="J5166" t="str">
        <f t="shared" si="80"/>
        <v>PIZ BUIN LIPS</v>
      </c>
      <c r="K5166" t="str">
        <f>VLOOKUP($A5166&amp;$C5166&amp;$B5166,Mapping!$C:$G,5,0)</f>
        <v>Adult Skin Care</v>
      </c>
      <c r="L5166" t="str">
        <f>VLOOKUP(J5166&amp;H5166,Mapping!J:K,2,0)</f>
        <v>Piz Buin Lip Pharma</v>
      </c>
      <c r="M5166" t="str">
        <f>IF(OR(I5166="PIZ BUIN",I5166="LISTERINE"),VLOOKUP(E5166,MAPEO!C:D,2,0)&amp;" "&amp;H5166,VLOOKUP(E5166,MAPEO!C:D,2,0))</f>
        <v>Piz Buin Sun Protection Beauty</v>
      </c>
      <c r="N5166">
        <f>VLOOKUP(F5166,MD!A:B,2,0)</f>
        <v>0</v>
      </c>
    </row>
    <row r="5167" spans="1:14">
      <c r="A5167" t="s">
        <v>133</v>
      </c>
      <c r="B5167" t="s">
        <v>0</v>
      </c>
      <c r="C5167" t="s">
        <v>249</v>
      </c>
      <c r="D5167" t="s">
        <v>406</v>
      </c>
      <c r="E5167" t="s">
        <v>406</v>
      </c>
      <c r="F5167" t="s">
        <v>110</v>
      </c>
      <c r="G5167" s="3">
        <v>-272.05</v>
      </c>
      <c r="H5167" s="3" t="str">
        <f>VLOOKUP($A5167&amp;$C5167&amp;$B5167,Mapping!$C:$G,3,0)</f>
        <v>Beauty</v>
      </c>
      <c r="I5167" t="str">
        <f>VLOOKUP($A5167&amp;$C5167&amp;$B5167,Mapping!$C:$G,4,0)</f>
        <v>PIZ BUIN</v>
      </c>
      <c r="J5167" t="str">
        <f t="shared" si="80"/>
        <v>PIZ BUIN LIPS</v>
      </c>
      <c r="K5167" t="str">
        <f>VLOOKUP($A5167&amp;$C5167&amp;$B5167,Mapping!$C:$G,5,0)</f>
        <v>Adult Skin Care</v>
      </c>
      <c r="L5167" t="str">
        <f>VLOOKUP(J5167&amp;H5167,Mapping!J:K,2,0)</f>
        <v>Piz Buin Lip Pharma</v>
      </c>
      <c r="M5167" t="str">
        <f>IF(OR(I5167="PIZ BUIN",I5167="LISTERINE"),VLOOKUP(E5167,MAPEO!C:D,2,0)&amp;" "&amp;H5167,VLOOKUP(E5167,MAPEO!C:D,2,0))</f>
        <v>Piz Buin Sun Protection Beauty</v>
      </c>
      <c r="N5167">
        <f>VLOOKUP(F5167,MD!A:B,2,0)</f>
        <v>0</v>
      </c>
    </row>
    <row r="5168" spans="1:14">
      <c r="A5168" t="s">
        <v>133</v>
      </c>
      <c r="B5168" t="s">
        <v>0</v>
      </c>
      <c r="C5168" t="s">
        <v>249</v>
      </c>
      <c r="D5168" t="s">
        <v>406</v>
      </c>
      <c r="E5168" t="s">
        <v>406</v>
      </c>
      <c r="F5168" t="s">
        <v>111</v>
      </c>
      <c r="G5168" s="3">
        <v>-240.63</v>
      </c>
      <c r="H5168" s="3" t="str">
        <f>VLOOKUP($A5168&amp;$C5168&amp;$B5168,Mapping!$C:$G,3,0)</f>
        <v>Beauty</v>
      </c>
      <c r="I5168" t="str">
        <f>VLOOKUP($A5168&amp;$C5168&amp;$B5168,Mapping!$C:$G,4,0)</f>
        <v>PIZ BUIN</v>
      </c>
      <c r="J5168" t="str">
        <f t="shared" si="80"/>
        <v>PIZ BUIN LIPS</v>
      </c>
      <c r="K5168" t="str">
        <f>VLOOKUP($A5168&amp;$C5168&amp;$B5168,Mapping!$C:$G,5,0)</f>
        <v>Adult Skin Care</v>
      </c>
      <c r="L5168" t="str">
        <f>VLOOKUP(J5168&amp;H5168,Mapping!J:K,2,0)</f>
        <v>Piz Buin Lip Pharma</v>
      </c>
      <c r="M5168" t="str">
        <f>IF(OR(I5168="PIZ BUIN",I5168="LISTERINE"),VLOOKUP(E5168,MAPEO!C:D,2,0)&amp;" "&amp;H5168,VLOOKUP(E5168,MAPEO!C:D,2,0))</f>
        <v>Piz Buin Sun Protection Beauty</v>
      </c>
      <c r="N5168">
        <f>VLOOKUP(F5168,MD!A:B,2,0)</f>
        <v>0</v>
      </c>
    </row>
    <row r="5169" spans="1:14">
      <c r="A5169" t="s">
        <v>133</v>
      </c>
      <c r="B5169" t="s">
        <v>0</v>
      </c>
      <c r="C5169" t="s">
        <v>249</v>
      </c>
      <c r="D5169" t="s">
        <v>406</v>
      </c>
      <c r="E5169" t="s">
        <v>406</v>
      </c>
      <c r="F5169" t="s">
        <v>114</v>
      </c>
      <c r="G5169" s="3">
        <v>-1340.36</v>
      </c>
      <c r="H5169" s="3" t="str">
        <f>VLOOKUP($A5169&amp;$C5169&amp;$B5169,Mapping!$C:$G,3,0)</f>
        <v>Beauty</v>
      </c>
      <c r="I5169" t="str">
        <f>VLOOKUP($A5169&amp;$C5169&amp;$B5169,Mapping!$C:$G,4,0)</f>
        <v>PIZ BUIN</v>
      </c>
      <c r="J5169" t="str">
        <f t="shared" si="80"/>
        <v>PIZ BUIN LIPS</v>
      </c>
      <c r="K5169" t="str">
        <f>VLOOKUP($A5169&amp;$C5169&amp;$B5169,Mapping!$C:$G,5,0)</f>
        <v>Adult Skin Care</v>
      </c>
      <c r="L5169" t="str">
        <f>VLOOKUP(J5169&amp;H5169,Mapping!J:K,2,0)</f>
        <v>Piz Buin Lip Pharma</v>
      </c>
      <c r="M5169" t="str">
        <f>IF(OR(I5169="PIZ BUIN",I5169="LISTERINE"),VLOOKUP(E5169,MAPEO!C:D,2,0)&amp;" "&amp;H5169,VLOOKUP(E5169,MAPEO!C:D,2,0))</f>
        <v>Piz Buin Sun Protection Beauty</v>
      </c>
      <c r="N5169">
        <f>VLOOKUP(F5169,MD!A:B,2,0)</f>
        <v>0</v>
      </c>
    </row>
    <row r="5170" spans="1:14">
      <c r="A5170" t="s">
        <v>133</v>
      </c>
      <c r="B5170" t="s">
        <v>0</v>
      </c>
      <c r="C5170" t="s">
        <v>249</v>
      </c>
      <c r="D5170" t="s">
        <v>406</v>
      </c>
      <c r="E5170" t="s">
        <v>406</v>
      </c>
      <c r="F5170" t="s">
        <v>115</v>
      </c>
      <c r="G5170" s="3">
        <v>388.26</v>
      </c>
      <c r="H5170" s="3" t="str">
        <f>VLOOKUP($A5170&amp;$C5170&amp;$B5170,Mapping!$C:$G,3,0)</f>
        <v>Beauty</v>
      </c>
      <c r="I5170" t="str">
        <f>VLOOKUP($A5170&amp;$C5170&amp;$B5170,Mapping!$C:$G,4,0)</f>
        <v>PIZ BUIN</v>
      </c>
      <c r="J5170" t="str">
        <f t="shared" si="80"/>
        <v>PIZ BUIN LIPS</v>
      </c>
      <c r="K5170" t="str">
        <f>VLOOKUP($A5170&amp;$C5170&amp;$B5170,Mapping!$C:$G,5,0)</f>
        <v>Adult Skin Care</v>
      </c>
      <c r="L5170" t="str">
        <f>VLOOKUP(J5170&amp;H5170,Mapping!J:K,2,0)</f>
        <v>Piz Buin Lip Pharma</v>
      </c>
      <c r="M5170" t="str">
        <f>IF(OR(I5170="PIZ BUIN",I5170="LISTERINE"),VLOOKUP(E5170,MAPEO!C:D,2,0)&amp;" "&amp;H5170,VLOOKUP(E5170,MAPEO!C:D,2,0))</f>
        <v>Piz Buin Sun Protection Beauty</v>
      </c>
      <c r="N5170" t="str">
        <f>VLOOKUP(F5170,MD!A:B,2,0)</f>
        <v>YTD 2016</v>
      </c>
    </row>
    <row r="5171" spans="1:14">
      <c r="A5171" t="s">
        <v>133</v>
      </c>
      <c r="B5171" t="s">
        <v>0</v>
      </c>
      <c r="C5171" t="s">
        <v>249</v>
      </c>
      <c r="D5171" t="s">
        <v>406</v>
      </c>
      <c r="E5171" t="s">
        <v>406</v>
      </c>
      <c r="F5171" t="s">
        <v>117</v>
      </c>
      <c r="G5171" s="3">
        <v>22935.09</v>
      </c>
      <c r="H5171" s="3" t="str">
        <f>VLOOKUP($A5171&amp;$C5171&amp;$B5171,Mapping!$C:$G,3,0)</f>
        <v>Beauty</v>
      </c>
      <c r="I5171" t="str">
        <f>VLOOKUP($A5171&amp;$C5171&amp;$B5171,Mapping!$C:$G,4,0)</f>
        <v>PIZ BUIN</v>
      </c>
      <c r="J5171" t="str">
        <f t="shared" si="80"/>
        <v>PIZ BUIN LIPS</v>
      </c>
      <c r="K5171" t="str">
        <f>VLOOKUP($A5171&amp;$C5171&amp;$B5171,Mapping!$C:$G,5,0)</f>
        <v>Adult Skin Care</v>
      </c>
      <c r="L5171" t="str">
        <f>VLOOKUP(J5171&amp;H5171,Mapping!J:K,2,0)</f>
        <v>Piz Buin Lip Pharma</v>
      </c>
      <c r="M5171" t="str">
        <f>IF(OR(I5171="PIZ BUIN",I5171="LISTERINE"),VLOOKUP(E5171,MAPEO!C:D,2,0)&amp;" "&amp;H5171,VLOOKUP(E5171,MAPEO!C:D,2,0))</f>
        <v>Piz Buin Sun Protection Beauty</v>
      </c>
      <c r="N5171" t="str">
        <f>VLOOKUP(F5171,MD!A:B,2,0)</f>
        <v>YTD 2016</v>
      </c>
    </row>
    <row r="5172" spans="1:14">
      <c r="A5172" t="s">
        <v>133</v>
      </c>
      <c r="B5172" t="s">
        <v>0</v>
      </c>
      <c r="C5172" t="s">
        <v>249</v>
      </c>
      <c r="D5172" t="s">
        <v>406</v>
      </c>
      <c r="E5172" t="s">
        <v>406</v>
      </c>
      <c r="F5172" t="s">
        <v>118</v>
      </c>
      <c r="G5172" s="3">
        <v>28565.55</v>
      </c>
      <c r="H5172" s="3" t="str">
        <f>VLOOKUP($A5172&amp;$C5172&amp;$B5172,Mapping!$C:$G,3,0)</f>
        <v>Beauty</v>
      </c>
      <c r="I5172" t="str">
        <f>VLOOKUP($A5172&amp;$C5172&amp;$B5172,Mapping!$C:$G,4,0)</f>
        <v>PIZ BUIN</v>
      </c>
      <c r="J5172" t="str">
        <f t="shared" si="80"/>
        <v>PIZ BUIN LIPS</v>
      </c>
      <c r="K5172" t="str">
        <f>VLOOKUP($A5172&amp;$C5172&amp;$B5172,Mapping!$C:$G,5,0)</f>
        <v>Adult Skin Care</v>
      </c>
      <c r="L5172" t="str">
        <f>VLOOKUP(J5172&amp;H5172,Mapping!J:K,2,0)</f>
        <v>Piz Buin Lip Pharma</v>
      </c>
      <c r="M5172" t="str">
        <f>IF(OR(I5172="PIZ BUIN",I5172="LISTERINE"),VLOOKUP(E5172,MAPEO!C:D,2,0)&amp;" "&amp;H5172,VLOOKUP(E5172,MAPEO!C:D,2,0))</f>
        <v>Piz Buin Sun Protection Beauty</v>
      </c>
      <c r="N5172" t="str">
        <f>VLOOKUP(F5172,MD!A:B,2,0)</f>
        <v>YTD 2016</v>
      </c>
    </row>
    <row r="5173" spans="1:14">
      <c r="A5173" t="s">
        <v>133</v>
      </c>
      <c r="B5173" t="s">
        <v>0</v>
      </c>
      <c r="C5173" t="s">
        <v>249</v>
      </c>
      <c r="D5173" t="s">
        <v>406</v>
      </c>
      <c r="E5173" t="s">
        <v>742</v>
      </c>
      <c r="F5173" t="s">
        <v>484</v>
      </c>
      <c r="G5173" s="3">
        <v>54594.66</v>
      </c>
      <c r="H5173" s="3" t="str">
        <f>VLOOKUP($A5173&amp;$C5173&amp;$B5173,Mapping!$C:$G,3,0)</f>
        <v>Beauty</v>
      </c>
      <c r="I5173" t="str">
        <f>VLOOKUP($A5173&amp;$C5173&amp;$B5173,Mapping!$C:$G,4,0)</f>
        <v>PIZ BUIN</v>
      </c>
      <c r="J5173" t="str">
        <f t="shared" ref="J5173:J5236" si="81">IF(OR(C5173="ROC",C5173="COMPEED"),E5173,D5173)</f>
        <v>PIZ BUIN LIPS</v>
      </c>
      <c r="K5173" t="str">
        <f>VLOOKUP($A5173&amp;$C5173&amp;$B5173,Mapping!$C:$G,5,0)</f>
        <v>Adult Skin Care</v>
      </c>
      <c r="L5173" t="str">
        <f>VLOOKUP(J5173&amp;H5173,Mapping!J:K,2,0)</f>
        <v>Piz Buin Lip Pharma</v>
      </c>
      <c r="M5173" t="str">
        <f>IF(OR(I5173="PIZ BUIN",I5173="LISTERINE"),VLOOKUP(E5173,MAPEO!C:D,2,0)&amp;" "&amp;H5173,VLOOKUP(E5173,MAPEO!C:D,2,0))</f>
        <v>Piz Buin Sun Protection Beauty</v>
      </c>
      <c r="N5173">
        <f>VLOOKUP(F5173,MD!A:B,2,0)</f>
        <v>0</v>
      </c>
    </row>
    <row r="5174" spans="1:14">
      <c r="A5174" t="s">
        <v>133</v>
      </c>
      <c r="B5174" t="s">
        <v>0</v>
      </c>
      <c r="C5174" t="s">
        <v>249</v>
      </c>
      <c r="D5174" t="s">
        <v>406</v>
      </c>
      <c r="E5174" t="s">
        <v>742</v>
      </c>
      <c r="F5174" t="s">
        <v>485</v>
      </c>
      <c r="G5174" s="3">
        <v>27544.62</v>
      </c>
      <c r="H5174" s="3" t="str">
        <f>VLOOKUP($A5174&amp;$C5174&amp;$B5174,Mapping!$C:$G,3,0)</f>
        <v>Beauty</v>
      </c>
      <c r="I5174" t="str">
        <f>VLOOKUP($A5174&amp;$C5174&amp;$B5174,Mapping!$C:$G,4,0)</f>
        <v>PIZ BUIN</v>
      </c>
      <c r="J5174" t="str">
        <f t="shared" si="81"/>
        <v>PIZ BUIN LIPS</v>
      </c>
      <c r="K5174" t="str">
        <f>VLOOKUP($A5174&amp;$C5174&amp;$B5174,Mapping!$C:$G,5,0)</f>
        <v>Adult Skin Care</v>
      </c>
      <c r="L5174" t="str">
        <f>VLOOKUP(J5174&amp;H5174,Mapping!J:K,2,0)</f>
        <v>Piz Buin Lip Pharma</v>
      </c>
      <c r="M5174" t="str">
        <f>IF(OR(I5174="PIZ BUIN",I5174="LISTERINE"),VLOOKUP(E5174,MAPEO!C:D,2,0)&amp;" "&amp;H5174,VLOOKUP(E5174,MAPEO!C:D,2,0))</f>
        <v>Piz Buin Sun Protection Beauty</v>
      </c>
      <c r="N5174">
        <f>VLOOKUP(F5174,MD!A:B,2,0)</f>
        <v>0</v>
      </c>
    </row>
    <row r="5175" spans="1:14">
      <c r="A5175" t="s">
        <v>133</v>
      </c>
      <c r="B5175" t="s">
        <v>0</v>
      </c>
      <c r="C5175" t="s">
        <v>249</v>
      </c>
      <c r="D5175" t="s">
        <v>406</v>
      </c>
      <c r="E5175" t="s">
        <v>742</v>
      </c>
      <c r="F5175" t="s">
        <v>486</v>
      </c>
      <c r="G5175" s="3">
        <v>2881.01</v>
      </c>
      <c r="H5175" s="3" t="str">
        <f>VLOOKUP($A5175&amp;$C5175&amp;$B5175,Mapping!$C:$G,3,0)</f>
        <v>Beauty</v>
      </c>
      <c r="I5175" t="str">
        <f>VLOOKUP($A5175&amp;$C5175&amp;$B5175,Mapping!$C:$G,4,0)</f>
        <v>PIZ BUIN</v>
      </c>
      <c r="J5175" t="str">
        <f t="shared" si="81"/>
        <v>PIZ BUIN LIPS</v>
      </c>
      <c r="K5175" t="str">
        <f>VLOOKUP($A5175&amp;$C5175&amp;$B5175,Mapping!$C:$G,5,0)</f>
        <v>Adult Skin Care</v>
      </c>
      <c r="L5175" t="str">
        <f>VLOOKUP(J5175&amp;H5175,Mapping!J:K,2,0)</f>
        <v>Piz Buin Lip Pharma</v>
      </c>
      <c r="M5175" t="str">
        <f>IF(OR(I5175="PIZ BUIN",I5175="LISTERINE"),VLOOKUP(E5175,MAPEO!C:D,2,0)&amp;" "&amp;H5175,VLOOKUP(E5175,MAPEO!C:D,2,0))</f>
        <v>Piz Buin Sun Protection Beauty</v>
      </c>
      <c r="N5175">
        <f>VLOOKUP(F5175,MD!A:B,2,0)</f>
        <v>0</v>
      </c>
    </row>
    <row r="5176" spans="1:14">
      <c r="A5176" t="s">
        <v>133</v>
      </c>
      <c r="B5176" t="s">
        <v>0</v>
      </c>
      <c r="C5176" t="s">
        <v>249</v>
      </c>
      <c r="D5176" t="s">
        <v>406</v>
      </c>
      <c r="E5176" t="s">
        <v>742</v>
      </c>
      <c r="F5176" t="s">
        <v>487</v>
      </c>
      <c r="G5176" s="3">
        <v>2602.1799999999998</v>
      </c>
      <c r="H5176" s="3" t="str">
        <f>VLOOKUP($A5176&amp;$C5176&amp;$B5176,Mapping!$C:$G,3,0)</f>
        <v>Beauty</v>
      </c>
      <c r="I5176" t="str">
        <f>VLOOKUP($A5176&amp;$C5176&amp;$B5176,Mapping!$C:$G,4,0)</f>
        <v>PIZ BUIN</v>
      </c>
      <c r="J5176" t="str">
        <f t="shared" si="81"/>
        <v>PIZ BUIN LIPS</v>
      </c>
      <c r="K5176" t="str">
        <f>VLOOKUP($A5176&amp;$C5176&amp;$B5176,Mapping!$C:$G,5,0)</f>
        <v>Adult Skin Care</v>
      </c>
      <c r="L5176" t="str">
        <f>VLOOKUP(J5176&amp;H5176,Mapping!J:K,2,0)</f>
        <v>Piz Buin Lip Pharma</v>
      </c>
      <c r="M5176" t="str">
        <f>IF(OR(I5176="PIZ BUIN",I5176="LISTERINE"),VLOOKUP(E5176,MAPEO!C:D,2,0)&amp;" "&amp;H5176,VLOOKUP(E5176,MAPEO!C:D,2,0))</f>
        <v>Piz Buin Sun Protection Beauty</v>
      </c>
      <c r="N5176">
        <f>VLOOKUP(F5176,MD!A:B,2,0)</f>
        <v>0</v>
      </c>
    </row>
    <row r="5177" spans="1:14">
      <c r="A5177" t="s">
        <v>133</v>
      </c>
      <c r="B5177" t="s">
        <v>0</v>
      </c>
      <c r="C5177" t="s">
        <v>249</v>
      </c>
      <c r="D5177" t="s">
        <v>406</v>
      </c>
      <c r="E5177" t="s">
        <v>742</v>
      </c>
      <c r="F5177" t="s">
        <v>488</v>
      </c>
      <c r="G5177" s="3">
        <v>-149.24</v>
      </c>
      <c r="H5177" s="3" t="str">
        <f>VLOOKUP($A5177&amp;$C5177&amp;$B5177,Mapping!$C:$G,3,0)</f>
        <v>Beauty</v>
      </c>
      <c r="I5177" t="str">
        <f>VLOOKUP($A5177&amp;$C5177&amp;$B5177,Mapping!$C:$G,4,0)</f>
        <v>PIZ BUIN</v>
      </c>
      <c r="J5177" t="str">
        <f t="shared" si="81"/>
        <v>PIZ BUIN LIPS</v>
      </c>
      <c r="K5177" t="str">
        <f>VLOOKUP($A5177&amp;$C5177&amp;$B5177,Mapping!$C:$G,5,0)</f>
        <v>Adult Skin Care</v>
      </c>
      <c r="L5177" t="str">
        <f>VLOOKUP(J5177&amp;H5177,Mapping!J:K,2,0)</f>
        <v>Piz Buin Lip Pharma</v>
      </c>
      <c r="M5177" t="str">
        <f>IF(OR(I5177="PIZ BUIN",I5177="LISTERINE"),VLOOKUP(E5177,MAPEO!C:D,2,0)&amp;" "&amp;H5177,VLOOKUP(E5177,MAPEO!C:D,2,0))</f>
        <v>Piz Buin Sun Protection Beauty</v>
      </c>
      <c r="N5177">
        <f>VLOOKUP(F5177,MD!A:B,2,0)</f>
        <v>0</v>
      </c>
    </row>
    <row r="5178" spans="1:14">
      <c r="A5178" t="s">
        <v>133</v>
      </c>
      <c r="B5178" t="s">
        <v>0</v>
      </c>
      <c r="C5178" t="s">
        <v>249</v>
      </c>
      <c r="D5178" t="s">
        <v>406</v>
      </c>
      <c r="E5178" t="s">
        <v>742</v>
      </c>
      <c r="F5178" t="s">
        <v>489</v>
      </c>
      <c r="G5178" s="3">
        <v>-141.30000000000001</v>
      </c>
      <c r="H5178" s="3" t="str">
        <f>VLOOKUP($A5178&amp;$C5178&amp;$B5178,Mapping!$C:$G,3,0)</f>
        <v>Beauty</v>
      </c>
      <c r="I5178" t="str">
        <f>VLOOKUP($A5178&amp;$C5178&amp;$B5178,Mapping!$C:$G,4,0)</f>
        <v>PIZ BUIN</v>
      </c>
      <c r="J5178" t="str">
        <f t="shared" si="81"/>
        <v>PIZ BUIN LIPS</v>
      </c>
      <c r="K5178" t="str">
        <f>VLOOKUP($A5178&amp;$C5178&amp;$B5178,Mapping!$C:$G,5,0)</f>
        <v>Adult Skin Care</v>
      </c>
      <c r="L5178" t="str">
        <f>VLOOKUP(J5178&amp;H5178,Mapping!J:K,2,0)</f>
        <v>Piz Buin Lip Pharma</v>
      </c>
      <c r="M5178" t="str">
        <f>IF(OR(I5178="PIZ BUIN",I5178="LISTERINE"),VLOOKUP(E5178,MAPEO!C:D,2,0)&amp;" "&amp;H5178,VLOOKUP(E5178,MAPEO!C:D,2,0))</f>
        <v>Piz Buin Sun Protection Beauty</v>
      </c>
      <c r="N5178">
        <f>VLOOKUP(F5178,MD!A:B,2,0)</f>
        <v>0</v>
      </c>
    </row>
    <row r="5179" spans="1:14">
      <c r="A5179" t="s">
        <v>133</v>
      </c>
      <c r="B5179" t="s">
        <v>0</v>
      </c>
      <c r="C5179" t="s">
        <v>249</v>
      </c>
      <c r="D5179" t="s">
        <v>406</v>
      </c>
      <c r="E5179" t="s">
        <v>742</v>
      </c>
      <c r="F5179" t="s">
        <v>490</v>
      </c>
      <c r="G5179" s="3">
        <v>947.85</v>
      </c>
      <c r="H5179" s="3" t="str">
        <f>VLOOKUP($A5179&amp;$C5179&amp;$B5179,Mapping!$C:$G,3,0)</f>
        <v>Beauty</v>
      </c>
      <c r="I5179" t="str">
        <f>VLOOKUP($A5179&amp;$C5179&amp;$B5179,Mapping!$C:$G,4,0)</f>
        <v>PIZ BUIN</v>
      </c>
      <c r="J5179" t="str">
        <f t="shared" si="81"/>
        <v>PIZ BUIN LIPS</v>
      </c>
      <c r="K5179" t="str">
        <f>VLOOKUP($A5179&amp;$C5179&amp;$B5179,Mapping!$C:$G,5,0)</f>
        <v>Adult Skin Care</v>
      </c>
      <c r="L5179" t="str">
        <f>VLOOKUP(J5179&amp;H5179,Mapping!J:K,2,0)</f>
        <v>Piz Buin Lip Pharma</v>
      </c>
      <c r="M5179" t="str">
        <f>IF(OR(I5179="PIZ BUIN",I5179="LISTERINE"),VLOOKUP(E5179,MAPEO!C:D,2,0)&amp;" "&amp;H5179,VLOOKUP(E5179,MAPEO!C:D,2,0))</f>
        <v>Piz Buin Sun Protection Beauty</v>
      </c>
      <c r="N5179">
        <f>VLOOKUP(F5179,MD!A:B,2,0)</f>
        <v>0</v>
      </c>
    </row>
    <row r="5180" spans="1:14">
      <c r="A5180" t="s">
        <v>133</v>
      </c>
      <c r="B5180" t="s">
        <v>0</v>
      </c>
      <c r="C5180" t="s">
        <v>249</v>
      </c>
      <c r="D5180" t="s">
        <v>406</v>
      </c>
      <c r="E5180" t="s">
        <v>742</v>
      </c>
      <c r="F5180" t="s">
        <v>491</v>
      </c>
      <c r="G5180" s="3">
        <v>46.93</v>
      </c>
      <c r="H5180" s="3" t="str">
        <f>VLOOKUP($A5180&amp;$C5180&amp;$B5180,Mapping!$C:$G,3,0)</f>
        <v>Beauty</v>
      </c>
      <c r="I5180" t="str">
        <f>VLOOKUP($A5180&amp;$C5180&amp;$B5180,Mapping!$C:$G,4,0)</f>
        <v>PIZ BUIN</v>
      </c>
      <c r="J5180" t="str">
        <f t="shared" si="81"/>
        <v>PIZ BUIN LIPS</v>
      </c>
      <c r="K5180" t="str">
        <f>VLOOKUP($A5180&amp;$C5180&amp;$B5180,Mapping!$C:$G,5,0)</f>
        <v>Adult Skin Care</v>
      </c>
      <c r="L5180" t="str">
        <f>VLOOKUP(J5180&amp;H5180,Mapping!J:K,2,0)</f>
        <v>Piz Buin Lip Pharma</v>
      </c>
      <c r="M5180" t="str">
        <f>IF(OR(I5180="PIZ BUIN",I5180="LISTERINE"),VLOOKUP(E5180,MAPEO!C:D,2,0)&amp;" "&amp;H5180,VLOOKUP(E5180,MAPEO!C:D,2,0))</f>
        <v>Piz Buin Sun Protection Beauty</v>
      </c>
      <c r="N5180">
        <f>VLOOKUP(F5180,MD!A:B,2,0)</f>
        <v>0</v>
      </c>
    </row>
    <row r="5181" spans="1:14">
      <c r="A5181" t="s">
        <v>133</v>
      </c>
      <c r="B5181" t="s">
        <v>0</v>
      </c>
      <c r="C5181" t="s">
        <v>249</v>
      </c>
      <c r="D5181" t="s">
        <v>406</v>
      </c>
      <c r="E5181" t="s">
        <v>742</v>
      </c>
      <c r="F5181" t="s">
        <v>492</v>
      </c>
      <c r="G5181" s="3">
        <v>127.4</v>
      </c>
      <c r="H5181" s="3" t="str">
        <f>VLOOKUP($A5181&amp;$C5181&amp;$B5181,Mapping!$C:$G,3,0)</f>
        <v>Beauty</v>
      </c>
      <c r="I5181" t="str">
        <f>VLOOKUP($A5181&amp;$C5181&amp;$B5181,Mapping!$C:$G,4,0)</f>
        <v>PIZ BUIN</v>
      </c>
      <c r="J5181" t="str">
        <f t="shared" si="81"/>
        <v>PIZ BUIN LIPS</v>
      </c>
      <c r="K5181" t="str">
        <f>VLOOKUP($A5181&amp;$C5181&amp;$B5181,Mapping!$C:$G,5,0)</f>
        <v>Adult Skin Care</v>
      </c>
      <c r="L5181" t="str">
        <f>VLOOKUP(J5181&amp;H5181,Mapping!J:K,2,0)</f>
        <v>Piz Buin Lip Pharma</v>
      </c>
      <c r="M5181" t="str">
        <f>IF(OR(I5181="PIZ BUIN",I5181="LISTERINE"),VLOOKUP(E5181,MAPEO!C:D,2,0)&amp;" "&amp;H5181,VLOOKUP(E5181,MAPEO!C:D,2,0))</f>
        <v>Piz Buin Sun Protection Beauty</v>
      </c>
      <c r="N5181">
        <f>VLOOKUP(F5181,MD!A:B,2,0)</f>
        <v>0</v>
      </c>
    </row>
    <row r="5182" spans="1:14">
      <c r="A5182" t="s">
        <v>133</v>
      </c>
      <c r="B5182" t="s">
        <v>0</v>
      </c>
      <c r="C5182" t="s">
        <v>249</v>
      </c>
      <c r="D5182" t="s">
        <v>406</v>
      </c>
      <c r="E5182" t="s">
        <v>742</v>
      </c>
      <c r="F5182" t="s">
        <v>493</v>
      </c>
      <c r="G5182" s="3">
        <v>-3652.24</v>
      </c>
      <c r="H5182" s="3" t="str">
        <f>VLOOKUP($A5182&amp;$C5182&amp;$B5182,Mapping!$C:$G,3,0)</f>
        <v>Beauty</v>
      </c>
      <c r="I5182" t="str">
        <f>VLOOKUP($A5182&amp;$C5182&amp;$B5182,Mapping!$C:$G,4,0)</f>
        <v>PIZ BUIN</v>
      </c>
      <c r="J5182" t="str">
        <f t="shared" si="81"/>
        <v>PIZ BUIN LIPS</v>
      </c>
      <c r="K5182" t="str">
        <f>VLOOKUP($A5182&amp;$C5182&amp;$B5182,Mapping!$C:$G,5,0)</f>
        <v>Adult Skin Care</v>
      </c>
      <c r="L5182" t="str">
        <f>VLOOKUP(J5182&amp;H5182,Mapping!J:K,2,0)</f>
        <v>Piz Buin Lip Pharma</v>
      </c>
      <c r="M5182" t="str">
        <f>IF(OR(I5182="PIZ BUIN",I5182="LISTERINE"),VLOOKUP(E5182,MAPEO!C:D,2,0)&amp;" "&amp;H5182,VLOOKUP(E5182,MAPEO!C:D,2,0))</f>
        <v>Piz Buin Sun Protection Beauty</v>
      </c>
      <c r="N5182">
        <f>VLOOKUP(F5182,MD!A:B,2,0)</f>
        <v>0</v>
      </c>
    </row>
    <row r="5183" spans="1:14">
      <c r="A5183" t="s">
        <v>133</v>
      </c>
      <c r="B5183" t="s">
        <v>0</v>
      </c>
      <c r="C5183" t="s">
        <v>249</v>
      </c>
      <c r="D5183" t="s">
        <v>453</v>
      </c>
      <c r="E5183" t="s">
        <v>743</v>
      </c>
      <c r="F5183" t="s">
        <v>493</v>
      </c>
      <c r="G5183" s="3">
        <v>686.28</v>
      </c>
      <c r="H5183" s="3" t="str">
        <f>VLOOKUP($A5183&amp;$C5183&amp;$B5183,Mapping!$C:$G,3,0)</f>
        <v>Beauty</v>
      </c>
      <c r="I5183" t="str">
        <f>VLOOKUP($A5183&amp;$C5183&amp;$B5183,Mapping!$C:$G,4,0)</f>
        <v>PIZ BUIN</v>
      </c>
      <c r="J5183" t="str">
        <f t="shared" si="81"/>
        <v>PIZ BUIN MIXTO</v>
      </c>
      <c r="K5183" t="str">
        <f>VLOOKUP($A5183&amp;$C5183&amp;$B5183,Mapping!$C:$G,5,0)</f>
        <v>Adult Skin Care</v>
      </c>
      <c r="L5183" t="str">
        <f>VLOOKUP(J5183&amp;H5183,Mapping!J:K,2,0)</f>
        <v>Piz Buin Sun Pharma</v>
      </c>
      <c r="M5183" t="str">
        <f>IF(OR(I5183="PIZ BUIN",I5183="LISTERINE"),VLOOKUP(E5183,MAPEO!C:D,2,0)&amp;" "&amp;H5183,VLOOKUP(E5183,MAPEO!C:D,2,0))</f>
        <v>Piz Buin Sun Protection Beauty</v>
      </c>
      <c r="N5183">
        <f>VLOOKUP(F5183,MD!A:B,2,0)</f>
        <v>0</v>
      </c>
    </row>
    <row r="5184" spans="1:14">
      <c r="A5184" t="s">
        <v>133</v>
      </c>
      <c r="B5184" t="s">
        <v>0</v>
      </c>
      <c r="C5184" t="s">
        <v>249</v>
      </c>
      <c r="D5184" t="s">
        <v>453</v>
      </c>
      <c r="E5184" t="s">
        <v>743</v>
      </c>
      <c r="F5184" t="s">
        <v>95</v>
      </c>
      <c r="G5184" s="3">
        <v>344</v>
      </c>
      <c r="H5184" s="3" t="str">
        <f>VLOOKUP($A5184&amp;$C5184&amp;$B5184,Mapping!$C:$G,3,0)</f>
        <v>Beauty</v>
      </c>
      <c r="I5184" t="str">
        <f>VLOOKUP($A5184&amp;$C5184&amp;$B5184,Mapping!$C:$G,4,0)</f>
        <v>PIZ BUIN</v>
      </c>
      <c r="J5184" t="str">
        <f t="shared" si="81"/>
        <v>PIZ BUIN MIXTO</v>
      </c>
      <c r="K5184" t="str">
        <f>VLOOKUP($A5184&amp;$C5184&amp;$B5184,Mapping!$C:$G,5,0)</f>
        <v>Adult Skin Care</v>
      </c>
      <c r="L5184" t="str">
        <f>VLOOKUP(J5184&amp;H5184,Mapping!J:K,2,0)</f>
        <v>Piz Buin Sun Pharma</v>
      </c>
      <c r="M5184" t="str">
        <f>IF(OR(I5184="PIZ BUIN",I5184="LISTERINE"),VLOOKUP(E5184,MAPEO!C:D,2,0)&amp;" "&amp;H5184,VLOOKUP(E5184,MAPEO!C:D,2,0))</f>
        <v>Piz Buin Sun Protection Beauty</v>
      </c>
      <c r="N5184" t="str">
        <f>VLOOKUP(F5184,MD!A:B,2,0)</f>
        <v>YTD 2015</v>
      </c>
    </row>
    <row r="5185" spans="1:14">
      <c r="A5185" t="s">
        <v>133</v>
      </c>
      <c r="B5185" t="s">
        <v>0</v>
      </c>
      <c r="C5185" t="s">
        <v>249</v>
      </c>
      <c r="D5185" t="s">
        <v>453</v>
      </c>
      <c r="E5185" t="s">
        <v>743</v>
      </c>
      <c r="F5185" t="s">
        <v>96</v>
      </c>
      <c r="G5185" s="3">
        <v>-6.88</v>
      </c>
      <c r="H5185" s="3" t="str">
        <f>VLOOKUP($A5185&amp;$C5185&amp;$B5185,Mapping!$C:$G,3,0)</f>
        <v>Beauty</v>
      </c>
      <c r="I5185" t="str">
        <f>VLOOKUP($A5185&amp;$C5185&amp;$B5185,Mapping!$C:$G,4,0)</f>
        <v>PIZ BUIN</v>
      </c>
      <c r="J5185" t="str">
        <f t="shared" si="81"/>
        <v>PIZ BUIN MIXTO</v>
      </c>
      <c r="K5185" t="str">
        <f>VLOOKUP($A5185&amp;$C5185&amp;$B5185,Mapping!$C:$G,5,0)</f>
        <v>Adult Skin Care</v>
      </c>
      <c r="L5185" t="str">
        <f>VLOOKUP(J5185&amp;H5185,Mapping!J:K,2,0)</f>
        <v>Piz Buin Sun Pharma</v>
      </c>
      <c r="M5185" t="str">
        <f>IF(OR(I5185="PIZ BUIN",I5185="LISTERINE"),VLOOKUP(E5185,MAPEO!C:D,2,0)&amp;" "&amp;H5185,VLOOKUP(E5185,MAPEO!C:D,2,0))</f>
        <v>Piz Buin Sun Protection Beauty</v>
      </c>
      <c r="N5185" t="str">
        <f>VLOOKUP(F5185,MD!A:B,2,0)</f>
        <v>YTD 2015</v>
      </c>
    </row>
    <row r="5186" spans="1:14">
      <c r="A5186" t="s">
        <v>133</v>
      </c>
      <c r="B5186" t="s">
        <v>0</v>
      </c>
      <c r="C5186" t="s">
        <v>249</v>
      </c>
      <c r="D5186" t="s">
        <v>454</v>
      </c>
      <c r="E5186" t="s">
        <v>454</v>
      </c>
      <c r="F5186" t="s">
        <v>484</v>
      </c>
      <c r="G5186" s="3">
        <v>6426.97</v>
      </c>
      <c r="H5186" s="3" t="str">
        <f>VLOOKUP($A5186&amp;$C5186&amp;$B5186,Mapping!$C:$G,3,0)</f>
        <v>Beauty</v>
      </c>
      <c r="I5186" t="str">
        <f>VLOOKUP($A5186&amp;$C5186&amp;$B5186,Mapping!$C:$G,4,0)</f>
        <v>PIZ BUIN</v>
      </c>
      <c r="J5186" t="str">
        <f t="shared" si="81"/>
        <v>PIZ BUIN PLV</v>
      </c>
      <c r="K5186" t="str">
        <f>VLOOKUP($A5186&amp;$C5186&amp;$B5186,Mapping!$C:$G,5,0)</f>
        <v>Adult Skin Care</v>
      </c>
      <c r="L5186" t="str">
        <f>VLOOKUP(J5186&amp;H5186,Mapping!J:K,2,0)</f>
        <v>Piz Buin Sun Pharma</v>
      </c>
      <c r="M5186" t="str">
        <f>IF(OR(I5186="PIZ BUIN",I5186="LISTERINE"),VLOOKUP(E5186,MAPEO!C:D,2,0)&amp;" "&amp;H5186,VLOOKUP(E5186,MAPEO!C:D,2,0))</f>
        <v>Piz Buin Sun Protection Beauty</v>
      </c>
      <c r="N5186">
        <f>VLOOKUP(F5186,MD!A:B,2,0)</f>
        <v>0</v>
      </c>
    </row>
    <row r="5187" spans="1:14">
      <c r="A5187" t="s">
        <v>133</v>
      </c>
      <c r="B5187" t="s">
        <v>0</v>
      </c>
      <c r="C5187" t="s">
        <v>249</v>
      </c>
      <c r="D5187" t="s">
        <v>454</v>
      </c>
      <c r="E5187" t="s">
        <v>454</v>
      </c>
      <c r="F5187" t="s">
        <v>485</v>
      </c>
      <c r="G5187" s="3">
        <v>4016.19</v>
      </c>
      <c r="H5187" s="3" t="str">
        <f>VLOOKUP($A5187&amp;$C5187&amp;$B5187,Mapping!$C:$G,3,0)</f>
        <v>Beauty</v>
      </c>
      <c r="I5187" t="str">
        <f>VLOOKUP($A5187&amp;$C5187&amp;$B5187,Mapping!$C:$G,4,0)</f>
        <v>PIZ BUIN</v>
      </c>
      <c r="J5187" t="str">
        <f t="shared" si="81"/>
        <v>PIZ BUIN PLV</v>
      </c>
      <c r="K5187" t="str">
        <f>VLOOKUP($A5187&amp;$C5187&amp;$B5187,Mapping!$C:$G,5,0)</f>
        <v>Adult Skin Care</v>
      </c>
      <c r="L5187" t="str">
        <f>VLOOKUP(J5187&amp;H5187,Mapping!J:K,2,0)</f>
        <v>Piz Buin Sun Pharma</v>
      </c>
      <c r="M5187" t="str">
        <f>IF(OR(I5187="PIZ BUIN",I5187="LISTERINE"),VLOOKUP(E5187,MAPEO!C:D,2,0)&amp;" "&amp;H5187,VLOOKUP(E5187,MAPEO!C:D,2,0))</f>
        <v>Piz Buin Sun Protection Beauty</v>
      </c>
      <c r="N5187">
        <f>VLOOKUP(F5187,MD!A:B,2,0)</f>
        <v>0</v>
      </c>
    </row>
    <row r="5188" spans="1:14">
      <c r="A5188" t="s">
        <v>133</v>
      </c>
      <c r="B5188" t="s">
        <v>0</v>
      </c>
      <c r="C5188" t="s">
        <v>249</v>
      </c>
      <c r="D5188" t="s">
        <v>454</v>
      </c>
      <c r="E5188" t="s">
        <v>454</v>
      </c>
      <c r="F5188" t="s">
        <v>486</v>
      </c>
      <c r="G5188" s="3">
        <v>9860.7900000000009</v>
      </c>
      <c r="H5188" s="3" t="str">
        <f>VLOOKUP($A5188&amp;$C5188&amp;$B5188,Mapping!$C:$G,3,0)</f>
        <v>Beauty</v>
      </c>
      <c r="I5188" t="str">
        <f>VLOOKUP($A5188&amp;$C5188&amp;$B5188,Mapping!$C:$G,4,0)</f>
        <v>PIZ BUIN</v>
      </c>
      <c r="J5188" t="str">
        <f t="shared" si="81"/>
        <v>PIZ BUIN PLV</v>
      </c>
      <c r="K5188" t="str">
        <f>VLOOKUP($A5188&amp;$C5188&amp;$B5188,Mapping!$C:$G,5,0)</f>
        <v>Adult Skin Care</v>
      </c>
      <c r="L5188" t="str">
        <f>VLOOKUP(J5188&amp;H5188,Mapping!J:K,2,0)</f>
        <v>Piz Buin Sun Pharma</v>
      </c>
      <c r="M5188" t="str">
        <f>IF(OR(I5188="PIZ BUIN",I5188="LISTERINE"),VLOOKUP(E5188,MAPEO!C:D,2,0)&amp;" "&amp;H5188,VLOOKUP(E5188,MAPEO!C:D,2,0))</f>
        <v>Piz Buin Sun Protection Beauty</v>
      </c>
      <c r="N5188">
        <f>VLOOKUP(F5188,MD!A:B,2,0)</f>
        <v>0</v>
      </c>
    </row>
    <row r="5189" spans="1:14">
      <c r="A5189" t="s">
        <v>133</v>
      </c>
      <c r="B5189" t="s">
        <v>0</v>
      </c>
      <c r="C5189" t="s">
        <v>249</v>
      </c>
      <c r="D5189" t="s">
        <v>454</v>
      </c>
      <c r="E5189" t="s">
        <v>454</v>
      </c>
      <c r="F5189" t="s">
        <v>487</v>
      </c>
      <c r="G5189" s="3">
        <v>5355.48</v>
      </c>
      <c r="H5189" s="3" t="str">
        <f>VLOOKUP($A5189&amp;$C5189&amp;$B5189,Mapping!$C:$G,3,0)</f>
        <v>Beauty</v>
      </c>
      <c r="I5189" t="str">
        <f>VLOOKUP($A5189&amp;$C5189&amp;$B5189,Mapping!$C:$G,4,0)</f>
        <v>PIZ BUIN</v>
      </c>
      <c r="J5189" t="str">
        <f t="shared" si="81"/>
        <v>PIZ BUIN PLV</v>
      </c>
      <c r="K5189" t="str">
        <f>VLOOKUP($A5189&amp;$C5189&amp;$B5189,Mapping!$C:$G,5,0)</f>
        <v>Adult Skin Care</v>
      </c>
      <c r="L5189" t="str">
        <f>VLOOKUP(J5189&amp;H5189,Mapping!J:K,2,0)</f>
        <v>Piz Buin Sun Pharma</v>
      </c>
      <c r="M5189" t="str">
        <f>IF(OR(I5189="PIZ BUIN",I5189="LISTERINE"),VLOOKUP(E5189,MAPEO!C:D,2,0)&amp;" "&amp;H5189,VLOOKUP(E5189,MAPEO!C:D,2,0))</f>
        <v>Piz Buin Sun Protection Beauty</v>
      </c>
      <c r="N5189">
        <f>VLOOKUP(F5189,MD!A:B,2,0)</f>
        <v>0</v>
      </c>
    </row>
    <row r="5190" spans="1:14">
      <c r="A5190" t="s">
        <v>133</v>
      </c>
      <c r="B5190" t="s">
        <v>0</v>
      </c>
      <c r="C5190" t="s">
        <v>249</v>
      </c>
      <c r="D5190" t="s">
        <v>454</v>
      </c>
      <c r="E5190" t="s">
        <v>454</v>
      </c>
      <c r="F5190" t="s">
        <v>488</v>
      </c>
      <c r="G5190" s="3">
        <v>2614.7600000000002</v>
      </c>
      <c r="H5190" s="3" t="str">
        <f>VLOOKUP($A5190&amp;$C5190&amp;$B5190,Mapping!$C:$G,3,0)</f>
        <v>Beauty</v>
      </c>
      <c r="I5190" t="str">
        <f>VLOOKUP($A5190&amp;$C5190&amp;$B5190,Mapping!$C:$G,4,0)</f>
        <v>PIZ BUIN</v>
      </c>
      <c r="J5190" t="str">
        <f t="shared" si="81"/>
        <v>PIZ BUIN PLV</v>
      </c>
      <c r="K5190" t="str">
        <f>VLOOKUP($A5190&amp;$C5190&amp;$B5190,Mapping!$C:$G,5,0)</f>
        <v>Adult Skin Care</v>
      </c>
      <c r="L5190" t="str">
        <f>VLOOKUP(J5190&amp;H5190,Mapping!J:K,2,0)</f>
        <v>Piz Buin Sun Pharma</v>
      </c>
      <c r="M5190" t="str">
        <f>IF(OR(I5190="PIZ BUIN",I5190="LISTERINE"),VLOOKUP(E5190,MAPEO!C:D,2,0)&amp;" "&amp;H5190,VLOOKUP(E5190,MAPEO!C:D,2,0))</f>
        <v>Piz Buin Sun Protection Beauty</v>
      </c>
      <c r="N5190">
        <f>VLOOKUP(F5190,MD!A:B,2,0)</f>
        <v>0</v>
      </c>
    </row>
    <row r="5191" spans="1:14">
      <c r="A5191" t="s">
        <v>133</v>
      </c>
      <c r="B5191" t="s">
        <v>0</v>
      </c>
      <c r="C5191" t="s">
        <v>249</v>
      </c>
      <c r="D5191" t="s">
        <v>454</v>
      </c>
      <c r="E5191" t="s">
        <v>454</v>
      </c>
      <c r="F5191" t="s">
        <v>489</v>
      </c>
      <c r="G5191" s="3">
        <v>1324.02</v>
      </c>
      <c r="H5191" s="3" t="str">
        <f>VLOOKUP($A5191&amp;$C5191&amp;$B5191,Mapping!$C:$G,3,0)</f>
        <v>Beauty</v>
      </c>
      <c r="I5191" t="str">
        <f>VLOOKUP($A5191&amp;$C5191&amp;$B5191,Mapping!$C:$G,4,0)</f>
        <v>PIZ BUIN</v>
      </c>
      <c r="J5191" t="str">
        <f t="shared" si="81"/>
        <v>PIZ BUIN PLV</v>
      </c>
      <c r="K5191" t="str">
        <f>VLOOKUP($A5191&amp;$C5191&amp;$B5191,Mapping!$C:$G,5,0)</f>
        <v>Adult Skin Care</v>
      </c>
      <c r="L5191" t="str">
        <f>VLOOKUP(J5191&amp;H5191,Mapping!J:K,2,0)</f>
        <v>Piz Buin Sun Pharma</v>
      </c>
      <c r="M5191" t="str">
        <f>IF(OR(I5191="PIZ BUIN",I5191="LISTERINE"),VLOOKUP(E5191,MAPEO!C:D,2,0)&amp;" "&amp;H5191,VLOOKUP(E5191,MAPEO!C:D,2,0))</f>
        <v>Piz Buin Sun Protection Beauty</v>
      </c>
      <c r="N5191">
        <f>VLOOKUP(F5191,MD!A:B,2,0)</f>
        <v>0</v>
      </c>
    </row>
    <row r="5192" spans="1:14">
      <c r="A5192" t="s">
        <v>133</v>
      </c>
      <c r="B5192" t="s">
        <v>0</v>
      </c>
      <c r="C5192" t="s">
        <v>249</v>
      </c>
      <c r="D5192" t="s">
        <v>454</v>
      </c>
      <c r="E5192" t="s">
        <v>454</v>
      </c>
      <c r="F5192" t="s">
        <v>490</v>
      </c>
      <c r="G5192" s="3">
        <v>153.86000000000001</v>
      </c>
      <c r="H5192" s="3" t="str">
        <f>VLOOKUP($A5192&amp;$C5192&amp;$B5192,Mapping!$C:$G,3,0)</f>
        <v>Beauty</v>
      </c>
      <c r="I5192" t="str">
        <f>VLOOKUP($A5192&amp;$C5192&amp;$B5192,Mapping!$C:$G,4,0)</f>
        <v>PIZ BUIN</v>
      </c>
      <c r="J5192" t="str">
        <f t="shared" si="81"/>
        <v>PIZ BUIN PLV</v>
      </c>
      <c r="K5192" t="str">
        <f>VLOOKUP($A5192&amp;$C5192&amp;$B5192,Mapping!$C:$G,5,0)</f>
        <v>Adult Skin Care</v>
      </c>
      <c r="L5192" t="str">
        <f>VLOOKUP(J5192&amp;H5192,Mapping!J:K,2,0)</f>
        <v>Piz Buin Sun Pharma</v>
      </c>
      <c r="M5192" t="str">
        <f>IF(OR(I5192="PIZ BUIN",I5192="LISTERINE"),VLOOKUP(E5192,MAPEO!C:D,2,0)&amp;" "&amp;H5192,VLOOKUP(E5192,MAPEO!C:D,2,0))</f>
        <v>Piz Buin Sun Protection Beauty</v>
      </c>
      <c r="N5192">
        <f>VLOOKUP(F5192,MD!A:B,2,0)</f>
        <v>0</v>
      </c>
    </row>
    <row r="5193" spans="1:14">
      <c r="A5193" t="s">
        <v>133</v>
      </c>
      <c r="B5193" t="s">
        <v>0</v>
      </c>
      <c r="C5193" t="s">
        <v>249</v>
      </c>
      <c r="D5193" t="s">
        <v>454</v>
      </c>
      <c r="E5193" t="s">
        <v>454</v>
      </c>
      <c r="F5193" t="s">
        <v>491</v>
      </c>
      <c r="G5193" s="3">
        <v>-12.09</v>
      </c>
      <c r="H5193" s="3" t="str">
        <f>VLOOKUP($A5193&amp;$C5193&amp;$B5193,Mapping!$C:$G,3,0)</f>
        <v>Beauty</v>
      </c>
      <c r="I5193" t="str">
        <f>VLOOKUP($A5193&amp;$C5193&amp;$B5193,Mapping!$C:$G,4,0)</f>
        <v>PIZ BUIN</v>
      </c>
      <c r="J5193" t="str">
        <f t="shared" si="81"/>
        <v>PIZ BUIN PLV</v>
      </c>
      <c r="K5193" t="str">
        <f>VLOOKUP($A5193&amp;$C5193&amp;$B5193,Mapping!$C:$G,5,0)</f>
        <v>Adult Skin Care</v>
      </c>
      <c r="L5193" t="str">
        <f>VLOOKUP(J5193&amp;H5193,Mapping!J:K,2,0)</f>
        <v>Piz Buin Sun Pharma</v>
      </c>
      <c r="M5193" t="str">
        <f>IF(OR(I5193="PIZ BUIN",I5193="LISTERINE"),VLOOKUP(E5193,MAPEO!C:D,2,0)&amp;" "&amp;H5193,VLOOKUP(E5193,MAPEO!C:D,2,0))</f>
        <v>Piz Buin Sun Protection Beauty</v>
      </c>
      <c r="N5193">
        <f>VLOOKUP(F5193,MD!A:B,2,0)</f>
        <v>0</v>
      </c>
    </row>
    <row r="5194" spans="1:14">
      <c r="A5194" t="s">
        <v>133</v>
      </c>
      <c r="B5194" t="s">
        <v>0</v>
      </c>
      <c r="C5194" t="s">
        <v>249</v>
      </c>
      <c r="D5194" t="s">
        <v>454</v>
      </c>
      <c r="E5194" t="s">
        <v>454</v>
      </c>
      <c r="F5194" t="s">
        <v>492</v>
      </c>
      <c r="G5194" s="3">
        <v>-21.98</v>
      </c>
      <c r="H5194" s="3" t="str">
        <f>VLOOKUP($A5194&amp;$C5194&amp;$B5194,Mapping!$C:$G,3,0)</f>
        <v>Beauty</v>
      </c>
      <c r="I5194" t="str">
        <f>VLOOKUP($A5194&amp;$C5194&amp;$B5194,Mapping!$C:$G,4,0)</f>
        <v>PIZ BUIN</v>
      </c>
      <c r="J5194" t="str">
        <f t="shared" si="81"/>
        <v>PIZ BUIN PLV</v>
      </c>
      <c r="K5194" t="str">
        <f>VLOOKUP($A5194&amp;$C5194&amp;$B5194,Mapping!$C:$G,5,0)</f>
        <v>Adult Skin Care</v>
      </c>
      <c r="L5194" t="str">
        <f>VLOOKUP(J5194&amp;H5194,Mapping!J:K,2,0)</f>
        <v>Piz Buin Sun Pharma</v>
      </c>
      <c r="M5194" t="str">
        <f>IF(OR(I5194="PIZ BUIN",I5194="LISTERINE"),VLOOKUP(E5194,MAPEO!C:D,2,0)&amp;" "&amp;H5194,VLOOKUP(E5194,MAPEO!C:D,2,0))</f>
        <v>Piz Buin Sun Protection Beauty</v>
      </c>
      <c r="N5194">
        <f>VLOOKUP(F5194,MD!A:B,2,0)</f>
        <v>0</v>
      </c>
    </row>
    <row r="5195" spans="1:14">
      <c r="A5195" t="s">
        <v>133</v>
      </c>
      <c r="B5195" t="s">
        <v>0</v>
      </c>
      <c r="C5195" t="s">
        <v>249</v>
      </c>
      <c r="D5195" t="s">
        <v>454</v>
      </c>
      <c r="E5195" t="s">
        <v>454</v>
      </c>
      <c r="F5195" t="s">
        <v>493</v>
      </c>
      <c r="G5195" s="3">
        <v>45.45</v>
      </c>
      <c r="H5195" s="3" t="str">
        <f>VLOOKUP($A5195&amp;$C5195&amp;$B5195,Mapping!$C:$G,3,0)</f>
        <v>Beauty</v>
      </c>
      <c r="I5195" t="str">
        <f>VLOOKUP($A5195&amp;$C5195&amp;$B5195,Mapping!$C:$G,4,0)</f>
        <v>PIZ BUIN</v>
      </c>
      <c r="J5195" t="str">
        <f t="shared" si="81"/>
        <v>PIZ BUIN PLV</v>
      </c>
      <c r="K5195" t="str">
        <f>VLOOKUP($A5195&amp;$C5195&amp;$B5195,Mapping!$C:$G,5,0)</f>
        <v>Adult Skin Care</v>
      </c>
      <c r="L5195" t="str">
        <f>VLOOKUP(J5195&amp;H5195,Mapping!J:K,2,0)</f>
        <v>Piz Buin Sun Pharma</v>
      </c>
      <c r="M5195" t="str">
        <f>IF(OR(I5195="PIZ BUIN",I5195="LISTERINE"),VLOOKUP(E5195,MAPEO!C:D,2,0)&amp;" "&amp;H5195,VLOOKUP(E5195,MAPEO!C:D,2,0))</f>
        <v>Piz Buin Sun Protection Beauty</v>
      </c>
      <c r="N5195">
        <f>VLOOKUP(F5195,MD!A:B,2,0)</f>
        <v>0</v>
      </c>
    </row>
    <row r="5196" spans="1:14">
      <c r="A5196" t="s">
        <v>133</v>
      </c>
      <c r="B5196" t="s">
        <v>0</v>
      </c>
      <c r="C5196" t="s">
        <v>249</v>
      </c>
      <c r="D5196" t="s">
        <v>454</v>
      </c>
      <c r="E5196" t="s">
        <v>454</v>
      </c>
      <c r="F5196" t="s">
        <v>105</v>
      </c>
      <c r="G5196" s="3">
        <v>10286.84</v>
      </c>
      <c r="H5196" s="3" t="str">
        <f>VLOOKUP($A5196&amp;$C5196&amp;$B5196,Mapping!$C:$G,3,0)</f>
        <v>Beauty</v>
      </c>
      <c r="I5196" t="str">
        <f>VLOOKUP($A5196&amp;$C5196&amp;$B5196,Mapping!$C:$G,4,0)</f>
        <v>PIZ BUIN</v>
      </c>
      <c r="J5196" t="str">
        <f t="shared" si="81"/>
        <v>PIZ BUIN PLV</v>
      </c>
      <c r="K5196" t="str">
        <f>VLOOKUP($A5196&amp;$C5196&amp;$B5196,Mapping!$C:$G,5,0)</f>
        <v>Adult Skin Care</v>
      </c>
      <c r="L5196" t="str">
        <f>VLOOKUP(J5196&amp;H5196,Mapping!J:K,2,0)</f>
        <v>Piz Buin Sun Pharma</v>
      </c>
      <c r="M5196" t="str">
        <f>IF(OR(I5196="PIZ BUIN",I5196="LISTERINE"),VLOOKUP(E5196,MAPEO!C:D,2,0)&amp;" "&amp;H5196,VLOOKUP(E5196,MAPEO!C:D,2,0))</f>
        <v>Piz Buin Sun Protection Beauty</v>
      </c>
      <c r="N5196" t="str">
        <f>VLOOKUP(F5196,MD!A:B,2,0)</f>
        <v>YTD 2015</v>
      </c>
    </row>
    <row r="5197" spans="1:14">
      <c r="A5197" t="s">
        <v>133</v>
      </c>
      <c r="B5197" t="s">
        <v>0</v>
      </c>
      <c r="C5197" t="s">
        <v>249</v>
      </c>
      <c r="D5197" t="s">
        <v>454</v>
      </c>
      <c r="E5197" t="s">
        <v>454</v>
      </c>
      <c r="F5197" t="s">
        <v>106</v>
      </c>
      <c r="G5197" s="3">
        <v>1033.79</v>
      </c>
      <c r="H5197" s="3" t="str">
        <f>VLOOKUP($A5197&amp;$C5197&amp;$B5197,Mapping!$C:$G,3,0)</f>
        <v>Beauty</v>
      </c>
      <c r="I5197" t="str">
        <f>VLOOKUP($A5197&amp;$C5197&amp;$B5197,Mapping!$C:$G,4,0)</f>
        <v>PIZ BUIN</v>
      </c>
      <c r="J5197" t="str">
        <f t="shared" si="81"/>
        <v>PIZ BUIN PLV</v>
      </c>
      <c r="K5197" t="str">
        <f>VLOOKUP($A5197&amp;$C5197&amp;$B5197,Mapping!$C:$G,5,0)</f>
        <v>Adult Skin Care</v>
      </c>
      <c r="L5197" t="str">
        <f>VLOOKUP(J5197&amp;H5197,Mapping!J:K,2,0)</f>
        <v>Piz Buin Sun Pharma</v>
      </c>
      <c r="M5197" t="str">
        <f>IF(OR(I5197="PIZ BUIN",I5197="LISTERINE"),VLOOKUP(E5197,MAPEO!C:D,2,0)&amp;" "&amp;H5197,VLOOKUP(E5197,MAPEO!C:D,2,0))</f>
        <v>Piz Buin Sun Protection Beauty</v>
      </c>
      <c r="N5197" t="str">
        <f>VLOOKUP(F5197,MD!A:B,2,0)</f>
        <v>YTD 2015</v>
      </c>
    </row>
    <row r="5198" spans="1:14">
      <c r="A5198" t="s">
        <v>133</v>
      </c>
      <c r="B5198" t="s">
        <v>0</v>
      </c>
      <c r="C5198" t="s">
        <v>249</v>
      </c>
      <c r="D5198" t="s">
        <v>454</v>
      </c>
      <c r="E5198" t="s">
        <v>454</v>
      </c>
      <c r="F5198" t="s">
        <v>108</v>
      </c>
      <c r="G5198" s="3">
        <v>1094.95</v>
      </c>
      <c r="H5198" s="3" t="str">
        <f>VLOOKUP($A5198&amp;$C5198&amp;$B5198,Mapping!$C:$G,3,0)</f>
        <v>Beauty</v>
      </c>
      <c r="I5198" t="str">
        <f>VLOOKUP($A5198&amp;$C5198&amp;$B5198,Mapping!$C:$G,4,0)</f>
        <v>PIZ BUIN</v>
      </c>
      <c r="J5198" t="str">
        <f t="shared" si="81"/>
        <v>PIZ BUIN PLV</v>
      </c>
      <c r="K5198" t="str">
        <f>VLOOKUP($A5198&amp;$C5198&amp;$B5198,Mapping!$C:$G,5,0)</f>
        <v>Adult Skin Care</v>
      </c>
      <c r="L5198" t="str">
        <f>VLOOKUP(J5198&amp;H5198,Mapping!J:K,2,0)</f>
        <v>Piz Buin Sun Pharma</v>
      </c>
      <c r="M5198" t="str">
        <f>IF(OR(I5198="PIZ BUIN",I5198="LISTERINE"),VLOOKUP(E5198,MAPEO!C:D,2,0)&amp;" "&amp;H5198,VLOOKUP(E5198,MAPEO!C:D,2,0))</f>
        <v>Piz Buin Sun Protection Beauty</v>
      </c>
      <c r="N5198">
        <f>VLOOKUP(F5198,MD!A:B,2,0)</f>
        <v>0</v>
      </c>
    </row>
    <row r="5199" spans="1:14">
      <c r="A5199" t="s">
        <v>133</v>
      </c>
      <c r="B5199" t="s">
        <v>0</v>
      </c>
      <c r="C5199" t="s">
        <v>249</v>
      </c>
      <c r="D5199" t="s">
        <v>454</v>
      </c>
      <c r="E5199" t="s">
        <v>454</v>
      </c>
      <c r="F5199" t="s">
        <v>109</v>
      </c>
      <c r="G5199" s="3">
        <v>-229.01</v>
      </c>
      <c r="H5199" s="3" t="str">
        <f>VLOOKUP($A5199&amp;$C5199&amp;$B5199,Mapping!$C:$G,3,0)</f>
        <v>Beauty</v>
      </c>
      <c r="I5199" t="str">
        <f>VLOOKUP($A5199&amp;$C5199&amp;$B5199,Mapping!$C:$G,4,0)</f>
        <v>PIZ BUIN</v>
      </c>
      <c r="J5199" t="str">
        <f t="shared" si="81"/>
        <v>PIZ BUIN PLV</v>
      </c>
      <c r="K5199" t="str">
        <f>VLOOKUP($A5199&amp;$C5199&amp;$B5199,Mapping!$C:$G,5,0)</f>
        <v>Adult Skin Care</v>
      </c>
      <c r="L5199" t="str">
        <f>VLOOKUP(J5199&amp;H5199,Mapping!J:K,2,0)</f>
        <v>Piz Buin Sun Pharma</v>
      </c>
      <c r="M5199" t="str">
        <f>IF(OR(I5199="PIZ BUIN",I5199="LISTERINE"),VLOOKUP(E5199,MAPEO!C:D,2,0)&amp;" "&amp;H5199,VLOOKUP(E5199,MAPEO!C:D,2,0))</f>
        <v>Piz Buin Sun Protection Beauty</v>
      </c>
      <c r="N5199">
        <f>VLOOKUP(F5199,MD!A:B,2,0)</f>
        <v>0</v>
      </c>
    </row>
    <row r="5200" spans="1:14">
      <c r="A5200" t="s">
        <v>133</v>
      </c>
      <c r="B5200" t="s">
        <v>0</v>
      </c>
      <c r="C5200" t="s">
        <v>249</v>
      </c>
      <c r="D5200" t="s">
        <v>454</v>
      </c>
      <c r="E5200" t="s">
        <v>454</v>
      </c>
      <c r="F5200" t="s">
        <v>110</v>
      </c>
      <c r="G5200" s="3">
        <v>-17.05</v>
      </c>
      <c r="H5200" s="3" t="str">
        <f>VLOOKUP($A5200&amp;$C5200&amp;$B5200,Mapping!$C:$G,3,0)</f>
        <v>Beauty</v>
      </c>
      <c r="I5200" t="str">
        <f>VLOOKUP($A5200&amp;$C5200&amp;$B5200,Mapping!$C:$G,4,0)</f>
        <v>PIZ BUIN</v>
      </c>
      <c r="J5200" t="str">
        <f t="shared" si="81"/>
        <v>PIZ BUIN PLV</v>
      </c>
      <c r="K5200" t="str">
        <f>VLOOKUP($A5200&amp;$C5200&amp;$B5200,Mapping!$C:$G,5,0)</f>
        <v>Adult Skin Care</v>
      </c>
      <c r="L5200" t="str">
        <f>VLOOKUP(J5200&amp;H5200,Mapping!J:K,2,0)</f>
        <v>Piz Buin Sun Pharma</v>
      </c>
      <c r="M5200" t="str">
        <f>IF(OR(I5200="PIZ BUIN",I5200="LISTERINE"),VLOOKUP(E5200,MAPEO!C:D,2,0)&amp;" "&amp;H5200,VLOOKUP(E5200,MAPEO!C:D,2,0))</f>
        <v>Piz Buin Sun Protection Beauty</v>
      </c>
      <c r="N5200">
        <f>VLOOKUP(F5200,MD!A:B,2,0)</f>
        <v>0</v>
      </c>
    </row>
    <row r="5201" spans="1:14">
      <c r="A5201" t="s">
        <v>133</v>
      </c>
      <c r="B5201" t="s">
        <v>0</v>
      </c>
      <c r="C5201" t="s">
        <v>249</v>
      </c>
      <c r="D5201" t="s">
        <v>454</v>
      </c>
      <c r="E5201" t="s">
        <v>454</v>
      </c>
      <c r="F5201" t="s">
        <v>111</v>
      </c>
      <c r="G5201" s="3">
        <v>-0.68</v>
      </c>
      <c r="H5201" s="3" t="str">
        <f>VLOOKUP($A5201&amp;$C5201&amp;$B5201,Mapping!$C:$G,3,0)</f>
        <v>Beauty</v>
      </c>
      <c r="I5201" t="str">
        <f>VLOOKUP($A5201&amp;$C5201&amp;$B5201,Mapping!$C:$G,4,0)</f>
        <v>PIZ BUIN</v>
      </c>
      <c r="J5201" t="str">
        <f t="shared" si="81"/>
        <v>PIZ BUIN PLV</v>
      </c>
      <c r="K5201" t="str">
        <f>VLOOKUP($A5201&amp;$C5201&amp;$B5201,Mapping!$C:$G,5,0)</f>
        <v>Adult Skin Care</v>
      </c>
      <c r="L5201" t="str">
        <f>VLOOKUP(J5201&amp;H5201,Mapping!J:K,2,0)</f>
        <v>Piz Buin Sun Pharma</v>
      </c>
      <c r="M5201" t="str">
        <f>IF(OR(I5201="PIZ BUIN",I5201="LISTERINE"),VLOOKUP(E5201,MAPEO!C:D,2,0)&amp;" "&amp;H5201,VLOOKUP(E5201,MAPEO!C:D,2,0))</f>
        <v>Piz Buin Sun Protection Beauty</v>
      </c>
      <c r="N5201">
        <f>VLOOKUP(F5201,MD!A:B,2,0)</f>
        <v>0</v>
      </c>
    </row>
    <row r="5202" spans="1:14">
      <c r="A5202" t="s">
        <v>133</v>
      </c>
      <c r="B5202" t="s">
        <v>0</v>
      </c>
      <c r="C5202" t="s">
        <v>249</v>
      </c>
      <c r="D5202" t="s">
        <v>454</v>
      </c>
      <c r="E5202" t="s">
        <v>454</v>
      </c>
      <c r="F5202" t="s">
        <v>114</v>
      </c>
      <c r="G5202" s="3">
        <v>-1923.77</v>
      </c>
      <c r="H5202" s="3" t="str">
        <f>VLOOKUP($A5202&amp;$C5202&amp;$B5202,Mapping!$C:$G,3,0)</f>
        <v>Beauty</v>
      </c>
      <c r="I5202" t="str">
        <f>VLOOKUP($A5202&amp;$C5202&amp;$B5202,Mapping!$C:$G,4,0)</f>
        <v>PIZ BUIN</v>
      </c>
      <c r="J5202" t="str">
        <f t="shared" si="81"/>
        <v>PIZ BUIN PLV</v>
      </c>
      <c r="K5202" t="str">
        <f>VLOOKUP($A5202&amp;$C5202&amp;$B5202,Mapping!$C:$G,5,0)</f>
        <v>Adult Skin Care</v>
      </c>
      <c r="L5202" t="str">
        <f>VLOOKUP(J5202&amp;H5202,Mapping!J:K,2,0)</f>
        <v>Piz Buin Sun Pharma</v>
      </c>
      <c r="M5202" t="str">
        <f>IF(OR(I5202="PIZ BUIN",I5202="LISTERINE"),VLOOKUP(E5202,MAPEO!C:D,2,0)&amp;" "&amp;H5202,VLOOKUP(E5202,MAPEO!C:D,2,0))</f>
        <v>Piz Buin Sun Protection Beauty</v>
      </c>
      <c r="N5202">
        <f>VLOOKUP(F5202,MD!A:B,2,0)</f>
        <v>0</v>
      </c>
    </row>
    <row r="5203" spans="1:14">
      <c r="A5203" t="s">
        <v>133</v>
      </c>
      <c r="B5203" t="s">
        <v>0</v>
      </c>
      <c r="C5203" t="s">
        <v>249</v>
      </c>
      <c r="D5203" t="s">
        <v>407</v>
      </c>
      <c r="E5203" t="s">
        <v>633</v>
      </c>
      <c r="F5203" t="s">
        <v>484</v>
      </c>
      <c r="G5203" s="3">
        <v>19191</v>
      </c>
      <c r="H5203" s="3" t="str">
        <f>VLOOKUP($A5203&amp;$C5203&amp;$B5203,Mapping!$C:$G,3,0)</f>
        <v>Beauty</v>
      </c>
      <c r="I5203" t="str">
        <f>VLOOKUP($A5203&amp;$C5203&amp;$B5203,Mapping!$C:$G,4,0)</f>
        <v>PIZ BUIN</v>
      </c>
      <c r="J5203" t="str">
        <f t="shared" si="81"/>
        <v>PIZ BUIN SUN</v>
      </c>
      <c r="K5203" t="str">
        <f>VLOOKUP($A5203&amp;$C5203&amp;$B5203,Mapping!$C:$G,5,0)</f>
        <v>Adult Skin Care</v>
      </c>
      <c r="L5203" t="str">
        <f>VLOOKUP(J5203&amp;H5203,Mapping!J:K,2,0)</f>
        <v>Piz Buin Sun Pharma</v>
      </c>
      <c r="M5203" t="str">
        <f>IF(OR(I5203="PIZ BUIN",I5203="LISTERINE"),VLOOKUP(E5203,MAPEO!C:D,2,0)&amp;" "&amp;H5203,VLOOKUP(E5203,MAPEO!C:D,2,0))</f>
        <v>Piz Buin Sun Protection Beauty</v>
      </c>
      <c r="N5203">
        <f>VLOOKUP(F5203,MD!A:B,2,0)</f>
        <v>0</v>
      </c>
    </row>
    <row r="5204" spans="1:14">
      <c r="A5204" t="s">
        <v>133</v>
      </c>
      <c r="B5204" t="s">
        <v>0</v>
      </c>
      <c r="C5204" t="s">
        <v>249</v>
      </c>
      <c r="D5204" t="s">
        <v>407</v>
      </c>
      <c r="E5204" t="s">
        <v>633</v>
      </c>
      <c r="F5204" t="s">
        <v>485</v>
      </c>
      <c r="G5204" s="3">
        <v>28637.85</v>
      </c>
      <c r="H5204" s="3" t="str">
        <f>VLOOKUP($A5204&amp;$C5204&amp;$B5204,Mapping!$C:$G,3,0)</f>
        <v>Beauty</v>
      </c>
      <c r="I5204" t="str">
        <f>VLOOKUP($A5204&amp;$C5204&amp;$B5204,Mapping!$C:$G,4,0)</f>
        <v>PIZ BUIN</v>
      </c>
      <c r="J5204" t="str">
        <f t="shared" si="81"/>
        <v>PIZ BUIN SUN</v>
      </c>
      <c r="K5204" t="str">
        <f>VLOOKUP($A5204&amp;$C5204&amp;$B5204,Mapping!$C:$G,5,0)</f>
        <v>Adult Skin Care</v>
      </c>
      <c r="L5204" t="str">
        <f>VLOOKUP(J5204&amp;H5204,Mapping!J:K,2,0)</f>
        <v>Piz Buin Sun Pharma</v>
      </c>
      <c r="M5204" t="str">
        <f>IF(OR(I5204="PIZ BUIN",I5204="LISTERINE"),VLOOKUP(E5204,MAPEO!C:D,2,0)&amp;" "&amp;H5204,VLOOKUP(E5204,MAPEO!C:D,2,0))</f>
        <v>Piz Buin Sun Protection Beauty</v>
      </c>
      <c r="N5204">
        <f>VLOOKUP(F5204,MD!A:B,2,0)</f>
        <v>0</v>
      </c>
    </row>
    <row r="5205" spans="1:14">
      <c r="A5205" t="s">
        <v>133</v>
      </c>
      <c r="B5205" t="s">
        <v>0</v>
      </c>
      <c r="C5205" t="s">
        <v>249</v>
      </c>
      <c r="D5205" t="s">
        <v>407</v>
      </c>
      <c r="E5205" t="s">
        <v>633</v>
      </c>
      <c r="F5205" t="s">
        <v>486</v>
      </c>
      <c r="G5205" s="3">
        <v>12562.86</v>
      </c>
      <c r="H5205" s="3" t="str">
        <f>VLOOKUP($A5205&amp;$C5205&amp;$B5205,Mapping!$C:$G,3,0)</f>
        <v>Beauty</v>
      </c>
      <c r="I5205" t="str">
        <f>VLOOKUP($A5205&amp;$C5205&amp;$B5205,Mapping!$C:$G,4,0)</f>
        <v>PIZ BUIN</v>
      </c>
      <c r="J5205" t="str">
        <f t="shared" si="81"/>
        <v>PIZ BUIN SUN</v>
      </c>
      <c r="K5205" t="str">
        <f>VLOOKUP($A5205&amp;$C5205&amp;$B5205,Mapping!$C:$G,5,0)</f>
        <v>Adult Skin Care</v>
      </c>
      <c r="L5205" t="str">
        <f>VLOOKUP(J5205&amp;H5205,Mapping!J:K,2,0)</f>
        <v>Piz Buin Sun Pharma</v>
      </c>
      <c r="M5205" t="str">
        <f>IF(OR(I5205="PIZ BUIN",I5205="LISTERINE"),VLOOKUP(E5205,MAPEO!C:D,2,0)&amp;" "&amp;H5205,VLOOKUP(E5205,MAPEO!C:D,2,0))</f>
        <v>Piz Buin Sun Protection Beauty</v>
      </c>
      <c r="N5205">
        <f>VLOOKUP(F5205,MD!A:B,2,0)</f>
        <v>0</v>
      </c>
    </row>
    <row r="5206" spans="1:14">
      <c r="A5206" t="s">
        <v>133</v>
      </c>
      <c r="B5206" t="s">
        <v>0</v>
      </c>
      <c r="C5206" t="s">
        <v>249</v>
      </c>
      <c r="D5206" t="s">
        <v>407</v>
      </c>
      <c r="E5206" t="s">
        <v>633</v>
      </c>
      <c r="F5206" t="s">
        <v>487</v>
      </c>
      <c r="G5206" s="3">
        <v>16095.03</v>
      </c>
      <c r="H5206" s="3" t="str">
        <f>VLOOKUP($A5206&amp;$C5206&amp;$B5206,Mapping!$C:$G,3,0)</f>
        <v>Beauty</v>
      </c>
      <c r="I5206" t="str">
        <f>VLOOKUP($A5206&amp;$C5206&amp;$B5206,Mapping!$C:$G,4,0)</f>
        <v>PIZ BUIN</v>
      </c>
      <c r="J5206" t="str">
        <f t="shared" si="81"/>
        <v>PIZ BUIN SUN</v>
      </c>
      <c r="K5206" t="str">
        <f>VLOOKUP($A5206&amp;$C5206&amp;$B5206,Mapping!$C:$G,5,0)</f>
        <v>Adult Skin Care</v>
      </c>
      <c r="L5206" t="str">
        <f>VLOOKUP(J5206&amp;H5206,Mapping!J:K,2,0)</f>
        <v>Piz Buin Sun Pharma</v>
      </c>
      <c r="M5206" t="str">
        <f>IF(OR(I5206="PIZ BUIN",I5206="LISTERINE"),VLOOKUP(E5206,MAPEO!C:D,2,0)&amp;" "&amp;H5206,VLOOKUP(E5206,MAPEO!C:D,2,0))</f>
        <v>Piz Buin Sun Protection Beauty</v>
      </c>
      <c r="N5206">
        <f>VLOOKUP(F5206,MD!A:B,2,0)</f>
        <v>0</v>
      </c>
    </row>
    <row r="5207" spans="1:14">
      <c r="A5207" t="s">
        <v>133</v>
      </c>
      <c r="B5207" t="s">
        <v>0</v>
      </c>
      <c r="C5207" t="s">
        <v>249</v>
      </c>
      <c r="D5207" t="s">
        <v>407</v>
      </c>
      <c r="E5207" t="s">
        <v>633</v>
      </c>
      <c r="F5207" t="s">
        <v>488</v>
      </c>
      <c r="G5207" s="3">
        <v>19946.38</v>
      </c>
      <c r="H5207" s="3" t="str">
        <f>VLOOKUP($A5207&amp;$C5207&amp;$B5207,Mapping!$C:$G,3,0)</f>
        <v>Beauty</v>
      </c>
      <c r="I5207" t="str">
        <f>VLOOKUP($A5207&amp;$C5207&amp;$B5207,Mapping!$C:$G,4,0)</f>
        <v>PIZ BUIN</v>
      </c>
      <c r="J5207" t="str">
        <f t="shared" si="81"/>
        <v>PIZ BUIN SUN</v>
      </c>
      <c r="K5207" t="str">
        <f>VLOOKUP($A5207&amp;$C5207&amp;$B5207,Mapping!$C:$G,5,0)</f>
        <v>Adult Skin Care</v>
      </c>
      <c r="L5207" t="str">
        <f>VLOOKUP(J5207&amp;H5207,Mapping!J:K,2,0)</f>
        <v>Piz Buin Sun Pharma</v>
      </c>
      <c r="M5207" t="str">
        <f>IF(OR(I5207="PIZ BUIN",I5207="LISTERINE"),VLOOKUP(E5207,MAPEO!C:D,2,0)&amp;" "&amp;H5207,VLOOKUP(E5207,MAPEO!C:D,2,0))</f>
        <v>Piz Buin Sun Protection Beauty</v>
      </c>
      <c r="N5207">
        <f>VLOOKUP(F5207,MD!A:B,2,0)</f>
        <v>0</v>
      </c>
    </row>
    <row r="5208" spans="1:14">
      <c r="A5208" t="s">
        <v>133</v>
      </c>
      <c r="B5208" t="s">
        <v>0</v>
      </c>
      <c r="C5208" t="s">
        <v>249</v>
      </c>
      <c r="D5208" t="s">
        <v>407</v>
      </c>
      <c r="E5208" t="s">
        <v>633</v>
      </c>
      <c r="F5208" t="s">
        <v>489</v>
      </c>
      <c r="G5208" s="3">
        <v>9183.32</v>
      </c>
      <c r="H5208" s="3" t="str">
        <f>VLOOKUP($A5208&amp;$C5208&amp;$B5208,Mapping!$C:$G,3,0)</f>
        <v>Beauty</v>
      </c>
      <c r="I5208" t="str">
        <f>VLOOKUP($A5208&amp;$C5208&amp;$B5208,Mapping!$C:$G,4,0)</f>
        <v>PIZ BUIN</v>
      </c>
      <c r="J5208" t="str">
        <f t="shared" si="81"/>
        <v>PIZ BUIN SUN</v>
      </c>
      <c r="K5208" t="str">
        <f>VLOOKUP($A5208&amp;$C5208&amp;$B5208,Mapping!$C:$G,5,0)</f>
        <v>Adult Skin Care</v>
      </c>
      <c r="L5208" t="str">
        <f>VLOOKUP(J5208&amp;H5208,Mapping!J:K,2,0)</f>
        <v>Piz Buin Sun Pharma</v>
      </c>
      <c r="M5208" t="str">
        <f>IF(OR(I5208="PIZ BUIN",I5208="LISTERINE"),VLOOKUP(E5208,MAPEO!C:D,2,0)&amp;" "&amp;H5208,VLOOKUP(E5208,MAPEO!C:D,2,0))</f>
        <v>Piz Buin Sun Protection Beauty</v>
      </c>
      <c r="N5208">
        <f>VLOOKUP(F5208,MD!A:B,2,0)</f>
        <v>0</v>
      </c>
    </row>
    <row r="5209" spans="1:14">
      <c r="A5209" t="s">
        <v>133</v>
      </c>
      <c r="B5209" t="s">
        <v>0</v>
      </c>
      <c r="C5209" t="s">
        <v>249</v>
      </c>
      <c r="D5209" t="s">
        <v>407</v>
      </c>
      <c r="E5209" t="s">
        <v>633</v>
      </c>
      <c r="F5209" t="s">
        <v>490</v>
      </c>
      <c r="G5209" s="3">
        <v>4701.16</v>
      </c>
      <c r="H5209" s="3" t="str">
        <f>VLOOKUP($A5209&amp;$C5209&amp;$B5209,Mapping!$C:$G,3,0)</f>
        <v>Beauty</v>
      </c>
      <c r="I5209" t="str">
        <f>VLOOKUP($A5209&amp;$C5209&amp;$B5209,Mapping!$C:$G,4,0)</f>
        <v>PIZ BUIN</v>
      </c>
      <c r="J5209" t="str">
        <f t="shared" si="81"/>
        <v>PIZ BUIN SUN</v>
      </c>
      <c r="K5209" t="str">
        <f>VLOOKUP($A5209&amp;$C5209&amp;$B5209,Mapping!$C:$G,5,0)</f>
        <v>Adult Skin Care</v>
      </c>
      <c r="L5209" t="str">
        <f>VLOOKUP(J5209&amp;H5209,Mapping!J:K,2,0)</f>
        <v>Piz Buin Sun Pharma</v>
      </c>
      <c r="M5209" t="str">
        <f>IF(OR(I5209="PIZ BUIN",I5209="LISTERINE"),VLOOKUP(E5209,MAPEO!C:D,2,0)&amp;" "&amp;H5209,VLOOKUP(E5209,MAPEO!C:D,2,0))</f>
        <v>Piz Buin Sun Protection Beauty</v>
      </c>
      <c r="N5209">
        <f>VLOOKUP(F5209,MD!A:B,2,0)</f>
        <v>0</v>
      </c>
    </row>
    <row r="5210" spans="1:14">
      <c r="A5210" t="s">
        <v>133</v>
      </c>
      <c r="B5210" t="s">
        <v>0</v>
      </c>
      <c r="C5210" t="s">
        <v>249</v>
      </c>
      <c r="D5210" t="s">
        <v>407</v>
      </c>
      <c r="E5210" t="s">
        <v>633</v>
      </c>
      <c r="F5210" t="s">
        <v>491</v>
      </c>
      <c r="G5210" s="3">
        <v>-367.57</v>
      </c>
      <c r="H5210" s="3" t="str">
        <f>VLOOKUP($A5210&amp;$C5210&amp;$B5210,Mapping!$C:$G,3,0)</f>
        <v>Beauty</v>
      </c>
      <c r="I5210" t="str">
        <f>VLOOKUP($A5210&amp;$C5210&amp;$B5210,Mapping!$C:$G,4,0)</f>
        <v>PIZ BUIN</v>
      </c>
      <c r="J5210" t="str">
        <f t="shared" si="81"/>
        <v>PIZ BUIN SUN</v>
      </c>
      <c r="K5210" t="str">
        <f>VLOOKUP($A5210&amp;$C5210&amp;$B5210,Mapping!$C:$G,5,0)</f>
        <v>Adult Skin Care</v>
      </c>
      <c r="L5210" t="str">
        <f>VLOOKUP(J5210&amp;H5210,Mapping!J:K,2,0)</f>
        <v>Piz Buin Sun Pharma</v>
      </c>
      <c r="M5210" t="str">
        <f>IF(OR(I5210="PIZ BUIN",I5210="LISTERINE"),VLOOKUP(E5210,MAPEO!C:D,2,0)&amp;" "&amp;H5210,VLOOKUP(E5210,MAPEO!C:D,2,0))</f>
        <v>Piz Buin Sun Protection Beauty</v>
      </c>
      <c r="N5210">
        <f>VLOOKUP(F5210,MD!A:B,2,0)</f>
        <v>0</v>
      </c>
    </row>
    <row r="5211" spans="1:14">
      <c r="A5211" t="s">
        <v>133</v>
      </c>
      <c r="B5211" t="s">
        <v>0</v>
      </c>
      <c r="C5211" t="s">
        <v>249</v>
      </c>
      <c r="D5211" t="s">
        <v>407</v>
      </c>
      <c r="E5211" t="s">
        <v>633</v>
      </c>
      <c r="F5211" t="s">
        <v>492</v>
      </c>
      <c r="G5211" s="3">
        <v>-4838.08</v>
      </c>
      <c r="H5211" s="3" t="str">
        <f>VLOOKUP($A5211&amp;$C5211&amp;$B5211,Mapping!$C:$G,3,0)</f>
        <v>Beauty</v>
      </c>
      <c r="I5211" t="str">
        <f>VLOOKUP($A5211&amp;$C5211&amp;$B5211,Mapping!$C:$G,4,0)</f>
        <v>PIZ BUIN</v>
      </c>
      <c r="J5211" t="str">
        <f t="shared" si="81"/>
        <v>PIZ BUIN SUN</v>
      </c>
      <c r="K5211" t="str">
        <f>VLOOKUP($A5211&amp;$C5211&amp;$B5211,Mapping!$C:$G,5,0)</f>
        <v>Adult Skin Care</v>
      </c>
      <c r="L5211" t="str">
        <f>VLOOKUP(J5211&amp;H5211,Mapping!J:K,2,0)</f>
        <v>Piz Buin Sun Pharma</v>
      </c>
      <c r="M5211" t="str">
        <f>IF(OR(I5211="PIZ BUIN",I5211="LISTERINE"),VLOOKUP(E5211,MAPEO!C:D,2,0)&amp;" "&amp;H5211,VLOOKUP(E5211,MAPEO!C:D,2,0))</f>
        <v>Piz Buin Sun Protection Beauty</v>
      </c>
      <c r="N5211">
        <f>VLOOKUP(F5211,MD!A:B,2,0)</f>
        <v>0</v>
      </c>
    </row>
    <row r="5212" spans="1:14">
      <c r="A5212" t="s">
        <v>133</v>
      </c>
      <c r="B5212" t="s">
        <v>0</v>
      </c>
      <c r="C5212" t="s">
        <v>249</v>
      </c>
      <c r="D5212" t="s">
        <v>407</v>
      </c>
      <c r="E5212" t="s">
        <v>633</v>
      </c>
      <c r="F5212" t="s">
        <v>493</v>
      </c>
      <c r="G5212" s="3">
        <v>-29299.61</v>
      </c>
      <c r="H5212" s="3" t="str">
        <f>VLOOKUP($A5212&amp;$C5212&amp;$B5212,Mapping!$C:$G,3,0)</f>
        <v>Beauty</v>
      </c>
      <c r="I5212" t="str">
        <f>VLOOKUP($A5212&amp;$C5212&amp;$B5212,Mapping!$C:$G,4,0)</f>
        <v>PIZ BUIN</v>
      </c>
      <c r="J5212" t="str">
        <f t="shared" si="81"/>
        <v>PIZ BUIN SUN</v>
      </c>
      <c r="K5212" t="str">
        <f>VLOOKUP($A5212&amp;$C5212&amp;$B5212,Mapping!$C:$G,5,0)</f>
        <v>Adult Skin Care</v>
      </c>
      <c r="L5212" t="str">
        <f>VLOOKUP(J5212&amp;H5212,Mapping!J:K,2,0)</f>
        <v>Piz Buin Sun Pharma</v>
      </c>
      <c r="M5212" t="str">
        <f>IF(OR(I5212="PIZ BUIN",I5212="LISTERINE"),VLOOKUP(E5212,MAPEO!C:D,2,0)&amp;" "&amp;H5212,VLOOKUP(E5212,MAPEO!C:D,2,0))</f>
        <v>Piz Buin Sun Protection Beauty</v>
      </c>
      <c r="N5212">
        <f>VLOOKUP(F5212,MD!A:B,2,0)</f>
        <v>0</v>
      </c>
    </row>
    <row r="5213" spans="1:14">
      <c r="A5213" t="s">
        <v>133</v>
      </c>
      <c r="B5213" t="s">
        <v>0</v>
      </c>
      <c r="C5213" t="s">
        <v>249</v>
      </c>
      <c r="D5213" t="s">
        <v>407</v>
      </c>
      <c r="E5213" t="s">
        <v>633</v>
      </c>
      <c r="F5213" t="s">
        <v>95</v>
      </c>
      <c r="G5213" s="3">
        <v>-1197.2</v>
      </c>
      <c r="H5213" s="3" t="str">
        <f>VLOOKUP($A5213&amp;$C5213&amp;$B5213,Mapping!$C:$G,3,0)</f>
        <v>Beauty</v>
      </c>
      <c r="I5213" t="str">
        <f>VLOOKUP($A5213&amp;$C5213&amp;$B5213,Mapping!$C:$G,4,0)</f>
        <v>PIZ BUIN</v>
      </c>
      <c r="J5213" t="str">
        <f t="shared" si="81"/>
        <v>PIZ BUIN SUN</v>
      </c>
      <c r="K5213" t="str">
        <f>VLOOKUP($A5213&amp;$C5213&amp;$B5213,Mapping!$C:$G,5,0)</f>
        <v>Adult Skin Care</v>
      </c>
      <c r="L5213" t="str">
        <f>VLOOKUP(J5213&amp;H5213,Mapping!J:K,2,0)</f>
        <v>Piz Buin Sun Pharma</v>
      </c>
      <c r="M5213" t="str">
        <f>IF(OR(I5213="PIZ BUIN",I5213="LISTERINE"),VLOOKUP(E5213,MAPEO!C:D,2,0)&amp;" "&amp;H5213,VLOOKUP(E5213,MAPEO!C:D,2,0))</f>
        <v>Piz Buin Sun Protection Beauty</v>
      </c>
      <c r="N5213" t="str">
        <f>VLOOKUP(F5213,MD!A:B,2,0)</f>
        <v>YTD 2015</v>
      </c>
    </row>
    <row r="5214" spans="1:14">
      <c r="A5214" t="s">
        <v>133</v>
      </c>
      <c r="B5214" t="s">
        <v>0</v>
      </c>
      <c r="C5214" t="s">
        <v>249</v>
      </c>
      <c r="D5214" t="s">
        <v>407</v>
      </c>
      <c r="E5214" t="s">
        <v>633</v>
      </c>
      <c r="F5214" t="s">
        <v>96</v>
      </c>
      <c r="G5214" s="3">
        <v>33879.440000000002</v>
      </c>
      <c r="H5214" s="3" t="str">
        <f>VLOOKUP($A5214&amp;$C5214&amp;$B5214,Mapping!$C:$G,3,0)</f>
        <v>Beauty</v>
      </c>
      <c r="I5214" t="str">
        <f>VLOOKUP($A5214&amp;$C5214&amp;$B5214,Mapping!$C:$G,4,0)</f>
        <v>PIZ BUIN</v>
      </c>
      <c r="J5214" t="str">
        <f t="shared" si="81"/>
        <v>PIZ BUIN SUN</v>
      </c>
      <c r="K5214" t="str">
        <f>VLOOKUP($A5214&amp;$C5214&amp;$B5214,Mapping!$C:$G,5,0)</f>
        <v>Adult Skin Care</v>
      </c>
      <c r="L5214" t="str">
        <f>VLOOKUP(J5214&amp;H5214,Mapping!J:K,2,0)</f>
        <v>Piz Buin Sun Pharma</v>
      </c>
      <c r="M5214" t="str">
        <f>IF(OR(I5214="PIZ BUIN",I5214="LISTERINE"),VLOOKUP(E5214,MAPEO!C:D,2,0)&amp;" "&amp;H5214,VLOOKUP(E5214,MAPEO!C:D,2,0))</f>
        <v>Piz Buin Sun Protection Beauty</v>
      </c>
      <c r="N5214" t="str">
        <f>VLOOKUP(F5214,MD!A:B,2,0)</f>
        <v>YTD 2015</v>
      </c>
    </row>
    <row r="5215" spans="1:14">
      <c r="A5215" t="s">
        <v>133</v>
      </c>
      <c r="B5215" t="s">
        <v>0</v>
      </c>
      <c r="C5215" t="s">
        <v>249</v>
      </c>
      <c r="D5215" t="s">
        <v>407</v>
      </c>
      <c r="E5215" t="s">
        <v>633</v>
      </c>
      <c r="F5215" t="s">
        <v>97</v>
      </c>
      <c r="G5215" s="3">
        <v>69635.19</v>
      </c>
      <c r="H5215" s="3" t="str">
        <f>VLOOKUP($A5215&amp;$C5215&amp;$B5215,Mapping!$C:$G,3,0)</f>
        <v>Beauty</v>
      </c>
      <c r="I5215" t="str">
        <f>VLOOKUP($A5215&amp;$C5215&amp;$B5215,Mapping!$C:$G,4,0)</f>
        <v>PIZ BUIN</v>
      </c>
      <c r="J5215" t="str">
        <f t="shared" si="81"/>
        <v>PIZ BUIN SUN</v>
      </c>
      <c r="K5215" t="str">
        <f>VLOOKUP($A5215&amp;$C5215&amp;$B5215,Mapping!$C:$G,5,0)</f>
        <v>Adult Skin Care</v>
      </c>
      <c r="L5215" t="str">
        <f>VLOOKUP(J5215&amp;H5215,Mapping!J:K,2,0)</f>
        <v>Piz Buin Sun Pharma</v>
      </c>
      <c r="M5215" t="str">
        <f>IF(OR(I5215="PIZ BUIN",I5215="LISTERINE"),VLOOKUP(E5215,MAPEO!C:D,2,0)&amp;" "&amp;H5215,VLOOKUP(E5215,MAPEO!C:D,2,0))</f>
        <v>Piz Buin Sun Protection Beauty</v>
      </c>
      <c r="N5215" t="str">
        <f>VLOOKUP(F5215,MD!A:B,2,0)</f>
        <v>YTD 2015</v>
      </c>
    </row>
    <row r="5216" spans="1:14">
      <c r="A5216" t="s">
        <v>133</v>
      </c>
      <c r="B5216" t="s">
        <v>0</v>
      </c>
      <c r="C5216" t="s">
        <v>249</v>
      </c>
      <c r="D5216" t="s">
        <v>407</v>
      </c>
      <c r="E5216" t="s">
        <v>633</v>
      </c>
      <c r="F5216" t="s">
        <v>101</v>
      </c>
      <c r="G5216" s="3">
        <v>34700.550000000003</v>
      </c>
      <c r="H5216" s="3" t="str">
        <f>VLOOKUP($A5216&amp;$C5216&amp;$B5216,Mapping!$C:$G,3,0)</f>
        <v>Beauty</v>
      </c>
      <c r="I5216" t="str">
        <f>VLOOKUP($A5216&amp;$C5216&amp;$B5216,Mapping!$C:$G,4,0)</f>
        <v>PIZ BUIN</v>
      </c>
      <c r="J5216" t="str">
        <f t="shared" si="81"/>
        <v>PIZ BUIN SUN</v>
      </c>
      <c r="K5216" t="str">
        <f>VLOOKUP($A5216&amp;$C5216&amp;$B5216,Mapping!$C:$G,5,0)</f>
        <v>Adult Skin Care</v>
      </c>
      <c r="L5216" t="str">
        <f>VLOOKUP(J5216&amp;H5216,Mapping!J:K,2,0)</f>
        <v>Piz Buin Sun Pharma</v>
      </c>
      <c r="M5216" t="str">
        <f>IF(OR(I5216="PIZ BUIN",I5216="LISTERINE"),VLOOKUP(E5216,MAPEO!C:D,2,0)&amp;" "&amp;H5216,VLOOKUP(E5216,MAPEO!C:D,2,0))</f>
        <v>Piz Buin Sun Protection Beauty</v>
      </c>
      <c r="N5216" t="str">
        <f>VLOOKUP(F5216,MD!A:B,2,0)</f>
        <v>YTD 2015</v>
      </c>
    </row>
    <row r="5217" spans="1:14">
      <c r="A5217" t="s">
        <v>133</v>
      </c>
      <c r="B5217" t="s">
        <v>0</v>
      </c>
      <c r="C5217" t="s">
        <v>249</v>
      </c>
      <c r="D5217" t="s">
        <v>407</v>
      </c>
      <c r="E5217" t="s">
        <v>633</v>
      </c>
      <c r="F5217" t="s">
        <v>104</v>
      </c>
      <c r="G5217" s="3">
        <v>12106.61</v>
      </c>
      <c r="H5217" s="3" t="str">
        <f>VLOOKUP($A5217&amp;$C5217&amp;$B5217,Mapping!$C:$G,3,0)</f>
        <v>Beauty</v>
      </c>
      <c r="I5217" t="str">
        <f>VLOOKUP($A5217&amp;$C5217&amp;$B5217,Mapping!$C:$G,4,0)</f>
        <v>PIZ BUIN</v>
      </c>
      <c r="J5217" t="str">
        <f t="shared" si="81"/>
        <v>PIZ BUIN SUN</v>
      </c>
      <c r="K5217" t="str">
        <f>VLOOKUP($A5217&amp;$C5217&amp;$B5217,Mapping!$C:$G,5,0)</f>
        <v>Adult Skin Care</v>
      </c>
      <c r="L5217" t="str">
        <f>VLOOKUP(J5217&amp;H5217,Mapping!J:K,2,0)</f>
        <v>Piz Buin Sun Pharma</v>
      </c>
      <c r="M5217" t="str">
        <f>IF(OR(I5217="PIZ BUIN",I5217="LISTERINE"),VLOOKUP(E5217,MAPEO!C:D,2,0)&amp;" "&amp;H5217,VLOOKUP(E5217,MAPEO!C:D,2,0))</f>
        <v>Piz Buin Sun Protection Beauty</v>
      </c>
      <c r="N5217" t="str">
        <f>VLOOKUP(F5217,MD!A:B,2,0)</f>
        <v>YTD 2015</v>
      </c>
    </row>
    <row r="5218" spans="1:14">
      <c r="A5218" t="s">
        <v>133</v>
      </c>
      <c r="B5218" t="s">
        <v>0</v>
      </c>
      <c r="C5218" t="s">
        <v>249</v>
      </c>
      <c r="D5218" t="s">
        <v>407</v>
      </c>
      <c r="E5218" t="s">
        <v>633</v>
      </c>
      <c r="F5218" t="s">
        <v>105</v>
      </c>
      <c r="G5218" s="3">
        <v>21646.23</v>
      </c>
      <c r="H5218" s="3" t="str">
        <f>VLOOKUP($A5218&amp;$C5218&amp;$B5218,Mapping!$C:$G,3,0)</f>
        <v>Beauty</v>
      </c>
      <c r="I5218" t="str">
        <f>VLOOKUP($A5218&amp;$C5218&amp;$B5218,Mapping!$C:$G,4,0)</f>
        <v>PIZ BUIN</v>
      </c>
      <c r="J5218" t="str">
        <f t="shared" si="81"/>
        <v>PIZ BUIN SUN</v>
      </c>
      <c r="K5218" t="str">
        <f>VLOOKUP($A5218&amp;$C5218&amp;$B5218,Mapping!$C:$G,5,0)</f>
        <v>Adult Skin Care</v>
      </c>
      <c r="L5218" t="str">
        <f>VLOOKUP(J5218&amp;H5218,Mapping!J:K,2,0)</f>
        <v>Piz Buin Sun Pharma</v>
      </c>
      <c r="M5218" t="str">
        <f>IF(OR(I5218="PIZ BUIN",I5218="LISTERINE"),VLOOKUP(E5218,MAPEO!C:D,2,0)&amp;" "&amp;H5218,VLOOKUP(E5218,MAPEO!C:D,2,0))</f>
        <v>Piz Buin Sun Protection Beauty</v>
      </c>
      <c r="N5218" t="str">
        <f>VLOOKUP(F5218,MD!A:B,2,0)</f>
        <v>YTD 2015</v>
      </c>
    </row>
    <row r="5219" spans="1:14">
      <c r="A5219" t="s">
        <v>133</v>
      </c>
      <c r="B5219" t="s">
        <v>0</v>
      </c>
      <c r="C5219" t="s">
        <v>249</v>
      </c>
      <c r="D5219" t="s">
        <v>407</v>
      </c>
      <c r="E5219" t="s">
        <v>633</v>
      </c>
      <c r="F5219" t="s">
        <v>106</v>
      </c>
      <c r="G5219" s="3">
        <v>26219.03</v>
      </c>
      <c r="H5219" s="3" t="str">
        <f>VLOOKUP($A5219&amp;$C5219&amp;$B5219,Mapping!$C:$G,3,0)</f>
        <v>Beauty</v>
      </c>
      <c r="I5219" t="str">
        <f>VLOOKUP($A5219&amp;$C5219&amp;$B5219,Mapping!$C:$G,4,0)</f>
        <v>PIZ BUIN</v>
      </c>
      <c r="J5219" t="str">
        <f t="shared" si="81"/>
        <v>PIZ BUIN SUN</v>
      </c>
      <c r="K5219" t="str">
        <f>VLOOKUP($A5219&amp;$C5219&amp;$B5219,Mapping!$C:$G,5,0)</f>
        <v>Adult Skin Care</v>
      </c>
      <c r="L5219" t="str">
        <f>VLOOKUP(J5219&amp;H5219,Mapping!J:K,2,0)</f>
        <v>Piz Buin Sun Pharma</v>
      </c>
      <c r="M5219" t="str">
        <f>IF(OR(I5219="PIZ BUIN",I5219="LISTERINE"),VLOOKUP(E5219,MAPEO!C:D,2,0)&amp;" "&amp;H5219,VLOOKUP(E5219,MAPEO!C:D,2,0))</f>
        <v>Piz Buin Sun Protection Beauty</v>
      </c>
      <c r="N5219" t="str">
        <f>VLOOKUP(F5219,MD!A:B,2,0)</f>
        <v>YTD 2015</v>
      </c>
    </row>
    <row r="5220" spans="1:14">
      <c r="A5220" t="s">
        <v>133</v>
      </c>
      <c r="B5220" t="s">
        <v>0</v>
      </c>
      <c r="C5220" t="s">
        <v>249</v>
      </c>
      <c r="D5220" t="s">
        <v>407</v>
      </c>
      <c r="E5220" t="s">
        <v>633</v>
      </c>
      <c r="F5220" t="s">
        <v>108</v>
      </c>
      <c r="G5220" s="3">
        <v>8541.2199999999993</v>
      </c>
      <c r="H5220" s="3" t="str">
        <f>VLOOKUP($A5220&amp;$C5220&amp;$B5220,Mapping!$C:$G,3,0)</f>
        <v>Beauty</v>
      </c>
      <c r="I5220" t="str">
        <f>VLOOKUP($A5220&amp;$C5220&amp;$B5220,Mapping!$C:$G,4,0)</f>
        <v>PIZ BUIN</v>
      </c>
      <c r="J5220" t="str">
        <f t="shared" si="81"/>
        <v>PIZ BUIN SUN</v>
      </c>
      <c r="K5220" t="str">
        <f>VLOOKUP($A5220&amp;$C5220&amp;$B5220,Mapping!$C:$G,5,0)</f>
        <v>Adult Skin Care</v>
      </c>
      <c r="L5220" t="str">
        <f>VLOOKUP(J5220&amp;H5220,Mapping!J:K,2,0)</f>
        <v>Piz Buin Sun Pharma</v>
      </c>
      <c r="M5220" t="str">
        <f>IF(OR(I5220="PIZ BUIN",I5220="LISTERINE"),VLOOKUP(E5220,MAPEO!C:D,2,0)&amp;" "&amp;H5220,VLOOKUP(E5220,MAPEO!C:D,2,0))</f>
        <v>Piz Buin Sun Protection Beauty</v>
      </c>
      <c r="N5220">
        <f>VLOOKUP(F5220,MD!A:B,2,0)</f>
        <v>0</v>
      </c>
    </row>
    <row r="5221" spans="1:14">
      <c r="A5221" t="s">
        <v>133</v>
      </c>
      <c r="B5221" t="s">
        <v>0</v>
      </c>
      <c r="C5221" t="s">
        <v>249</v>
      </c>
      <c r="D5221" t="s">
        <v>407</v>
      </c>
      <c r="E5221" t="s">
        <v>633</v>
      </c>
      <c r="F5221" t="s">
        <v>109</v>
      </c>
      <c r="G5221" s="3">
        <v>422.3</v>
      </c>
      <c r="H5221" s="3" t="str">
        <f>VLOOKUP($A5221&amp;$C5221&amp;$B5221,Mapping!$C:$G,3,0)</f>
        <v>Beauty</v>
      </c>
      <c r="I5221" t="str">
        <f>VLOOKUP($A5221&amp;$C5221&amp;$B5221,Mapping!$C:$G,4,0)</f>
        <v>PIZ BUIN</v>
      </c>
      <c r="J5221" t="str">
        <f t="shared" si="81"/>
        <v>PIZ BUIN SUN</v>
      </c>
      <c r="K5221" t="str">
        <f>VLOOKUP($A5221&amp;$C5221&amp;$B5221,Mapping!$C:$G,5,0)</f>
        <v>Adult Skin Care</v>
      </c>
      <c r="L5221" t="str">
        <f>VLOOKUP(J5221&amp;H5221,Mapping!J:K,2,0)</f>
        <v>Piz Buin Sun Pharma</v>
      </c>
      <c r="M5221" t="str">
        <f>IF(OR(I5221="PIZ BUIN",I5221="LISTERINE"),VLOOKUP(E5221,MAPEO!C:D,2,0)&amp;" "&amp;H5221,VLOOKUP(E5221,MAPEO!C:D,2,0))</f>
        <v>Piz Buin Sun Protection Beauty</v>
      </c>
      <c r="N5221">
        <f>VLOOKUP(F5221,MD!A:B,2,0)</f>
        <v>0</v>
      </c>
    </row>
    <row r="5222" spans="1:14">
      <c r="A5222" t="s">
        <v>133</v>
      </c>
      <c r="B5222" t="s">
        <v>0</v>
      </c>
      <c r="C5222" t="s">
        <v>249</v>
      </c>
      <c r="D5222" t="s">
        <v>407</v>
      </c>
      <c r="E5222" t="s">
        <v>633</v>
      </c>
      <c r="F5222" t="s">
        <v>110</v>
      </c>
      <c r="G5222" s="3">
        <v>-1979.25</v>
      </c>
      <c r="H5222" s="3" t="str">
        <f>VLOOKUP($A5222&amp;$C5222&amp;$B5222,Mapping!$C:$G,3,0)</f>
        <v>Beauty</v>
      </c>
      <c r="I5222" t="str">
        <f>VLOOKUP($A5222&amp;$C5222&amp;$B5222,Mapping!$C:$G,4,0)</f>
        <v>PIZ BUIN</v>
      </c>
      <c r="J5222" t="str">
        <f t="shared" si="81"/>
        <v>PIZ BUIN SUN</v>
      </c>
      <c r="K5222" t="str">
        <f>VLOOKUP($A5222&amp;$C5222&amp;$B5222,Mapping!$C:$G,5,0)</f>
        <v>Adult Skin Care</v>
      </c>
      <c r="L5222" t="str">
        <f>VLOOKUP(J5222&amp;H5222,Mapping!J:K,2,0)</f>
        <v>Piz Buin Sun Pharma</v>
      </c>
      <c r="M5222" t="str">
        <f>IF(OR(I5222="PIZ BUIN",I5222="LISTERINE"),VLOOKUP(E5222,MAPEO!C:D,2,0)&amp;" "&amp;H5222,VLOOKUP(E5222,MAPEO!C:D,2,0))</f>
        <v>Piz Buin Sun Protection Beauty</v>
      </c>
      <c r="N5222">
        <f>VLOOKUP(F5222,MD!A:B,2,0)</f>
        <v>0</v>
      </c>
    </row>
    <row r="5223" spans="1:14">
      <c r="A5223" t="s">
        <v>133</v>
      </c>
      <c r="B5223" t="s">
        <v>0</v>
      </c>
      <c r="C5223" t="s">
        <v>249</v>
      </c>
      <c r="D5223" t="s">
        <v>407</v>
      </c>
      <c r="E5223" t="s">
        <v>633</v>
      </c>
      <c r="F5223" t="s">
        <v>111</v>
      </c>
      <c r="G5223" s="3">
        <v>-23995.09</v>
      </c>
      <c r="H5223" s="3" t="str">
        <f>VLOOKUP($A5223&amp;$C5223&amp;$B5223,Mapping!$C:$G,3,0)</f>
        <v>Beauty</v>
      </c>
      <c r="I5223" t="str">
        <f>VLOOKUP($A5223&amp;$C5223&amp;$B5223,Mapping!$C:$G,4,0)</f>
        <v>PIZ BUIN</v>
      </c>
      <c r="J5223" t="str">
        <f t="shared" si="81"/>
        <v>PIZ BUIN SUN</v>
      </c>
      <c r="K5223" t="str">
        <f>VLOOKUP($A5223&amp;$C5223&amp;$B5223,Mapping!$C:$G,5,0)</f>
        <v>Adult Skin Care</v>
      </c>
      <c r="L5223" t="str">
        <f>VLOOKUP(J5223&amp;H5223,Mapping!J:K,2,0)</f>
        <v>Piz Buin Sun Pharma</v>
      </c>
      <c r="M5223" t="str">
        <f>IF(OR(I5223="PIZ BUIN",I5223="LISTERINE"),VLOOKUP(E5223,MAPEO!C:D,2,0)&amp;" "&amp;H5223,VLOOKUP(E5223,MAPEO!C:D,2,0))</f>
        <v>Piz Buin Sun Protection Beauty</v>
      </c>
      <c r="N5223">
        <f>VLOOKUP(F5223,MD!A:B,2,0)</f>
        <v>0</v>
      </c>
    </row>
    <row r="5224" spans="1:14">
      <c r="A5224" t="s">
        <v>133</v>
      </c>
      <c r="B5224" t="s">
        <v>0</v>
      </c>
      <c r="C5224" t="s">
        <v>249</v>
      </c>
      <c r="D5224" t="s">
        <v>407</v>
      </c>
      <c r="E5224" t="s">
        <v>633</v>
      </c>
      <c r="F5224" t="s">
        <v>114</v>
      </c>
      <c r="G5224" s="3">
        <v>-13556.9</v>
      </c>
      <c r="H5224" s="3" t="str">
        <f>VLOOKUP($A5224&amp;$C5224&amp;$B5224,Mapping!$C:$G,3,0)</f>
        <v>Beauty</v>
      </c>
      <c r="I5224" t="str">
        <f>VLOOKUP($A5224&amp;$C5224&amp;$B5224,Mapping!$C:$G,4,0)</f>
        <v>PIZ BUIN</v>
      </c>
      <c r="J5224" t="str">
        <f t="shared" si="81"/>
        <v>PIZ BUIN SUN</v>
      </c>
      <c r="K5224" t="str">
        <f>VLOOKUP($A5224&amp;$C5224&amp;$B5224,Mapping!$C:$G,5,0)</f>
        <v>Adult Skin Care</v>
      </c>
      <c r="L5224" t="str">
        <f>VLOOKUP(J5224&amp;H5224,Mapping!J:K,2,0)</f>
        <v>Piz Buin Sun Pharma</v>
      </c>
      <c r="M5224" t="str">
        <f>IF(OR(I5224="PIZ BUIN",I5224="LISTERINE"),VLOOKUP(E5224,MAPEO!C:D,2,0)&amp;" "&amp;H5224,VLOOKUP(E5224,MAPEO!C:D,2,0))</f>
        <v>Piz Buin Sun Protection Beauty</v>
      </c>
      <c r="N5224">
        <f>VLOOKUP(F5224,MD!A:B,2,0)</f>
        <v>0</v>
      </c>
    </row>
    <row r="5225" spans="1:14">
      <c r="A5225" t="s">
        <v>133</v>
      </c>
      <c r="B5225" t="s">
        <v>0</v>
      </c>
      <c r="C5225" t="s">
        <v>249</v>
      </c>
      <c r="D5225" t="s">
        <v>407</v>
      </c>
      <c r="E5225" t="s">
        <v>633</v>
      </c>
      <c r="F5225" t="s">
        <v>115</v>
      </c>
      <c r="G5225" s="3">
        <v>258.58</v>
      </c>
      <c r="H5225" s="3" t="str">
        <f>VLOOKUP($A5225&amp;$C5225&amp;$B5225,Mapping!$C:$G,3,0)</f>
        <v>Beauty</v>
      </c>
      <c r="I5225" t="str">
        <f>VLOOKUP($A5225&amp;$C5225&amp;$B5225,Mapping!$C:$G,4,0)</f>
        <v>PIZ BUIN</v>
      </c>
      <c r="J5225" t="str">
        <f t="shared" si="81"/>
        <v>PIZ BUIN SUN</v>
      </c>
      <c r="K5225" t="str">
        <f>VLOOKUP($A5225&amp;$C5225&amp;$B5225,Mapping!$C:$G,5,0)</f>
        <v>Adult Skin Care</v>
      </c>
      <c r="L5225" t="str">
        <f>VLOOKUP(J5225&amp;H5225,Mapping!J:K,2,0)</f>
        <v>Piz Buin Sun Pharma</v>
      </c>
      <c r="M5225" t="str">
        <f>IF(OR(I5225="PIZ BUIN",I5225="LISTERINE"),VLOOKUP(E5225,MAPEO!C:D,2,0)&amp;" "&amp;H5225,VLOOKUP(E5225,MAPEO!C:D,2,0))</f>
        <v>Piz Buin Sun Protection Beauty</v>
      </c>
      <c r="N5225" t="str">
        <f>VLOOKUP(F5225,MD!A:B,2,0)</f>
        <v>YTD 2016</v>
      </c>
    </row>
    <row r="5226" spans="1:14">
      <c r="A5226" t="s">
        <v>133</v>
      </c>
      <c r="B5226" t="s">
        <v>0</v>
      </c>
      <c r="C5226" t="s">
        <v>249</v>
      </c>
      <c r="D5226" t="s">
        <v>407</v>
      </c>
      <c r="E5226" t="s">
        <v>633</v>
      </c>
      <c r="F5226" t="s">
        <v>117</v>
      </c>
      <c r="G5226" s="3">
        <v>62313.69</v>
      </c>
      <c r="H5226" s="3" t="str">
        <f>VLOOKUP($A5226&amp;$C5226&amp;$B5226,Mapping!$C:$G,3,0)</f>
        <v>Beauty</v>
      </c>
      <c r="I5226" t="str">
        <f>VLOOKUP($A5226&amp;$C5226&amp;$B5226,Mapping!$C:$G,4,0)</f>
        <v>PIZ BUIN</v>
      </c>
      <c r="J5226" t="str">
        <f t="shared" si="81"/>
        <v>PIZ BUIN SUN</v>
      </c>
      <c r="K5226" t="str">
        <f>VLOOKUP($A5226&amp;$C5226&amp;$B5226,Mapping!$C:$G,5,0)</f>
        <v>Adult Skin Care</v>
      </c>
      <c r="L5226" t="str">
        <f>VLOOKUP(J5226&amp;H5226,Mapping!J:K,2,0)</f>
        <v>Piz Buin Sun Pharma</v>
      </c>
      <c r="M5226" t="str">
        <f>IF(OR(I5226="PIZ BUIN",I5226="LISTERINE"),VLOOKUP(E5226,MAPEO!C:D,2,0)&amp;" "&amp;H5226,VLOOKUP(E5226,MAPEO!C:D,2,0))</f>
        <v>Piz Buin Sun Protection Beauty</v>
      </c>
      <c r="N5226" t="str">
        <f>VLOOKUP(F5226,MD!A:B,2,0)</f>
        <v>YTD 2016</v>
      </c>
    </row>
    <row r="5227" spans="1:14">
      <c r="A5227" t="s">
        <v>133</v>
      </c>
      <c r="B5227" t="s">
        <v>0</v>
      </c>
      <c r="C5227" t="s">
        <v>249</v>
      </c>
      <c r="D5227" t="s">
        <v>407</v>
      </c>
      <c r="E5227" t="s">
        <v>633</v>
      </c>
      <c r="F5227" t="s">
        <v>118</v>
      </c>
      <c r="G5227" s="3">
        <v>97582.86</v>
      </c>
      <c r="H5227" s="3" t="str">
        <f>VLOOKUP($A5227&amp;$C5227&amp;$B5227,Mapping!$C:$G,3,0)</f>
        <v>Beauty</v>
      </c>
      <c r="I5227" t="str">
        <f>VLOOKUP($A5227&amp;$C5227&amp;$B5227,Mapping!$C:$G,4,0)</f>
        <v>PIZ BUIN</v>
      </c>
      <c r="J5227" t="str">
        <f t="shared" si="81"/>
        <v>PIZ BUIN SUN</v>
      </c>
      <c r="K5227" t="str">
        <f>VLOOKUP($A5227&amp;$C5227&amp;$B5227,Mapping!$C:$G,5,0)</f>
        <v>Adult Skin Care</v>
      </c>
      <c r="L5227" t="str">
        <f>VLOOKUP(J5227&amp;H5227,Mapping!J:K,2,0)</f>
        <v>Piz Buin Sun Pharma</v>
      </c>
      <c r="M5227" t="str">
        <f>IF(OR(I5227="PIZ BUIN",I5227="LISTERINE"),VLOOKUP(E5227,MAPEO!C:D,2,0)&amp;" "&amp;H5227,VLOOKUP(E5227,MAPEO!C:D,2,0))</f>
        <v>Piz Buin Sun Protection Beauty</v>
      </c>
      <c r="N5227" t="str">
        <f>VLOOKUP(F5227,MD!A:B,2,0)</f>
        <v>YTD 2016</v>
      </c>
    </row>
    <row r="5228" spans="1:14">
      <c r="A5228" t="s">
        <v>133</v>
      </c>
      <c r="B5228" t="s">
        <v>0</v>
      </c>
      <c r="C5228" t="s">
        <v>249</v>
      </c>
      <c r="D5228" t="s">
        <v>407</v>
      </c>
      <c r="E5228" t="s">
        <v>634</v>
      </c>
      <c r="F5228" t="s">
        <v>484</v>
      </c>
      <c r="G5228" s="3">
        <v>78080.58</v>
      </c>
      <c r="H5228" s="3" t="str">
        <f>VLOOKUP($A5228&amp;$C5228&amp;$B5228,Mapping!$C:$G,3,0)</f>
        <v>Beauty</v>
      </c>
      <c r="I5228" t="str">
        <f>VLOOKUP($A5228&amp;$C5228&amp;$B5228,Mapping!$C:$G,4,0)</f>
        <v>PIZ BUIN</v>
      </c>
      <c r="J5228" t="str">
        <f t="shared" si="81"/>
        <v>PIZ BUIN SUN</v>
      </c>
      <c r="K5228" t="str">
        <f>VLOOKUP($A5228&amp;$C5228&amp;$B5228,Mapping!$C:$G,5,0)</f>
        <v>Adult Skin Care</v>
      </c>
      <c r="L5228" t="str">
        <f>VLOOKUP(J5228&amp;H5228,Mapping!J:K,2,0)</f>
        <v>Piz Buin Sun Pharma</v>
      </c>
      <c r="M5228" t="str">
        <f>IF(OR(I5228="PIZ BUIN",I5228="LISTERINE"),VLOOKUP(E5228,MAPEO!C:D,2,0)&amp;" "&amp;H5228,VLOOKUP(E5228,MAPEO!C:D,2,0))</f>
        <v>Piz Buin Sun Protection Beauty</v>
      </c>
      <c r="N5228">
        <f>VLOOKUP(F5228,MD!A:B,2,0)</f>
        <v>0</v>
      </c>
    </row>
    <row r="5229" spans="1:14">
      <c r="A5229" t="s">
        <v>133</v>
      </c>
      <c r="B5229" t="s">
        <v>0</v>
      </c>
      <c r="C5229" t="s">
        <v>249</v>
      </c>
      <c r="D5229" t="s">
        <v>407</v>
      </c>
      <c r="E5229" t="s">
        <v>634</v>
      </c>
      <c r="F5229" t="s">
        <v>485</v>
      </c>
      <c r="G5229" s="3">
        <v>112592.75</v>
      </c>
      <c r="H5229" s="3" t="str">
        <f>VLOOKUP($A5229&amp;$C5229&amp;$B5229,Mapping!$C:$G,3,0)</f>
        <v>Beauty</v>
      </c>
      <c r="I5229" t="str">
        <f>VLOOKUP($A5229&amp;$C5229&amp;$B5229,Mapping!$C:$G,4,0)</f>
        <v>PIZ BUIN</v>
      </c>
      <c r="J5229" t="str">
        <f t="shared" si="81"/>
        <v>PIZ BUIN SUN</v>
      </c>
      <c r="K5229" t="str">
        <f>VLOOKUP($A5229&amp;$C5229&amp;$B5229,Mapping!$C:$G,5,0)</f>
        <v>Adult Skin Care</v>
      </c>
      <c r="L5229" t="str">
        <f>VLOOKUP(J5229&amp;H5229,Mapping!J:K,2,0)</f>
        <v>Piz Buin Sun Pharma</v>
      </c>
      <c r="M5229" t="str">
        <f>IF(OR(I5229="PIZ BUIN",I5229="LISTERINE"),VLOOKUP(E5229,MAPEO!C:D,2,0)&amp;" "&amp;H5229,VLOOKUP(E5229,MAPEO!C:D,2,0))</f>
        <v>Piz Buin Sun Protection Beauty</v>
      </c>
      <c r="N5229">
        <f>VLOOKUP(F5229,MD!A:B,2,0)</f>
        <v>0</v>
      </c>
    </row>
    <row r="5230" spans="1:14">
      <c r="A5230" t="s">
        <v>133</v>
      </c>
      <c r="B5230" t="s">
        <v>0</v>
      </c>
      <c r="C5230" t="s">
        <v>249</v>
      </c>
      <c r="D5230" t="s">
        <v>407</v>
      </c>
      <c r="E5230" t="s">
        <v>634</v>
      </c>
      <c r="F5230" t="s">
        <v>486</v>
      </c>
      <c r="G5230" s="3">
        <v>61445.05</v>
      </c>
      <c r="H5230" s="3" t="str">
        <f>VLOOKUP($A5230&amp;$C5230&amp;$B5230,Mapping!$C:$G,3,0)</f>
        <v>Beauty</v>
      </c>
      <c r="I5230" t="str">
        <f>VLOOKUP($A5230&amp;$C5230&amp;$B5230,Mapping!$C:$G,4,0)</f>
        <v>PIZ BUIN</v>
      </c>
      <c r="J5230" t="str">
        <f t="shared" si="81"/>
        <v>PIZ BUIN SUN</v>
      </c>
      <c r="K5230" t="str">
        <f>VLOOKUP($A5230&amp;$C5230&amp;$B5230,Mapping!$C:$G,5,0)</f>
        <v>Adult Skin Care</v>
      </c>
      <c r="L5230" t="str">
        <f>VLOOKUP(J5230&amp;H5230,Mapping!J:K,2,0)</f>
        <v>Piz Buin Sun Pharma</v>
      </c>
      <c r="M5230" t="str">
        <f>IF(OR(I5230="PIZ BUIN",I5230="LISTERINE"),VLOOKUP(E5230,MAPEO!C:D,2,0)&amp;" "&amp;H5230,VLOOKUP(E5230,MAPEO!C:D,2,0))</f>
        <v>Piz Buin Sun Protection Beauty</v>
      </c>
      <c r="N5230">
        <f>VLOOKUP(F5230,MD!A:B,2,0)</f>
        <v>0</v>
      </c>
    </row>
    <row r="5231" spans="1:14">
      <c r="A5231" t="s">
        <v>133</v>
      </c>
      <c r="B5231" t="s">
        <v>0</v>
      </c>
      <c r="C5231" t="s">
        <v>249</v>
      </c>
      <c r="D5231" t="s">
        <v>407</v>
      </c>
      <c r="E5231" t="s">
        <v>634</v>
      </c>
      <c r="F5231" t="s">
        <v>487</v>
      </c>
      <c r="G5231" s="3">
        <v>109782.19</v>
      </c>
      <c r="H5231" s="3" t="str">
        <f>VLOOKUP($A5231&amp;$C5231&amp;$B5231,Mapping!$C:$G,3,0)</f>
        <v>Beauty</v>
      </c>
      <c r="I5231" t="str">
        <f>VLOOKUP($A5231&amp;$C5231&amp;$B5231,Mapping!$C:$G,4,0)</f>
        <v>PIZ BUIN</v>
      </c>
      <c r="J5231" t="str">
        <f t="shared" si="81"/>
        <v>PIZ BUIN SUN</v>
      </c>
      <c r="K5231" t="str">
        <f>VLOOKUP($A5231&amp;$C5231&amp;$B5231,Mapping!$C:$G,5,0)</f>
        <v>Adult Skin Care</v>
      </c>
      <c r="L5231" t="str">
        <f>VLOOKUP(J5231&amp;H5231,Mapping!J:K,2,0)</f>
        <v>Piz Buin Sun Pharma</v>
      </c>
      <c r="M5231" t="str">
        <f>IF(OR(I5231="PIZ BUIN",I5231="LISTERINE"),VLOOKUP(E5231,MAPEO!C:D,2,0)&amp;" "&amp;H5231,VLOOKUP(E5231,MAPEO!C:D,2,0))</f>
        <v>Piz Buin Sun Protection Beauty</v>
      </c>
      <c r="N5231">
        <f>VLOOKUP(F5231,MD!A:B,2,0)</f>
        <v>0</v>
      </c>
    </row>
    <row r="5232" spans="1:14">
      <c r="A5232" t="s">
        <v>133</v>
      </c>
      <c r="B5232" t="s">
        <v>0</v>
      </c>
      <c r="C5232" t="s">
        <v>249</v>
      </c>
      <c r="D5232" t="s">
        <v>407</v>
      </c>
      <c r="E5232" t="s">
        <v>634</v>
      </c>
      <c r="F5232" t="s">
        <v>488</v>
      </c>
      <c r="G5232" s="3">
        <v>111840.12</v>
      </c>
      <c r="H5232" s="3" t="str">
        <f>VLOOKUP($A5232&amp;$C5232&amp;$B5232,Mapping!$C:$G,3,0)</f>
        <v>Beauty</v>
      </c>
      <c r="I5232" t="str">
        <f>VLOOKUP($A5232&amp;$C5232&amp;$B5232,Mapping!$C:$G,4,0)</f>
        <v>PIZ BUIN</v>
      </c>
      <c r="J5232" t="str">
        <f t="shared" si="81"/>
        <v>PIZ BUIN SUN</v>
      </c>
      <c r="K5232" t="str">
        <f>VLOOKUP($A5232&amp;$C5232&amp;$B5232,Mapping!$C:$G,5,0)</f>
        <v>Adult Skin Care</v>
      </c>
      <c r="L5232" t="str">
        <f>VLOOKUP(J5232&amp;H5232,Mapping!J:K,2,0)</f>
        <v>Piz Buin Sun Pharma</v>
      </c>
      <c r="M5232" t="str">
        <f>IF(OR(I5232="PIZ BUIN",I5232="LISTERINE"),VLOOKUP(E5232,MAPEO!C:D,2,0)&amp;" "&amp;H5232,VLOOKUP(E5232,MAPEO!C:D,2,0))</f>
        <v>Piz Buin Sun Protection Beauty</v>
      </c>
      <c r="N5232">
        <f>VLOOKUP(F5232,MD!A:B,2,0)</f>
        <v>0</v>
      </c>
    </row>
    <row r="5233" spans="1:14">
      <c r="A5233" t="s">
        <v>133</v>
      </c>
      <c r="B5233" t="s">
        <v>0</v>
      </c>
      <c r="C5233" t="s">
        <v>249</v>
      </c>
      <c r="D5233" t="s">
        <v>407</v>
      </c>
      <c r="E5233" t="s">
        <v>634</v>
      </c>
      <c r="F5233" t="s">
        <v>489</v>
      </c>
      <c r="G5233" s="3">
        <v>68982.929999999993</v>
      </c>
      <c r="H5233" s="3" t="str">
        <f>VLOOKUP($A5233&amp;$C5233&amp;$B5233,Mapping!$C:$G,3,0)</f>
        <v>Beauty</v>
      </c>
      <c r="I5233" t="str">
        <f>VLOOKUP($A5233&amp;$C5233&amp;$B5233,Mapping!$C:$G,4,0)</f>
        <v>PIZ BUIN</v>
      </c>
      <c r="J5233" t="str">
        <f t="shared" si="81"/>
        <v>PIZ BUIN SUN</v>
      </c>
      <c r="K5233" t="str">
        <f>VLOOKUP($A5233&amp;$C5233&amp;$B5233,Mapping!$C:$G,5,0)</f>
        <v>Adult Skin Care</v>
      </c>
      <c r="L5233" t="str">
        <f>VLOOKUP(J5233&amp;H5233,Mapping!J:K,2,0)</f>
        <v>Piz Buin Sun Pharma</v>
      </c>
      <c r="M5233" t="str">
        <f>IF(OR(I5233="PIZ BUIN",I5233="LISTERINE"),VLOOKUP(E5233,MAPEO!C:D,2,0)&amp;" "&amp;H5233,VLOOKUP(E5233,MAPEO!C:D,2,0))</f>
        <v>Piz Buin Sun Protection Beauty</v>
      </c>
      <c r="N5233">
        <f>VLOOKUP(F5233,MD!A:B,2,0)</f>
        <v>0</v>
      </c>
    </row>
    <row r="5234" spans="1:14">
      <c r="A5234" t="s">
        <v>133</v>
      </c>
      <c r="B5234" t="s">
        <v>0</v>
      </c>
      <c r="C5234" t="s">
        <v>249</v>
      </c>
      <c r="D5234" t="s">
        <v>407</v>
      </c>
      <c r="E5234" t="s">
        <v>634</v>
      </c>
      <c r="F5234" t="s">
        <v>490</v>
      </c>
      <c r="G5234" s="3">
        <v>23037.24</v>
      </c>
      <c r="H5234" s="3" t="str">
        <f>VLOOKUP($A5234&amp;$C5234&amp;$B5234,Mapping!$C:$G,3,0)</f>
        <v>Beauty</v>
      </c>
      <c r="I5234" t="str">
        <f>VLOOKUP($A5234&amp;$C5234&amp;$B5234,Mapping!$C:$G,4,0)</f>
        <v>PIZ BUIN</v>
      </c>
      <c r="J5234" t="str">
        <f t="shared" si="81"/>
        <v>PIZ BUIN SUN</v>
      </c>
      <c r="K5234" t="str">
        <f>VLOOKUP($A5234&amp;$C5234&amp;$B5234,Mapping!$C:$G,5,0)</f>
        <v>Adult Skin Care</v>
      </c>
      <c r="L5234" t="str">
        <f>VLOOKUP(J5234&amp;H5234,Mapping!J:K,2,0)</f>
        <v>Piz Buin Sun Pharma</v>
      </c>
      <c r="M5234" t="str">
        <f>IF(OR(I5234="PIZ BUIN",I5234="LISTERINE"),VLOOKUP(E5234,MAPEO!C:D,2,0)&amp;" "&amp;H5234,VLOOKUP(E5234,MAPEO!C:D,2,0))</f>
        <v>Piz Buin Sun Protection Beauty</v>
      </c>
      <c r="N5234">
        <f>VLOOKUP(F5234,MD!A:B,2,0)</f>
        <v>0</v>
      </c>
    </row>
    <row r="5235" spans="1:14">
      <c r="A5235" t="s">
        <v>133</v>
      </c>
      <c r="B5235" t="s">
        <v>0</v>
      </c>
      <c r="C5235" t="s">
        <v>249</v>
      </c>
      <c r="D5235" t="s">
        <v>407</v>
      </c>
      <c r="E5235" t="s">
        <v>634</v>
      </c>
      <c r="F5235" t="s">
        <v>491</v>
      </c>
      <c r="G5235" s="3">
        <v>-1698.24</v>
      </c>
      <c r="H5235" s="3" t="str">
        <f>VLOOKUP($A5235&amp;$C5235&amp;$B5235,Mapping!$C:$G,3,0)</f>
        <v>Beauty</v>
      </c>
      <c r="I5235" t="str">
        <f>VLOOKUP($A5235&amp;$C5235&amp;$B5235,Mapping!$C:$G,4,0)</f>
        <v>PIZ BUIN</v>
      </c>
      <c r="J5235" t="str">
        <f t="shared" si="81"/>
        <v>PIZ BUIN SUN</v>
      </c>
      <c r="K5235" t="str">
        <f>VLOOKUP($A5235&amp;$C5235&amp;$B5235,Mapping!$C:$G,5,0)</f>
        <v>Adult Skin Care</v>
      </c>
      <c r="L5235" t="str">
        <f>VLOOKUP(J5235&amp;H5235,Mapping!J:K,2,0)</f>
        <v>Piz Buin Sun Pharma</v>
      </c>
      <c r="M5235" t="str">
        <f>IF(OR(I5235="PIZ BUIN",I5235="LISTERINE"),VLOOKUP(E5235,MAPEO!C:D,2,0)&amp;" "&amp;H5235,VLOOKUP(E5235,MAPEO!C:D,2,0))</f>
        <v>Piz Buin Sun Protection Beauty</v>
      </c>
      <c r="N5235">
        <f>VLOOKUP(F5235,MD!A:B,2,0)</f>
        <v>0</v>
      </c>
    </row>
    <row r="5236" spans="1:14">
      <c r="A5236" t="s">
        <v>133</v>
      </c>
      <c r="B5236" t="s">
        <v>0</v>
      </c>
      <c r="C5236" t="s">
        <v>249</v>
      </c>
      <c r="D5236" t="s">
        <v>407</v>
      </c>
      <c r="E5236" t="s">
        <v>634</v>
      </c>
      <c r="F5236" t="s">
        <v>492</v>
      </c>
      <c r="G5236" s="3">
        <v>-12272.27</v>
      </c>
      <c r="H5236" s="3" t="str">
        <f>VLOOKUP($A5236&amp;$C5236&amp;$B5236,Mapping!$C:$G,3,0)</f>
        <v>Beauty</v>
      </c>
      <c r="I5236" t="str">
        <f>VLOOKUP($A5236&amp;$C5236&amp;$B5236,Mapping!$C:$G,4,0)</f>
        <v>PIZ BUIN</v>
      </c>
      <c r="J5236" t="str">
        <f t="shared" si="81"/>
        <v>PIZ BUIN SUN</v>
      </c>
      <c r="K5236" t="str">
        <f>VLOOKUP($A5236&amp;$C5236&amp;$B5236,Mapping!$C:$G,5,0)</f>
        <v>Adult Skin Care</v>
      </c>
      <c r="L5236" t="str">
        <f>VLOOKUP(J5236&amp;H5236,Mapping!J:K,2,0)</f>
        <v>Piz Buin Sun Pharma</v>
      </c>
      <c r="M5236" t="str">
        <f>IF(OR(I5236="PIZ BUIN",I5236="LISTERINE"),VLOOKUP(E5236,MAPEO!C:D,2,0)&amp;" "&amp;H5236,VLOOKUP(E5236,MAPEO!C:D,2,0))</f>
        <v>Piz Buin Sun Protection Beauty</v>
      </c>
      <c r="N5236">
        <f>VLOOKUP(F5236,MD!A:B,2,0)</f>
        <v>0</v>
      </c>
    </row>
    <row r="5237" spans="1:14">
      <c r="A5237" t="s">
        <v>133</v>
      </c>
      <c r="B5237" t="s">
        <v>0</v>
      </c>
      <c r="C5237" t="s">
        <v>249</v>
      </c>
      <c r="D5237" t="s">
        <v>407</v>
      </c>
      <c r="E5237" t="s">
        <v>634</v>
      </c>
      <c r="F5237" t="s">
        <v>493</v>
      </c>
      <c r="G5237" s="3">
        <v>-89532.1</v>
      </c>
      <c r="H5237" s="3" t="str">
        <f>VLOOKUP($A5237&amp;$C5237&amp;$B5237,Mapping!$C:$G,3,0)</f>
        <v>Beauty</v>
      </c>
      <c r="I5237" t="str">
        <f>VLOOKUP($A5237&amp;$C5237&amp;$B5237,Mapping!$C:$G,4,0)</f>
        <v>PIZ BUIN</v>
      </c>
      <c r="J5237" t="str">
        <f t="shared" ref="J5237:J5300" si="82">IF(OR(C5237="ROC",C5237="COMPEED"),E5237,D5237)</f>
        <v>PIZ BUIN SUN</v>
      </c>
      <c r="K5237" t="str">
        <f>VLOOKUP($A5237&amp;$C5237&amp;$B5237,Mapping!$C:$G,5,0)</f>
        <v>Adult Skin Care</v>
      </c>
      <c r="L5237" t="str">
        <f>VLOOKUP(J5237&amp;H5237,Mapping!J:K,2,0)</f>
        <v>Piz Buin Sun Pharma</v>
      </c>
      <c r="M5237" t="str">
        <f>IF(OR(I5237="PIZ BUIN",I5237="LISTERINE"),VLOOKUP(E5237,MAPEO!C:D,2,0)&amp;" "&amp;H5237,VLOOKUP(E5237,MAPEO!C:D,2,0))</f>
        <v>Piz Buin Sun Protection Beauty</v>
      </c>
      <c r="N5237">
        <f>VLOOKUP(F5237,MD!A:B,2,0)</f>
        <v>0</v>
      </c>
    </row>
    <row r="5238" spans="1:14">
      <c r="A5238" t="s">
        <v>133</v>
      </c>
      <c r="B5238" t="s">
        <v>0</v>
      </c>
      <c r="C5238" t="s">
        <v>249</v>
      </c>
      <c r="D5238" t="s">
        <v>407</v>
      </c>
      <c r="E5238" t="s">
        <v>634</v>
      </c>
      <c r="F5238" t="s">
        <v>95</v>
      </c>
      <c r="G5238" s="3">
        <v>-94.44</v>
      </c>
      <c r="H5238" s="3" t="str">
        <f>VLOOKUP($A5238&amp;$C5238&amp;$B5238,Mapping!$C:$G,3,0)</f>
        <v>Beauty</v>
      </c>
      <c r="I5238" t="str">
        <f>VLOOKUP($A5238&amp;$C5238&amp;$B5238,Mapping!$C:$G,4,0)</f>
        <v>PIZ BUIN</v>
      </c>
      <c r="J5238" t="str">
        <f t="shared" si="82"/>
        <v>PIZ BUIN SUN</v>
      </c>
      <c r="K5238" t="str">
        <f>VLOOKUP($A5238&amp;$C5238&amp;$B5238,Mapping!$C:$G,5,0)</f>
        <v>Adult Skin Care</v>
      </c>
      <c r="L5238" t="str">
        <f>VLOOKUP(J5238&amp;H5238,Mapping!J:K,2,0)</f>
        <v>Piz Buin Sun Pharma</v>
      </c>
      <c r="M5238" t="str">
        <f>IF(OR(I5238="PIZ BUIN",I5238="LISTERINE"),VLOOKUP(E5238,MAPEO!C:D,2,0)&amp;" "&amp;H5238,VLOOKUP(E5238,MAPEO!C:D,2,0))</f>
        <v>Piz Buin Sun Protection Beauty</v>
      </c>
      <c r="N5238" t="str">
        <f>VLOOKUP(F5238,MD!A:B,2,0)</f>
        <v>YTD 2015</v>
      </c>
    </row>
    <row r="5239" spans="1:14">
      <c r="A5239" t="s">
        <v>133</v>
      </c>
      <c r="B5239" t="s">
        <v>0</v>
      </c>
      <c r="C5239" t="s">
        <v>249</v>
      </c>
      <c r="D5239" t="s">
        <v>407</v>
      </c>
      <c r="E5239" t="s">
        <v>634</v>
      </c>
      <c r="F5239" t="s">
        <v>96</v>
      </c>
      <c r="G5239" s="3">
        <v>189694.37</v>
      </c>
      <c r="H5239" s="3" t="str">
        <f>VLOOKUP($A5239&amp;$C5239&amp;$B5239,Mapping!$C:$G,3,0)</f>
        <v>Beauty</v>
      </c>
      <c r="I5239" t="str">
        <f>VLOOKUP($A5239&amp;$C5239&amp;$B5239,Mapping!$C:$G,4,0)</f>
        <v>PIZ BUIN</v>
      </c>
      <c r="J5239" t="str">
        <f t="shared" si="82"/>
        <v>PIZ BUIN SUN</v>
      </c>
      <c r="K5239" t="str">
        <f>VLOOKUP($A5239&amp;$C5239&amp;$B5239,Mapping!$C:$G,5,0)</f>
        <v>Adult Skin Care</v>
      </c>
      <c r="L5239" t="str">
        <f>VLOOKUP(J5239&amp;H5239,Mapping!J:K,2,0)</f>
        <v>Piz Buin Sun Pharma</v>
      </c>
      <c r="M5239" t="str">
        <f>IF(OR(I5239="PIZ BUIN",I5239="LISTERINE"),VLOOKUP(E5239,MAPEO!C:D,2,0)&amp;" "&amp;H5239,VLOOKUP(E5239,MAPEO!C:D,2,0))</f>
        <v>Piz Buin Sun Protection Beauty</v>
      </c>
      <c r="N5239" t="str">
        <f>VLOOKUP(F5239,MD!A:B,2,0)</f>
        <v>YTD 2015</v>
      </c>
    </row>
    <row r="5240" spans="1:14">
      <c r="A5240" t="s">
        <v>133</v>
      </c>
      <c r="B5240" t="s">
        <v>0</v>
      </c>
      <c r="C5240" t="s">
        <v>249</v>
      </c>
      <c r="D5240" t="s">
        <v>407</v>
      </c>
      <c r="E5240" t="s">
        <v>634</v>
      </c>
      <c r="F5240" t="s">
        <v>97</v>
      </c>
      <c r="G5240" s="3">
        <v>442378</v>
      </c>
      <c r="H5240" s="3" t="str">
        <f>VLOOKUP($A5240&amp;$C5240&amp;$B5240,Mapping!$C:$G,3,0)</f>
        <v>Beauty</v>
      </c>
      <c r="I5240" t="str">
        <f>VLOOKUP($A5240&amp;$C5240&amp;$B5240,Mapping!$C:$G,4,0)</f>
        <v>PIZ BUIN</v>
      </c>
      <c r="J5240" t="str">
        <f t="shared" si="82"/>
        <v>PIZ BUIN SUN</v>
      </c>
      <c r="K5240" t="str">
        <f>VLOOKUP($A5240&amp;$C5240&amp;$B5240,Mapping!$C:$G,5,0)</f>
        <v>Adult Skin Care</v>
      </c>
      <c r="L5240" t="str">
        <f>VLOOKUP(J5240&amp;H5240,Mapping!J:K,2,0)</f>
        <v>Piz Buin Sun Pharma</v>
      </c>
      <c r="M5240" t="str">
        <f>IF(OR(I5240="PIZ BUIN",I5240="LISTERINE"),VLOOKUP(E5240,MAPEO!C:D,2,0)&amp;" "&amp;H5240,VLOOKUP(E5240,MAPEO!C:D,2,0))</f>
        <v>Piz Buin Sun Protection Beauty</v>
      </c>
      <c r="N5240" t="str">
        <f>VLOOKUP(F5240,MD!A:B,2,0)</f>
        <v>YTD 2015</v>
      </c>
    </row>
    <row r="5241" spans="1:14">
      <c r="A5241" t="s">
        <v>133</v>
      </c>
      <c r="B5241" t="s">
        <v>0</v>
      </c>
      <c r="C5241" t="s">
        <v>249</v>
      </c>
      <c r="D5241" t="s">
        <v>407</v>
      </c>
      <c r="E5241" t="s">
        <v>634</v>
      </c>
      <c r="F5241" t="s">
        <v>101</v>
      </c>
      <c r="G5241" s="3">
        <v>108535.76</v>
      </c>
      <c r="H5241" s="3" t="str">
        <f>VLOOKUP($A5241&amp;$C5241&amp;$B5241,Mapping!$C:$G,3,0)</f>
        <v>Beauty</v>
      </c>
      <c r="I5241" t="str">
        <f>VLOOKUP($A5241&amp;$C5241&amp;$B5241,Mapping!$C:$G,4,0)</f>
        <v>PIZ BUIN</v>
      </c>
      <c r="J5241" t="str">
        <f t="shared" si="82"/>
        <v>PIZ BUIN SUN</v>
      </c>
      <c r="K5241" t="str">
        <f>VLOOKUP($A5241&amp;$C5241&amp;$B5241,Mapping!$C:$G,5,0)</f>
        <v>Adult Skin Care</v>
      </c>
      <c r="L5241" t="str">
        <f>VLOOKUP(J5241&amp;H5241,Mapping!J:K,2,0)</f>
        <v>Piz Buin Sun Pharma</v>
      </c>
      <c r="M5241" t="str">
        <f>IF(OR(I5241="PIZ BUIN",I5241="LISTERINE"),VLOOKUP(E5241,MAPEO!C:D,2,0)&amp;" "&amp;H5241,VLOOKUP(E5241,MAPEO!C:D,2,0))</f>
        <v>Piz Buin Sun Protection Beauty</v>
      </c>
      <c r="N5241" t="str">
        <f>VLOOKUP(F5241,MD!A:B,2,0)</f>
        <v>YTD 2015</v>
      </c>
    </row>
    <row r="5242" spans="1:14">
      <c r="A5242" t="s">
        <v>133</v>
      </c>
      <c r="B5242" t="s">
        <v>0</v>
      </c>
      <c r="C5242" t="s">
        <v>249</v>
      </c>
      <c r="D5242" t="s">
        <v>407</v>
      </c>
      <c r="E5242" t="s">
        <v>634</v>
      </c>
      <c r="F5242" t="s">
        <v>104</v>
      </c>
      <c r="G5242" s="3">
        <v>62602.76</v>
      </c>
      <c r="H5242" s="3" t="str">
        <f>VLOOKUP($A5242&amp;$C5242&amp;$B5242,Mapping!$C:$G,3,0)</f>
        <v>Beauty</v>
      </c>
      <c r="I5242" t="str">
        <f>VLOOKUP($A5242&amp;$C5242&amp;$B5242,Mapping!$C:$G,4,0)</f>
        <v>PIZ BUIN</v>
      </c>
      <c r="J5242" t="str">
        <f t="shared" si="82"/>
        <v>PIZ BUIN SUN</v>
      </c>
      <c r="K5242" t="str">
        <f>VLOOKUP($A5242&amp;$C5242&amp;$B5242,Mapping!$C:$G,5,0)</f>
        <v>Adult Skin Care</v>
      </c>
      <c r="L5242" t="str">
        <f>VLOOKUP(J5242&amp;H5242,Mapping!J:K,2,0)</f>
        <v>Piz Buin Sun Pharma</v>
      </c>
      <c r="M5242" t="str">
        <f>IF(OR(I5242="PIZ BUIN",I5242="LISTERINE"),VLOOKUP(E5242,MAPEO!C:D,2,0)&amp;" "&amp;H5242,VLOOKUP(E5242,MAPEO!C:D,2,0))</f>
        <v>Piz Buin Sun Protection Beauty</v>
      </c>
      <c r="N5242" t="str">
        <f>VLOOKUP(F5242,MD!A:B,2,0)</f>
        <v>YTD 2015</v>
      </c>
    </row>
    <row r="5243" spans="1:14">
      <c r="A5243" t="s">
        <v>133</v>
      </c>
      <c r="B5243" t="s">
        <v>0</v>
      </c>
      <c r="C5243" t="s">
        <v>249</v>
      </c>
      <c r="D5243" t="s">
        <v>407</v>
      </c>
      <c r="E5243" t="s">
        <v>634</v>
      </c>
      <c r="F5243" t="s">
        <v>105</v>
      </c>
      <c r="G5243" s="3">
        <v>198399.59</v>
      </c>
      <c r="H5243" s="3" t="str">
        <f>VLOOKUP($A5243&amp;$C5243&amp;$B5243,Mapping!$C:$G,3,0)</f>
        <v>Beauty</v>
      </c>
      <c r="I5243" t="str">
        <f>VLOOKUP($A5243&amp;$C5243&amp;$B5243,Mapping!$C:$G,4,0)</f>
        <v>PIZ BUIN</v>
      </c>
      <c r="J5243" t="str">
        <f t="shared" si="82"/>
        <v>PIZ BUIN SUN</v>
      </c>
      <c r="K5243" t="str">
        <f>VLOOKUP($A5243&amp;$C5243&amp;$B5243,Mapping!$C:$G,5,0)</f>
        <v>Adult Skin Care</v>
      </c>
      <c r="L5243" t="str">
        <f>VLOOKUP(J5243&amp;H5243,Mapping!J:K,2,0)</f>
        <v>Piz Buin Sun Pharma</v>
      </c>
      <c r="M5243" t="str">
        <f>IF(OR(I5243="PIZ BUIN",I5243="LISTERINE"),VLOOKUP(E5243,MAPEO!C:D,2,0)&amp;" "&amp;H5243,VLOOKUP(E5243,MAPEO!C:D,2,0))</f>
        <v>Piz Buin Sun Protection Beauty</v>
      </c>
      <c r="N5243" t="str">
        <f>VLOOKUP(F5243,MD!A:B,2,0)</f>
        <v>YTD 2015</v>
      </c>
    </row>
    <row r="5244" spans="1:14">
      <c r="A5244" t="s">
        <v>133</v>
      </c>
      <c r="B5244" t="s">
        <v>0</v>
      </c>
      <c r="C5244" t="s">
        <v>249</v>
      </c>
      <c r="D5244" t="s">
        <v>407</v>
      </c>
      <c r="E5244" t="s">
        <v>634</v>
      </c>
      <c r="F5244" t="s">
        <v>106</v>
      </c>
      <c r="G5244" s="3">
        <v>237323.39</v>
      </c>
      <c r="H5244" s="3" t="str">
        <f>VLOOKUP($A5244&amp;$C5244&amp;$B5244,Mapping!$C:$G,3,0)</f>
        <v>Beauty</v>
      </c>
      <c r="I5244" t="str">
        <f>VLOOKUP($A5244&amp;$C5244&amp;$B5244,Mapping!$C:$G,4,0)</f>
        <v>PIZ BUIN</v>
      </c>
      <c r="J5244" t="str">
        <f t="shared" si="82"/>
        <v>PIZ BUIN SUN</v>
      </c>
      <c r="K5244" t="str">
        <f>VLOOKUP($A5244&amp;$C5244&amp;$B5244,Mapping!$C:$G,5,0)</f>
        <v>Adult Skin Care</v>
      </c>
      <c r="L5244" t="str">
        <f>VLOOKUP(J5244&amp;H5244,Mapping!J:K,2,0)</f>
        <v>Piz Buin Sun Pharma</v>
      </c>
      <c r="M5244" t="str">
        <f>IF(OR(I5244="PIZ BUIN",I5244="LISTERINE"),VLOOKUP(E5244,MAPEO!C:D,2,0)&amp;" "&amp;H5244,VLOOKUP(E5244,MAPEO!C:D,2,0))</f>
        <v>Piz Buin Sun Protection Beauty</v>
      </c>
      <c r="N5244" t="str">
        <f>VLOOKUP(F5244,MD!A:B,2,0)</f>
        <v>YTD 2015</v>
      </c>
    </row>
    <row r="5245" spans="1:14">
      <c r="A5245" t="s">
        <v>133</v>
      </c>
      <c r="B5245" t="s">
        <v>0</v>
      </c>
      <c r="C5245" t="s">
        <v>249</v>
      </c>
      <c r="D5245" t="s">
        <v>407</v>
      </c>
      <c r="E5245" t="s">
        <v>634</v>
      </c>
      <c r="F5245" t="s">
        <v>108</v>
      </c>
      <c r="G5245" s="3">
        <v>88247.61</v>
      </c>
      <c r="H5245" s="3" t="str">
        <f>VLOOKUP($A5245&amp;$C5245&amp;$B5245,Mapping!$C:$G,3,0)</f>
        <v>Beauty</v>
      </c>
      <c r="I5245" t="str">
        <f>VLOOKUP($A5245&amp;$C5245&amp;$B5245,Mapping!$C:$G,4,0)</f>
        <v>PIZ BUIN</v>
      </c>
      <c r="J5245" t="str">
        <f t="shared" si="82"/>
        <v>PIZ BUIN SUN</v>
      </c>
      <c r="K5245" t="str">
        <f>VLOOKUP($A5245&amp;$C5245&amp;$B5245,Mapping!$C:$G,5,0)</f>
        <v>Adult Skin Care</v>
      </c>
      <c r="L5245" t="str">
        <f>VLOOKUP(J5245&amp;H5245,Mapping!J:K,2,0)</f>
        <v>Piz Buin Sun Pharma</v>
      </c>
      <c r="M5245" t="str">
        <f>IF(OR(I5245="PIZ BUIN",I5245="LISTERINE"),VLOOKUP(E5245,MAPEO!C:D,2,0)&amp;" "&amp;H5245,VLOOKUP(E5245,MAPEO!C:D,2,0))</f>
        <v>Piz Buin Sun Protection Beauty</v>
      </c>
      <c r="N5245">
        <f>VLOOKUP(F5245,MD!A:B,2,0)</f>
        <v>0</v>
      </c>
    </row>
    <row r="5246" spans="1:14">
      <c r="A5246" t="s">
        <v>133</v>
      </c>
      <c r="B5246" t="s">
        <v>0</v>
      </c>
      <c r="C5246" t="s">
        <v>249</v>
      </c>
      <c r="D5246" t="s">
        <v>407</v>
      </c>
      <c r="E5246" t="s">
        <v>634</v>
      </c>
      <c r="F5246" t="s">
        <v>109</v>
      </c>
      <c r="G5246" s="3">
        <v>-525.16</v>
      </c>
      <c r="H5246" s="3" t="str">
        <f>VLOOKUP($A5246&amp;$C5246&amp;$B5246,Mapping!$C:$G,3,0)</f>
        <v>Beauty</v>
      </c>
      <c r="I5246" t="str">
        <f>VLOOKUP($A5246&amp;$C5246&amp;$B5246,Mapping!$C:$G,4,0)</f>
        <v>PIZ BUIN</v>
      </c>
      <c r="J5246" t="str">
        <f t="shared" si="82"/>
        <v>PIZ BUIN SUN</v>
      </c>
      <c r="K5246" t="str">
        <f>VLOOKUP($A5246&amp;$C5246&amp;$B5246,Mapping!$C:$G,5,0)</f>
        <v>Adult Skin Care</v>
      </c>
      <c r="L5246" t="str">
        <f>VLOOKUP(J5246&amp;H5246,Mapping!J:K,2,0)</f>
        <v>Piz Buin Sun Pharma</v>
      </c>
      <c r="M5246" t="str">
        <f>IF(OR(I5246="PIZ BUIN",I5246="LISTERINE"),VLOOKUP(E5246,MAPEO!C:D,2,0)&amp;" "&amp;H5246,VLOOKUP(E5246,MAPEO!C:D,2,0))</f>
        <v>Piz Buin Sun Protection Beauty</v>
      </c>
      <c r="N5246">
        <f>VLOOKUP(F5246,MD!A:B,2,0)</f>
        <v>0</v>
      </c>
    </row>
    <row r="5247" spans="1:14">
      <c r="A5247" t="s">
        <v>133</v>
      </c>
      <c r="B5247" t="s">
        <v>0</v>
      </c>
      <c r="C5247" t="s">
        <v>249</v>
      </c>
      <c r="D5247" t="s">
        <v>407</v>
      </c>
      <c r="E5247" t="s">
        <v>634</v>
      </c>
      <c r="F5247" t="s">
        <v>110</v>
      </c>
      <c r="G5247" s="3">
        <v>-13023.42</v>
      </c>
      <c r="H5247" s="3" t="str">
        <f>VLOOKUP($A5247&amp;$C5247&amp;$B5247,Mapping!$C:$G,3,0)</f>
        <v>Beauty</v>
      </c>
      <c r="I5247" t="str">
        <f>VLOOKUP($A5247&amp;$C5247&amp;$B5247,Mapping!$C:$G,4,0)</f>
        <v>PIZ BUIN</v>
      </c>
      <c r="J5247" t="str">
        <f t="shared" si="82"/>
        <v>PIZ BUIN SUN</v>
      </c>
      <c r="K5247" t="str">
        <f>VLOOKUP($A5247&amp;$C5247&amp;$B5247,Mapping!$C:$G,5,0)</f>
        <v>Adult Skin Care</v>
      </c>
      <c r="L5247" t="str">
        <f>VLOOKUP(J5247&amp;H5247,Mapping!J:K,2,0)</f>
        <v>Piz Buin Sun Pharma</v>
      </c>
      <c r="M5247" t="str">
        <f>IF(OR(I5247="PIZ BUIN",I5247="LISTERINE"),VLOOKUP(E5247,MAPEO!C:D,2,0)&amp;" "&amp;H5247,VLOOKUP(E5247,MAPEO!C:D,2,0))</f>
        <v>Piz Buin Sun Protection Beauty</v>
      </c>
      <c r="N5247">
        <f>VLOOKUP(F5247,MD!A:B,2,0)</f>
        <v>0</v>
      </c>
    </row>
    <row r="5248" spans="1:14">
      <c r="A5248" t="s">
        <v>133</v>
      </c>
      <c r="B5248" t="s">
        <v>0</v>
      </c>
      <c r="C5248" t="s">
        <v>249</v>
      </c>
      <c r="D5248" t="s">
        <v>407</v>
      </c>
      <c r="E5248" t="s">
        <v>634</v>
      </c>
      <c r="F5248" t="s">
        <v>111</v>
      </c>
      <c r="G5248" s="3">
        <v>-87731.55</v>
      </c>
      <c r="H5248" s="3" t="str">
        <f>VLOOKUP($A5248&amp;$C5248&amp;$B5248,Mapping!$C:$G,3,0)</f>
        <v>Beauty</v>
      </c>
      <c r="I5248" t="str">
        <f>VLOOKUP($A5248&amp;$C5248&amp;$B5248,Mapping!$C:$G,4,0)</f>
        <v>PIZ BUIN</v>
      </c>
      <c r="J5248" t="str">
        <f t="shared" si="82"/>
        <v>PIZ BUIN SUN</v>
      </c>
      <c r="K5248" t="str">
        <f>VLOOKUP($A5248&amp;$C5248&amp;$B5248,Mapping!$C:$G,5,0)</f>
        <v>Adult Skin Care</v>
      </c>
      <c r="L5248" t="str">
        <f>VLOOKUP(J5248&amp;H5248,Mapping!J:K,2,0)</f>
        <v>Piz Buin Sun Pharma</v>
      </c>
      <c r="M5248" t="str">
        <f>IF(OR(I5248="PIZ BUIN",I5248="LISTERINE"),VLOOKUP(E5248,MAPEO!C:D,2,0)&amp;" "&amp;H5248,VLOOKUP(E5248,MAPEO!C:D,2,0))</f>
        <v>Piz Buin Sun Protection Beauty</v>
      </c>
      <c r="N5248">
        <f>VLOOKUP(F5248,MD!A:B,2,0)</f>
        <v>0</v>
      </c>
    </row>
    <row r="5249" spans="1:14">
      <c r="A5249" t="s">
        <v>133</v>
      </c>
      <c r="B5249" t="s">
        <v>0</v>
      </c>
      <c r="C5249" t="s">
        <v>249</v>
      </c>
      <c r="D5249" t="s">
        <v>407</v>
      </c>
      <c r="E5249" t="s">
        <v>634</v>
      </c>
      <c r="F5249" t="s">
        <v>114</v>
      </c>
      <c r="G5249" s="3">
        <v>-51057.27</v>
      </c>
      <c r="H5249" s="3" t="str">
        <f>VLOOKUP($A5249&amp;$C5249&amp;$B5249,Mapping!$C:$G,3,0)</f>
        <v>Beauty</v>
      </c>
      <c r="I5249" t="str">
        <f>VLOOKUP($A5249&amp;$C5249&amp;$B5249,Mapping!$C:$G,4,0)</f>
        <v>PIZ BUIN</v>
      </c>
      <c r="J5249" t="str">
        <f t="shared" si="82"/>
        <v>PIZ BUIN SUN</v>
      </c>
      <c r="K5249" t="str">
        <f>VLOOKUP($A5249&amp;$C5249&amp;$B5249,Mapping!$C:$G,5,0)</f>
        <v>Adult Skin Care</v>
      </c>
      <c r="L5249" t="str">
        <f>VLOOKUP(J5249&amp;H5249,Mapping!J:K,2,0)</f>
        <v>Piz Buin Sun Pharma</v>
      </c>
      <c r="M5249" t="str">
        <f>IF(OR(I5249="PIZ BUIN",I5249="LISTERINE"),VLOOKUP(E5249,MAPEO!C:D,2,0)&amp;" "&amp;H5249,VLOOKUP(E5249,MAPEO!C:D,2,0))</f>
        <v>Piz Buin Sun Protection Beauty</v>
      </c>
      <c r="N5249">
        <f>VLOOKUP(F5249,MD!A:B,2,0)</f>
        <v>0</v>
      </c>
    </row>
    <row r="5250" spans="1:14">
      <c r="A5250" t="s">
        <v>133</v>
      </c>
      <c r="B5250" t="s">
        <v>0</v>
      </c>
      <c r="C5250" t="s">
        <v>249</v>
      </c>
      <c r="D5250" t="s">
        <v>407</v>
      </c>
      <c r="E5250" t="s">
        <v>634</v>
      </c>
      <c r="F5250" t="s">
        <v>115</v>
      </c>
      <c r="G5250" s="3">
        <v>-1732.69</v>
      </c>
      <c r="H5250" s="3" t="str">
        <f>VLOOKUP($A5250&amp;$C5250&amp;$B5250,Mapping!$C:$G,3,0)</f>
        <v>Beauty</v>
      </c>
      <c r="I5250" t="str">
        <f>VLOOKUP($A5250&amp;$C5250&amp;$B5250,Mapping!$C:$G,4,0)</f>
        <v>PIZ BUIN</v>
      </c>
      <c r="J5250" t="str">
        <f t="shared" si="82"/>
        <v>PIZ BUIN SUN</v>
      </c>
      <c r="K5250" t="str">
        <f>VLOOKUP($A5250&amp;$C5250&amp;$B5250,Mapping!$C:$G,5,0)</f>
        <v>Adult Skin Care</v>
      </c>
      <c r="L5250" t="str">
        <f>VLOOKUP(J5250&amp;H5250,Mapping!J:K,2,0)</f>
        <v>Piz Buin Sun Pharma</v>
      </c>
      <c r="M5250" t="str">
        <f>IF(OR(I5250="PIZ BUIN",I5250="LISTERINE"),VLOOKUP(E5250,MAPEO!C:D,2,0)&amp;" "&amp;H5250,VLOOKUP(E5250,MAPEO!C:D,2,0))</f>
        <v>Piz Buin Sun Protection Beauty</v>
      </c>
      <c r="N5250" t="str">
        <f>VLOOKUP(F5250,MD!A:B,2,0)</f>
        <v>YTD 2016</v>
      </c>
    </row>
    <row r="5251" spans="1:14">
      <c r="A5251" t="s">
        <v>133</v>
      </c>
      <c r="B5251" t="s">
        <v>0</v>
      </c>
      <c r="C5251" t="s">
        <v>249</v>
      </c>
      <c r="D5251" t="s">
        <v>407</v>
      </c>
      <c r="E5251" t="s">
        <v>634</v>
      </c>
      <c r="F5251" t="s">
        <v>117</v>
      </c>
      <c r="G5251" s="3">
        <v>317976.98</v>
      </c>
      <c r="H5251" s="3" t="str">
        <f>VLOOKUP($A5251&amp;$C5251&amp;$B5251,Mapping!$C:$G,3,0)</f>
        <v>Beauty</v>
      </c>
      <c r="I5251" t="str">
        <f>VLOOKUP($A5251&amp;$C5251&amp;$B5251,Mapping!$C:$G,4,0)</f>
        <v>PIZ BUIN</v>
      </c>
      <c r="J5251" t="str">
        <f t="shared" si="82"/>
        <v>PIZ BUIN SUN</v>
      </c>
      <c r="K5251" t="str">
        <f>VLOOKUP($A5251&amp;$C5251&amp;$B5251,Mapping!$C:$G,5,0)</f>
        <v>Adult Skin Care</v>
      </c>
      <c r="L5251" t="str">
        <f>VLOOKUP(J5251&amp;H5251,Mapping!J:K,2,0)</f>
        <v>Piz Buin Sun Pharma</v>
      </c>
      <c r="M5251" t="str">
        <f>IF(OR(I5251="PIZ BUIN",I5251="LISTERINE"),VLOOKUP(E5251,MAPEO!C:D,2,0)&amp;" "&amp;H5251,VLOOKUP(E5251,MAPEO!C:D,2,0))</f>
        <v>Piz Buin Sun Protection Beauty</v>
      </c>
      <c r="N5251" t="str">
        <f>VLOOKUP(F5251,MD!A:B,2,0)</f>
        <v>YTD 2016</v>
      </c>
    </row>
    <row r="5252" spans="1:14">
      <c r="A5252" t="s">
        <v>133</v>
      </c>
      <c r="B5252" t="s">
        <v>0</v>
      </c>
      <c r="C5252" t="s">
        <v>249</v>
      </c>
      <c r="D5252" t="s">
        <v>407</v>
      </c>
      <c r="E5252" t="s">
        <v>634</v>
      </c>
      <c r="F5252" t="s">
        <v>118</v>
      </c>
      <c r="G5252" s="3">
        <v>675869.87</v>
      </c>
      <c r="H5252" s="3" t="str">
        <f>VLOOKUP($A5252&amp;$C5252&amp;$B5252,Mapping!$C:$G,3,0)</f>
        <v>Beauty</v>
      </c>
      <c r="I5252" t="str">
        <f>VLOOKUP($A5252&amp;$C5252&amp;$B5252,Mapping!$C:$G,4,0)</f>
        <v>PIZ BUIN</v>
      </c>
      <c r="J5252" t="str">
        <f t="shared" si="82"/>
        <v>PIZ BUIN SUN</v>
      </c>
      <c r="K5252" t="str">
        <f>VLOOKUP($A5252&amp;$C5252&amp;$B5252,Mapping!$C:$G,5,0)</f>
        <v>Adult Skin Care</v>
      </c>
      <c r="L5252" t="str">
        <f>VLOOKUP(J5252&amp;H5252,Mapping!J:K,2,0)</f>
        <v>Piz Buin Sun Pharma</v>
      </c>
      <c r="M5252" t="str">
        <f>IF(OR(I5252="PIZ BUIN",I5252="LISTERINE"),VLOOKUP(E5252,MAPEO!C:D,2,0)&amp;" "&amp;H5252,VLOOKUP(E5252,MAPEO!C:D,2,0))</f>
        <v>Piz Buin Sun Protection Beauty</v>
      </c>
      <c r="N5252" t="str">
        <f>VLOOKUP(F5252,MD!A:B,2,0)</f>
        <v>YTD 2016</v>
      </c>
    </row>
    <row r="5253" spans="1:14">
      <c r="A5253" t="s">
        <v>133</v>
      </c>
      <c r="B5253" t="s">
        <v>0</v>
      </c>
      <c r="C5253" t="s">
        <v>249</v>
      </c>
      <c r="D5253" t="s">
        <v>407</v>
      </c>
      <c r="E5253" t="s">
        <v>744</v>
      </c>
      <c r="F5253" t="s">
        <v>484</v>
      </c>
      <c r="G5253" s="3">
        <v>858892.65</v>
      </c>
      <c r="H5253" s="3" t="str">
        <f>VLOOKUP($A5253&amp;$C5253&amp;$B5253,Mapping!$C:$G,3,0)</f>
        <v>Beauty</v>
      </c>
      <c r="I5253" t="str">
        <f>VLOOKUP($A5253&amp;$C5253&amp;$B5253,Mapping!$C:$G,4,0)</f>
        <v>PIZ BUIN</v>
      </c>
      <c r="J5253" t="str">
        <f t="shared" si="82"/>
        <v>PIZ BUIN SUN</v>
      </c>
      <c r="K5253" t="str">
        <f>VLOOKUP($A5253&amp;$C5253&amp;$B5253,Mapping!$C:$G,5,0)</f>
        <v>Adult Skin Care</v>
      </c>
      <c r="L5253" t="str">
        <f>VLOOKUP(J5253&amp;H5253,Mapping!J:K,2,0)</f>
        <v>Piz Buin Sun Pharma</v>
      </c>
      <c r="M5253" t="str">
        <f>IF(OR(I5253="PIZ BUIN",I5253="LISTERINE"),VLOOKUP(E5253,MAPEO!C:D,2,0)&amp;" "&amp;H5253,VLOOKUP(E5253,MAPEO!C:D,2,0))</f>
        <v>Piz Buin Sun Protection Beauty</v>
      </c>
      <c r="N5253">
        <f>VLOOKUP(F5253,MD!A:B,2,0)</f>
        <v>0</v>
      </c>
    </row>
    <row r="5254" spans="1:14">
      <c r="A5254" t="s">
        <v>133</v>
      </c>
      <c r="B5254" t="s">
        <v>0</v>
      </c>
      <c r="C5254" t="s">
        <v>249</v>
      </c>
      <c r="D5254" t="s">
        <v>407</v>
      </c>
      <c r="E5254" t="s">
        <v>744</v>
      </c>
      <c r="F5254" t="s">
        <v>485</v>
      </c>
      <c r="G5254" s="3">
        <v>392691.11</v>
      </c>
      <c r="H5254" s="3" t="str">
        <f>VLOOKUP($A5254&amp;$C5254&amp;$B5254,Mapping!$C:$G,3,0)</f>
        <v>Beauty</v>
      </c>
      <c r="I5254" t="str">
        <f>VLOOKUP($A5254&amp;$C5254&amp;$B5254,Mapping!$C:$G,4,0)</f>
        <v>PIZ BUIN</v>
      </c>
      <c r="J5254" t="str">
        <f t="shared" si="82"/>
        <v>PIZ BUIN SUN</v>
      </c>
      <c r="K5254" t="str">
        <f>VLOOKUP($A5254&amp;$C5254&amp;$B5254,Mapping!$C:$G,5,0)</f>
        <v>Adult Skin Care</v>
      </c>
      <c r="L5254" t="str">
        <f>VLOOKUP(J5254&amp;H5254,Mapping!J:K,2,0)</f>
        <v>Piz Buin Sun Pharma</v>
      </c>
      <c r="M5254" t="str">
        <f>IF(OR(I5254="PIZ BUIN",I5254="LISTERINE"),VLOOKUP(E5254,MAPEO!C:D,2,0)&amp;" "&amp;H5254,VLOOKUP(E5254,MAPEO!C:D,2,0))</f>
        <v>Piz Buin Sun Protection Beauty</v>
      </c>
      <c r="N5254">
        <f>VLOOKUP(F5254,MD!A:B,2,0)</f>
        <v>0</v>
      </c>
    </row>
    <row r="5255" spans="1:14">
      <c r="A5255" t="s">
        <v>133</v>
      </c>
      <c r="B5255" t="s">
        <v>0</v>
      </c>
      <c r="C5255" t="s">
        <v>249</v>
      </c>
      <c r="D5255" t="s">
        <v>407</v>
      </c>
      <c r="E5255" t="s">
        <v>744</v>
      </c>
      <c r="F5255" t="s">
        <v>486</v>
      </c>
      <c r="G5255" s="3">
        <v>35025.82</v>
      </c>
      <c r="H5255" s="3" t="str">
        <f>VLOOKUP($A5255&amp;$C5255&amp;$B5255,Mapping!$C:$G,3,0)</f>
        <v>Beauty</v>
      </c>
      <c r="I5255" t="str">
        <f>VLOOKUP($A5255&amp;$C5255&amp;$B5255,Mapping!$C:$G,4,0)</f>
        <v>PIZ BUIN</v>
      </c>
      <c r="J5255" t="str">
        <f t="shared" si="82"/>
        <v>PIZ BUIN SUN</v>
      </c>
      <c r="K5255" t="str">
        <f>VLOOKUP($A5255&amp;$C5255&amp;$B5255,Mapping!$C:$G,5,0)</f>
        <v>Adult Skin Care</v>
      </c>
      <c r="L5255" t="str">
        <f>VLOOKUP(J5255&amp;H5255,Mapping!J:K,2,0)</f>
        <v>Piz Buin Sun Pharma</v>
      </c>
      <c r="M5255" t="str">
        <f>IF(OR(I5255="PIZ BUIN",I5255="LISTERINE"),VLOOKUP(E5255,MAPEO!C:D,2,0)&amp;" "&amp;H5255,VLOOKUP(E5255,MAPEO!C:D,2,0))</f>
        <v>Piz Buin Sun Protection Beauty</v>
      </c>
      <c r="N5255">
        <f>VLOOKUP(F5255,MD!A:B,2,0)</f>
        <v>0</v>
      </c>
    </row>
    <row r="5256" spans="1:14">
      <c r="A5256" t="s">
        <v>133</v>
      </c>
      <c r="B5256" t="s">
        <v>0</v>
      </c>
      <c r="C5256" t="s">
        <v>249</v>
      </c>
      <c r="D5256" t="s">
        <v>407</v>
      </c>
      <c r="E5256" t="s">
        <v>744</v>
      </c>
      <c r="F5256" t="s">
        <v>487</v>
      </c>
      <c r="G5256" s="3">
        <v>-21196.27</v>
      </c>
      <c r="H5256" s="3" t="str">
        <f>VLOOKUP($A5256&amp;$C5256&amp;$B5256,Mapping!$C:$G,3,0)</f>
        <v>Beauty</v>
      </c>
      <c r="I5256" t="str">
        <f>VLOOKUP($A5256&amp;$C5256&amp;$B5256,Mapping!$C:$G,4,0)</f>
        <v>PIZ BUIN</v>
      </c>
      <c r="J5256" t="str">
        <f t="shared" si="82"/>
        <v>PIZ BUIN SUN</v>
      </c>
      <c r="K5256" t="str">
        <f>VLOOKUP($A5256&amp;$C5256&amp;$B5256,Mapping!$C:$G,5,0)</f>
        <v>Adult Skin Care</v>
      </c>
      <c r="L5256" t="str">
        <f>VLOOKUP(J5256&amp;H5256,Mapping!J:K,2,0)</f>
        <v>Piz Buin Sun Pharma</v>
      </c>
      <c r="M5256" t="str">
        <f>IF(OR(I5256="PIZ BUIN",I5256="LISTERINE"),VLOOKUP(E5256,MAPEO!C:D,2,0)&amp;" "&amp;H5256,VLOOKUP(E5256,MAPEO!C:D,2,0))</f>
        <v>Piz Buin Sun Protection Beauty</v>
      </c>
      <c r="N5256">
        <f>VLOOKUP(F5256,MD!A:B,2,0)</f>
        <v>0</v>
      </c>
    </row>
    <row r="5257" spans="1:14">
      <c r="A5257" t="s">
        <v>133</v>
      </c>
      <c r="B5257" t="s">
        <v>0</v>
      </c>
      <c r="C5257" t="s">
        <v>249</v>
      </c>
      <c r="D5257" t="s">
        <v>407</v>
      </c>
      <c r="E5257" t="s">
        <v>744</v>
      </c>
      <c r="F5257" t="s">
        <v>488</v>
      </c>
      <c r="G5257" s="3">
        <v>7663.37</v>
      </c>
      <c r="H5257" s="3" t="str">
        <f>VLOOKUP($A5257&amp;$C5257&amp;$B5257,Mapping!$C:$G,3,0)</f>
        <v>Beauty</v>
      </c>
      <c r="I5257" t="str">
        <f>VLOOKUP($A5257&amp;$C5257&amp;$B5257,Mapping!$C:$G,4,0)</f>
        <v>PIZ BUIN</v>
      </c>
      <c r="J5257" t="str">
        <f t="shared" si="82"/>
        <v>PIZ BUIN SUN</v>
      </c>
      <c r="K5257" t="str">
        <f>VLOOKUP($A5257&amp;$C5257&amp;$B5257,Mapping!$C:$G,5,0)</f>
        <v>Adult Skin Care</v>
      </c>
      <c r="L5257" t="str">
        <f>VLOOKUP(J5257&amp;H5257,Mapping!J:K,2,0)</f>
        <v>Piz Buin Sun Pharma</v>
      </c>
      <c r="M5257" t="str">
        <f>IF(OR(I5257="PIZ BUIN",I5257="LISTERINE"),VLOOKUP(E5257,MAPEO!C:D,2,0)&amp;" "&amp;H5257,VLOOKUP(E5257,MAPEO!C:D,2,0))</f>
        <v>Piz Buin Sun Protection Beauty</v>
      </c>
      <c r="N5257">
        <f>VLOOKUP(F5257,MD!A:B,2,0)</f>
        <v>0</v>
      </c>
    </row>
    <row r="5258" spans="1:14">
      <c r="A5258" t="s">
        <v>133</v>
      </c>
      <c r="B5258" t="s">
        <v>0</v>
      </c>
      <c r="C5258" t="s">
        <v>249</v>
      </c>
      <c r="D5258" t="s">
        <v>407</v>
      </c>
      <c r="E5258" t="s">
        <v>744</v>
      </c>
      <c r="F5258" t="s">
        <v>489</v>
      </c>
      <c r="G5258" s="3">
        <v>-3643.78</v>
      </c>
      <c r="H5258" s="3" t="str">
        <f>VLOOKUP($A5258&amp;$C5258&amp;$B5258,Mapping!$C:$G,3,0)</f>
        <v>Beauty</v>
      </c>
      <c r="I5258" t="str">
        <f>VLOOKUP($A5258&amp;$C5258&amp;$B5258,Mapping!$C:$G,4,0)</f>
        <v>PIZ BUIN</v>
      </c>
      <c r="J5258" t="str">
        <f t="shared" si="82"/>
        <v>PIZ BUIN SUN</v>
      </c>
      <c r="K5258" t="str">
        <f>VLOOKUP($A5258&amp;$C5258&amp;$B5258,Mapping!$C:$G,5,0)</f>
        <v>Adult Skin Care</v>
      </c>
      <c r="L5258" t="str">
        <f>VLOOKUP(J5258&amp;H5258,Mapping!J:K,2,0)</f>
        <v>Piz Buin Sun Pharma</v>
      </c>
      <c r="M5258" t="str">
        <f>IF(OR(I5258="PIZ BUIN",I5258="LISTERINE"),VLOOKUP(E5258,MAPEO!C:D,2,0)&amp;" "&amp;H5258,VLOOKUP(E5258,MAPEO!C:D,2,0))</f>
        <v>Piz Buin Sun Protection Beauty</v>
      </c>
      <c r="N5258">
        <f>VLOOKUP(F5258,MD!A:B,2,0)</f>
        <v>0</v>
      </c>
    </row>
    <row r="5259" spans="1:14">
      <c r="A5259" t="s">
        <v>133</v>
      </c>
      <c r="B5259" t="s">
        <v>0</v>
      </c>
      <c r="C5259" t="s">
        <v>249</v>
      </c>
      <c r="D5259" t="s">
        <v>407</v>
      </c>
      <c r="E5259" t="s">
        <v>744</v>
      </c>
      <c r="F5259" t="s">
        <v>490</v>
      </c>
      <c r="G5259" s="3">
        <v>19985.96</v>
      </c>
      <c r="H5259" s="3" t="str">
        <f>VLOOKUP($A5259&amp;$C5259&amp;$B5259,Mapping!$C:$G,3,0)</f>
        <v>Beauty</v>
      </c>
      <c r="I5259" t="str">
        <f>VLOOKUP($A5259&amp;$C5259&amp;$B5259,Mapping!$C:$G,4,0)</f>
        <v>PIZ BUIN</v>
      </c>
      <c r="J5259" t="str">
        <f t="shared" si="82"/>
        <v>PIZ BUIN SUN</v>
      </c>
      <c r="K5259" t="str">
        <f>VLOOKUP($A5259&amp;$C5259&amp;$B5259,Mapping!$C:$G,5,0)</f>
        <v>Adult Skin Care</v>
      </c>
      <c r="L5259" t="str">
        <f>VLOOKUP(J5259&amp;H5259,Mapping!J:K,2,0)</f>
        <v>Piz Buin Sun Pharma</v>
      </c>
      <c r="M5259" t="str">
        <f>IF(OR(I5259="PIZ BUIN",I5259="LISTERINE"),VLOOKUP(E5259,MAPEO!C:D,2,0)&amp;" "&amp;H5259,VLOOKUP(E5259,MAPEO!C:D,2,0))</f>
        <v>Piz Buin Sun Protection Beauty</v>
      </c>
      <c r="N5259">
        <f>VLOOKUP(F5259,MD!A:B,2,0)</f>
        <v>0</v>
      </c>
    </row>
    <row r="5260" spans="1:14">
      <c r="A5260" t="s">
        <v>133</v>
      </c>
      <c r="B5260" t="s">
        <v>0</v>
      </c>
      <c r="C5260" t="s">
        <v>249</v>
      </c>
      <c r="D5260" t="s">
        <v>407</v>
      </c>
      <c r="E5260" t="s">
        <v>744</v>
      </c>
      <c r="F5260" t="s">
        <v>491</v>
      </c>
      <c r="G5260" s="3">
        <v>-2045.2</v>
      </c>
      <c r="H5260" s="3" t="str">
        <f>VLOOKUP($A5260&amp;$C5260&amp;$B5260,Mapping!$C:$G,3,0)</f>
        <v>Beauty</v>
      </c>
      <c r="I5260" t="str">
        <f>VLOOKUP($A5260&amp;$C5260&amp;$B5260,Mapping!$C:$G,4,0)</f>
        <v>PIZ BUIN</v>
      </c>
      <c r="J5260" t="str">
        <f t="shared" si="82"/>
        <v>PIZ BUIN SUN</v>
      </c>
      <c r="K5260" t="str">
        <f>VLOOKUP($A5260&amp;$C5260&amp;$B5260,Mapping!$C:$G,5,0)</f>
        <v>Adult Skin Care</v>
      </c>
      <c r="L5260" t="str">
        <f>VLOOKUP(J5260&amp;H5260,Mapping!J:K,2,0)</f>
        <v>Piz Buin Sun Pharma</v>
      </c>
      <c r="M5260" t="str">
        <f>IF(OR(I5260="PIZ BUIN",I5260="LISTERINE"),VLOOKUP(E5260,MAPEO!C:D,2,0)&amp;" "&amp;H5260,VLOOKUP(E5260,MAPEO!C:D,2,0))</f>
        <v>Piz Buin Sun Protection Beauty</v>
      </c>
      <c r="N5260">
        <f>VLOOKUP(F5260,MD!A:B,2,0)</f>
        <v>0</v>
      </c>
    </row>
    <row r="5261" spans="1:14">
      <c r="A5261" t="s">
        <v>133</v>
      </c>
      <c r="B5261" t="s">
        <v>0</v>
      </c>
      <c r="C5261" t="s">
        <v>249</v>
      </c>
      <c r="D5261" t="s">
        <v>407</v>
      </c>
      <c r="E5261" t="s">
        <v>744</v>
      </c>
      <c r="F5261" t="s">
        <v>492</v>
      </c>
      <c r="G5261" s="3">
        <v>-38154</v>
      </c>
      <c r="H5261" s="3" t="str">
        <f>VLOOKUP($A5261&amp;$C5261&amp;$B5261,Mapping!$C:$G,3,0)</f>
        <v>Beauty</v>
      </c>
      <c r="I5261" t="str">
        <f>VLOOKUP($A5261&amp;$C5261&amp;$B5261,Mapping!$C:$G,4,0)</f>
        <v>PIZ BUIN</v>
      </c>
      <c r="J5261" t="str">
        <f t="shared" si="82"/>
        <v>PIZ BUIN SUN</v>
      </c>
      <c r="K5261" t="str">
        <f>VLOOKUP($A5261&amp;$C5261&amp;$B5261,Mapping!$C:$G,5,0)</f>
        <v>Adult Skin Care</v>
      </c>
      <c r="L5261" t="str">
        <f>VLOOKUP(J5261&amp;H5261,Mapping!J:K,2,0)</f>
        <v>Piz Buin Sun Pharma</v>
      </c>
      <c r="M5261" t="str">
        <f>IF(OR(I5261="PIZ BUIN",I5261="LISTERINE"),VLOOKUP(E5261,MAPEO!C:D,2,0)&amp;" "&amp;H5261,VLOOKUP(E5261,MAPEO!C:D,2,0))</f>
        <v>Piz Buin Sun Protection Beauty</v>
      </c>
      <c r="N5261">
        <f>VLOOKUP(F5261,MD!A:B,2,0)</f>
        <v>0</v>
      </c>
    </row>
    <row r="5262" spans="1:14">
      <c r="A5262" t="s">
        <v>133</v>
      </c>
      <c r="B5262" t="s">
        <v>0</v>
      </c>
      <c r="C5262" t="s">
        <v>249</v>
      </c>
      <c r="D5262" t="s">
        <v>407</v>
      </c>
      <c r="E5262" t="s">
        <v>744</v>
      </c>
      <c r="F5262" t="s">
        <v>493</v>
      </c>
      <c r="G5262" s="3">
        <v>-30544.43</v>
      </c>
      <c r="H5262" s="3" t="str">
        <f>VLOOKUP($A5262&amp;$C5262&amp;$B5262,Mapping!$C:$G,3,0)</f>
        <v>Beauty</v>
      </c>
      <c r="I5262" t="str">
        <f>VLOOKUP($A5262&amp;$C5262&amp;$B5262,Mapping!$C:$G,4,0)</f>
        <v>PIZ BUIN</v>
      </c>
      <c r="J5262" t="str">
        <f t="shared" si="82"/>
        <v>PIZ BUIN SUN</v>
      </c>
      <c r="K5262" t="str">
        <f>VLOOKUP($A5262&amp;$C5262&amp;$B5262,Mapping!$C:$G,5,0)</f>
        <v>Adult Skin Care</v>
      </c>
      <c r="L5262" t="str">
        <f>VLOOKUP(J5262&amp;H5262,Mapping!J:K,2,0)</f>
        <v>Piz Buin Sun Pharma</v>
      </c>
      <c r="M5262" t="str">
        <f>IF(OR(I5262="PIZ BUIN",I5262="LISTERINE"),VLOOKUP(E5262,MAPEO!C:D,2,0)&amp;" "&amp;H5262,VLOOKUP(E5262,MAPEO!C:D,2,0))</f>
        <v>Piz Buin Sun Protection Beauty</v>
      </c>
      <c r="N5262">
        <f>VLOOKUP(F5262,MD!A:B,2,0)</f>
        <v>0</v>
      </c>
    </row>
    <row r="5263" spans="1:14">
      <c r="A5263" t="s">
        <v>133</v>
      </c>
      <c r="B5263" t="s">
        <v>0</v>
      </c>
      <c r="C5263" t="s">
        <v>249</v>
      </c>
      <c r="D5263" t="s">
        <v>407</v>
      </c>
      <c r="E5263" t="s">
        <v>635</v>
      </c>
      <c r="F5263" t="s">
        <v>484</v>
      </c>
      <c r="G5263" s="3">
        <v>66079.16</v>
      </c>
      <c r="H5263" s="3" t="str">
        <f>VLOOKUP($A5263&amp;$C5263&amp;$B5263,Mapping!$C:$G,3,0)</f>
        <v>Beauty</v>
      </c>
      <c r="I5263" t="str">
        <f>VLOOKUP($A5263&amp;$C5263&amp;$B5263,Mapping!$C:$G,4,0)</f>
        <v>PIZ BUIN</v>
      </c>
      <c r="J5263" t="str">
        <f t="shared" si="82"/>
        <v>PIZ BUIN SUN</v>
      </c>
      <c r="K5263" t="str">
        <f>VLOOKUP($A5263&amp;$C5263&amp;$B5263,Mapping!$C:$G,5,0)</f>
        <v>Adult Skin Care</v>
      </c>
      <c r="L5263" t="str">
        <f>VLOOKUP(J5263&amp;H5263,Mapping!J:K,2,0)</f>
        <v>Piz Buin Sun Pharma</v>
      </c>
      <c r="M5263" t="str">
        <f>IF(OR(I5263="PIZ BUIN",I5263="LISTERINE"),VLOOKUP(E5263,MAPEO!C:D,2,0)&amp;" "&amp;H5263,VLOOKUP(E5263,MAPEO!C:D,2,0))</f>
        <v>Piz Buin Sun Protection Beauty</v>
      </c>
      <c r="N5263">
        <f>VLOOKUP(F5263,MD!A:B,2,0)</f>
        <v>0</v>
      </c>
    </row>
    <row r="5264" spans="1:14">
      <c r="A5264" t="s">
        <v>133</v>
      </c>
      <c r="B5264" t="s">
        <v>0</v>
      </c>
      <c r="C5264" t="s">
        <v>249</v>
      </c>
      <c r="D5264" t="s">
        <v>407</v>
      </c>
      <c r="E5264" t="s">
        <v>635</v>
      </c>
      <c r="F5264" t="s">
        <v>485</v>
      </c>
      <c r="G5264" s="3">
        <v>118158.48</v>
      </c>
      <c r="H5264" s="3" t="str">
        <f>VLOOKUP($A5264&amp;$C5264&amp;$B5264,Mapping!$C:$G,3,0)</f>
        <v>Beauty</v>
      </c>
      <c r="I5264" t="str">
        <f>VLOOKUP($A5264&amp;$C5264&amp;$B5264,Mapping!$C:$G,4,0)</f>
        <v>PIZ BUIN</v>
      </c>
      <c r="J5264" t="str">
        <f t="shared" si="82"/>
        <v>PIZ BUIN SUN</v>
      </c>
      <c r="K5264" t="str">
        <f>VLOOKUP($A5264&amp;$C5264&amp;$B5264,Mapping!$C:$G,5,0)</f>
        <v>Adult Skin Care</v>
      </c>
      <c r="L5264" t="str">
        <f>VLOOKUP(J5264&amp;H5264,Mapping!J:K,2,0)</f>
        <v>Piz Buin Sun Pharma</v>
      </c>
      <c r="M5264" t="str">
        <f>IF(OR(I5264="PIZ BUIN",I5264="LISTERINE"),VLOOKUP(E5264,MAPEO!C:D,2,0)&amp;" "&amp;H5264,VLOOKUP(E5264,MAPEO!C:D,2,0))</f>
        <v>Piz Buin Sun Protection Beauty</v>
      </c>
      <c r="N5264">
        <f>VLOOKUP(F5264,MD!A:B,2,0)</f>
        <v>0</v>
      </c>
    </row>
    <row r="5265" spans="1:14">
      <c r="A5265" t="s">
        <v>133</v>
      </c>
      <c r="B5265" t="s">
        <v>0</v>
      </c>
      <c r="C5265" t="s">
        <v>249</v>
      </c>
      <c r="D5265" t="s">
        <v>407</v>
      </c>
      <c r="E5265" t="s">
        <v>635</v>
      </c>
      <c r="F5265" t="s">
        <v>486</v>
      </c>
      <c r="G5265" s="3">
        <v>45898.12</v>
      </c>
      <c r="H5265" s="3" t="str">
        <f>VLOOKUP($A5265&amp;$C5265&amp;$B5265,Mapping!$C:$G,3,0)</f>
        <v>Beauty</v>
      </c>
      <c r="I5265" t="str">
        <f>VLOOKUP($A5265&amp;$C5265&amp;$B5265,Mapping!$C:$G,4,0)</f>
        <v>PIZ BUIN</v>
      </c>
      <c r="J5265" t="str">
        <f t="shared" si="82"/>
        <v>PIZ BUIN SUN</v>
      </c>
      <c r="K5265" t="str">
        <f>VLOOKUP($A5265&amp;$C5265&amp;$B5265,Mapping!$C:$G,5,0)</f>
        <v>Adult Skin Care</v>
      </c>
      <c r="L5265" t="str">
        <f>VLOOKUP(J5265&amp;H5265,Mapping!J:K,2,0)</f>
        <v>Piz Buin Sun Pharma</v>
      </c>
      <c r="M5265" t="str">
        <f>IF(OR(I5265="PIZ BUIN",I5265="LISTERINE"),VLOOKUP(E5265,MAPEO!C:D,2,0)&amp;" "&amp;H5265,VLOOKUP(E5265,MAPEO!C:D,2,0))</f>
        <v>Piz Buin Sun Protection Beauty</v>
      </c>
      <c r="N5265">
        <f>VLOOKUP(F5265,MD!A:B,2,0)</f>
        <v>0</v>
      </c>
    </row>
    <row r="5266" spans="1:14">
      <c r="A5266" t="s">
        <v>133</v>
      </c>
      <c r="B5266" t="s">
        <v>0</v>
      </c>
      <c r="C5266" t="s">
        <v>249</v>
      </c>
      <c r="D5266" t="s">
        <v>407</v>
      </c>
      <c r="E5266" t="s">
        <v>635</v>
      </c>
      <c r="F5266" t="s">
        <v>487</v>
      </c>
      <c r="G5266" s="3">
        <v>42322.75</v>
      </c>
      <c r="H5266" s="3" t="str">
        <f>VLOOKUP($A5266&amp;$C5266&amp;$B5266,Mapping!$C:$G,3,0)</f>
        <v>Beauty</v>
      </c>
      <c r="I5266" t="str">
        <f>VLOOKUP($A5266&amp;$C5266&amp;$B5266,Mapping!$C:$G,4,0)</f>
        <v>PIZ BUIN</v>
      </c>
      <c r="J5266" t="str">
        <f t="shared" si="82"/>
        <v>PIZ BUIN SUN</v>
      </c>
      <c r="K5266" t="str">
        <f>VLOOKUP($A5266&amp;$C5266&amp;$B5266,Mapping!$C:$G,5,0)</f>
        <v>Adult Skin Care</v>
      </c>
      <c r="L5266" t="str">
        <f>VLOOKUP(J5266&amp;H5266,Mapping!J:K,2,0)</f>
        <v>Piz Buin Sun Pharma</v>
      </c>
      <c r="M5266" t="str">
        <f>IF(OR(I5266="PIZ BUIN",I5266="LISTERINE"),VLOOKUP(E5266,MAPEO!C:D,2,0)&amp;" "&amp;H5266,VLOOKUP(E5266,MAPEO!C:D,2,0))</f>
        <v>Piz Buin Sun Protection Beauty</v>
      </c>
      <c r="N5266">
        <f>VLOOKUP(F5266,MD!A:B,2,0)</f>
        <v>0</v>
      </c>
    </row>
    <row r="5267" spans="1:14">
      <c r="A5267" t="s">
        <v>133</v>
      </c>
      <c r="B5267" t="s">
        <v>0</v>
      </c>
      <c r="C5267" t="s">
        <v>249</v>
      </c>
      <c r="D5267" t="s">
        <v>407</v>
      </c>
      <c r="E5267" t="s">
        <v>635</v>
      </c>
      <c r="F5267" t="s">
        <v>488</v>
      </c>
      <c r="G5267" s="3">
        <v>62851.39</v>
      </c>
      <c r="H5267" s="3" t="str">
        <f>VLOOKUP($A5267&amp;$C5267&amp;$B5267,Mapping!$C:$G,3,0)</f>
        <v>Beauty</v>
      </c>
      <c r="I5267" t="str">
        <f>VLOOKUP($A5267&amp;$C5267&amp;$B5267,Mapping!$C:$G,4,0)</f>
        <v>PIZ BUIN</v>
      </c>
      <c r="J5267" t="str">
        <f t="shared" si="82"/>
        <v>PIZ BUIN SUN</v>
      </c>
      <c r="K5267" t="str">
        <f>VLOOKUP($A5267&amp;$C5267&amp;$B5267,Mapping!$C:$G,5,0)</f>
        <v>Adult Skin Care</v>
      </c>
      <c r="L5267" t="str">
        <f>VLOOKUP(J5267&amp;H5267,Mapping!J:K,2,0)</f>
        <v>Piz Buin Sun Pharma</v>
      </c>
      <c r="M5267" t="str">
        <f>IF(OR(I5267="PIZ BUIN",I5267="LISTERINE"),VLOOKUP(E5267,MAPEO!C:D,2,0)&amp;" "&amp;H5267,VLOOKUP(E5267,MAPEO!C:D,2,0))</f>
        <v>Piz Buin Sun Protection Beauty</v>
      </c>
      <c r="N5267">
        <f>VLOOKUP(F5267,MD!A:B,2,0)</f>
        <v>0</v>
      </c>
    </row>
    <row r="5268" spans="1:14">
      <c r="A5268" t="s">
        <v>133</v>
      </c>
      <c r="B5268" t="s">
        <v>0</v>
      </c>
      <c r="C5268" t="s">
        <v>249</v>
      </c>
      <c r="D5268" t="s">
        <v>407</v>
      </c>
      <c r="E5268" t="s">
        <v>635</v>
      </c>
      <c r="F5268" t="s">
        <v>489</v>
      </c>
      <c r="G5268" s="3">
        <v>18419.63</v>
      </c>
      <c r="H5268" s="3" t="str">
        <f>VLOOKUP($A5268&amp;$C5268&amp;$B5268,Mapping!$C:$G,3,0)</f>
        <v>Beauty</v>
      </c>
      <c r="I5268" t="str">
        <f>VLOOKUP($A5268&amp;$C5268&amp;$B5268,Mapping!$C:$G,4,0)</f>
        <v>PIZ BUIN</v>
      </c>
      <c r="J5268" t="str">
        <f t="shared" si="82"/>
        <v>PIZ BUIN SUN</v>
      </c>
      <c r="K5268" t="str">
        <f>VLOOKUP($A5268&amp;$C5268&amp;$B5268,Mapping!$C:$G,5,0)</f>
        <v>Adult Skin Care</v>
      </c>
      <c r="L5268" t="str">
        <f>VLOOKUP(J5268&amp;H5268,Mapping!J:K,2,0)</f>
        <v>Piz Buin Sun Pharma</v>
      </c>
      <c r="M5268" t="str">
        <f>IF(OR(I5268="PIZ BUIN",I5268="LISTERINE"),VLOOKUP(E5268,MAPEO!C:D,2,0)&amp;" "&amp;H5268,VLOOKUP(E5268,MAPEO!C:D,2,0))</f>
        <v>Piz Buin Sun Protection Beauty</v>
      </c>
      <c r="N5268">
        <f>VLOOKUP(F5268,MD!A:B,2,0)</f>
        <v>0</v>
      </c>
    </row>
    <row r="5269" spans="1:14">
      <c r="A5269" t="s">
        <v>133</v>
      </c>
      <c r="B5269" t="s">
        <v>0</v>
      </c>
      <c r="C5269" t="s">
        <v>249</v>
      </c>
      <c r="D5269" t="s">
        <v>407</v>
      </c>
      <c r="E5269" t="s">
        <v>635</v>
      </c>
      <c r="F5269" t="s">
        <v>490</v>
      </c>
      <c r="G5269" s="3">
        <v>36309.760000000002</v>
      </c>
      <c r="H5269" s="3" t="str">
        <f>VLOOKUP($A5269&amp;$C5269&amp;$B5269,Mapping!$C:$G,3,0)</f>
        <v>Beauty</v>
      </c>
      <c r="I5269" t="str">
        <f>VLOOKUP($A5269&amp;$C5269&amp;$B5269,Mapping!$C:$G,4,0)</f>
        <v>PIZ BUIN</v>
      </c>
      <c r="J5269" t="str">
        <f t="shared" si="82"/>
        <v>PIZ BUIN SUN</v>
      </c>
      <c r="K5269" t="str">
        <f>VLOOKUP($A5269&amp;$C5269&amp;$B5269,Mapping!$C:$G,5,0)</f>
        <v>Adult Skin Care</v>
      </c>
      <c r="L5269" t="str">
        <f>VLOOKUP(J5269&amp;H5269,Mapping!J:K,2,0)</f>
        <v>Piz Buin Sun Pharma</v>
      </c>
      <c r="M5269" t="str">
        <f>IF(OR(I5269="PIZ BUIN",I5269="LISTERINE"),VLOOKUP(E5269,MAPEO!C:D,2,0)&amp;" "&amp;H5269,VLOOKUP(E5269,MAPEO!C:D,2,0))</f>
        <v>Piz Buin Sun Protection Beauty</v>
      </c>
      <c r="N5269">
        <f>VLOOKUP(F5269,MD!A:B,2,0)</f>
        <v>0</v>
      </c>
    </row>
    <row r="5270" spans="1:14">
      <c r="A5270" t="s">
        <v>133</v>
      </c>
      <c r="B5270" t="s">
        <v>0</v>
      </c>
      <c r="C5270" t="s">
        <v>249</v>
      </c>
      <c r="D5270" t="s">
        <v>407</v>
      </c>
      <c r="E5270" t="s">
        <v>635</v>
      </c>
      <c r="F5270" t="s">
        <v>491</v>
      </c>
      <c r="G5270" s="3">
        <v>-2078.3200000000002</v>
      </c>
      <c r="H5270" s="3" t="str">
        <f>VLOOKUP($A5270&amp;$C5270&amp;$B5270,Mapping!$C:$G,3,0)</f>
        <v>Beauty</v>
      </c>
      <c r="I5270" t="str">
        <f>VLOOKUP($A5270&amp;$C5270&amp;$B5270,Mapping!$C:$G,4,0)</f>
        <v>PIZ BUIN</v>
      </c>
      <c r="J5270" t="str">
        <f t="shared" si="82"/>
        <v>PIZ BUIN SUN</v>
      </c>
      <c r="K5270" t="str">
        <f>VLOOKUP($A5270&amp;$C5270&amp;$B5270,Mapping!$C:$G,5,0)</f>
        <v>Adult Skin Care</v>
      </c>
      <c r="L5270" t="str">
        <f>VLOOKUP(J5270&amp;H5270,Mapping!J:K,2,0)</f>
        <v>Piz Buin Sun Pharma</v>
      </c>
      <c r="M5270" t="str">
        <f>IF(OR(I5270="PIZ BUIN",I5270="LISTERINE"),VLOOKUP(E5270,MAPEO!C:D,2,0)&amp;" "&amp;H5270,VLOOKUP(E5270,MAPEO!C:D,2,0))</f>
        <v>Piz Buin Sun Protection Beauty</v>
      </c>
      <c r="N5270">
        <f>VLOOKUP(F5270,MD!A:B,2,0)</f>
        <v>0</v>
      </c>
    </row>
    <row r="5271" spans="1:14">
      <c r="A5271" t="s">
        <v>133</v>
      </c>
      <c r="B5271" t="s">
        <v>0</v>
      </c>
      <c r="C5271" t="s">
        <v>249</v>
      </c>
      <c r="D5271" t="s">
        <v>407</v>
      </c>
      <c r="E5271" t="s">
        <v>635</v>
      </c>
      <c r="F5271" t="s">
        <v>492</v>
      </c>
      <c r="G5271" s="3">
        <v>-15333.09</v>
      </c>
      <c r="H5271" s="3" t="str">
        <f>VLOOKUP($A5271&amp;$C5271&amp;$B5271,Mapping!$C:$G,3,0)</f>
        <v>Beauty</v>
      </c>
      <c r="I5271" t="str">
        <f>VLOOKUP($A5271&amp;$C5271&amp;$B5271,Mapping!$C:$G,4,0)</f>
        <v>PIZ BUIN</v>
      </c>
      <c r="J5271" t="str">
        <f t="shared" si="82"/>
        <v>PIZ BUIN SUN</v>
      </c>
      <c r="K5271" t="str">
        <f>VLOOKUP($A5271&amp;$C5271&amp;$B5271,Mapping!$C:$G,5,0)</f>
        <v>Adult Skin Care</v>
      </c>
      <c r="L5271" t="str">
        <f>VLOOKUP(J5271&amp;H5271,Mapping!J:K,2,0)</f>
        <v>Piz Buin Sun Pharma</v>
      </c>
      <c r="M5271" t="str">
        <f>IF(OR(I5271="PIZ BUIN",I5271="LISTERINE"),VLOOKUP(E5271,MAPEO!C:D,2,0)&amp;" "&amp;H5271,VLOOKUP(E5271,MAPEO!C:D,2,0))</f>
        <v>Piz Buin Sun Protection Beauty</v>
      </c>
      <c r="N5271">
        <f>VLOOKUP(F5271,MD!A:B,2,0)</f>
        <v>0</v>
      </c>
    </row>
    <row r="5272" spans="1:14">
      <c r="A5272" t="s">
        <v>133</v>
      </c>
      <c r="B5272" t="s">
        <v>0</v>
      </c>
      <c r="C5272" t="s">
        <v>249</v>
      </c>
      <c r="D5272" t="s">
        <v>407</v>
      </c>
      <c r="E5272" t="s">
        <v>635</v>
      </c>
      <c r="F5272" t="s">
        <v>493</v>
      </c>
      <c r="G5272" s="3">
        <v>-108323.28</v>
      </c>
      <c r="H5272" s="3" t="str">
        <f>VLOOKUP($A5272&amp;$C5272&amp;$B5272,Mapping!$C:$G,3,0)</f>
        <v>Beauty</v>
      </c>
      <c r="I5272" t="str">
        <f>VLOOKUP($A5272&amp;$C5272&amp;$B5272,Mapping!$C:$G,4,0)</f>
        <v>PIZ BUIN</v>
      </c>
      <c r="J5272" t="str">
        <f t="shared" si="82"/>
        <v>PIZ BUIN SUN</v>
      </c>
      <c r="K5272" t="str">
        <f>VLOOKUP($A5272&amp;$C5272&amp;$B5272,Mapping!$C:$G,5,0)</f>
        <v>Adult Skin Care</v>
      </c>
      <c r="L5272" t="str">
        <f>VLOOKUP(J5272&amp;H5272,Mapping!J:K,2,0)</f>
        <v>Piz Buin Sun Pharma</v>
      </c>
      <c r="M5272" t="str">
        <f>IF(OR(I5272="PIZ BUIN",I5272="LISTERINE"),VLOOKUP(E5272,MAPEO!C:D,2,0)&amp;" "&amp;H5272,VLOOKUP(E5272,MAPEO!C:D,2,0))</f>
        <v>Piz Buin Sun Protection Beauty</v>
      </c>
      <c r="N5272">
        <f>VLOOKUP(F5272,MD!A:B,2,0)</f>
        <v>0</v>
      </c>
    </row>
    <row r="5273" spans="1:14">
      <c r="A5273" t="s">
        <v>133</v>
      </c>
      <c r="B5273" t="s">
        <v>0</v>
      </c>
      <c r="C5273" t="s">
        <v>249</v>
      </c>
      <c r="D5273" t="s">
        <v>407</v>
      </c>
      <c r="E5273" t="s">
        <v>635</v>
      </c>
      <c r="F5273" t="s">
        <v>95</v>
      </c>
      <c r="G5273" s="3">
        <v>-544.17999999999995</v>
      </c>
      <c r="H5273" s="3" t="str">
        <f>VLOOKUP($A5273&amp;$C5273&amp;$B5273,Mapping!$C:$G,3,0)</f>
        <v>Beauty</v>
      </c>
      <c r="I5273" t="str">
        <f>VLOOKUP($A5273&amp;$C5273&amp;$B5273,Mapping!$C:$G,4,0)</f>
        <v>PIZ BUIN</v>
      </c>
      <c r="J5273" t="str">
        <f t="shared" si="82"/>
        <v>PIZ BUIN SUN</v>
      </c>
      <c r="K5273" t="str">
        <f>VLOOKUP($A5273&amp;$C5273&amp;$B5273,Mapping!$C:$G,5,0)</f>
        <v>Adult Skin Care</v>
      </c>
      <c r="L5273" t="str">
        <f>VLOOKUP(J5273&amp;H5273,Mapping!J:K,2,0)</f>
        <v>Piz Buin Sun Pharma</v>
      </c>
      <c r="M5273" t="str">
        <f>IF(OR(I5273="PIZ BUIN",I5273="LISTERINE"),VLOOKUP(E5273,MAPEO!C:D,2,0)&amp;" "&amp;H5273,VLOOKUP(E5273,MAPEO!C:D,2,0))</f>
        <v>Piz Buin Sun Protection Beauty</v>
      </c>
      <c r="N5273" t="str">
        <f>VLOOKUP(F5273,MD!A:B,2,0)</f>
        <v>YTD 2015</v>
      </c>
    </row>
    <row r="5274" spans="1:14">
      <c r="A5274" t="s">
        <v>133</v>
      </c>
      <c r="B5274" t="s">
        <v>0</v>
      </c>
      <c r="C5274" t="s">
        <v>249</v>
      </c>
      <c r="D5274" t="s">
        <v>407</v>
      </c>
      <c r="E5274" t="s">
        <v>635</v>
      </c>
      <c r="F5274" t="s">
        <v>96</v>
      </c>
      <c r="G5274" s="3">
        <v>118436.72</v>
      </c>
      <c r="H5274" s="3" t="str">
        <f>VLOOKUP($A5274&amp;$C5274&amp;$B5274,Mapping!$C:$G,3,0)</f>
        <v>Beauty</v>
      </c>
      <c r="I5274" t="str">
        <f>VLOOKUP($A5274&amp;$C5274&amp;$B5274,Mapping!$C:$G,4,0)</f>
        <v>PIZ BUIN</v>
      </c>
      <c r="J5274" t="str">
        <f t="shared" si="82"/>
        <v>PIZ BUIN SUN</v>
      </c>
      <c r="K5274" t="str">
        <f>VLOOKUP($A5274&amp;$C5274&amp;$B5274,Mapping!$C:$G,5,0)</f>
        <v>Adult Skin Care</v>
      </c>
      <c r="L5274" t="str">
        <f>VLOOKUP(J5274&amp;H5274,Mapping!J:K,2,0)</f>
        <v>Piz Buin Sun Pharma</v>
      </c>
      <c r="M5274" t="str">
        <f>IF(OR(I5274="PIZ BUIN",I5274="LISTERINE"),VLOOKUP(E5274,MAPEO!C:D,2,0)&amp;" "&amp;H5274,VLOOKUP(E5274,MAPEO!C:D,2,0))</f>
        <v>Piz Buin Sun Protection Beauty</v>
      </c>
      <c r="N5274" t="str">
        <f>VLOOKUP(F5274,MD!A:B,2,0)</f>
        <v>YTD 2015</v>
      </c>
    </row>
    <row r="5275" spans="1:14">
      <c r="A5275" t="s">
        <v>133</v>
      </c>
      <c r="B5275" t="s">
        <v>0</v>
      </c>
      <c r="C5275" t="s">
        <v>249</v>
      </c>
      <c r="D5275" t="s">
        <v>407</v>
      </c>
      <c r="E5275" t="s">
        <v>635</v>
      </c>
      <c r="F5275" t="s">
        <v>97</v>
      </c>
      <c r="G5275" s="3">
        <v>260399.4</v>
      </c>
      <c r="H5275" s="3" t="str">
        <f>VLOOKUP($A5275&amp;$C5275&amp;$B5275,Mapping!$C:$G,3,0)</f>
        <v>Beauty</v>
      </c>
      <c r="I5275" t="str">
        <f>VLOOKUP($A5275&amp;$C5275&amp;$B5275,Mapping!$C:$G,4,0)</f>
        <v>PIZ BUIN</v>
      </c>
      <c r="J5275" t="str">
        <f t="shared" si="82"/>
        <v>PIZ BUIN SUN</v>
      </c>
      <c r="K5275" t="str">
        <f>VLOOKUP($A5275&amp;$C5275&amp;$B5275,Mapping!$C:$G,5,0)</f>
        <v>Adult Skin Care</v>
      </c>
      <c r="L5275" t="str">
        <f>VLOOKUP(J5275&amp;H5275,Mapping!J:K,2,0)</f>
        <v>Piz Buin Sun Pharma</v>
      </c>
      <c r="M5275" t="str">
        <f>IF(OR(I5275="PIZ BUIN",I5275="LISTERINE"),VLOOKUP(E5275,MAPEO!C:D,2,0)&amp;" "&amp;H5275,VLOOKUP(E5275,MAPEO!C:D,2,0))</f>
        <v>Piz Buin Sun Protection Beauty</v>
      </c>
      <c r="N5275" t="str">
        <f>VLOOKUP(F5275,MD!A:B,2,0)</f>
        <v>YTD 2015</v>
      </c>
    </row>
    <row r="5276" spans="1:14">
      <c r="A5276" t="s">
        <v>133</v>
      </c>
      <c r="B5276" t="s">
        <v>0</v>
      </c>
      <c r="C5276" t="s">
        <v>249</v>
      </c>
      <c r="D5276" t="s">
        <v>407</v>
      </c>
      <c r="E5276" t="s">
        <v>635</v>
      </c>
      <c r="F5276" t="s">
        <v>101</v>
      </c>
      <c r="G5276" s="3">
        <v>101009.7</v>
      </c>
      <c r="H5276" s="3" t="str">
        <f>VLOOKUP($A5276&amp;$C5276&amp;$B5276,Mapping!$C:$G,3,0)</f>
        <v>Beauty</v>
      </c>
      <c r="I5276" t="str">
        <f>VLOOKUP($A5276&amp;$C5276&amp;$B5276,Mapping!$C:$G,4,0)</f>
        <v>PIZ BUIN</v>
      </c>
      <c r="J5276" t="str">
        <f t="shared" si="82"/>
        <v>PIZ BUIN SUN</v>
      </c>
      <c r="K5276" t="str">
        <f>VLOOKUP($A5276&amp;$C5276&amp;$B5276,Mapping!$C:$G,5,0)</f>
        <v>Adult Skin Care</v>
      </c>
      <c r="L5276" t="str">
        <f>VLOOKUP(J5276&amp;H5276,Mapping!J:K,2,0)</f>
        <v>Piz Buin Sun Pharma</v>
      </c>
      <c r="M5276" t="str">
        <f>IF(OR(I5276="PIZ BUIN",I5276="LISTERINE"),VLOOKUP(E5276,MAPEO!C:D,2,0)&amp;" "&amp;H5276,VLOOKUP(E5276,MAPEO!C:D,2,0))</f>
        <v>Piz Buin Sun Protection Beauty</v>
      </c>
      <c r="N5276" t="str">
        <f>VLOOKUP(F5276,MD!A:B,2,0)</f>
        <v>YTD 2015</v>
      </c>
    </row>
    <row r="5277" spans="1:14">
      <c r="A5277" t="s">
        <v>133</v>
      </c>
      <c r="B5277" t="s">
        <v>0</v>
      </c>
      <c r="C5277" t="s">
        <v>249</v>
      </c>
      <c r="D5277" t="s">
        <v>407</v>
      </c>
      <c r="E5277" t="s">
        <v>635</v>
      </c>
      <c r="F5277" t="s">
        <v>104</v>
      </c>
      <c r="G5277" s="3">
        <v>43973.75</v>
      </c>
      <c r="H5277" s="3" t="str">
        <f>VLOOKUP($A5277&amp;$C5277&amp;$B5277,Mapping!$C:$G,3,0)</f>
        <v>Beauty</v>
      </c>
      <c r="I5277" t="str">
        <f>VLOOKUP($A5277&amp;$C5277&amp;$B5277,Mapping!$C:$G,4,0)</f>
        <v>PIZ BUIN</v>
      </c>
      <c r="J5277" t="str">
        <f t="shared" si="82"/>
        <v>PIZ BUIN SUN</v>
      </c>
      <c r="K5277" t="str">
        <f>VLOOKUP($A5277&amp;$C5277&amp;$B5277,Mapping!$C:$G,5,0)</f>
        <v>Adult Skin Care</v>
      </c>
      <c r="L5277" t="str">
        <f>VLOOKUP(J5277&amp;H5277,Mapping!J:K,2,0)</f>
        <v>Piz Buin Sun Pharma</v>
      </c>
      <c r="M5277" t="str">
        <f>IF(OR(I5277="PIZ BUIN",I5277="LISTERINE"),VLOOKUP(E5277,MAPEO!C:D,2,0)&amp;" "&amp;H5277,VLOOKUP(E5277,MAPEO!C:D,2,0))</f>
        <v>Piz Buin Sun Protection Beauty</v>
      </c>
      <c r="N5277" t="str">
        <f>VLOOKUP(F5277,MD!A:B,2,0)</f>
        <v>YTD 2015</v>
      </c>
    </row>
    <row r="5278" spans="1:14">
      <c r="A5278" t="s">
        <v>133</v>
      </c>
      <c r="B5278" t="s">
        <v>0</v>
      </c>
      <c r="C5278" t="s">
        <v>249</v>
      </c>
      <c r="D5278" t="s">
        <v>407</v>
      </c>
      <c r="E5278" t="s">
        <v>635</v>
      </c>
      <c r="F5278" t="s">
        <v>105</v>
      </c>
      <c r="G5278" s="3">
        <v>90687.32</v>
      </c>
      <c r="H5278" s="3" t="str">
        <f>VLOOKUP($A5278&amp;$C5278&amp;$B5278,Mapping!$C:$G,3,0)</f>
        <v>Beauty</v>
      </c>
      <c r="I5278" t="str">
        <f>VLOOKUP($A5278&amp;$C5278&amp;$B5278,Mapping!$C:$G,4,0)</f>
        <v>PIZ BUIN</v>
      </c>
      <c r="J5278" t="str">
        <f t="shared" si="82"/>
        <v>PIZ BUIN SUN</v>
      </c>
      <c r="K5278" t="str">
        <f>VLOOKUP($A5278&amp;$C5278&amp;$B5278,Mapping!$C:$G,5,0)</f>
        <v>Adult Skin Care</v>
      </c>
      <c r="L5278" t="str">
        <f>VLOOKUP(J5278&amp;H5278,Mapping!J:K,2,0)</f>
        <v>Piz Buin Sun Pharma</v>
      </c>
      <c r="M5278" t="str">
        <f>IF(OR(I5278="PIZ BUIN",I5278="LISTERINE"),VLOOKUP(E5278,MAPEO!C:D,2,0)&amp;" "&amp;H5278,VLOOKUP(E5278,MAPEO!C:D,2,0))</f>
        <v>Piz Buin Sun Protection Beauty</v>
      </c>
      <c r="N5278" t="str">
        <f>VLOOKUP(F5278,MD!A:B,2,0)</f>
        <v>YTD 2015</v>
      </c>
    </row>
    <row r="5279" spans="1:14">
      <c r="A5279" t="s">
        <v>133</v>
      </c>
      <c r="B5279" t="s">
        <v>0</v>
      </c>
      <c r="C5279" t="s">
        <v>249</v>
      </c>
      <c r="D5279" t="s">
        <v>407</v>
      </c>
      <c r="E5279" t="s">
        <v>635</v>
      </c>
      <c r="F5279" t="s">
        <v>106</v>
      </c>
      <c r="G5279" s="3">
        <v>101869.25</v>
      </c>
      <c r="H5279" s="3" t="str">
        <f>VLOOKUP($A5279&amp;$C5279&amp;$B5279,Mapping!$C:$G,3,0)</f>
        <v>Beauty</v>
      </c>
      <c r="I5279" t="str">
        <f>VLOOKUP($A5279&amp;$C5279&amp;$B5279,Mapping!$C:$G,4,0)</f>
        <v>PIZ BUIN</v>
      </c>
      <c r="J5279" t="str">
        <f t="shared" si="82"/>
        <v>PIZ BUIN SUN</v>
      </c>
      <c r="K5279" t="str">
        <f>VLOOKUP($A5279&amp;$C5279&amp;$B5279,Mapping!$C:$G,5,0)</f>
        <v>Adult Skin Care</v>
      </c>
      <c r="L5279" t="str">
        <f>VLOOKUP(J5279&amp;H5279,Mapping!J:K,2,0)</f>
        <v>Piz Buin Sun Pharma</v>
      </c>
      <c r="M5279" t="str">
        <f>IF(OR(I5279="PIZ BUIN",I5279="LISTERINE"),VLOOKUP(E5279,MAPEO!C:D,2,0)&amp;" "&amp;H5279,VLOOKUP(E5279,MAPEO!C:D,2,0))</f>
        <v>Piz Buin Sun Protection Beauty</v>
      </c>
      <c r="N5279" t="str">
        <f>VLOOKUP(F5279,MD!A:B,2,0)</f>
        <v>YTD 2015</v>
      </c>
    </row>
    <row r="5280" spans="1:14">
      <c r="A5280" t="s">
        <v>133</v>
      </c>
      <c r="B5280" t="s">
        <v>0</v>
      </c>
      <c r="C5280" t="s">
        <v>249</v>
      </c>
      <c r="D5280" t="s">
        <v>407</v>
      </c>
      <c r="E5280" t="s">
        <v>635</v>
      </c>
      <c r="F5280" t="s">
        <v>108</v>
      </c>
      <c r="G5280" s="3">
        <v>28747.99</v>
      </c>
      <c r="H5280" s="3" t="str">
        <f>VLOOKUP($A5280&amp;$C5280&amp;$B5280,Mapping!$C:$G,3,0)</f>
        <v>Beauty</v>
      </c>
      <c r="I5280" t="str">
        <f>VLOOKUP($A5280&amp;$C5280&amp;$B5280,Mapping!$C:$G,4,0)</f>
        <v>PIZ BUIN</v>
      </c>
      <c r="J5280" t="str">
        <f t="shared" si="82"/>
        <v>PIZ BUIN SUN</v>
      </c>
      <c r="K5280" t="str">
        <f>VLOOKUP($A5280&amp;$C5280&amp;$B5280,Mapping!$C:$G,5,0)</f>
        <v>Adult Skin Care</v>
      </c>
      <c r="L5280" t="str">
        <f>VLOOKUP(J5280&amp;H5280,Mapping!J:K,2,0)</f>
        <v>Piz Buin Sun Pharma</v>
      </c>
      <c r="M5280" t="str">
        <f>IF(OR(I5280="PIZ BUIN",I5280="LISTERINE"),VLOOKUP(E5280,MAPEO!C:D,2,0)&amp;" "&amp;H5280,VLOOKUP(E5280,MAPEO!C:D,2,0))</f>
        <v>Piz Buin Sun Protection Beauty</v>
      </c>
      <c r="N5280">
        <f>VLOOKUP(F5280,MD!A:B,2,0)</f>
        <v>0</v>
      </c>
    </row>
    <row r="5281" spans="1:14">
      <c r="A5281" t="s">
        <v>133</v>
      </c>
      <c r="B5281" t="s">
        <v>0</v>
      </c>
      <c r="C5281" t="s">
        <v>249</v>
      </c>
      <c r="D5281" t="s">
        <v>407</v>
      </c>
      <c r="E5281" t="s">
        <v>635</v>
      </c>
      <c r="F5281" t="s">
        <v>109</v>
      </c>
      <c r="G5281" s="3">
        <v>1362.89</v>
      </c>
      <c r="H5281" s="3" t="str">
        <f>VLOOKUP($A5281&amp;$C5281&amp;$B5281,Mapping!$C:$G,3,0)</f>
        <v>Beauty</v>
      </c>
      <c r="I5281" t="str">
        <f>VLOOKUP($A5281&amp;$C5281&amp;$B5281,Mapping!$C:$G,4,0)</f>
        <v>PIZ BUIN</v>
      </c>
      <c r="J5281" t="str">
        <f t="shared" si="82"/>
        <v>PIZ BUIN SUN</v>
      </c>
      <c r="K5281" t="str">
        <f>VLOOKUP($A5281&amp;$C5281&amp;$B5281,Mapping!$C:$G,5,0)</f>
        <v>Adult Skin Care</v>
      </c>
      <c r="L5281" t="str">
        <f>VLOOKUP(J5281&amp;H5281,Mapping!J:K,2,0)</f>
        <v>Piz Buin Sun Pharma</v>
      </c>
      <c r="M5281" t="str">
        <f>IF(OR(I5281="PIZ BUIN",I5281="LISTERINE"),VLOOKUP(E5281,MAPEO!C:D,2,0)&amp;" "&amp;H5281,VLOOKUP(E5281,MAPEO!C:D,2,0))</f>
        <v>Piz Buin Sun Protection Beauty</v>
      </c>
      <c r="N5281">
        <f>VLOOKUP(F5281,MD!A:B,2,0)</f>
        <v>0</v>
      </c>
    </row>
    <row r="5282" spans="1:14">
      <c r="A5282" t="s">
        <v>133</v>
      </c>
      <c r="B5282" t="s">
        <v>0</v>
      </c>
      <c r="C5282" t="s">
        <v>249</v>
      </c>
      <c r="D5282" t="s">
        <v>407</v>
      </c>
      <c r="E5282" t="s">
        <v>635</v>
      </c>
      <c r="F5282" t="s">
        <v>110</v>
      </c>
      <c r="G5282" s="3">
        <v>-7684.53</v>
      </c>
      <c r="H5282" s="3" t="str">
        <f>VLOOKUP($A5282&amp;$C5282&amp;$B5282,Mapping!$C:$G,3,0)</f>
        <v>Beauty</v>
      </c>
      <c r="I5282" t="str">
        <f>VLOOKUP($A5282&amp;$C5282&amp;$B5282,Mapping!$C:$G,4,0)</f>
        <v>PIZ BUIN</v>
      </c>
      <c r="J5282" t="str">
        <f t="shared" si="82"/>
        <v>PIZ BUIN SUN</v>
      </c>
      <c r="K5282" t="str">
        <f>VLOOKUP($A5282&amp;$C5282&amp;$B5282,Mapping!$C:$G,5,0)</f>
        <v>Adult Skin Care</v>
      </c>
      <c r="L5282" t="str">
        <f>VLOOKUP(J5282&amp;H5282,Mapping!J:K,2,0)</f>
        <v>Piz Buin Sun Pharma</v>
      </c>
      <c r="M5282" t="str">
        <f>IF(OR(I5282="PIZ BUIN",I5282="LISTERINE"),VLOOKUP(E5282,MAPEO!C:D,2,0)&amp;" "&amp;H5282,VLOOKUP(E5282,MAPEO!C:D,2,0))</f>
        <v>Piz Buin Sun Protection Beauty</v>
      </c>
      <c r="N5282">
        <f>VLOOKUP(F5282,MD!A:B,2,0)</f>
        <v>0</v>
      </c>
    </row>
    <row r="5283" spans="1:14">
      <c r="A5283" t="s">
        <v>133</v>
      </c>
      <c r="B5283" t="s">
        <v>0</v>
      </c>
      <c r="C5283" t="s">
        <v>249</v>
      </c>
      <c r="D5283" t="s">
        <v>407</v>
      </c>
      <c r="E5283" t="s">
        <v>635</v>
      </c>
      <c r="F5283" t="s">
        <v>111</v>
      </c>
      <c r="G5283" s="3">
        <v>-70166.850000000006</v>
      </c>
      <c r="H5283" s="3" t="str">
        <f>VLOOKUP($A5283&amp;$C5283&amp;$B5283,Mapping!$C:$G,3,0)</f>
        <v>Beauty</v>
      </c>
      <c r="I5283" t="str">
        <f>VLOOKUP($A5283&amp;$C5283&amp;$B5283,Mapping!$C:$G,4,0)</f>
        <v>PIZ BUIN</v>
      </c>
      <c r="J5283" t="str">
        <f t="shared" si="82"/>
        <v>PIZ BUIN SUN</v>
      </c>
      <c r="K5283" t="str">
        <f>VLOOKUP($A5283&amp;$C5283&amp;$B5283,Mapping!$C:$G,5,0)</f>
        <v>Adult Skin Care</v>
      </c>
      <c r="L5283" t="str">
        <f>VLOOKUP(J5283&amp;H5283,Mapping!J:K,2,0)</f>
        <v>Piz Buin Sun Pharma</v>
      </c>
      <c r="M5283" t="str">
        <f>IF(OR(I5283="PIZ BUIN",I5283="LISTERINE"),VLOOKUP(E5283,MAPEO!C:D,2,0)&amp;" "&amp;H5283,VLOOKUP(E5283,MAPEO!C:D,2,0))</f>
        <v>Piz Buin Sun Protection Beauty</v>
      </c>
      <c r="N5283">
        <f>VLOOKUP(F5283,MD!A:B,2,0)</f>
        <v>0</v>
      </c>
    </row>
    <row r="5284" spans="1:14">
      <c r="A5284" t="s">
        <v>133</v>
      </c>
      <c r="B5284" t="s">
        <v>0</v>
      </c>
      <c r="C5284" t="s">
        <v>249</v>
      </c>
      <c r="D5284" t="s">
        <v>407</v>
      </c>
      <c r="E5284" t="s">
        <v>635</v>
      </c>
      <c r="F5284" t="s">
        <v>114</v>
      </c>
      <c r="G5284" s="3">
        <v>-31953.09</v>
      </c>
      <c r="H5284" s="3" t="str">
        <f>VLOOKUP($A5284&amp;$C5284&amp;$B5284,Mapping!$C:$G,3,0)</f>
        <v>Beauty</v>
      </c>
      <c r="I5284" t="str">
        <f>VLOOKUP($A5284&amp;$C5284&amp;$B5284,Mapping!$C:$G,4,0)</f>
        <v>PIZ BUIN</v>
      </c>
      <c r="J5284" t="str">
        <f t="shared" si="82"/>
        <v>PIZ BUIN SUN</v>
      </c>
      <c r="K5284" t="str">
        <f>VLOOKUP($A5284&amp;$C5284&amp;$B5284,Mapping!$C:$G,5,0)</f>
        <v>Adult Skin Care</v>
      </c>
      <c r="L5284" t="str">
        <f>VLOOKUP(J5284&amp;H5284,Mapping!J:K,2,0)</f>
        <v>Piz Buin Sun Pharma</v>
      </c>
      <c r="M5284" t="str">
        <f>IF(OR(I5284="PIZ BUIN",I5284="LISTERINE"),VLOOKUP(E5284,MAPEO!C:D,2,0)&amp;" "&amp;H5284,VLOOKUP(E5284,MAPEO!C:D,2,0))</f>
        <v>Piz Buin Sun Protection Beauty</v>
      </c>
      <c r="N5284">
        <f>VLOOKUP(F5284,MD!A:B,2,0)</f>
        <v>0</v>
      </c>
    </row>
    <row r="5285" spans="1:14">
      <c r="A5285" t="s">
        <v>133</v>
      </c>
      <c r="B5285" t="s">
        <v>0</v>
      </c>
      <c r="C5285" t="s">
        <v>249</v>
      </c>
      <c r="D5285" t="s">
        <v>407</v>
      </c>
      <c r="E5285" t="s">
        <v>635</v>
      </c>
      <c r="F5285" t="s">
        <v>115</v>
      </c>
      <c r="G5285" s="3">
        <v>-3658.78</v>
      </c>
      <c r="H5285" s="3" t="str">
        <f>VLOOKUP($A5285&amp;$C5285&amp;$B5285,Mapping!$C:$G,3,0)</f>
        <v>Beauty</v>
      </c>
      <c r="I5285" t="str">
        <f>VLOOKUP($A5285&amp;$C5285&amp;$B5285,Mapping!$C:$G,4,0)</f>
        <v>PIZ BUIN</v>
      </c>
      <c r="J5285" t="str">
        <f t="shared" si="82"/>
        <v>PIZ BUIN SUN</v>
      </c>
      <c r="K5285" t="str">
        <f>VLOOKUP($A5285&amp;$C5285&amp;$B5285,Mapping!$C:$G,5,0)</f>
        <v>Adult Skin Care</v>
      </c>
      <c r="L5285" t="str">
        <f>VLOOKUP(J5285&amp;H5285,Mapping!J:K,2,0)</f>
        <v>Piz Buin Sun Pharma</v>
      </c>
      <c r="M5285" t="str">
        <f>IF(OR(I5285="PIZ BUIN",I5285="LISTERINE"),VLOOKUP(E5285,MAPEO!C:D,2,0)&amp;" "&amp;H5285,VLOOKUP(E5285,MAPEO!C:D,2,0))</f>
        <v>Piz Buin Sun Protection Beauty</v>
      </c>
      <c r="N5285" t="str">
        <f>VLOOKUP(F5285,MD!A:B,2,0)</f>
        <v>YTD 2016</v>
      </c>
    </row>
    <row r="5286" spans="1:14">
      <c r="A5286" t="s">
        <v>133</v>
      </c>
      <c r="B5286" t="s">
        <v>0</v>
      </c>
      <c r="C5286" t="s">
        <v>249</v>
      </c>
      <c r="D5286" t="s">
        <v>407</v>
      </c>
      <c r="E5286" t="s">
        <v>635</v>
      </c>
      <c r="F5286" t="s">
        <v>117</v>
      </c>
      <c r="G5286" s="3">
        <v>168363.27</v>
      </c>
      <c r="H5286" s="3" t="str">
        <f>VLOOKUP($A5286&amp;$C5286&amp;$B5286,Mapping!$C:$G,3,0)</f>
        <v>Beauty</v>
      </c>
      <c r="I5286" t="str">
        <f>VLOOKUP($A5286&amp;$C5286&amp;$B5286,Mapping!$C:$G,4,0)</f>
        <v>PIZ BUIN</v>
      </c>
      <c r="J5286" t="str">
        <f t="shared" si="82"/>
        <v>PIZ BUIN SUN</v>
      </c>
      <c r="K5286" t="str">
        <f>VLOOKUP($A5286&amp;$C5286&amp;$B5286,Mapping!$C:$G,5,0)</f>
        <v>Adult Skin Care</v>
      </c>
      <c r="L5286" t="str">
        <f>VLOOKUP(J5286&amp;H5286,Mapping!J:K,2,0)</f>
        <v>Piz Buin Sun Pharma</v>
      </c>
      <c r="M5286" t="str">
        <f>IF(OR(I5286="PIZ BUIN",I5286="LISTERINE"),VLOOKUP(E5286,MAPEO!C:D,2,0)&amp;" "&amp;H5286,VLOOKUP(E5286,MAPEO!C:D,2,0))</f>
        <v>Piz Buin Sun Protection Beauty</v>
      </c>
      <c r="N5286" t="str">
        <f>VLOOKUP(F5286,MD!A:B,2,0)</f>
        <v>YTD 2016</v>
      </c>
    </row>
    <row r="5287" spans="1:14">
      <c r="A5287" t="s">
        <v>133</v>
      </c>
      <c r="B5287" t="s">
        <v>0</v>
      </c>
      <c r="C5287" t="s">
        <v>249</v>
      </c>
      <c r="D5287" t="s">
        <v>407</v>
      </c>
      <c r="E5287" t="s">
        <v>635</v>
      </c>
      <c r="F5287" t="s">
        <v>118</v>
      </c>
      <c r="G5287" s="3">
        <v>296563.78000000003</v>
      </c>
      <c r="H5287" s="3" t="str">
        <f>VLOOKUP($A5287&amp;$C5287&amp;$B5287,Mapping!$C:$G,3,0)</f>
        <v>Beauty</v>
      </c>
      <c r="I5287" t="str">
        <f>VLOOKUP($A5287&amp;$C5287&amp;$B5287,Mapping!$C:$G,4,0)</f>
        <v>PIZ BUIN</v>
      </c>
      <c r="J5287" t="str">
        <f t="shared" si="82"/>
        <v>PIZ BUIN SUN</v>
      </c>
      <c r="K5287" t="str">
        <f>VLOOKUP($A5287&amp;$C5287&amp;$B5287,Mapping!$C:$G,5,0)</f>
        <v>Adult Skin Care</v>
      </c>
      <c r="L5287" t="str">
        <f>VLOOKUP(J5287&amp;H5287,Mapping!J:K,2,0)</f>
        <v>Piz Buin Sun Pharma</v>
      </c>
      <c r="M5287" t="str">
        <f>IF(OR(I5287="PIZ BUIN",I5287="LISTERINE"),VLOOKUP(E5287,MAPEO!C:D,2,0)&amp;" "&amp;H5287,VLOOKUP(E5287,MAPEO!C:D,2,0))</f>
        <v>Piz Buin Sun Protection Beauty</v>
      </c>
      <c r="N5287" t="str">
        <f>VLOOKUP(F5287,MD!A:B,2,0)</f>
        <v>YTD 2016</v>
      </c>
    </row>
    <row r="5288" spans="1:14">
      <c r="A5288" t="s">
        <v>133</v>
      </c>
      <c r="B5288" t="s">
        <v>0</v>
      </c>
      <c r="C5288" t="s">
        <v>249</v>
      </c>
      <c r="D5288" t="s">
        <v>407</v>
      </c>
      <c r="E5288" t="s">
        <v>636</v>
      </c>
      <c r="F5288" t="s">
        <v>96</v>
      </c>
      <c r="G5288" s="3">
        <v>53334.31</v>
      </c>
      <c r="H5288" s="3" t="str">
        <f>VLOOKUP($A5288&amp;$C5288&amp;$B5288,Mapping!$C:$G,3,0)</f>
        <v>Beauty</v>
      </c>
      <c r="I5288" t="str">
        <f>VLOOKUP($A5288&amp;$C5288&amp;$B5288,Mapping!$C:$G,4,0)</f>
        <v>PIZ BUIN</v>
      </c>
      <c r="J5288" t="str">
        <f t="shared" si="82"/>
        <v>PIZ BUIN SUN</v>
      </c>
      <c r="K5288" t="str">
        <f>VLOOKUP($A5288&amp;$C5288&amp;$B5288,Mapping!$C:$G,5,0)</f>
        <v>Adult Skin Care</v>
      </c>
      <c r="L5288" t="str">
        <f>VLOOKUP(J5288&amp;H5288,Mapping!J:K,2,0)</f>
        <v>Piz Buin Sun Pharma</v>
      </c>
      <c r="M5288" t="str">
        <f>IF(OR(I5288="PIZ BUIN",I5288="LISTERINE"),VLOOKUP(E5288,MAPEO!C:D,2,0)&amp;" "&amp;H5288,VLOOKUP(E5288,MAPEO!C:D,2,0))</f>
        <v>Piz Buin Sun Protection Beauty</v>
      </c>
      <c r="N5288" t="str">
        <f>VLOOKUP(F5288,MD!A:B,2,0)</f>
        <v>YTD 2015</v>
      </c>
    </row>
    <row r="5289" spans="1:14">
      <c r="A5289" t="s">
        <v>133</v>
      </c>
      <c r="B5289" t="s">
        <v>0</v>
      </c>
      <c r="C5289" t="s">
        <v>249</v>
      </c>
      <c r="D5289" t="s">
        <v>407</v>
      </c>
      <c r="E5289" t="s">
        <v>636</v>
      </c>
      <c r="F5289" t="s">
        <v>97</v>
      </c>
      <c r="G5289" s="3">
        <v>159415.85999999999</v>
      </c>
      <c r="H5289" s="3" t="str">
        <f>VLOOKUP($A5289&amp;$C5289&amp;$B5289,Mapping!$C:$G,3,0)</f>
        <v>Beauty</v>
      </c>
      <c r="I5289" t="str">
        <f>VLOOKUP($A5289&amp;$C5289&amp;$B5289,Mapping!$C:$G,4,0)</f>
        <v>PIZ BUIN</v>
      </c>
      <c r="J5289" t="str">
        <f t="shared" si="82"/>
        <v>PIZ BUIN SUN</v>
      </c>
      <c r="K5289" t="str">
        <f>VLOOKUP($A5289&amp;$C5289&amp;$B5289,Mapping!$C:$G,5,0)</f>
        <v>Adult Skin Care</v>
      </c>
      <c r="L5289" t="str">
        <f>VLOOKUP(J5289&amp;H5289,Mapping!J:K,2,0)</f>
        <v>Piz Buin Sun Pharma</v>
      </c>
      <c r="M5289" t="str">
        <f>IF(OR(I5289="PIZ BUIN",I5289="LISTERINE"),VLOOKUP(E5289,MAPEO!C:D,2,0)&amp;" "&amp;H5289,VLOOKUP(E5289,MAPEO!C:D,2,0))</f>
        <v>Piz Buin Sun Protection Beauty</v>
      </c>
      <c r="N5289" t="str">
        <f>VLOOKUP(F5289,MD!A:B,2,0)</f>
        <v>YTD 2015</v>
      </c>
    </row>
    <row r="5290" spans="1:14">
      <c r="A5290" t="s">
        <v>133</v>
      </c>
      <c r="B5290" t="s">
        <v>0</v>
      </c>
      <c r="C5290" t="s">
        <v>249</v>
      </c>
      <c r="D5290" t="s">
        <v>407</v>
      </c>
      <c r="E5290" t="s">
        <v>636</v>
      </c>
      <c r="F5290" t="s">
        <v>101</v>
      </c>
      <c r="G5290" s="3">
        <v>47125.08</v>
      </c>
      <c r="H5290" s="3" t="str">
        <f>VLOOKUP($A5290&amp;$C5290&amp;$B5290,Mapping!$C:$G,3,0)</f>
        <v>Beauty</v>
      </c>
      <c r="I5290" t="str">
        <f>VLOOKUP($A5290&amp;$C5290&amp;$B5290,Mapping!$C:$G,4,0)</f>
        <v>PIZ BUIN</v>
      </c>
      <c r="J5290" t="str">
        <f t="shared" si="82"/>
        <v>PIZ BUIN SUN</v>
      </c>
      <c r="K5290" t="str">
        <f>VLOOKUP($A5290&amp;$C5290&amp;$B5290,Mapping!$C:$G,5,0)</f>
        <v>Adult Skin Care</v>
      </c>
      <c r="L5290" t="str">
        <f>VLOOKUP(J5290&amp;H5290,Mapping!J:K,2,0)</f>
        <v>Piz Buin Sun Pharma</v>
      </c>
      <c r="M5290" t="str">
        <f>IF(OR(I5290="PIZ BUIN",I5290="LISTERINE"),VLOOKUP(E5290,MAPEO!C:D,2,0)&amp;" "&amp;H5290,VLOOKUP(E5290,MAPEO!C:D,2,0))</f>
        <v>Piz Buin Sun Protection Beauty</v>
      </c>
      <c r="N5290" t="str">
        <f>VLOOKUP(F5290,MD!A:B,2,0)</f>
        <v>YTD 2015</v>
      </c>
    </row>
    <row r="5291" spans="1:14">
      <c r="A5291" t="s">
        <v>133</v>
      </c>
      <c r="B5291" t="s">
        <v>0</v>
      </c>
      <c r="C5291" t="s">
        <v>249</v>
      </c>
      <c r="D5291" t="s">
        <v>407</v>
      </c>
      <c r="E5291" t="s">
        <v>636</v>
      </c>
      <c r="F5291" t="s">
        <v>104</v>
      </c>
      <c r="G5291" s="3">
        <v>16442.689999999999</v>
      </c>
      <c r="H5291" s="3" t="str">
        <f>VLOOKUP($A5291&amp;$C5291&amp;$B5291,Mapping!$C:$G,3,0)</f>
        <v>Beauty</v>
      </c>
      <c r="I5291" t="str">
        <f>VLOOKUP($A5291&amp;$C5291&amp;$B5291,Mapping!$C:$G,4,0)</f>
        <v>PIZ BUIN</v>
      </c>
      <c r="J5291" t="str">
        <f t="shared" si="82"/>
        <v>PIZ BUIN SUN</v>
      </c>
      <c r="K5291" t="str">
        <f>VLOOKUP($A5291&amp;$C5291&amp;$B5291,Mapping!$C:$G,5,0)</f>
        <v>Adult Skin Care</v>
      </c>
      <c r="L5291" t="str">
        <f>VLOOKUP(J5291&amp;H5291,Mapping!J:K,2,0)</f>
        <v>Piz Buin Sun Pharma</v>
      </c>
      <c r="M5291" t="str">
        <f>IF(OR(I5291="PIZ BUIN",I5291="LISTERINE"),VLOOKUP(E5291,MAPEO!C:D,2,0)&amp;" "&amp;H5291,VLOOKUP(E5291,MAPEO!C:D,2,0))</f>
        <v>Piz Buin Sun Protection Beauty</v>
      </c>
      <c r="N5291" t="str">
        <f>VLOOKUP(F5291,MD!A:B,2,0)</f>
        <v>YTD 2015</v>
      </c>
    </row>
    <row r="5292" spans="1:14">
      <c r="A5292" t="s">
        <v>133</v>
      </c>
      <c r="B5292" t="s">
        <v>0</v>
      </c>
      <c r="C5292" t="s">
        <v>249</v>
      </c>
      <c r="D5292" t="s">
        <v>407</v>
      </c>
      <c r="E5292" t="s">
        <v>636</v>
      </c>
      <c r="F5292" t="s">
        <v>105</v>
      </c>
      <c r="G5292" s="3">
        <v>52863.22</v>
      </c>
      <c r="H5292" s="3" t="str">
        <f>VLOOKUP($A5292&amp;$C5292&amp;$B5292,Mapping!$C:$G,3,0)</f>
        <v>Beauty</v>
      </c>
      <c r="I5292" t="str">
        <f>VLOOKUP($A5292&amp;$C5292&amp;$B5292,Mapping!$C:$G,4,0)</f>
        <v>PIZ BUIN</v>
      </c>
      <c r="J5292" t="str">
        <f t="shared" si="82"/>
        <v>PIZ BUIN SUN</v>
      </c>
      <c r="K5292" t="str">
        <f>VLOOKUP($A5292&amp;$C5292&amp;$B5292,Mapping!$C:$G,5,0)</f>
        <v>Adult Skin Care</v>
      </c>
      <c r="L5292" t="str">
        <f>VLOOKUP(J5292&amp;H5292,Mapping!J:K,2,0)</f>
        <v>Piz Buin Sun Pharma</v>
      </c>
      <c r="M5292" t="str">
        <f>IF(OR(I5292="PIZ BUIN",I5292="LISTERINE"),VLOOKUP(E5292,MAPEO!C:D,2,0)&amp;" "&amp;H5292,VLOOKUP(E5292,MAPEO!C:D,2,0))</f>
        <v>Piz Buin Sun Protection Beauty</v>
      </c>
      <c r="N5292" t="str">
        <f>VLOOKUP(F5292,MD!A:B,2,0)</f>
        <v>YTD 2015</v>
      </c>
    </row>
    <row r="5293" spans="1:14">
      <c r="A5293" t="s">
        <v>133</v>
      </c>
      <c r="B5293" t="s">
        <v>0</v>
      </c>
      <c r="C5293" t="s">
        <v>249</v>
      </c>
      <c r="D5293" t="s">
        <v>407</v>
      </c>
      <c r="E5293" t="s">
        <v>636</v>
      </c>
      <c r="F5293" t="s">
        <v>106</v>
      </c>
      <c r="G5293" s="3">
        <v>27574.76</v>
      </c>
      <c r="H5293" s="3" t="str">
        <f>VLOOKUP($A5293&amp;$C5293&amp;$B5293,Mapping!$C:$G,3,0)</f>
        <v>Beauty</v>
      </c>
      <c r="I5293" t="str">
        <f>VLOOKUP($A5293&amp;$C5293&amp;$B5293,Mapping!$C:$G,4,0)</f>
        <v>PIZ BUIN</v>
      </c>
      <c r="J5293" t="str">
        <f t="shared" si="82"/>
        <v>PIZ BUIN SUN</v>
      </c>
      <c r="K5293" t="str">
        <f>VLOOKUP($A5293&amp;$C5293&amp;$B5293,Mapping!$C:$G,5,0)</f>
        <v>Adult Skin Care</v>
      </c>
      <c r="L5293" t="str">
        <f>VLOOKUP(J5293&amp;H5293,Mapping!J:K,2,0)</f>
        <v>Piz Buin Sun Pharma</v>
      </c>
      <c r="M5293" t="str">
        <f>IF(OR(I5293="PIZ BUIN",I5293="LISTERINE"),VLOOKUP(E5293,MAPEO!C:D,2,0)&amp;" "&amp;H5293,VLOOKUP(E5293,MAPEO!C:D,2,0))</f>
        <v>Piz Buin Sun Protection Beauty</v>
      </c>
      <c r="N5293" t="str">
        <f>VLOOKUP(F5293,MD!A:B,2,0)</f>
        <v>YTD 2015</v>
      </c>
    </row>
    <row r="5294" spans="1:14">
      <c r="A5294" t="s">
        <v>133</v>
      </c>
      <c r="B5294" t="s">
        <v>0</v>
      </c>
      <c r="C5294" t="s">
        <v>249</v>
      </c>
      <c r="D5294" t="s">
        <v>407</v>
      </c>
      <c r="E5294" t="s">
        <v>636</v>
      </c>
      <c r="F5294" t="s">
        <v>108</v>
      </c>
      <c r="G5294" s="3">
        <v>15788.93</v>
      </c>
      <c r="H5294" s="3" t="str">
        <f>VLOOKUP($A5294&amp;$C5294&amp;$B5294,Mapping!$C:$G,3,0)</f>
        <v>Beauty</v>
      </c>
      <c r="I5294" t="str">
        <f>VLOOKUP($A5294&amp;$C5294&amp;$B5294,Mapping!$C:$G,4,0)</f>
        <v>PIZ BUIN</v>
      </c>
      <c r="J5294" t="str">
        <f t="shared" si="82"/>
        <v>PIZ BUIN SUN</v>
      </c>
      <c r="K5294" t="str">
        <f>VLOOKUP($A5294&amp;$C5294&amp;$B5294,Mapping!$C:$G,5,0)</f>
        <v>Adult Skin Care</v>
      </c>
      <c r="L5294" t="str">
        <f>VLOOKUP(J5294&amp;H5294,Mapping!J:K,2,0)</f>
        <v>Piz Buin Sun Pharma</v>
      </c>
      <c r="M5294" t="str">
        <f>IF(OR(I5294="PIZ BUIN",I5294="LISTERINE"),VLOOKUP(E5294,MAPEO!C:D,2,0)&amp;" "&amp;H5294,VLOOKUP(E5294,MAPEO!C:D,2,0))</f>
        <v>Piz Buin Sun Protection Beauty</v>
      </c>
      <c r="N5294">
        <f>VLOOKUP(F5294,MD!A:B,2,0)</f>
        <v>0</v>
      </c>
    </row>
    <row r="5295" spans="1:14">
      <c r="A5295" t="s">
        <v>133</v>
      </c>
      <c r="B5295" t="s">
        <v>0</v>
      </c>
      <c r="C5295" t="s">
        <v>249</v>
      </c>
      <c r="D5295" t="s">
        <v>407</v>
      </c>
      <c r="E5295" t="s">
        <v>636</v>
      </c>
      <c r="F5295" t="s">
        <v>109</v>
      </c>
      <c r="G5295" s="3">
        <v>400.06</v>
      </c>
      <c r="H5295" s="3" t="str">
        <f>VLOOKUP($A5295&amp;$C5295&amp;$B5295,Mapping!$C:$G,3,0)</f>
        <v>Beauty</v>
      </c>
      <c r="I5295" t="str">
        <f>VLOOKUP($A5295&amp;$C5295&amp;$B5295,Mapping!$C:$G,4,0)</f>
        <v>PIZ BUIN</v>
      </c>
      <c r="J5295" t="str">
        <f t="shared" si="82"/>
        <v>PIZ BUIN SUN</v>
      </c>
      <c r="K5295" t="str">
        <f>VLOOKUP($A5295&amp;$C5295&amp;$B5295,Mapping!$C:$G,5,0)</f>
        <v>Adult Skin Care</v>
      </c>
      <c r="L5295" t="str">
        <f>VLOOKUP(J5295&amp;H5295,Mapping!J:K,2,0)</f>
        <v>Piz Buin Sun Pharma</v>
      </c>
      <c r="M5295" t="str">
        <f>IF(OR(I5295="PIZ BUIN",I5295="LISTERINE"),VLOOKUP(E5295,MAPEO!C:D,2,0)&amp;" "&amp;H5295,VLOOKUP(E5295,MAPEO!C:D,2,0))</f>
        <v>Piz Buin Sun Protection Beauty</v>
      </c>
      <c r="N5295">
        <f>VLOOKUP(F5295,MD!A:B,2,0)</f>
        <v>0</v>
      </c>
    </row>
    <row r="5296" spans="1:14">
      <c r="A5296" t="s">
        <v>133</v>
      </c>
      <c r="B5296" t="s">
        <v>0</v>
      </c>
      <c r="C5296" t="s">
        <v>249</v>
      </c>
      <c r="D5296" t="s">
        <v>407</v>
      </c>
      <c r="E5296" t="s">
        <v>636</v>
      </c>
      <c r="F5296" t="s">
        <v>110</v>
      </c>
      <c r="G5296" s="3">
        <v>-2947.23</v>
      </c>
      <c r="H5296" s="3" t="str">
        <f>VLOOKUP($A5296&amp;$C5296&amp;$B5296,Mapping!$C:$G,3,0)</f>
        <v>Beauty</v>
      </c>
      <c r="I5296" t="str">
        <f>VLOOKUP($A5296&amp;$C5296&amp;$B5296,Mapping!$C:$G,4,0)</f>
        <v>PIZ BUIN</v>
      </c>
      <c r="J5296" t="str">
        <f t="shared" si="82"/>
        <v>PIZ BUIN SUN</v>
      </c>
      <c r="K5296" t="str">
        <f>VLOOKUP($A5296&amp;$C5296&amp;$B5296,Mapping!$C:$G,5,0)</f>
        <v>Adult Skin Care</v>
      </c>
      <c r="L5296" t="str">
        <f>VLOOKUP(J5296&amp;H5296,Mapping!J:K,2,0)</f>
        <v>Piz Buin Sun Pharma</v>
      </c>
      <c r="M5296" t="str">
        <f>IF(OR(I5296="PIZ BUIN",I5296="LISTERINE"),VLOOKUP(E5296,MAPEO!C:D,2,0)&amp;" "&amp;H5296,VLOOKUP(E5296,MAPEO!C:D,2,0))</f>
        <v>Piz Buin Sun Protection Beauty</v>
      </c>
      <c r="N5296">
        <f>VLOOKUP(F5296,MD!A:B,2,0)</f>
        <v>0</v>
      </c>
    </row>
    <row r="5297" spans="1:14">
      <c r="A5297" t="s">
        <v>133</v>
      </c>
      <c r="B5297" t="s">
        <v>0</v>
      </c>
      <c r="C5297" t="s">
        <v>249</v>
      </c>
      <c r="D5297" t="s">
        <v>407</v>
      </c>
      <c r="E5297" t="s">
        <v>636</v>
      </c>
      <c r="F5297" t="s">
        <v>111</v>
      </c>
      <c r="G5297" s="3">
        <v>-18595.89</v>
      </c>
      <c r="H5297" s="3" t="str">
        <f>VLOOKUP($A5297&amp;$C5297&amp;$B5297,Mapping!$C:$G,3,0)</f>
        <v>Beauty</v>
      </c>
      <c r="I5297" t="str">
        <f>VLOOKUP($A5297&amp;$C5297&amp;$B5297,Mapping!$C:$G,4,0)</f>
        <v>PIZ BUIN</v>
      </c>
      <c r="J5297" t="str">
        <f t="shared" si="82"/>
        <v>PIZ BUIN SUN</v>
      </c>
      <c r="K5297" t="str">
        <f>VLOOKUP($A5297&amp;$C5297&amp;$B5297,Mapping!$C:$G,5,0)</f>
        <v>Adult Skin Care</v>
      </c>
      <c r="L5297" t="str">
        <f>VLOOKUP(J5297&amp;H5297,Mapping!J:K,2,0)</f>
        <v>Piz Buin Sun Pharma</v>
      </c>
      <c r="M5297" t="str">
        <f>IF(OR(I5297="PIZ BUIN",I5297="LISTERINE"),VLOOKUP(E5297,MAPEO!C:D,2,0)&amp;" "&amp;H5297,VLOOKUP(E5297,MAPEO!C:D,2,0))</f>
        <v>Piz Buin Sun Protection Beauty</v>
      </c>
      <c r="N5297">
        <f>VLOOKUP(F5297,MD!A:B,2,0)</f>
        <v>0</v>
      </c>
    </row>
    <row r="5298" spans="1:14">
      <c r="A5298" t="s">
        <v>133</v>
      </c>
      <c r="B5298" t="s">
        <v>0</v>
      </c>
      <c r="C5298" t="s">
        <v>249</v>
      </c>
      <c r="D5298" t="s">
        <v>407</v>
      </c>
      <c r="E5298" t="s">
        <v>636</v>
      </c>
      <c r="F5298" t="s">
        <v>114</v>
      </c>
      <c r="G5298" s="3">
        <v>-7113.32</v>
      </c>
      <c r="H5298" s="3" t="str">
        <f>VLOOKUP($A5298&amp;$C5298&amp;$B5298,Mapping!$C:$G,3,0)</f>
        <v>Beauty</v>
      </c>
      <c r="I5298" t="str">
        <f>VLOOKUP($A5298&amp;$C5298&amp;$B5298,Mapping!$C:$G,4,0)</f>
        <v>PIZ BUIN</v>
      </c>
      <c r="J5298" t="str">
        <f t="shared" si="82"/>
        <v>PIZ BUIN SUN</v>
      </c>
      <c r="K5298" t="str">
        <f>VLOOKUP($A5298&amp;$C5298&amp;$B5298,Mapping!$C:$G,5,0)</f>
        <v>Adult Skin Care</v>
      </c>
      <c r="L5298" t="str">
        <f>VLOOKUP(J5298&amp;H5298,Mapping!J:K,2,0)</f>
        <v>Piz Buin Sun Pharma</v>
      </c>
      <c r="M5298" t="str">
        <f>IF(OR(I5298="PIZ BUIN",I5298="LISTERINE"),VLOOKUP(E5298,MAPEO!C:D,2,0)&amp;" "&amp;H5298,VLOOKUP(E5298,MAPEO!C:D,2,0))</f>
        <v>Piz Buin Sun Protection Beauty</v>
      </c>
      <c r="N5298">
        <f>VLOOKUP(F5298,MD!A:B,2,0)</f>
        <v>0</v>
      </c>
    </row>
    <row r="5299" spans="1:14">
      <c r="A5299" t="s">
        <v>133</v>
      </c>
      <c r="B5299" t="s">
        <v>0</v>
      </c>
      <c r="C5299" t="s">
        <v>249</v>
      </c>
      <c r="D5299" t="s">
        <v>407</v>
      </c>
      <c r="E5299" t="s">
        <v>636</v>
      </c>
      <c r="F5299" t="s">
        <v>115</v>
      </c>
      <c r="G5299" s="3">
        <v>317.08</v>
      </c>
      <c r="H5299" s="3" t="str">
        <f>VLOOKUP($A5299&amp;$C5299&amp;$B5299,Mapping!$C:$G,3,0)</f>
        <v>Beauty</v>
      </c>
      <c r="I5299" t="str">
        <f>VLOOKUP($A5299&amp;$C5299&amp;$B5299,Mapping!$C:$G,4,0)</f>
        <v>PIZ BUIN</v>
      </c>
      <c r="J5299" t="str">
        <f t="shared" si="82"/>
        <v>PIZ BUIN SUN</v>
      </c>
      <c r="K5299" t="str">
        <f>VLOOKUP($A5299&amp;$C5299&amp;$B5299,Mapping!$C:$G,5,0)</f>
        <v>Adult Skin Care</v>
      </c>
      <c r="L5299" t="str">
        <f>VLOOKUP(J5299&amp;H5299,Mapping!J:K,2,0)</f>
        <v>Piz Buin Sun Pharma</v>
      </c>
      <c r="M5299" t="str">
        <f>IF(OR(I5299="PIZ BUIN",I5299="LISTERINE"),VLOOKUP(E5299,MAPEO!C:D,2,0)&amp;" "&amp;H5299,VLOOKUP(E5299,MAPEO!C:D,2,0))</f>
        <v>Piz Buin Sun Protection Beauty</v>
      </c>
      <c r="N5299" t="str">
        <f>VLOOKUP(F5299,MD!A:B,2,0)</f>
        <v>YTD 2016</v>
      </c>
    </row>
    <row r="5300" spans="1:14">
      <c r="A5300" t="s">
        <v>133</v>
      </c>
      <c r="B5300" t="s">
        <v>0</v>
      </c>
      <c r="C5300" t="s">
        <v>249</v>
      </c>
      <c r="D5300" t="s">
        <v>407</v>
      </c>
      <c r="E5300" t="s">
        <v>636</v>
      </c>
      <c r="F5300" t="s">
        <v>117</v>
      </c>
      <c r="G5300" s="3">
        <v>72356.53</v>
      </c>
      <c r="H5300" s="3" t="str">
        <f>VLOOKUP($A5300&amp;$C5300&amp;$B5300,Mapping!$C:$G,3,0)</f>
        <v>Beauty</v>
      </c>
      <c r="I5300" t="str">
        <f>VLOOKUP($A5300&amp;$C5300&amp;$B5300,Mapping!$C:$G,4,0)</f>
        <v>PIZ BUIN</v>
      </c>
      <c r="J5300" t="str">
        <f t="shared" si="82"/>
        <v>PIZ BUIN SUN</v>
      </c>
      <c r="K5300" t="str">
        <f>VLOOKUP($A5300&amp;$C5300&amp;$B5300,Mapping!$C:$G,5,0)</f>
        <v>Adult Skin Care</v>
      </c>
      <c r="L5300" t="str">
        <f>VLOOKUP(J5300&amp;H5300,Mapping!J:K,2,0)</f>
        <v>Piz Buin Sun Pharma</v>
      </c>
      <c r="M5300" t="str">
        <f>IF(OR(I5300="PIZ BUIN",I5300="LISTERINE"),VLOOKUP(E5300,MAPEO!C:D,2,0)&amp;" "&amp;H5300,VLOOKUP(E5300,MAPEO!C:D,2,0))</f>
        <v>Piz Buin Sun Protection Beauty</v>
      </c>
      <c r="N5300" t="str">
        <f>VLOOKUP(F5300,MD!A:B,2,0)</f>
        <v>YTD 2016</v>
      </c>
    </row>
    <row r="5301" spans="1:14">
      <c r="A5301" t="s">
        <v>133</v>
      </c>
      <c r="B5301" t="s">
        <v>0</v>
      </c>
      <c r="C5301" t="s">
        <v>249</v>
      </c>
      <c r="D5301" t="s">
        <v>407</v>
      </c>
      <c r="E5301" t="s">
        <v>636</v>
      </c>
      <c r="F5301" t="s">
        <v>118</v>
      </c>
      <c r="G5301" s="3">
        <v>113617.65</v>
      </c>
      <c r="H5301" s="3" t="str">
        <f>VLOOKUP($A5301&amp;$C5301&amp;$B5301,Mapping!$C:$G,3,0)</f>
        <v>Beauty</v>
      </c>
      <c r="I5301" t="str">
        <f>VLOOKUP($A5301&amp;$C5301&amp;$B5301,Mapping!$C:$G,4,0)</f>
        <v>PIZ BUIN</v>
      </c>
      <c r="J5301" t="str">
        <f t="shared" ref="J5301:J5364" si="83">IF(OR(C5301="ROC",C5301="COMPEED"),E5301,D5301)</f>
        <v>PIZ BUIN SUN</v>
      </c>
      <c r="K5301" t="str">
        <f>VLOOKUP($A5301&amp;$C5301&amp;$B5301,Mapping!$C:$G,5,0)</f>
        <v>Adult Skin Care</v>
      </c>
      <c r="L5301" t="str">
        <f>VLOOKUP(J5301&amp;H5301,Mapping!J:K,2,0)</f>
        <v>Piz Buin Sun Pharma</v>
      </c>
      <c r="M5301" t="str">
        <f>IF(OR(I5301="PIZ BUIN",I5301="LISTERINE"),VLOOKUP(E5301,MAPEO!C:D,2,0)&amp;" "&amp;H5301,VLOOKUP(E5301,MAPEO!C:D,2,0))</f>
        <v>Piz Buin Sun Protection Beauty</v>
      </c>
      <c r="N5301" t="str">
        <f>VLOOKUP(F5301,MD!A:B,2,0)</f>
        <v>YTD 2016</v>
      </c>
    </row>
    <row r="5302" spans="1:14">
      <c r="A5302" t="s">
        <v>133</v>
      </c>
      <c r="B5302" t="s">
        <v>0</v>
      </c>
      <c r="C5302" t="s">
        <v>249</v>
      </c>
      <c r="D5302" t="s">
        <v>407</v>
      </c>
      <c r="E5302" t="s">
        <v>637</v>
      </c>
      <c r="F5302" t="s">
        <v>115</v>
      </c>
      <c r="G5302" s="3">
        <v>485.28</v>
      </c>
      <c r="H5302" s="3" t="str">
        <f>VLOOKUP($A5302&amp;$C5302&amp;$B5302,Mapping!$C:$G,3,0)</f>
        <v>Beauty</v>
      </c>
      <c r="I5302" t="str">
        <f>VLOOKUP($A5302&amp;$C5302&amp;$B5302,Mapping!$C:$G,4,0)</f>
        <v>PIZ BUIN</v>
      </c>
      <c r="J5302" t="str">
        <f t="shared" si="83"/>
        <v>PIZ BUIN SUN</v>
      </c>
      <c r="K5302" t="str">
        <f>VLOOKUP($A5302&amp;$C5302&amp;$B5302,Mapping!$C:$G,5,0)</f>
        <v>Adult Skin Care</v>
      </c>
      <c r="L5302" t="str">
        <f>VLOOKUP(J5302&amp;H5302,Mapping!J:K,2,0)</f>
        <v>Piz Buin Sun Pharma</v>
      </c>
      <c r="M5302" t="str">
        <f>IF(OR(I5302="PIZ BUIN",I5302="LISTERINE"),VLOOKUP(E5302,MAPEO!C:D,2,0)&amp;" "&amp;H5302,VLOOKUP(E5302,MAPEO!C:D,2,0))</f>
        <v>Piz Buin Sun Protection Beauty</v>
      </c>
      <c r="N5302" t="str">
        <f>VLOOKUP(F5302,MD!A:B,2,0)</f>
        <v>YTD 2016</v>
      </c>
    </row>
    <row r="5303" spans="1:14">
      <c r="A5303" t="s">
        <v>133</v>
      </c>
      <c r="B5303" t="s">
        <v>0</v>
      </c>
      <c r="C5303" t="s">
        <v>249</v>
      </c>
      <c r="D5303" t="s">
        <v>407</v>
      </c>
      <c r="E5303" t="s">
        <v>637</v>
      </c>
      <c r="F5303" t="s">
        <v>117</v>
      </c>
      <c r="G5303" s="3">
        <v>150889.01999999999</v>
      </c>
      <c r="H5303" s="3" t="str">
        <f>VLOOKUP($A5303&amp;$C5303&amp;$B5303,Mapping!$C:$G,3,0)</f>
        <v>Beauty</v>
      </c>
      <c r="I5303" t="str">
        <f>VLOOKUP($A5303&amp;$C5303&amp;$B5303,Mapping!$C:$G,4,0)</f>
        <v>PIZ BUIN</v>
      </c>
      <c r="J5303" t="str">
        <f t="shared" si="83"/>
        <v>PIZ BUIN SUN</v>
      </c>
      <c r="K5303" t="str">
        <f>VLOOKUP($A5303&amp;$C5303&amp;$B5303,Mapping!$C:$G,5,0)</f>
        <v>Adult Skin Care</v>
      </c>
      <c r="L5303" t="str">
        <f>VLOOKUP(J5303&amp;H5303,Mapping!J:K,2,0)</f>
        <v>Piz Buin Sun Pharma</v>
      </c>
      <c r="M5303" t="str">
        <f>IF(OR(I5303="PIZ BUIN",I5303="LISTERINE"),VLOOKUP(E5303,MAPEO!C:D,2,0)&amp;" "&amp;H5303,VLOOKUP(E5303,MAPEO!C:D,2,0))</f>
        <v>Piz Buin Sun Protection Beauty</v>
      </c>
      <c r="N5303" t="str">
        <f>VLOOKUP(F5303,MD!A:B,2,0)</f>
        <v>YTD 2016</v>
      </c>
    </row>
    <row r="5304" spans="1:14">
      <c r="A5304" t="s">
        <v>133</v>
      </c>
      <c r="B5304" t="s">
        <v>0</v>
      </c>
      <c r="C5304" t="s">
        <v>249</v>
      </c>
      <c r="D5304" t="s">
        <v>407</v>
      </c>
      <c r="E5304" t="s">
        <v>637</v>
      </c>
      <c r="F5304" t="s">
        <v>118</v>
      </c>
      <c r="G5304" s="3">
        <v>197516.79999999999</v>
      </c>
      <c r="H5304" s="3" t="str">
        <f>VLOOKUP($A5304&amp;$C5304&amp;$B5304,Mapping!$C:$G,3,0)</f>
        <v>Beauty</v>
      </c>
      <c r="I5304" t="str">
        <f>VLOOKUP($A5304&amp;$C5304&amp;$B5304,Mapping!$C:$G,4,0)</f>
        <v>PIZ BUIN</v>
      </c>
      <c r="J5304" t="str">
        <f t="shared" si="83"/>
        <v>PIZ BUIN SUN</v>
      </c>
      <c r="K5304" t="str">
        <f>VLOOKUP($A5304&amp;$C5304&amp;$B5304,Mapping!$C:$G,5,0)</f>
        <v>Adult Skin Care</v>
      </c>
      <c r="L5304" t="str">
        <f>VLOOKUP(J5304&amp;H5304,Mapping!J:K,2,0)</f>
        <v>Piz Buin Sun Pharma</v>
      </c>
      <c r="M5304" t="str">
        <f>IF(OR(I5304="PIZ BUIN",I5304="LISTERINE"),VLOOKUP(E5304,MAPEO!C:D,2,0)&amp;" "&amp;H5304,VLOOKUP(E5304,MAPEO!C:D,2,0))</f>
        <v>Piz Buin Sun Protection Beauty</v>
      </c>
      <c r="N5304" t="str">
        <f>VLOOKUP(F5304,MD!A:B,2,0)</f>
        <v>YTD 2016</v>
      </c>
    </row>
    <row r="5305" spans="1:14">
      <c r="A5305" t="s">
        <v>133</v>
      </c>
      <c r="B5305" t="s">
        <v>0</v>
      </c>
      <c r="C5305" t="s">
        <v>249</v>
      </c>
      <c r="D5305" t="s">
        <v>407</v>
      </c>
      <c r="E5305" t="s">
        <v>638</v>
      </c>
      <c r="F5305" t="s">
        <v>484</v>
      </c>
      <c r="G5305" s="3">
        <v>20301.13</v>
      </c>
      <c r="H5305" s="3" t="str">
        <f>VLOOKUP($A5305&amp;$C5305&amp;$B5305,Mapping!$C:$G,3,0)</f>
        <v>Beauty</v>
      </c>
      <c r="I5305" t="str">
        <f>VLOOKUP($A5305&amp;$C5305&amp;$B5305,Mapping!$C:$G,4,0)</f>
        <v>PIZ BUIN</v>
      </c>
      <c r="J5305" t="str">
        <f t="shared" si="83"/>
        <v>PIZ BUIN SUN</v>
      </c>
      <c r="K5305" t="str">
        <f>VLOOKUP($A5305&amp;$C5305&amp;$B5305,Mapping!$C:$G,5,0)</f>
        <v>Adult Skin Care</v>
      </c>
      <c r="L5305" t="str">
        <f>VLOOKUP(J5305&amp;H5305,Mapping!J:K,2,0)</f>
        <v>Piz Buin Sun Pharma</v>
      </c>
      <c r="M5305" t="str">
        <f>IF(OR(I5305="PIZ BUIN",I5305="LISTERINE"),VLOOKUP(E5305,MAPEO!C:D,2,0)&amp;" "&amp;H5305,VLOOKUP(E5305,MAPEO!C:D,2,0))</f>
        <v>Piz Buin Sun Protection Beauty</v>
      </c>
      <c r="N5305">
        <f>VLOOKUP(F5305,MD!A:B,2,0)</f>
        <v>0</v>
      </c>
    </row>
    <row r="5306" spans="1:14">
      <c r="A5306" t="s">
        <v>133</v>
      </c>
      <c r="B5306" t="s">
        <v>0</v>
      </c>
      <c r="C5306" t="s">
        <v>249</v>
      </c>
      <c r="D5306" t="s">
        <v>407</v>
      </c>
      <c r="E5306" t="s">
        <v>638</v>
      </c>
      <c r="F5306" t="s">
        <v>485</v>
      </c>
      <c r="G5306" s="3">
        <v>76120.88</v>
      </c>
      <c r="H5306" s="3" t="str">
        <f>VLOOKUP($A5306&amp;$C5306&amp;$B5306,Mapping!$C:$G,3,0)</f>
        <v>Beauty</v>
      </c>
      <c r="I5306" t="str">
        <f>VLOOKUP($A5306&amp;$C5306&amp;$B5306,Mapping!$C:$G,4,0)</f>
        <v>PIZ BUIN</v>
      </c>
      <c r="J5306" t="str">
        <f t="shared" si="83"/>
        <v>PIZ BUIN SUN</v>
      </c>
      <c r="K5306" t="str">
        <f>VLOOKUP($A5306&amp;$C5306&amp;$B5306,Mapping!$C:$G,5,0)</f>
        <v>Adult Skin Care</v>
      </c>
      <c r="L5306" t="str">
        <f>VLOOKUP(J5306&amp;H5306,Mapping!J:K,2,0)</f>
        <v>Piz Buin Sun Pharma</v>
      </c>
      <c r="M5306" t="str">
        <f>IF(OR(I5306="PIZ BUIN",I5306="LISTERINE"),VLOOKUP(E5306,MAPEO!C:D,2,0)&amp;" "&amp;H5306,VLOOKUP(E5306,MAPEO!C:D,2,0))</f>
        <v>Piz Buin Sun Protection Beauty</v>
      </c>
      <c r="N5306">
        <f>VLOOKUP(F5306,MD!A:B,2,0)</f>
        <v>0</v>
      </c>
    </row>
    <row r="5307" spans="1:14">
      <c r="A5307" t="s">
        <v>133</v>
      </c>
      <c r="B5307" t="s">
        <v>0</v>
      </c>
      <c r="C5307" t="s">
        <v>249</v>
      </c>
      <c r="D5307" t="s">
        <v>407</v>
      </c>
      <c r="E5307" t="s">
        <v>638</v>
      </c>
      <c r="F5307" t="s">
        <v>486</v>
      </c>
      <c r="G5307" s="3">
        <v>35952.089999999997</v>
      </c>
      <c r="H5307" s="3" t="str">
        <f>VLOOKUP($A5307&amp;$C5307&amp;$B5307,Mapping!$C:$G,3,0)</f>
        <v>Beauty</v>
      </c>
      <c r="I5307" t="str">
        <f>VLOOKUP($A5307&amp;$C5307&amp;$B5307,Mapping!$C:$G,4,0)</f>
        <v>PIZ BUIN</v>
      </c>
      <c r="J5307" t="str">
        <f t="shared" si="83"/>
        <v>PIZ BUIN SUN</v>
      </c>
      <c r="K5307" t="str">
        <f>VLOOKUP($A5307&amp;$C5307&amp;$B5307,Mapping!$C:$G,5,0)</f>
        <v>Adult Skin Care</v>
      </c>
      <c r="L5307" t="str">
        <f>VLOOKUP(J5307&amp;H5307,Mapping!J:K,2,0)</f>
        <v>Piz Buin Sun Pharma</v>
      </c>
      <c r="M5307" t="str">
        <f>IF(OR(I5307="PIZ BUIN",I5307="LISTERINE"),VLOOKUP(E5307,MAPEO!C:D,2,0)&amp;" "&amp;H5307,VLOOKUP(E5307,MAPEO!C:D,2,0))</f>
        <v>Piz Buin Sun Protection Beauty</v>
      </c>
      <c r="N5307">
        <f>VLOOKUP(F5307,MD!A:B,2,0)</f>
        <v>0</v>
      </c>
    </row>
    <row r="5308" spans="1:14">
      <c r="A5308" t="s">
        <v>133</v>
      </c>
      <c r="B5308" t="s">
        <v>0</v>
      </c>
      <c r="C5308" t="s">
        <v>249</v>
      </c>
      <c r="D5308" t="s">
        <v>407</v>
      </c>
      <c r="E5308" t="s">
        <v>638</v>
      </c>
      <c r="F5308" t="s">
        <v>487</v>
      </c>
      <c r="G5308" s="3">
        <v>36211.33</v>
      </c>
      <c r="H5308" s="3" t="str">
        <f>VLOOKUP($A5308&amp;$C5308&amp;$B5308,Mapping!$C:$G,3,0)</f>
        <v>Beauty</v>
      </c>
      <c r="I5308" t="str">
        <f>VLOOKUP($A5308&amp;$C5308&amp;$B5308,Mapping!$C:$G,4,0)</f>
        <v>PIZ BUIN</v>
      </c>
      <c r="J5308" t="str">
        <f t="shared" si="83"/>
        <v>PIZ BUIN SUN</v>
      </c>
      <c r="K5308" t="str">
        <f>VLOOKUP($A5308&amp;$C5308&amp;$B5308,Mapping!$C:$G,5,0)</f>
        <v>Adult Skin Care</v>
      </c>
      <c r="L5308" t="str">
        <f>VLOOKUP(J5308&amp;H5308,Mapping!J:K,2,0)</f>
        <v>Piz Buin Sun Pharma</v>
      </c>
      <c r="M5308" t="str">
        <f>IF(OR(I5308="PIZ BUIN",I5308="LISTERINE"),VLOOKUP(E5308,MAPEO!C:D,2,0)&amp;" "&amp;H5308,VLOOKUP(E5308,MAPEO!C:D,2,0))</f>
        <v>Piz Buin Sun Protection Beauty</v>
      </c>
      <c r="N5308">
        <f>VLOOKUP(F5308,MD!A:B,2,0)</f>
        <v>0</v>
      </c>
    </row>
    <row r="5309" spans="1:14">
      <c r="A5309" t="s">
        <v>133</v>
      </c>
      <c r="B5309" t="s">
        <v>0</v>
      </c>
      <c r="C5309" t="s">
        <v>249</v>
      </c>
      <c r="D5309" t="s">
        <v>407</v>
      </c>
      <c r="E5309" t="s">
        <v>638</v>
      </c>
      <c r="F5309" t="s">
        <v>488</v>
      </c>
      <c r="G5309" s="3">
        <v>63430.17</v>
      </c>
      <c r="H5309" s="3" t="str">
        <f>VLOOKUP($A5309&amp;$C5309&amp;$B5309,Mapping!$C:$G,3,0)</f>
        <v>Beauty</v>
      </c>
      <c r="I5309" t="str">
        <f>VLOOKUP($A5309&amp;$C5309&amp;$B5309,Mapping!$C:$G,4,0)</f>
        <v>PIZ BUIN</v>
      </c>
      <c r="J5309" t="str">
        <f t="shared" si="83"/>
        <v>PIZ BUIN SUN</v>
      </c>
      <c r="K5309" t="str">
        <f>VLOOKUP($A5309&amp;$C5309&amp;$B5309,Mapping!$C:$G,5,0)</f>
        <v>Adult Skin Care</v>
      </c>
      <c r="L5309" t="str">
        <f>VLOOKUP(J5309&amp;H5309,Mapping!J:K,2,0)</f>
        <v>Piz Buin Sun Pharma</v>
      </c>
      <c r="M5309" t="str">
        <f>IF(OR(I5309="PIZ BUIN",I5309="LISTERINE"),VLOOKUP(E5309,MAPEO!C:D,2,0)&amp;" "&amp;H5309,VLOOKUP(E5309,MAPEO!C:D,2,0))</f>
        <v>Piz Buin Sun Protection Beauty</v>
      </c>
      <c r="N5309">
        <f>VLOOKUP(F5309,MD!A:B,2,0)</f>
        <v>0</v>
      </c>
    </row>
    <row r="5310" spans="1:14">
      <c r="A5310" t="s">
        <v>133</v>
      </c>
      <c r="B5310" t="s">
        <v>0</v>
      </c>
      <c r="C5310" t="s">
        <v>249</v>
      </c>
      <c r="D5310" t="s">
        <v>407</v>
      </c>
      <c r="E5310" t="s">
        <v>638</v>
      </c>
      <c r="F5310" t="s">
        <v>489</v>
      </c>
      <c r="G5310" s="3">
        <v>36835.519999999997</v>
      </c>
      <c r="H5310" s="3" t="str">
        <f>VLOOKUP($A5310&amp;$C5310&amp;$B5310,Mapping!$C:$G,3,0)</f>
        <v>Beauty</v>
      </c>
      <c r="I5310" t="str">
        <f>VLOOKUP($A5310&amp;$C5310&amp;$B5310,Mapping!$C:$G,4,0)</f>
        <v>PIZ BUIN</v>
      </c>
      <c r="J5310" t="str">
        <f t="shared" si="83"/>
        <v>PIZ BUIN SUN</v>
      </c>
      <c r="K5310" t="str">
        <f>VLOOKUP($A5310&amp;$C5310&amp;$B5310,Mapping!$C:$G,5,0)</f>
        <v>Adult Skin Care</v>
      </c>
      <c r="L5310" t="str">
        <f>VLOOKUP(J5310&amp;H5310,Mapping!J:K,2,0)</f>
        <v>Piz Buin Sun Pharma</v>
      </c>
      <c r="M5310" t="str">
        <f>IF(OR(I5310="PIZ BUIN",I5310="LISTERINE"),VLOOKUP(E5310,MAPEO!C:D,2,0)&amp;" "&amp;H5310,VLOOKUP(E5310,MAPEO!C:D,2,0))</f>
        <v>Piz Buin Sun Protection Beauty</v>
      </c>
      <c r="N5310">
        <f>VLOOKUP(F5310,MD!A:B,2,0)</f>
        <v>0</v>
      </c>
    </row>
    <row r="5311" spans="1:14">
      <c r="A5311" t="s">
        <v>133</v>
      </c>
      <c r="B5311" t="s">
        <v>0</v>
      </c>
      <c r="C5311" t="s">
        <v>249</v>
      </c>
      <c r="D5311" t="s">
        <v>407</v>
      </c>
      <c r="E5311" t="s">
        <v>638</v>
      </c>
      <c r="F5311" t="s">
        <v>490</v>
      </c>
      <c r="G5311" s="3">
        <v>22138.400000000001</v>
      </c>
      <c r="H5311" s="3" t="str">
        <f>VLOOKUP($A5311&amp;$C5311&amp;$B5311,Mapping!$C:$G,3,0)</f>
        <v>Beauty</v>
      </c>
      <c r="I5311" t="str">
        <f>VLOOKUP($A5311&amp;$C5311&amp;$B5311,Mapping!$C:$G,4,0)</f>
        <v>PIZ BUIN</v>
      </c>
      <c r="J5311" t="str">
        <f t="shared" si="83"/>
        <v>PIZ BUIN SUN</v>
      </c>
      <c r="K5311" t="str">
        <f>VLOOKUP($A5311&amp;$C5311&amp;$B5311,Mapping!$C:$G,5,0)</f>
        <v>Adult Skin Care</v>
      </c>
      <c r="L5311" t="str">
        <f>VLOOKUP(J5311&amp;H5311,Mapping!J:K,2,0)</f>
        <v>Piz Buin Sun Pharma</v>
      </c>
      <c r="M5311" t="str">
        <f>IF(OR(I5311="PIZ BUIN",I5311="LISTERINE"),VLOOKUP(E5311,MAPEO!C:D,2,0)&amp;" "&amp;H5311,VLOOKUP(E5311,MAPEO!C:D,2,0))</f>
        <v>Piz Buin Sun Protection Beauty</v>
      </c>
      <c r="N5311">
        <f>VLOOKUP(F5311,MD!A:B,2,0)</f>
        <v>0</v>
      </c>
    </row>
    <row r="5312" spans="1:14">
      <c r="A5312" t="s">
        <v>133</v>
      </c>
      <c r="B5312" t="s">
        <v>0</v>
      </c>
      <c r="C5312" t="s">
        <v>249</v>
      </c>
      <c r="D5312" t="s">
        <v>407</v>
      </c>
      <c r="E5312" t="s">
        <v>638</v>
      </c>
      <c r="F5312" t="s">
        <v>491</v>
      </c>
      <c r="G5312" s="3">
        <v>-1800.59</v>
      </c>
      <c r="H5312" s="3" t="str">
        <f>VLOOKUP($A5312&amp;$C5312&amp;$B5312,Mapping!$C:$G,3,0)</f>
        <v>Beauty</v>
      </c>
      <c r="I5312" t="str">
        <f>VLOOKUP($A5312&amp;$C5312&amp;$B5312,Mapping!$C:$G,4,0)</f>
        <v>PIZ BUIN</v>
      </c>
      <c r="J5312" t="str">
        <f t="shared" si="83"/>
        <v>PIZ BUIN SUN</v>
      </c>
      <c r="K5312" t="str">
        <f>VLOOKUP($A5312&amp;$C5312&amp;$B5312,Mapping!$C:$G,5,0)</f>
        <v>Adult Skin Care</v>
      </c>
      <c r="L5312" t="str">
        <f>VLOOKUP(J5312&amp;H5312,Mapping!J:K,2,0)</f>
        <v>Piz Buin Sun Pharma</v>
      </c>
      <c r="M5312" t="str">
        <f>IF(OR(I5312="PIZ BUIN",I5312="LISTERINE"),VLOOKUP(E5312,MAPEO!C:D,2,0)&amp;" "&amp;H5312,VLOOKUP(E5312,MAPEO!C:D,2,0))</f>
        <v>Piz Buin Sun Protection Beauty</v>
      </c>
      <c r="N5312">
        <f>VLOOKUP(F5312,MD!A:B,2,0)</f>
        <v>0</v>
      </c>
    </row>
    <row r="5313" spans="1:14">
      <c r="A5313" t="s">
        <v>133</v>
      </c>
      <c r="B5313" t="s">
        <v>0</v>
      </c>
      <c r="C5313" t="s">
        <v>249</v>
      </c>
      <c r="D5313" t="s">
        <v>407</v>
      </c>
      <c r="E5313" t="s">
        <v>638</v>
      </c>
      <c r="F5313" t="s">
        <v>492</v>
      </c>
      <c r="G5313" s="3">
        <v>-5456.45</v>
      </c>
      <c r="H5313" s="3" t="str">
        <f>VLOOKUP($A5313&amp;$C5313&amp;$B5313,Mapping!$C:$G,3,0)</f>
        <v>Beauty</v>
      </c>
      <c r="I5313" t="str">
        <f>VLOOKUP($A5313&amp;$C5313&amp;$B5313,Mapping!$C:$G,4,0)</f>
        <v>PIZ BUIN</v>
      </c>
      <c r="J5313" t="str">
        <f t="shared" si="83"/>
        <v>PIZ BUIN SUN</v>
      </c>
      <c r="K5313" t="str">
        <f>VLOOKUP($A5313&amp;$C5313&amp;$B5313,Mapping!$C:$G,5,0)</f>
        <v>Adult Skin Care</v>
      </c>
      <c r="L5313" t="str">
        <f>VLOOKUP(J5313&amp;H5313,Mapping!J:K,2,0)</f>
        <v>Piz Buin Sun Pharma</v>
      </c>
      <c r="M5313" t="str">
        <f>IF(OR(I5313="PIZ BUIN",I5313="LISTERINE"),VLOOKUP(E5313,MAPEO!C:D,2,0)&amp;" "&amp;H5313,VLOOKUP(E5313,MAPEO!C:D,2,0))</f>
        <v>Piz Buin Sun Protection Beauty</v>
      </c>
      <c r="N5313">
        <f>VLOOKUP(F5313,MD!A:B,2,0)</f>
        <v>0</v>
      </c>
    </row>
    <row r="5314" spans="1:14">
      <c r="A5314" t="s">
        <v>133</v>
      </c>
      <c r="B5314" t="s">
        <v>0</v>
      </c>
      <c r="C5314" t="s">
        <v>249</v>
      </c>
      <c r="D5314" t="s">
        <v>407</v>
      </c>
      <c r="E5314" t="s">
        <v>638</v>
      </c>
      <c r="F5314" t="s">
        <v>493</v>
      </c>
      <c r="G5314" s="3">
        <v>-50138.77</v>
      </c>
      <c r="H5314" s="3" t="str">
        <f>VLOOKUP($A5314&amp;$C5314&amp;$B5314,Mapping!$C:$G,3,0)</f>
        <v>Beauty</v>
      </c>
      <c r="I5314" t="str">
        <f>VLOOKUP($A5314&amp;$C5314&amp;$B5314,Mapping!$C:$G,4,0)</f>
        <v>PIZ BUIN</v>
      </c>
      <c r="J5314" t="str">
        <f t="shared" si="83"/>
        <v>PIZ BUIN SUN</v>
      </c>
      <c r="K5314" t="str">
        <f>VLOOKUP($A5314&amp;$C5314&amp;$B5314,Mapping!$C:$G,5,0)</f>
        <v>Adult Skin Care</v>
      </c>
      <c r="L5314" t="str">
        <f>VLOOKUP(J5314&amp;H5314,Mapping!J:K,2,0)</f>
        <v>Piz Buin Sun Pharma</v>
      </c>
      <c r="M5314" t="str">
        <f>IF(OR(I5314="PIZ BUIN",I5314="LISTERINE"),VLOOKUP(E5314,MAPEO!C:D,2,0)&amp;" "&amp;H5314,VLOOKUP(E5314,MAPEO!C:D,2,0))</f>
        <v>Piz Buin Sun Protection Beauty</v>
      </c>
      <c r="N5314">
        <f>VLOOKUP(F5314,MD!A:B,2,0)</f>
        <v>0</v>
      </c>
    </row>
    <row r="5315" spans="1:14">
      <c r="A5315" t="s">
        <v>133</v>
      </c>
      <c r="B5315" t="s">
        <v>0</v>
      </c>
      <c r="C5315" t="s">
        <v>249</v>
      </c>
      <c r="D5315" t="s">
        <v>407</v>
      </c>
      <c r="E5315" t="s">
        <v>638</v>
      </c>
      <c r="F5315" t="s">
        <v>95</v>
      </c>
      <c r="G5315" s="3">
        <v>-301.26</v>
      </c>
      <c r="H5315" s="3" t="str">
        <f>VLOOKUP($A5315&amp;$C5315&amp;$B5315,Mapping!$C:$G,3,0)</f>
        <v>Beauty</v>
      </c>
      <c r="I5315" t="str">
        <f>VLOOKUP($A5315&amp;$C5315&amp;$B5315,Mapping!$C:$G,4,0)</f>
        <v>PIZ BUIN</v>
      </c>
      <c r="J5315" t="str">
        <f t="shared" si="83"/>
        <v>PIZ BUIN SUN</v>
      </c>
      <c r="K5315" t="str">
        <f>VLOOKUP($A5315&amp;$C5315&amp;$B5315,Mapping!$C:$G,5,0)</f>
        <v>Adult Skin Care</v>
      </c>
      <c r="L5315" t="str">
        <f>VLOOKUP(J5315&amp;H5315,Mapping!J:K,2,0)</f>
        <v>Piz Buin Sun Pharma</v>
      </c>
      <c r="M5315" t="str">
        <f>IF(OR(I5315="PIZ BUIN",I5315="LISTERINE"),VLOOKUP(E5315,MAPEO!C:D,2,0)&amp;" "&amp;H5315,VLOOKUP(E5315,MAPEO!C:D,2,0))</f>
        <v>Piz Buin Sun Protection Beauty</v>
      </c>
      <c r="N5315" t="str">
        <f>VLOOKUP(F5315,MD!A:B,2,0)</f>
        <v>YTD 2015</v>
      </c>
    </row>
    <row r="5316" spans="1:14">
      <c r="A5316" t="s">
        <v>133</v>
      </c>
      <c r="B5316" t="s">
        <v>0</v>
      </c>
      <c r="C5316" t="s">
        <v>249</v>
      </c>
      <c r="D5316" t="s">
        <v>407</v>
      </c>
      <c r="E5316" t="s">
        <v>638</v>
      </c>
      <c r="F5316" t="s">
        <v>96</v>
      </c>
      <c r="G5316" s="3">
        <v>127040.33</v>
      </c>
      <c r="H5316" s="3" t="str">
        <f>VLOOKUP($A5316&amp;$C5316&amp;$B5316,Mapping!$C:$G,3,0)</f>
        <v>Beauty</v>
      </c>
      <c r="I5316" t="str">
        <f>VLOOKUP($A5316&amp;$C5316&amp;$B5316,Mapping!$C:$G,4,0)</f>
        <v>PIZ BUIN</v>
      </c>
      <c r="J5316" t="str">
        <f t="shared" si="83"/>
        <v>PIZ BUIN SUN</v>
      </c>
      <c r="K5316" t="str">
        <f>VLOOKUP($A5316&amp;$C5316&amp;$B5316,Mapping!$C:$G,5,0)</f>
        <v>Adult Skin Care</v>
      </c>
      <c r="L5316" t="str">
        <f>VLOOKUP(J5316&amp;H5316,Mapping!J:K,2,0)</f>
        <v>Piz Buin Sun Pharma</v>
      </c>
      <c r="M5316" t="str">
        <f>IF(OR(I5316="PIZ BUIN",I5316="LISTERINE"),VLOOKUP(E5316,MAPEO!C:D,2,0)&amp;" "&amp;H5316,VLOOKUP(E5316,MAPEO!C:D,2,0))</f>
        <v>Piz Buin Sun Protection Beauty</v>
      </c>
      <c r="N5316" t="str">
        <f>VLOOKUP(F5316,MD!A:B,2,0)</f>
        <v>YTD 2015</v>
      </c>
    </row>
    <row r="5317" spans="1:14">
      <c r="A5317" t="s">
        <v>133</v>
      </c>
      <c r="B5317" t="s">
        <v>0</v>
      </c>
      <c r="C5317" t="s">
        <v>249</v>
      </c>
      <c r="D5317" t="s">
        <v>407</v>
      </c>
      <c r="E5317" t="s">
        <v>638</v>
      </c>
      <c r="F5317" t="s">
        <v>97</v>
      </c>
      <c r="G5317" s="3">
        <v>265003.82</v>
      </c>
      <c r="H5317" s="3" t="str">
        <f>VLOOKUP($A5317&amp;$C5317&amp;$B5317,Mapping!$C:$G,3,0)</f>
        <v>Beauty</v>
      </c>
      <c r="I5317" t="str">
        <f>VLOOKUP($A5317&amp;$C5317&amp;$B5317,Mapping!$C:$G,4,0)</f>
        <v>PIZ BUIN</v>
      </c>
      <c r="J5317" t="str">
        <f t="shared" si="83"/>
        <v>PIZ BUIN SUN</v>
      </c>
      <c r="K5317" t="str">
        <f>VLOOKUP($A5317&amp;$C5317&amp;$B5317,Mapping!$C:$G,5,0)</f>
        <v>Adult Skin Care</v>
      </c>
      <c r="L5317" t="str">
        <f>VLOOKUP(J5317&amp;H5317,Mapping!J:K,2,0)</f>
        <v>Piz Buin Sun Pharma</v>
      </c>
      <c r="M5317" t="str">
        <f>IF(OR(I5317="PIZ BUIN",I5317="LISTERINE"),VLOOKUP(E5317,MAPEO!C:D,2,0)&amp;" "&amp;H5317,VLOOKUP(E5317,MAPEO!C:D,2,0))</f>
        <v>Piz Buin Sun Protection Beauty</v>
      </c>
      <c r="N5317" t="str">
        <f>VLOOKUP(F5317,MD!A:B,2,0)</f>
        <v>YTD 2015</v>
      </c>
    </row>
    <row r="5318" spans="1:14">
      <c r="A5318" t="s">
        <v>133</v>
      </c>
      <c r="B5318" t="s">
        <v>0</v>
      </c>
      <c r="C5318" t="s">
        <v>249</v>
      </c>
      <c r="D5318" t="s">
        <v>407</v>
      </c>
      <c r="E5318" t="s">
        <v>638</v>
      </c>
      <c r="F5318" t="s">
        <v>101</v>
      </c>
      <c r="G5318" s="3">
        <v>101529.05</v>
      </c>
      <c r="H5318" s="3" t="str">
        <f>VLOOKUP($A5318&amp;$C5318&amp;$B5318,Mapping!$C:$G,3,0)</f>
        <v>Beauty</v>
      </c>
      <c r="I5318" t="str">
        <f>VLOOKUP($A5318&amp;$C5318&amp;$B5318,Mapping!$C:$G,4,0)</f>
        <v>PIZ BUIN</v>
      </c>
      <c r="J5318" t="str">
        <f t="shared" si="83"/>
        <v>PIZ BUIN SUN</v>
      </c>
      <c r="K5318" t="str">
        <f>VLOOKUP($A5318&amp;$C5318&amp;$B5318,Mapping!$C:$G,5,0)</f>
        <v>Adult Skin Care</v>
      </c>
      <c r="L5318" t="str">
        <f>VLOOKUP(J5318&amp;H5318,Mapping!J:K,2,0)</f>
        <v>Piz Buin Sun Pharma</v>
      </c>
      <c r="M5318" t="str">
        <f>IF(OR(I5318="PIZ BUIN",I5318="LISTERINE"),VLOOKUP(E5318,MAPEO!C:D,2,0)&amp;" "&amp;H5318,VLOOKUP(E5318,MAPEO!C:D,2,0))</f>
        <v>Piz Buin Sun Protection Beauty</v>
      </c>
      <c r="N5318" t="str">
        <f>VLOOKUP(F5318,MD!A:B,2,0)</f>
        <v>YTD 2015</v>
      </c>
    </row>
    <row r="5319" spans="1:14">
      <c r="A5319" t="s">
        <v>133</v>
      </c>
      <c r="B5319" t="s">
        <v>0</v>
      </c>
      <c r="C5319" t="s">
        <v>249</v>
      </c>
      <c r="D5319" t="s">
        <v>407</v>
      </c>
      <c r="E5319" t="s">
        <v>638</v>
      </c>
      <c r="F5319" t="s">
        <v>104</v>
      </c>
      <c r="G5319" s="3">
        <v>40831.089999999997</v>
      </c>
      <c r="H5319" s="3" t="str">
        <f>VLOOKUP($A5319&amp;$C5319&amp;$B5319,Mapping!$C:$G,3,0)</f>
        <v>Beauty</v>
      </c>
      <c r="I5319" t="str">
        <f>VLOOKUP($A5319&amp;$C5319&amp;$B5319,Mapping!$C:$G,4,0)</f>
        <v>PIZ BUIN</v>
      </c>
      <c r="J5319" t="str">
        <f t="shared" si="83"/>
        <v>PIZ BUIN SUN</v>
      </c>
      <c r="K5319" t="str">
        <f>VLOOKUP($A5319&amp;$C5319&amp;$B5319,Mapping!$C:$G,5,0)</f>
        <v>Adult Skin Care</v>
      </c>
      <c r="L5319" t="str">
        <f>VLOOKUP(J5319&amp;H5319,Mapping!J:K,2,0)</f>
        <v>Piz Buin Sun Pharma</v>
      </c>
      <c r="M5319" t="str">
        <f>IF(OR(I5319="PIZ BUIN",I5319="LISTERINE"),VLOOKUP(E5319,MAPEO!C:D,2,0)&amp;" "&amp;H5319,VLOOKUP(E5319,MAPEO!C:D,2,0))</f>
        <v>Piz Buin Sun Protection Beauty</v>
      </c>
      <c r="N5319" t="str">
        <f>VLOOKUP(F5319,MD!A:B,2,0)</f>
        <v>YTD 2015</v>
      </c>
    </row>
    <row r="5320" spans="1:14">
      <c r="A5320" t="s">
        <v>133</v>
      </c>
      <c r="B5320" t="s">
        <v>0</v>
      </c>
      <c r="C5320" t="s">
        <v>249</v>
      </c>
      <c r="D5320" t="s">
        <v>407</v>
      </c>
      <c r="E5320" t="s">
        <v>638</v>
      </c>
      <c r="F5320" t="s">
        <v>105</v>
      </c>
      <c r="G5320" s="3">
        <v>119812.36</v>
      </c>
      <c r="H5320" s="3" t="str">
        <f>VLOOKUP($A5320&amp;$C5320&amp;$B5320,Mapping!$C:$G,3,0)</f>
        <v>Beauty</v>
      </c>
      <c r="I5320" t="str">
        <f>VLOOKUP($A5320&amp;$C5320&amp;$B5320,Mapping!$C:$G,4,0)</f>
        <v>PIZ BUIN</v>
      </c>
      <c r="J5320" t="str">
        <f t="shared" si="83"/>
        <v>PIZ BUIN SUN</v>
      </c>
      <c r="K5320" t="str">
        <f>VLOOKUP($A5320&amp;$C5320&amp;$B5320,Mapping!$C:$G,5,0)</f>
        <v>Adult Skin Care</v>
      </c>
      <c r="L5320" t="str">
        <f>VLOOKUP(J5320&amp;H5320,Mapping!J:K,2,0)</f>
        <v>Piz Buin Sun Pharma</v>
      </c>
      <c r="M5320" t="str">
        <f>IF(OR(I5320="PIZ BUIN",I5320="LISTERINE"),VLOOKUP(E5320,MAPEO!C:D,2,0)&amp;" "&amp;H5320,VLOOKUP(E5320,MAPEO!C:D,2,0))</f>
        <v>Piz Buin Sun Protection Beauty</v>
      </c>
      <c r="N5320" t="str">
        <f>VLOOKUP(F5320,MD!A:B,2,0)</f>
        <v>YTD 2015</v>
      </c>
    </row>
    <row r="5321" spans="1:14">
      <c r="A5321" t="s">
        <v>133</v>
      </c>
      <c r="B5321" t="s">
        <v>0</v>
      </c>
      <c r="C5321" t="s">
        <v>249</v>
      </c>
      <c r="D5321" t="s">
        <v>407</v>
      </c>
      <c r="E5321" t="s">
        <v>638</v>
      </c>
      <c r="F5321" t="s">
        <v>106</v>
      </c>
      <c r="G5321" s="3">
        <v>124659.8</v>
      </c>
      <c r="H5321" s="3" t="str">
        <f>VLOOKUP($A5321&amp;$C5321&amp;$B5321,Mapping!$C:$G,3,0)</f>
        <v>Beauty</v>
      </c>
      <c r="I5321" t="str">
        <f>VLOOKUP($A5321&amp;$C5321&amp;$B5321,Mapping!$C:$G,4,0)</f>
        <v>PIZ BUIN</v>
      </c>
      <c r="J5321" t="str">
        <f t="shared" si="83"/>
        <v>PIZ BUIN SUN</v>
      </c>
      <c r="K5321" t="str">
        <f>VLOOKUP($A5321&amp;$C5321&amp;$B5321,Mapping!$C:$G,5,0)</f>
        <v>Adult Skin Care</v>
      </c>
      <c r="L5321" t="str">
        <f>VLOOKUP(J5321&amp;H5321,Mapping!J:K,2,0)</f>
        <v>Piz Buin Sun Pharma</v>
      </c>
      <c r="M5321" t="str">
        <f>IF(OR(I5321="PIZ BUIN",I5321="LISTERINE"),VLOOKUP(E5321,MAPEO!C:D,2,0)&amp;" "&amp;H5321,VLOOKUP(E5321,MAPEO!C:D,2,0))</f>
        <v>Piz Buin Sun Protection Beauty</v>
      </c>
      <c r="N5321" t="str">
        <f>VLOOKUP(F5321,MD!A:B,2,0)</f>
        <v>YTD 2015</v>
      </c>
    </row>
    <row r="5322" spans="1:14">
      <c r="A5322" t="s">
        <v>133</v>
      </c>
      <c r="B5322" t="s">
        <v>0</v>
      </c>
      <c r="C5322" t="s">
        <v>249</v>
      </c>
      <c r="D5322" t="s">
        <v>407</v>
      </c>
      <c r="E5322" t="s">
        <v>638</v>
      </c>
      <c r="F5322" t="s">
        <v>108</v>
      </c>
      <c r="G5322" s="3">
        <v>53008.49</v>
      </c>
      <c r="H5322" s="3" t="str">
        <f>VLOOKUP($A5322&amp;$C5322&amp;$B5322,Mapping!$C:$G,3,0)</f>
        <v>Beauty</v>
      </c>
      <c r="I5322" t="str">
        <f>VLOOKUP($A5322&amp;$C5322&amp;$B5322,Mapping!$C:$G,4,0)</f>
        <v>PIZ BUIN</v>
      </c>
      <c r="J5322" t="str">
        <f t="shared" si="83"/>
        <v>PIZ BUIN SUN</v>
      </c>
      <c r="K5322" t="str">
        <f>VLOOKUP($A5322&amp;$C5322&amp;$B5322,Mapping!$C:$G,5,0)</f>
        <v>Adult Skin Care</v>
      </c>
      <c r="L5322" t="str">
        <f>VLOOKUP(J5322&amp;H5322,Mapping!J:K,2,0)</f>
        <v>Piz Buin Sun Pharma</v>
      </c>
      <c r="M5322" t="str">
        <f>IF(OR(I5322="PIZ BUIN",I5322="LISTERINE"),VLOOKUP(E5322,MAPEO!C:D,2,0)&amp;" "&amp;H5322,VLOOKUP(E5322,MAPEO!C:D,2,0))</f>
        <v>Piz Buin Sun Protection Beauty</v>
      </c>
      <c r="N5322">
        <f>VLOOKUP(F5322,MD!A:B,2,0)</f>
        <v>0</v>
      </c>
    </row>
    <row r="5323" spans="1:14">
      <c r="A5323" t="s">
        <v>133</v>
      </c>
      <c r="B5323" t="s">
        <v>0</v>
      </c>
      <c r="C5323" t="s">
        <v>249</v>
      </c>
      <c r="D5323" t="s">
        <v>407</v>
      </c>
      <c r="E5323" t="s">
        <v>638</v>
      </c>
      <c r="F5323" t="s">
        <v>109</v>
      </c>
      <c r="G5323" s="3">
        <v>3885.58</v>
      </c>
      <c r="H5323" s="3" t="str">
        <f>VLOOKUP($A5323&amp;$C5323&amp;$B5323,Mapping!$C:$G,3,0)</f>
        <v>Beauty</v>
      </c>
      <c r="I5323" t="str">
        <f>VLOOKUP($A5323&amp;$C5323&amp;$B5323,Mapping!$C:$G,4,0)</f>
        <v>PIZ BUIN</v>
      </c>
      <c r="J5323" t="str">
        <f t="shared" si="83"/>
        <v>PIZ BUIN SUN</v>
      </c>
      <c r="K5323" t="str">
        <f>VLOOKUP($A5323&amp;$C5323&amp;$B5323,Mapping!$C:$G,5,0)</f>
        <v>Adult Skin Care</v>
      </c>
      <c r="L5323" t="str">
        <f>VLOOKUP(J5323&amp;H5323,Mapping!J:K,2,0)</f>
        <v>Piz Buin Sun Pharma</v>
      </c>
      <c r="M5323" t="str">
        <f>IF(OR(I5323="PIZ BUIN",I5323="LISTERINE"),VLOOKUP(E5323,MAPEO!C:D,2,0)&amp;" "&amp;H5323,VLOOKUP(E5323,MAPEO!C:D,2,0))</f>
        <v>Piz Buin Sun Protection Beauty</v>
      </c>
      <c r="N5323">
        <f>VLOOKUP(F5323,MD!A:B,2,0)</f>
        <v>0</v>
      </c>
    </row>
    <row r="5324" spans="1:14">
      <c r="A5324" t="s">
        <v>133</v>
      </c>
      <c r="B5324" t="s">
        <v>0</v>
      </c>
      <c r="C5324" t="s">
        <v>249</v>
      </c>
      <c r="D5324" t="s">
        <v>407</v>
      </c>
      <c r="E5324" t="s">
        <v>638</v>
      </c>
      <c r="F5324" t="s">
        <v>110</v>
      </c>
      <c r="G5324" s="3">
        <v>-7750.37</v>
      </c>
      <c r="H5324" s="3" t="str">
        <f>VLOOKUP($A5324&amp;$C5324&amp;$B5324,Mapping!$C:$G,3,0)</f>
        <v>Beauty</v>
      </c>
      <c r="I5324" t="str">
        <f>VLOOKUP($A5324&amp;$C5324&amp;$B5324,Mapping!$C:$G,4,0)</f>
        <v>PIZ BUIN</v>
      </c>
      <c r="J5324" t="str">
        <f t="shared" si="83"/>
        <v>PIZ BUIN SUN</v>
      </c>
      <c r="K5324" t="str">
        <f>VLOOKUP($A5324&amp;$C5324&amp;$B5324,Mapping!$C:$G,5,0)</f>
        <v>Adult Skin Care</v>
      </c>
      <c r="L5324" t="str">
        <f>VLOOKUP(J5324&amp;H5324,Mapping!J:K,2,0)</f>
        <v>Piz Buin Sun Pharma</v>
      </c>
      <c r="M5324" t="str">
        <f>IF(OR(I5324="PIZ BUIN",I5324="LISTERINE"),VLOOKUP(E5324,MAPEO!C:D,2,0)&amp;" "&amp;H5324,VLOOKUP(E5324,MAPEO!C:D,2,0))</f>
        <v>Piz Buin Sun Protection Beauty</v>
      </c>
      <c r="N5324">
        <f>VLOOKUP(F5324,MD!A:B,2,0)</f>
        <v>0</v>
      </c>
    </row>
    <row r="5325" spans="1:14">
      <c r="A5325" t="s">
        <v>133</v>
      </c>
      <c r="B5325" t="s">
        <v>0</v>
      </c>
      <c r="C5325" t="s">
        <v>249</v>
      </c>
      <c r="D5325" t="s">
        <v>407</v>
      </c>
      <c r="E5325" t="s">
        <v>638</v>
      </c>
      <c r="F5325" t="s">
        <v>111</v>
      </c>
      <c r="G5325" s="3">
        <v>-44353.61</v>
      </c>
      <c r="H5325" s="3" t="str">
        <f>VLOOKUP($A5325&amp;$C5325&amp;$B5325,Mapping!$C:$G,3,0)</f>
        <v>Beauty</v>
      </c>
      <c r="I5325" t="str">
        <f>VLOOKUP($A5325&amp;$C5325&amp;$B5325,Mapping!$C:$G,4,0)</f>
        <v>PIZ BUIN</v>
      </c>
      <c r="J5325" t="str">
        <f t="shared" si="83"/>
        <v>PIZ BUIN SUN</v>
      </c>
      <c r="K5325" t="str">
        <f>VLOOKUP($A5325&amp;$C5325&amp;$B5325,Mapping!$C:$G,5,0)</f>
        <v>Adult Skin Care</v>
      </c>
      <c r="L5325" t="str">
        <f>VLOOKUP(J5325&amp;H5325,Mapping!J:K,2,0)</f>
        <v>Piz Buin Sun Pharma</v>
      </c>
      <c r="M5325" t="str">
        <f>IF(OR(I5325="PIZ BUIN",I5325="LISTERINE"),VLOOKUP(E5325,MAPEO!C:D,2,0)&amp;" "&amp;H5325,VLOOKUP(E5325,MAPEO!C:D,2,0))</f>
        <v>Piz Buin Sun Protection Beauty</v>
      </c>
      <c r="N5325">
        <f>VLOOKUP(F5325,MD!A:B,2,0)</f>
        <v>0</v>
      </c>
    </row>
    <row r="5326" spans="1:14">
      <c r="A5326" t="s">
        <v>133</v>
      </c>
      <c r="B5326" t="s">
        <v>0</v>
      </c>
      <c r="C5326" t="s">
        <v>249</v>
      </c>
      <c r="D5326" t="s">
        <v>407</v>
      </c>
      <c r="E5326" t="s">
        <v>638</v>
      </c>
      <c r="F5326" t="s">
        <v>114</v>
      </c>
      <c r="G5326" s="3">
        <v>-19871.53</v>
      </c>
      <c r="H5326" s="3" t="str">
        <f>VLOOKUP($A5326&amp;$C5326&amp;$B5326,Mapping!$C:$G,3,0)</f>
        <v>Beauty</v>
      </c>
      <c r="I5326" t="str">
        <f>VLOOKUP($A5326&amp;$C5326&amp;$B5326,Mapping!$C:$G,4,0)</f>
        <v>PIZ BUIN</v>
      </c>
      <c r="J5326" t="str">
        <f t="shared" si="83"/>
        <v>PIZ BUIN SUN</v>
      </c>
      <c r="K5326" t="str">
        <f>VLOOKUP($A5326&amp;$C5326&amp;$B5326,Mapping!$C:$G,5,0)</f>
        <v>Adult Skin Care</v>
      </c>
      <c r="L5326" t="str">
        <f>VLOOKUP(J5326&amp;H5326,Mapping!J:K,2,0)</f>
        <v>Piz Buin Sun Pharma</v>
      </c>
      <c r="M5326" t="str">
        <f>IF(OR(I5326="PIZ BUIN",I5326="LISTERINE"),VLOOKUP(E5326,MAPEO!C:D,2,0)&amp;" "&amp;H5326,VLOOKUP(E5326,MAPEO!C:D,2,0))</f>
        <v>Piz Buin Sun Protection Beauty</v>
      </c>
      <c r="N5326">
        <f>VLOOKUP(F5326,MD!A:B,2,0)</f>
        <v>0</v>
      </c>
    </row>
    <row r="5327" spans="1:14">
      <c r="A5327" t="s">
        <v>133</v>
      </c>
      <c r="B5327" t="s">
        <v>0</v>
      </c>
      <c r="C5327" t="s">
        <v>249</v>
      </c>
      <c r="D5327" t="s">
        <v>407</v>
      </c>
      <c r="E5327" t="s">
        <v>638</v>
      </c>
      <c r="F5327" t="s">
        <v>115</v>
      </c>
      <c r="G5327" s="3">
        <v>-1093.74</v>
      </c>
      <c r="H5327" s="3" t="str">
        <f>VLOOKUP($A5327&amp;$C5327&amp;$B5327,Mapping!$C:$G,3,0)</f>
        <v>Beauty</v>
      </c>
      <c r="I5327" t="str">
        <f>VLOOKUP($A5327&amp;$C5327&amp;$B5327,Mapping!$C:$G,4,0)</f>
        <v>PIZ BUIN</v>
      </c>
      <c r="J5327" t="str">
        <f t="shared" si="83"/>
        <v>PIZ BUIN SUN</v>
      </c>
      <c r="K5327" t="str">
        <f>VLOOKUP($A5327&amp;$C5327&amp;$B5327,Mapping!$C:$G,5,0)</f>
        <v>Adult Skin Care</v>
      </c>
      <c r="L5327" t="str">
        <f>VLOOKUP(J5327&amp;H5327,Mapping!J:K,2,0)</f>
        <v>Piz Buin Sun Pharma</v>
      </c>
      <c r="M5327" t="str">
        <f>IF(OR(I5327="PIZ BUIN",I5327="LISTERINE"),VLOOKUP(E5327,MAPEO!C:D,2,0)&amp;" "&amp;H5327,VLOOKUP(E5327,MAPEO!C:D,2,0))</f>
        <v>Piz Buin Sun Protection Beauty</v>
      </c>
      <c r="N5327" t="str">
        <f>VLOOKUP(F5327,MD!A:B,2,0)</f>
        <v>YTD 2016</v>
      </c>
    </row>
    <row r="5328" spans="1:14">
      <c r="A5328" t="s">
        <v>133</v>
      </c>
      <c r="B5328" t="s">
        <v>0</v>
      </c>
      <c r="C5328" t="s">
        <v>249</v>
      </c>
      <c r="D5328" t="s">
        <v>407</v>
      </c>
      <c r="E5328" t="s">
        <v>638</v>
      </c>
      <c r="F5328" t="s">
        <v>117</v>
      </c>
      <c r="G5328" s="3">
        <v>287485.38</v>
      </c>
      <c r="H5328" s="3" t="str">
        <f>VLOOKUP($A5328&amp;$C5328&amp;$B5328,Mapping!$C:$G,3,0)</f>
        <v>Beauty</v>
      </c>
      <c r="I5328" t="str">
        <f>VLOOKUP($A5328&amp;$C5328&amp;$B5328,Mapping!$C:$G,4,0)</f>
        <v>PIZ BUIN</v>
      </c>
      <c r="J5328" t="str">
        <f t="shared" si="83"/>
        <v>PIZ BUIN SUN</v>
      </c>
      <c r="K5328" t="str">
        <f>VLOOKUP($A5328&amp;$C5328&amp;$B5328,Mapping!$C:$G,5,0)</f>
        <v>Adult Skin Care</v>
      </c>
      <c r="L5328" t="str">
        <f>VLOOKUP(J5328&amp;H5328,Mapping!J:K,2,0)</f>
        <v>Piz Buin Sun Pharma</v>
      </c>
      <c r="M5328" t="str">
        <f>IF(OR(I5328="PIZ BUIN",I5328="LISTERINE"),VLOOKUP(E5328,MAPEO!C:D,2,0)&amp;" "&amp;H5328,VLOOKUP(E5328,MAPEO!C:D,2,0))</f>
        <v>Piz Buin Sun Protection Beauty</v>
      </c>
      <c r="N5328" t="str">
        <f>VLOOKUP(F5328,MD!A:B,2,0)</f>
        <v>YTD 2016</v>
      </c>
    </row>
    <row r="5329" spans="1:14">
      <c r="A5329" t="s">
        <v>133</v>
      </c>
      <c r="B5329" t="s">
        <v>0</v>
      </c>
      <c r="C5329" t="s">
        <v>249</v>
      </c>
      <c r="D5329" t="s">
        <v>407</v>
      </c>
      <c r="E5329" t="s">
        <v>638</v>
      </c>
      <c r="F5329" t="s">
        <v>118</v>
      </c>
      <c r="G5329" s="3">
        <v>362738.61</v>
      </c>
      <c r="H5329" s="3" t="str">
        <f>VLOOKUP($A5329&amp;$C5329&amp;$B5329,Mapping!$C:$G,3,0)</f>
        <v>Beauty</v>
      </c>
      <c r="I5329" t="str">
        <f>VLOOKUP($A5329&amp;$C5329&amp;$B5329,Mapping!$C:$G,4,0)</f>
        <v>PIZ BUIN</v>
      </c>
      <c r="J5329" t="str">
        <f t="shared" si="83"/>
        <v>PIZ BUIN SUN</v>
      </c>
      <c r="K5329" t="str">
        <f>VLOOKUP($A5329&amp;$C5329&amp;$B5329,Mapping!$C:$G,5,0)</f>
        <v>Adult Skin Care</v>
      </c>
      <c r="L5329" t="str">
        <f>VLOOKUP(J5329&amp;H5329,Mapping!J:K,2,0)</f>
        <v>Piz Buin Sun Pharma</v>
      </c>
      <c r="M5329" t="str">
        <f>IF(OR(I5329="PIZ BUIN",I5329="LISTERINE"),VLOOKUP(E5329,MAPEO!C:D,2,0)&amp;" "&amp;H5329,VLOOKUP(E5329,MAPEO!C:D,2,0))</f>
        <v>Piz Buin Sun Protection Beauty</v>
      </c>
      <c r="N5329" t="str">
        <f>VLOOKUP(F5329,MD!A:B,2,0)</f>
        <v>YTD 2016</v>
      </c>
    </row>
    <row r="5330" spans="1:14">
      <c r="A5330" t="s">
        <v>133</v>
      </c>
      <c r="B5330" t="s">
        <v>0</v>
      </c>
      <c r="C5330" t="s">
        <v>249</v>
      </c>
      <c r="D5330" t="s">
        <v>407</v>
      </c>
      <c r="E5330" t="s">
        <v>639</v>
      </c>
      <c r="F5330" t="s">
        <v>484</v>
      </c>
      <c r="G5330" s="3">
        <v>17756.53</v>
      </c>
      <c r="H5330" s="3" t="str">
        <f>VLOOKUP($A5330&amp;$C5330&amp;$B5330,Mapping!$C:$G,3,0)</f>
        <v>Beauty</v>
      </c>
      <c r="I5330" t="str">
        <f>VLOOKUP($A5330&amp;$C5330&amp;$B5330,Mapping!$C:$G,4,0)</f>
        <v>PIZ BUIN</v>
      </c>
      <c r="J5330" t="str">
        <f t="shared" si="83"/>
        <v>PIZ BUIN SUN</v>
      </c>
      <c r="K5330" t="str">
        <f>VLOOKUP($A5330&amp;$C5330&amp;$B5330,Mapping!$C:$G,5,0)</f>
        <v>Adult Skin Care</v>
      </c>
      <c r="L5330" t="str">
        <f>VLOOKUP(J5330&amp;H5330,Mapping!J:K,2,0)</f>
        <v>Piz Buin Sun Pharma</v>
      </c>
      <c r="M5330" t="str">
        <f>IF(OR(I5330="PIZ BUIN",I5330="LISTERINE"),VLOOKUP(E5330,MAPEO!C:D,2,0)&amp;" "&amp;H5330,VLOOKUP(E5330,MAPEO!C:D,2,0))</f>
        <v>Piz Buin Sun Protection Beauty</v>
      </c>
      <c r="N5330">
        <f>VLOOKUP(F5330,MD!A:B,2,0)</f>
        <v>0</v>
      </c>
    </row>
    <row r="5331" spans="1:14">
      <c r="A5331" t="s">
        <v>133</v>
      </c>
      <c r="B5331" t="s">
        <v>0</v>
      </c>
      <c r="C5331" t="s">
        <v>249</v>
      </c>
      <c r="D5331" t="s">
        <v>407</v>
      </c>
      <c r="E5331" t="s">
        <v>639</v>
      </c>
      <c r="F5331" t="s">
        <v>485</v>
      </c>
      <c r="G5331" s="3">
        <v>40764.959999999999</v>
      </c>
      <c r="H5331" s="3" t="str">
        <f>VLOOKUP($A5331&amp;$C5331&amp;$B5331,Mapping!$C:$G,3,0)</f>
        <v>Beauty</v>
      </c>
      <c r="I5331" t="str">
        <f>VLOOKUP($A5331&amp;$C5331&amp;$B5331,Mapping!$C:$G,4,0)</f>
        <v>PIZ BUIN</v>
      </c>
      <c r="J5331" t="str">
        <f t="shared" si="83"/>
        <v>PIZ BUIN SUN</v>
      </c>
      <c r="K5331" t="str">
        <f>VLOOKUP($A5331&amp;$C5331&amp;$B5331,Mapping!$C:$G,5,0)</f>
        <v>Adult Skin Care</v>
      </c>
      <c r="L5331" t="str">
        <f>VLOOKUP(J5331&amp;H5331,Mapping!J:K,2,0)</f>
        <v>Piz Buin Sun Pharma</v>
      </c>
      <c r="M5331" t="str">
        <f>IF(OR(I5331="PIZ BUIN",I5331="LISTERINE"),VLOOKUP(E5331,MAPEO!C:D,2,0)&amp;" "&amp;H5331,VLOOKUP(E5331,MAPEO!C:D,2,0))</f>
        <v>Piz Buin Sun Protection Beauty</v>
      </c>
      <c r="N5331">
        <f>VLOOKUP(F5331,MD!A:B,2,0)</f>
        <v>0</v>
      </c>
    </row>
    <row r="5332" spans="1:14">
      <c r="A5332" t="s">
        <v>133</v>
      </c>
      <c r="B5332" t="s">
        <v>0</v>
      </c>
      <c r="C5332" t="s">
        <v>249</v>
      </c>
      <c r="D5332" t="s">
        <v>407</v>
      </c>
      <c r="E5332" t="s">
        <v>639</v>
      </c>
      <c r="F5332" t="s">
        <v>486</v>
      </c>
      <c r="G5332" s="3">
        <v>12335.35</v>
      </c>
      <c r="H5332" s="3" t="str">
        <f>VLOOKUP($A5332&amp;$C5332&amp;$B5332,Mapping!$C:$G,3,0)</f>
        <v>Beauty</v>
      </c>
      <c r="I5332" t="str">
        <f>VLOOKUP($A5332&amp;$C5332&amp;$B5332,Mapping!$C:$G,4,0)</f>
        <v>PIZ BUIN</v>
      </c>
      <c r="J5332" t="str">
        <f t="shared" si="83"/>
        <v>PIZ BUIN SUN</v>
      </c>
      <c r="K5332" t="str">
        <f>VLOOKUP($A5332&amp;$C5332&amp;$B5332,Mapping!$C:$G,5,0)</f>
        <v>Adult Skin Care</v>
      </c>
      <c r="L5332" t="str">
        <f>VLOOKUP(J5332&amp;H5332,Mapping!J:K,2,0)</f>
        <v>Piz Buin Sun Pharma</v>
      </c>
      <c r="M5332" t="str">
        <f>IF(OR(I5332="PIZ BUIN",I5332="LISTERINE"),VLOOKUP(E5332,MAPEO!C:D,2,0)&amp;" "&amp;H5332,VLOOKUP(E5332,MAPEO!C:D,2,0))</f>
        <v>Piz Buin Sun Protection Beauty</v>
      </c>
      <c r="N5332">
        <f>VLOOKUP(F5332,MD!A:B,2,0)</f>
        <v>0</v>
      </c>
    </row>
    <row r="5333" spans="1:14">
      <c r="A5333" t="s">
        <v>133</v>
      </c>
      <c r="B5333" t="s">
        <v>0</v>
      </c>
      <c r="C5333" t="s">
        <v>249</v>
      </c>
      <c r="D5333" t="s">
        <v>407</v>
      </c>
      <c r="E5333" t="s">
        <v>639</v>
      </c>
      <c r="F5333" t="s">
        <v>487</v>
      </c>
      <c r="G5333" s="3">
        <v>14110.19</v>
      </c>
      <c r="H5333" s="3" t="str">
        <f>VLOOKUP($A5333&amp;$C5333&amp;$B5333,Mapping!$C:$G,3,0)</f>
        <v>Beauty</v>
      </c>
      <c r="I5333" t="str">
        <f>VLOOKUP($A5333&amp;$C5333&amp;$B5333,Mapping!$C:$G,4,0)</f>
        <v>PIZ BUIN</v>
      </c>
      <c r="J5333" t="str">
        <f t="shared" si="83"/>
        <v>PIZ BUIN SUN</v>
      </c>
      <c r="K5333" t="str">
        <f>VLOOKUP($A5333&amp;$C5333&amp;$B5333,Mapping!$C:$G,5,0)</f>
        <v>Adult Skin Care</v>
      </c>
      <c r="L5333" t="str">
        <f>VLOOKUP(J5333&amp;H5333,Mapping!J:K,2,0)</f>
        <v>Piz Buin Sun Pharma</v>
      </c>
      <c r="M5333" t="str">
        <f>IF(OR(I5333="PIZ BUIN",I5333="LISTERINE"),VLOOKUP(E5333,MAPEO!C:D,2,0)&amp;" "&amp;H5333,VLOOKUP(E5333,MAPEO!C:D,2,0))</f>
        <v>Piz Buin Sun Protection Beauty</v>
      </c>
      <c r="N5333">
        <f>VLOOKUP(F5333,MD!A:B,2,0)</f>
        <v>0</v>
      </c>
    </row>
    <row r="5334" spans="1:14">
      <c r="A5334" t="s">
        <v>133</v>
      </c>
      <c r="B5334" t="s">
        <v>0</v>
      </c>
      <c r="C5334" t="s">
        <v>249</v>
      </c>
      <c r="D5334" t="s">
        <v>407</v>
      </c>
      <c r="E5334" t="s">
        <v>639</v>
      </c>
      <c r="F5334" t="s">
        <v>488</v>
      </c>
      <c r="G5334" s="3">
        <v>40420.379999999997</v>
      </c>
      <c r="H5334" s="3" t="str">
        <f>VLOOKUP($A5334&amp;$C5334&amp;$B5334,Mapping!$C:$G,3,0)</f>
        <v>Beauty</v>
      </c>
      <c r="I5334" t="str">
        <f>VLOOKUP($A5334&amp;$C5334&amp;$B5334,Mapping!$C:$G,4,0)</f>
        <v>PIZ BUIN</v>
      </c>
      <c r="J5334" t="str">
        <f t="shared" si="83"/>
        <v>PIZ BUIN SUN</v>
      </c>
      <c r="K5334" t="str">
        <f>VLOOKUP($A5334&amp;$C5334&amp;$B5334,Mapping!$C:$G,5,0)</f>
        <v>Adult Skin Care</v>
      </c>
      <c r="L5334" t="str">
        <f>VLOOKUP(J5334&amp;H5334,Mapping!J:K,2,0)</f>
        <v>Piz Buin Sun Pharma</v>
      </c>
      <c r="M5334" t="str">
        <f>IF(OR(I5334="PIZ BUIN",I5334="LISTERINE"),VLOOKUP(E5334,MAPEO!C:D,2,0)&amp;" "&amp;H5334,VLOOKUP(E5334,MAPEO!C:D,2,0))</f>
        <v>Piz Buin Sun Protection Beauty</v>
      </c>
      <c r="N5334">
        <f>VLOOKUP(F5334,MD!A:B,2,0)</f>
        <v>0</v>
      </c>
    </row>
    <row r="5335" spans="1:14">
      <c r="A5335" t="s">
        <v>133</v>
      </c>
      <c r="B5335" t="s">
        <v>0</v>
      </c>
      <c r="C5335" t="s">
        <v>249</v>
      </c>
      <c r="D5335" t="s">
        <v>407</v>
      </c>
      <c r="E5335" t="s">
        <v>639</v>
      </c>
      <c r="F5335" t="s">
        <v>489</v>
      </c>
      <c r="G5335" s="3">
        <v>38961.83</v>
      </c>
      <c r="H5335" s="3" t="str">
        <f>VLOOKUP($A5335&amp;$C5335&amp;$B5335,Mapping!$C:$G,3,0)</f>
        <v>Beauty</v>
      </c>
      <c r="I5335" t="str">
        <f>VLOOKUP($A5335&amp;$C5335&amp;$B5335,Mapping!$C:$G,4,0)</f>
        <v>PIZ BUIN</v>
      </c>
      <c r="J5335" t="str">
        <f t="shared" si="83"/>
        <v>PIZ BUIN SUN</v>
      </c>
      <c r="K5335" t="str">
        <f>VLOOKUP($A5335&amp;$C5335&amp;$B5335,Mapping!$C:$G,5,0)</f>
        <v>Adult Skin Care</v>
      </c>
      <c r="L5335" t="str">
        <f>VLOOKUP(J5335&amp;H5335,Mapping!J:K,2,0)</f>
        <v>Piz Buin Sun Pharma</v>
      </c>
      <c r="M5335" t="str">
        <f>IF(OR(I5335="PIZ BUIN",I5335="LISTERINE"),VLOOKUP(E5335,MAPEO!C:D,2,0)&amp;" "&amp;H5335,VLOOKUP(E5335,MAPEO!C:D,2,0))</f>
        <v>Piz Buin Sun Protection Beauty</v>
      </c>
      <c r="N5335">
        <f>VLOOKUP(F5335,MD!A:B,2,0)</f>
        <v>0</v>
      </c>
    </row>
    <row r="5336" spans="1:14">
      <c r="A5336" t="s">
        <v>133</v>
      </c>
      <c r="B5336" t="s">
        <v>0</v>
      </c>
      <c r="C5336" t="s">
        <v>249</v>
      </c>
      <c r="D5336" t="s">
        <v>407</v>
      </c>
      <c r="E5336" t="s">
        <v>639</v>
      </c>
      <c r="F5336" t="s">
        <v>490</v>
      </c>
      <c r="G5336" s="3">
        <v>14619.82</v>
      </c>
      <c r="H5336" s="3" t="str">
        <f>VLOOKUP($A5336&amp;$C5336&amp;$B5336,Mapping!$C:$G,3,0)</f>
        <v>Beauty</v>
      </c>
      <c r="I5336" t="str">
        <f>VLOOKUP($A5336&amp;$C5336&amp;$B5336,Mapping!$C:$G,4,0)</f>
        <v>PIZ BUIN</v>
      </c>
      <c r="J5336" t="str">
        <f t="shared" si="83"/>
        <v>PIZ BUIN SUN</v>
      </c>
      <c r="K5336" t="str">
        <f>VLOOKUP($A5336&amp;$C5336&amp;$B5336,Mapping!$C:$G,5,0)</f>
        <v>Adult Skin Care</v>
      </c>
      <c r="L5336" t="str">
        <f>VLOOKUP(J5336&amp;H5336,Mapping!J:K,2,0)</f>
        <v>Piz Buin Sun Pharma</v>
      </c>
      <c r="M5336" t="str">
        <f>IF(OR(I5336="PIZ BUIN",I5336="LISTERINE"),VLOOKUP(E5336,MAPEO!C:D,2,0)&amp;" "&amp;H5336,VLOOKUP(E5336,MAPEO!C:D,2,0))</f>
        <v>Piz Buin Sun Protection Beauty</v>
      </c>
      <c r="N5336">
        <f>VLOOKUP(F5336,MD!A:B,2,0)</f>
        <v>0</v>
      </c>
    </row>
    <row r="5337" spans="1:14">
      <c r="A5337" t="s">
        <v>133</v>
      </c>
      <c r="B5337" t="s">
        <v>0</v>
      </c>
      <c r="C5337" t="s">
        <v>249</v>
      </c>
      <c r="D5337" t="s">
        <v>407</v>
      </c>
      <c r="E5337" t="s">
        <v>639</v>
      </c>
      <c r="F5337" t="s">
        <v>491</v>
      </c>
      <c r="G5337" s="3">
        <v>-679.83</v>
      </c>
      <c r="H5337" s="3" t="str">
        <f>VLOOKUP($A5337&amp;$C5337&amp;$B5337,Mapping!$C:$G,3,0)</f>
        <v>Beauty</v>
      </c>
      <c r="I5337" t="str">
        <f>VLOOKUP($A5337&amp;$C5337&amp;$B5337,Mapping!$C:$G,4,0)</f>
        <v>PIZ BUIN</v>
      </c>
      <c r="J5337" t="str">
        <f t="shared" si="83"/>
        <v>PIZ BUIN SUN</v>
      </c>
      <c r="K5337" t="str">
        <f>VLOOKUP($A5337&amp;$C5337&amp;$B5337,Mapping!$C:$G,5,0)</f>
        <v>Adult Skin Care</v>
      </c>
      <c r="L5337" t="str">
        <f>VLOOKUP(J5337&amp;H5337,Mapping!J:K,2,0)</f>
        <v>Piz Buin Sun Pharma</v>
      </c>
      <c r="M5337" t="str">
        <f>IF(OR(I5337="PIZ BUIN",I5337="LISTERINE"),VLOOKUP(E5337,MAPEO!C:D,2,0)&amp;" "&amp;H5337,VLOOKUP(E5337,MAPEO!C:D,2,0))</f>
        <v>Piz Buin Sun Protection Beauty</v>
      </c>
      <c r="N5337">
        <f>VLOOKUP(F5337,MD!A:B,2,0)</f>
        <v>0</v>
      </c>
    </row>
    <row r="5338" spans="1:14">
      <c r="A5338" t="s">
        <v>133</v>
      </c>
      <c r="B5338" t="s">
        <v>0</v>
      </c>
      <c r="C5338" t="s">
        <v>249</v>
      </c>
      <c r="D5338" t="s">
        <v>407</v>
      </c>
      <c r="E5338" t="s">
        <v>639</v>
      </c>
      <c r="F5338" t="s">
        <v>492</v>
      </c>
      <c r="G5338" s="3">
        <v>-3298.96</v>
      </c>
      <c r="H5338" s="3" t="str">
        <f>VLOOKUP($A5338&amp;$C5338&amp;$B5338,Mapping!$C:$G,3,0)</f>
        <v>Beauty</v>
      </c>
      <c r="I5338" t="str">
        <f>VLOOKUP($A5338&amp;$C5338&amp;$B5338,Mapping!$C:$G,4,0)</f>
        <v>PIZ BUIN</v>
      </c>
      <c r="J5338" t="str">
        <f t="shared" si="83"/>
        <v>PIZ BUIN SUN</v>
      </c>
      <c r="K5338" t="str">
        <f>VLOOKUP($A5338&amp;$C5338&amp;$B5338,Mapping!$C:$G,5,0)</f>
        <v>Adult Skin Care</v>
      </c>
      <c r="L5338" t="str">
        <f>VLOOKUP(J5338&amp;H5338,Mapping!J:K,2,0)</f>
        <v>Piz Buin Sun Pharma</v>
      </c>
      <c r="M5338" t="str">
        <f>IF(OR(I5338="PIZ BUIN",I5338="LISTERINE"),VLOOKUP(E5338,MAPEO!C:D,2,0)&amp;" "&amp;H5338,VLOOKUP(E5338,MAPEO!C:D,2,0))</f>
        <v>Piz Buin Sun Protection Beauty</v>
      </c>
      <c r="N5338">
        <f>VLOOKUP(F5338,MD!A:B,2,0)</f>
        <v>0</v>
      </c>
    </row>
    <row r="5339" spans="1:14">
      <c r="A5339" t="s">
        <v>133</v>
      </c>
      <c r="B5339" t="s">
        <v>0</v>
      </c>
      <c r="C5339" t="s">
        <v>249</v>
      </c>
      <c r="D5339" t="s">
        <v>407</v>
      </c>
      <c r="E5339" t="s">
        <v>639</v>
      </c>
      <c r="F5339" t="s">
        <v>493</v>
      </c>
      <c r="G5339" s="3">
        <v>-28095.89</v>
      </c>
      <c r="H5339" s="3" t="str">
        <f>VLOOKUP($A5339&amp;$C5339&amp;$B5339,Mapping!$C:$G,3,0)</f>
        <v>Beauty</v>
      </c>
      <c r="I5339" t="str">
        <f>VLOOKUP($A5339&amp;$C5339&amp;$B5339,Mapping!$C:$G,4,0)</f>
        <v>PIZ BUIN</v>
      </c>
      <c r="J5339" t="str">
        <f t="shared" si="83"/>
        <v>PIZ BUIN SUN</v>
      </c>
      <c r="K5339" t="str">
        <f>VLOOKUP($A5339&amp;$C5339&amp;$B5339,Mapping!$C:$G,5,0)</f>
        <v>Adult Skin Care</v>
      </c>
      <c r="L5339" t="str">
        <f>VLOOKUP(J5339&amp;H5339,Mapping!J:K,2,0)</f>
        <v>Piz Buin Sun Pharma</v>
      </c>
      <c r="M5339" t="str">
        <f>IF(OR(I5339="PIZ BUIN",I5339="LISTERINE"),VLOOKUP(E5339,MAPEO!C:D,2,0)&amp;" "&amp;H5339,VLOOKUP(E5339,MAPEO!C:D,2,0))</f>
        <v>Piz Buin Sun Protection Beauty</v>
      </c>
      <c r="N5339">
        <f>VLOOKUP(F5339,MD!A:B,2,0)</f>
        <v>0</v>
      </c>
    </row>
    <row r="5340" spans="1:14">
      <c r="A5340" t="s">
        <v>133</v>
      </c>
      <c r="B5340" t="s">
        <v>0</v>
      </c>
      <c r="C5340" t="s">
        <v>249</v>
      </c>
      <c r="D5340" t="s">
        <v>407</v>
      </c>
      <c r="E5340" t="s">
        <v>639</v>
      </c>
      <c r="F5340" t="s">
        <v>95</v>
      </c>
      <c r="G5340" s="3">
        <v>-277.33999999999997</v>
      </c>
      <c r="H5340" s="3" t="str">
        <f>VLOOKUP($A5340&amp;$C5340&amp;$B5340,Mapping!$C:$G,3,0)</f>
        <v>Beauty</v>
      </c>
      <c r="I5340" t="str">
        <f>VLOOKUP($A5340&amp;$C5340&amp;$B5340,Mapping!$C:$G,4,0)</f>
        <v>PIZ BUIN</v>
      </c>
      <c r="J5340" t="str">
        <f t="shared" si="83"/>
        <v>PIZ BUIN SUN</v>
      </c>
      <c r="K5340" t="str">
        <f>VLOOKUP($A5340&amp;$C5340&amp;$B5340,Mapping!$C:$G,5,0)</f>
        <v>Adult Skin Care</v>
      </c>
      <c r="L5340" t="str">
        <f>VLOOKUP(J5340&amp;H5340,Mapping!J:K,2,0)</f>
        <v>Piz Buin Sun Pharma</v>
      </c>
      <c r="M5340" t="str">
        <f>IF(OR(I5340="PIZ BUIN",I5340="LISTERINE"),VLOOKUP(E5340,MAPEO!C:D,2,0)&amp;" "&amp;H5340,VLOOKUP(E5340,MAPEO!C:D,2,0))</f>
        <v>Piz Buin Sun Protection Beauty</v>
      </c>
      <c r="N5340" t="str">
        <f>VLOOKUP(F5340,MD!A:B,2,0)</f>
        <v>YTD 2015</v>
      </c>
    </row>
    <row r="5341" spans="1:14">
      <c r="A5341" t="s">
        <v>133</v>
      </c>
      <c r="B5341" t="s">
        <v>0</v>
      </c>
      <c r="C5341" t="s">
        <v>249</v>
      </c>
      <c r="D5341" t="s">
        <v>407</v>
      </c>
      <c r="E5341" t="s">
        <v>639</v>
      </c>
      <c r="F5341" t="s">
        <v>96</v>
      </c>
      <c r="G5341" s="3">
        <v>85182.05</v>
      </c>
      <c r="H5341" s="3" t="str">
        <f>VLOOKUP($A5341&amp;$C5341&amp;$B5341,Mapping!$C:$G,3,0)</f>
        <v>Beauty</v>
      </c>
      <c r="I5341" t="str">
        <f>VLOOKUP($A5341&amp;$C5341&amp;$B5341,Mapping!$C:$G,4,0)</f>
        <v>PIZ BUIN</v>
      </c>
      <c r="J5341" t="str">
        <f t="shared" si="83"/>
        <v>PIZ BUIN SUN</v>
      </c>
      <c r="K5341" t="str">
        <f>VLOOKUP($A5341&amp;$C5341&amp;$B5341,Mapping!$C:$G,5,0)</f>
        <v>Adult Skin Care</v>
      </c>
      <c r="L5341" t="str">
        <f>VLOOKUP(J5341&amp;H5341,Mapping!J:K,2,0)</f>
        <v>Piz Buin Sun Pharma</v>
      </c>
      <c r="M5341" t="str">
        <f>IF(OR(I5341="PIZ BUIN",I5341="LISTERINE"),VLOOKUP(E5341,MAPEO!C:D,2,0)&amp;" "&amp;H5341,VLOOKUP(E5341,MAPEO!C:D,2,0))</f>
        <v>Piz Buin Sun Protection Beauty</v>
      </c>
      <c r="N5341" t="str">
        <f>VLOOKUP(F5341,MD!A:B,2,0)</f>
        <v>YTD 2015</v>
      </c>
    </row>
    <row r="5342" spans="1:14">
      <c r="A5342" t="s">
        <v>133</v>
      </c>
      <c r="B5342" t="s">
        <v>0</v>
      </c>
      <c r="C5342" t="s">
        <v>249</v>
      </c>
      <c r="D5342" t="s">
        <v>407</v>
      </c>
      <c r="E5342" t="s">
        <v>639</v>
      </c>
      <c r="F5342" t="s">
        <v>97</v>
      </c>
      <c r="G5342" s="3">
        <v>107341.03</v>
      </c>
      <c r="H5342" s="3" t="str">
        <f>VLOOKUP($A5342&amp;$C5342&amp;$B5342,Mapping!$C:$G,3,0)</f>
        <v>Beauty</v>
      </c>
      <c r="I5342" t="str">
        <f>VLOOKUP($A5342&amp;$C5342&amp;$B5342,Mapping!$C:$G,4,0)</f>
        <v>PIZ BUIN</v>
      </c>
      <c r="J5342" t="str">
        <f t="shared" si="83"/>
        <v>PIZ BUIN SUN</v>
      </c>
      <c r="K5342" t="str">
        <f>VLOOKUP($A5342&amp;$C5342&amp;$B5342,Mapping!$C:$G,5,0)</f>
        <v>Adult Skin Care</v>
      </c>
      <c r="L5342" t="str">
        <f>VLOOKUP(J5342&amp;H5342,Mapping!J:K,2,0)</f>
        <v>Piz Buin Sun Pharma</v>
      </c>
      <c r="M5342" t="str">
        <f>IF(OR(I5342="PIZ BUIN",I5342="LISTERINE"),VLOOKUP(E5342,MAPEO!C:D,2,0)&amp;" "&amp;H5342,VLOOKUP(E5342,MAPEO!C:D,2,0))</f>
        <v>Piz Buin Sun Protection Beauty</v>
      </c>
      <c r="N5342" t="str">
        <f>VLOOKUP(F5342,MD!A:B,2,0)</f>
        <v>YTD 2015</v>
      </c>
    </row>
    <row r="5343" spans="1:14">
      <c r="A5343" t="s">
        <v>133</v>
      </c>
      <c r="B5343" t="s">
        <v>0</v>
      </c>
      <c r="C5343" t="s">
        <v>249</v>
      </c>
      <c r="D5343" t="s">
        <v>407</v>
      </c>
      <c r="E5343" t="s">
        <v>639</v>
      </c>
      <c r="F5343" t="s">
        <v>101</v>
      </c>
      <c r="G5343" s="3">
        <v>62205.98</v>
      </c>
      <c r="H5343" s="3" t="str">
        <f>VLOOKUP($A5343&amp;$C5343&amp;$B5343,Mapping!$C:$G,3,0)</f>
        <v>Beauty</v>
      </c>
      <c r="I5343" t="str">
        <f>VLOOKUP($A5343&amp;$C5343&amp;$B5343,Mapping!$C:$G,4,0)</f>
        <v>PIZ BUIN</v>
      </c>
      <c r="J5343" t="str">
        <f t="shared" si="83"/>
        <v>PIZ BUIN SUN</v>
      </c>
      <c r="K5343" t="str">
        <f>VLOOKUP($A5343&amp;$C5343&amp;$B5343,Mapping!$C:$G,5,0)</f>
        <v>Adult Skin Care</v>
      </c>
      <c r="L5343" t="str">
        <f>VLOOKUP(J5343&amp;H5343,Mapping!J:K,2,0)</f>
        <v>Piz Buin Sun Pharma</v>
      </c>
      <c r="M5343" t="str">
        <f>IF(OR(I5343="PIZ BUIN",I5343="LISTERINE"),VLOOKUP(E5343,MAPEO!C:D,2,0)&amp;" "&amp;H5343,VLOOKUP(E5343,MAPEO!C:D,2,0))</f>
        <v>Piz Buin Sun Protection Beauty</v>
      </c>
      <c r="N5343" t="str">
        <f>VLOOKUP(F5343,MD!A:B,2,0)</f>
        <v>YTD 2015</v>
      </c>
    </row>
    <row r="5344" spans="1:14">
      <c r="A5344" t="s">
        <v>133</v>
      </c>
      <c r="B5344" t="s">
        <v>0</v>
      </c>
      <c r="C5344" t="s">
        <v>249</v>
      </c>
      <c r="D5344" t="s">
        <v>407</v>
      </c>
      <c r="E5344" t="s">
        <v>639</v>
      </c>
      <c r="F5344" t="s">
        <v>104</v>
      </c>
      <c r="G5344" s="3">
        <v>31711.22</v>
      </c>
      <c r="H5344" s="3" t="str">
        <f>VLOOKUP($A5344&amp;$C5344&amp;$B5344,Mapping!$C:$G,3,0)</f>
        <v>Beauty</v>
      </c>
      <c r="I5344" t="str">
        <f>VLOOKUP($A5344&amp;$C5344&amp;$B5344,Mapping!$C:$G,4,0)</f>
        <v>PIZ BUIN</v>
      </c>
      <c r="J5344" t="str">
        <f t="shared" si="83"/>
        <v>PIZ BUIN SUN</v>
      </c>
      <c r="K5344" t="str">
        <f>VLOOKUP($A5344&amp;$C5344&amp;$B5344,Mapping!$C:$G,5,0)</f>
        <v>Adult Skin Care</v>
      </c>
      <c r="L5344" t="str">
        <f>VLOOKUP(J5344&amp;H5344,Mapping!J:K,2,0)</f>
        <v>Piz Buin Sun Pharma</v>
      </c>
      <c r="M5344" t="str">
        <f>IF(OR(I5344="PIZ BUIN",I5344="LISTERINE"),VLOOKUP(E5344,MAPEO!C:D,2,0)&amp;" "&amp;H5344,VLOOKUP(E5344,MAPEO!C:D,2,0))</f>
        <v>Piz Buin Sun Protection Beauty</v>
      </c>
      <c r="N5344" t="str">
        <f>VLOOKUP(F5344,MD!A:B,2,0)</f>
        <v>YTD 2015</v>
      </c>
    </row>
    <row r="5345" spans="1:14">
      <c r="A5345" t="s">
        <v>133</v>
      </c>
      <c r="B5345" t="s">
        <v>0</v>
      </c>
      <c r="C5345" t="s">
        <v>249</v>
      </c>
      <c r="D5345" t="s">
        <v>407</v>
      </c>
      <c r="E5345" t="s">
        <v>639</v>
      </c>
      <c r="F5345" t="s">
        <v>105</v>
      </c>
      <c r="G5345" s="3">
        <v>49617.3</v>
      </c>
      <c r="H5345" s="3" t="str">
        <f>VLOOKUP($A5345&amp;$C5345&amp;$B5345,Mapping!$C:$G,3,0)</f>
        <v>Beauty</v>
      </c>
      <c r="I5345" t="str">
        <f>VLOOKUP($A5345&amp;$C5345&amp;$B5345,Mapping!$C:$G,4,0)</f>
        <v>PIZ BUIN</v>
      </c>
      <c r="J5345" t="str">
        <f t="shared" si="83"/>
        <v>PIZ BUIN SUN</v>
      </c>
      <c r="K5345" t="str">
        <f>VLOOKUP($A5345&amp;$C5345&amp;$B5345,Mapping!$C:$G,5,0)</f>
        <v>Adult Skin Care</v>
      </c>
      <c r="L5345" t="str">
        <f>VLOOKUP(J5345&amp;H5345,Mapping!J:K,2,0)</f>
        <v>Piz Buin Sun Pharma</v>
      </c>
      <c r="M5345" t="str">
        <f>IF(OR(I5345="PIZ BUIN",I5345="LISTERINE"),VLOOKUP(E5345,MAPEO!C:D,2,0)&amp;" "&amp;H5345,VLOOKUP(E5345,MAPEO!C:D,2,0))</f>
        <v>Piz Buin Sun Protection Beauty</v>
      </c>
      <c r="N5345" t="str">
        <f>VLOOKUP(F5345,MD!A:B,2,0)</f>
        <v>YTD 2015</v>
      </c>
    </row>
    <row r="5346" spans="1:14">
      <c r="A5346" t="s">
        <v>133</v>
      </c>
      <c r="B5346" t="s">
        <v>0</v>
      </c>
      <c r="C5346" t="s">
        <v>249</v>
      </c>
      <c r="D5346" t="s">
        <v>407</v>
      </c>
      <c r="E5346" t="s">
        <v>639</v>
      </c>
      <c r="F5346" t="s">
        <v>106</v>
      </c>
      <c r="G5346" s="3">
        <v>40236.06</v>
      </c>
      <c r="H5346" s="3" t="str">
        <f>VLOOKUP($A5346&amp;$C5346&amp;$B5346,Mapping!$C:$G,3,0)</f>
        <v>Beauty</v>
      </c>
      <c r="I5346" t="str">
        <f>VLOOKUP($A5346&amp;$C5346&amp;$B5346,Mapping!$C:$G,4,0)</f>
        <v>PIZ BUIN</v>
      </c>
      <c r="J5346" t="str">
        <f t="shared" si="83"/>
        <v>PIZ BUIN SUN</v>
      </c>
      <c r="K5346" t="str">
        <f>VLOOKUP($A5346&amp;$C5346&amp;$B5346,Mapping!$C:$G,5,0)</f>
        <v>Adult Skin Care</v>
      </c>
      <c r="L5346" t="str">
        <f>VLOOKUP(J5346&amp;H5346,Mapping!J:K,2,0)</f>
        <v>Piz Buin Sun Pharma</v>
      </c>
      <c r="M5346" t="str">
        <f>IF(OR(I5346="PIZ BUIN",I5346="LISTERINE"),VLOOKUP(E5346,MAPEO!C:D,2,0)&amp;" "&amp;H5346,VLOOKUP(E5346,MAPEO!C:D,2,0))</f>
        <v>Piz Buin Sun Protection Beauty</v>
      </c>
      <c r="N5346" t="str">
        <f>VLOOKUP(F5346,MD!A:B,2,0)</f>
        <v>YTD 2015</v>
      </c>
    </row>
    <row r="5347" spans="1:14">
      <c r="A5347" t="s">
        <v>133</v>
      </c>
      <c r="B5347" t="s">
        <v>0</v>
      </c>
      <c r="C5347" t="s">
        <v>249</v>
      </c>
      <c r="D5347" t="s">
        <v>407</v>
      </c>
      <c r="E5347" t="s">
        <v>639</v>
      </c>
      <c r="F5347" t="s">
        <v>108</v>
      </c>
      <c r="G5347" s="3">
        <v>10027.31</v>
      </c>
      <c r="H5347" s="3" t="str">
        <f>VLOOKUP($A5347&amp;$C5347&amp;$B5347,Mapping!$C:$G,3,0)</f>
        <v>Beauty</v>
      </c>
      <c r="I5347" t="str">
        <f>VLOOKUP($A5347&amp;$C5347&amp;$B5347,Mapping!$C:$G,4,0)</f>
        <v>PIZ BUIN</v>
      </c>
      <c r="J5347" t="str">
        <f t="shared" si="83"/>
        <v>PIZ BUIN SUN</v>
      </c>
      <c r="K5347" t="str">
        <f>VLOOKUP($A5347&amp;$C5347&amp;$B5347,Mapping!$C:$G,5,0)</f>
        <v>Adult Skin Care</v>
      </c>
      <c r="L5347" t="str">
        <f>VLOOKUP(J5347&amp;H5347,Mapping!J:K,2,0)</f>
        <v>Piz Buin Sun Pharma</v>
      </c>
      <c r="M5347" t="str">
        <f>IF(OR(I5347="PIZ BUIN",I5347="LISTERINE"),VLOOKUP(E5347,MAPEO!C:D,2,0)&amp;" "&amp;H5347,VLOOKUP(E5347,MAPEO!C:D,2,0))</f>
        <v>Piz Buin Sun Protection Beauty</v>
      </c>
      <c r="N5347">
        <f>VLOOKUP(F5347,MD!A:B,2,0)</f>
        <v>0</v>
      </c>
    </row>
    <row r="5348" spans="1:14">
      <c r="A5348" t="s">
        <v>133</v>
      </c>
      <c r="B5348" t="s">
        <v>0</v>
      </c>
      <c r="C5348" t="s">
        <v>249</v>
      </c>
      <c r="D5348" t="s">
        <v>407</v>
      </c>
      <c r="E5348" t="s">
        <v>639</v>
      </c>
      <c r="F5348" t="s">
        <v>109</v>
      </c>
      <c r="G5348" s="3">
        <v>-615.09</v>
      </c>
      <c r="H5348" s="3" t="str">
        <f>VLOOKUP($A5348&amp;$C5348&amp;$B5348,Mapping!$C:$G,3,0)</f>
        <v>Beauty</v>
      </c>
      <c r="I5348" t="str">
        <f>VLOOKUP($A5348&amp;$C5348&amp;$B5348,Mapping!$C:$G,4,0)</f>
        <v>PIZ BUIN</v>
      </c>
      <c r="J5348" t="str">
        <f t="shared" si="83"/>
        <v>PIZ BUIN SUN</v>
      </c>
      <c r="K5348" t="str">
        <f>VLOOKUP($A5348&amp;$C5348&amp;$B5348,Mapping!$C:$G,5,0)</f>
        <v>Adult Skin Care</v>
      </c>
      <c r="L5348" t="str">
        <f>VLOOKUP(J5348&amp;H5348,Mapping!J:K,2,0)</f>
        <v>Piz Buin Sun Pharma</v>
      </c>
      <c r="M5348" t="str">
        <f>IF(OR(I5348="PIZ BUIN",I5348="LISTERINE"),VLOOKUP(E5348,MAPEO!C:D,2,0)&amp;" "&amp;H5348,VLOOKUP(E5348,MAPEO!C:D,2,0))</f>
        <v>Piz Buin Sun Protection Beauty</v>
      </c>
      <c r="N5348">
        <f>VLOOKUP(F5348,MD!A:B,2,0)</f>
        <v>0</v>
      </c>
    </row>
    <row r="5349" spans="1:14">
      <c r="A5349" t="s">
        <v>133</v>
      </c>
      <c r="B5349" t="s">
        <v>0</v>
      </c>
      <c r="C5349" t="s">
        <v>249</v>
      </c>
      <c r="D5349" t="s">
        <v>407</v>
      </c>
      <c r="E5349" t="s">
        <v>639</v>
      </c>
      <c r="F5349" t="s">
        <v>110</v>
      </c>
      <c r="G5349" s="3">
        <v>-5181.79</v>
      </c>
      <c r="H5349" s="3" t="str">
        <f>VLOOKUP($A5349&amp;$C5349&amp;$B5349,Mapping!$C:$G,3,0)</f>
        <v>Beauty</v>
      </c>
      <c r="I5349" t="str">
        <f>VLOOKUP($A5349&amp;$C5349&amp;$B5349,Mapping!$C:$G,4,0)</f>
        <v>PIZ BUIN</v>
      </c>
      <c r="J5349" t="str">
        <f t="shared" si="83"/>
        <v>PIZ BUIN SUN</v>
      </c>
      <c r="K5349" t="str">
        <f>VLOOKUP($A5349&amp;$C5349&amp;$B5349,Mapping!$C:$G,5,0)</f>
        <v>Adult Skin Care</v>
      </c>
      <c r="L5349" t="str">
        <f>VLOOKUP(J5349&amp;H5349,Mapping!J:K,2,0)</f>
        <v>Piz Buin Sun Pharma</v>
      </c>
      <c r="M5349" t="str">
        <f>IF(OR(I5349="PIZ BUIN",I5349="LISTERINE"),VLOOKUP(E5349,MAPEO!C:D,2,0)&amp;" "&amp;H5349,VLOOKUP(E5349,MAPEO!C:D,2,0))</f>
        <v>Piz Buin Sun Protection Beauty</v>
      </c>
      <c r="N5349">
        <f>VLOOKUP(F5349,MD!A:B,2,0)</f>
        <v>0</v>
      </c>
    </row>
    <row r="5350" spans="1:14">
      <c r="A5350" t="s">
        <v>133</v>
      </c>
      <c r="B5350" t="s">
        <v>0</v>
      </c>
      <c r="C5350" t="s">
        <v>249</v>
      </c>
      <c r="D5350" t="s">
        <v>407</v>
      </c>
      <c r="E5350" t="s">
        <v>639</v>
      </c>
      <c r="F5350" t="s">
        <v>111</v>
      </c>
      <c r="G5350" s="3">
        <v>-31158.42</v>
      </c>
      <c r="H5350" s="3" t="str">
        <f>VLOOKUP($A5350&amp;$C5350&amp;$B5350,Mapping!$C:$G,3,0)</f>
        <v>Beauty</v>
      </c>
      <c r="I5350" t="str">
        <f>VLOOKUP($A5350&amp;$C5350&amp;$B5350,Mapping!$C:$G,4,0)</f>
        <v>PIZ BUIN</v>
      </c>
      <c r="J5350" t="str">
        <f t="shared" si="83"/>
        <v>PIZ BUIN SUN</v>
      </c>
      <c r="K5350" t="str">
        <f>VLOOKUP($A5350&amp;$C5350&amp;$B5350,Mapping!$C:$G,5,0)</f>
        <v>Adult Skin Care</v>
      </c>
      <c r="L5350" t="str">
        <f>VLOOKUP(J5350&amp;H5350,Mapping!J:K,2,0)</f>
        <v>Piz Buin Sun Pharma</v>
      </c>
      <c r="M5350" t="str">
        <f>IF(OR(I5350="PIZ BUIN",I5350="LISTERINE"),VLOOKUP(E5350,MAPEO!C:D,2,0)&amp;" "&amp;H5350,VLOOKUP(E5350,MAPEO!C:D,2,0))</f>
        <v>Piz Buin Sun Protection Beauty</v>
      </c>
      <c r="N5350">
        <f>VLOOKUP(F5350,MD!A:B,2,0)</f>
        <v>0</v>
      </c>
    </row>
    <row r="5351" spans="1:14">
      <c r="A5351" t="s">
        <v>133</v>
      </c>
      <c r="B5351" t="s">
        <v>0</v>
      </c>
      <c r="C5351" t="s">
        <v>249</v>
      </c>
      <c r="D5351" t="s">
        <v>407</v>
      </c>
      <c r="E5351" t="s">
        <v>639</v>
      </c>
      <c r="F5351" t="s">
        <v>114</v>
      </c>
      <c r="G5351" s="3">
        <v>-17119.75</v>
      </c>
      <c r="H5351" s="3" t="str">
        <f>VLOOKUP($A5351&amp;$C5351&amp;$B5351,Mapping!$C:$G,3,0)</f>
        <v>Beauty</v>
      </c>
      <c r="I5351" t="str">
        <f>VLOOKUP($A5351&amp;$C5351&amp;$B5351,Mapping!$C:$G,4,0)</f>
        <v>PIZ BUIN</v>
      </c>
      <c r="J5351" t="str">
        <f t="shared" si="83"/>
        <v>PIZ BUIN SUN</v>
      </c>
      <c r="K5351" t="str">
        <f>VLOOKUP($A5351&amp;$C5351&amp;$B5351,Mapping!$C:$G,5,0)</f>
        <v>Adult Skin Care</v>
      </c>
      <c r="L5351" t="str">
        <f>VLOOKUP(J5351&amp;H5351,Mapping!J:K,2,0)</f>
        <v>Piz Buin Sun Pharma</v>
      </c>
      <c r="M5351" t="str">
        <f>IF(OR(I5351="PIZ BUIN",I5351="LISTERINE"),VLOOKUP(E5351,MAPEO!C:D,2,0)&amp;" "&amp;H5351,VLOOKUP(E5351,MAPEO!C:D,2,0))</f>
        <v>Piz Buin Sun Protection Beauty</v>
      </c>
      <c r="N5351">
        <f>VLOOKUP(F5351,MD!A:B,2,0)</f>
        <v>0</v>
      </c>
    </row>
    <row r="5352" spans="1:14">
      <c r="A5352" t="s">
        <v>133</v>
      </c>
      <c r="B5352" t="s">
        <v>0</v>
      </c>
      <c r="C5352" t="s">
        <v>249</v>
      </c>
      <c r="D5352" t="s">
        <v>407</v>
      </c>
      <c r="E5352" t="s">
        <v>639</v>
      </c>
      <c r="F5352" t="s">
        <v>115</v>
      </c>
      <c r="G5352" s="3">
        <v>-700.29</v>
      </c>
      <c r="H5352" s="3" t="str">
        <f>VLOOKUP($A5352&amp;$C5352&amp;$B5352,Mapping!$C:$G,3,0)</f>
        <v>Beauty</v>
      </c>
      <c r="I5352" t="str">
        <f>VLOOKUP($A5352&amp;$C5352&amp;$B5352,Mapping!$C:$G,4,0)</f>
        <v>PIZ BUIN</v>
      </c>
      <c r="J5352" t="str">
        <f t="shared" si="83"/>
        <v>PIZ BUIN SUN</v>
      </c>
      <c r="K5352" t="str">
        <f>VLOOKUP($A5352&amp;$C5352&amp;$B5352,Mapping!$C:$G,5,0)</f>
        <v>Adult Skin Care</v>
      </c>
      <c r="L5352" t="str">
        <f>VLOOKUP(J5352&amp;H5352,Mapping!J:K,2,0)</f>
        <v>Piz Buin Sun Pharma</v>
      </c>
      <c r="M5352" t="str">
        <f>IF(OR(I5352="PIZ BUIN",I5352="LISTERINE"),VLOOKUP(E5352,MAPEO!C:D,2,0)&amp;" "&amp;H5352,VLOOKUP(E5352,MAPEO!C:D,2,0))</f>
        <v>Piz Buin Sun Protection Beauty</v>
      </c>
      <c r="N5352" t="str">
        <f>VLOOKUP(F5352,MD!A:B,2,0)</f>
        <v>YTD 2016</v>
      </c>
    </row>
    <row r="5353" spans="1:14">
      <c r="A5353" t="s">
        <v>133</v>
      </c>
      <c r="B5353" t="s">
        <v>0</v>
      </c>
      <c r="C5353" t="s">
        <v>249</v>
      </c>
      <c r="D5353" t="s">
        <v>407</v>
      </c>
      <c r="E5353" t="s">
        <v>639</v>
      </c>
      <c r="F5353" t="s">
        <v>117</v>
      </c>
      <c r="G5353" s="3">
        <v>67136.56</v>
      </c>
      <c r="H5353" s="3" t="str">
        <f>VLOOKUP($A5353&amp;$C5353&amp;$B5353,Mapping!$C:$G,3,0)</f>
        <v>Beauty</v>
      </c>
      <c r="I5353" t="str">
        <f>VLOOKUP($A5353&amp;$C5353&amp;$B5353,Mapping!$C:$G,4,0)</f>
        <v>PIZ BUIN</v>
      </c>
      <c r="J5353" t="str">
        <f t="shared" si="83"/>
        <v>PIZ BUIN SUN</v>
      </c>
      <c r="K5353" t="str">
        <f>VLOOKUP($A5353&amp;$C5353&amp;$B5353,Mapping!$C:$G,5,0)</f>
        <v>Adult Skin Care</v>
      </c>
      <c r="L5353" t="str">
        <f>VLOOKUP(J5353&amp;H5353,Mapping!J:K,2,0)</f>
        <v>Piz Buin Sun Pharma</v>
      </c>
      <c r="M5353" t="str">
        <f>IF(OR(I5353="PIZ BUIN",I5353="LISTERINE"),VLOOKUP(E5353,MAPEO!C:D,2,0)&amp;" "&amp;H5353,VLOOKUP(E5353,MAPEO!C:D,2,0))</f>
        <v>Piz Buin Sun Protection Beauty</v>
      </c>
      <c r="N5353" t="str">
        <f>VLOOKUP(F5353,MD!A:B,2,0)</f>
        <v>YTD 2016</v>
      </c>
    </row>
    <row r="5354" spans="1:14">
      <c r="A5354" t="s">
        <v>133</v>
      </c>
      <c r="B5354" t="s">
        <v>0</v>
      </c>
      <c r="C5354" t="s">
        <v>249</v>
      </c>
      <c r="D5354" t="s">
        <v>407</v>
      </c>
      <c r="E5354" t="s">
        <v>639</v>
      </c>
      <c r="F5354" t="s">
        <v>118</v>
      </c>
      <c r="G5354" s="3">
        <v>92999.41</v>
      </c>
      <c r="H5354" s="3" t="str">
        <f>VLOOKUP($A5354&amp;$C5354&amp;$B5354,Mapping!$C:$G,3,0)</f>
        <v>Beauty</v>
      </c>
      <c r="I5354" t="str">
        <f>VLOOKUP($A5354&amp;$C5354&amp;$B5354,Mapping!$C:$G,4,0)</f>
        <v>PIZ BUIN</v>
      </c>
      <c r="J5354" t="str">
        <f t="shared" si="83"/>
        <v>PIZ BUIN SUN</v>
      </c>
      <c r="K5354" t="str">
        <f>VLOOKUP($A5354&amp;$C5354&amp;$B5354,Mapping!$C:$G,5,0)</f>
        <v>Adult Skin Care</v>
      </c>
      <c r="L5354" t="str">
        <f>VLOOKUP(J5354&amp;H5354,Mapping!J:K,2,0)</f>
        <v>Piz Buin Sun Pharma</v>
      </c>
      <c r="M5354" t="str">
        <f>IF(OR(I5354="PIZ BUIN",I5354="LISTERINE"),VLOOKUP(E5354,MAPEO!C:D,2,0)&amp;" "&amp;H5354,VLOOKUP(E5354,MAPEO!C:D,2,0))</f>
        <v>Piz Buin Sun Protection Beauty</v>
      </c>
      <c r="N5354" t="str">
        <f>VLOOKUP(F5354,MD!A:B,2,0)</f>
        <v>YTD 2016</v>
      </c>
    </row>
    <row r="5355" spans="1:14">
      <c r="A5355" t="s">
        <v>133</v>
      </c>
      <c r="B5355" t="s">
        <v>0</v>
      </c>
      <c r="C5355" t="s">
        <v>256</v>
      </c>
      <c r="D5355" t="s">
        <v>455</v>
      </c>
      <c r="E5355" t="s">
        <v>640</v>
      </c>
      <c r="F5355" t="s">
        <v>97</v>
      </c>
      <c r="G5355" s="3">
        <v>739.18</v>
      </c>
      <c r="H5355" s="3" t="str">
        <f>VLOOKUP($A5355&amp;$C5355&amp;$B5355,Mapping!$C:$G,3,0)</f>
        <v>PHARMA</v>
      </c>
      <c r="I5355" t="str">
        <f>VLOOKUP($A5355&amp;$C5355&amp;$B5355,Mapping!$C:$G,4,0)</f>
        <v>Other OTC</v>
      </c>
      <c r="J5355" t="str">
        <f t="shared" si="83"/>
        <v>OTROS (PROMOC.Y REGALOS)</v>
      </c>
      <c r="K5355" t="str">
        <f>VLOOKUP($A5355&amp;$C5355&amp;$B5355,Mapping!$C:$G,5,0)</f>
        <v>OTC</v>
      </c>
      <c r="L5355" t="str">
        <f>VLOOKUP(J5355&amp;H5355,Mapping!J:K,2,0)</f>
        <v>Other OTC Products</v>
      </c>
      <c r="M5355" t="str">
        <f>IF(OR(I5355="PIZ BUIN",I5355="LISTERINE"),VLOOKUP(E5355,MAPEO!C:D,2,0)&amp;" "&amp;H5355,VLOOKUP(E5355,MAPEO!C:D,2,0))</f>
        <v>Other OTC products</v>
      </c>
      <c r="N5355" t="str">
        <f>VLOOKUP(F5355,MD!A:B,2,0)</f>
        <v>YTD 2015</v>
      </c>
    </row>
    <row r="5356" spans="1:14">
      <c r="A5356" t="s">
        <v>133</v>
      </c>
      <c r="B5356" t="s">
        <v>0</v>
      </c>
      <c r="C5356" t="s">
        <v>262</v>
      </c>
      <c r="D5356" t="s">
        <v>262</v>
      </c>
      <c r="E5356" t="s">
        <v>745</v>
      </c>
      <c r="F5356" t="s">
        <v>483</v>
      </c>
      <c r="G5356" s="3">
        <v>-403.32</v>
      </c>
      <c r="H5356" s="3" t="str">
        <f>VLOOKUP($A5356&amp;$C5356&amp;$B5356,Mapping!$C:$G,3,0)</f>
        <v>PHARMA</v>
      </c>
      <c r="I5356" t="str">
        <f>VLOOKUP($A5356&amp;$C5356&amp;$B5356,Mapping!$C:$G,4,0)</f>
        <v>REGAINE</v>
      </c>
      <c r="J5356" t="str">
        <f t="shared" si="83"/>
        <v>REGAINE</v>
      </c>
      <c r="K5356" t="str">
        <f>VLOOKUP($A5356&amp;$C5356&amp;$B5356,Mapping!$C:$G,5,0)</f>
        <v>Oral &amp; Topical</v>
      </c>
      <c r="L5356" t="str">
        <f>VLOOKUP(J5356&amp;H5356,Mapping!J:K,2,0)</f>
        <v>Hair Treatment</v>
      </c>
      <c r="M5356" t="str">
        <f>IF(OR(I5356="PIZ BUIN",I5356="LISTERINE"),VLOOKUP(E5356,MAPEO!C:D,2,0)&amp;" "&amp;H5356,VLOOKUP(E5356,MAPEO!C:D,2,0))</f>
        <v>Regaine</v>
      </c>
      <c r="N5356">
        <f>VLOOKUP(F5356,MD!A:B,2,0)</f>
        <v>0</v>
      </c>
    </row>
    <row r="5357" spans="1:14">
      <c r="A5357" t="s">
        <v>133</v>
      </c>
      <c r="B5357" t="s">
        <v>0</v>
      </c>
      <c r="C5357" t="s">
        <v>262</v>
      </c>
      <c r="D5357" t="s">
        <v>262</v>
      </c>
      <c r="E5357" t="s">
        <v>745</v>
      </c>
      <c r="F5357" t="s">
        <v>484</v>
      </c>
      <c r="G5357" s="3">
        <v>-1200.07</v>
      </c>
      <c r="H5357" s="3" t="str">
        <f>VLOOKUP($A5357&amp;$C5357&amp;$B5357,Mapping!$C:$G,3,0)</f>
        <v>PHARMA</v>
      </c>
      <c r="I5357" t="str">
        <f>VLOOKUP($A5357&amp;$C5357&amp;$B5357,Mapping!$C:$G,4,0)</f>
        <v>REGAINE</v>
      </c>
      <c r="J5357" t="str">
        <f t="shared" si="83"/>
        <v>REGAINE</v>
      </c>
      <c r="K5357" t="str">
        <f>VLOOKUP($A5357&amp;$C5357&amp;$B5357,Mapping!$C:$G,5,0)</f>
        <v>Oral &amp; Topical</v>
      </c>
      <c r="L5357" t="str">
        <f>VLOOKUP(J5357&amp;H5357,Mapping!J:K,2,0)</f>
        <v>Hair Treatment</v>
      </c>
      <c r="M5357" t="str">
        <f>IF(OR(I5357="PIZ BUIN",I5357="LISTERINE"),VLOOKUP(E5357,MAPEO!C:D,2,0)&amp;" "&amp;H5357,VLOOKUP(E5357,MAPEO!C:D,2,0))</f>
        <v>Regaine</v>
      </c>
      <c r="N5357">
        <f>VLOOKUP(F5357,MD!A:B,2,0)</f>
        <v>0</v>
      </c>
    </row>
    <row r="5358" spans="1:14">
      <c r="A5358" t="s">
        <v>133</v>
      </c>
      <c r="B5358" t="s">
        <v>0</v>
      </c>
      <c r="C5358" t="s">
        <v>262</v>
      </c>
      <c r="D5358" t="s">
        <v>262</v>
      </c>
      <c r="E5358" t="s">
        <v>745</v>
      </c>
      <c r="F5358" t="s">
        <v>486</v>
      </c>
      <c r="G5358" s="3">
        <v>-143.75</v>
      </c>
      <c r="H5358" s="3" t="str">
        <f>VLOOKUP($A5358&amp;$C5358&amp;$B5358,Mapping!$C:$G,3,0)</f>
        <v>PHARMA</v>
      </c>
      <c r="I5358" t="str">
        <f>VLOOKUP($A5358&amp;$C5358&amp;$B5358,Mapping!$C:$G,4,0)</f>
        <v>REGAINE</v>
      </c>
      <c r="J5358" t="str">
        <f t="shared" si="83"/>
        <v>REGAINE</v>
      </c>
      <c r="K5358" t="str">
        <f>VLOOKUP($A5358&amp;$C5358&amp;$B5358,Mapping!$C:$G,5,0)</f>
        <v>Oral &amp; Topical</v>
      </c>
      <c r="L5358" t="str">
        <f>VLOOKUP(J5358&amp;H5358,Mapping!J:K,2,0)</f>
        <v>Hair Treatment</v>
      </c>
      <c r="M5358" t="str">
        <f>IF(OR(I5358="PIZ BUIN",I5358="LISTERINE"),VLOOKUP(E5358,MAPEO!C:D,2,0)&amp;" "&amp;H5358,VLOOKUP(E5358,MAPEO!C:D,2,0))</f>
        <v>Regaine</v>
      </c>
      <c r="N5358">
        <f>VLOOKUP(F5358,MD!A:B,2,0)</f>
        <v>0</v>
      </c>
    </row>
    <row r="5359" spans="1:14">
      <c r="A5359" t="s">
        <v>133</v>
      </c>
      <c r="B5359" t="s">
        <v>0</v>
      </c>
      <c r="C5359" t="s">
        <v>262</v>
      </c>
      <c r="D5359" t="s">
        <v>262</v>
      </c>
      <c r="E5359" t="s">
        <v>745</v>
      </c>
      <c r="F5359" t="s">
        <v>487</v>
      </c>
      <c r="G5359" s="3">
        <v>-191.7</v>
      </c>
      <c r="H5359" s="3" t="str">
        <f>VLOOKUP($A5359&amp;$C5359&amp;$B5359,Mapping!$C:$G,3,0)</f>
        <v>PHARMA</v>
      </c>
      <c r="I5359" t="str">
        <f>VLOOKUP($A5359&amp;$C5359&amp;$B5359,Mapping!$C:$G,4,0)</f>
        <v>REGAINE</v>
      </c>
      <c r="J5359" t="str">
        <f t="shared" si="83"/>
        <v>REGAINE</v>
      </c>
      <c r="K5359" t="str">
        <f>VLOOKUP($A5359&amp;$C5359&amp;$B5359,Mapping!$C:$G,5,0)</f>
        <v>Oral &amp; Topical</v>
      </c>
      <c r="L5359" t="str">
        <f>VLOOKUP(J5359&amp;H5359,Mapping!J:K,2,0)</f>
        <v>Hair Treatment</v>
      </c>
      <c r="M5359" t="str">
        <f>IF(OR(I5359="PIZ BUIN",I5359="LISTERINE"),VLOOKUP(E5359,MAPEO!C:D,2,0)&amp;" "&amp;H5359,VLOOKUP(E5359,MAPEO!C:D,2,0))</f>
        <v>Regaine</v>
      </c>
      <c r="N5359">
        <f>VLOOKUP(F5359,MD!A:B,2,0)</f>
        <v>0</v>
      </c>
    </row>
    <row r="5360" spans="1:14">
      <c r="A5360" t="s">
        <v>133</v>
      </c>
      <c r="B5360" t="s">
        <v>0</v>
      </c>
      <c r="C5360" t="s">
        <v>262</v>
      </c>
      <c r="D5360" t="s">
        <v>262</v>
      </c>
      <c r="E5360" t="s">
        <v>745</v>
      </c>
      <c r="F5360" t="s">
        <v>488</v>
      </c>
      <c r="G5360" s="3">
        <v>-42.19</v>
      </c>
      <c r="H5360" s="3" t="str">
        <f>VLOOKUP($A5360&amp;$C5360&amp;$B5360,Mapping!$C:$G,3,0)</f>
        <v>PHARMA</v>
      </c>
      <c r="I5360" t="str">
        <f>VLOOKUP($A5360&amp;$C5360&amp;$B5360,Mapping!$C:$G,4,0)</f>
        <v>REGAINE</v>
      </c>
      <c r="J5360" t="str">
        <f t="shared" si="83"/>
        <v>REGAINE</v>
      </c>
      <c r="K5360" t="str">
        <f>VLOOKUP($A5360&amp;$C5360&amp;$B5360,Mapping!$C:$G,5,0)</f>
        <v>Oral &amp; Topical</v>
      </c>
      <c r="L5360" t="str">
        <f>VLOOKUP(J5360&amp;H5360,Mapping!J:K,2,0)</f>
        <v>Hair Treatment</v>
      </c>
      <c r="M5360" t="str">
        <f>IF(OR(I5360="PIZ BUIN",I5360="LISTERINE"),VLOOKUP(E5360,MAPEO!C:D,2,0)&amp;" "&amp;H5360,VLOOKUP(E5360,MAPEO!C:D,2,0))</f>
        <v>Regaine</v>
      </c>
      <c r="N5360">
        <f>VLOOKUP(F5360,MD!A:B,2,0)</f>
        <v>0</v>
      </c>
    </row>
    <row r="5361" spans="1:14">
      <c r="A5361" t="s">
        <v>133</v>
      </c>
      <c r="B5361" t="s">
        <v>0</v>
      </c>
      <c r="C5361" t="s">
        <v>262</v>
      </c>
      <c r="D5361" t="s">
        <v>262</v>
      </c>
      <c r="E5361" t="s">
        <v>745</v>
      </c>
      <c r="F5361" t="s">
        <v>490</v>
      </c>
      <c r="G5361" s="3">
        <v>676.07</v>
      </c>
      <c r="H5361" s="3" t="str">
        <f>VLOOKUP($A5361&amp;$C5361&amp;$B5361,Mapping!$C:$G,3,0)</f>
        <v>PHARMA</v>
      </c>
      <c r="I5361" t="str">
        <f>VLOOKUP($A5361&amp;$C5361&amp;$B5361,Mapping!$C:$G,4,0)</f>
        <v>REGAINE</v>
      </c>
      <c r="J5361" t="str">
        <f t="shared" si="83"/>
        <v>REGAINE</v>
      </c>
      <c r="K5361" t="str">
        <f>VLOOKUP($A5361&amp;$C5361&amp;$B5361,Mapping!$C:$G,5,0)</f>
        <v>Oral &amp; Topical</v>
      </c>
      <c r="L5361" t="str">
        <f>VLOOKUP(J5361&amp;H5361,Mapping!J:K,2,0)</f>
        <v>Hair Treatment</v>
      </c>
      <c r="M5361" t="str">
        <f>IF(OR(I5361="PIZ BUIN",I5361="LISTERINE"),VLOOKUP(E5361,MAPEO!C:D,2,0)&amp;" "&amp;H5361,VLOOKUP(E5361,MAPEO!C:D,2,0))</f>
        <v>Regaine</v>
      </c>
      <c r="N5361">
        <f>VLOOKUP(F5361,MD!A:B,2,0)</f>
        <v>0</v>
      </c>
    </row>
    <row r="5362" spans="1:14">
      <c r="A5362" t="s">
        <v>133</v>
      </c>
      <c r="B5362" t="s">
        <v>0</v>
      </c>
      <c r="C5362" t="s">
        <v>262</v>
      </c>
      <c r="D5362" t="s">
        <v>262</v>
      </c>
      <c r="E5362" t="s">
        <v>745</v>
      </c>
      <c r="F5362" t="s">
        <v>492</v>
      </c>
      <c r="G5362" s="3">
        <v>-28.73</v>
      </c>
      <c r="H5362" s="3" t="str">
        <f>VLOOKUP($A5362&amp;$C5362&amp;$B5362,Mapping!$C:$G,3,0)</f>
        <v>PHARMA</v>
      </c>
      <c r="I5362" t="str">
        <f>VLOOKUP($A5362&amp;$C5362&amp;$B5362,Mapping!$C:$G,4,0)</f>
        <v>REGAINE</v>
      </c>
      <c r="J5362" t="str">
        <f t="shared" si="83"/>
        <v>REGAINE</v>
      </c>
      <c r="K5362" t="str">
        <f>VLOOKUP($A5362&amp;$C5362&amp;$B5362,Mapping!$C:$G,5,0)</f>
        <v>Oral &amp; Topical</v>
      </c>
      <c r="L5362" t="str">
        <f>VLOOKUP(J5362&amp;H5362,Mapping!J:K,2,0)</f>
        <v>Hair Treatment</v>
      </c>
      <c r="M5362" t="str">
        <f>IF(OR(I5362="PIZ BUIN",I5362="LISTERINE"),VLOOKUP(E5362,MAPEO!C:D,2,0)&amp;" "&amp;H5362,VLOOKUP(E5362,MAPEO!C:D,2,0))</f>
        <v>Regaine</v>
      </c>
      <c r="N5362">
        <f>VLOOKUP(F5362,MD!A:B,2,0)</f>
        <v>0</v>
      </c>
    </row>
    <row r="5363" spans="1:14">
      <c r="A5363" t="s">
        <v>133</v>
      </c>
      <c r="B5363" t="s">
        <v>0</v>
      </c>
      <c r="C5363" t="s">
        <v>262</v>
      </c>
      <c r="D5363" t="s">
        <v>262</v>
      </c>
      <c r="E5363" t="s">
        <v>745</v>
      </c>
      <c r="F5363" t="s">
        <v>493</v>
      </c>
      <c r="G5363" s="3">
        <v>-1093.33</v>
      </c>
      <c r="H5363" s="3" t="str">
        <f>VLOOKUP($A5363&amp;$C5363&amp;$B5363,Mapping!$C:$G,3,0)</f>
        <v>PHARMA</v>
      </c>
      <c r="I5363" t="str">
        <f>VLOOKUP($A5363&amp;$C5363&amp;$B5363,Mapping!$C:$G,4,0)</f>
        <v>REGAINE</v>
      </c>
      <c r="J5363" t="str">
        <f t="shared" si="83"/>
        <v>REGAINE</v>
      </c>
      <c r="K5363" t="str">
        <f>VLOOKUP($A5363&amp;$C5363&amp;$B5363,Mapping!$C:$G,5,0)</f>
        <v>Oral &amp; Topical</v>
      </c>
      <c r="L5363" t="str">
        <f>VLOOKUP(J5363&amp;H5363,Mapping!J:K,2,0)</f>
        <v>Hair Treatment</v>
      </c>
      <c r="M5363" t="str">
        <f>IF(OR(I5363="PIZ BUIN",I5363="LISTERINE"),VLOOKUP(E5363,MAPEO!C:D,2,0)&amp;" "&amp;H5363,VLOOKUP(E5363,MAPEO!C:D,2,0))</f>
        <v>Regaine</v>
      </c>
      <c r="N5363">
        <f>VLOOKUP(F5363,MD!A:B,2,0)</f>
        <v>0</v>
      </c>
    </row>
    <row r="5364" spans="1:14">
      <c r="A5364" t="s">
        <v>133</v>
      </c>
      <c r="B5364" t="s">
        <v>0</v>
      </c>
      <c r="C5364" t="s">
        <v>262</v>
      </c>
      <c r="D5364" t="s">
        <v>262</v>
      </c>
      <c r="E5364" t="s">
        <v>745</v>
      </c>
      <c r="F5364" t="s">
        <v>97</v>
      </c>
      <c r="G5364" s="3">
        <v>29.05</v>
      </c>
      <c r="H5364" s="3" t="str">
        <f>VLOOKUP($A5364&amp;$C5364&amp;$B5364,Mapping!$C:$G,3,0)</f>
        <v>PHARMA</v>
      </c>
      <c r="I5364" t="str">
        <f>VLOOKUP($A5364&amp;$C5364&amp;$B5364,Mapping!$C:$G,4,0)</f>
        <v>REGAINE</v>
      </c>
      <c r="J5364" t="str">
        <f t="shared" si="83"/>
        <v>REGAINE</v>
      </c>
      <c r="K5364" t="str">
        <f>VLOOKUP($A5364&amp;$C5364&amp;$B5364,Mapping!$C:$G,5,0)</f>
        <v>Oral &amp; Topical</v>
      </c>
      <c r="L5364" t="str">
        <f>VLOOKUP(J5364&amp;H5364,Mapping!J:K,2,0)</f>
        <v>Hair Treatment</v>
      </c>
      <c r="M5364" t="str">
        <f>IF(OR(I5364="PIZ BUIN",I5364="LISTERINE"),VLOOKUP(E5364,MAPEO!C:D,2,0)&amp;" "&amp;H5364,VLOOKUP(E5364,MAPEO!C:D,2,0))</f>
        <v>Regaine</v>
      </c>
      <c r="N5364" t="str">
        <f>VLOOKUP(F5364,MD!A:B,2,0)</f>
        <v>YTD 2015</v>
      </c>
    </row>
    <row r="5365" spans="1:14">
      <c r="A5365" t="s">
        <v>133</v>
      </c>
      <c r="B5365" t="s">
        <v>0</v>
      </c>
      <c r="C5365" t="s">
        <v>262</v>
      </c>
      <c r="D5365" t="s">
        <v>262</v>
      </c>
      <c r="E5365" t="s">
        <v>745</v>
      </c>
      <c r="F5365" t="s">
        <v>105</v>
      </c>
      <c r="G5365" s="3">
        <v>317.07</v>
      </c>
      <c r="H5365" s="3" t="str">
        <f>VLOOKUP($A5365&amp;$C5365&amp;$B5365,Mapping!$C:$G,3,0)</f>
        <v>PHARMA</v>
      </c>
      <c r="I5365" t="str">
        <f>VLOOKUP($A5365&amp;$C5365&amp;$B5365,Mapping!$C:$G,4,0)</f>
        <v>REGAINE</v>
      </c>
      <c r="J5365" t="str">
        <f t="shared" ref="J5365:J5428" si="84">IF(OR(C5365="ROC",C5365="COMPEED"),E5365,D5365)</f>
        <v>REGAINE</v>
      </c>
      <c r="K5365" t="str">
        <f>VLOOKUP($A5365&amp;$C5365&amp;$B5365,Mapping!$C:$G,5,0)</f>
        <v>Oral &amp; Topical</v>
      </c>
      <c r="L5365" t="str">
        <f>VLOOKUP(J5365&amp;H5365,Mapping!J:K,2,0)</f>
        <v>Hair Treatment</v>
      </c>
      <c r="M5365" t="str">
        <f>IF(OR(I5365="PIZ BUIN",I5365="LISTERINE"),VLOOKUP(E5365,MAPEO!C:D,2,0)&amp;" "&amp;H5365,VLOOKUP(E5365,MAPEO!C:D,2,0))</f>
        <v>Regaine</v>
      </c>
      <c r="N5365" t="str">
        <f>VLOOKUP(F5365,MD!A:B,2,0)</f>
        <v>YTD 2015</v>
      </c>
    </row>
    <row r="5366" spans="1:14">
      <c r="A5366" t="s">
        <v>133</v>
      </c>
      <c r="B5366" t="s">
        <v>0</v>
      </c>
      <c r="C5366" t="s">
        <v>262</v>
      </c>
      <c r="D5366" t="s">
        <v>262</v>
      </c>
      <c r="E5366" t="s">
        <v>745</v>
      </c>
      <c r="F5366" t="s">
        <v>109</v>
      </c>
      <c r="G5366" s="3">
        <v>-10.98</v>
      </c>
      <c r="H5366" s="3" t="str">
        <f>VLOOKUP($A5366&amp;$C5366&amp;$B5366,Mapping!$C:$G,3,0)</f>
        <v>PHARMA</v>
      </c>
      <c r="I5366" t="str">
        <f>VLOOKUP($A5366&amp;$C5366&amp;$B5366,Mapping!$C:$G,4,0)</f>
        <v>REGAINE</v>
      </c>
      <c r="J5366" t="str">
        <f t="shared" si="84"/>
        <v>REGAINE</v>
      </c>
      <c r="K5366" t="str">
        <f>VLOOKUP($A5366&amp;$C5366&amp;$B5366,Mapping!$C:$G,5,0)</f>
        <v>Oral &amp; Topical</v>
      </c>
      <c r="L5366" t="str">
        <f>VLOOKUP(J5366&amp;H5366,Mapping!J:K,2,0)</f>
        <v>Hair Treatment</v>
      </c>
      <c r="M5366" t="str">
        <f>IF(OR(I5366="PIZ BUIN",I5366="LISTERINE"),VLOOKUP(E5366,MAPEO!C:D,2,0)&amp;" "&amp;H5366,VLOOKUP(E5366,MAPEO!C:D,2,0))</f>
        <v>Regaine</v>
      </c>
      <c r="N5366">
        <f>VLOOKUP(F5366,MD!A:B,2,0)</f>
        <v>0</v>
      </c>
    </row>
    <row r="5367" spans="1:14">
      <c r="A5367" t="s">
        <v>133</v>
      </c>
      <c r="B5367" t="s">
        <v>0</v>
      </c>
      <c r="C5367" t="s">
        <v>262</v>
      </c>
      <c r="D5367" t="s">
        <v>262</v>
      </c>
      <c r="E5367" t="s">
        <v>746</v>
      </c>
      <c r="F5367" t="s">
        <v>114</v>
      </c>
      <c r="G5367" s="3">
        <v>547450.25</v>
      </c>
      <c r="H5367" s="3" t="str">
        <f>VLOOKUP($A5367&amp;$C5367&amp;$B5367,Mapping!$C:$G,3,0)</f>
        <v>PHARMA</v>
      </c>
      <c r="I5367" t="str">
        <f>VLOOKUP($A5367&amp;$C5367&amp;$B5367,Mapping!$C:$G,4,0)</f>
        <v>REGAINE</v>
      </c>
      <c r="J5367" t="str">
        <f t="shared" si="84"/>
        <v>REGAINE</v>
      </c>
      <c r="K5367" t="str">
        <f>VLOOKUP($A5367&amp;$C5367&amp;$B5367,Mapping!$C:$G,5,0)</f>
        <v>Oral &amp; Topical</v>
      </c>
      <c r="L5367" t="str">
        <f>VLOOKUP(J5367&amp;H5367,Mapping!J:K,2,0)</f>
        <v>Hair Treatment</v>
      </c>
      <c r="M5367" t="str">
        <f>IF(OR(I5367="PIZ BUIN",I5367="LISTERINE"),VLOOKUP(E5367,MAPEO!C:D,2,0)&amp;" "&amp;H5367,VLOOKUP(E5367,MAPEO!C:D,2,0))</f>
        <v>Regaine</v>
      </c>
      <c r="N5367">
        <f>VLOOKUP(F5367,MD!A:B,2,0)</f>
        <v>0</v>
      </c>
    </row>
    <row r="5368" spans="1:14">
      <c r="A5368" t="s">
        <v>133</v>
      </c>
      <c r="B5368" t="s">
        <v>0</v>
      </c>
      <c r="C5368" t="s">
        <v>262</v>
      </c>
      <c r="D5368" t="s">
        <v>262</v>
      </c>
      <c r="E5368" t="s">
        <v>746</v>
      </c>
      <c r="F5368" t="s">
        <v>115</v>
      </c>
      <c r="G5368" s="3">
        <v>127532.18</v>
      </c>
      <c r="H5368" s="3" t="str">
        <f>VLOOKUP($A5368&amp;$C5368&amp;$B5368,Mapping!$C:$G,3,0)</f>
        <v>PHARMA</v>
      </c>
      <c r="I5368" t="str">
        <f>VLOOKUP($A5368&amp;$C5368&amp;$B5368,Mapping!$C:$G,4,0)</f>
        <v>REGAINE</v>
      </c>
      <c r="J5368" t="str">
        <f t="shared" si="84"/>
        <v>REGAINE</v>
      </c>
      <c r="K5368" t="str">
        <f>VLOOKUP($A5368&amp;$C5368&amp;$B5368,Mapping!$C:$G,5,0)</f>
        <v>Oral &amp; Topical</v>
      </c>
      <c r="L5368" t="str">
        <f>VLOOKUP(J5368&amp;H5368,Mapping!J:K,2,0)</f>
        <v>Hair Treatment</v>
      </c>
      <c r="M5368" t="str">
        <f>IF(OR(I5368="PIZ BUIN",I5368="LISTERINE"),VLOOKUP(E5368,MAPEO!C:D,2,0)&amp;" "&amp;H5368,VLOOKUP(E5368,MAPEO!C:D,2,0))</f>
        <v>Regaine</v>
      </c>
      <c r="N5368" t="str">
        <f>VLOOKUP(F5368,MD!A:B,2,0)</f>
        <v>YTD 2016</v>
      </c>
    </row>
    <row r="5369" spans="1:14">
      <c r="A5369" t="s">
        <v>133</v>
      </c>
      <c r="B5369" t="s">
        <v>0</v>
      </c>
      <c r="C5369" t="s">
        <v>262</v>
      </c>
      <c r="D5369" t="s">
        <v>262</v>
      </c>
      <c r="E5369" t="s">
        <v>746</v>
      </c>
      <c r="F5369" t="s">
        <v>117</v>
      </c>
      <c r="G5369" s="3">
        <v>11341.75</v>
      </c>
      <c r="H5369" s="3" t="str">
        <f>VLOOKUP($A5369&amp;$C5369&amp;$B5369,Mapping!$C:$G,3,0)</f>
        <v>PHARMA</v>
      </c>
      <c r="I5369" t="str">
        <f>VLOOKUP($A5369&amp;$C5369&amp;$B5369,Mapping!$C:$G,4,0)</f>
        <v>REGAINE</v>
      </c>
      <c r="J5369" t="str">
        <f t="shared" si="84"/>
        <v>REGAINE</v>
      </c>
      <c r="K5369" t="str">
        <f>VLOOKUP($A5369&amp;$C5369&amp;$B5369,Mapping!$C:$G,5,0)</f>
        <v>Oral &amp; Topical</v>
      </c>
      <c r="L5369" t="str">
        <f>VLOOKUP(J5369&amp;H5369,Mapping!J:K,2,0)</f>
        <v>Hair Treatment</v>
      </c>
      <c r="M5369" t="str">
        <f>IF(OR(I5369="PIZ BUIN",I5369="LISTERINE"),VLOOKUP(E5369,MAPEO!C:D,2,0)&amp;" "&amp;H5369,VLOOKUP(E5369,MAPEO!C:D,2,0))</f>
        <v>Regaine</v>
      </c>
      <c r="N5369" t="str">
        <f>VLOOKUP(F5369,MD!A:B,2,0)</f>
        <v>YTD 2016</v>
      </c>
    </row>
    <row r="5370" spans="1:14">
      <c r="A5370" t="s">
        <v>133</v>
      </c>
      <c r="B5370" t="s">
        <v>0</v>
      </c>
      <c r="C5370" t="s">
        <v>262</v>
      </c>
      <c r="D5370" t="s">
        <v>262</v>
      </c>
      <c r="E5370" t="s">
        <v>746</v>
      </c>
      <c r="F5370" t="s">
        <v>118</v>
      </c>
      <c r="G5370" s="3">
        <v>11027.35</v>
      </c>
      <c r="H5370" s="3" t="str">
        <f>VLOOKUP($A5370&amp;$C5370&amp;$B5370,Mapping!$C:$G,3,0)</f>
        <v>PHARMA</v>
      </c>
      <c r="I5370" t="str">
        <f>VLOOKUP($A5370&amp;$C5370&amp;$B5370,Mapping!$C:$G,4,0)</f>
        <v>REGAINE</v>
      </c>
      <c r="J5370" t="str">
        <f t="shared" si="84"/>
        <v>REGAINE</v>
      </c>
      <c r="K5370" t="str">
        <f>VLOOKUP($A5370&amp;$C5370&amp;$B5370,Mapping!$C:$G,5,0)</f>
        <v>Oral &amp; Topical</v>
      </c>
      <c r="L5370" t="str">
        <f>VLOOKUP(J5370&amp;H5370,Mapping!J:K,2,0)</f>
        <v>Hair Treatment</v>
      </c>
      <c r="M5370" t="str">
        <f>IF(OR(I5370="PIZ BUIN",I5370="LISTERINE"),VLOOKUP(E5370,MAPEO!C:D,2,0)&amp;" "&amp;H5370,VLOOKUP(E5370,MAPEO!C:D,2,0))</f>
        <v>Regaine</v>
      </c>
      <c r="N5370" t="str">
        <f>VLOOKUP(F5370,MD!A:B,2,0)</f>
        <v>YTD 2016</v>
      </c>
    </row>
    <row r="5371" spans="1:14">
      <c r="A5371" t="s">
        <v>133</v>
      </c>
      <c r="B5371" t="s">
        <v>0</v>
      </c>
      <c r="C5371" t="s">
        <v>265</v>
      </c>
      <c r="D5371" t="s">
        <v>265</v>
      </c>
      <c r="E5371" t="s">
        <v>747</v>
      </c>
      <c r="F5371" t="s">
        <v>482</v>
      </c>
      <c r="G5371" s="3">
        <v>8639.43</v>
      </c>
      <c r="H5371" s="3" t="str">
        <f>VLOOKUP($A5371&amp;$C5371&amp;$B5371,Mapping!$C:$G,3,0)</f>
        <v>Beauty</v>
      </c>
      <c r="I5371" t="str">
        <f>VLOOKUP($A5371&amp;$C5371&amp;$B5371,Mapping!$C:$G,4,0)</f>
        <v>REMBRANDT</v>
      </c>
      <c r="J5371" t="str">
        <f t="shared" si="84"/>
        <v>REMBRANDT</v>
      </c>
      <c r="K5371" t="str">
        <f>VLOOKUP($A5371&amp;$C5371&amp;$B5371,Mapping!$C:$G,5,0)</f>
        <v>Oral &amp; Topical</v>
      </c>
      <c r="L5371" t="str">
        <f>VLOOKUP(J5371&amp;H5371,Mapping!J:K,2,0)</f>
        <v>Rembrandt</v>
      </c>
      <c r="M5371" t="str">
        <f>IF(OR(I5371="PIZ BUIN",I5371="LISTERINE"),VLOOKUP(E5371,MAPEO!C:D,2,0)&amp;" "&amp;H5371,VLOOKUP(E5371,MAPEO!C:D,2,0))</f>
        <v>Rembrandt</v>
      </c>
      <c r="N5371">
        <f>VLOOKUP(F5371,MD!A:B,2,0)</f>
        <v>0</v>
      </c>
    </row>
    <row r="5372" spans="1:14">
      <c r="A5372" t="s">
        <v>133</v>
      </c>
      <c r="B5372" t="s">
        <v>0</v>
      </c>
      <c r="C5372" t="s">
        <v>265</v>
      </c>
      <c r="D5372" t="s">
        <v>265</v>
      </c>
      <c r="E5372" t="s">
        <v>747</v>
      </c>
      <c r="F5372" t="s">
        <v>483</v>
      </c>
      <c r="G5372" s="3">
        <v>20327.669999999998</v>
      </c>
      <c r="H5372" s="3" t="str">
        <f>VLOOKUP($A5372&amp;$C5372&amp;$B5372,Mapping!$C:$G,3,0)</f>
        <v>Beauty</v>
      </c>
      <c r="I5372" t="str">
        <f>VLOOKUP($A5372&amp;$C5372&amp;$B5372,Mapping!$C:$G,4,0)</f>
        <v>REMBRANDT</v>
      </c>
      <c r="J5372" t="str">
        <f t="shared" si="84"/>
        <v>REMBRANDT</v>
      </c>
      <c r="K5372" t="str">
        <f>VLOOKUP($A5372&amp;$C5372&amp;$B5372,Mapping!$C:$G,5,0)</f>
        <v>Oral &amp; Topical</v>
      </c>
      <c r="L5372" t="str">
        <f>VLOOKUP(J5372&amp;H5372,Mapping!J:K,2,0)</f>
        <v>Rembrandt</v>
      </c>
      <c r="M5372" t="str">
        <f>IF(OR(I5372="PIZ BUIN",I5372="LISTERINE"),VLOOKUP(E5372,MAPEO!C:D,2,0)&amp;" "&amp;H5372,VLOOKUP(E5372,MAPEO!C:D,2,0))</f>
        <v>Rembrandt</v>
      </c>
      <c r="N5372">
        <f>VLOOKUP(F5372,MD!A:B,2,0)</f>
        <v>0</v>
      </c>
    </row>
    <row r="5373" spans="1:14">
      <c r="A5373" t="s">
        <v>133</v>
      </c>
      <c r="B5373" t="s">
        <v>0</v>
      </c>
      <c r="C5373" t="s">
        <v>265</v>
      </c>
      <c r="D5373" t="s">
        <v>265</v>
      </c>
      <c r="E5373" t="s">
        <v>747</v>
      </c>
      <c r="F5373" t="s">
        <v>484</v>
      </c>
      <c r="G5373" s="3">
        <v>31984.37</v>
      </c>
      <c r="H5373" s="3" t="str">
        <f>VLOOKUP($A5373&amp;$C5373&amp;$B5373,Mapping!$C:$G,3,0)</f>
        <v>Beauty</v>
      </c>
      <c r="I5373" t="str">
        <f>VLOOKUP($A5373&amp;$C5373&amp;$B5373,Mapping!$C:$G,4,0)</f>
        <v>REMBRANDT</v>
      </c>
      <c r="J5373" t="str">
        <f t="shared" si="84"/>
        <v>REMBRANDT</v>
      </c>
      <c r="K5373" t="str">
        <f>VLOOKUP($A5373&amp;$C5373&amp;$B5373,Mapping!$C:$G,5,0)</f>
        <v>Oral &amp; Topical</v>
      </c>
      <c r="L5373" t="str">
        <f>VLOOKUP(J5373&amp;H5373,Mapping!J:K,2,0)</f>
        <v>Rembrandt</v>
      </c>
      <c r="M5373" t="str">
        <f>IF(OR(I5373="PIZ BUIN",I5373="LISTERINE"),VLOOKUP(E5373,MAPEO!C:D,2,0)&amp;" "&amp;H5373,VLOOKUP(E5373,MAPEO!C:D,2,0))</f>
        <v>Rembrandt</v>
      </c>
      <c r="N5373">
        <f>VLOOKUP(F5373,MD!A:B,2,0)</f>
        <v>0</v>
      </c>
    </row>
    <row r="5374" spans="1:14">
      <c r="A5374" t="s">
        <v>133</v>
      </c>
      <c r="B5374" t="s">
        <v>0</v>
      </c>
      <c r="C5374" t="s">
        <v>265</v>
      </c>
      <c r="D5374" t="s">
        <v>265</v>
      </c>
      <c r="E5374" t="s">
        <v>747</v>
      </c>
      <c r="F5374" t="s">
        <v>485</v>
      </c>
      <c r="G5374" s="3">
        <v>13408.7</v>
      </c>
      <c r="H5374" s="3" t="str">
        <f>VLOOKUP($A5374&amp;$C5374&amp;$B5374,Mapping!$C:$G,3,0)</f>
        <v>Beauty</v>
      </c>
      <c r="I5374" t="str">
        <f>VLOOKUP($A5374&amp;$C5374&amp;$B5374,Mapping!$C:$G,4,0)</f>
        <v>REMBRANDT</v>
      </c>
      <c r="J5374" t="str">
        <f t="shared" si="84"/>
        <v>REMBRANDT</v>
      </c>
      <c r="K5374" t="str">
        <f>VLOOKUP($A5374&amp;$C5374&amp;$B5374,Mapping!$C:$G,5,0)</f>
        <v>Oral &amp; Topical</v>
      </c>
      <c r="L5374" t="str">
        <f>VLOOKUP(J5374&amp;H5374,Mapping!J:K,2,0)</f>
        <v>Rembrandt</v>
      </c>
      <c r="M5374" t="str">
        <f>IF(OR(I5374="PIZ BUIN",I5374="LISTERINE"),VLOOKUP(E5374,MAPEO!C:D,2,0)&amp;" "&amp;H5374,VLOOKUP(E5374,MAPEO!C:D,2,0))</f>
        <v>Rembrandt</v>
      </c>
      <c r="N5374">
        <f>VLOOKUP(F5374,MD!A:B,2,0)</f>
        <v>0</v>
      </c>
    </row>
    <row r="5375" spans="1:14">
      <c r="A5375" t="s">
        <v>133</v>
      </c>
      <c r="B5375" t="s">
        <v>0</v>
      </c>
      <c r="C5375" t="s">
        <v>265</v>
      </c>
      <c r="D5375" t="s">
        <v>265</v>
      </c>
      <c r="E5375" t="s">
        <v>747</v>
      </c>
      <c r="F5375" t="s">
        <v>486</v>
      </c>
      <c r="G5375" s="3">
        <v>10689.31</v>
      </c>
      <c r="H5375" s="3" t="str">
        <f>VLOOKUP($A5375&amp;$C5375&amp;$B5375,Mapping!$C:$G,3,0)</f>
        <v>Beauty</v>
      </c>
      <c r="I5375" t="str">
        <f>VLOOKUP($A5375&amp;$C5375&amp;$B5375,Mapping!$C:$G,4,0)</f>
        <v>REMBRANDT</v>
      </c>
      <c r="J5375" t="str">
        <f t="shared" si="84"/>
        <v>REMBRANDT</v>
      </c>
      <c r="K5375" t="str">
        <f>VLOOKUP($A5375&amp;$C5375&amp;$B5375,Mapping!$C:$G,5,0)</f>
        <v>Oral &amp; Topical</v>
      </c>
      <c r="L5375" t="str">
        <f>VLOOKUP(J5375&amp;H5375,Mapping!J:K,2,0)</f>
        <v>Rembrandt</v>
      </c>
      <c r="M5375" t="str">
        <f>IF(OR(I5375="PIZ BUIN",I5375="LISTERINE"),VLOOKUP(E5375,MAPEO!C:D,2,0)&amp;" "&amp;H5375,VLOOKUP(E5375,MAPEO!C:D,2,0))</f>
        <v>Rembrandt</v>
      </c>
      <c r="N5375">
        <f>VLOOKUP(F5375,MD!A:B,2,0)</f>
        <v>0</v>
      </c>
    </row>
    <row r="5376" spans="1:14">
      <c r="A5376" t="s">
        <v>133</v>
      </c>
      <c r="B5376" t="s">
        <v>0</v>
      </c>
      <c r="C5376" t="s">
        <v>265</v>
      </c>
      <c r="D5376" t="s">
        <v>265</v>
      </c>
      <c r="E5376" t="s">
        <v>747</v>
      </c>
      <c r="F5376" t="s">
        <v>487</v>
      </c>
      <c r="G5376" s="3">
        <v>6899.99</v>
      </c>
      <c r="H5376" s="3" t="str">
        <f>VLOOKUP($A5376&amp;$C5376&amp;$B5376,Mapping!$C:$G,3,0)</f>
        <v>Beauty</v>
      </c>
      <c r="I5376" t="str">
        <f>VLOOKUP($A5376&amp;$C5376&amp;$B5376,Mapping!$C:$G,4,0)</f>
        <v>REMBRANDT</v>
      </c>
      <c r="J5376" t="str">
        <f t="shared" si="84"/>
        <v>REMBRANDT</v>
      </c>
      <c r="K5376" t="str">
        <f>VLOOKUP($A5376&amp;$C5376&amp;$B5376,Mapping!$C:$G,5,0)</f>
        <v>Oral &amp; Topical</v>
      </c>
      <c r="L5376" t="str">
        <f>VLOOKUP(J5376&amp;H5376,Mapping!J:K,2,0)</f>
        <v>Rembrandt</v>
      </c>
      <c r="M5376" t="str">
        <f>IF(OR(I5376="PIZ BUIN",I5376="LISTERINE"),VLOOKUP(E5376,MAPEO!C:D,2,0)&amp;" "&amp;H5376,VLOOKUP(E5376,MAPEO!C:D,2,0))</f>
        <v>Rembrandt</v>
      </c>
      <c r="N5376">
        <f>VLOOKUP(F5376,MD!A:B,2,0)</f>
        <v>0</v>
      </c>
    </row>
    <row r="5377" spans="1:14">
      <c r="A5377" t="s">
        <v>133</v>
      </c>
      <c r="B5377" t="s">
        <v>0</v>
      </c>
      <c r="C5377" t="s">
        <v>265</v>
      </c>
      <c r="D5377" t="s">
        <v>265</v>
      </c>
      <c r="E5377" t="s">
        <v>747</v>
      </c>
      <c r="F5377" t="s">
        <v>488</v>
      </c>
      <c r="G5377" s="3">
        <v>19608.75</v>
      </c>
      <c r="H5377" s="3" t="str">
        <f>VLOOKUP($A5377&amp;$C5377&amp;$B5377,Mapping!$C:$G,3,0)</f>
        <v>Beauty</v>
      </c>
      <c r="I5377" t="str">
        <f>VLOOKUP($A5377&amp;$C5377&amp;$B5377,Mapping!$C:$G,4,0)</f>
        <v>REMBRANDT</v>
      </c>
      <c r="J5377" t="str">
        <f t="shared" si="84"/>
        <v>REMBRANDT</v>
      </c>
      <c r="K5377" t="str">
        <f>VLOOKUP($A5377&amp;$C5377&amp;$B5377,Mapping!$C:$G,5,0)</f>
        <v>Oral &amp; Topical</v>
      </c>
      <c r="L5377" t="str">
        <f>VLOOKUP(J5377&amp;H5377,Mapping!J:K,2,0)</f>
        <v>Rembrandt</v>
      </c>
      <c r="M5377" t="str">
        <f>IF(OR(I5377="PIZ BUIN",I5377="LISTERINE"),VLOOKUP(E5377,MAPEO!C:D,2,0)&amp;" "&amp;H5377,VLOOKUP(E5377,MAPEO!C:D,2,0))</f>
        <v>Rembrandt</v>
      </c>
      <c r="N5377">
        <f>VLOOKUP(F5377,MD!A:B,2,0)</f>
        <v>0</v>
      </c>
    </row>
    <row r="5378" spans="1:14">
      <c r="A5378" t="s">
        <v>133</v>
      </c>
      <c r="B5378" t="s">
        <v>0</v>
      </c>
      <c r="C5378" t="s">
        <v>265</v>
      </c>
      <c r="D5378" t="s">
        <v>265</v>
      </c>
      <c r="E5378" t="s">
        <v>747</v>
      </c>
      <c r="F5378" t="s">
        <v>489</v>
      </c>
      <c r="G5378" s="3">
        <v>19405.650000000001</v>
      </c>
      <c r="H5378" s="3" t="str">
        <f>VLOOKUP($A5378&amp;$C5378&amp;$B5378,Mapping!$C:$G,3,0)</f>
        <v>Beauty</v>
      </c>
      <c r="I5378" t="str">
        <f>VLOOKUP($A5378&amp;$C5378&amp;$B5378,Mapping!$C:$G,4,0)</f>
        <v>REMBRANDT</v>
      </c>
      <c r="J5378" t="str">
        <f t="shared" si="84"/>
        <v>REMBRANDT</v>
      </c>
      <c r="K5378" t="str">
        <f>VLOOKUP($A5378&amp;$C5378&amp;$B5378,Mapping!$C:$G,5,0)</f>
        <v>Oral &amp; Topical</v>
      </c>
      <c r="L5378" t="str">
        <f>VLOOKUP(J5378&amp;H5378,Mapping!J:K,2,0)</f>
        <v>Rembrandt</v>
      </c>
      <c r="M5378" t="str">
        <f>IF(OR(I5378="PIZ BUIN",I5378="LISTERINE"),VLOOKUP(E5378,MAPEO!C:D,2,0)&amp;" "&amp;H5378,VLOOKUP(E5378,MAPEO!C:D,2,0))</f>
        <v>Rembrandt</v>
      </c>
      <c r="N5378">
        <f>VLOOKUP(F5378,MD!A:B,2,0)</f>
        <v>0</v>
      </c>
    </row>
    <row r="5379" spans="1:14">
      <c r="A5379" t="s">
        <v>133</v>
      </c>
      <c r="B5379" t="s">
        <v>0</v>
      </c>
      <c r="C5379" t="s">
        <v>265</v>
      </c>
      <c r="D5379" t="s">
        <v>265</v>
      </c>
      <c r="E5379" t="s">
        <v>747</v>
      </c>
      <c r="F5379" t="s">
        <v>490</v>
      </c>
      <c r="G5379" s="3">
        <v>32890.65</v>
      </c>
      <c r="H5379" s="3" t="str">
        <f>VLOOKUP($A5379&amp;$C5379&amp;$B5379,Mapping!$C:$G,3,0)</f>
        <v>Beauty</v>
      </c>
      <c r="I5379" t="str">
        <f>VLOOKUP($A5379&amp;$C5379&amp;$B5379,Mapping!$C:$G,4,0)</f>
        <v>REMBRANDT</v>
      </c>
      <c r="J5379" t="str">
        <f t="shared" si="84"/>
        <v>REMBRANDT</v>
      </c>
      <c r="K5379" t="str">
        <f>VLOOKUP($A5379&amp;$C5379&amp;$B5379,Mapping!$C:$G,5,0)</f>
        <v>Oral &amp; Topical</v>
      </c>
      <c r="L5379" t="str">
        <f>VLOOKUP(J5379&amp;H5379,Mapping!J:K,2,0)</f>
        <v>Rembrandt</v>
      </c>
      <c r="M5379" t="str">
        <f>IF(OR(I5379="PIZ BUIN",I5379="LISTERINE"),VLOOKUP(E5379,MAPEO!C:D,2,0)&amp;" "&amp;H5379,VLOOKUP(E5379,MAPEO!C:D,2,0))</f>
        <v>Rembrandt</v>
      </c>
      <c r="N5379">
        <f>VLOOKUP(F5379,MD!A:B,2,0)</f>
        <v>0</v>
      </c>
    </row>
    <row r="5380" spans="1:14">
      <c r="A5380" t="s">
        <v>133</v>
      </c>
      <c r="B5380" t="s">
        <v>0</v>
      </c>
      <c r="C5380" t="s">
        <v>265</v>
      </c>
      <c r="D5380" t="s">
        <v>265</v>
      </c>
      <c r="E5380" t="s">
        <v>747</v>
      </c>
      <c r="F5380" t="s">
        <v>491</v>
      </c>
      <c r="G5380" s="3">
        <v>17699.82</v>
      </c>
      <c r="H5380" s="3" t="str">
        <f>VLOOKUP($A5380&amp;$C5380&amp;$B5380,Mapping!$C:$G,3,0)</f>
        <v>Beauty</v>
      </c>
      <c r="I5380" t="str">
        <f>VLOOKUP($A5380&amp;$C5380&amp;$B5380,Mapping!$C:$G,4,0)</f>
        <v>REMBRANDT</v>
      </c>
      <c r="J5380" t="str">
        <f t="shared" si="84"/>
        <v>REMBRANDT</v>
      </c>
      <c r="K5380" t="str">
        <f>VLOOKUP($A5380&amp;$C5380&amp;$B5380,Mapping!$C:$G,5,0)</f>
        <v>Oral &amp; Topical</v>
      </c>
      <c r="L5380" t="str">
        <f>VLOOKUP(J5380&amp;H5380,Mapping!J:K,2,0)</f>
        <v>Rembrandt</v>
      </c>
      <c r="M5380" t="str">
        <f>IF(OR(I5380="PIZ BUIN",I5380="LISTERINE"),VLOOKUP(E5380,MAPEO!C:D,2,0)&amp;" "&amp;H5380,VLOOKUP(E5380,MAPEO!C:D,2,0))</f>
        <v>Rembrandt</v>
      </c>
      <c r="N5380">
        <f>VLOOKUP(F5380,MD!A:B,2,0)</f>
        <v>0</v>
      </c>
    </row>
    <row r="5381" spans="1:14">
      <c r="A5381" t="s">
        <v>133</v>
      </c>
      <c r="B5381" t="s">
        <v>0</v>
      </c>
      <c r="C5381" t="s">
        <v>265</v>
      </c>
      <c r="D5381" t="s">
        <v>265</v>
      </c>
      <c r="E5381" t="s">
        <v>747</v>
      </c>
      <c r="F5381" t="s">
        <v>492</v>
      </c>
      <c r="G5381" s="3">
        <v>20486.43</v>
      </c>
      <c r="H5381" s="3" t="str">
        <f>VLOOKUP($A5381&amp;$C5381&amp;$B5381,Mapping!$C:$G,3,0)</f>
        <v>Beauty</v>
      </c>
      <c r="I5381" t="str">
        <f>VLOOKUP($A5381&amp;$C5381&amp;$B5381,Mapping!$C:$G,4,0)</f>
        <v>REMBRANDT</v>
      </c>
      <c r="J5381" t="str">
        <f t="shared" si="84"/>
        <v>REMBRANDT</v>
      </c>
      <c r="K5381" t="str">
        <f>VLOOKUP($A5381&amp;$C5381&amp;$B5381,Mapping!$C:$G,5,0)</f>
        <v>Oral &amp; Topical</v>
      </c>
      <c r="L5381" t="str">
        <f>VLOOKUP(J5381&amp;H5381,Mapping!J:K,2,0)</f>
        <v>Rembrandt</v>
      </c>
      <c r="M5381" t="str">
        <f>IF(OR(I5381="PIZ BUIN",I5381="LISTERINE"),VLOOKUP(E5381,MAPEO!C:D,2,0)&amp;" "&amp;H5381,VLOOKUP(E5381,MAPEO!C:D,2,0))</f>
        <v>Rembrandt</v>
      </c>
      <c r="N5381">
        <f>VLOOKUP(F5381,MD!A:B,2,0)</f>
        <v>0</v>
      </c>
    </row>
    <row r="5382" spans="1:14">
      <c r="A5382" t="s">
        <v>133</v>
      </c>
      <c r="B5382" t="s">
        <v>0</v>
      </c>
      <c r="C5382" t="s">
        <v>265</v>
      </c>
      <c r="D5382" t="s">
        <v>265</v>
      </c>
      <c r="E5382" t="s">
        <v>747</v>
      </c>
      <c r="F5382" t="s">
        <v>493</v>
      </c>
      <c r="G5382" s="3">
        <v>25481.09</v>
      </c>
      <c r="H5382" s="3" t="str">
        <f>VLOOKUP($A5382&amp;$C5382&amp;$B5382,Mapping!$C:$G,3,0)</f>
        <v>Beauty</v>
      </c>
      <c r="I5382" t="str">
        <f>VLOOKUP($A5382&amp;$C5382&amp;$B5382,Mapping!$C:$G,4,0)</f>
        <v>REMBRANDT</v>
      </c>
      <c r="J5382" t="str">
        <f t="shared" si="84"/>
        <v>REMBRANDT</v>
      </c>
      <c r="K5382" t="str">
        <f>VLOOKUP($A5382&amp;$C5382&amp;$B5382,Mapping!$C:$G,5,0)</f>
        <v>Oral &amp; Topical</v>
      </c>
      <c r="L5382" t="str">
        <f>VLOOKUP(J5382&amp;H5382,Mapping!J:K,2,0)</f>
        <v>Rembrandt</v>
      </c>
      <c r="M5382" t="str">
        <f>IF(OR(I5382="PIZ BUIN",I5382="LISTERINE"),VLOOKUP(E5382,MAPEO!C:D,2,0)&amp;" "&amp;H5382,VLOOKUP(E5382,MAPEO!C:D,2,0))</f>
        <v>Rembrandt</v>
      </c>
      <c r="N5382">
        <f>VLOOKUP(F5382,MD!A:B,2,0)</f>
        <v>0</v>
      </c>
    </row>
    <row r="5383" spans="1:14">
      <c r="A5383" t="s">
        <v>133</v>
      </c>
      <c r="B5383" t="s">
        <v>0</v>
      </c>
      <c r="C5383" t="s">
        <v>265</v>
      </c>
      <c r="D5383" t="s">
        <v>265</v>
      </c>
      <c r="E5383" t="s">
        <v>747</v>
      </c>
      <c r="F5383" t="s">
        <v>95</v>
      </c>
      <c r="G5383" s="3">
        <v>4828.99</v>
      </c>
      <c r="H5383" s="3" t="str">
        <f>VLOOKUP($A5383&amp;$C5383&amp;$B5383,Mapping!$C:$G,3,0)</f>
        <v>Beauty</v>
      </c>
      <c r="I5383" t="str">
        <f>VLOOKUP($A5383&amp;$C5383&amp;$B5383,Mapping!$C:$G,4,0)</f>
        <v>REMBRANDT</v>
      </c>
      <c r="J5383" t="str">
        <f t="shared" si="84"/>
        <v>REMBRANDT</v>
      </c>
      <c r="K5383" t="str">
        <f>VLOOKUP($A5383&amp;$C5383&amp;$B5383,Mapping!$C:$G,5,0)</f>
        <v>Oral &amp; Topical</v>
      </c>
      <c r="L5383" t="str">
        <f>VLOOKUP(J5383&amp;H5383,Mapping!J:K,2,0)</f>
        <v>Rembrandt</v>
      </c>
      <c r="M5383" t="str">
        <f>IF(OR(I5383="PIZ BUIN",I5383="LISTERINE"),VLOOKUP(E5383,MAPEO!C:D,2,0)&amp;" "&amp;H5383,VLOOKUP(E5383,MAPEO!C:D,2,0))</f>
        <v>Rembrandt</v>
      </c>
      <c r="N5383" t="str">
        <f>VLOOKUP(F5383,MD!A:B,2,0)</f>
        <v>YTD 2015</v>
      </c>
    </row>
    <row r="5384" spans="1:14">
      <c r="A5384" t="s">
        <v>133</v>
      </c>
      <c r="B5384" t="s">
        <v>0</v>
      </c>
      <c r="C5384" t="s">
        <v>265</v>
      </c>
      <c r="D5384" t="s">
        <v>265</v>
      </c>
      <c r="E5384" t="s">
        <v>747</v>
      </c>
      <c r="F5384" t="s">
        <v>96</v>
      </c>
      <c r="G5384" s="3">
        <v>8370.07</v>
      </c>
      <c r="H5384" s="3" t="str">
        <f>VLOOKUP($A5384&amp;$C5384&amp;$B5384,Mapping!$C:$G,3,0)</f>
        <v>Beauty</v>
      </c>
      <c r="I5384" t="str">
        <f>VLOOKUP($A5384&amp;$C5384&amp;$B5384,Mapping!$C:$G,4,0)</f>
        <v>REMBRANDT</v>
      </c>
      <c r="J5384" t="str">
        <f t="shared" si="84"/>
        <v>REMBRANDT</v>
      </c>
      <c r="K5384" t="str">
        <f>VLOOKUP($A5384&amp;$C5384&amp;$B5384,Mapping!$C:$G,5,0)</f>
        <v>Oral &amp; Topical</v>
      </c>
      <c r="L5384" t="str">
        <f>VLOOKUP(J5384&amp;H5384,Mapping!J:K,2,0)</f>
        <v>Rembrandt</v>
      </c>
      <c r="M5384" t="str">
        <f>IF(OR(I5384="PIZ BUIN",I5384="LISTERINE"),VLOOKUP(E5384,MAPEO!C:D,2,0)&amp;" "&amp;H5384,VLOOKUP(E5384,MAPEO!C:D,2,0))</f>
        <v>Rembrandt</v>
      </c>
      <c r="N5384" t="str">
        <f>VLOOKUP(F5384,MD!A:B,2,0)</f>
        <v>YTD 2015</v>
      </c>
    </row>
    <row r="5385" spans="1:14">
      <c r="A5385" t="s">
        <v>133</v>
      </c>
      <c r="B5385" t="s">
        <v>0</v>
      </c>
      <c r="C5385" t="s">
        <v>265</v>
      </c>
      <c r="D5385" t="s">
        <v>265</v>
      </c>
      <c r="E5385" t="s">
        <v>747</v>
      </c>
      <c r="F5385" t="s">
        <v>97</v>
      </c>
      <c r="G5385" s="3">
        <v>12669.51</v>
      </c>
      <c r="H5385" s="3" t="str">
        <f>VLOOKUP($A5385&amp;$C5385&amp;$B5385,Mapping!$C:$G,3,0)</f>
        <v>Beauty</v>
      </c>
      <c r="I5385" t="str">
        <f>VLOOKUP($A5385&amp;$C5385&amp;$B5385,Mapping!$C:$G,4,0)</f>
        <v>REMBRANDT</v>
      </c>
      <c r="J5385" t="str">
        <f t="shared" si="84"/>
        <v>REMBRANDT</v>
      </c>
      <c r="K5385" t="str">
        <f>VLOOKUP($A5385&amp;$C5385&amp;$B5385,Mapping!$C:$G,5,0)</f>
        <v>Oral &amp; Topical</v>
      </c>
      <c r="L5385" t="str">
        <f>VLOOKUP(J5385&amp;H5385,Mapping!J:K,2,0)</f>
        <v>Rembrandt</v>
      </c>
      <c r="M5385" t="str">
        <f>IF(OR(I5385="PIZ BUIN",I5385="LISTERINE"),VLOOKUP(E5385,MAPEO!C:D,2,0)&amp;" "&amp;H5385,VLOOKUP(E5385,MAPEO!C:D,2,0))</f>
        <v>Rembrandt</v>
      </c>
      <c r="N5385" t="str">
        <f>VLOOKUP(F5385,MD!A:B,2,0)</f>
        <v>YTD 2015</v>
      </c>
    </row>
    <row r="5386" spans="1:14">
      <c r="A5386" t="s">
        <v>133</v>
      </c>
      <c r="B5386" t="s">
        <v>0</v>
      </c>
      <c r="C5386" t="s">
        <v>265</v>
      </c>
      <c r="D5386" t="s">
        <v>265</v>
      </c>
      <c r="E5386" t="s">
        <v>747</v>
      </c>
      <c r="F5386" t="s">
        <v>101</v>
      </c>
      <c r="G5386" s="3">
        <v>11282.44</v>
      </c>
      <c r="H5386" s="3" t="str">
        <f>VLOOKUP($A5386&amp;$C5386&amp;$B5386,Mapping!$C:$G,3,0)</f>
        <v>Beauty</v>
      </c>
      <c r="I5386" t="str">
        <f>VLOOKUP($A5386&amp;$C5386&amp;$B5386,Mapping!$C:$G,4,0)</f>
        <v>REMBRANDT</v>
      </c>
      <c r="J5386" t="str">
        <f t="shared" si="84"/>
        <v>REMBRANDT</v>
      </c>
      <c r="K5386" t="str">
        <f>VLOOKUP($A5386&amp;$C5386&amp;$B5386,Mapping!$C:$G,5,0)</f>
        <v>Oral &amp; Topical</v>
      </c>
      <c r="L5386" t="str">
        <f>VLOOKUP(J5386&amp;H5386,Mapping!J:K,2,0)</f>
        <v>Rembrandt</v>
      </c>
      <c r="M5386" t="str">
        <f>IF(OR(I5386="PIZ BUIN",I5386="LISTERINE"),VLOOKUP(E5386,MAPEO!C:D,2,0)&amp;" "&amp;H5386,VLOOKUP(E5386,MAPEO!C:D,2,0))</f>
        <v>Rembrandt</v>
      </c>
      <c r="N5386" t="str">
        <f>VLOOKUP(F5386,MD!A:B,2,0)</f>
        <v>YTD 2015</v>
      </c>
    </row>
    <row r="5387" spans="1:14">
      <c r="A5387" t="s">
        <v>133</v>
      </c>
      <c r="B5387" t="s">
        <v>0</v>
      </c>
      <c r="C5387" t="s">
        <v>265</v>
      </c>
      <c r="D5387" t="s">
        <v>265</v>
      </c>
      <c r="E5387" t="s">
        <v>747</v>
      </c>
      <c r="F5387" t="s">
        <v>104</v>
      </c>
      <c r="G5387" s="3">
        <v>10057.879999999999</v>
      </c>
      <c r="H5387" s="3" t="str">
        <f>VLOOKUP($A5387&amp;$C5387&amp;$B5387,Mapping!$C:$G,3,0)</f>
        <v>Beauty</v>
      </c>
      <c r="I5387" t="str">
        <f>VLOOKUP($A5387&amp;$C5387&amp;$B5387,Mapping!$C:$G,4,0)</f>
        <v>REMBRANDT</v>
      </c>
      <c r="J5387" t="str">
        <f t="shared" si="84"/>
        <v>REMBRANDT</v>
      </c>
      <c r="K5387" t="str">
        <f>VLOOKUP($A5387&amp;$C5387&amp;$B5387,Mapping!$C:$G,5,0)</f>
        <v>Oral &amp; Topical</v>
      </c>
      <c r="L5387" t="str">
        <f>VLOOKUP(J5387&amp;H5387,Mapping!J:K,2,0)</f>
        <v>Rembrandt</v>
      </c>
      <c r="M5387" t="str">
        <f>IF(OR(I5387="PIZ BUIN",I5387="LISTERINE"),VLOOKUP(E5387,MAPEO!C:D,2,0)&amp;" "&amp;H5387,VLOOKUP(E5387,MAPEO!C:D,2,0))</f>
        <v>Rembrandt</v>
      </c>
      <c r="N5387" t="str">
        <f>VLOOKUP(F5387,MD!A:B,2,0)</f>
        <v>YTD 2015</v>
      </c>
    </row>
    <row r="5388" spans="1:14">
      <c r="A5388" t="s">
        <v>133</v>
      </c>
      <c r="B5388" t="s">
        <v>0</v>
      </c>
      <c r="C5388" t="s">
        <v>265</v>
      </c>
      <c r="D5388" t="s">
        <v>265</v>
      </c>
      <c r="E5388" t="s">
        <v>747</v>
      </c>
      <c r="F5388" t="s">
        <v>105</v>
      </c>
      <c r="G5388" s="3">
        <v>2758.58</v>
      </c>
      <c r="H5388" s="3" t="str">
        <f>VLOOKUP($A5388&amp;$C5388&amp;$B5388,Mapping!$C:$G,3,0)</f>
        <v>Beauty</v>
      </c>
      <c r="I5388" t="str">
        <f>VLOOKUP($A5388&amp;$C5388&amp;$B5388,Mapping!$C:$G,4,0)</f>
        <v>REMBRANDT</v>
      </c>
      <c r="J5388" t="str">
        <f t="shared" si="84"/>
        <v>REMBRANDT</v>
      </c>
      <c r="K5388" t="str">
        <f>VLOOKUP($A5388&amp;$C5388&amp;$B5388,Mapping!$C:$G,5,0)</f>
        <v>Oral &amp; Topical</v>
      </c>
      <c r="L5388" t="str">
        <f>VLOOKUP(J5388&amp;H5388,Mapping!J:K,2,0)</f>
        <v>Rembrandt</v>
      </c>
      <c r="M5388" t="str">
        <f>IF(OR(I5388="PIZ BUIN",I5388="LISTERINE"),VLOOKUP(E5388,MAPEO!C:D,2,0)&amp;" "&amp;H5388,VLOOKUP(E5388,MAPEO!C:D,2,0))</f>
        <v>Rembrandt</v>
      </c>
      <c r="N5388" t="str">
        <f>VLOOKUP(F5388,MD!A:B,2,0)</f>
        <v>YTD 2015</v>
      </c>
    </row>
    <row r="5389" spans="1:14">
      <c r="A5389" t="s">
        <v>133</v>
      </c>
      <c r="B5389" t="s">
        <v>0</v>
      </c>
      <c r="C5389" t="s">
        <v>265</v>
      </c>
      <c r="D5389" t="s">
        <v>265</v>
      </c>
      <c r="E5389" t="s">
        <v>747</v>
      </c>
      <c r="F5389" t="s">
        <v>106</v>
      </c>
      <c r="G5389" s="3">
        <v>-676.07</v>
      </c>
      <c r="H5389" s="3" t="str">
        <f>VLOOKUP($A5389&amp;$C5389&amp;$B5389,Mapping!$C:$G,3,0)</f>
        <v>Beauty</v>
      </c>
      <c r="I5389" t="str">
        <f>VLOOKUP($A5389&amp;$C5389&amp;$B5389,Mapping!$C:$G,4,0)</f>
        <v>REMBRANDT</v>
      </c>
      <c r="J5389" t="str">
        <f t="shared" si="84"/>
        <v>REMBRANDT</v>
      </c>
      <c r="K5389" t="str">
        <f>VLOOKUP($A5389&amp;$C5389&amp;$B5389,Mapping!$C:$G,5,0)</f>
        <v>Oral &amp; Topical</v>
      </c>
      <c r="L5389" t="str">
        <f>VLOOKUP(J5389&amp;H5389,Mapping!J:K,2,0)</f>
        <v>Rembrandt</v>
      </c>
      <c r="M5389" t="str">
        <f>IF(OR(I5389="PIZ BUIN",I5389="LISTERINE"),VLOOKUP(E5389,MAPEO!C:D,2,0)&amp;" "&amp;H5389,VLOOKUP(E5389,MAPEO!C:D,2,0))</f>
        <v>Rembrandt</v>
      </c>
      <c r="N5389" t="str">
        <f>VLOOKUP(F5389,MD!A:B,2,0)</f>
        <v>YTD 2015</v>
      </c>
    </row>
    <row r="5390" spans="1:14">
      <c r="A5390" t="s">
        <v>133</v>
      </c>
      <c r="B5390" t="s">
        <v>0</v>
      </c>
      <c r="C5390" t="s">
        <v>265</v>
      </c>
      <c r="D5390" t="s">
        <v>265</v>
      </c>
      <c r="E5390" t="s">
        <v>747</v>
      </c>
      <c r="F5390" t="s">
        <v>108</v>
      </c>
      <c r="G5390" s="3">
        <v>-143.81</v>
      </c>
      <c r="H5390" s="3" t="str">
        <f>VLOOKUP($A5390&amp;$C5390&amp;$B5390,Mapping!$C:$G,3,0)</f>
        <v>Beauty</v>
      </c>
      <c r="I5390" t="str">
        <f>VLOOKUP($A5390&amp;$C5390&amp;$B5390,Mapping!$C:$G,4,0)</f>
        <v>REMBRANDT</v>
      </c>
      <c r="J5390" t="str">
        <f t="shared" si="84"/>
        <v>REMBRANDT</v>
      </c>
      <c r="K5390" t="str">
        <f>VLOOKUP($A5390&amp;$C5390&amp;$B5390,Mapping!$C:$G,5,0)</f>
        <v>Oral &amp; Topical</v>
      </c>
      <c r="L5390" t="str">
        <f>VLOOKUP(J5390&amp;H5390,Mapping!J:K,2,0)</f>
        <v>Rembrandt</v>
      </c>
      <c r="M5390" t="str">
        <f>IF(OR(I5390="PIZ BUIN",I5390="LISTERINE"),VLOOKUP(E5390,MAPEO!C:D,2,0)&amp;" "&amp;H5390,VLOOKUP(E5390,MAPEO!C:D,2,0))</f>
        <v>Rembrandt</v>
      </c>
      <c r="N5390">
        <f>VLOOKUP(F5390,MD!A:B,2,0)</f>
        <v>0</v>
      </c>
    </row>
    <row r="5391" spans="1:14">
      <c r="A5391" t="s">
        <v>133</v>
      </c>
      <c r="B5391" t="s">
        <v>0</v>
      </c>
      <c r="C5391" t="s">
        <v>265</v>
      </c>
      <c r="D5391" t="s">
        <v>265</v>
      </c>
      <c r="E5391" t="s">
        <v>747</v>
      </c>
      <c r="F5391" t="s">
        <v>109</v>
      </c>
      <c r="G5391" s="3">
        <v>-152.26</v>
      </c>
      <c r="H5391" s="3" t="str">
        <f>VLOOKUP($A5391&amp;$C5391&amp;$B5391,Mapping!$C:$G,3,0)</f>
        <v>Beauty</v>
      </c>
      <c r="I5391" t="str">
        <f>VLOOKUP($A5391&amp;$C5391&amp;$B5391,Mapping!$C:$G,4,0)</f>
        <v>REMBRANDT</v>
      </c>
      <c r="J5391" t="str">
        <f t="shared" si="84"/>
        <v>REMBRANDT</v>
      </c>
      <c r="K5391" t="str">
        <f>VLOOKUP($A5391&amp;$C5391&amp;$B5391,Mapping!$C:$G,5,0)</f>
        <v>Oral &amp; Topical</v>
      </c>
      <c r="L5391" t="str">
        <f>VLOOKUP(J5391&amp;H5391,Mapping!J:K,2,0)</f>
        <v>Rembrandt</v>
      </c>
      <c r="M5391" t="str">
        <f>IF(OR(I5391="PIZ BUIN",I5391="LISTERINE"),VLOOKUP(E5391,MAPEO!C:D,2,0)&amp;" "&amp;H5391,VLOOKUP(E5391,MAPEO!C:D,2,0))</f>
        <v>Rembrandt</v>
      </c>
      <c r="N5391">
        <f>VLOOKUP(F5391,MD!A:B,2,0)</f>
        <v>0</v>
      </c>
    </row>
    <row r="5392" spans="1:14">
      <c r="A5392" t="s">
        <v>133</v>
      </c>
      <c r="B5392" t="s">
        <v>0</v>
      </c>
      <c r="C5392" t="s">
        <v>265</v>
      </c>
      <c r="D5392" t="s">
        <v>265</v>
      </c>
      <c r="E5392" t="s">
        <v>747</v>
      </c>
      <c r="F5392" t="s">
        <v>110</v>
      </c>
      <c r="G5392" s="3">
        <v>-430.21</v>
      </c>
      <c r="H5392" s="3" t="str">
        <f>VLOOKUP($A5392&amp;$C5392&amp;$B5392,Mapping!$C:$G,3,0)</f>
        <v>Beauty</v>
      </c>
      <c r="I5392" t="str">
        <f>VLOOKUP($A5392&amp;$C5392&amp;$B5392,Mapping!$C:$G,4,0)</f>
        <v>REMBRANDT</v>
      </c>
      <c r="J5392" t="str">
        <f t="shared" si="84"/>
        <v>REMBRANDT</v>
      </c>
      <c r="K5392" t="str">
        <f>VLOOKUP($A5392&amp;$C5392&amp;$B5392,Mapping!$C:$G,5,0)</f>
        <v>Oral &amp; Topical</v>
      </c>
      <c r="L5392" t="str">
        <f>VLOOKUP(J5392&amp;H5392,Mapping!J:K,2,0)</f>
        <v>Rembrandt</v>
      </c>
      <c r="M5392" t="str">
        <f>IF(OR(I5392="PIZ BUIN",I5392="LISTERINE"),VLOOKUP(E5392,MAPEO!C:D,2,0)&amp;" "&amp;H5392,VLOOKUP(E5392,MAPEO!C:D,2,0))</f>
        <v>Rembrandt</v>
      </c>
      <c r="N5392">
        <f>VLOOKUP(F5392,MD!A:B,2,0)</f>
        <v>0</v>
      </c>
    </row>
    <row r="5393" spans="1:14">
      <c r="A5393" t="s">
        <v>133</v>
      </c>
      <c r="B5393" t="s">
        <v>0</v>
      </c>
      <c r="C5393" t="s">
        <v>265</v>
      </c>
      <c r="D5393" t="s">
        <v>265</v>
      </c>
      <c r="E5393" t="s">
        <v>747</v>
      </c>
      <c r="F5393" t="s">
        <v>111</v>
      </c>
      <c r="G5393" s="3">
        <v>-26.47</v>
      </c>
      <c r="H5393" s="3" t="str">
        <f>VLOOKUP($A5393&amp;$C5393&amp;$B5393,Mapping!$C:$G,3,0)</f>
        <v>Beauty</v>
      </c>
      <c r="I5393" t="str">
        <f>VLOOKUP($A5393&amp;$C5393&amp;$B5393,Mapping!$C:$G,4,0)</f>
        <v>REMBRANDT</v>
      </c>
      <c r="J5393" t="str">
        <f t="shared" si="84"/>
        <v>REMBRANDT</v>
      </c>
      <c r="K5393" t="str">
        <f>VLOOKUP($A5393&amp;$C5393&amp;$B5393,Mapping!$C:$G,5,0)</f>
        <v>Oral &amp; Topical</v>
      </c>
      <c r="L5393" t="str">
        <f>VLOOKUP(J5393&amp;H5393,Mapping!J:K,2,0)</f>
        <v>Rembrandt</v>
      </c>
      <c r="M5393" t="str">
        <f>IF(OR(I5393="PIZ BUIN",I5393="LISTERINE"),VLOOKUP(E5393,MAPEO!C:D,2,0)&amp;" "&amp;H5393,VLOOKUP(E5393,MAPEO!C:D,2,0))</f>
        <v>Rembrandt</v>
      </c>
      <c r="N5393">
        <f>VLOOKUP(F5393,MD!A:B,2,0)</f>
        <v>0</v>
      </c>
    </row>
    <row r="5394" spans="1:14">
      <c r="A5394" t="s">
        <v>133</v>
      </c>
      <c r="B5394" t="s">
        <v>0</v>
      </c>
      <c r="C5394" t="s">
        <v>265</v>
      </c>
      <c r="D5394" t="s">
        <v>265</v>
      </c>
      <c r="E5394" t="s">
        <v>747</v>
      </c>
      <c r="F5394" t="s">
        <v>114</v>
      </c>
      <c r="G5394" s="3">
        <v>-256.56</v>
      </c>
      <c r="H5394" s="3" t="str">
        <f>VLOOKUP($A5394&amp;$C5394&amp;$B5394,Mapping!$C:$G,3,0)</f>
        <v>Beauty</v>
      </c>
      <c r="I5394" t="str">
        <f>VLOOKUP($A5394&amp;$C5394&amp;$B5394,Mapping!$C:$G,4,0)</f>
        <v>REMBRANDT</v>
      </c>
      <c r="J5394" t="str">
        <f t="shared" si="84"/>
        <v>REMBRANDT</v>
      </c>
      <c r="K5394" t="str">
        <f>VLOOKUP($A5394&amp;$C5394&amp;$B5394,Mapping!$C:$G,5,0)</f>
        <v>Oral &amp; Topical</v>
      </c>
      <c r="L5394" t="str">
        <f>VLOOKUP(J5394&amp;H5394,Mapping!J:K,2,0)</f>
        <v>Rembrandt</v>
      </c>
      <c r="M5394" t="str">
        <f>IF(OR(I5394="PIZ BUIN",I5394="LISTERINE"),VLOOKUP(E5394,MAPEO!C:D,2,0)&amp;" "&amp;H5394,VLOOKUP(E5394,MAPEO!C:D,2,0))</f>
        <v>Rembrandt</v>
      </c>
      <c r="N5394">
        <f>VLOOKUP(F5394,MD!A:B,2,0)</f>
        <v>0</v>
      </c>
    </row>
    <row r="5395" spans="1:14">
      <c r="A5395" t="s">
        <v>133</v>
      </c>
      <c r="B5395" t="s">
        <v>0</v>
      </c>
      <c r="C5395" t="s">
        <v>265</v>
      </c>
      <c r="D5395" t="s">
        <v>265</v>
      </c>
      <c r="E5395" t="s">
        <v>747</v>
      </c>
      <c r="F5395" t="s">
        <v>115</v>
      </c>
      <c r="G5395" s="3">
        <v>-73.56</v>
      </c>
      <c r="H5395" s="3" t="str">
        <f>VLOOKUP($A5395&amp;$C5395&amp;$B5395,Mapping!$C:$G,3,0)</f>
        <v>Beauty</v>
      </c>
      <c r="I5395" t="str">
        <f>VLOOKUP($A5395&amp;$C5395&amp;$B5395,Mapping!$C:$G,4,0)</f>
        <v>REMBRANDT</v>
      </c>
      <c r="J5395" t="str">
        <f t="shared" si="84"/>
        <v>REMBRANDT</v>
      </c>
      <c r="K5395" t="str">
        <f>VLOOKUP($A5395&amp;$C5395&amp;$B5395,Mapping!$C:$G,5,0)</f>
        <v>Oral &amp; Topical</v>
      </c>
      <c r="L5395" t="str">
        <f>VLOOKUP(J5395&amp;H5395,Mapping!J:K,2,0)</f>
        <v>Rembrandt</v>
      </c>
      <c r="M5395" t="str">
        <f>IF(OR(I5395="PIZ BUIN",I5395="LISTERINE"),VLOOKUP(E5395,MAPEO!C:D,2,0)&amp;" "&amp;H5395,VLOOKUP(E5395,MAPEO!C:D,2,0))</f>
        <v>Rembrandt</v>
      </c>
      <c r="N5395" t="str">
        <f>VLOOKUP(F5395,MD!A:B,2,0)</f>
        <v>YTD 2016</v>
      </c>
    </row>
    <row r="5396" spans="1:14">
      <c r="A5396" t="s">
        <v>133</v>
      </c>
      <c r="B5396" t="s">
        <v>0</v>
      </c>
      <c r="C5396" t="s">
        <v>265</v>
      </c>
      <c r="D5396" t="s">
        <v>265</v>
      </c>
      <c r="E5396" t="s">
        <v>747</v>
      </c>
      <c r="F5396" t="s">
        <v>117</v>
      </c>
      <c r="G5396" s="3">
        <v>-220.79</v>
      </c>
      <c r="H5396" s="3" t="str">
        <f>VLOOKUP($A5396&amp;$C5396&amp;$B5396,Mapping!$C:$G,3,0)</f>
        <v>Beauty</v>
      </c>
      <c r="I5396" t="str">
        <f>VLOOKUP($A5396&amp;$C5396&amp;$B5396,Mapping!$C:$G,4,0)</f>
        <v>REMBRANDT</v>
      </c>
      <c r="J5396" t="str">
        <f t="shared" si="84"/>
        <v>REMBRANDT</v>
      </c>
      <c r="K5396" t="str">
        <f>VLOOKUP($A5396&amp;$C5396&amp;$B5396,Mapping!$C:$G,5,0)</f>
        <v>Oral &amp; Topical</v>
      </c>
      <c r="L5396" t="str">
        <f>VLOOKUP(J5396&amp;H5396,Mapping!J:K,2,0)</f>
        <v>Rembrandt</v>
      </c>
      <c r="M5396" t="str">
        <f>IF(OR(I5396="PIZ BUIN",I5396="LISTERINE"),VLOOKUP(E5396,MAPEO!C:D,2,0)&amp;" "&amp;H5396,VLOOKUP(E5396,MAPEO!C:D,2,0))</f>
        <v>Rembrandt</v>
      </c>
      <c r="N5396" t="str">
        <f>VLOOKUP(F5396,MD!A:B,2,0)</f>
        <v>YTD 2016</v>
      </c>
    </row>
    <row r="5397" spans="1:14">
      <c r="A5397" t="s">
        <v>133</v>
      </c>
      <c r="B5397" t="s">
        <v>0</v>
      </c>
      <c r="C5397" t="s">
        <v>265</v>
      </c>
      <c r="D5397" t="s">
        <v>265</v>
      </c>
      <c r="E5397" t="s">
        <v>747</v>
      </c>
      <c r="F5397" t="s">
        <v>118</v>
      </c>
      <c r="G5397" s="3">
        <v>-25.25</v>
      </c>
      <c r="H5397" s="3" t="str">
        <f>VLOOKUP($A5397&amp;$C5397&amp;$B5397,Mapping!$C:$G,3,0)</f>
        <v>Beauty</v>
      </c>
      <c r="I5397" t="str">
        <f>VLOOKUP($A5397&amp;$C5397&amp;$B5397,Mapping!$C:$G,4,0)</f>
        <v>REMBRANDT</v>
      </c>
      <c r="J5397" t="str">
        <f t="shared" si="84"/>
        <v>REMBRANDT</v>
      </c>
      <c r="K5397" t="str">
        <f>VLOOKUP($A5397&amp;$C5397&amp;$B5397,Mapping!$C:$G,5,0)</f>
        <v>Oral &amp; Topical</v>
      </c>
      <c r="L5397" t="str">
        <f>VLOOKUP(J5397&amp;H5397,Mapping!J:K,2,0)</f>
        <v>Rembrandt</v>
      </c>
      <c r="M5397" t="str">
        <f>IF(OR(I5397="PIZ BUIN",I5397="LISTERINE"),VLOOKUP(E5397,MAPEO!C:D,2,0)&amp;" "&amp;H5397,VLOOKUP(E5397,MAPEO!C:D,2,0))</f>
        <v>Rembrandt</v>
      </c>
      <c r="N5397" t="str">
        <f>VLOOKUP(F5397,MD!A:B,2,0)</f>
        <v>YTD 2016</v>
      </c>
    </row>
    <row r="5398" spans="1:14">
      <c r="A5398" t="s">
        <v>133</v>
      </c>
      <c r="B5398" t="s">
        <v>0</v>
      </c>
      <c r="C5398" t="s">
        <v>265</v>
      </c>
      <c r="D5398" t="s">
        <v>265</v>
      </c>
      <c r="E5398" t="s">
        <v>748</v>
      </c>
      <c r="F5398" t="s">
        <v>482</v>
      </c>
      <c r="G5398" s="3">
        <v>754.89</v>
      </c>
      <c r="H5398" s="3" t="str">
        <f>VLOOKUP($A5398&amp;$C5398&amp;$B5398,Mapping!$C:$G,3,0)</f>
        <v>Beauty</v>
      </c>
      <c r="I5398" t="str">
        <f>VLOOKUP($A5398&amp;$C5398&amp;$B5398,Mapping!$C:$G,4,0)</f>
        <v>REMBRANDT</v>
      </c>
      <c r="J5398" t="str">
        <f t="shared" si="84"/>
        <v>REMBRANDT</v>
      </c>
      <c r="K5398" t="str">
        <f>VLOOKUP($A5398&amp;$C5398&amp;$B5398,Mapping!$C:$G,5,0)</f>
        <v>Oral &amp; Topical</v>
      </c>
      <c r="L5398" t="str">
        <f>VLOOKUP(J5398&amp;H5398,Mapping!J:K,2,0)</f>
        <v>Rembrandt</v>
      </c>
      <c r="M5398" t="str">
        <f>IF(OR(I5398="PIZ BUIN",I5398="LISTERINE"),VLOOKUP(E5398,MAPEO!C:D,2,0)&amp;" "&amp;H5398,VLOOKUP(E5398,MAPEO!C:D,2,0))</f>
        <v>Rembrandt</v>
      </c>
      <c r="N5398">
        <f>VLOOKUP(F5398,MD!A:B,2,0)</f>
        <v>0</v>
      </c>
    </row>
    <row r="5399" spans="1:14">
      <c r="A5399" t="s">
        <v>133</v>
      </c>
      <c r="B5399" t="s">
        <v>0</v>
      </c>
      <c r="C5399" t="s">
        <v>265</v>
      </c>
      <c r="D5399" t="s">
        <v>265</v>
      </c>
      <c r="E5399" t="s">
        <v>748</v>
      </c>
      <c r="F5399" t="s">
        <v>483</v>
      </c>
      <c r="G5399" s="3">
        <v>37250.32</v>
      </c>
      <c r="H5399" s="3" t="str">
        <f>VLOOKUP($A5399&amp;$C5399&amp;$B5399,Mapping!$C:$G,3,0)</f>
        <v>Beauty</v>
      </c>
      <c r="I5399" t="str">
        <f>VLOOKUP($A5399&amp;$C5399&amp;$B5399,Mapping!$C:$G,4,0)</f>
        <v>REMBRANDT</v>
      </c>
      <c r="J5399" t="str">
        <f t="shared" si="84"/>
        <v>REMBRANDT</v>
      </c>
      <c r="K5399" t="str">
        <f>VLOOKUP($A5399&amp;$C5399&amp;$B5399,Mapping!$C:$G,5,0)</f>
        <v>Oral &amp; Topical</v>
      </c>
      <c r="L5399" t="str">
        <f>VLOOKUP(J5399&amp;H5399,Mapping!J:K,2,0)</f>
        <v>Rembrandt</v>
      </c>
      <c r="M5399" t="str">
        <f>IF(OR(I5399="PIZ BUIN",I5399="LISTERINE"),VLOOKUP(E5399,MAPEO!C:D,2,0)&amp;" "&amp;H5399,VLOOKUP(E5399,MAPEO!C:D,2,0))</f>
        <v>Rembrandt</v>
      </c>
      <c r="N5399">
        <f>VLOOKUP(F5399,MD!A:B,2,0)</f>
        <v>0</v>
      </c>
    </row>
    <row r="5400" spans="1:14">
      <c r="A5400" t="s">
        <v>133</v>
      </c>
      <c r="B5400" t="s">
        <v>0</v>
      </c>
      <c r="C5400" t="s">
        <v>265</v>
      </c>
      <c r="D5400" t="s">
        <v>265</v>
      </c>
      <c r="E5400" t="s">
        <v>748</v>
      </c>
      <c r="F5400" t="s">
        <v>484</v>
      </c>
      <c r="G5400" s="3">
        <v>49786.879999999997</v>
      </c>
      <c r="H5400" s="3" t="str">
        <f>VLOOKUP($A5400&amp;$C5400&amp;$B5400,Mapping!$C:$G,3,0)</f>
        <v>Beauty</v>
      </c>
      <c r="I5400" t="str">
        <f>VLOOKUP($A5400&amp;$C5400&amp;$B5400,Mapping!$C:$G,4,0)</f>
        <v>REMBRANDT</v>
      </c>
      <c r="J5400" t="str">
        <f t="shared" si="84"/>
        <v>REMBRANDT</v>
      </c>
      <c r="K5400" t="str">
        <f>VLOOKUP($A5400&amp;$C5400&amp;$B5400,Mapping!$C:$G,5,0)</f>
        <v>Oral &amp; Topical</v>
      </c>
      <c r="L5400" t="str">
        <f>VLOOKUP(J5400&amp;H5400,Mapping!J:K,2,0)</f>
        <v>Rembrandt</v>
      </c>
      <c r="M5400" t="str">
        <f>IF(OR(I5400="PIZ BUIN",I5400="LISTERINE"),VLOOKUP(E5400,MAPEO!C:D,2,0)&amp;" "&amp;H5400,VLOOKUP(E5400,MAPEO!C:D,2,0))</f>
        <v>Rembrandt</v>
      </c>
      <c r="N5400">
        <f>VLOOKUP(F5400,MD!A:B,2,0)</f>
        <v>0</v>
      </c>
    </row>
    <row r="5401" spans="1:14">
      <c r="A5401" t="s">
        <v>133</v>
      </c>
      <c r="B5401" t="s">
        <v>0</v>
      </c>
      <c r="C5401" t="s">
        <v>265</v>
      </c>
      <c r="D5401" t="s">
        <v>265</v>
      </c>
      <c r="E5401" t="s">
        <v>748</v>
      </c>
      <c r="F5401" t="s">
        <v>485</v>
      </c>
      <c r="G5401" s="3">
        <v>22988.69</v>
      </c>
      <c r="H5401" s="3" t="str">
        <f>VLOOKUP($A5401&amp;$C5401&amp;$B5401,Mapping!$C:$G,3,0)</f>
        <v>Beauty</v>
      </c>
      <c r="I5401" t="str">
        <f>VLOOKUP($A5401&amp;$C5401&amp;$B5401,Mapping!$C:$G,4,0)</f>
        <v>REMBRANDT</v>
      </c>
      <c r="J5401" t="str">
        <f t="shared" si="84"/>
        <v>REMBRANDT</v>
      </c>
      <c r="K5401" t="str">
        <f>VLOOKUP($A5401&amp;$C5401&amp;$B5401,Mapping!$C:$G,5,0)</f>
        <v>Oral &amp; Topical</v>
      </c>
      <c r="L5401" t="str">
        <f>VLOOKUP(J5401&amp;H5401,Mapping!J:K,2,0)</f>
        <v>Rembrandt</v>
      </c>
      <c r="M5401" t="str">
        <f>IF(OR(I5401="PIZ BUIN",I5401="LISTERINE"),VLOOKUP(E5401,MAPEO!C:D,2,0)&amp;" "&amp;H5401,VLOOKUP(E5401,MAPEO!C:D,2,0))</f>
        <v>Rembrandt</v>
      </c>
      <c r="N5401">
        <f>VLOOKUP(F5401,MD!A:B,2,0)</f>
        <v>0</v>
      </c>
    </row>
    <row r="5402" spans="1:14">
      <c r="A5402" t="s">
        <v>133</v>
      </c>
      <c r="B5402" t="s">
        <v>0</v>
      </c>
      <c r="C5402" t="s">
        <v>265</v>
      </c>
      <c r="D5402" t="s">
        <v>265</v>
      </c>
      <c r="E5402" t="s">
        <v>748</v>
      </c>
      <c r="F5402" t="s">
        <v>486</v>
      </c>
      <c r="G5402" s="3">
        <v>21752.11</v>
      </c>
      <c r="H5402" s="3" t="str">
        <f>VLOOKUP($A5402&amp;$C5402&amp;$B5402,Mapping!$C:$G,3,0)</f>
        <v>Beauty</v>
      </c>
      <c r="I5402" t="str">
        <f>VLOOKUP($A5402&amp;$C5402&amp;$B5402,Mapping!$C:$G,4,0)</f>
        <v>REMBRANDT</v>
      </c>
      <c r="J5402" t="str">
        <f t="shared" si="84"/>
        <v>REMBRANDT</v>
      </c>
      <c r="K5402" t="str">
        <f>VLOOKUP($A5402&amp;$C5402&amp;$B5402,Mapping!$C:$G,5,0)</f>
        <v>Oral &amp; Topical</v>
      </c>
      <c r="L5402" t="str">
        <f>VLOOKUP(J5402&amp;H5402,Mapping!J:K,2,0)</f>
        <v>Rembrandt</v>
      </c>
      <c r="M5402" t="str">
        <f>IF(OR(I5402="PIZ BUIN",I5402="LISTERINE"),VLOOKUP(E5402,MAPEO!C:D,2,0)&amp;" "&amp;H5402,VLOOKUP(E5402,MAPEO!C:D,2,0))</f>
        <v>Rembrandt</v>
      </c>
      <c r="N5402">
        <f>VLOOKUP(F5402,MD!A:B,2,0)</f>
        <v>0</v>
      </c>
    </row>
    <row r="5403" spans="1:14">
      <c r="A5403" t="s">
        <v>133</v>
      </c>
      <c r="B5403" t="s">
        <v>0</v>
      </c>
      <c r="C5403" t="s">
        <v>265</v>
      </c>
      <c r="D5403" t="s">
        <v>265</v>
      </c>
      <c r="E5403" t="s">
        <v>748</v>
      </c>
      <c r="F5403" t="s">
        <v>487</v>
      </c>
      <c r="G5403" s="3">
        <v>70235.600000000006</v>
      </c>
      <c r="H5403" s="3" t="str">
        <f>VLOOKUP($A5403&amp;$C5403&amp;$B5403,Mapping!$C:$G,3,0)</f>
        <v>Beauty</v>
      </c>
      <c r="I5403" t="str">
        <f>VLOOKUP($A5403&amp;$C5403&amp;$B5403,Mapping!$C:$G,4,0)</f>
        <v>REMBRANDT</v>
      </c>
      <c r="J5403" t="str">
        <f t="shared" si="84"/>
        <v>REMBRANDT</v>
      </c>
      <c r="K5403" t="str">
        <f>VLOOKUP($A5403&amp;$C5403&amp;$B5403,Mapping!$C:$G,5,0)</f>
        <v>Oral &amp; Topical</v>
      </c>
      <c r="L5403" t="str">
        <f>VLOOKUP(J5403&amp;H5403,Mapping!J:K,2,0)</f>
        <v>Rembrandt</v>
      </c>
      <c r="M5403" t="str">
        <f>IF(OR(I5403="PIZ BUIN",I5403="LISTERINE"),VLOOKUP(E5403,MAPEO!C:D,2,0)&amp;" "&amp;H5403,VLOOKUP(E5403,MAPEO!C:D,2,0))</f>
        <v>Rembrandt</v>
      </c>
      <c r="N5403">
        <f>VLOOKUP(F5403,MD!A:B,2,0)</f>
        <v>0</v>
      </c>
    </row>
    <row r="5404" spans="1:14">
      <c r="A5404" t="s">
        <v>133</v>
      </c>
      <c r="B5404" t="s">
        <v>0</v>
      </c>
      <c r="C5404" t="s">
        <v>265</v>
      </c>
      <c r="D5404" t="s">
        <v>265</v>
      </c>
      <c r="E5404" t="s">
        <v>748</v>
      </c>
      <c r="F5404" t="s">
        <v>488</v>
      </c>
      <c r="G5404" s="3">
        <v>34237.279999999999</v>
      </c>
      <c r="H5404" s="3" t="str">
        <f>VLOOKUP($A5404&amp;$C5404&amp;$B5404,Mapping!$C:$G,3,0)</f>
        <v>Beauty</v>
      </c>
      <c r="I5404" t="str">
        <f>VLOOKUP($A5404&amp;$C5404&amp;$B5404,Mapping!$C:$G,4,0)</f>
        <v>REMBRANDT</v>
      </c>
      <c r="J5404" t="str">
        <f t="shared" si="84"/>
        <v>REMBRANDT</v>
      </c>
      <c r="K5404" t="str">
        <f>VLOOKUP($A5404&amp;$C5404&amp;$B5404,Mapping!$C:$G,5,0)</f>
        <v>Oral &amp; Topical</v>
      </c>
      <c r="L5404" t="str">
        <f>VLOOKUP(J5404&amp;H5404,Mapping!J:K,2,0)</f>
        <v>Rembrandt</v>
      </c>
      <c r="M5404" t="str">
        <f>IF(OR(I5404="PIZ BUIN",I5404="LISTERINE"),VLOOKUP(E5404,MAPEO!C:D,2,0)&amp;" "&amp;H5404,VLOOKUP(E5404,MAPEO!C:D,2,0))</f>
        <v>Rembrandt</v>
      </c>
      <c r="N5404">
        <f>VLOOKUP(F5404,MD!A:B,2,0)</f>
        <v>0</v>
      </c>
    </row>
    <row r="5405" spans="1:14">
      <c r="A5405" t="s">
        <v>133</v>
      </c>
      <c r="B5405" t="s">
        <v>0</v>
      </c>
      <c r="C5405" t="s">
        <v>265</v>
      </c>
      <c r="D5405" t="s">
        <v>265</v>
      </c>
      <c r="E5405" t="s">
        <v>748</v>
      </c>
      <c r="F5405" t="s">
        <v>489</v>
      </c>
      <c r="G5405" s="3">
        <v>23592.2</v>
      </c>
      <c r="H5405" s="3" t="str">
        <f>VLOOKUP($A5405&amp;$C5405&amp;$B5405,Mapping!$C:$G,3,0)</f>
        <v>Beauty</v>
      </c>
      <c r="I5405" t="str">
        <f>VLOOKUP($A5405&amp;$C5405&amp;$B5405,Mapping!$C:$G,4,0)</f>
        <v>REMBRANDT</v>
      </c>
      <c r="J5405" t="str">
        <f t="shared" si="84"/>
        <v>REMBRANDT</v>
      </c>
      <c r="K5405" t="str">
        <f>VLOOKUP($A5405&amp;$C5405&amp;$B5405,Mapping!$C:$G,5,0)</f>
        <v>Oral &amp; Topical</v>
      </c>
      <c r="L5405" t="str">
        <f>VLOOKUP(J5405&amp;H5405,Mapping!J:K,2,0)</f>
        <v>Rembrandt</v>
      </c>
      <c r="M5405" t="str">
        <f>IF(OR(I5405="PIZ BUIN",I5405="LISTERINE"),VLOOKUP(E5405,MAPEO!C:D,2,0)&amp;" "&amp;H5405,VLOOKUP(E5405,MAPEO!C:D,2,0))</f>
        <v>Rembrandt</v>
      </c>
      <c r="N5405">
        <f>VLOOKUP(F5405,MD!A:B,2,0)</f>
        <v>0</v>
      </c>
    </row>
    <row r="5406" spans="1:14">
      <c r="A5406" t="s">
        <v>133</v>
      </c>
      <c r="B5406" t="s">
        <v>0</v>
      </c>
      <c r="C5406" t="s">
        <v>265</v>
      </c>
      <c r="D5406" t="s">
        <v>265</v>
      </c>
      <c r="E5406" t="s">
        <v>748</v>
      </c>
      <c r="F5406" t="s">
        <v>490</v>
      </c>
      <c r="G5406" s="3">
        <v>40380.5</v>
      </c>
      <c r="H5406" s="3" t="str">
        <f>VLOOKUP($A5406&amp;$C5406&amp;$B5406,Mapping!$C:$G,3,0)</f>
        <v>Beauty</v>
      </c>
      <c r="I5406" t="str">
        <f>VLOOKUP($A5406&amp;$C5406&amp;$B5406,Mapping!$C:$G,4,0)</f>
        <v>REMBRANDT</v>
      </c>
      <c r="J5406" t="str">
        <f t="shared" si="84"/>
        <v>REMBRANDT</v>
      </c>
      <c r="K5406" t="str">
        <f>VLOOKUP($A5406&amp;$C5406&amp;$B5406,Mapping!$C:$G,5,0)</f>
        <v>Oral &amp; Topical</v>
      </c>
      <c r="L5406" t="str">
        <f>VLOOKUP(J5406&amp;H5406,Mapping!J:K,2,0)</f>
        <v>Rembrandt</v>
      </c>
      <c r="M5406" t="str">
        <f>IF(OR(I5406="PIZ BUIN",I5406="LISTERINE"),VLOOKUP(E5406,MAPEO!C:D,2,0)&amp;" "&amp;H5406,VLOOKUP(E5406,MAPEO!C:D,2,0))</f>
        <v>Rembrandt</v>
      </c>
      <c r="N5406">
        <f>VLOOKUP(F5406,MD!A:B,2,0)</f>
        <v>0</v>
      </c>
    </row>
    <row r="5407" spans="1:14">
      <c r="A5407" t="s">
        <v>133</v>
      </c>
      <c r="B5407" t="s">
        <v>0</v>
      </c>
      <c r="C5407" t="s">
        <v>265</v>
      </c>
      <c r="D5407" t="s">
        <v>265</v>
      </c>
      <c r="E5407" t="s">
        <v>748</v>
      </c>
      <c r="F5407" t="s">
        <v>491</v>
      </c>
      <c r="G5407" s="3">
        <v>27263.52</v>
      </c>
      <c r="H5407" s="3" t="str">
        <f>VLOOKUP($A5407&amp;$C5407&amp;$B5407,Mapping!$C:$G,3,0)</f>
        <v>Beauty</v>
      </c>
      <c r="I5407" t="str">
        <f>VLOOKUP($A5407&amp;$C5407&amp;$B5407,Mapping!$C:$G,4,0)</f>
        <v>REMBRANDT</v>
      </c>
      <c r="J5407" t="str">
        <f t="shared" si="84"/>
        <v>REMBRANDT</v>
      </c>
      <c r="K5407" t="str">
        <f>VLOOKUP($A5407&amp;$C5407&amp;$B5407,Mapping!$C:$G,5,0)</f>
        <v>Oral &amp; Topical</v>
      </c>
      <c r="L5407" t="str">
        <f>VLOOKUP(J5407&amp;H5407,Mapping!J:K,2,0)</f>
        <v>Rembrandt</v>
      </c>
      <c r="M5407" t="str">
        <f>IF(OR(I5407="PIZ BUIN",I5407="LISTERINE"),VLOOKUP(E5407,MAPEO!C:D,2,0)&amp;" "&amp;H5407,VLOOKUP(E5407,MAPEO!C:D,2,0))</f>
        <v>Rembrandt</v>
      </c>
      <c r="N5407">
        <f>VLOOKUP(F5407,MD!A:B,2,0)</f>
        <v>0</v>
      </c>
    </row>
    <row r="5408" spans="1:14">
      <c r="A5408" t="s">
        <v>133</v>
      </c>
      <c r="B5408" t="s">
        <v>0</v>
      </c>
      <c r="C5408" t="s">
        <v>265</v>
      </c>
      <c r="D5408" t="s">
        <v>265</v>
      </c>
      <c r="E5408" t="s">
        <v>748</v>
      </c>
      <c r="F5408" t="s">
        <v>492</v>
      </c>
      <c r="G5408" s="3">
        <v>32804.050000000003</v>
      </c>
      <c r="H5408" s="3" t="str">
        <f>VLOOKUP($A5408&amp;$C5408&amp;$B5408,Mapping!$C:$G,3,0)</f>
        <v>Beauty</v>
      </c>
      <c r="I5408" t="str">
        <f>VLOOKUP($A5408&amp;$C5408&amp;$B5408,Mapping!$C:$G,4,0)</f>
        <v>REMBRANDT</v>
      </c>
      <c r="J5408" t="str">
        <f t="shared" si="84"/>
        <v>REMBRANDT</v>
      </c>
      <c r="K5408" t="str">
        <f>VLOOKUP($A5408&amp;$C5408&amp;$B5408,Mapping!$C:$G,5,0)</f>
        <v>Oral &amp; Topical</v>
      </c>
      <c r="L5408" t="str">
        <f>VLOOKUP(J5408&amp;H5408,Mapping!J:K,2,0)</f>
        <v>Rembrandt</v>
      </c>
      <c r="M5408" t="str">
        <f>IF(OR(I5408="PIZ BUIN",I5408="LISTERINE"),VLOOKUP(E5408,MAPEO!C:D,2,0)&amp;" "&amp;H5408,VLOOKUP(E5408,MAPEO!C:D,2,0))</f>
        <v>Rembrandt</v>
      </c>
      <c r="N5408">
        <f>VLOOKUP(F5408,MD!A:B,2,0)</f>
        <v>0</v>
      </c>
    </row>
    <row r="5409" spans="1:14">
      <c r="A5409" t="s">
        <v>133</v>
      </c>
      <c r="B5409" t="s">
        <v>0</v>
      </c>
      <c r="C5409" t="s">
        <v>265</v>
      </c>
      <c r="D5409" t="s">
        <v>265</v>
      </c>
      <c r="E5409" t="s">
        <v>748</v>
      </c>
      <c r="F5409" t="s">
        <v>493</v>
      </c>
      <c r="G5409" s="3">
        <v>37120.639999999999</v>
      </c>
      <c r="H5409" s="3" t="str">
        <f>VLOOKUP($A5409&amp;$C5409&amp;$B5409,Mapping!$C:$G,3,0)</f>
        <v>Beauty</v>
      </c>
      <c r="I5409" t="str">
        <f>VLOOKUP($A5409&amp;$C5409&amp;$B5409,Mapping!$C:$G,4,0)</f>
        <v>REMBRANDT</v>
      </c>
      <c r="J5409" t="str">
        <f t="shared" si="84"/>
        <v>REMBRANDT</v>
      </c>
      <c r="K5409" t="str">
        <f>VLOOKUP($A5409&amp;$C5409&amp;$B5409,Mapping!$C:$G,5,0)</f>
        <v>Oral &amp; Topical</v>
      </c>
      <c r="L5409" t="str">
        <f>VLOOKUP(J5409&amp;H5409,Mapping!J:K,2,0)</f>
        <v>Rembrandt</v>
      </c>
      <c r="M5409" t="str">
        <f>IF(OR(I5409="PIZ BUIN",I5409="LISTERINE"),VLOOKUP(E5409,MAPEO!C:D,2,0)&amp;" "&amp;H5409,VLOOKUP(E5409,MAPEO!C:D,2,0))</f>
        <v>Rembrandt</v>
      </c>
      <c r="N5409">
        <f>VLOOKUP(F5409,MD!A:B,2,0)</f>
        <v>0</v>
      </c>
    </row>
    <row r="5410" spans="1:14">
      <c r="A5410" t="s">
        <v>133</v>
      </c>
      <c r="B5410" t="s">
        <v>0</v>
      </c>
      <c r="C5410" t="s">
        <v>265</v>
      </c>
      <c r="D5410" t="s">
        <v>265</v>
      </c>
      <c r="E5410" t="s">
        <v>748</v>
      </c>
      <c r="F5410" t="s">
        <v>95</v>
      </c>
      <c r="G5410" s="3">
        <v>83.17</v>
      </c>
      <c r="H5410" s="3" t="str">
        <f>VLOOKUP($A5410&amp;$C5410&amp;$B5410,Mapping!$C:$G,3,0)</f>
        <v>Beauty</v>
      </c>
      <c r="I5410" t="str">
        <f>VLOOKUP($A5410&amp;$C5410&amp;$B5410,Mapping!$C:$G,4,0)</f>
        <v>REMBRANDT</v>
      </c>
      <c r="J5410" t="str">
        <f t="shared" si="84"/>
        <v>REMBRANDT</v>
      </c>
      <c r="K5410" t="str">
        <f>VLOOKUP($A5410&amp;$C5410&amp;$B5410,Mapping!$C:$G,5,0)</f>
        <v>Oral &amp; Topical</v>
      </c>
      <c r="L5410" t="str">
        <f>VLOOKUP(J5410&amp;H5410,Mapping!J:K,2,0)</f>
        <v>Rembrandt</v>
      </c>
      <c r="M5410" t="str">
        <f>IF(OR(I5410="PIZ BUIN",I5410="LISTERINE"),VLOOKUP(E5410,MAPEO!C:D,2,0)&amp;" "&amp;H5410,VLOOKUP(E5410,MAPEO!C:D,2,0))</f>
        <v>Rembrandt</v>
      </c>
      <c r="N5410" t="str">
        <f>VLOOKUP(F5410,MD!A:B,2,0)</f>
        <v>YTD 2015</v>
      </c>
    </row>
    <row r="5411" spans="1:14">
      <c r="A5411" t="s">
        <v>133</v>
      </c>
      <c r="B5411" t="s">
        <v>0</v>
      </c>
      <c r="C5411" t="s">
        <v>265</v>
      </c>
      <c r="D5411" t="s">
        <v>265</v>
      </c>
      <c r="E5411" t="s">
        <v>748</v>
      </c>
      <c r="F5411" t="s">
        <v>96</v>
      </c>
      <c r="G5411" s="3">
        <v>-416.35</v>
      </c>
      <c r="H5411" s="3" t="str">
        <f>VLOOKUP($A5411&amp;$C5411&amp;$B5411,Mapping!$C:$G,3,0)</f>
        <v>Beauty</v>
      </c>
      <c r="I5411" t="str">
        <f>VLOOKUP($A5411&amp;$C5411&amp;$B5411,Mapping!$C:$G,4,0)</f>
        <v>REMBRANDT</v>
      </c>
      <c r="J5411" t="str">
        <f t="shared" si="84"/>
        <v>REMBRANDT</v>
      </c>
      <c r="K5411" t="str">
        <f>VLOOKUP($A5411&amp;$C5411&amp;$B5411,Mapping!$C:$G,5,0)</f>
        <v>Oral &amp; Topical</v>
      </c>
      <c r="L5411" t="str">
        <f>VLOOKUP(J5411&amp;H5411,Mapping!J:K,2,0)</f>
        <v>Rembrandt</v>
      </c>
      <c r="M5411" t="str">
        <f>IF(OR(I5411="PIZ BUIN",I5411="LISTERINE"),VLOOKUP(E5411,MAPEO!C:D,2,0)&amp;" "&amp;H5411,VLOOKUP(E5411,MAPEO!C:D,2,0))</f>
        <v>Rembrandt</v>
      </c>
      <c r="N5411" t="str">
        <f>VLOOKUP(F5411,MD!A:B,2,0)</f>
        <v>YTD 2015</v>
      </c>
    </row>
    <row r="5412" spans="1:14">
      <c r="A5412" t="s">
        <v>133</v>
      </c>
      <c r="B5412" t="s">
        <v>0</v>
      </c>
      <c r="C5412" t="s">
        <v>265</v>
      </c>
      <c r="D5412" t="s">
        <v>265</v>
      </c>
      <c r="E5412" t="s">
        <v>748</v>
      </c>
      <c r="F5412" t="s">
        <v>97</v>
      </c>
      <c r="G5412" s="3">
        <v>-312.38</v>
      </c>
      <c r="H5412" s="3" t="str">
        <f>VLOOKUP($A5412&amp;$C5412&amp;$B5412,Mapping!$C:$G,3,0)</f>
        <v>Beauty</v>
      </c>
      <c r="I5412" t="str">
        <f>VLOOKUP($A5412&amp;$C5412&amp;$B5412,Mapping!$C:$G,4,0)</f>
        <v>REMBRANDT</v>
      </c>
      <c r="J5412" t="str">
        <f t="shared" si="84"/>
        <v>REMBRANDT</v>
      </c>
      <c r="K5412" t="str">
        <f>VLOOKUP($A5412&amp;$C5412&amp;$B5412,Mapping!$C:$G,5,0)</f>
        <v>Oral &amp; Topical</v>
      </c>
      <c r="L5412" t="str">
        <f>VLOOKUP(J5412&amp;H5412,Mapping!J:K,2,0)</f>
        <v>Rembrandt</v>
      </c>
      <c r="M5412" t="str">
        <f>IF(OR(I5412="PIZ BUIN",I5412="LISTERINE"),VLOOKUP(E5412,MAPEO!C:D,2,0)&amp;" "&amp;H5412,VLOOKUP(E5412,MAPEO!C:D,2,0))</f>
        <v>Rembrandt</v>
      </c>
      <c r="N5412" t="str">
        <f>VLOOKUP(F5412,MD!A:B,2,0)</f>
        <v>YTD 2015</v>
      </c>
    </row>
    <row r="5413" spans="1:14">
      <c r="A5413" t="s">
        <v>133</v>
      </c>
      <c r="B5413" t="s">
        <v>0</v>
      </c>
      <c r="C5413" t="s">
        <v>265</v>
      </c>
      <c r="D5413" t="s">
        <v>265</v>
      </c>
      <c r="E5413" t="s">
        <v>748</v>
      </c>
      <c r="F5413" t="s">
        <v>101</v>
      </c>
      <c r="G5413" s="3">
        <v>-273.63</v>
      </c>
      <c r="H5413" s="3" t="str">
        <f>VLOOKUP($A5413&amp;$C5413&amp;$B5413,Mapping!$C:$G,3,0)</f>
        <v>Beauty</v>
      </c>
      <c r="I5413" t="str">
        <f>VLOOKUP($A5413&amp;$C5413&amp;$B5413,Mapping!$C:$G,4,0)</f>
        <v>REMBRANDT</v>
      </c>
      <c r="J5413" t="str">
        <f t="shared" si="84"/>
        <v>REMBRANDT</v>
      </c>
      <c r="K5413" t="str">
        <f>VLOOKUP($A5413&amp;$C5413&amp;$B5413,Mapping!$C:$G,5,0)</f>
        <v>Oral &amp; Topical</v>
      </c>
      <c r="L5413" t="str">
        <f>VLOOKUP(J5413&amp;H5413,Mapping!J:K,2,0)</f>
        <v>Rembrandt</v>
      </c>
      <c r="M5413" t="str">
        <f>IF(OR(I5413="PIZ BUIN",I5413="LISTERINE"),VLOOKUP(E5413,MAPEO!C:D,2,0)&amp;" "&amp;H5413,VLOOKUP(E5413,MAPEO!C:D,2,0))</f>
        <v>Rembrandt</v>
      </c>
      <c r="N5413" t="str">
        <f>VLOOKUP(F5413,MD!A:B,2,0)</f>
        <v>YTD 2015</v>
      </c>
    </row>
    <row r="5414" spans="1:14">
      <c r="A5414" t="s">
        <v>133</v>
      </c>
      <c r="B5414" t="s">
        <v>0</v>
      </c>
      <c r="C5414" t="s">
        <v>265</v>
      </c>
      <c r="D5414" t="s">
        <v>265</v>
      </c>
      <c r="E5414" t="s">
        <v>748</v>
      </c>
      <c r="F5414" t="s">
        <v>104</v>
      </c>
      <c r="G5414" s="3">
        <v>-181.44</v>
      </c>
      <c r="H5414" s="3" t="str">
        <f>VLOOKUP($A5414&amp;$C5414&amp;$B5414,Mapping!$C:$G,3,0)</f>
        <v>Beauty</v>
      </c>
      <c r="I5414" t="str">
        <f>VLOOKUP($A5414&amp;$C5414&amp;$B5414,Mapping!$C:$G,4,0)</f>
        <v>REMBRANDT</v>
      </c>
      <c r="J5414" t="str">
        <f t="shared" si="84"/>
        <v>REMBRANDT</v>
      </c>
      <c r="K5414" t="str">
        <f>VLOOKUP($A5414&amp;$C5414&amp;$B5414,Mapping!$C:$G,5,0)</f>
        <v>Oral &amp; Topical</v>
      </c>
      <c r="L5414" t="str">
        <f>VLOOKUP(J5414&amp;H5414,Mapping!J:K,2,0)</f>
        <v>Rembrandt</v>
      </c>
      <c r="M5414" t="str">
        <f>IF(OR(I5414="PIZ BUIN",I5414="LISTERINE"),VLOOKUP(E5414,MAPEO!C:D,2,0)&amp;" "&amp;H5414,VLOOKUP(E5414,MAPEO!C:D,2,0))</f>
        <v>Rembrandt</v>
      </c>
      <c r="N5414" t="str">
        <f>VLOOKUP(F5414,MD!A:B,2,0)</f>
        <v>YTD 2015</v>
      </c>
    </row>
    <row r="5415" spans="1:14">
      <c r="A5415" t="s">
        <v>133</v>
      </c>
      <c r="B5415" t="s">
        <v>0</v>
      </c>
      <c r="C5415" t="s">
        <v>265</v>
      </c>
      <c r="D5415" t="s">
        <v>265</v>
      </c>
      <c r="E5415" t="s">
        <v>748</v>
      </c>
      <c r="F5415" t="s">
        <v>105</v>
      </c>
      <c r="G5415" s="3">
        <v>1177.24</v>
      </c>
      <c r="H5415" s="3" t="str">
        <f>VLOOKUP($A5415&amp;$C5415&amp;$B5415,Mapping!$C:$G,3,0)</f>
        <v>Beauty</v>
      </c>
      <c r="I5415" t="str">
        <f>VLOOKUP($A5415&amp;$C5415&amp;$B5415,Mapping!$C:$G,4,0)</f>
        <v>REMBRANDT</v>
      </c>
      <c r="J5415" t="str">
        <f t="shared" si="84"/>
        <v>REMBRANDT</v>
      </c>
      <c r="K5415" t="str">
        <f>VLOOKUP($A5415&amp;$C5415&amp;$B5415,Mapping!$C:$G,5,0)</f>
        <v>Oral &amp; Topical</v>
      </c>
      <c r="L5415" t="str">
        <f>VLOOKUP(J5415&amp;H5415,Mapping!J:K,2,0)</f>
        <v>Rembrandt</v>
      </c>
      <c r="M5415" t="str">
        <f>IF(OR(I5415="PIZ BUIN",I5415="LISTERINE"),VLOOKUP(E5415,MAPEO!C:D,2,0)&amp;" "&amp;H5415,VLOOKUP(E5415,MAPEO!C:D,2,0))</f>
        <v>Rembrandt</v>
      </c>
      <c r="N5415" t="str">
        <f>VLOOKUP(F5415,MD!A:B,2,0)</f>
        <v>YTD 2015</v>
      </c>
    </row>
    <row r="5416" spans="1:14">
      <c r="A5416" t="s">
        <v>133</v>
      </c>
      <c r="B5416" t="s">
        <v>0</v>
      </c>
      <c r="C5416" t="s">
        <v>265</v>
      </c>
      <c r="D5416" t="s">
        <v>265</v>
      </c>
      <c r="E5416" t="s">
        <v>748</v>
      </c>
      <c r="F5416" t="s">
        <v>106</v>
      </c>
      <c r="G5416" s="3">
        <v>-230.52</v>
      </c>
      <c r="H5416" s="3" t="str">
        <f>VLOOKUP($A5416&amp;$C5416&amp;$B5416,Mapping!$C:$G,3,0)</f>
        <v>Beauty</v>
      </c>
      <c r="I5416" t="str">
        <f>VLOOKUP($A5416&amp;$C5416&amp;$B5416,Mapping!$C:$G,4,0)</f>
        <v>REMBRANDT</v>
      </c>
      <c r="J5416" t="str">
        <f t="shared" si="84"/>
        <v>REMBRANDT</v>
      </c>
      <c r="K5416" t="str">
        <f>VLOOKUP($A5416&amp;$C5416&amp;$B5416,Mapping!$C:$G,5,0)</f>
        <v>Oral &amp; Topical</v>
      </c>
      <c r="L5416" t="str">
        <f>VLOOKUP(J5416&amp;H5416,Mapping!J:K,2,0)</f>
        <v>Rembrandt</v>
      </c>
      <c r="M5416" t="str">
        <f>IF(OR(I5416="PIZ BUIN",I5416="LISTERINE"),VLOOKUP(E5416,MAPEO!C:D,2,0)&amp;" "&amp;H5416,VLOOKUP(E5416,MAPEO!C:D,2,0))</f>
        <v>Rembrandt</v>
      </c>
      <c r="N5416" t="str">
        <f>VLOOKUP(F5416,MD!A:B,2,0)</f>
        <v>YTD 2015</v>
      </c>
    </row>
    <row r="5417" spans="1:14">
      <c r="A5417" t="s">
        <v>133</v>
      </c>
      <c r="B5417" t="s">
        <v>0</v>
      </c>
      <c r="C5417" t="s">
        <v>265</v>
      </c>
      <c r="D5417" t="s">
        <v>265</v>
      </c>
      <c r="E5417" t="s">
        <v>748</v>
      </c>
      <c r="F5417" t="s">
        <v>108</v>
      </c>
      <c r="G5417" s="3">
        <v>-8.86</v>
      </c>
      <c r="H5417" s="3" t="str">
        <f>VLOOKUP($A5417&amp;$C5417&amp;$B5417,Mapping!$C:$G,3,0)</f>
        <v>Beauty</v>
      </c>
      <c r="I5417" t="str">
        <f>VLOOKUP($A5417&amp;$C5417&amp;$B5417,Mapping!$C:$G,4,0)</f>
        <v>REMBRANDT</v>
      </c>
      <c r="J5417" t="str">
        <f t="shared" si="84"/>
        <v>REMBRANDT</v>
      </c>
      <c r="K5417" t="str">
        <f>VLOOKUP($A5417&amp;$C5417&amp;$B5417,Mapping!$C:$G,5,0)</f>
        <v>Oral &amp; Topical</v>
      </c>
      <c r="L5417" t="str">
        <f>VLOOKUP(J5417&amp;H5417,Mapping!J:K,2,0)</f>
        <v>Rembrandt</v>
      </c>
      <c r="M5417" t="str">
        <f>IF(OR(I5417="PIZ BUIN",I5417="LISTERINE"),VLOOKUP(E5417,MAPEO!C:D,2,0)&amp;" "&amp;H5417,VLOOKUP(E5417,MAPEO!C:D,2,0))</f>
        <v>Rembrandt</v>
      </c>
      <c r="N5417">
        <f>VLOOKUP(F5417,MD!A:B,2,0)</f>
        <v>0</v>
      </c>
    </row>
    <row r="5418" spans="1:14">
      <c r="A5418" t="s">
        <v>133</v>
      </c>
      <c r="B5418" t="s">
        <v>0</v>
      </c>
      <c r="C5418" t="s">
        <v>265</v>
      </c>
      <c r="D5418" t="s">
        <v>265</v>
      </c>
      <c r="E5418" t="s">
        <v>748</v>
      </c>
      <c r="F5418" t="s">
        <v>109</v>
      </c>
      <c r="G5418" s="3">
        <v>-155.26</v>
      </c>
      <c r="H5418" s="3" t="str">
        <f>VLOOKUP($A5418&amp;$C5418&amp;$B5418,Mapping!$C:$G,3,0)</f>
        <v>Beauty</v>
      </c>
      <c r="I5418" t="str">
        <f>VLOOKUP($A5418&amp;$C5418&amp;$B5418,Mapping!$C:$G,4,0)</f>
        <v>REMBRANDT</v>
      </c>
      <c r="J5418" t="str">
        <f t="shared" si="84"/>
        <v>REMBRANDT</v>
      </c>
      <c r="K5418" t="str">
        <f>VLOOKUP($A5418&amp;$C5418&amp;$B5418,Mapping!$C:$G,5,0)</f>
        <v>Oral &amp; Topical</v>
      </c>
      <c r="L5418" t="str">
        <f>VLOOKUP(J5418&amp;H5418,Mapping!J:K,2,0)</f>
        <v>Rembrandt</v>
      </c>
      <c r="M5418" t="str">
        <f>IF(OR(I5418="PIZ BUIN",I5418="LISTERINE"),VLOOKUP(E5418,MAPEO!C:D,2,0)&amp;" "&amp;H5418,VLOOKUP(E5418,MAPEO!C:D,2,0))</f>
        <v>Rembrandt</v>
      </c>
      <c r="N5418">
        <f>VLOOKUP(F5418,MD!A:B,2,0)</f>
        <v>0</v>
      </c>
    </row>
    <row r="5419" spans="1:14">
      <c r="A5419" t="s">
        <v>133</v>
      </c>
      <c r="B5419" t="s">
        <v>0</v>
      </c>
      <c r="C5419" t="s">
        <v>265</v>
      </c>
      <c r="D5419" t="s">
        <v>265</v>
      </c>
      <c r="E5419" t="s">
        <v>748</v>
      </c>
      <c r="F5419" t="s">
        <v>110</v>
      </c>
      <c r="G5419" s="3">
        <v>-201.04</v>
      </c>
      <c r="H5419" s="3" t="str">
        <f>VLOOKUP($A5419&amp;$C5419&amp;$B5419,Mapping!$C:$G,3,0)</f>
        <v>Beauty</v>
      </c>
      <c r="I5419" t="str">
        <f>VLOOKUP($A5419&amp;$C5419&amp;$B5419,Mapping!$C:$G,4,0)</f>
        <v>REMBRANDT</v>
      </c>
      <c r="J5419" t="str">
        <f t="shared" si="84"/>
        <v>REMBRANDT</v>
      </c>
      <c r="K5419" t="str">
        <f>VLOOKUP($A5419&amp;$C5419&amp;$B5419,Mapping!$C:$G,5,0)</f>
        <v>Oral &amp; Topical</v>
      </c>
      <c r="L5419" t="str">
        <f>VLOOKUP(J5419&amp;H5419,Mapping!J:K,2,0)</f>
        <v>Rembrandt</v>
      </c>
      <c r="M5419" t="str">
        <f>IF(OR(I5419="PIZ BUIN",I5419="LISTERINE"),VLOOKUP(E5419,MAPEO!C:D,2,0)&amp;" "&amp;H5419,VLOOKUP(E5419,MAPEO!C:D,2,0))</f>
        <v>Rembrandt</v>
      </c>
      <c r="N5419">
        <f>VLOOKUP(F5419,MD!A:B,2,0)</f>
        <v>0</v>
      </c>
    </row>
    <row r="5420" spans="1:14">
      <c r="A5420" t="s">
        <v>133</v>
      </c>
      <c r="B5420" t="s">
        <v>0</v>
      </c>
      <c r="C5420" t="s">
        <v>265</v>
      </c>
      <c r="D5420" t="s">
        <v>265</v>
      </c>
      <c r="E5420" t="s">
        <v>748</v>
      </c>
      <c r="F5420" t="s">
        <v>111</v>
      </c>
      <c r="G5420" s="3">
        <v>-76.66</v>
      </c>
      <c r="H5420" s="3" t="str">
        <f>VLOOKUP($A5420&amp;$C5420&amp;$B5420,Mapping!$C:$G,3,0)</f>
        <v>Beauty</v>
      </c>
      <c r="I5420" t="str">
        <f>VLOOKUP($A5420&amp;$C5420&amp;$B5420,Mapping!$C:$G,4,0)</f>
        <v>REMBRANDT</v>
      </c>
      <c r="J5420" t="str">
        <f t="shared" si="84"/>
        <v>REMBRANDT</v>
      </c>
      <c r="K5420" t="str">
        <f>VLOOKUP($A5420&amp;$C5420&amp;$B5420,Mapping!$C:$G,5,0)</f>
        <v>Oral &amp; Topical</v>
      </c>
      <c r="L5420" t="str">
        <f>VLOOKUP(J5420&amp;H5420,Mapping!J:K,2,0)</f>
        <v>Rembrandt</v>
      </c>
      <c r="M5420" t="str">
        <f>IF(OR(I5420="PIZ BUIN",I5420="LISTERINE"),VLOOKUP(E5420,MAPEO!C:D,2,0)&amp;" "&amp;H5420,VLOOKUP(E5420,MAPEO!C:D,2,0))</f>
        <v>Rembrandt</v>
      </c>
      <c r="N5420">
        <f>VLOOKUP(F5420,MD!A:B,2,0)</f>
        <v>0</v>
      </c>
    </row>
    <row r="5421" spans="1:14">
      <c r="A5421" t="s">
        <v>133</v>
      </c>
      <c r="B5421" t="s">
        <v>0</v>
      </c>
      <c r="C5421" t="s">
        <v>265</v>
      </c>
      <c r="D5421" t="s">
        <v>265</v>
      </c>
      <c r="E5421" t="s">
        <v>748</v>
      </c>
      <c r="F5421" t="s">
        <v>114</v>
      </c>
      <c r="G5421" s="3">
        <v>-199.22</v>
      </c>
      <c r="H5421" s="3" t="str">
        <f>VLOOKUP($A5421&amp;$C5421&amp;$B5421,Mapping!$C:$G,3,0)</f>
        <v>Beauty</v>
      </c>
      <c r="I5421" t="str">
        <f>VLOOKUP($A5421&amp;$C5421&amp;$B5421,Mapping!$C:$G,4,0)</f>
        <v>REMBRANDT</v>
      </c>
      <c r="J5421" t="str">
        <f t="shared" si="84"/>
        <v>REMBRANDT</v>
      </c>
      <c r="K5421" t="str">
        <f>VLOOKUP($A5421&amp;$C5421&amp;$B5421,Mapping!$C:$G,5,0)</f>
        <v>Oral &amp; Topical</v>
      </c>
      <c r="L5421" t="str">
        <f>VLOOKUP(J5421&amp;H5421,Mapping!J:K,2,0)</f>
        <v>Rembrandt</v>
      </c>
      <c r="M5421" t="str">
        <f>IF(OR(I5421="PIZ BUIN",I5421="LISTERINE"),VLOOKUP(E5421,MAPEO!C:D,2,0)&amp;" "&amp;H5421,VLOOKUP(E5421,MAPEO!C:D,2,0))</f>
        <v>Rembrandt</v>
      </c>
      <c r="N5421">
        <f>VLOOKUP(F5421,MD!A:B,2,0)</f>
        <v>0</v>
      </c>
    </row>
    <row r="5422" spans="1:14">
      <c r="A5422" t="s">
        <v>133</v>
      </c>
      <c r="B5422" t="s">
        <v>0</v>
      </c>
      <c r="C5422" t="s">
        <v>265</v>
      </c>
      <c r="D5422" t="s">
        <v>265</v>
      </c>
      <c r="E5422" t="s">
        <v>748</v>
      </c>
      <c r="F5422" t="s">
        <v>115</v>
      </c>
      <c r="G5422" s="3">
        <v>-42.85</v>
      </c>
      <c r="H5422" s="3" t="str">
        <f>VLOOKUP($A5422&amp;$C5422&amp;$B5422,Mapping!$C:$G,3,0)</f>
        <v>Beauty</v>
      </c>
      <c r="I5422" t="str">
        <f>VLOOKUP($A5422&amp;$C5422&amp;$B5422,Mapping!$C:$G,4,0)</f>
        <v>REMBRANDT</v>
      </c>
      <c r="J5422" t="str">
        <f t="shared" si="84"/>
        <v>REMBRANDT</v>
      </c>
      <c r="K5422" t="str">
        <f>VLOOKUP($A5422&amp;$C5422&amp;$B5422,Mapping!$C:$G,5,0)</f>
        <v>Oral &amp; Topical</v>
      </c>
      <c r="L5422" t="str">
        <f>VLOOKUP(J5422&amp;H5422,Mapping!J:K,2,0)</f>
        <v>Rembrandt</v>
      </c>
      <c r="M5422" t="str">
        <f>IF(OR(I5422="PIZ BUIN",I5422="LISTERINE"),VLOOKUP(E5422,MAPEO!C:D,2,0)&amp;" "&amp;H5422,VLOOKUP(E5422,MAPEO!C:D,2,0))</f>
        <v>Rembrandt</v>
      </c>
      <c r="N5422" t="str">
        <f>VLOOKUP(F5422,MD!A:B,2,0)</f>
        <v>YTD 2016</v>
      </c>
    </row>
    <row r="5423" spans="1:14">
      <c r="A5423" t="s">
        <v>133</v>
      </c>
      <c r="B5423" t="s">
        <v>0</v>
      </c>
      <c r="C5423" t="s">
        <v>265</v>
      </c>
      <c r="D5423" t="s">
        <v>265</v>
      </c>
      <c r="E5423" t="s">
        <v>748</v>
      </c>
      <c r="F5423" t="s">
        <v>117</v>
      </c>
      <c r="G5423" s="3">
        <v>-211.44</v>
      </c>
      <c r="H5423" s="3" t="str">
        <f>VLOOKUP($A5423&amp;$C5423&amp;$B5423,Mapping!$C:$G,3,0)</f>
        <v>Beauty</v>
      </c>
      <c r="I5423" t="str">
        <f>VLOOKUP($A5423&amp;$C5423&amp;$B5423,Mapping!$C:$G,4,0)</f>
        <v>REMBRANDT</v>
      </c>
      <c r="J5423" t="str">
        <f t="shared" si="84"/>
        <v>REMBRANDT</v>
      </c>
      <c r="K5423" t="str">
        <f>VLOOKUP($A5423&amp;$C5423&amp;$B5423,Mapping!$C:$G,5,0)</f>
        <v>Oral &amp; Topical</v>
      </c>
      <c r="L5423" t="str">
        <f>VLOOKUP(J5423&amp;H5423,Mapping!J:K,2,0)</f>
        <v>Rembrandt</v>
      </c>
      <c r="M5423" t="str">
        <f>IF(OR(I5423="PIZ BUIN",I5423="LISTERINE"),VLOOKUP(E5423,MAPEO!C:D,2,0)&amp;" "&amp;H5423,VLOOKUP(E5423,MAPEO!C:D,2,0))</f>
        <v>Rembrandt</v>
      </c>
      <c r="N5423" t="str">
        <f>VLOOKUP(F5423,MD!A:B,2,0)</f>
        <v>YTD 2016</v>
      </c>
    </row>
    <row r="5424" spans="1:14">
      <c r="A5424" t="s">
        <v>133</v>
      </c>
      <c r="B5424" t="s">
        <v>0</v>
      </c>
      <c r="C5424" t="s">
        <v>265</v>
      </c>
      <c r="D5424" t="s">
        <v>265</v>
      </c>
      <c r="E5424" t="s">
        <v>748</v>
      </c>
      <c r="F5424" t="s">
        <v>118</v>
      </c>
      <c r="G5424" s="3">
        <v>-80.709999999999994</v>
      </c>
      <c r="H5424" s="3" t="str">
        <f>VLOOKUP($A5424&amp;$C5424&amp;$B5424,Mapping!$C:$G,3,0)</f>
        <v>Beauty</v>
      </c>
      <c r="I5424" t="str">
        <f>VLOOKUP($A5424&amp;$C5424&amp;$B5424,Mapping!$C:$G,4,0)</f>
        <v>REMBRANDT</v>
      </c>
      <c r="J5424" t="str">
        <f t="shared" si="84"/>
        <v>REMBRANDT</v>
      </c>
      <c r="K5424" t="str">
        <f>VLOOKUP($A5424&amp;$C5424&amp;$B5424,Mapping!$C:$G,5,0)</f>
        <v>Oral &amp; Topical</v>
      </c>
      <c r="L5424" t="str">
        <f>VLOOKUP(J5424&amp;H5424,Mapping!J:K,2,0)</f>
        <v>Rembrandt</v>
      </c>
      <c r="M5424" t="str">
        <f>IF(OR(I5424="PIZ BUIN",I5424="LISTERINE"),VLOOKUP(E5424,MAPEO!C:D,2,0)&amp;" "&amp;H5424,VLOOKUP(E5424,MAPEO!C:D,2,0))</f>
        <v>Rembrandt</v>
      </c>
      <c r="N5424" t="str">
        <f>VLOOKUP(F5424,MD!A:B,2,0)</f>
        <v>YTD 2016</v>
      </c>
    </row>
    <row r="5425" spans="1:14">
      <c r="A5425" t="s">
        <v>133</v>
      </c>
      <c r="B5425" t="s">
        <v>0</v>
      </c>
      <c r="C5425" t="s">
        <v>265</v>
      </c>
      <c r="D5425" t="s">
        <v>265</v>
      </c>
      <c r="E5425" t="s">
        <v>749</v>
      </c>
      <c r="F5425" t="s">
        <v>484</v>
      </c>
      <c r="G5425" s="3">
        <v>51.09</v>
      </c>
      <c r="H5425" s="3" t="str">
        <f>VLOOKUP($A5425&amp;$C5425&amp;$B5425,Mapping!$C:$G,3,0)</f>
        <v>Beauty</v>
      </c>
      <c r="I5425" t="str">
        <f>VLOOKUP($A5425&amp;$C5425&amp;$B5425,Mapping!$C:$G,4,0)</f>
        <v>REMBRANDT</v>
      </c>
      <c r="J5425" t="str">
        <f t="shared" si="84"/>
        <v>REMBRANDT</v>
      </c>
      <c r="K5425" t="str">
        <f>VLOOKUP($A5425&amp;$C5425&amp;$B5425,Mapping!$C:$G,5,0)</f>
        <v>Oral &amp; Topical</v>
      </c>
      <c r="L5425" t="str">
        <f>VLOOKUP(J5425&amp;H5425,Mapping!J:K,2,0)</f>
        <v>Rembrandt</v>
      </c>
      <c r="M5425" t="str">
        <f>IF(OR(I5425="PIZ BUIN",I5425="LISTERINE"),VLOOKUP(E5425,MAPEO!C:D,2,0)&amp;" "&amp;H5425,VLOOKUP(E5425,MAPEO!C:D,2,0))</f>
        <v>Rembrandt</v>
      </c>
      <c r="N5425">
        <f>VLOOKUP(F5425,MD!A:B,2,0)</f>
        <v>0</v>
      </c>
    </row>
    <row r="5426" spans="1:14">
      <c r="A5426" t="s">
        <v>133</v>
      </c>
      <c r="B5426" t="s">
        <v>0</v>
      </c>
      <c r="C5426" 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  <c r="H5426" s="3" t="str">
        <f>VLOOKUP($A5426&amp;$C5426&amp;$B5426,Mapping!$C:$G,3,0)</f>
        <v>Beauty</v>
      </c>
      <c r="I5426" t="str">
        <f>VLOOKUP($A5426&amp;$C5426&amp;$B5426,Mapping!$C:$G,4,0)</f>
        <v>REMBRANDT</v>
      </c>
      <c r="J5426" t="str">
        <f t="shared" si="84"/>
        <v>REMBRANDT</v>
      </c>
      <c r="K5426" t="str">
        <f>VLOOKUP($A5426&amp;$C5426&amp;$B5426,Mapping!$C:$G,5,0)</f>
        <v>Oral &amp; Topical</v>
      </c>
      <c r="L5426" t="str">
        <f>VLOOKUP(J5426&amp;H5426,Mapping!J:K,2,0)</f>
        <v>Rembrandt</v>
      </c>
      <c r="M5426" t="str">
        <f>IF(OR(I5426="PIZ BUIN",I5426="LISTERINE"),VLOOKUP(E5426,MAPEO!C:D,2,0)&amp;" "&amp;H5426,VLOOKUP(E5426,MAPEO!C:D,2,0))</f>
        <v>Rembrandt</v>
      </c>
      <c r="N5426">
        <f>VLOOKUP(F5426,MD!A:B,2,0)</f>
        <v>0</v>
      </c>
    </row>
    <row r="5427" spans="1:14">
      <c r="A5427" t="s">
        <v>133</v>
      </c>
      <c r="B5427" t="s">
        <v>0</v>
      </c>
      <c r="C5427" t="s">
        <v>265</v>
      </c>
      <c r="D5427" t="s">
        <v>265</v>
      </c>
      <c r="E5427" t="s">
        <v>749</v>
      </c>
      <c r="F5427" t="s">
        <v>490</v>
      </c>
      <c r="G5427" s="3">
        <v>8.23</v>
      </c>
      <c r="H5427" s="3" t="str">
        <f>VLOOKUP($A5427&amp;$C5427&amp;$B5427,Mapping!$C:$G,3,0)</f>
        <v>Beauty</v>
      </c>
      <c r="I5427" t="str">
        <f>VLOOKUP($A5427&amp;$C5427&amp;$B5427,Mapping!$C:$G,4,0)</f>
        <v>REMBRANDT</v>
      </c>
      <c r="J5427" t="str">
        <f t="shared" si="84"/>
        <v>REMBRANDT</v>
      </c>
      <c r="K5427" t="str">
        <f>VLOOKUP($A5427&amp;$C5427&amp;$B5427,Mapping!$C:$G,5,0)</f>
        <v>Oral &amp; Topical</v>
      </c>
      <c r="L5427" t="str">
        <f>VLOOKUP(J5427&amp;H5427,Mapping!J:K,2,0)</f>
        <v>Rembrandt</v>
      </c>
      <c r="M5427" t="str">
        <f>IF(OR(I5427="PIZ BUIN",I5427="LISTERINE"),VLOOKUP(E5427,MAPEO!C:D,2,0)&amp;" "&amp;H5427,VLOOKUP(E5427,MAPEO!C:D,2,0))</f>
        <v>Rembrandt</v>
      </c>
      <c r="N5427">
        <f>VLOOKUP(F5427,MD!A:B,2,0)</f>
        <v>0</v>
      </c>
    </row>
    <row r="5428" spans="1:14">
      <c r="A5428" t="s">
        <v>133</v>
      </c>
      <c r="B5428" t="s">
        <v>0</v>
      </c>
      <c r="C5428" t="s">
        <v>265</v>
      </c>
      <c r="D5428" t="s">
        <v>265</v>
      </c>
      <c r="E5428" t="s">
        <v>749</v>
      </c>
      <c r="F5428" t="s">
        <v>492</v>
      </c>
      <c r="G5428" s="3">
        <v>-37.130000000000003</v>
      </c>
      <c r="H5428" s="3" t="str">
        <f>VLOOKUP($A5428&amp;$C5428&amp;$B5428,Mapping!$C:$G,3,0)</f>
        <v>Beauty</v>
      </c>
      <c r="I5428" t="str">
        <f>VLOOKUP($A5428&amp;$C5428&amp;$B5428,Mapping!$C:$G,4,0)</f>
        <v>REMBRANDT</v>
      </c>
      <c r="J5428" t="str">
        <f t="shared" si="84"/>
        <v>REMBRANDT</v>
      </c>
      <c r="K5428" t="str">
        <f>VLOOKUP($A5428&amp;$C5428&amp;$B5428,Mapping!$C:$G,5,0)</f>
        <v>Oral &amp; Topical</v>
      </c>
      <c r="L5428" t="str">
        <f>VLOOKUP(J5428&amp;H5428,Mapping!J:K,2,0)</f>
        <v>Rembrandt</v>
      </c>
      <c r="M5428" t="str">
        <f>IF(OR(I5428="PIZ BUIN",I5428="LISTERINE"),VLOOKUP(E5428,MAPEO!C:D,2,0)&amp;" "&amp;H5428,VLOOKUP(E5428,MAPEO!C:D,2,0))</f>
        <v>Rembrandt</v>
      </c>
      <c r="N5428">
        <f>VLOOKUP(F5428,MD!A:B,2,0)</f>
        <v>0</v>
      </c>
    </row>
    <row r="5429" spans="1:14">
      <c r="A5429" t="s">
        <v>133</v>
      </c>
      <c r="B5429" t="s">
        <v>0</v>
      </c>
      <c r="C5429" t="s">
        <v>265</v>
      </c>
      <c r="D5429" t="s">
        <v>265</v>
      </c>
      <c r="E5429" t="s">
        <v>749</v>
      </c>
      <c r="F5429" t="s">
        <v>493</v>
      </c>
      <c r="G5429" s="3">
        <v>-29.09</v>
      </c>
      <c r="H5429" s="3" t="str">
        <f>VLOOKUP($A5429&amp;$C5429&amp;$B5429,Mapping!$C:$G,3,0)</f>
        <v>Beauty</v>
      </c>
      <c r="I5429" t="str">
        <f>VLOOKUP($A5429&amp;$C5429&amp;$B5429,Mapping!$C:$G,4,0)</f>
        <v>REMBRANDT</v>
      </c>
      <c r="J5429" t="str">
        <f t="shared" ref="J5429:J5492" si="85">IF(OR(C5429="ROC",C5429="COMPEED"),E5429,D5429)</f>
        <v>REMBRANDT</v>
      </c>
      <c r="K5429" t="str">
        <f>VLOOKUP($A5429&amp;$C5429&amp;$B5429,Mapping!$C:$G,5,0)</f>
        <v>Oral &amp; Topical</v>
      </c>
      <c r="L5429" t="str">
        <f>VLOOKUP(J5429&amp;H5429,Mapping!J:K,2,0)</f>
        <v>Rembrandt</v>
      </c>
      <c r="M5429" t="str">
        <f>IF(OR(I5429="PIZ BUIN",I5429="LISTERINE"),VLOOKUP(E5429,MAPEO!C:D,2,0)&amp;" "&amp;H5429,VLOOKUP(E5429,MAPEO!C:D,2,0))</f>
        <v>Rembrandt</v>
      </c>
      <c r="N5429">
        <f>VLOOKUP(F5429,MD!A:B,2,0)</f>
        <v>0</v>
      </c>
    </row>
    <row r="5430" spans="1:14">
      <c r="A5430" t="s">
        <v>133</v>
      </c>
      <c r="B5430" t="s">
        <v>0</v>
      </c>
      <c r="C5430" t="s">
        <v>265</v>
      </c>
      <c r="D5430" t="s">
        <v>265</v>
      </c>
      <c r="E5430" t="s">
        <v>749</v>
      </c>
      <c r="F5430" t="s">
        <v>97</v>
      </c>
      <c r="G5430" s="3">
        <v>-15.14</v>
      </c>
      <c r="H5430" s="3" t="str">
        <f>VLOOKUP($A5430&amp;$C5430&amp;$B5430,Mapping!$C:$G,3,0)</f>
        <v>Beauty</v>
      </c>
      <c r="I5430" t="str">
        <f>VLOOKUP($A5430&amp;$C5430&amp;$B5430,Mapping!$C:$G,4,0)</f>
        <v>REMBRANDT</v>
      </c>
      <c r="J5430" t="str">
        <f t="shared" si="85"/>
        <v>REMBRANDT</v>
      </c>
      <c r="K5430" t="str">
        <f>VLOOKUP($A5430&amp;$C5430&amp;$B5430,Mapping!$C:$G,5,0)</f>
        <v>Oral &amp; Topical</v>
      </c>
      <c r="L5430" t="str">
        <f>VLOOKUP(J5430&amp;H5430,Mapping!J:K,2,0)</f>
        <v>Rembrandt</v>
      </c>
      <c r="M5430" t="str">
        <f>IF(OR(I5430="PIZ BUIN",I5430="LISTERINE"),VLOOKUP(E5430,MAPEO!C:D,2,0)&amp;" "&amp;H5430,VLOOKUP(E5430,MAPEO!C:D,2,0))</f>
        <v>Rembrandt</v>
      </c>
      <c r="N5430" t="str">
        <f>VLOOKUP(F5430,MD!A:B,2,0)</f>
        <v>YTD 2015</v>
      </c>
    </row>
    <row r="5431" spans="1:14">
      <c r="A5431" t="s">
        <v>133</v>
      </c>
      <c r="B5431" t="s">
        <v>0</v>
      </c>
      <c r="C5431" t="s">
        <v>265</v>
      </c>
      <c r="D5431" t="s">
        <v>265</v>
      </c>
      <c r="E5431" t="s">
        <v>749</v>
      </c>
      <c r="F5431" t="s">
        <v>105</v>
      </c>
      <c r="G5431" s="3">
        <v>0.65</v>
      </c>
      <c r="H5431" s="3" t="str">
        <f>VLOOKUP($A5431&amp;$C5431&amp;$B5431,Mapping!$C:$G,3,0)</f>
        <v>Beauty</v>
      </c>
      <c r="I5431" t="str">
        <f>VLOOKUP($A5431&amp;$C5431&amp;$B5431,Mapping!$C:$G,4,0)</f>
        <v>REMBRANDT</v>
      </c>
      <c r="J5431" t="str">
        <f t="shared" si="85"/>
        <v>REMBRANDT</v>
      </c>
      <c r="K5431" t="str">
        <f>VLOOKUP($A5431&amp;$C5431&amp;$B5431,Mapping!$C:$G,5,0)</f>
        <v>Oral &amp; Topical</v>
      </c>
      <c r="L5431" t="str">
        <f>VLOOKUP(J5431&amp;H5431,Mapping!J:K,2,0)</f>
        <v>Rembrandt</v>
      </c>
      <c r="M5431" t="str">
        <f>IF(OR(I5431="PIZ BUIN",I5431="LISTERINE"),VLOOKUP(E5431,MAPEO!C:D,2,0)&amp;" "&amp;H5431,VLOOKUP(E5431,MAPEO!C:D,2,0))</f>
        <v>Rembrandt</v>
      </c>
      <c r="N5431" t="str">
        <f>VLOOKUP(F5431,MD!A:B,2,0)</f>
        <v>YTD 2015</v>
      </c>
    </row>
    <row r="5432" spans="1:14">
      <c r="A5432" t="s">
        <v>133</v>
      </c>
      <c r="B5432" t="s">
        <v>0</v>
      </c>
      <c r="C5432" t="s">
        <v>265</v>
      </c>
      <c r="D5432" t="s">
        <v>265</v>
      </c>
      <c r="E5432" t="s">
        <v>749</v>
      </c>
      <c r="F5432" t="s">
        <v>109</v>
      </c>
      <c r="G5432" s="3">
        <v>-0.13</v>
      </c>
      <c r="H5432" s="3" t="str">
        <f>VLOOKUP($A5432&amp;$C5432&amp;$B5432,Mapping!$C:$G,3,0)</f>
        <v>Beauty</v>
      </c>
      <c r="I5432" t="str">
        <f>VLOOKUP($A5432&amp;$C5432&amp;$B5432,Mapping!$C:$G,4,0)</f>
        <v>REMBRANDT</v>
      </c>
      <c r="J5432" t="str">
        <f t="shared" si="85"/>
        <v>REMBRANDT</v>
      </c>
      <c r="K5432" t="str">
        <f>VLOOKUP($A5432&amp;$C5432&amp;$B5432,Mapping!$C:$G,5,0)</f>
        <v>Oral &amp; Topical</v>
      </c>
      <c r="L5432" t="str">
        <f>VLOOKUP(J5432&amp;H5432,Mapping!J:K,2,0)</f>
        <v>Rembrandt</v>
      </c>
      <c r="M5432" t="str">
        <f>IF(OR(I5432="PIZ BUIN",I5432="LISTERINE"),VLOOKUP(E5432,MAPEO!C:D,2,0)&amp;" "&amp;H5432,VLOOKUP(E5432,MAPEO!C:D,2,0))</f>
        <v>Rembrandt</v>
      </c>
      <c r="N5432">
        <f>VLOOKUP(F5432,MD!A:B,2,0)</f>
        <v>0</v>
      </c>
    </row>
    <row r="5433" spans="1:14">
      <c r="A5433" t="s">
        <v>133</v>
      </c>
      <c r="B5433" t="s">
        <v>0</v>
      </c>
      <c r="C5433" t="s">
        <v>268</v>
      </c>
      <c r="D5433" t="s">
        <v>456</v>
      </c>
      <c r="E5433" t="s">
        <v>750</v>
      </c>
      <c r="F5433" t="s">
        <v>482</v>
      </c>
      <c r="G5433" s="3">
        <v>-3480.37</v>
      </c>
      <c r="H5433" s="3" t="str">
        <f>VLOOKUP($A5433&amp;$C5433&amp;$B5433,Mapping!$C:$G,3,0)</f>
        <v>Beauty</v>
      </c>
      <c r="I5433" t="str">
        <f>VLOOKUP($A5433&amp;$C5433&amp;$B5433,Mapping!$C:$G,4,0)</f>
        <v>ROC</v>
      </c>
      <c r="J5433" t="str">
        <f t="shared" si="85"/>
        <v>ROC BODY ANTICELULITICO</v>
      </c>
      <c r="K5433" t="str">
        <f>VLOOKUP($A5433&amp;$C5433&amp;$B5433,Mapping!$C:$G,5,0)</f>
        <v>Adult Skin Care</v>
      </c>
      <c r="L5433" t="str">
        <f>VLOOKUP(J5433&amp;H5433,Mapping!J:K,2,0)</f>
        <v>ROC Cuerpo</v>
      </c>
      <c r="M5433" t="str">
        <f>IF(OR(I5433="PIZ BUIN",I5433="LISTERINE"),VLOOKUP(E5433,MAPEO!C:D,2,0)&amp;" "&amp;H5433,VLOOKUP(E5433,MAPEO!C:D,2,0))</f>
        <v>RoC Anticeluliticos</v>
      </c>
      <c r="N5433">
        <f>VLOOKUP(F5433,MD!A:B,2,0)</f>
        <v>0</v>
      </c>
    </row>
    <row r="5434" spans="1:14">
      <c r="A5434" t="s">
        <v>133</v>
      </c>
      <c r="B5434" t="s">
        <v>0</v>
      </c>
      <c r="C5434" t="s">
        <v>268</v>
      </c>
      <c r="D5434" t="s">
        <v>456</v>
      </c>
      <c r="E5434" t="s">
        <v>750</v>
      </c>
      <c r="F5434" t="s">
        <v>483</v>
      </c>
      <c r="G5434" s="3">
        <v>-9011.0300000000007</v>
      </c>
      <c r="H5434" s="3" t="str">
        <f>VLOOKUP($A5434&amp;$C5434&amp;$B5434,Mapping!$C:$G,3,0)</f>
        <v>Beauty</v>
      </c>
      <c r="I5434" t="str">
        <f>VLOOKUP($A5434&amp;$C5434&amp;$B5434,Mapping!$C:$G,4,0)</f>
        <v>ROC</v>
      </c>
      <c r="J5434" t="str">
        <f t="shared" si="85"/>
        <v>ROC BODY ANTICELULITICO</v>
      </c>
      <c r="K5434" t="str">
        <f>VLOOKUP($A5434&amp;$C5434&amp;$B5434,Mapping!$C:$G,5,0)</f>
        <v>Adult Skin Care</v>
      </c>
      <c r="L5434" t="str">
        <f>VLOOKUP(J5434&amp;H5434,Mapping!J:K,2,0)</f>
        <v>ROC Cuerpo</v>
      </c>
      <c r="M5434" t="str">
        <f>IF(OR(I5434="PIZ BUIN",I5434="LISTERINE"),VLOOKUP(E5434,MAPEO!C:D,2,0)&amp;" "&amp;H5434,VLOOKUP(E5434,MAPEO!C:D,2,0))</f>
        <v>RoC Anticeluliticos</v>
      </c>
      <c r="N5434">
        <f>VLOOKUP(F5434,MD!A:B,2,0)</f>
        <v>0</v>
      </c>
    </row>
    <row r="5435" spans="1:14">
      <c r="A5435" t="s">
        <v>133</v>
      </c>
      <c r="B5435" t="s">
        <v>0</v>
      </c>
      <c r="C5435" t="s">
        <v>268</v>
      </c>
      <c r="D5435" t="s">
        <v>456</v>
      </c>
      <c r="E5435" t="s">
        <v>750</v>
      </c>
      <c r="F5435" t="s">
        <v>484</v>
      </c>
      <c r="G5435" s="3">
        <v>362465.18</v>
      </c>
      <c r="H5435" s="3" t="str">
        <f>VLOOKUP($A5435&amp;$C5435&amp;$B5435,Mapping!$C:$G,3,0)</f>
        <v>Beauty</v>
      </c>
      <c r="I5435" t="str">
        <f>VLOOKUP($A5435&amp;$C5435&amp;$B5435,Mapping!$C:$G,4,0)</f>
        <v>ROC</v>
      </c>
      <c r="J5435" t="str">
        <f t="shared" si="85"/>
        <v>ROC BODY ANTICELULITICO</v>
      </c>
      <c r="K5435" t="str">
        <f>VLOOKUP($A5435&amp;$C5435&amp;$B5435,Mapping!$C:$G,5,0)</f>
        <v>Adult Skin Care</v>
      </c>
      <c r="L5435" t="str">
        <f>VLOOKUP(J5435&amp;H5435,Mapping!J:K,2,0)</f>
        <v>ROC Cuerpo</v>
      </c>
      <c r="M5435" t="str">
        <f>IF(OR(I5435="PIZ BUIN",I5435="LISTERINE"),VLOOKUP(E5435,MAPEO!C:D,2,0)&amp;" "&amp;H5435,VLOOKUP(E5435,MAPEO!C:D,2,0))</f>
        <v>RoC Anticeluliticos</v>
      </c>
      <c r="N5435">
        <f>VLOOKUP(F5435,MD!A:B,2,0)</f>
        <v>0</v>
      </c>
    </row>
    <row r="5436" spans="1:14">
      <c r="A5436" t="s">
        <v>133</v>
      </c>
      <c r="B5436" t="s">
        <v>0</v>
      </c>
      <c r="C5436" t="s">
        <v>268</v>
      </c>
      <c r="D5436" t="s">
        <v>456</v>
      </c>
      <c r="E5436" t="s">
        <v>750</v>
      </c>
      <c r="F5436" t="s">
        <v>485</v>
      </c>
      <c r="G5436" s="3">
        <v>20967.62</v>
      </c>
      <c r="H5436" s="3" t="str">
        <f>VLOOKUP($A5436&amp;$C5436&amp;$B5436,Mapping!$C:$G,3,0)</f>
        <v>Beauty</v>
      </c>
      <c r="I5436" t="str">
        <f>VLOOKUP($A5436&amp;$C5436&amp;$B5436,Mapping!$C:$G,4,0)</f>
        <v>ROC</v>
      </c>
      <c r="J5436" t="str">
        <f t="shared" si="85"/>
        <v>ROC BODY ANTICELULITICO</v>
      </c>
      <c r="K5436" t="str">
        <f>VLOOKUP($A5436&amp;$C5436&amp;$B5436,Mapping!$C:$G,5,0)</f>
        <v>Adult Skin Care</v>
      </c>
      <c r="L5436" t="str">
        <f>VLOOKUP(J5436&amp;H5436,Mapping!J:K,2,0)</f>
        <v>ROC Cuerpo</v>
      </c>
      <c r="M5436" t="str">
        <f>IF(OR(I5436="PIZ BUIN",I5436="LISTERINE"),VLOOKUP(E5436,MAPEO!C:D,2,0)&amp;" "&amp;H5436,VLOOKUP(E5436,MAPEO!C:D,2,0))</f>
        <v>RoC Anticeluliticos</v>
      </c>
      <c r="N5436">
        <f>VLOOKUP(F5436,MD!A:B,2,0)</f>
        <v>0</v>
      </c>
    </row>
    <row r="5437" spans="1:14">
      <c r="A5437" t="s">
        <v>133</v>
      </c>
      <c r="B5437" t="s">
        <v>0</v>
      </c>
      <c r="C5437" t="s">
        <v>268</v>
      </c>
      <c r="D5437" t="s">
        <v>456</v>
      </c>
      <c r="E5437" t="s">
        <v>750</v>
      </c>
      <c r="F5437" t="s">
        <v>486</v>
      </c>
      <c r="G5437" s="3">
        <v>29821.95</v>
      </c>
      <c r="H5437" s="3" t="str">
        <f>VLOOKUP($A5437&amp;$C5437&amp;$B5437,Mapping!$C:$G,3,0)</f>
        <v>Beauty</v>
      </c>
      <c r="I5437" t="str">
        <f>VLOOKUP($A5437&amp;$C5437&amp;$B5437,Mapping!$C:$G,4,0)</f>
        <v>ROC</v>
      </c>
      <c r="J5437" t="str">
        <f t="shared" si="85"/>
        <v>ROC BODY ANTICELULITICO</v>
      </c>
      <c r="K5437" t="str">
        <f>VLOOKUP($A5437&amp;$C5437&amp;$B5437,Mapping!$C:$G,5,0)</f>
        <v>Adult Skin Care</v>
      </c>
      <c r="L5437" t="str">
        <f>VLOOKUP(J5437&amp;H5437,Mapping!J:K,2,0)</f>
        <v>ROC Cuerpo</v>
      </c>
      <c r="M5437" t="str">
        <f>IF(OR(I5437="PIZ BUIN",I5437="LISTERINE"),VLOOKUP(E5437,MAPEO!C:D,2,0)&amp;" "&amp;H5437,VLOOKUP(E5437,MAPEO!C:D,2,0))</f>
        <v>RoC Anticeluliticos</v>
      </c>
      <c r="N5437">
        <f>VLOOKUP(F5437,MD!A:B,2,0)</f>
        <v>0</v>
      </c>
    </row>
    <row r="5438" spans="1:14">
      <c r="A5438" t="s">
        <v>133</v>
      </c>
      <c r="B5438" t="s">
        <v>0</v>
      </c>
      <c r="C5438" t="s">
        <v>268</v>
      </c>
      <c r="D5438" t="s">
        <v>456</v>
      </c>
      <c r="E5438" t="s">
        <v>750</v>
      </c>
      <c r="F5438" t="s">
        <v>487</v>
      </c>
      <c r="G5438" s="3">
        <v>20975.38</v>
      </c>
      <c r="H5438" s="3" t="str">
        <f>VLOOKUP($A5438&amp;$C5438&amp;$B5438,Mapping!$C:$G,3,0)</f>
        <v>Beauty</v>
      </c>
      <c r="I5438" t="str">
        <f>VLOOKUP($A5438&amp;$C5438&amp;$B5438,Mapping!$C:$G,4,0)</f>
        <v>ROC</v>
      </c>
      <c r="J5438" t="str">
        <f t="shared" si="85"/>
        <v>ROC BODY ANTICELULITICO</v>
      </c>
      <c r="K5438" t="str">
        <f>VLOOKUP($A5438&amp;$C5438&amp;$B5438,Mapping!$C:$G,5,0)</f>
        <v>Adult Skin Care</v>
      </c>
      <c r="L5438" t="str">
        <f>VLOOKUP(J5438&amp;H5438,Mapping!J:K,2,0)</f>
        <v>ROC Cuerpo</v>
      </c>
      <c r="M5438" t="str">
        <f>IF(OR(I5438="PIZ BUIN",I5438="LISTERINE"),VLOOKUP(E5438,MAPEO!C:D,2,0)&amp;" "&amp;H5438,VLOOKUP(E5438,MAPEO!C:D,2,0))</f>
        <v>RoC Anticeluliticos</v>
      </c>
      <c r="N5438">
        <f>VLOOKUP(F5438,MD!A:B,2,0)</f>
        <v>0</v>
      </c>
    </row>
    <row r="5439" spans="1:14">
      <c r="A5439" t="s">
        <v>133</v>
      </c>
      <c r="B5439" t="s">
        <v>0</v>
      </c>
      <c r="C5439" t="s">
        <v>268</v>
      </c>
      <c r="D5439" t="s">
        <v>456</v>
      </c>
      <c r="E5439" t="s">
        <v>750</v>
      </c>
      <c r="F5439" t="s">
        <v>488</v>
      </c>
      <c r="G5439" s="3">
        <v>-21172.959999999999</v>
      </c>
      <c r="H5439" s="3" t="str">
        <f>VLOOKUP($A5439&amp;$C5439&amp;$B5439,Mapping!$C:$G,3,0)</f>
        <v>Beauty</v>
      </c>
      <c r="I5439" t="str">
        <f>VLOOKUP($A5439&amp;$C5439&amp;$B5439,Mapping!$C:$G,4,0)</f>
        <v>ROC</v>
      </c>
      <c r="J5439" t="str">
        <f t="shared" si="85"/>
        <v>ROC BODY ANTICELULITICO</v>
      </c>
      <c r="K5439" t="str">
        <f>VLOOKUP($A5439&amp;$C5439&amp;$B5439,Mapping!$C:$G,5,0)</f>
        <v>Adult Skin Care</v>
      </c>
      <c r="L5439" t="str">
        <f>VLOOKUP(J5439&amp;H5439,Mapping!J:K,2,0)</f>
        <v>ROC Cuerpo</v>
      </c>
      <c r="M5439" t="str">
        <f>IF(OR(I5439="PIZ BUIN",I5439="LISTERINE"),VLOOKUP(E5439,MAPEO!C:D,2,0)&amp;" "&amp;H5439,VLOOKUP(E5439,MAPEO!C:D,2,0))</f>
        <v>RoC Anticeluliticos</v>
      </c>
      <c r="N5439">
        <f>VLOOKUP(F5439,MD!A:B,2,0)</f>
        <v>0</v>
      </c>
    </row>
    <row r="5440" spans="1:14">
      <c r="A5440" t="s">
        <v>133</v>
      </c>
      <c r="B5440" t="s">
        <v>0</v>
      </c>
      <c r="C5440" t="s">
        <v>268</v>
      </c>
      <c r="D5440" t="s">
        <v>456</v>
      </c>
      <c r="E5440" t="s">
        <v>750</v>
      </c>
      <c r="F5440" t="s">
        <v>489</v>
      </c>
      <c r="G5440" s="3">
        <v>7746.21</v>
      </c>
      <c r="H5440" s="3" t="str">
        <f>VLOOKUP($A5440&amp;$C5440&amp;$B5440,Mapping!$C:$G,3,0)</f>
        <v>Beauty</v>
      </c>
      <c r="I5440" t="str">
        <f>VLOOKUP($A5440&amp;$C5440&amp;$B5440,Mapping!$C:$G,4,0)</f>
        <v>ROC</v>
      </c>
      <c r="J5440" t="str">
        <f t="shared" si="85"/>
        <v>ROC BODY ANTICELULITICO</v>
      </c>
      <c r="K5440" t="str">
        <f>VLOOKUP($A5440&amp;$C5440&amp;$B5440,Mapping!$C:$G,5,0)</f>
        <v>Adult Skin Care</v>
      </c>
      <c r="L5440" t="str">
        <f>VLOOKUP(J5440&amp;H5440,Mapping!J:K,2,0)</f>
        <v>ROC Cuerpo</v>
      </c>
      <c r="M5440" t="str">
        <f>IF(OR(I5440="PIZ BUIN",I5440="LISTERINE"),VLOOKUP(E5440,MAPEO!C:D,2,0)&amp;" "&amp;H5440,VLOOKUP(E5440,MAPEO!C:D,2,0))</f>
        <v>RoC Anticeluliticos</v>
      </c>
      <c r="N5440">
        <f>VLOOKUP(F5440,MD!A:B,2,0)</f>
        <v>0</v>
      </c>
    </row>
    <row r="5441" spans="1:14">
      <c r="A5441" t="s">
        <v>133</v>
      </c>
      <c r="B5441" t="s">
        <v>0</v>
      </c>
      <c r="C5441" t="s">
        <v>268</v>
      </c>
      <c r="D5441" t="s">
        <v>456</v>
      </c>
      <c r="E5441" t="s">
        <v>750</v>
      </c>
      <c r="F5441" t="s">
        <v>490</v>
      </c>
      <c r="G5441" s="3">
        <v>112506.86</v>
      </c>
      <c r="H5441" s="3" t="str">
        <f>VLOOKUP($A5441&amp;$C5441&amp;$B5441,Mapping!$C:$G,3,0)</f>
        <v>Beauty</v>
      </c>
      <c r="I5441" t="str">
        <f>VLOOKUP($A5441&amp;$C5441&amp;$B5441,Mapping!$C:$G,4,0)</f>
        <v>ROC</v>
      </c>
      <c r="J5441" t="str">
        <f t="shared" si="85"/>
        <v>ROC BODY ANTICELULITICO</v>
      </c>
      <c r="K5441" t="str">
        <f>VLOOKUP($A5441&amp;$C5441&amp;$B5441,Mapping!$C:$G,5,0)</f>
        <v>Adult Skin Care</v>
      </c>
      <c r="L5441" t="str">
        <f>VLOOKUP(J5441&amp;H5441,Mapping!J:K,2,0)</f>
        <v>ROC Cuerpo</v>
      </c>
      <c r="M5441" t="str">
        <f>IF(OR(I5441="PIZ BUIN",I5441="LISTERINE"),VLOOKUP(E5441,MAPEO!C:D,2,0)&amp;" "&amp;H5441,VLOOKUP(E5441,MAPEO!C:D,2,0))</f>
        <v>RoC Anticeluliticos</v>
      </c>
      <c r="N5441">
        <f>VLOOKUP(F5441,MD!A:B,2,0)</f>
        <v>0</v>
      </c>
    </row>
    <row r="5442" spans="1:14">
      <c r="A5442" t="s">
        <v>133</v>
      </c>
      <c r="B5442" t="s">
        <v>0</v>
      </c>
      <c r="C5442" t="s">
        <v>268</v>
      </c>
      <c r="D5442" t="s">
        <v>456</v>
      </c>
      <c r="E5442" t="s">
        <v>750</v>
      </c>
      <c r="F5442" t="s">
        <v>491</v>
      </c>
      <c r="G5442" s="3">
        <v>-81.010000000000005</v>
      </c>
      <c r="H5442" s="3" t="str">
        <f>VLOOKUP($A5442&amp;$C5442&amp;$B5442,Mapping!$C:$G,3,0)</f>
        <v>Beauty</v>
      </c>
      <c r="I5442" t="str">
        <f>VLOOKUP($A5442&amp;$C5442&amp;$B5442,Mapping!$C:$G,4,0)</f>
        <v>ROC</v>
      </c>
      <c r="J5442" t="str">
        <f t="shared" si="85"/>
        <v>ROC BODY ANTICELULITICO</v>
      </c>
      <c r="K5442" t="str">
        <f>VLOOKUP($A5442&amp;$C5442&amp;$B5442,Mapping!$C:$G,5,0)</f>
        <v>Adult Skin Care</v>
      </c>
      <c r="L5442" t="str">
        <f>VLOOKUP(J5442&amp;H5442,Mapping!J:K,2,0)</f>
        <v>ROC Cuerpo</v>
      </c>
      <c r="M5442" t="str">
        <f>IF(OR(I5442="PIZ BUIN",I5442="LISTERINE"),VLOOKUP(E5442,MAPEO!C:D,2,0)&amp;" "&amp;H5442,VLOOKUP(E5442,MAPEO!C:D,2,0))</f>
        <v>RoC Anticeluliticos</v>
      </c>
      <c r="N5442">
        <f>VLOOKUP(F5442,MD!A:B,2,0)</f>
        <v>0</v>
      </c>
    </row>
    <row r="5443" spans="1:14">
      <c r="A5443" t="s">
        <v>133</v>
      </c>
      <c r="B5443" t="s">
        <v>0</v>
      </c>
      <c r="C5443" t="s">
        <v>268</v>
      </c>
      <c r="D5443" t="s">
        <v>456</v>
      </c>
      <c r="E5443" t="s">
        <v>750</v>
      </c>
      <c r="F5443" t="s">
        <v>492</v>
      </c>
      <c r="G5443" s="3">
        <v>8453.4500000000007</v>
      </c>
      <c r="H5443" s="3" t="str">
        <f>VLOOKUP($A5443&amp;$C5443&amp;$B5443,Mapping!$C:$G,3,0)</f>
        <v>Beauty</v>
      </c>
      <c r="I5443" t="str">
        <f>VLOOKUP($A5443&amp;$C5443&amp;$B5443,Mapping!$C:$G,4,0)</f>
        <v>ROC</v>
      </c>
      <c r="J5443" t="str">
        <f t="shared" si="85"/>
        <v>ROC BODY ANTICELULITICO</v>
      </c>
      <c r="K5443" t="str">
        <f>VLOOKUP($A5443&amp;$C5443&amp;$B5443,Mapping!$C:$G,5,0)</f>
        <v>Adult Skin Care</v>
      </c>
      <c r="L5443" t="str">
        <f>VLOOKUP(J5443&amp;H5443,Mapping!J:K,2,0)</f>
        <v>ROC Cuerpo</v>
      </c>
      <c r="M5443" t="str">
        <f>IF(OR(I5443="PIZ BUIN",I5443="LISTERINE"),VLOOKUP(E5443,MAPEO!C:D,2,0)&amp;" "&amp;H5443,VLOOKUP(E5443,MAPEO!C:D,2,0))</f>
        <v>RoC Anticeluliticos</v>
      </c>
      <c r="N5443">
        <f>VLOOKUP(F5443,MD!A:B,2,0)</f>
        <v>0</v>
      </c>
    </row>
    <row r="5444" spans="1:14">
      <c r="A5444" t="s">
        <v>133</v>
      </c>
      <c r="B5444" t="s">
        <v>0</v>
      </c>
      <c r="C5444" t="s">
        <v>268</v>
      </c>
      <c r="D5444" t="s">
        <v>456</v>
      </c>
      <c r="E5444" t="s">
        <v>750</v>
      </c>
      <c r="F5444" t="s">
        <v>493</v>
      </c>
      <c r="G5444" s="3">
        <v>-108159.57</v>
      </c>
      <c r="H5444" s="3" t="str">
        <f>VLOOKUP($A5444&amp;$C5444&amp;$B5444,Mapping!$C:$G,3,0)</f>
        <v>Beauty</v>
      </c>
      <c r="I5444" t="str">
        <f>VLOOKUP($A5444&amp;$C5444&amp;$B5444,Mapping!$C:$G,4,0)</f>
        <v>ROC</v>
      </c>
      <c r="J5444" t="str">
        <f t="shared" si="85"/>
        <v>ROC BODY ANTICELULITICO</v>
      </c>
      <c r="K5444" t="str">
        <f>VLOOKUP($A5444&amp;$C5444&amp;$B5444,Mapping!$C:$G,5,0)</f>
        <v>Adult Skin Care</v>
      </c>
      <c r="L5444" t="str">
        <f>VLOOKUP(J5444&amp;H5444,Mapping!J:K,2,0)</f>
        <v>ROC Cuerpo</v>
      </c>
      <c r="M5444" t="str">
        <f>IF(OR(I5444="PIZ BUIN",I5444="LISTERINE"),VLOOKUP(E5444,MAPEO!C:D,2,0)&amp;" "&amp;H5444,VLOOKUP(E5444,MAPEO!C:D,2,0))</f>
        <v>RoC Anticeluliticos</v>
      </c>
      <c r="N5444">
        <f>VLOOKUP(F5444,MD!A:B,2,0)</f>
        <v>0</v>
      </c>
    </row>
    <row r="5445" spans="1:14">
      <c r="A5445" t="s">
        <v>133</v>
      </c>
      <c r="B5445" t="s">
        <v>0</v>
      </c>
      <c r="C5445" t="s">
        <v>268</v>
      </c>
      <c r="D5445" t="s">
        <v>456</v>
      </c>
      <c r="E5445" t="s">
        <v>750</v>
      </c>
      <c r="F5445" t="s">
        <v>95</v>
      </c>
      <c r="G5445" s="3">
        <v>1459.18</v>
      </c>
      <c r="H5445" s="3" t="str">
        <f>VLOOKUP($A5445&amp;$C5445&amp;$B5445,Mapping!$C:$G,3,0)</f>
        <v>Beauty</v>
      </c>
      <c r="I5445" t="str">
        <f>VLOOKUP($A5445&amp;$C5445&amp;$B5445,Mapping!$C:$G,4,0)</f>
        <v>ROC</v>
      </c>
      <c r="J5445" t="str">
        <f t="shared" si="85"/>
        <v>ROC BODY ANTICELULITICO</v>
      </c>
      <c r="K5445" t="str">
        <f>VLOOKUP($A5445&amp;$C5445&amp;$B5445,Mapping!$C:$G,5,0)</f>
        <v>Adult Skin Care</v>
      </c>
      <c r="L5445" t="str">
        <f>VLOOKUP(J5445&amp;H5445,Mapping!J:K,2,0)</f>
        <v>ROC Cuerpo</v>
      </c>
      <c r="M5445" t="str">
        <f>IF(OR(I5445="PIZ BUIN",I5445="LISTERINE"),VLOOKUP(E5445,MAPEO!C:D,2,0)&amp;" "&amp;H5445,VLOOKUP(E5445,MAPEO!C:D,2,0))</f>
        <v>RoC Anticeluliticos</v>
      </c>
      <c r="N5445" t="str">
        <f>VLOOKUP(F5445,MD!A:B,2,0)</f>
        <v>YTD 2015</v>
      </c>
    </row>
    <row r="5446" spans="1:14">
      <c r="A5446" t="s">
        <v>133</v>
      </c>
      <c r="B5446" t="s">
        <v>0</v>
      </c>
      <c r="C5446" t="s">
        <v>268</v>
      </c>
      <c r="D5446" t="s">
        <v>456</v>
      </c>
      <c r="E5446" t="s">
        <v>750</v>
      </c>
      <c r="F5446" t="s">
        <v>96</v>
      </c>
      <c r="G5446" s="3">
        <v>88918.61</v>
      </c>
      <c r="H5446" s="3" t="str">
        <f>VLOOKUP($A5446&amp;$C5446&amp;$B5446,Mapping!$C:$G,3,0)</f>
        <v>Beauty</v>
      </c>
      <c r="I5446" t="str">
        <f>VLOOKUP($A5446&amp;$C5446&amp;$B5446,Mapping!$C:$G,4,0)</f>
        <v>ROC</v>
      </c>
      <c r="J5446" t="str">
        <f t="shared" si="85"/>
        <v>ROC BODY ANTICELULITICO</v>
      </c>
      <c r="K5446" t="str">
        <f>VLOOKUP($A5446&amp;$C5446&amp;$B5446,Mapping!$C:$G,5,0)</f>
        <v>Adult Skin Care</v>
      </c>
      <c r="L5446" t="str">
        <f>VLOOKUP(J5446&amp;H5446,Mapping!J:K,2,0)</f>
        <v>ROC Cuerpo</v>
      </c>
      <c r="M5446" t="str">
        <f>IF(OR(I5446="PIZ BUIN",I5446="LISTERINE"),VLOOKUP(E5446,MAPEO!C:D,2,0)&amp;" "&amp;H5446,VLOOKUP(E5446,MAPEO!C:D,2,0))</f>
        <v>RoC Anticeluliticos</v>
      </c>
      <c r="N5446" t="str">
        <f>VLOOKUP(F5446,MD!A:B,2,0)</f>
        <v>YTD 2015</v>
      </c>
    </row>
    <row r="5447" spans="1:14">
      <c r="A5447" t="s">
        <v>133</v>
      </c>
      <c r="B5447" t="s">
        <v>0</v>
      </c>
      <c r="C5447" t="s">
        <v>268</v>
      </c>
      <c r="D5447" t="s">
        <v>456</v>
      </c>
      <c r="E5447" t="s">
        <v>750</v>
      </c>
      <c r="F5447" t="s">
        <v>97</v>
      </c>
      <c r="G5447" s="3">
        <v>69511.570000000007</v>
      </c>
      <c r="H5447" s="3" t="str">
        <f>VLOOKUP($A5447&amp;$C5447&amp;$B5447,Mapping!$C:$G,3,0)</f>
        <v>Beauty</v>
      </c>
      <c r="I5447" t="str">
        <f>VLOOKUP($A5447&amp;$C5447&amp;$B5447,Mapping!$C:$G,4,0)</f>
        <v>ROC</v>
      </c>
      <c r="J5447" t="str">
        <f t="shared" si="85"/>
        <v>ROC BODY ANTICELULITICO</v>
      </c>
      <c r="K5447" t="str">
        <f>VLOOKUP($A5447&amp;$C5447&amp;$B5447,Mapping!$C:$G,5,0)</f>
        <v>Adult Skin Care</v>
      </c>
      <c r="L5447" t="str">
        <f>VLOOKUP(J5447&amp;H5447,Mapping!J:K,2,0)</f>
        <v>ROC Cuerpo</v>
      </c>
      <c r="M5447" t="str">
        <f>IF(OR(I5447="PIZ BUIN",I5447="LISTERINE"),VLOOKUP(E5447,MAPEO!C:D,2,0)&amp;" "&amp;H5447,VLOOKUP(E5447,MAPEO!C:D,2,0))</f>
        <v>RoC Anticeluliticos</v>
      </c>
      <c r="N5447" t="str">
        <f>VLOOKUP(F5447,MD!A:B,2,0)</f>
        <v>YTD 2015</v>
      </c>
    </row>
    <row r="5448" spans="1:14">
      <c r="A5448" t="s">
        <v>133</v>
      </c>
      <c r="B5448" t="s">
        <v>0</v>
      </c>
      <c r="C5448" t="s">
        <v>268</v>
      </c>
      <c r="D5448" t="s">
        <v>456</v>
      </c>
      <c r="E5448" t="s">
        <v>750</v>
      </c>
      <c r="F5448" t="s">
        <v>101</v>
      </c>
      <c r="G5448" s="3">
        <v>92124.5</v>
      </c>
      <c r="H5448" s="3" t="str">
        <f>VLOOKUP($A5448&amp;$C5448&amp;$B5448,Mapping!$C:$G,3,0)</f>
        <v>Beauty</v>
      </c>
      <c r="I5448" t="str">
        <f>VLOOKUP($A5448&amp;$C5448&amp;$B5448,Mapping!$C:$G,4,0)</f>
        <v>ROC</v>
      </c>
      <c r="J5448" t="str">
        <f t="shared" si="85"/>
        <v>ROC BODY ANTICELULITICO</v>
      </c>
      <c r="K5448" t="str">
        <f>VLOOKUP($A5448&amp;$C5448&amp;$B5448,Mapping!$C:$G,5,0)</f>
        <v>Adult Skin Care</v>
      </c>
      <c r="L5448" t="str">
        <f>VLOOKUP(J5448&amp;H5448,Mapping!J:K,2,0)</f>
        <v>ROC Cuerpo</v>
      </c>
      <c r="M5448" t="str">
        <f>IF(OR(I5448="PIZ BUIN",I5448="LISTERINE"),VLOOKUP(E5448,MAPEO!C:D,2,0)&amp;" "&amp;H5448,VLOOKUP(E5448,MAPEO!C:D,2,0))</f>
        <v>RoC Anticeluliticos</v>
      </c>
      <c r="N5448" t="str">
        <f>VLOOKUP(F5448,MD!A:B,2,0)</f>
        <v>YTD 2015</v>
      </c>
    </row>
    <row r="5449" spans="1:14">
      <c r="A5449" t="s">
        <v>133</v>
      </c>
      <c r="B5449" t="s">
        <v>0</v>
      </c>
      <c r="C5449" t="s">
        <v>268</v>
      </c>
      <c r="D5449" t="s">
        <v>456</v>
      </c>
      <c r="E5449" t="s">
        <v>750</v>
      </c>
      <c r="F5449" t="s">
        <v>104</v>
      </c>
      <c r="G5449" s="3">
        <v>53070.38</v>
      </c>
      <c r="H5449" s="3" t="str">
        <f>VLOOKUP($A5449&amp;$C5449&amp;$B5449,Mapping!$C:$G,3,0)</f>
        <v>Beauty</v>
      </c>
      <c r="I5449" t="str">
        <f>VLOOKUP($A5449&amp;$C5449&amp;$B5449,Mapping!$C:$G,4,0)</f>
        <v>ROC</v>
      </c>
      <c r="J5449" t="str">
        <f t="shared" si="85"/>
        <v>ROC BODY ANTICELULITICO</v>
      </c>
      <c r="K5449" t="str">
        <f>VLOOKUP($A5449&amp;$C5449&amp;$B5449,Mapping!$C:$G,5,0)</f>
        <v>Adult Skin Care</v>
      </c>
      <c r="L5449" t="str">
        <f>VLOOKUP(J5449&amp;H5449,Mapping!J:K,2,0)</f>
        <v>ROC Cuerpo</v>
      </c>
      <c r="M5449" t="str">
        <f>IF(OR(I5449="PIZ BUIN",I5449="LISTERINE"),VLOOKUP(E5449,MAPEO!C:D,2,0)&amp;" "&amp;H5449,VLOOKUP(E5449,MAPEO!C:D,2,0))</f>
        <v>RoC Anticeluliticos</v>
      </c>
      <c r="N5449" t="str">
        <f>VLOOKUP(F5449,MD!A:B,2,0)</f>
        <v>YTD 2015</v>
      </c>
    </row>
    <row r="5450" spans="1:14">
      <c r="A5450" t="s">
        <v>133</v>
      </c>
      <c r="B5450" t="s">
        <v>0</v>
      </c>
      <c r="C5450" t="s">
        <v>268</v>
      </c>
      <c r="D5450" t="s">
        <v>456</v>
      </c>
      <c r="E5450" t="s">
        <v>750</v>
      </c>
      <c r="F5450" t="s">
        <v>105</v>
      </c>
      <c r="G5450" s="3">
        <v>93351.62</v>
      </c>
      <c r="H5450" s="3" t="str">
        <f>VLOOKUP($A5450&amp;$C5450&amp;$B5450,Mapping!$C:$G,3,0)</f>
        <v>Beauty</v>
      </c>
      <c r="I5450" t="str">
        <f>VLOOKUP($A5450&amp;$C5450&amp;$B5450,Mapping!$C:$G,4,0)</f>
        <v>ROC</v>
      </c>
      <c r="J5450" t="str">
        <f t="shared" si="85"/>
        <v>ROC BODY ANTICELULITICO</v>
      </c>
      <c r="K5450" t="str">
        <f>VLOOKUP($A5450&amp;$C5450&amp;$B5450,Mapping!$C:$G,5,0)</f>
        <v>Adult Skin Care</v>
      </c>
      <c r="L5450" t="str">
        <f>VLOOKUP(J5450&amp;H5450,Mapping!J:K,2,0)</f>
        <v>ROC Cuerpo</v>
      </c>
      <c r="M5450" t="str">
        <f>IF(OR(I5450="PIZ BUIN",I5450="LISTERINE"),VLOOKUP(E5450,MAPEO!C:D,2,0)&amp;" "&amp;H5450,VLOOKUP(E5450,MAPEO!C:D,2,0))</f>
        <v>RoC Anticeluliticos</v>
      </c>
      <c r="N5450" t="str">
        <f>VLOOKUP(F5450,MD!A:B,2,0)</f>
        <v>YTD 2015</v>
      </c>
    </row>
    <row r="5451" spans="1:14">
      <c r="A5451" t="s">
        <v>133</v>
      </c>
      <c r="B5451" t="s">
        <v>0</v>
      </c>
      <c r="C5451" t="s">
        <v>268</v>
      </c>
      <c r="D5451" t="s">
        <v>456</v>
      </c>
      <c r="E5451" t="s">
        <v>750</v>
      </c>
      <c r="F5451" t="s">
        <v>106</v>
      </c>
      <c r="G5451" s="3">
        <v>14174.57</v>
      </c>
      <c r="H5451" s="3" t="str">
        <f>VLOOKUP($A5451&amp;$C5451&amp;$B5451,Mapping!$C:$G,3,0)</f>
        <v>Beauty</v>
      </c>
      <c r="I5451" t="str">
        <f>VLOOKUP($A5451&amp;$C5451&amp;$B5451,Mapping!$C:$G,4,0)</f>
        <v>ROC</v>
      </c>
      <c r="J5451" t="str">
        <f t="shared" si="85"/>
        <v>ROC BODY ANTICELULITICO</v>
      </c>
      <c r="K5451" t="str">
        <f>VLOOKUP($A5451&amp;$C5451&amp;$B5451,Mapping!$C:$G,5,0)</f>
        <v>Adult Skin Care</v>
      </c>
      <c r="L5451" t="str">
        <f>VLOOKUP(J5451&amp;H5451,Mapping!J:K,2,0)</f>
        <v>ROC Cuerpo</v>
      </c>
      <c r="M5451" t="str">
        <f>IF(OR(I5451="PIZ BUIN",I5451="LISTERINE"),VLOOKUP(E5451,MAPEO!C:D,2,0)&amp;" "&amp;H5451,VLOOKUP(E5451,MAPEO!C:D,2,0))</f>
        <v>RoC Anticeluliticos</v>
      </c>
      <c r="N5451" t="str">
        <f>VLOOKUP(F5451,MD!A:B,2,0)</f>
        <v>YTD 2015</v>
      </c>
    </row>
    <row r="5452" spans="1:14">
      <c r="A5452" t="s">
        <v>133</v>
      </c>
      <c r="B5452" t="s">
        <v>0</v>
      </c>
      <c r="C5452" t="s">
        <v>268</v>
      </c>
      <c r="D5452" t="s">
        <v>456</v>
      </c>
      <c r="E5452" t="s">
        <v>750</v>
      </c>
      <c r="F5452" t="s">
        <v>108</v>
      </c>
      <c r="G5452" s="3">
        <v>-824.06</v>
      </c>
      <c r="H5452" s="3" t="str">
        <f>VLOOKUP($A5452&amp;$C5452&amp;$B5452,Mapping!$C:$G,3,0)</f>
        <v>Beauty</v>
      </c>
      <c r="I5452" t="str">
        <f>VLOOKUP($A5452&amp;$C5452&amp;$B5452,Mapping!$C:$G,4,0)</f>
        <v>ROC</v>
      </c>
      <c r="J5452" t="str">
        <f t="shared" si="85"/>
        <v>ROC BODY ANTICELULITICO</v>
      </c>
      <c r="K5452" t="str">
        <f>VLOOKUP($A5452&amp;$C5452&amp;$B5452,Mapping!$C:$G,5,0)</f>
        <v>Adult Skin Care</v>
      </c>
      <c r="L5452" t="str">
        <f>VLOOKUP(J5452&amp;H5452,Mapping!J:K,2,0)</f>
        <v>ROC Cuerpo</v>
      </c>
      <c r="M5452" t="str">
        <f>IF(OR(I5452="PIZ BUIN",I5452="LISTERINE"),VLOOKUP(E5452,MAPEO!C:D,2,0)&amp;" "&amp;H5452,VLOOKUP(E5452,MAPEO!C:D,2,0))</f>
        <v>RoC Anticeluliticos</v>
      </c>
      <c r="N5452">
        <f>VLOOKUP(F5452,MD!A:B,2,0)</f>
        <v>0</v>
      </c>
    </row>
    <row r="5453" spans="1:14">
      <c r="A5453" t="s">
        <v>133</v>
      </c>
      <c r="B5453" t="s">
        <v>0</v>
      </c>
      <c r="C5453" t="s">
        <v>268</v>
      </c>
      <c r="D5453" t="s">
        <v>456</v>
      </c>
      <c r="E5453" t="s">
        <v>750</v>
      </c>
      <c r="F5453" t="s">
        <v>109</v>
      </c>
      <c r="G5453" s="3">
        <v>-1188.7</v>
      </c>
      <c r="H5453" s="3" t="str">
        <f>VLOOKUP($A5453&amp;$C5453&amp;$B5453,Mapping!$C:$G,3,0)</f>
        <v>Beauty</v>
      </c>
      <c r="I5453" t="str">
        <f>VLOOKUP($A5453&amp;$C5453&amp;$B5453,Mapping!$C:$G,4,0)</f>
        <v>ROC</v>
      </c>
      <c r="J5453" t="str">
        <f t="shared" si="85"/>
        <v>ROC BODY ANTICELULITICO</v>
      </c>
      <c r="K5453" t="str">
        <f>VLOOKUP($A5453&amp;$C5453&amp;$B5453,Mapping!$C:$G,5,0)</f>
        <v>Adult Skin Care</v>
      </c>
      <c r="L5453" t="str">
        <f>VLOOKUP(J5453&amp;H5453,Mapping!J:K,2,0)</f>
        <v>ROC Cuerpo</v>
      </c>
      <c r="M5453" t="str">
        <f>IF(OR(I5453="PIZ BUIN",I5453="LISTERINE"),VLOOKUP(E5453,MAPEO!C:D,2,0)&amp;" "&amp;H5453,VLOOKUP(E5453,MAPEO!C:D,2,0))</f>
        <v>RoC Anticeluliticos</v>
      </c>
      <c r="N5453">
        <f>VLOOKUP(F5453,MD!A:B,2,0)</f>
        <v>0</v>
      </c>
    </row>
    <row r="5454" spans="1:14">
      <c r="A5454" t="s">
        <v>133</v>
      </c>
      <c r="B5454" t="s">
        <v>0</v>
      </c>
      <c r="C5454" t="s">
        <v>268</v>
      </c>
      <c r="D5454" t="s">
        <v>456</v>
      </c>
      <c r="E5454" t="s">
        <v>750</v>
      </c>
      <c r="F5454" t="s">
        <v>110</v>
      </c>
      <c r="G5454" s="3">
        <v>-4254.37</v>
      </c>
      <c r="H5454" s="3" t="str">
        <f>VLOOKUP($A5454&amp;$C5454&amp;$B5454,Mapping!$C:$G,3,0)</f>
        <v>Beauty</v>
      </c>
      <c r="I5454" t="str">
        <f>VLOOKUP($A5454&amp;$C5454&amp;$B5454,Mapping!$C:$G,4,0)</f>
        <v>ROC</v>
      </c>
      <c r="J5454" t="str">
        <f t="shared" si="85"/>
        <v>ROC BODY ANTICELULITICO</v>
      </c>
      <c r="K5454" t="str">
        <f>VLOOKUP($A5454&amp;$C5454&amp;$B5454,Mapping!$C:$G,5,0)</f>
        <v>Adult Skin Care</v>
      </c>
      <c r="L5454" t="str">
        <f>VLOOKUP(J5454&amp;H5454,Mapping!J:K,2,0)</f>
        <v>ROC Cuerpo</v>
      </c>
      <c r="M5454" t="str">
        <f>IF(OR(I5454="PIZ BUIN",I5454="LISTERINE"),VLOOKUP(E5454,MAPEO!C:D,2,0)&amp;" "&amp;H5454,VLOOKUP(E5454,MAPEO!C:D,2,0))</f>
        <v>RoC Anticeluliticos</v>
      </c>
      <c r="N5454">
        <f>VLOOKUP(F5454,MD!A:B,2,0)</f>
        <v>0</v>
      </c>
    </row>
    <row r="5455" spans="1:14">
      <c r="A5455" t="s">
        <v>133</v>
      </c>
      <c r="B5455" t="s">
        <v>0</v>
      </c>
      <c r="C5455" t="s">
        <v>268</v>
      </c>
      <c r="D5455" t="s">
        <v>456</v>
      </c>
      <c r="E5455" t="s">
        <v>750</v>
      </c>
      <c r="F5455" t="s">
        <v>111</v>
      </c>
      <c r="G5455" s="3">
        <v>-5464.34</v>
      </c>
      <c r="H5455" s="3" t="str">
        <f>VLOOKUP($A5455&amp;$C5455&amp;$B5455,Mapping!$C:$G,3,0)</f>
        <v>Beauty</v>
      </c>
      <c r="I5455" t="str">
        <f>VLOOKUP($A5455&amp;$C5455&amp;$B5455,Mapping!$C:$G,4,0)</f>
        <v>ROC</v>
      </c>
      <c r="J5455" t="str">
        <f t="shared" si="85"/>
        <v>ROC BODY ANTICELULITICO</v>
      </c>
      <c r="K5455" t="str">
        <f>VLOOKUP($A5455&amp;$C5455&amp;$B5455,Mapping!$C:$G,5,0)</f>
        <v>Adult Skin Care</v>
      </c>
      <c r="L5455" t="str">
        <f>VLOOKUP(J5455&amp;H5455,Mapping!J:K,2,0)</f>
        <v>ROC Cuerpo</v>
      </c>
      <c r="M5455" t="str">
        <f>IF(OR(I5455="PIZ BUIN",I5455="LISTERINE"),VLOOKUP(E5455,MAPEO!C:D,2,0)&amp;" "&amp;H5455,VLOOKUP(E5455,MAPEO!C:D,2,0))</f>
        <v>RoC Anticeluliticos</v>
      </c>
      <c r="N5455">
        <f>VLOOKUP(F5455,MD!A:B,2,0)</f>
        <v>0</v>
      </c>
    </row>
    <row r="5456" spans="1:14">
      <c r="A5456" t="s">
        <v>133</v>
      </c>
      <c r="B5456" t="s">
        <v>0</v>
      </c>
      <c r="C5456" t="s">
        <v>268</v>
      </c>
      <c r="D5456" t="s">
        <v>456</v>
      </c>
      <c r="E5456" t="s">
        <v>750</v>
      </c>
      <c r="F5456" t="s">
        <v>114</v>
      </c>
      <c r="G5456" s="3">
        <v>-18351.990000000002</v>
      </c>
      <c r="H5456" s="3" t="str">
        <f>VLOOKUP($A5456&amp;$C5456&amp;$B5456,Mapping!$C:$G,3,0)</f>
        <v>Beauty</v>
      </c>
      <c r="I5456" t="str">
        <f>VLOOKUP($A5456&amp;$C5456&amp;$B5456,Mapping!$C:$G,4,0)</f>
        <v>ROC</v>
      </c>
      <c r="J5456" t="str">
        <f t="shared" si="85"/>
        <v>ROC BODY ANTICELULITICO</v>
      </c>
      <c r="K5456" t="str">
        <f>VLOOKUP($A5456&amp;$C5456&amp;$B5456,Mapping!$C:$G,5,0)</f>
        <v>Adult Skin Care</v>
      </c>
      <c r="L5456" t="str">
        <f>VLOOKUP(J5456&amp;H5456,Mapping!J:K,2,0)</f>
        <v>ROC Cuerpo</v>
      </c>
      <c r="M5456" t="str">
        <f>IF(OR(I5456="PIZ BUIN",I5456="LISTERINE"),VLOOKUP(E5456,MAPEO!C:D,2,0)&amp;" "&amp;H5456,VLOOKUP(E5456,MAPEO!C:D,2,0))</f>
        <v>RoC Anticeluliticos</v>
      </c>
      <c r="N5456">
        <f>VLOOKUP(F5456,MD!A:B,2,0)</f>
        <v>0</v>
      </c>
    </row>
    <row r="5457" spans="1:14">
      <c r="A5457" t="s">
        <v>133</v>
      </c>
      <c r="B5457" t="s">
        <v>0</v>
      </c>
      <c r="C5457" t="s">
        <v>268</v>
      </c>
      <c r="D5457" t="s">
        <v>456</v>
      </c>
      <c r="E5457" t="s">
        <v>750</v>
      </c>
      <c r="F5457" t="s">
        <v>115</v>
      </c>
      <c r="G5457" s="3">
        <v>-5946.85</v>
      </c>
      <c r="H5457" s="3" t="str">
        <f>VLOOKUP($A5457&amp;$C5457&amp;$B5457,Mapping!$C:$G,3,0)</f>
        <v>Beauty</v>
      </c>
      <c r="I5457" t="str">
        <f>VLOOKUP($A5457&amp;$C5457&amp;$B5457,Mapping!$C:$G,4,0)</f>
        <v>ROC</v>
      </c>
      <c r="J5457" t="str">
        <f t="shared" si="85"/>
        <v>ROC BODY ANTICELULITICO</v>
      </c>
      <c r="K5457" t="str">
        <f>VLOOKUP($A5457&amp;$C5457&amp;$B5457,Mapping!$C:$G,5,0)</f>
        <v>Adult Skin Care</v>
      </c>
      <c r="L5457" t="str">
        <f>VLOOKUP(J5457&amp;H5457,Mapping!J:K,2,0)</f>
        <v>ROC Cuerpo</v>
      </c>
      <c r="M5457" t="str">
        <f>IF(OR(I5457="PIZ BUIN",I5457="LISTERINE"),VLOOKUP(E5457,MAPEO!C:D,2,0)&amp;" "&amp;H5457,VLOOKUP(E5457,MAPEO!C:D,2,0))</f>
        <v>RoC Anticeluliticos</v>
      </c>
      <c r="N5457" t="str">
        <f>VLOOKUP(F5457,MD!A:B,2,0)</f>
        <v>YTD 2016</v>
      </c>
    </row>
    <row r="5458" spans="1:14">
      <c r="A5458" t="s">
        <v>133</v>
      </c>
      <c r="B5458" t="s">
        <v>0</v>
      </c>
      <c r="C5458" t="s">
        <v>268</v>
      </c>
      <c r="D5458" t="s">
        <v>456</v>
      </c>
      <c r="E5458" t="s">
        <v>750</v>
      </c>
      <c r="F5458" t="s">
        <v>117</v>
      </c>
      <c r="G5458" s="3">
        <v>-2246.15</v>
      </c>
      <c r="H5458" s="3" t="str">
        <f>VLOOKUP($A5458&amp;$C5458&amp;$B5458,Mapping!$C:$G,3,0)</f>
        <v>Beauty</v>
      </c>
      <c r="I5458" t="str">
        <f>VLOOKUP($A5458&amp;$C5458&amp;$B5458,Mapping!$C:$G,4,0)</f>
        <v>ROC</v>
      </c>
      <c r="J5458" t="str">
        <f t="shared" si="85"/>
        <v>ROC BODY ANTICELULITICO</v>
      </c>
      <c r="K5458" t="str">
        <f>VLOOKUP($A5458&amp;$C5458&amp;$B5458,Mapping!$C:$G,5,0)</f>
        <v>Adult Skin Care</v>
      </c>
      <c r="L5458" t="str">
        <f>VLOOKUP(J5458&amp;H5458,Mapping!J:K,2,0)</f>
        <v>ROC Cuerpo</v>
      </c>
      <c r="M5458" t="str">
        <f>IF(OR(I5458="PIZ BUIN",I5458="LISTERINE"),VLOOKUP(E5458,MAPEO!C:D,2,0)&amp;" "&amp;H5458,VLOOKUP(E5458,MAPEO!C:D,2,0))</f>
        <v>RoC Anticeluliticos</v>
      </c>
      <c r="N5458" t="str">
        <f>VLOOKUP(F5458,MD!A:B,2,0)</f>
        <v>YTD 2016</v>
      </c>
    </row>
    <row r="5459" spans="1:14">
      <c r="A5459" t="s">
        <v>133</v>
      </c>
      <c r="B5459" t="s">
        <v>0</v>
      </c>
      <c r="C5459" t="s">
        <v>268</v>
      </c>
      <c r="D5459" t="s">
        <v>456</v>
      </c>
      <c r="E5459" t="s">
        <v>750</v>
      </c>
      <c r="F5459" t="s">
        <v>118</v>
      </c>
      <c r="G5459" s="3">
        <v>-1003.35</v>
      </c>
      <c r="H5459" s="3" t="str">
        <f>VLOOKUP($A5459&amp;$C5459&amp;$B5459,Mapping!$C:$G,3,0)</f>
        <v>Beauty</v>
      </c>
      <c r="I5459" t="str">
        <f>VLOOKUP($A5459&amp;$C5459&amp;$B5459,Mapping!$C:$G,4,0)</f>
        <v>ROC</v>
      </c>
      <c r="J5459" t="str">
        <f t="shared" si="85"/>
        <v>ROC BODY ANTICELULITICO</v>
      </c>
      <c r="K5459" t="str">
        <f>VLOOKUP($A5459&amp;$C5459&amp;$B5459,Mapping!$C:$G,5,0)</f>
        <v>Adult Skin Care</v>
      </c>
      <c r="L5459" t="str">
        <f>VLOOKUP(J5459&amp;H5459,Mapping!J:K,2,0)</f>
        <v>ROC Cuerpo</v>
      </c>
      <c r="M5459" t="str">
        <f>IF(OR(I5459="PIZ BUIN",I5459="LISTERINE"),VLOOKUP(E5459,MAPEO!C:D,2,0)&amp;" "&amp;H5459,VLOOKUP(E5459,MAPEO!C:D,2,0))</f>
        <v>RoC Anticeluliticos</v>
      </c>
      <c r="N5459" t="str">
        <f>VLOOKUP(F5459,MD!A:B,2,0)</f>
        <v>YTD 2016</v>
      </c>
    </row>
    <row r="5460" spans="1:14">
      <c r="A5460" t="s">
        <v>133</v>
      </c>
      <c r="B5460" t="s">
        <v>0</v>
      </c>
      <c r="C5460" t="s">
        <v>268</v>
      </c>
      <c r="D5460" t="s">
        <v>456</v>
      </c>
      <c r="E5460" t="s">
        <v>751</v>
      </c>
      <c r="F5460" t="s">
        <v>482</v>
      </c>
      <c r="G5460" s="3">
        <v>70.56</v>
      </c>
      <c r="H5460" s="3" t="str">
        <f>VLOOKUP($A5460&amp;$C5460&amp;$B5460,Mapping!$C:$G,3,0)</f>
        <v>Beauty</v>
      </c>
      <c r="I5460" t="str">
        <f>VLOOKUP($A5460&amp;$C5460&amp;$B5460,Mapping!$C:$G,4,0)</f>
        <v>ROC</v>
      </c>
      <c r="J5460" t="str">
        <f t="shared" si="85"/>
        <v>ROC BODY DISPLAY MIXTO</v>
      </c>
      <c r="K5460" t="str">
        <f>VLOOKUP($A5460&amp;$C5460&amp;$B5460,Mapping!$C:$G,5,0)</f>
        <v>Adult Skin Care</v>
      </c>
      <c r="L5460" t="str">
        <f>VLOOKUP(J5460&amp;H5460,Mapping!J:K,2,0)</f>
        <v>ROC Cuerpo</v>
      </c>
      <c r="M5460" t="str">
        <f>IF(OR(I5460="PIZ BUIN",I5460="LISTERINE"),VLOOKUP(E5460,MAPEO!C:D,2,0)&amp;" "&amp;H5460,VLOOKUP(E5460,MAPEO!C:D,2,0))</f>
        <v>RoC Anticeluliticos</v>
      </c>
      <c r="N5460">
        <f>VLOOKUP(F5460,MD!A:B,2,0)</f>
        <v>0</v>
      </c>
    </row>
    <row r="5461" spans="1:14">
      <c r="A5461" t="s">
        <v>133</v>
      </c>
      <c r="B5461" t="s">
        <v>0</v>
      </c>
      <c r="C5461" t="s">
        <v>268</v>
      </c>
      <c r="D5461" t="s">
        <v>456</v>
      </c>
      <c r="E5461" t="s">
        <v>751</v>
      </c>
      <c r="F5461" t="s">
        <v>483</v>
      </c>
      <c r="G5461" s="3">
        <v>-1898.5</v>
      </c>
      <c r="H5461" s="3" t="str">
        <f>VLOOKUP($A5461&amp;$C5461&amp;$B5461,Mapping!$C:$G,3,0)</f>
        <v>Beauty</v>
      </c>
      <c r="I5461" t="str">
        <f>VLOOKUP($A5461&amp;$C5461&amp;$B5461,Mapping!$C:$G,4,0)</f>
        <v>ROC</v>
      </c>
      <c r="J5461" t="str">
        <f t="shared" si="85"/>
        <v>ROC BODY DISPLAY MIXTO</v>
      </c>
      <c r="K5461" t="str">
        <f>VLOOKUP($A5461&amp;$C5461&amp;$B5461,Mapping!$C:$G,5,0)</f>
        <v>Adult Skin Care</v>
      </c>
      <c r="L5461" t="str">
        <f>VLOOKUP(J5461&amp;H5461,Mapping!J:K,2,0)</f>
        <v>ROC Cuerpo</v>
      </c>
      <c r="M5461" t="str">
        <f>IF(OR(I5461="PIZ BUIN",I5461="LISTERINE"),VLOOKUP(E5461,MAPEO!C:D,2,0)&amp;" "&amp;H5461,VLOOKUP(E5461,MAPEO!C:D,2,0))</f>
        <v>RoC Anticeluliticos</v>
      </c>
      <c r="N5461">
        <f>VLOOKUP(F5461,MD!A:B,2,0)</f>
        <v>0</v>
      </c>
    </row>
    <row r="5462" spans="1:14">
      <c r="A5462" t="s">
        <v>133</v>
      </c>
      <c r="B5462" t="s">
        <v>0</v>
      </c>
      <c r="C5462" t="s">
        <v>268</v>
      </c>
      <c r="D5462" t="s">
        <v>456</v>
      </c>
      <c r="E5462" t="s">
        <v>751</v>
      </c>
      <c r="F5462" t="s">
        <v>484</v>
      </c>
      <c r="G5462" s="3">
        <v>48470.87</v>
      </c>
      <c r="H5462" s="3" t="str">
        <f>VLOOKUP($A5462&amp;$C5462&amp;$B5462,Mapping!$C:$G,3,0)</f>
        <v>Beauty</v>
      </c>
      <c r="I5462" t="str">
        <f>VLOOKUP($A5462&amp;$C5462&amp;$B5462,Mapping!$C:$G,4,0)</f>
        <v>ROC</v>
      </c>
      <c r="J5462" t="str">
        <f t="shared" si="85"/>
        <v>ROC BODY DISPLAY MIXTO</v>
      </c>
      <c r="K5462" t="str">
        <f>VLOOKUP($A5462&amp;$C5462&amp;$B5462,Mapping!$C:$G,5,0)</f>
        <v>Adult Skin Care</v>
      </c>
      <c r="L5462" t="str">
        <f>VLOOKUP(J5462&amp;H5462,Mapping!J:K,2,0)</f>
        <v>ROC Cuerpo</v>
      </c>
      <c r="M5462" t="str">
        <f>IF(OR(I5462="PIZ BUIN",I5462="LISTERINE"),VLOOKUP(E5462,MAPEO!C:D,2,0)&amp;" "&amp;H5462,VLOOKUP(E5462,MAPEO!C:D,2,0))</f>
        <v>RoC Anticeluliticos</v>
      </c>
      <c r="N5462">
        <f>VLOOKUP(F5462,MD!A:B,2,0)</f>
        <v>0</v>
      </c>
    </row>
    <row r="5463" spans="1:14">
      <c r="A5463" t="s">
        <v>133</v>
      </c>
      <c r="B5463" t="s">
        <v>0</v>
      </c>
      <c r="C5463" t="s">
        <v>268</v>
      </c>
      <c r="D5463" t="s">
        <v>456</v>
      </c>
      <c r="E5463" t="s">
        <v>751</v>
      </c>
      <c r="F5463" t="s">
        <v>485</v>
      </c>
      <c r="G5463" s="3">
        <v>27548.36</v>
      </c>
      <c r="H5463" s="3" t="str">
        <f>VLOOKUP($A5463&amp;$C5463&amp;$B5463,Mapping!$C:$G,3,0)</f>
        <v>Beauty</v>
      </c>
      <c r="I5463" t="str">
        <f>VLOOKUP($A5463&amp;$C5463&amp;$B5463,Mapping!$C:$G,4,0)</f>
        <v>ROC</v>
      </c>
      <c r="J5463" t="str">
        <f t="shared" si="85"/>
        <v>ROC BODY DISPLAY MIXTO</v>
      </c>
      <c r="K5463" t="str">
        <f>VLOOKUP($A5463&amp;$C5463&amp;$B5463,Mapping!$C:$G,5,0)</f>
        <v>Adult Skin Care</v>
      </c>
      <c r="L5463" t="str">
        <f>VLOOKUP(J5463&amp;H5463,Mapping!J:K,2,0)</f>
        <v>ROC Cuerpo</v>
      </c>
      <c r="M5463" t="str">
        <f>IF(OR(I5463="PIZ BUIN",I5463="LISTERINE"),VLOOKUP(E5463,MAPEO!C:D,2,0)&amp;" "&amp;H5463,VLOOKUP(E5463,MAPEO!C:D,2,0))</f>
        <v>RoC Anticeluliticos</v>
      </c>
      <c r="N5463">
        <f>VLOOKUP(F5463,MD!A:B,2,0)</f>
        <v>0</v>
      </c>
    </row>
    <row r="5464" spans="1:14">
      <c r="A5464" t="s">
        <v>133</v>
      </c>
      <c r="B5464" t="s">
        <v>0</v>
      </c>
      <c r="C5464" t="s">
        <v>268</v>
      </c>
      <c r="D5464" t="s">
        <v>456</v>
      </c>
      <c r="E5464" t="s">
        <v>751</v>
      </c>
      <c r="F5464" t="s">
        <v>486</v>
      </c>
      <c r="G5464" s="3">
        <v>14527.16</v>
      </c>
      <c r="H5464" s="3" t="str">
        <f>VLOOKUP($A5464&amp;$C5464&amp;$B5464,Mapping!$C:$G,3,0)</f>
        <v>Beauty</v>
      </c>
      <c r="I5464" t="str">
        <f>VLOOKUP($A5464&amp;$C5464&amp;$B5464,Mapping!$C:$G,4,0)</f>
        <v>ROC</v>
      </c>
      <c r="J5464" t="str">
        <f t="shared" si="85"/>
        <v>ROC BODY DISPLAY MIXTO</v>
      </c>
      <c r="K5464" t="str">
        <f>VLOOKUP($A5464&amp;$C5464&amp;$B5464,Mapping!$C:$G,5,0)</f>
        <v>Adult Skin Care</v>
      </c>
      <c r="L5464" t="str">
        <f>VLOOKUP(J5464&amp;H5464,Mapping!J:K,2,0)</f>
        <v>ROC Cuerpo</v>
      </c>
      <c r="M5464" t="str">
        <f>IF(OR(I5464="PIZ BUIN",I5464="LISTERINE"),VLOOKUP(E5464,MAPEO!C:D,2,0)&amp;" "&amp;H5464,VLOOKUP(E5464,MAPEO!C:D,2,0))</f>
        <v>RoC Anticeluliticos</v>
      </c>
      <c r="N5464">
        <f>VLOOKUP(F5464,MD!A:B,2,0)</f>
        <v>0</v>
      </c>
    </row>
    <row r="5465" spans="1:14">
      <c r="A5465" t="s">
        <v>133</v>
      </c>
      <c r="B5465" t="s">
        <v>0</v>
      </c>
      <c r="C5465" t="s">
        <v>268</v>
      </c>
      <c r="D5465" t="s">
        <v>456</v>
      </c>
      <c r="E5465" t="s">
        <v>751</v>
      </c>
      <c r="F5465" t="s">
        <v>487</v>
      </c>
      <c r="G5465" s="3">
        <v>1051.46</v>
      </c>
      <c r="H5465" s="3" t="str">
        <f>VLOOKUP($A5465&amp;$C5465&amp;$B5465,Mapping!$C:$G,3,0)</f>
        <v>Beauty</v>
      </c>
      <c r="I5465" t="str">
        <f>VLOOKUP($A5465&amp;$C5465&amp;$B5465,Mapping!$C:$G,4,0)</f>
        <v>ROC</v>
      </c>
      <c r="J5465" t="str">
        <f t="shared" si="85"/>
        <v>ROC BODY DISPLAY MIXTO</v>
      </c>
      <c r="K5465" t="str">
        <f>VLOOKUP($A5465&amp;$C5465&amp;$B5465,Mapping!$C:$G,5,0)</f>
        <v>Adult Skin Care</v>
      </c>
      <c r="L5465" t="str">
        <f>VLOOKUP(J5465&amp;H5465,Mapping!J:K,2,0)</f>
        <v>ROC Cuerpo</v>
      </c>
      <c r="M5465" t="str">
        <f>IF(OR(I5465="PIZ BUIN",I5465="LISTERINE"),VLOOKUP(E5465,MAPEO!C:D,2,0)&amp;" "&amp;H5465,VLOOKUP(E5465,MAPEO!C:D,2,0))</f>
        <v>RoC Anticeluliticos</v>
      </c>
      <c r="N5465">
        <f>VLOOKUP(F5465,MD!A:B,2,0)</f>
        <v>0</v>
      </c>
    </row>
    <row r="5466" spans="1:14">
      <c r="A5466" t="s">
        <v>133</v>
      </c>
      <c r="B5466" t="s">
        <v>0</v>
      </c>
      <c r="C5466" t="s">
        <v>268</v>
      </c>
      <c r="D5466" t="s">
        <v>456</v>
      </c>
      <c r="E5466" t="s">
        <v>751</v>
      </c>
      <c r="F5466" t="s">
        <v>488</v>
      </c>
      <c r="G5466" s="3">
        <v>-400.28</v>
      </c>
      <c r="H5466" s="3" t="str">
        <f>VLOOKUP($A5466&amp;$C5466&amp;$B5466,Mapping!$C:$G,3,0)</f>
        <v>Beauty</v>
      </c>
      <c r="I5466" t="str">
        <f>VLOOKUP($A5466&amp;$C5466&amp;$B5466,Mapping!$C:$G,4,0)</f>
        <v>ROC</v>
      </c>
      <c r="J5466" t="str">
        <f t="shared" si="85"/>
        <v>ROC BODY DISPLAY MIXTO</v>
      </c>
      <c r="K5466" t="str">
        <f>VLOOKUP($A5466&amp;$C5466&amp;$B5466,Mapping!$C:$G,5,0)</f>
        <v>Adult Skin Care</v>
      </c>
      <c r="L5466" t="str">
        <f>VLOOKUP(J5466&amp;H5466,Mapping!J:K,2,0)</f>
        <v>ROC Cuerpo</v>
      </c>
      <c r="M5466" t="str">
        <f>IF(OR(I5466="PIZ BUIN",I5466="LISTERINE"),VLOOKUP(E5466,MAPEO!C:D,2,0)&amp;" "&amp;H5466,VLOOKUP(E5466,MAPEO!C:D,2,0))</f>
        <v>RoC Anticeluliticos</v>
      </c>
      <c r="N5466">
        <f>VLOOKUP(F5466,MD!A:B,2,0)</f>
        <v>0</v>
      </c>
    </row>
    <row r="5467" spans="1:14">
      <c r="A5467" t="s">
        <v>133</v>
      </c>
      <c r="B5467" t="s">
        <v>0</v>
      </c>
      <c r="C5467" t="s">
        <v>268</v>
      </c>
      <c r="D5467" t="s">
        <v>456</v>
      </c>
      <c r="E5467" t="s">
        <v>751</v>
      </c>
      <c r="F5467" t="s">
        <v>489</v>
      </c>
      <c r="G5467" s="3">
        <v>-832.11</v>
      </c>
      <c r="H5467" s="3" t="str">
        <f>VLOOKUP($A5467&amp;$C5467&amp;$B5467,Mapping!$C:$G,3,0)</f>
        <v>Beauty</v>
      </c>
      <c r="I5467" t="str">
        <f>VLOOKUP($A5467&amp;$C5467&amp;$B5467,Mapping!$C:$G,4,0)</f>
        <v>ROC</v>
      </c>
      <c r="J5467" t="str">
        <f t="shared" si="85"/>
        <v>ROC BODY DISPLAY MIXTO</v>
      </c>
      <c r="K5467" t="str">
        <f>VLOOKUP($A5467&amp;$C5467&amp;$B5467,Mapping!$C:$G,5,0)</f>
        <v>Adult Skin Care</v>
      </c>
      <c r="L5467" t="str">
        <f>VLOOKUP(J5467&amp;H5467,Mapping!J:K,2,0)</f>
        <v>ROC Cuerpo</v>
      </c>
      <c r="M5467" t="str">
        <f>IF(OR(I5467="PIZ BUIN",I5467="LISTERINE"),VLOOKUP(E5467,MAPEO!C:D,2,0)&amp;" "&amp;H5467,VLOOKUP(E5467,MAPEO!C:D,2,0))</f>
        <v>RoC Anticeluliticos</v>
      </c>
      <c r="N5467">
        <f>VLOOKUP(F5467,MD!A:B,2,0)</f>
        <v>0</v>
      </c>
    </row>
    <row r="5468" spans="1:14">
      <c r="A5468" t="s">
        <v>133</v>
      </c>
      <c r="B5468" t="s">
        <v>0</v>
      </c>
      <c r="C5468" t="s">
        <v>268</v>
      </c>
      <c r="D5468" t="s">
        <v>456</v>
      </c>
      <c r="E5468" t="s">
        <v>751</v>
      </c>
      <c r="F5468" t="s">
        <v>490</v>
      </c>
      <c r="G5468" s="3">
        <v>3532.28</v>
      </c>
      <c r="H5468" s="3" t="str">
        <f>VLOOKUP($A5468&amp;$C5468&amp;$B5468,Mapping!$C:$G,3,0)</f>
        <v>Beauty</v>
      </c>
      <c r="I5468" t="str">
        <f>VLOOKUP($A5468&amp;$C5468&amp;$B5468,Mapping!$C:$G,4,0)</f>
        <v>ROC</v>
      </c>
      <c r="J5468" t="str">
        <f t="shared" si="85"/>
        <v>ROC BODY DISPLAY MIXTO</v>
      </c>
      <c r="K5468" t="str">
        <f>VLOOKUP($A5468&amp;$C5468&amp;$B5468,Mapping!$C:$G,5,0)</f>
        <v>Adult Skin Care</v>
      </c>
      <c r="L5468" t="str">
        <f>VLOOKUP(J5468&amp;H5468,Mapping!J:K,2,0)</f>
        <v>ROC Cuerpo</v>
      </c>
      <c r="M5468" t="str">
        <f>IF(OR(I5468="PIZ BUIN",I5468="LISTERINE"),VLOOKUP(E5468,MAPEO!C:D,2,0)&amp;" "&amp;H5468,VLOOKUP(E5468,MAPEO!C:D,2,0))</f>
        <v>RoC Anticeluliticos</v>
      </c>
      <c r="N5468">
        <f>VLOOKUP(F5468,MD!A:B,2,0)</f>
        <v>0</v>
      </c>
    </row>
    <row r="5469" spans="1:14">
      <c r="A5469" t="s">
        <v>133</v>
      </c>
      <c r="B5469" t="s">
        <v>0</v>
      </c>
      <c r="C5469" t="s">
        <v>268</v>
      </c>
      <c r="D5469" t="s">
        <v>456</v>
      </c>
      <c r="E5469" t="s">
        <v>751</v>
      </c>
      <c r="F5469" t="s">
        <v>491</v>
      </c>
      <c r="G5469" s="3">
        <v>-42.38</v>
      </c>
      <c r="H5469" s="3" t="str">
        <f>VLOOKUP($A5469&amp;$C5469&amp;$B5469,Mapping!$C:$G,3,0)</f>
        <v>Beauty</v>
      </c>
      <c r="I5469" t="str">
        <f>VLOOKUP($A5469&amp;$C5469&amp;$B5469,Mapping!$C:$G,4,0)</f>
        <v>ROC</v>
      </c>
      <c r="J5469" t="str">
        <f t="shared" si="85"/>
        <v>ROC BODY DISPLAY MIXTO</v>
      </c>
      <c r="K5469" t="str">
        <f>VLOOKUP($A5469&amp;$C5469&amp;$B5469,Mapping!$C:$G,5,0)</f>
        <v>Adult Skin Care</v>
      </c>
      <c r="L5469" t="str">
        <f>VLOOKUP(J5469&amp;H5469,Mapping!J:K,2,0)</f>
        <v>ROC Cuerpo</v>
      </c>
      <c r="M5469" t="str">
        <f>IF(OR(I5469="PIZ BUIN",I5469="LISTERINE"),VLOOKUP(E5469,MAPEO!C:D,2,0)&amp;" "&amp;H5469,VLOOKUP(E5469,MAPEO!C:D,2,0))</f>
        <v>RoC Anticeluliticos</v>
      </c>
      <c r="N5469">
        <f>VLOOKUP(F5469,MD!A:B,2,0)</f>
        <v>0</v>
      </c>
    </row>
    <row r="5470" spans="1:14">
      <c r="A5470" t="s">
        <v>133</v>
      </c>
      <c r="B5470" t="s">
        <v>0</v>
      </c>
      <c r="C5470" t="s">
        <v>268</v>
      </c>
      <c r="D5470" t="s">
        <v>456</v>
      </c>
      <c r="E5470" t="s">
        <v>751</v>
      </c>
      <c r="F5470" t="s">
        <v>492</v>
      </c>
      <c r="G5470" s="3">
        <v>1116.48</v>
      </c>
      <c r="H5470" s="3" t="str">
        <f>VLOOKUP($A5470&amp;$C5470&amp;$B5470,Mapping!$C:$G,3,0)</f>
        <v>Beauty</v>
      </c>
      <c r="I5470" t="str">
        <f>VLOOKUP($A5470&amp;$C5470&amp;$B5470,Mapping!$C:$G,4,0)</f>
        <v>ROC</v>
      </c>
      <c r="J5470" t="str">
        <f t="shared" si="85"/>
        <v>ROC BODY DISPLAY MIXTO</v>
      </c>
      <c r="K5470" t="str">
        <f>VLOOKUP($A5470&amp;$C5470&amp;$B5470,Mapping!$C:$G,5,0)</f>
        <v>Adult Skin Care</v>
      </c>
      <c r="L5470" t="str">
        <f>VLOOKUP(J5470&amp;H5470,Mapping!J:K,2,0)</f>
        <v>ROC Cuerpo</v>
      </c>
      <c r="M5470" t="str">
        <f>IF(OR(I5470="PIZ BUIN",I5470="LISTERINE"),VLOOKUP(E5470,MAPEO!C:D,2,0)&amp;" "&amp;H5470,VLOOKUP(E5470,MAPEO!C:D,2,0))</f>
        <v>RoC Anticeluliticos</v>
      </c>
      <c r="N5470">
        <f>VLOOKUP(F5470,MD!A:B,2,0)</f>
        <v>0</v>
      </c>
    </row>
    <row r="5471" spans="1:14">
      <c r="A5471" t="s">
        <v>133</v>
      </c>
      <c r="B5471" t="s">
        <v>0</v>
      </c>
      <c r="C5471" t="s">
        <v>268</v>
      </c>
      <c r="D5471" t="s">
        <v>456</v>
      </c>
      <c r="E5471" t="s">
        <v>751</v>
      </c>
      <c r="F5471" t="s">
        <v>493</v>
      </c>
      <c r="G5471" s="3">
        <v>-10533.74</v>
      </c>
      <c r="H5471" s="3" t="str">
        <f>VLOOKUP($A5471&amp;$C5471&amp;$B5471,Mapping!$C:$G,3,0)</f>
        <v>Beauty</v>
      </c>
      <c r="I5471" t="str">
        <f>VLOOKUP($A5471&amp;$C5471&amp;$B5471,Mapping!$C:$G,4,0)</f>
        <v>ROC</v>
      </c>
      <c r="J5471" t="str">
        <f t="shared" si="85"/>
        <v>ROC BODY DISPLAY MIXTO</v>
      </c>
      <c r="K5471" t="str">
        <f>VLOOKUP($A5471&amp;$C5471&amp;$B5471,Mapping!$C:$G,5,0)</f>
        <v>Adult Skin Care</v>
      </c>
      <c r="L5471" t="str">
        <f>VLOOKUP(J5471&amp;H5471,Mapping!J:K,2,0)</f>
        <v>ROC Cuerpo</v>
      </c>
      <c r="M5471" t="str">
        <f>IF(OR(I5471="PIZ BUIN",I5471="LISTERINE"),VLOOKUP(E5471,MAPEO!C:D,2,0)&amp;" "&amp;H5471,VLOOKUP(E5471,MAPEO!C:D,2,0))</f>
        <v>RoC Anticeluliticos</v>
      </c>
      <c r="N5471">
        <f>VLOOKUP(F5471,MD!A:B,2,0)</f>
        <v>0</v>
      </c>
    </row>
    <row r="5472" spans="1:14">
      <c r="A5472" t="s">
        <v>133</v>
      </c>
      <c r="B5472" t="s">
        <v>0</v>
      </c>
      <c r="C5472" t="s">
        <v>268</v>
      </c>
      <c r="D5472" t="s">
        <v>456</v>
      </c>
      <c r="E5472" t="s">
        <v>752</v>
      </c>
      <c r="F5472" t="s">
        <v>482</v>
      </c>
      <c r="G5472" s="3">
        <v>-656.71</v>
      </c>
      <c r="H5472" s="3" t="str">
        <f>VLOOKUP($A5472&amp;$C5472&amp;$B5472,Mapping!$C:$G,3,0)</f>
        <v>Beauty</v>
      </c>
      <c r="I5472" t="str">
        <f>VLOOKUP($A5472&amp;$C5472&amp;$B5472,Mapping!$C:$G,4,0)</f>
        <v>ROC</v>
      </c>
      <c r="J5472" t="str">
        <f t="shared" si="85"/>
        <v>ROC BODY OTHER TRATAMIENTO</v>
      </c>
      <c r="K5472" t="str">
        <f>VLOOKUP($A5472&amp;$C5472&amp;$B5472,Mapping!$C:$G,5,0)</f>
        <v>Adult Skin Care</v>
      </c>
      <c r="L5472" t="str">
        <f>VLOOKUP(J5472&amp;H5472,Mapping!J:K,2,0)</f>
        <v>ROC Cuerpo</v>
      </c>
      <c r="M5472" t="str">
        <f>IF(OR(I5472="PIZ BUIN",I5472="LISTERINE"),VLOOKUP(E5472,MAPEO!C:D,2,0)&amp;" "&amp;H5472,VLOOKUP(E5472,MAPEO!C:D,2,0))</f>
        <v>RoC Anticeluliticos</v>
      </c>
      <c r="N5472">
        <f>VLOOKUP(F5472,MD!A:B,2,0)</f>
        <v>0</v>
      </c>
    </row>
    <row r="5473" spans="1:14">
      <c r="A5473" t="s">
        <v>133</v>
      </c>
      <c r="B5473" t="s">
        <v>0</v>
      </c>
      <c r="C5473" t="s">
        <v>268</v>
      </c>
      <c r="D5473" t="s">
        <v>456</v>
      </c>
      <c r="E5473" t="s">
        <v>752</v>
      </c>
      <c r="F5473" t="s">
        <v>483</v>
      </c>
      <c r="G5473" s="3">
        <v>-6526.9</v>
      </c>
      <c r="H5473" s="3" t="str">
        <f>VLOOKUP($A5473&amp;$C5473&amp;$B5473,Mapping!$C:$G,3,0)</f>
        <v>Beauty</v>
      </c>
      <c r="I5473" t="str">
        <f>VLOOKUP($A5473&amp;$C5473&amp;$B5473,Mapping!$C:$G,4,0)</f>
        <v>ROC</v>
      </c>
      <c r="J5473" t="str">
        <f t="shared" si="85"/>
        <v>ROC BODY OTHER TRATAMIENTO</v>
      </c>
      <c r="K5473" t="str">
        <f>VLOOKUP($A5473&amp;$C5473&amp;$B5473,Mapping!$C:$G,5,0)</f>
        <v>Adult Skin Care</v>
      </c>
      <c r="L5473" t="str">
        <f>VLOOKUP(J5473&amp;H5473,Mapping!J:K,2,0)</f>
        <v>ROC Cuerpo</v>
      </c>
      <c r="M5473" t="str">
        <f>IF(OR(I5473="PIZ BUIN",I5473="LISTERINE"),VLOOKUP(E5473,MAPEO!C:D,2,0)&amp;" "&amp;H5473,VLOOKUP(E5473,MAPEO!C:D,2,0))</f>
        <v>RoC Anticeluliticos</v>
      </c>
      <c r="N5473">
        <f>VLOOKUP(F5473,MD!A:B,2,0)</f>
        <v>0</v>
      </c>
    </row>
    <row r="5474" spans="1:14">
      <c r="A5474" t="s">
        <v>133</v>
      </c>
      <c r="B5474" t="s">
        <v>0</v>
      </c>
      <c r="C5474" t="s">
        <v>268</v>
      </c>
      <c r="D5474" t="s">
        <v>456</v>
      </c>
      <c r="E5474" t="s">
        <v>752</v>
      </c>
      <c r="F5474" t="s">
        <v>484</v>
      </c>
      <c r="G5474" s="3">
        <v>-31830.74</v>
      </c>
      <c r="H5474" s="3" t="str">
        <f>VLOOKUP($A5474&amp;$C5474&amp;$B5474,Mapping!$C:$G,3,0)</f>
        <v>Beauty</v>
      </c>
      <c r="I5474" t="str">
        <f>VLOOKUP($A5474&amp;$C5474&amp;$B5474,Mapping!$C:$G,4,0)</f>
        <v>ROC</v>
      </c>
      <c r="J5474" t="str">
        <f t="shared" si="85"/>
        <v>ROC BODY OTHER TRATAMIENTO</v>
      </c>
      <c r="K5474" t="str">
        <f>VLOOKUP($A5474&amp;$C5474&amp;$B5474,Mapping!$C:$G,5,0)</f>
        <v>Adult Skin Care</v>
      </c>
      <c r="L5474" t="str">
        <f>VLOOKUP(J5474&amp;H5474,Mapping!J:K,2,0)</f>
        <v>ROC Cuerpo</v>
      </c>
      <c r="M5474" t="str">
        <f>IF(OR(I5474="PIZ BUIN",I5474="LISTERINE"),VLOOKUP(E5474,MAPEO!C:D,2,0)&amp;" "&amp;H5474,VLOOKUP(E5474,MAPEO!C:D,2,0))</f>
        <v>RoC Anticeluliticos</v>
      </c>
      <c r="N5474">
        <f>VLOOKUP(F5474,MD!A:B,2,0)</f>
        <v>0</v>
      </c>
    </row>
    <row r="5475" spans="1:14">
      <c r="A5475" t="s">
        <v>133</v>
      </c>
      <c r="B5475" t="s">
        <v>0</v>
      </c>
      <c r="C5475" t="s">
        <v>268</v>
      </c>
      <c r="D5475" t="s">
        <v>456</v>
      </c>
      <c r="E5475" t="s">
        <v>752</v>
      </c>
      <c r="F5475" t="s">
        <v>485</v>
      </c>
      <c r="G5475" s="3">
        <v>-2555.0100000000002</v>
      </c>
      <c r="H5475" s="3" t="str">
        <f>VLOOKUP($A5475&amp;$C5475&amp;$B5475,Mapping!$C:$G,3,0)</f>
        <v>Beauty</v>
      </c>
      <c r="I5475" t="str">
        <f>VLOOKUP($A5475&amp;$C5475&amp;$B5475,Mapping!$C:$G,4,0)</f>
        <v>ROC</v>
      </c>
      <c r="J5475" t="str">
        <f t="shared" si="85"/>
        <v>ROC BODY OTHER TRATAMIENTO</v>
      </c>
      <c r="K5475" t="str">
        <f>VLOOKUP($A5475&amp;$C5475&amp;$B5475,Mapping!$C:$G,5,0)</f>
        <v>Adult Skin Care</v>
      </c>
      <c r="L5475" t="str">
        <f>VLOOKUP(J5475&amp;H5475,Mapping!J:K,2,0)</f>
        <v>ROC Cuerpo</v>
      </c>
      <c r="M5475" t="str">
        <f>IF(OR(I5475="PIZ BUIN",I5475="LISTERINE"),VLOOKUP(E5475,MAPEO!C:D,2,0)&amp;" "&amp;H5475,VLOOKUP(E5475,MAPEO!C:D,2,0))</f>
        <v>RoC Anticeluliticos</v>
      </c>
      <c r="N5475">
        <f>VLOOKUP(F5475,MD!A:B,2,0)</f>
        <v>0</v>
      </c>
    </row>
    <row r="5476" spans="1:14">
      <c r="A5476" t="s">
        <v>133</v>
      </c>
      <c r="B5476" t="s">
        <v>0</v>
      </c>
      <c r="C5476" t="s">
        <v>268</v>
      </c>
      <c r="D5476" t="s">
        <v>456</v>
      </c>
      <c r="E5476" t="s">
        <v>752</v>
      </c>
      <c r="F5476" t="s">
        <v>486</v>
      </c>
      <c r="G5476" s="3">
        <v>-1454.27</v>
      </c>
      <c r="H5476" s="3" t="str">
        <f>VLOOKUP($A5476&amp;$C5476&amp;$B5476,Mapping!$C:$G,3,0)</f>
        <v>Beauty</v>
      </c>
      <c r="I5476" t="str">
        <f>VLOOKUP($A5476&amp;$C5476&amp;$B5476,Mapping!$C:$G,4,0)</f>
        <v>ROC</v>
      </c>
      <c r="J5476" t="str">
        <f t="shared" si="85"/>
        <v>ROC BODY OTHER TRATAMIENTO</v>
      </c>
      <c r="K5476" t="str">
        <f>VLOOKUP($A5476&amp;$C5476&amp;$B5476,Mapping!$C:$G,5,0)</f>
        <v>Adult Skin Care</v>
      </c>
      <c r="L5476" t="str">
        <f>VLOOKUP(J5476&amp;H5476,Mapping!J:K,2,0)</f>
        <v>ROC Cuerpo</v>
      </c>
      <c r="M5476" t="str">
        <f>IF(OR(I5476="PIZ BUIN",I5476="LISTERINE"),VLOOKUP(E5476,MAPEO!C:D,2,0)&amp;" "&amp;H5476,VLOOKUP(E5476,MAPEO!C:D,2,0))</f>
        <v>RoC Anticeluliticos</v>
      </c>
      <c r="N5476">
        <f>VLOOKUP(F5476,MD!A:B,2,0)</f>
        <v>0</v>
      </c>
    </row>
    <row r="5477" spans="1:14">
      <c r="A5477" t="s">
        <v>133</v>
      </c>
      <c r="B5477" t="s">
        <v>0</v>
      </c>
      <c r="C5477" t="s">
        <v>268</v>
      </c>
      <c r="D5477" t="s">
        <v>456</v>
      </c>
      <c r="E5477" t="s">
        <v>752</v>
      </c>
      <c r="F5477" t="s">
        <v>487</v>
      </c>
      <c r="G5477" s="3">
        <v>655.78</v>
      </c>
      <c r="H5477" s="3" t="str">
        <f>VLOOKUP($A5477&amp;$C5477&amp;$B5477,Mapping!$C:$G,3,0)</f>
        <v>Beauty</v>
      </c>
      <c r="I5477" t="str">
        <f>VLOOKUP($A5477&amp;$C5477&amp;$B5477,Mapping!$C:$G,4,0)</f>
        <v>ROC</v>
      </c>
      <c r="J5477" t="str">
        <f t="shared" si="85"/>
        <v>ROC BODY OTHER TRATAMIENTO</v>
      </c>
      <c r="K5477" t="str">
        <f>VLOOKUP($A5477&amp;$C5477&amp;$B5477,Mapping!$C:$G,5,0)</f>
        <v>Adult Skin Care</v>
      </c>
      <c r="L5477" t="str">
        <f>VLOOKUP(J5477&amp;H5477,Mapping!J:K,2,0)</f>
        <v>ROC Cuerpo</v>
      </c>
      <c r="M5477" t="str">
        <f>IF(OR(I5477="PIZ BUIN",I5477="LISTERINE"),VLOOKUP(E5477,MAPEO!C:D,2,0)&amp;" "&amp;H5477,VLOOKUP(E5477,MAPEO!C:D,2,0))</f>
        <v>RoC Anticeluliticos</v>
      </c>
      <c r="N5477">
        <f>VLOOKUP(F5477,MD!A:B,2,0)</f>
        <v>0</v>
      </c>
    </row>
    <row r="5478" spans="1:14">
      <c r="A5478" t="s">
        <v>133</v>
      </c>
      <c r="B5478" t="s">
        <v>0</v>
      </c>
      <c r="C5478" t="s">
        <v>268</v>
      </c>
      <c r="D5478" t="s">
        <v>456</v>
      </c>
      <c r="E5478" t="s">
        <v>752</v>
      </c>
      <c r="F5478" t="s">
        <v>488</v>
      </c>
      <c r="G5478" s="3">
        <v>-734.2</v>
      </c>
      <c r="H5478" s="3" t="str">
        <f>VLOOKUP($A5478&amp;$C5478&amp;$B5478,Mapping!$C:$G,3,0)</f>
        <v>Beauty</v>
      </c>
      <c r="I5478" t="str">
        <f>VLOOKUP($A5478&amp;$C5478&amp;$B5478,Mapping!$C:$G,4,0)</f>
        <v>ROC</v>
      </c>
      <c r="J5478" t="str">
        <f t="shared" si="85"/>
        <v>ROC BODY OTHER TRATAMIENTO</v>
      </c>
      <c r="K5478" t="str">
        <f>VLOOKUP($A5478&amp;$C5478&amp;$B5478,Mapping!$C:$G,5,0)</f>
        <v>Adult Skin Care</v>
      </c>
      <c r="L5478" t="str">
        <f>VLOOKUP(J5478&amp;H5478,Mapping!J:K,2,0)</f>
        <v>ROC Cuerpo</v>
      </c>
      <c r="M5478" t="str">
        <f>IF(OR(I5478="PIZ BUIN",I5478="LISTERINE"),VLOOKUP(E5478,MAPEO!C:D,2,0)&amp;" "&amp;H5478,VLOOKUP(E5478,MAPEO!C:D,2,0))</f>
        <v>RoC Anticeluliticos</v>
      </c>
      <c r="N5478">
        <f>VLOOKUP(F5478,MD!A:B,2,0)</f>
        <v>0</v>
      </c>
    </row>
    <row r="5479" spans="1:14">
      <c r="A5479" t="s">
        <v>133</v>
      </c>
      <c r="B5479" t="s">
        <v>0</v>
      </c>
      <c r="C5479" t="s">
        <v>268</v>
      </c>
      <c r="D5479" t="s">
        <v>456</v>
      </c>
      <c r="E5479" t="s">
        <v>752</v>
      </c>
      <c r="F5479" t="s">
        <v>489</v>
      </c>
      <c r="G5479" s="3">
        <v>-1150.8800000000001</v>
      </c>
      <c r="H5479" s="3" t="str">
        <f>VLOOKUP($A5479&amp;$C5479&amp;$B5479,Mapping!$C:$G,3,0)</f>
        <v>Beauty</v>
      </c>
      <c r="I5479" t="str">
        <f>VLOOKUP($A5479&amp;$C5479&amp;$B5479,Mapping!$C:$G,4,0)</f>
        <v>ROC</v>
      </c>
      <c r="J5479" t="str">
        <f t="shared" si="85"/>
        <v>ROC BODY OTHER TRATAMIENTO</v>
      </c>
      <c r="K5479" t="str">
        <f>VLOOKUP($A5479&amp;$C5479&amp;$B5479,Mapping!$C:$G,5,0)</f>
        <v>Adult Skin Care</v>
      </c>
      <c r="L5479" t="str">
        <f>VLOOKUP(J5479&amp;H5479,Mapping!J:K,2,0)</f>
        <v>ROC Cuerpo</v>
      </c>
      <c r="M5479" t="str">
        <f>IF(OR(I5479="PIZ BUIN",I5479="LISTERINE"),VLOOKUP(E5479,MAPEO!C:D,2,0)&amp;" "&amp;H5479,VLOOKUP(E5479,MAPEO!C:D,2,0))</f>
        <v>RoC Anticeluliticos</v>
      </c>
      <c r="N5479">
        <f>VLOOKUP(F5479,MD!A:B,2,0)</f>
        <v>0</v>
      </c>
    </row>
    <row r="5480" spans="1:14">
      <c r="A5480" t="s">
        <v>133</v>
      </c>
      <c r="B5480" t="s">
        <v>0</v>
      </c>
      <c r="C5480" t="s">
        <v>268</v>
      </c>
      <c r="D5480" t="s">
        <v>456</v>
      </c>
      <c r="E5480" t="s">
        <v>752</v>
      </c>
      <c r="F5480" t="s">
        <v>490</v>
      </c>
      <c r="G5480" s="3">
        <v>18201.3</v>
      </c>
      <c r="H5480" s="3" t="str">
        <f>VLOOKUP($A5480&amp;$C5480&amp;$B5480,Mapping!$C:$G,3,0)</f>
        <v>Beauty</v>
      </c>
      <c r="I5480" t="str">
        <f>VLOOKUP($A5480&amp;$C5480&amp;$B5480,Mapping!$C:$G,4,0)</f>
        <v>ROC</v>
      </c>
      <c r="J5480" t="str">
        <f t="shared" si="85"/>
        <v>ROC BODY OTHER TRATAMIENTO</v>
      </c>
      <c r="K5480" t="str">
        <f>VLOOKUP($A5480&amp;$C5480&amp;$B5480,Mapping!$C:$G,5,0)</f>
        <v>Adult Skin Care</v>
      </c>
      <c r="L5480" t="str">
        <f>VLOOKUP(J5480&amp;H5480,Mapping!J:K,2,0)</f>
        <v>ROC Cuerpo</v>
      </c>
      <c r="M5480" t="str">
        <f>IF(OR(I5480="PIZ BUIN",I5480="LISTERINE"),VLOOKUP(E5480,MAPEO!C:D,2,0)&amp;" "&amp;H5480,VLOOKUP(E5480,MAPEO!C:D,2,0))</f>
        <v>RoC Anticeluliticos</v>
      </c>
      <c r="N5480">
        <f>VLOOKUP(F5480,MD!A:B,2,0)</f>
        <v>0</v>
      </c>
    </row>
    <row r="5481" spans="1:14">
      <c r="A5481" t="s">
        <v>133</v>
      </c>
      <c r="B5481" t="s">
        <v>0</v>
      </c>
      <c r="C5481" t="s">
        <v>268</v>
      </c>
      <c r="D5481" t="s">
        <v>456</v>
      </c>
      <c r="E5481" t="s">
        <v>752</v>
      </c>
      <c r="F5481" t="s">
        <v>491</v>
      </c>
      <c r="G5481" s="3">
        <v>-745.11</v>
      </c>
      <c r="H5481" s="3" t="str">
        <f>VLOOKUP($A5481&amp;$C5481&amp;$B5481,Mapping!$C:$G,3,0)</f>
        <v>Beauty</v>
      </c>
      <c r="I5481" t="str">
        <f>VLOOKUP($A5481&amp;$C5481&amp;$B5481,Mapping!$C:$G,4,0)</f>
        <v>ROC</v>
      </c>
      <c r="J5481" t="str">
        <f t="shared" si="85"/>
        <v>ROC BODY OTHER TRATAMIENTO</v>
      </c>
      <c r="K5481" t="str">
        <f>VLOOKUP($A5481&amp;$C5481&amp;$B5481,Mapping!$C:$G,5,0)</f>
        <v>Adult Skin Care</v>
      </c>
      <c r="L5481" t="str">
        <f>VLOOKUP(J5481&amp;H5481,Mapping!J:K,2,0)</f>
        <v>ROC Cuerpo</v>
      </c>
      <c r="M5481" t="str">
        <f>IF(OR(I5481="PIZ BUIN",I5481="LISTERINE"),VLOOKUP(E5481,MAPEO!C:D,2,0)&amp;" "&amp;H5481,VLOOKUP(E5481,MAPEO!C:D,2,0))</f>
        <v>RoC Anticeluliticos</v>
      </c>
      <c r="N5481">
        <f>VLOOKUP(F5481,MD!A:B,2,0)</f>
        <v>0</v>
      </c>
    </row>
    <row r="5482" spans="1:14">
      <c r="A5482" t="s">
        <v>133</v>
      </c>
      <c r="B5482" t="s">
        <v>0</v>
      </c>
      <c r="C5482" t="s">
        <v>268</v>
      </c>
      <c r="D5482" t="s">
        <v>456</v>
      </c>
      <c r="E5482" t="s">
        <v>752</v>
      </c>
      <c r="F5482" t="s">
        <v>492</v>
      </c>
      <c r="G5482" s="3">
        <v>-717.39</v>
      </c>
      <c r="H5482" s="3" t="str">
        <f>VLOOKUP($A5482&amp;$C5482&amp;$B5482,Mapping!$C:$G,3,0)</f>
        <v>Beauty</v>
      </c>
      <c r="I5482" t="str">
        <f>VLOOKUP($A5482&amp;$C5482&amp;$B5482,Mapping!$C:$G,4,0)</f>
        <v>ROC</v>
      </c>
      <c r="J5482" t="str">
        <f t="shared" si="85"/>
        <v>ROC BODY OTHER TRATAMIENTO</v>
      </c>
      <c r="K5482" t="str">
        <f>VLOOKUP($A5482&amp;$C5482&amp;$B5482,Mapping!$C:$G,5,0)</f>
        <v>Adult Skin Care</v>
      </c>
      <c r="L5482" t="str">
        <f>VLOOKUP(J5482&amp;H5482,Mapping!J:K,2,0)</f>
        <v>ROC Cuerpo</v>
      </c>
      <c r="M5482" t="str">
        <f>IF(OR(I5482="PIZ BUIN",I5482="LISTERINE"),VLOOKUP(E5482,MAPEO!C:D,2,0)&amp;" "&amp;H5482,VLOOKUP(E5482,MAPEO!C:D,2,0))</f>
        <v>RoC Anticeluliticos</v>
      </c>
      <c r="N5482">
        <f>VLOOKUP(F5482,MD!A:B,2,0)</f>
        <v>0</v>
      </c>
    </row>
    <row r="5483" spans="1:14">
      <c r="A5483" t="s">
        <v>133</v>
      </c>
      <c r="B5483" t="s">
        <v>0</v>
      </c>
      <c r="C5483" t="s">
        <v>268</v>
      </c>
      <c r="D5483" t="s">
        <v>456</v>
      </c>
      <c r="E5483" t="s">
        <v>752</v>
      </c>
      <c r="F5483" t="s">
        <v>493</v>
      </c>
      <c r="G5483" s="3">
        <v>-20662.53</v>
      </c>
      <c r="H5483" s="3" t="str">
        <f>VLOOKUP($A5483&amp;$C5483&amp;$B5483,Mapping!$C:$G,3,0)</f>
        <v>Beauty</v>
      </c>
      <c r="I5483" t="str">
        <f>VLOOKUP($A5483&amp;$C5483&amp;$B5483,Mapping!$C:$G,4,0)</f>
        <v>ROC</v>
      </c>
      <c r="J5483" t="str">
        <f t="shared" si="85"/>
        <v>ROC BODY OTHER TRATAMIENTO</v>
      </c>
      <c r="K5483" t="str">
        <f>VLOOKUP($A5483&amp;$C5483&amp;$B5483,Mapping!$C:$G,5,0)</f>
        <v>Adult Skin Care</v>
      </c>
      <c r="L5483" t="str">
        <f>VLOOKUP(J5483&amp;H5483,Mapping!J:K,2,0)</f>
        <v>ROC Cuerpo</v>
      </c>
      <c r="M5483" t="str">
        <f>IF(OR(I5483="PIZ BUIN",I5483="LISTERINE"),VLOOKUP(E5483,MAPEO!C:D,2,0)&amp;" "&amp;H5483,VLOOKUP(E5483,MAPEO!C:D,2,0))</f>
        <v>RoC Anticeluliticos</v>
      </c>
      <c r="N5483">
        <f>VLOOKUP(F5483,MD!A:B,2,0)</f>
        <v>0</v>
      </c>
    </row>
    <row r="5484" spans="1:14">
      <c r="A5484" t="s">
        <v>133</v>
      </c>
      <c r="B5484" t="s">
        <v>0</v>
      </c>
      <c r="C5484" t="s">
        <v>268</v>
      </c>
      <c r="D5484" t="s">
        <v>456</v>
      </c>
      <c r="E5484" t="s">
        <v>752</v>
      </c>
      <c r="F5484" t="s">
        <v>95</v>
      </c>
      <c r="G5484" s="3">
        <v>-64.11</v>
      </c>
      <c r="H5484" s="3" t="str">
        <f>VLOOKUP($A5484&amp;$C5484&amp;$B5484,Mapping!$C:$G,3,0)</f>
        <v>Beauty</v>
      </c>
      <c r="I5484" t="str">
        <f>VLOOKUP($A5484&amp;$C5484&amp;$B5484,Mapping!$C:$G,4,0)</f>
        <v>ROC</v>
      </c>
      <c r="J5484" t="str">
        <f t="shared" si="85"/>
        <v>ROC BODY OTHER TRATAMIENTO</v>
      </c>
      <c r="K5484" t="str">
        <f>VLOOKUP($A5484&amp;$C5484&amp;$B5484,Mapping!$C:$G,5,0)</f>
        <v>Adult Skin Care</v>
      </c>
      <c r="L5484" t="str">
        <f>VLOOKUP(J5484&amp;H5484,Mapping!J:K,2,0)</f>
        <v>ROC Cuerpo</v>
      </c>
      <c r="M5484" t="str">
        <f>IF(OR(I5484="PIZ BUIN",I5484="LISTERINE"),VLOOKUP(E5484,MAPEO!C:D,2,0)&amp;" "&amp;H5484,VLOOKUP(E5484,MAPEO!C:D,2,0))</f>
        <v>RoC Anticeluliticos</v>
      </c>
      <c r="N5484" t="str">
        <f>VLOOKUP(F5484,MD!A:B,2,0)</f>
        <v>YTD 2015</v>
      </c>
    </row>
    <row r="5485" spans="1:14">
      <c r="A5485" t="s">
        <v>133</v>
      </c>
      <c r="B5485" t="s">
        <v>0</v>
      </c>
      <c r="C5485" t="s">
        <v>268</v>
      </c>
      <c r="D5485" t="s">
        <v>456</v>
      </c>
      <c r="E5485" t="s">
        <v>752</v>
      </c>
      <c r="F5485" t="s">
        <v>96</v>
      </c>
      <c r="G5485" s="3">
        <v>-617.79</v>
      </c>
      <c r="H5485" s="3" t="str">
        <f>VLOOKUP($A5485&amp;$C5485&amp;$B5485,Mapping!$C:$G,3,0)</f>
        <v>Beauty</v>
      </c>
      <c r="I5485" t="str">
        <f>VLOOKUP($A5485&amp;$C5485&amp;$B5485,Mapping!$C:$G,4,0)</f>
        <v>ROC</v>
      </c>
      <c r="J5485" t="str">
        <f t="shared" si="85"/>
        <v>ROC BODY OTHER TRATAMIENTO</v>
      </c>
      <c r="K5485" t="str">
        <f>VLOOKUP($A5485&amp;$C5485&amp;$B5485,Mapping!$C:$G,5,0)</f>
        <v>Adult Skin Care</v>
      </c>
      <c r="L5485" t="str">
        <f>VLOOKUP(J5485&amp;H5485,Mapping!J:K,2,0)</f>
        <v>ROC Cuerpo</v>
      </c>
      <c r="M5485" t="str">
        <f>IF(OR(I5485="PIZ BUIN",I5485="LISTERINE"),VLOOKUP(E5485,MAPEO!C:D,2,0)&amp;" "&amp;H5485,VLOOKUP(E5485,MAPEO!C:D,2,0))</f>
        <v>RoC Anticeluliticos</v>
      </c>
      <c r="N5485" t="str">
        <f>VLOOKUP(F5485,MD!A:B,2,0)</f>
        <v>YTD 2015</v>
      </c>
    </row>
    <row r="5486" spans="1:14">
      <c r="A5486" t="s">
        <v>133</v>
      </c>
      <c r="B5486" t="s">
        <v>0</v>
      </c>
      <c r="C5486" t="s">
        <v>268</v>
      </c>
      <c r="D5486" t="s">
        <v>456</v>
      </c>
      <c r="E5486" t="s">
        <v>752</v>
      </c>
      <c r="F5486" t="s">
        <v>97</v>
      </c>
      <c r="G5486" s="3">
        <v>-1239.8499999999999</v>
      </c>
      <c r="H5486" s="3" t="str">
        <f>VLOOKUP($A5486&amp;$C5486&amp;$B5486,Mapping!$C:$G,3,0)</f>
        <v>Beauty</v>
      </c>
      <c r="I5486" t="str">
        <f>VLOOKUP($A5486&amp;$C5486&amp;$B5486,Mapping!$C:$G,4,0)</f>
        <v>ROC</v>
      </c>
      <c r="J5486" t="str">
        <f t="shared" si="85"/>
        <v>ROC BODY OTHER TRATAMIENTO</v>
      </c>
      <c r="K5486" t="str">
        <f>VLOOKUP($A5486&amp;$C5486&amp;$B5486,Mapping!$C:$G,5,0)</f>
        <v>Adult Skin Care</v>
      </c>
      <c r="L5486" t="str">
        <f>VLOOKUP(J5486&amp;H5486,Mapping!J:K,2,0)</f>
        <v>ROC Cuerpo</v>
      </c>
      <c r="M5486" t="str">
        <f>IF(OR(I5486="PIZ BUIN",I5486="LISTERINE"),VLOOKUP(E5486,MAPEO!C:D,2,0)&amp;" "&amp;H5486,VLOOKUP(E5486,MAPEO!C:D,2,0))</f>
        <v>RoC Anticeluliticos</v>
      </c>
      <c r="N5486" t="str">
        <f>VLOOKUP(F5486,MD!A:B,2,0)</f>
        <v>YTD 2015</v>
      </c>
    </row>
    <row r="5487" spans="1:14">
      <c r="A5487" t="s">
        <v>133</v>
      </c>
      <c r="B5487" t="s">
        <v>0</v>
      </c>
      <c r="C5487" t="s">
        <v>268</v>
      </c>
      <c r="D5487" t="s">
        <v>456</v>
      </c>
      <c r="E5487" t="s">
        <v>752</v>
      </c>
      <c r="F5487" t="s">
        <v>101</v>
      </c>
      <c r="G5487" s="3">
        <v>-761.99</v>
      </c>
      <c r="H5487" s="3" t="str">
        <f>VLOOKUP($A5487&amp;$C5487&amp;$B5487,Mapping!$C:$G,3,0)</f>
        <v>Beauty</v>
      </c>
      <c r="I5487" t="str">
        <f>VLOOKUP($A5487&amp;$C5487&amp;$B5487,Mapping!$C:$G,4,0)</f>
        <v>ROC</v>
      </c>
      <c r="J5487" t="str">
        <f t="shared" si="85"/>
        <v>ROC BODY OTHER TRATAMIENTO</v>
      </c>
      <c r="K5487" t="str">
        <f>VLOOKUP($A5487&amp;$C5487&amp;$B5487,Mapping!$C:$G,5,0)</f>
        <v>Adult Skin Care</v>
      </c>
      <c r="L5487" t="str">
        <f>VLOOKUP(J5487&amp;H5487,Mapping!J:K,2,0)</f>
        <v>ROC Cuerpo</v>
      </c>
      <c r="M5487" t="str">
        <f>IF(OR(I5487="PIZ BUIN",I5487="LISTERINE"),VLOOKUP(E5487,MAPEO!C:D,2,0)&amp;" "&amp;H5487,VLOOKUP(E5487,MAPEO!C:D,2,0))</f>
        <v>RoC Anticeluliticos</v>
      </c>
      <c r="N5487" t="str">
        <f>VLOOKUP(F5487,MD!A:B,2,0)</f>
        <v>YTD 2015</v>
      </c>
    </row>
    <row r="5488" spans="1:14">
      <c r="A5488" t="s">
        <v>133</v>
      </c>
      <c r="B5488" t="s">
        <v>0</v>
      </c>
      <c r="C5488" t="s">
        <v>268</v>
      </c>
      <c r="D5488" t="s">
        <v>456</v>
      </c>
      <c r="E5488" t="s">
        <v>752</v>
      </c>
      <c r="F5488" t="s">
        <v>104</v>
      </c>
      <c r="G5488" s="3">
        <v>-793.4</v>
      </c>
      <c r="H5488" s="3" t="str">
        <f>VLOOKUP($A5488&amp;$C5488&amp;$B5488,Mapping!$C:$G,3,0)</f>
        <v>Beauty</v>
      </c>
      <c r="I5488" t="str">
        <f>VLOOKUP($A5488&amp;$C5488&amp;$B5488,Mapping!$C:$G,4,0)</f>
        <v>ROC</v>
      </c>
      <c r="J5488" t="str">
        <f t="shared" si="85"/>
        <v>ROC BODY OTHER TRATAMIENTO</v>
      </c>
      <c r="K5488" t="str">
        <f>VLOOKUP($A5488&amp;$C5488&amp;$B5488,Mapping!$C:$G,5,0)</f>
        <v>Adult Skin Care</v>
      </c>
      <c r="L5488" t="str">
        <f>VLOOKUP(J5488&amp;H5488,Mapping!J:K,2,0)</f>
        <v>ROC Cuerpo</v>
      </c>
      <c r="M5488" t="str">
        <f>IF(OR(I5488="PIZ BUIN",I5488="LISTERINE"),VLOOKUP(E5488,MAPEO!C:D,2,0)&amp;" "&amp;H5488,VLOOKUP(E5488,MAPEO!C:D,2,0))</f>
        <v>RoC Anticeluliticos</v>
      </c>
      <c r="N5488" t="str">
        <f>VLOOKUP(F5488,MD!A:B,2,0)</f>
        <v>YTD 2015</v>
      </c>
    </row>
    <row r="5489" spans="1:14">
      <c r="A5489" t="s">
        <v>133</v>
      </c>
      <c r="B5489" t="s">
        <v>0</v>
      </c>
      <c r="C5489" t="s">
        <v>268</v>
      </c>
      <c r="D5489" t="s">
        <v>456</v>
      </c>
      <c r="E5489" t="s">
        <v>752</v>
      </c>
      <c r="F5489" t="s">
        <v>105</v>
      </c>
      <c r="G5489" s="3">
        <v>4671.1099999999997</v>
      </c>
      <c r="H5489" s="3" t="str">
        <f>VLOOKUP($A5489&amp;$C5489&amp;$B5489,Mapping!$C:$G,3,0)</f>
        <v>Beauty</v>
      </c>
      <c r="I5489" t="str">
        <f>VLOOKUP($A5489&amp;$C5489&amp;$B5489,Mapping!$C:$G,4,0)</f>
        <v>ROC</v>
      </c>
      <c r="J5489" t="str">
        <f t="shared" si="85"/>
        <v>ROC BODY OTHER TRATAMIENTO</v>
      </c>
      <c r="K5489" t="str">
        <f>VLOOKUP($A5489&amp;$C5489&amp;$B5489,Mapping!$C:$G,5,0)</f>
        <v>Adult Skin Care</v>
      </c>
      <c r="L5489" t="str">
        <f>VLOOKUP(J5489&amp;H5489,Mapping!J:K,2,0)</f>
        <v>ROC Cuerpo</v>
      </c>
      <c r="M5489" t="str">
        <f>IF(OR(I5489="PIZ BUIN",I5489="LISTERINE"),VLOOKUP(E5489,MAPEO!C:D,2,0)&amp;" "&amp;H5489,VLOOKUP(E5489,MAPEO!C:D,2,0))</f>
        <v>RoC Anticeluliticos</v>
      </c>
      <c r="N5489" t="str">
        <f>VLOOKUP(F5489,MD!A:B,2,0)</f>
        <v>YTD 2015</v>
      </c>
    </row>
    <row r="5490" spans="1:14">
      <c r="A5490" t="s">
        <v>133</v>
      </c>
      <c r="B5490" t="s">
        <v>0</v>
      </c>
      <c r="C5490" t="s">
        <v>268</v>
      </c>
      <c r="D5490" t="s">
        <v>456</v>
      </c>
      <c r="E5490" t="s">
        <v>752</v>
      </c>
      <c r="F5490" t="s">
        <v>106</v>
      </c>
      <c r="G5490" s="3">
        <v>-734.72</v>
      </c>
      <c r="H5490" s="3" t="str">
        <f>VLOOKUP($A5490&amp;$C5490&amp;$B5490,Mapping!$C:$G,3,0)</f>
        <v>Beauty</v>
      </c>
      <c r="I5490" t="str">
        <f>VLOOKUP($A5490&amp;$C5490&amp;$B5490,Mapping!$C:$G,4,0)</f>
        <v>ROC</v>
      </c>
      <c r="J5490" t="str">
        <f t="shared" si="85"/>
        <v>ROC BODY OTHER TRATAMIENTO</v>
      </c>
      <c r="K5490" t="str">
        <f>VLOOKUP($A5490&amp;$C5490&amp;$B5490,Mapping!$C:$G,5,0)</f>
        <v>Adult Skin Care</v>
      </c>
      <c r="L5490" t="str">
        <f>VLOOKUP(J5490&amp;H5490,Mapping!J:K,2,0)</f>
        <v>ROC Cuerpo</v>
      </c>
      <c r="M5490" t="str">
        <f>IF(OR(I5490="PIZ BUIN",I5490="LISTERINE"),VLOOKUP(E5490,MAPEO!C:D,2,0)&amp;" "&amp;H5490,VLOOKUP(E5490,MAPEO!C:D,2,0))</f>
        <v>RoC Anticeluliticos</v>
      </c>
      <c r="N5490" t="str">
        <f>VLOOKUP(F5490,MD!A:B,2,0)</f>
        <v>YTD 2015</v>
      </c>
    </row>
    <row r="5491" spans="1:14">
      <c r="A5491" t="s">
        <v>133</v>
      </c>
      <c r="B5491" t="s">
        <v>0</v>
      </c>
      <c r="C5491" t="s">
        <v>268</v>
      </c>
      <c r="D5491" t="s">
        <v>456</v>
      </c>
      <c r="E5491" t="s">
        <v>752</v>
      </c>
      <c r="F5491" t="s">
        <v>108</v>
      </c>
      <c r="G5491" s="3">
        <v>-148.25</v>
      </c>
      <c r="H5491" s="3" t="str">
        <f>VLOOKUP($A5491&amp;$C5491&amp;$B5491,Mapping!$C:$G,3,0)</f>
        <v>Beauty</v>
      </c>
      <c r="I5491" t="str">
        <f>VLOOKUP($A5491&amp;$C5491&amp;$B5491,Mapping!$C:$G,4,0)</f>
        <v>ROC</v>
      </c>
      <c r="J5491" t="str">
        <f t="shared" si="85"/>
        <v>ROC BODY OTHER TRATAMIENTO</v>
      </c>
      <c r="K5491" t="str">
        <f>VLOOKUP($A5491&amp;$C5491&amp;$B5491,Mapping!$C:$G,5,0)</f>
        <v>Adult Skin Care</v>
      </c>
      <c r="L5491" t="str">
        <f>VLOOKUP(J5491&amp;H5491,Mapping!J:K,2,0)</f>
        <v>ROC Cuerpo</v>
      </c>
      <c r="M5491" t="str">
        <f>IF(OR(I5491="PIZ BUIN",I5491="LISTERINE"),VLOOKUP(E5491,MAPEO!C:D,2,0)&amp;" "&amp;H5491,VLOOKUP(E5491,MAPEO!C:D,2,0))</f>
        <v>RoC Anticeluliticos</v>
      </c>
      <c r="N5491">
        <f>VLOOKUP(F5491,MD!A:B,2,0)</f>
        <v>0</v>
      </c>
    </row>
    <row r="5492" spans="1:14">
      <c r="A5492" t="s">
        <v>133</v>
      </c>
      <c r="B5492" t="s">
        <v>0</v>
      </c>
      <c r="C5492" t="s">
        <v>268</v>
      </c>
      <c r="D5492" t="s">
        <v>456</v>
      </c>
      <c r="E5492" t="s">
        <v>752</v>
      </c>
      <c r="F5492" t="s">
        <v>109</v>
      </c>
      <c r="G5492" s="3">
        <v>-241.85</v>
      </c>
      <c r="H5492" s="3" t="str">
        <f>VLOOKUP($A5492&amp;$C5492&amp;$B5492,Mapping!$C:$G,3,0)</f>
        <v>Beauty</v>
      </c>
      <c r="I5492" t="str">
        <f>VLOOKUP($A5492&amp;$C5492&amp;$B5492,Mapping!$C:$G,4,0)</f>
        <v>ROC</v>
      </c>
      <c r="J5492" t="str">
        <f t="shared" si="85"/>
        <v>ROC BODY OTHER TRATAMIENTO</v>
      </c>
      <c r="K5492" t="str">
        <f>VLOOKUP($A5492&amp;$C5492&amp;$B5492,Mapping!$C:$G,5,0)</f>
        <v>Adult Skin Care</v>
      </c>
      <c r="L5492" t="str">
        <f>VLOOKUP(J5492&amp;H5492,Mapping!J:K,2,0)</f>
        <v>ROC Cuerpo</v>
      </c>
      <c r="M5492" t="str">
        <f>IF(OR(I5492="PIZ BUIN",I5492="LISTERINE"),VLOOKUP(E5492,MAPEO!C:D,2,0)&amp;" "&amp;H5492,VLOOKUP(E5492,MAPEO!C:D,2,0))</f>
        <v>RoC Anticeluliticos</v>
      </c>
      <c r="N5492">
        <f>VLOOKUP(F5492,MD!A:B,2,0)</f>
        <v>0</v>
      </c>
    </row>
    <row r="5493" spans="1:14">
      <c r="A5493" t="s">
        <v>133</v>
      </c>
      <c r="B5493" t="s">
        <v>0</v>
      </c>
      <c r="C5493" t="s">
        <v>268</v>
      </c>
      <c r="D5493" t="s">
        <v>456</v>
      </c>
      <c r="E5493" t="s">
        <v>752</v>
      </c>
      <c r="F5493" t="s">
        <v>110</v>
      </c>
      <c r="G5493" s="3">
        <v>-631.35</v>
      </c>
      <c r="H5493" s="3" t="str">
        <f>VLOOKUP($A5493&amp;$C5493&amp;$B5493,Mapping!$C:$G,3,0)</f>
        <v>Beauty</v>
      </c>
      <c r="I5493" t="str">
        <f>VLOOKUP($A5493&amp;$C5493&amp;$B5493,Mapping!$C:$G,4,0)</f>
        <v>ROC</v>
      </c>
      <c r="J5493" t="str">
        <f t="shared" ref="J5493:J5556" si="86">IF(OR(C5493="ROC",C5493="COMPEED"),E5493,D5493)</f>
        <v>ROC BODY OTHER TRATAMIENTO</v>
      </c>
      <c r="K5493" t="str">
        <f>VLOOKUP($A5493&amp;$C5493&amp;$B5493,Mapping!$C:$G,5,0)</f>
        <v>Adult Skin Care</v>
      </c>
      <c r="L5493" t="str">
        <f>VLOOKUP(J5493&amp;H5493,Mapping!J:K,2,0)</f>
        <v>ROC Cuerpo</v>
      </c>
      <c r="M5493" t="str">
        <f>IF(OR(I5493="PIZ BUIN",I5493="LISTERINE"),VLOOKUP(E5493,MAPEO!C:D,2,0)&amp;" "&amp;H5493,VLOOKUP(E5493,MAPEO!C:D,2,0))</f>
        <v>RoC Anticeluliticos</v>
      </c>
      <c r="N5493">
        <f>VLOOKUP(F5493,MD!A:B,2,0)</f>
        <v>0</v>
      </c>
    </row>
    <row r="5494" spans="1:14">
      <c r="A5494" t="s">
        <v>133</v>
      </c>
      <c r="B5494" t="s">
        <v>0</v>
      </c>
      <c r="C5494" t="s">
        <v>268</v>
      </c>
      <c r="D5494" t="s">
        <v>456</v>
      </c>
      <c r="E5494" t="s">
        <v>752</v>
      </c>
      <c r="F5494" t="s">
        <v>111</v>
      </c>
      <c r="G5494" s="3">
        <v>-416.36</v>
      </c>
      <c r="H5494" s="3" t="str">
        <f>VLOOKUP($A5494&amp;$C5494&amp;$B5494,Mapping!$C:$G,3,0)</f>
        <v>Beauty</v>
      </c>
      <c r="I5494" t="str">
        <f>VLOOKUP($A5494&amp;$C5494&amp;$B5494,Mapping!$C:$G,4,0)</f>
        <v>ROC</v>
      </c>
      <c r="J5494" t="str">
        <f t="shared" si="86"/>
        <v>ROC BODY OTHER TRATAMIENTO</v>
      </c>
      <c r="K5494" t="str">
        <f>VLOOKUP($A5494&amp;$C5494&amp;$B5494,Mapping!$C:$G,5,0)</f>
        <v>Adult Skin Care</v>
      </c>
      <c r="L5494" t="str">
        <f>VLOOKUP(J5494&amp;H5494,Mapping!J:K,2,0)</f>
        <v>ROC Cuerpo</v>
      </c>
      <c r="M5494" t="str">
        <f>IF(OR(I5494="PIZ BUIN",I5494="LISTERINE"),VLOOKUP(E5494,MAPEO!C:D,2,0)&amp;" "&amp;H5494,VLOOKUP(E5494,MAPEO!C:D,2,0))</f>
        <v>RoC Anticeluliticos</v>
      </c>
      <c r="N5494">
        <f>VLOOKUP(F5494,MD!A:B,2,0)</f>
        <v>0</v>
      </c>
    </row>
    <row r="5495" spans="1:14">
      <c r="A5495" t="s">
        <v>133</v>
      </c>
      <c r="B5495" t="s">
        <v>0</v>
      </c>
      <c r="C5495" t="s">
        <v>268</v>
      </c>
      <c r="D5495" t="s">
        <v>456</v>
      </c>
      <c r="E5495" t="s">
        <v>752</v>
      </c>
      <c r="F5495" t="s">
        <v>114</v>
      </c>
      <c r="G5495" s="3">
        <v>-940.65</v>
      </c>
      <c r="H5495" s="3" t="str">
        <f>VLOOKUP($A5495&amp;$C5495&amp;$B5495,Mapping!$C:$G,3,0)</f>
        <v>Beauty</v>
      </c>
      <c r="I5495" t="str">
        <f>VLOOKUP($A5495&amp;$C5495&amp;$B5495,Mapping!$C:$G,4,0)</f>
        <v>ROC</v>
      </c>
      <c r="J5495" t="str">
        <f t="shared" si="86"/>
        <v>ROC BODY OTHER TRATAMIENTO</v>
      </c>
      <c r="K5495" t="str">
        <f>VLOOKUP($A5495&amp;$C5495&amp;$B5495,Mapping!$C:$G,5,0)</f>
        <v>Adult Skin Care</v>
      </c>
      <c r="L5495" t="str">
        <f>VLOOKUP(J5495&amp;H5495,Mapping!J:K,2,0)</f>
        <v>ROC Cuerpo</v>
      </c>
      <c r="M5495" t="str">
        <f>IF(OR(I5495="PIZ BUIN",I5495="LISTERINE"),VLOOKUP(E5495,MAPEO!C:D,2,0)&amp;" "&amp;H5495,VLOOKUP(E5495,MAPEO!C:D,2,0))</f>
        <v>RoC Anticeluliticos</v>
      </c>
      <c r="N5495">
        <f>VLOOKUP(F5495,MD!A:B,2,0)</f>
        <v>0</v>
      </c>
    </row>
    <row r="5496" spans="1:14">
      <c r="A5496" t="s">
        <v>133</v>
      </c>
      <c r="B5496" t="s">
        <v>0</v>
      </c>
      <c r="C5496" t="s">
        <v>268</v>
      </c>
      <c r="D5496" t="s">
        <v>456</v>
      </c>
      <c r="E5496" t="s">
        <v>752</v>
      </c>
      <c r="F5496" t="s">
        <v>115</v>
      </c>
      <c r="G5496" s="3">
        <v>-329.45</v>
      </c>
      <c r="H5496" s="3" t="str">
        <f>VLOOKUP($A5496&amp;$C5496&amp;$B5496,Mapping!$C:$G,3,0)</f>
        <v>Beauty</v>
      </c>
      <c r="I5496" t="str">
        <f>VLOOKUP($A5496&amp;$C5496&amp;$B5496,Mapping!$C:$G,4,0)</f>
        <v>ROC</v>
      </c>
      <c r="J5496" t="str">
        <f t="shared" si="86"/>
        <v>ROC BODY OTHER TRATAMIENTO</v>
      </c>
      <c r="K5496" t="str">
        <f>VLOOKUP($A5496&amp;$C5496&amp;$B5496,Mapping!$C:$G,5,0)</f>
        <v>Adult Skin Care</v>
      </c>
      <c r="L5496" t="str">
        <f>VLOOKUP(J5496&amp;H5496,Mapping!J:K,2,0)</f>
        <v>ROC Cuerpo</v>
      </c>
      <c r="M5496" t="str">
        <f>IF(OR(I5496="PIZ BUIN",I5496="LISTERINE"),VLOOKUP(E5496,MAPEO!C:D,2,0)&amp;" "&amp;H5496,VLOOKUP(E5496,MAPEO!C:D,2,0))</f>
        <v>RoC Anticeluliticos</v>
      </c>
      <c r="N5496" t="str">
        <f>VLOOKUP(F5496,MD!A:B,2,0)</f>
        <v>YTD 2016</v>
      </c>
    </row>
    <row r="5497" spans="1:14">
      <c r="A5497" t="s">
        <v>133</v>
      </c>
      <c r="B5497" t="s">
        <v>0</v>
      </c>
      <c r="C5497" t="s">
        <v>268</v>
      </c>
      <c r="D5497" t="s">
        <v>456</v>
      </c>
      <c r="E5497" t="s">
        <v>752</v>
      </c>
      <c r="F5497" t="s">
        <v>117</v>
      </c>
      <c r="G5497" s="3">
        <v>-737.95</v>
      </c>
      <c r="H5497" s="3" t="str">
        <f>VLOOKUP($A5497&amp;$C5497&amp;$B5497,Mapping!$C:$G,3,0)</f>
        <v>Beauty</v>
      </c>
      <c r="I5497" t="str">
        <f>VLOOKUP($A5497&amp;$C5497&amp;$B5497,Mapping!$C:$G,4,0)</f>
        <v>ROC</v>
      </c>
      <c r="J5497" t="str">
        <f t="shared" si="86"/>
        <v>ROC BODY OTHER TRATAMIENTO</v>
      </c>
      <c r="K5497" t="str">
        <f>VLOOKUP($A5497&amp;$C5497&amp;$B5497,Mapping!$C:$G,5,0)</f>
        <v>Adult Skin Care</v>
      </c>
      <c r="L5497" t="str">
        <f>VLOOKUP(J5497&amp;H5497,Mapping!J:K,2,0)</f>
        <v>ROC Cuerpo</v>
      </c>
      <c r="M5497" t="str">
        <f>IF(OR(I5497="PIZ BUIN",I5497="LISTERINE"),VLOOKUP(E5497,MAPEO!C:D,2,0)&amp;" "&amp;H5497,VLOOKUP(E5497,MAPEO!C:D,2,0))</f>
        <v>RoC Anticeluliticos</v>
      </c>
      <c r="N5497" t="str">
        <f>VLOOKUP(F5497,MD!A:B,2,0)</f>
        <v>YTD 2016</v>
      </c>
    </row>
    <row r="5498" spans="1:14">
      <c r="A5498" t="s">
        <v>133</v>
      </c>
      <c r="B5498" t="s">
        <v>0</v>
      </c>
      <c r="C5498" t="s">
        <v>268</v>
      </c>
      <c r="D5498" t="s">
        <v>456</v>
      </c>
      <c r="E5498" t="s">
        <v>752</v>
      </c>
      <c r="F5498" t="s">
        <v>118</v>
      </c>
      <c r="G5498" s="3">
        <v>-182.72</v>
      </c>
      <c r="H5498" s="3" t="str">
        <f>VLOOKUP($A5498&amp;$C5498&amp;$B5498,Mapping!$C:$G,3,0)</f>
        <v>Beauty</v>
      </c>
      <c r="I5498" t="str">
        <f>VLOOKUP($A5498&amp;$C5498&amp;$B5498,Mapping!$C:$G,4,0)</f>
        <v>ROC</v>
      </c>
      <c r="J5498" t="str">
        <f t="shared" si="86"/>
        <v>ROC BODY OTHER TRATAMIENTO</v>
      </c>
      <c r="K5498" t="str">
        <f>VLOOKUP($A5498&amp;$C5498&amp;$B5498,Mapping!$C:$G,5,0)</f>
        <v>Adult Skin Care</v>
      </c>
      <c r="L5498" t="str">
        <f>VLOOKUP(J5498&amp;H5498,Mapping!J:K,2,0)</f>
        <v>ROC Cuerpo</v>
      </c>
      <c r="M5498" t="str">
        <f>IF(OR(I5498="PIZ BUIN",I5498="LISTERINE"),VLOOKUP(E5498,MAPEO!C:D,2,0)&amp;" "&amp;H5498,VLOOKUP(E5498,MAPEO!C:D,2,0))</f>
        <v>RoC Anticeluliticos</v>
      </c>
      <c r="N5498" t="str">
        <f>VLOOKUP(F5498,MD!A:B,2,0)</f>
        <v>YTD 2016</v>
      </c>
    </row>
    <row r="5499" spans="1:14">
      <c r="A5499" t="s">
        <v>133</v>
      </c>
      <c r="B5499" t="s">
        <v>0</v>
      </c>
      <c r="C5499" t="s">
        <v>268</v>
      </c>
      <c r="D5499" t="s">
        <v>456</v>
      </c>
      <c r="E5499" t="s">
        <v>753</v>
      </c>
      <c r="F5499" t="s">
        <v>482</v>
      </c>
      <c r="G5499" s="3">
        <v>-5429.08</v>
      </c>
      <c r="H5499" s="3" t="str">
        <f>VLOOKUP($A5499&amp;$C5499&amp;$B5499,Mapping!$C:$G,3,0)</f>
        <v>Beauty</v>
      </c>
      <c r="I5499" t="str">
        <f>VLOOKUP($A5499&amp;$C5499&amp;$B5499,Mapping!$C:$G,4,0)</f>
        <v>ROC</v>
      </c>
      <c r="J5499" t="str">
        <f t="shared" si="86"/>
        <v>ROC BODY REDUCTOR</v>
      </c>
      <c r="K5499" t="str">
        <f>VLOOKUP($A5499&amp;$C5499&amp;$B5499,Mapping!$C:$G,5,0)</f>
        <v>Adult Skin Care</v>
      </c>
      <c r="L5499" t="str">
        <f>VLOOKUP(J5499&amp;H5499,Mapping!J:K,2,0)</f>
        <v>ROC Cuerpo</v>
      </c>
      <c r="M5499" t="str">
        <f>IF(OR(I5499="PIZ BUIN",I5499="LISTERINE"),VLOOKUP(E5499,MAPEO!C:D,2,0)&amp;" "&amp;H5499,VLOOKUP(E5499,MAPEO!C:D,2,0))</f>
        <v>RoC Anticeluliticos</v>
      </c>
      <c r="N5499">
        <f>VLOOKUP(F5499,MD!A:B,2,0)</f>
        <v>0</v>
      </c>
    </row>
    <row r="5500" spans="1:14">
      <c r="A5500" t="s">
        <v>133</v>
      </c>
      <c r="B5500" t="s">
        <v>0</v>
      </c>
      <c r="C5500" t="s">
        <v>268</v>
      </c>
      <c r="D5500" t="s">
        <v>456</v>
      </c>
      <c r="E5500" t="s">
        <v>753</v>
      </c>
      <c r="F5500" t="s">
        <v>483</v>
      </c>
      <c r="G5500" s="3">
        <v>-13851.04</v>
      </c>
      <c r="H5500" s="3" t="str">
        <f>VLOOKUP($A5500&amp;$C5500&amp;$B5500,Mapping!$C:$G,3,0)</f>
        <v>Beauty</v>
      </c>
      <c r="I5500" t="str">
        <f>VLOOKUP($A5500&amp;$C5500&amp;$B5500,Mapping!$C:$G,4,0)</f>
        <v>ROC</v>
      </c>
      <c r="J5500" t="str">
        <f t="shared" si="86"/>
        <v>ROC BODY REDUCTOR</v>
      </c>
      <c r="K5500" t="str">
        <f>VLOOKUP($A5500&amp;$C5500&amp;$B5500,Mapping!$C:$G,5,0)</f>
        <v>Adult Skin Care</v>
      </c>
      <c r="L5500" t="str">
        <f>VLOOKUP(J5500&amp;H5500,Mapping!J:K,2,0)</f>
        <v>ROC Cuerpo</v>
      </c>
      <c r="M5500" t="str">
        <f>IF(OR(I5500="PIZ BUIN",I5500="LISTERINE"),VLOOKUP(E5500,MAPEO!C:D,2,0)&amp;" "&amp;H5500,VLOOKUP(E5500,MAPEO!C:D,2,0))</f>
        <v>RoC Anticeluliticos</v>
      </c>
      <c r="N5500">
        <f>VLOOKUP(F5500,MD!A:B,2,0)</f>
        <v>0</v>
      </c>
    </row>
    <row r="5501" spans="1:14">
      <c r="A5501" t="s">
        <v>133</v>
      </c>
      <c r="B5501" t="s">
        <v>0</v>
      </c>
      <c r="C5501" t="s">
        <v>268</v>
      </c>
      <c r="D5501" t="s">
        <v>456</v>
      </c>
      <c r="E5501" t="s">
        <v>753</v>
      </c>
      <c r="F5501" t="s">
        <v>484</v>
      </c>
      <c r="G5501" s="3">
        <v>641688.87</v>
      </c>
      <c r="H5501" s="3" t="str">
        <f>VLOOKUP($A5501&amp;$C5501&amp;$B5501,Mapping!$C:$G,3,0)</f>
        <v>Beauty</v>
      </c>
      <c r="I5501" t="str">
        <f>VLOOKUP($A5501&amp;$C5501&amp;$B5501,Mapping!$C:$G,4,0)</f>
        <v>ROC</v>
      </c>
      <c r="J5501" t="str">
        <f t="shared" si="86"/>
        <v>ROC BODY REDUCTOR</v>
      </c>
      <c r="K5501" t="str">
        <f>VLOOKUP($A5501&amp;$C5501&amp;$B5501,Mapping!$C:$G,5,0)</f>
        <v>Adult Skin Care</v>
      </c>
      <c r="L5501" t="str">
        <f>VLOOKUP(J5501&amp;H5501,Mapping!J:K,2,0)</f>
        <v>ROC Cuerpo</v>
      </c>
      <c r="M5501" t="str">
        <f>IF(OR(I5501="PIZ BUIN",I5501="LISTERINE"),VLOOKUP(E5501,MAPEO!C:D,2,0)&amp;" "&amp;H5501,VLOOKUP(E5501,MAPEO!C:D,2,0))</f>
        <v>RoC Anticeluliticos</v>
      </c>
      <c r="N5501">
        <f>VLOOKUP(F5501,MD!A:B,2,0)</f>
        <v>0</v>
      </c>
    </row>
    <row r="5502" spans="1:14">
      <c r="A5502" t="s">
        <v>133</v>
      </c>
      <c r="B5502" t="s">
        <v>0</v>
      </c>
      <c r="C5502" t="s">
        <v>268</v>
      </c>
      <c r="D5502" t="s">
        <v>456</v>
      </c>
      <c r="E5502" t="s">
        <v>753</v>
      </c>
      <c r="F5502" t="s">
        <v>485</v>
      </c>
      <c r="G5502" s="3">
        <v>-52770.19</v>
      </c>
      <c r="H5502" s="3" t="str">
        <f>VLOOKUP($A5502&amp;$C5502&amp;$B5502,Mapping!$C:$G,3,0)</f>
        <v>Beauty</v>
      </c>
      <c r="I5502" t="str">
        <f>VLOOKUP($A5502&amp;$C5502&amp;$B5502,Mapping!$C:$G,4,0)</f>
        <v>ROC</v>
      </c>
      <c r="J5502" t="str">
        <f t="shared" si="86"/>
        <v>ROC BODY REDUCTOR</v>
      </c>
      <c r="K5502" t="str">
        <f>VLOOKUP($A5502&amp;$C5502&amp;$B5502,Mapping!$C:$G,5,0)</f>
        <v>Adult Skin Care</v>
      </c>
      <c r="L5502" t="str">
        <f>VLOOKUP(J5502&amp;H5502,Mapping!J:K,2,0)</f>
        <v>ROC Cuerpo</v>
      </c>
      <c r="M5502" t="str">
        <f>IF(OR(I5502="PIZ BUIN",I5502="LISTERINE"),VLOOKUP(E5502,MAPEO!C:D,2,0)&amp;" "&amp;H5502,VLOOKUP(E5502,MAPEO!C:D,2,0))</f>
        <v>RoC Anticeluliticos</v>
      </c>
      <c r="N5502">
        <f>VLOOKUP(F5502,MD!A:B,2,0)</f>
        <v>0</v>
      </c>
    </row>
    <row r="5503" spans="1:14">
      <c r="A5503" t="s">
        <v>133</v>
      </c>
      <c r="B5503" t="s">
        <v>0</v>
      </c>
      <c r="C5503" t="s">
        <v>268</v>
      </c>
      <c r="D5503" t="s">
        <v>456</v>
      </c>
      <c r="E5503" t="s">
        <v>753</v>
      </c>
      <c r="F5503" t="s">
        <v>486</v>
      </c>
      <c r="G5503" s="3">
        <v>31628.54</v>
      </c>
      <c r="H5503" s="3" t="str">
        <f>VLOOKUP($A5503&amp;$C5503&amp;$B5503,Mapping!$C:$G,3,0)</f>
        <v>Beauty</v>
      </c>
      <c r="I5503" t="str">
        <f>VLOOKUP($A5503&amp;$C5503&amp;$B5503,Mapping!$C:$G,4,0)</f>
        <v>ROC</v>
      </c>
      <c r="J5503" t="str">
        <f t="shared" si="86"/>
        <v>ROC BODY REDUCTOR</v>
      </c>
      <c r="K5503" t="str">
        <f>VLOOKUP($A5503&amp;$C5503&amp;$B5503,Mapping!$C:$G,5,0)</f>
        <v>Adult Skin Care</v>
      </c>
      <c r="L5503" t="str">
        <f>VLOOKUP(J5503&amp;H5503,Mapping!J:K,2,0)</f>
        <v>ROC Cuerpo</v>
      </c>
      <c r="M5503" t="str">
        <f>IF(OR(I5503="PIZ BUIN",I5503="LISTERINE"),VLOOKUP(E5503,MAPEO!C:D,2,0)&amp;" "&amp;H5503,VLOOKUP(E5503,MAPEO!C:D,2,0))</f>
        <v>RoC Anticeluliticos</v>
      </c>
      <c r="N5503">
        <f>VLOOKUP(F5503,MD!A:B,2,0)</f>
        <v>0</v>
      </c>
    </row>
    <row r="5504" spans="1:14">
      <c r="A5504" t="s">
        <v>133</v>
      </c>
      <c r="B5504" t="s">
        <v>0</v>
      </c>
      <c r="C5504" t="s">
        <v>268</v>
      </c>
      <c r="D5504" t="s">
        <v>456</v>
      </c>
      <c r="E5504" t="s">
        <v>753</v>
      </c>
      <c r="F5504" t="s">
        <v>487</v>
      </c>
      <c r="G5504" s="3">
        <v>-147879.76999999999</v>
      </c>
      <c r="H5504" s="3" t="str">
        <f>VLOOKUP($A5504&amp;$C5504&amp;$B5504,Mapping!$C:$G,3,0)</f>
        <v>Beauty</v>
      </c>
      <c r="I5504" t="str">
        <f>VLOOKUP($A5504&amp;$C5504&amp;$B5504,Mapping!$C:$G,4,0)</f>
        <v>ROC</v>
      </c>
      <c r="J5504" t="str">
        <f t="shared" si="86"/>
        <v>ROC BODY REDUCTOR</v>
      </c>
      <c r="K5504" t="str">
        <f>VLOOKUP($A5504&amp;$C5504&amp;$B5504,Mapping!$C:$G,5,0)</f>
        <v>Adult Skin Care</v>
      </c>
      <c r="L5504" t="str">
        <f>VLOOKUP(J5504&amp;H5504,Mapping!J:K,2,0)</f>
        <v>ROC Cuerpo</v>
      </c>
      <c r="M5504" t="str">
        <f>IF(OR(I5504="PIZ BUIN",I5504="LISTERINE"),VLOOKUP(E5504,MAPEO!C:D,2,0)&amp;" "&amp;H5504,VLOOKUP(E5504,MAPEO!C:D,2,0))</f>
        <v>RoC Anticeluliticos</v>
      </c>
      <c r="N5504">
        <f>VLOOKUP(F5504,MD!A:B,2,0)</f>
        <v>0</v>
      </c>
    </row>
    <row r="5505" spans="1:14">
      <c r="A5505" t="s">
        <v>133</v>
      </c>
      <c r="B5505" t="s">
        <v>0</v>
      </c>
      <c r="C5505" t="s">
        <v>268</v>
      </c>
      <c r="D5505" t="s">
        <v>456</v>
      </c>
      <c r="E5505" t="s">
        <v>753</v>
      </c>
      <c r="F5505" t="s">
        <v>488</v>
      </c>
      <c r="G5505" s="3">
        <v>-34427.71</v>
      </c>
      <c r="H5505" s="3" t="str">
        <f>VLOOKUP($A5505&amp;$C5505&amp;$B5505,Mapping!$C:$G,3,0)</f>
        <v>Beauty</v>
      </c>
      <c r="I5505" t="str">
        <f>VLOOKUP($A5505&amp;$C5505&amp;$B5505,Mapping!$C:$G,4,0)</f>
        <v>ROC</v>
      </c>
      <c r="J5505" t="str">
        <f t="shared" si="86"/>
        <v>ROC BODY REDUCTOR</v>
      </c>
      <c r="K5505" t="str">
        <f>VLOOKUP($A5505&amp;$C5505&amp;$B5505,Mapping!$C:$G,5,0)</f>
        <v>Adult Skin Care</v>
      </c>
      <c r="L5505" t="str">
        <f>VLOOKUP(J5505&amp;H5505,Mapping!J:K,2,0)</f>
        <v>ROC Cuerpo</v>
      </c>
      <c r="M5505" t="str">
        <f>IF(OR(I5505="PIZ BUIN",I5505="LISTERINE"),VLOOKUP(E5505,MAPEO!C:D,2,0)&amp;" "&amp;H5505,VLOOKUP(E5505,MAPEO!C:D,2,0))</f>
        <v>RoC Anticeluliticos</v>
      </c>
      <c r="N5505">
        <f>VLOOKUP(F5505,MD!A:B,2,0)</f>
        <v>0</v>
      </c>
    </row>
    <row r="5506" spans="1:14">
      <c r="A5506" t="s">
        <v>133</v>
      </c>
      <c r="B5506" t="s">
        <v>0</v>
      </c>
      <c r="C5506" t="s">
        <v>268</v>
      </c>
      <c r="D5506" t="s">
        <v>456</v>
      </c>
      <c r="E5506" t="s">
        <v>753</v>
      </c>
      <c r="F5506" t="s">
        <v>489</v>
      </c>
      <c r="G5506" s="3">
        <v>17092.400000000001</v>
      </c>
      <c r="H5506" s="3" t="str">
        <f>VLOOKUP($A5506&amp;$C5506&amp;$B5506,Mapping!$C:$G,3,0)</f>
        <v>Beauty</v>
      </c>
      <c r="I5506" t="str">
        <f>VLOOKUP($A5506&amp;$C5506&amp;$B5506,Mapping!$C:$G,4,0)</f>
        <v>ROC</v>
      </c>
      <c r="J5506" t="str">
        <f t="shared" si="86"/>
        <v>ROC BODY REDUCTOR</v>
      </c>
      <c r="K5506" t="str">
        <f>VLOOKUP($A5506&amp;$C5506&amp;$B5506,Mapping!$C:$G,5,0)</f>
        <v>Adult Skin Care</v>
      </c>
      <c r="L5506" t="str">
        <f>VLOOKUP(J5506&amp;H5506,Mapping!J:K,2,0)</f>
        <v>ROC Cuerpo</v>
      </c>
      <c r="M5506" t="str">
        <f>IF(OR(I5506="PIZ BUIN",I5506="LISTERINE"),VLOOKUP(E5506,MAPEO!C:D,2,0)&amp;" "&amp;H5506,VLOOKUP(E5506,MAPEO!C:D,2,0))</f>
        <v>RoC Anticeluliticos</v>
      </c>
      <c r="N5506">
        <f>VLOOKUP(F5506,MD!A:B,2,0)</f>
        <v>0</v>
      </c>
    </row>
    <row r="5507" spans="1:14">
      <c r="A5507" t="s">
        <v>133</v>
      </c>
      <c r="B5507" t="s">
        <v>0</v>
      </c>
      <c r="C5507" t="s">
        <v>268</v>
      </c>
      <c r="D5507" t="s">
        <v>456</v>
      </c>
      <c r="E5507" t="s">
        <v>753</v>
      </c>
      <c r="F5507" t="s">
        <v>490</v>
      </c>
      <c r="G5507" s="3">
        <v>230611.82</v>
      </c>
      <c r="H5507" s="3" t="str">
        <f>VLOOKUP($A5507&amp;$C5507&amp;$B5507,Mapping!$C:$G,3,0)</f>
        <v>Beauty</v>
      </c>
      <c r="I5507" t="str">
        <f>VLOOKUP($A5507&amp;$C5507&amp;$B5507,Mapping!$C:$G,4,0)</f>
        <v>ROC</v>
      </c>
      <c r="J5507" t="str">
        <f t="shared" si="86"/>
        <v>ROC BODY REDUCTOR</v>
      </c>
      <c r="K5507" t="str">
        <f>VLOOKUP($A5507&amp;$C5507&amp;$B5507,Mapping!$C:$G,5,0)</f>
        <v>Adult Skin Care</v>
      </c>
      <c r="L5507" t="str">
        <f>VLOOKUP(J5507&amp;H5507,Mapping!J:K,2,0)</f>
        <v>ROC Cuerpo</v>
      </c>
      <c r="M5507" t="str">
        <f>IF(OR(I5507="PIZ BUIN",I5507="LISTERINE"),VLOOKUP(E5507,MAPEO!C:D,2,0)&amp;" "&amp;H5507,VLOOKUP(E5507,MAPEO!C:D,2,0))</f>
        <v>RoC Anticeluliticos</v>
      </c>
      <c r="N5507">
        <f>VLOOKUP(F5507,MD!A:B,2,0)</f>
        <v>0</v>
      </c>
    </row>
    <row r="5508" spans="1:14">
      <c r="A5508" t="s">
        <v>133</v>
      </c>
      <c r="B5508" t="s">
        <v>0</v>
      </c>
      <c r="C5508" t="s">
        <v>268</v>
      </c>
      <c r="D5508" t="s">
        <v>456</v>
      </c>
      <c r="E5508" t="s">
        <v>753</v>
      </c>
      <c r="F5508" t="s">
        <v>491</v>
      </c>
      <c r="G5508" s="3">
        <v>3435.38</v>
      </c>
      <c r="H5508" s="3" t="str">
        <f>VLOOKUP($A5508&amp;$C5508&amp;$B5508,Mapping!$C:$G,3,0)</f>
        <v>Beauty</v>
      </c>
      <c r="I5508" t="str">
        <f>VLOOKUP($A5508&amp;$C5508&amp;$B5508,Mapping!$C:$G,4,0)</f>
        <v>ROC</v>
      </c>
      <c r="J5508" t="str">
        <f t="shared" si="86"/>
        <v>ROC BODY REDUCTOR</v>
      </c>
      <c r="K5508" t="str">
        <f>VLOOKUP($A5508&amp;$C5508&amp;$B5508,Mapping!$C:$G,5,0)</f>
        <v>Adult Skin Care</v>
      </c>
      <c r="L5508" t="str">
        <f>VLOOKUP(J5508&amp;H5508,Mapping!J:K,2,0)</f>
        <v>ROC Cuerpo</v>
      </c>
      <c r="M5508" t="str">
        <f>IF(OR(I5508="PIZ BUIN",I5508="LISTERINE"),VLOOKUP(E5508,MAPEO!C:D,2,0)&amp;" "&amp;H5508,VLOOKUP(E5508,MAPEO!C:D,2,0))</f>
        <v>RoC Anticeluliticos</v>
      </c>
      <c r="N5508">
        <f>VLOOKUP(F5508,MD!A:B,2,0)</f>
        <v>0</v>
      </c>
    </row>
    <row r="5509" spans="1:14">
      <c r="A5509" t="s">
        <v>133</v>
      </c>
      <c r="B5509" t="s">
        <v>0</v>
      </c>
      <c r="C5509" t="s">
        <v>268</v>
      </c>
      <c r="D5509" t="s">
        <v>456</v>
      </c>
      <c r="E5509" t="s">
        <v>753</v>
      </c>
      <c r="F5509" t="s">
        <v>492</v>
      </c>
      <c r="G5509" s="3">
        <v>9203.07</v>
      </c>
      <c r="H5509" s="3" t="str">
        <f>VLOOKUP($A5509&amp;$C5509&amp;$B5509,Mapping!$C:$G,3,0)</f>
        <v>Beauty</v>
      </c>
      <c r="I5509" t="str">
        <f>VLOOKUP($A5509&amp;$C5509&amp;$B5509,Mapping!$C:$G,4,0)</f>
        <v>ROC</v>
      </c>
      <c r="J5509" t="str">
        <f t="shared" si="86"/>
        <v>ROC BODY REDUCTOR</v>
      </c>
      <c r="K5509" t="str">
        <f>VLOOKUP($A5509&amp;$C5509&amp;$B5509,Mapping!$C:$G,5,0)</f>
        <v>Adult Skin Care</v>
      </c>
      <c r="L5509" t="str">
        <f>VLOOKUP(J5509&amp;H5509,Mapping!J:K,2,0)</f>
        <v>ROC Cuerpo</v>
      </c>
      <c r="M5509" t="str">
        <f>IF(OR(I5509="PIZ BUIN",I5509="LISTERINE"),VLOOKUP(E5509,MAPEO!C:D,2,0)&amp;" "&amp;H5509,VLOOKUP(E5509,MAPEO!C:D,2,0))</f>
        <v>RoC Anticeluliticos</v>
      </c>
      <c r="N5509">
        <f>VLOOKUP(F5509,MD!A:B,2,0)</f>
        <v>0</v>
      </c>
    </row>
    <row r="5510" spans="1:14">
      <c r="A5510" t="s">
        <v>133</v>
      </c>
      <c r="B5510" t="s">
        <v>0</v>
      </c>
      <c r="C5510" t="s">
        <v>268</v>
      </c>
      <c r="D5510" t="s">
        <v>456</v>
      </c>
      <c r="E5510" t="s">
        <v>753</v>
      </c>
      <c r="F5510" t="s">
        <v>493</v>
      </c>
      <c r="G5510" s="3">
        <v>-198524.11</v>
      </c>
      <c r="H5510" s="3" t="str">
        <f>VLOOKUP($A5510&amp;$C5510&amp;$B5510,Mapping!$C:$G,3,0)</f>
        <v>Beauty</v>
      </c>
      <c r="I5510" t="str">
        <f>VLOOKUP($A5510&amp;$C5510&amp;$B5510,Mapping!$C:$G,4,0)</f>
        <v>ROC</v>
      </c>
      <c r="J5510" t="str">
        <f t="shared" si="86"/>
        <v>ROC BODY REDUCTOR</v>
      </c>
      <c r="K5510" t="str">
        <f>VLOOKUP($A5510&amp;$C5510&amp;$B5510,Mapping!$C:$G,5,0)</f>
        <v>Adult Skin Care</v>
      </c>
      <c r="L5510" t="str">
        <f>VLOOKUP(J5510&amp;H5510,Mapping!J:K,2,0)</f>
        <v>ROC Cuerpo</v>
      </c>
      <c r="M5510" t="str">
        <f>IF(OR(I5510="PIZ BUIN",I5510="LISTERINE"),VLOOKUP(E5510,MAPEO!C:D,2,0)&amp;" "&amp;H5510,VLOOKUP(E5510,MAPEO!C:D,2,0))</f>
        <v>RoC Anticeluliticos</v>
      </c>
      <c r="N5510">
        <f>VLOOKUP(F5510,MD!A:B,2,0)</f>
        <v>0</v>
      </c>
    </row>
    <row r="5511" spans="1:14">
      <c r="A5511" t="s">
        <v>133</v>
      </c>
      <c r="B5511" t="s">
        <v>0</v>
      </c>
      <c r="C5511" t="s">
        <v>268</v>
      </c>
      <c r="D5511" t="s">
        <v>456</v>
      </c>
      <c r="E5511" t="s">
        <v>753</v>
      </c>
      <c r="F5511" t="s">
        <v>95</v>
      </c>
      <c r="G5511" s="3">
        <v>474.69</v>
      </c>
      <c r="H5511" s="3" t="str">
        <f>VLOOKUP($A5511&amp;$C5511&amp;$B5511,Mapping!$C:$G,3,0)</f>
        <v>Beauty</v>
      </c>
      <c r="I5511" t="str">
        <f>VLOOKUP($A5511&amp;$C5511&amp;$B5511,Mapping!$C:$G,4,0)</f>
        <v>ROC</v>
      </c>
      <c r="J5511" t="str">
        <f t="shared" si="86"/>
        <v>ROC BODY REDUCTOR</v>
      </c>
      <c r="K5511" t="str">
        <f>VLOOKUP($A5511&amp;$C5511&amp;$B5511,Mapping!$C:$G,5,0)</f>
        <v>Adult Skin Care</v>
      </c>
      <c r="L5511" t="str">
        <f>VLOOKUP(J5511&amp;H5511,Mapping!J:K,2,0)</f>
        <v>ROC Cuerpo</v>
      </c>
      <c r="M5511" t="str">
        <f>IF(OR(I5511="PIZ BUIN",I5511="LISTERINE"),VLOOKUP(E5511,MAPEO!C:D,2,0)&amp;" "&amp;H5511,VLOOKUP(E5511,MAPEO!C:D,2,0))</f>
        <v>RoC Anticeluliticos</v>
      </c>
      <c r="N5511" t="str">
        <f>VLOOKUP(F5511,MD!A:B,2,0)</f>
        <v>YTD 2015</v>
      </c>
    </row>
    <row r="5512" spans="1:14">
      <c r="A5512" t="s">
        <v>133</v>
      </c>
      <c r="B5512" t="s">
        <v>0</v>
      </c>
      <c r="C5512" t="s">
        <v>268</v>
      </c>
      <c r="D5512" t="s">
        <v>456</v>
      </c>
      <c r="E5512" t="s">
        <v>753</v>
      </c>
      <c r="F5512" t="s">
        <v>96</v>
      </c>
      <c r="G5512" s="3">
        <v>150111.78</v>
      </c>
      <c r="H5512" s="3" t="str">
        <f>VLOOKUP($A5512&amp;$C5512&amp;$B5512,Mapping!$C:$G,3,0)</f>
        <v>Beauty</v>
      </c>
      <c r="I5512" t="str">
        <f>VLOOKUP($A5512&amp;$C5512&amp;$B5512,Mapping!$C:$G,4,0)</f>
        <v>ROC</v>
      </c>
      <c r="J5512" t="str">
        <f t="shared" si="86"/>
        <v>ROC BODY REDUCTOR</v>
      </c>
      <c r="K5512" t="str">
        <f>VLOOKUP($A5512&amp;$C5512&amp;$B5512,Mapping!$C:$G,5,0)</f>
        <v>Adult Skin Care</v>
      </c>
      <c r="L5512" t="str">
        <f>VLOOKUP(J5512&amp;H5512,Mapping!J:K,2,0)</f>
        <v>ROC Cuerpo</v>
      </c>
      <c r="M5512" t="str">
        <f>IF(OR(I5512="PIZ BUIN",I5512="LISTERINE"),VLOOKUP(E5512,MAPEO!C:D,2,0)&amp;" "&amp;H5512,VLOOKUP(E5512,MAPEO!C:D,2,0))</f>
        <v>RoC Anticeluliticos</v>
      </c>
      <c r="N5512" t="str">
        <f>VLOOKUP(F5512,MD!A:B,2,0)</f>
        <v>YTD 2015</v>
      </c>
    </row>
    <row r="5513" spans="1:14">
      <c r="A5513" t="s">
        <v>133</v>
      </c>
      <c r="B5513" t="s">
        <v>0</v>
      </c>
      <c r="C5513" t="s">
        <v>268</v>
      </c>
      <c r="D5513" t="s">
        <v>456</v>
      </c>
      <c r="E5513" t="s">
        <v>753</v>
      </c>
      <c r="F5513" t="s">
        <v>97</v>
      </c>
      <c r="G5513" s="3">
        <v>106292.98</v>
      </c>
      <c r="H5513" s="3" t="str">
        <f>VLOOKUP($A5513&amp;$C5513&amp;$B5513,Mapping!$C:$G,3,0)</f>
        <v>Beauty</v>
      </c>
      <c r="I5513" t="str">
        <f>VLOOKUP($A5513&amp;$C5513&amp;$B5513,Mapping!$C:$G,4,0)</f>
        <v>ROC</v>
      </c>
      <c r="J5513" t="str">
        <f t="shared" si="86"/>
        <v>ROC BODY REDUCTOR</v>
      </c>
      <c r="K5513" t="str">
        <f>VLOOKUP($A5513&amp;$C5513&amp;$B5513,Mapping!$C:$G,5,0)</f>
        <v>Adult Skin Care</v>
      </c>
      <c r="L5513" t="str">
        <f>VLOOKUP(J5513&amp;H5513,Mapping!J:K,2,0)</f>
        <v>ROC Cuerpo</v>
      </c>
      <c r="M5513" t="str">
        <f>IF(OR(I5513="PIZ BUIN",I5513="LISTERINE"),VLOOKUP(E5513,MAPEO!C:D,2,0)&amp;" "&amp;H5513,VLOOKUP(E5513,MAPEO!C:D,2,0))</f>
        <v>RoC Anticeluliticos</v>
      </c>
      <c r="N5513" t="str">
        <f>VLOOKUP(F5513,MD!A:B,2,0)</f>
        <v>YTD 2015</v>
      </c>
    </row>
    <row r="5514" spans="1:14">
      <c r="A5514" t="s">
        <v>133</v>
      </c>
      <c r="B5514" t="s">
        <v>0</v>
      </c>
      <c r="C5514" t="s">
        <v>268</v>
      </c>
      <c r="D5514" t="s">
        <v>456</v>
      </c>
      <c r="E5514" t="s">
        <v>753</v>
      </c>
      <c r="F5514" t="s">
        <v>101</v>
      </c>
      <c r="G5514" s="3">
        <v>64644.65</v>
      </c>
      <c r="H5514" s="3" t="str">
        <f>VLOOKUP($A5514&amp;$C5514&amp;$B5514,Mapping!$C:$G,3,0)</f>
        <v>Beauty</v>
      </c>
      <c r="I5514" t="str">
        <f>VLOOKUP($A5514&amp;$C5514&amp;$B5514,Mapping!$C:$G,4,0)</f>
        <v>ROC</v>
      </c>
      <c r="J5514" t="str">
        <f t="shared" si="86"/>
        <v>ROC BODY REDUCTOR</v>
      </c>
      <c r="K5514" t="str">
        <f>VLOOKUP($A5514&amp;$C5514&amp;$B5514,Mapping!$C:$G,5,0)</f>
        <v>Adult Skin Care</v>
      </c>
      <c r="L5514" t="str">
        <f>VLOOKUP(J5514&amp;H5514,Mapping!J:K,2,0)</f>
        <v>ROC Cuerpo</v>
      </c>
      <c r="M5514" t="str">
        <f>IF(OR(I5514="PIZ BUIN",I5514="LISTERINE"),VLOOKUP(E5514,MAPEO!C:D,2,0)&amp;" "&amp;H5514,VLOOKUP(E5514,MAPEO!C:D,2,0))</f>
        <v>RoC Anticeluliticos</v>
      </c>
      <c r="N5514" t="str">
        <f>VLOOKUP(F5514,MD!A:B,2,0)</f>
        <v>YTD 2015</v>
      </c>
    </row>
    <row r="5515" spans="1:14">
      <c r="A5515" t="s">
        <v>133</v>
      </c>
      <c r="B5515" t="s">
        <v>0</v>
      </c>
      <c r="C5515" t="s">
        <v>268</v>
      </c>
      <c r="D5515" t="s">
        <v>456</v>
      </c>
      <c r="E5515" t="s">
        <v>753</v>
      </c>
      <c r="F5515" t="s">
        <v>104</v>
      </c>
      <c r="G5515" s="3">
        <v>78369.61</v>
      </c>
      <c r="H5515" s="3" t="str">
        <f>VLOOKUP($A5515&amp;$C5515&amp;$B5515,Mapping!$C:$G,3,0)</f>
        <v>Beauty</v>
      </c>
      <c r="I5515" t="str">
        <f>VLOOKUP($A5515&amp;$C5515&amp;$B5515,Mapping!$C:$G,4,0)</f>
        <v>ROC</v>
      </c>
      <c r="J5515" t="str">
        <f t="shared" si="86"/>
        <v>ROC BODY REDUCTOR</v>
      </c>
      <c r="K5515" t="str">
        <f>VLOOKUP($A5515&amp;$C5515&amp;$B5515,Mapping!$C:$G,5,0)</f>
        <v>Adult Skin Care</v>
      </c>
      <c r="L5515" t="str">
        <f>VLOOKUP(J5515&amp;H5515,Mapping!J:K,2,0)</f>
        <v>ROC Cuerpo</v>
      </c>
      <c r="M5515" t="str">
        <f>IF(OR(I5515="PIZ BUIN",I5515="LISTERINE"),VLOOKUP(E5515,MAPEO!C:D,2,0)&amp;" "&amp;H5515,VLOOKUP(E5515,MAPEO!C:D,2,0))</f>
        <v>RoC Anticeluliticos</v>
      </c>
      <c r="N5515" t="str">
        <f>VLOOKUP(F5515,MD!A:B,2,0)</f>
        <v>YTD 2015</v>
      </c>
    </row>
    <row r="5516" spans="1:14">
      <c r="A5516" t="s">
        <v>133</v>
      </c>
      <c r="B5516" t="s">
        <v>0</v>
      </c>
      <c r="C5516" t="s">
        <v>268</v>
      </c>
      <c r="D5516" t="s">
        <v>456</v>
      </c>
      <c r="E5516" t="s">
        <v>753</v>
      </c>
      <c r="F5516" t="s">
        <v>105</v>
      </c>
      <c r="G5516" s="3">
        <v>168229.3</v>
      </c>
      <c r="H5516" s="3" t="str">
        <f>VLOOKUP($A5516&amp;$C5516&amp;$B5516,Mapping!$C:$G,3,0)</f>
        <v>Beauty</v>
      </c>
      <c r="I5516" t="str">
        <f>VLOOKUP($A5516&amp;$C5516&amp;$B5516,Mapping!$C:$G,4,0)</f>
        <v>ROC</v>
      </c>
      <c r="J5516" t="str">
        <f t="shared" si="86"/>
        <v>ROC BODY REDUCTOR</v>
      </c>
      <c r="K5516" t="str">
        <f>VLOOKUP($A5516&amp;$C5516&amp;$B5516,Mapping!$C:$G,5,0)</f>
        <v>Adult Skin Care</v>
      </c>
      <c r="L5516" t="str">
        <f>VLOOKUP(J5516&amp;H5516,Mapping!J:K,2,0)</f>
        <v>ROC Cuerpo</v>
      </c>
      <c r="M5516" t="str">
        <f>IF(OR(I5516="PIZ BUIN",I5516="LISTERINE"),VLOOKUP(E5516,MAPEO!C:D,2,0)&amp;" "&amp;H5516,VLOOKUP(E5516,MAPEO!C:D,2,0))</f>
        <v>RoC Anticeluliticos</v>
      </c>
      <c r="N5516" t="str">
        <f>VLOOKUP(F5516,MD!A:B,2,0)</f>
        <v>YTD 2015</v>
      </c>
    </row>
    <row r="5517" spans="1:14">
      <c r="A5517" t="s">
        <v>133</v>
      </c>
      <c r="B5517" t="s">
        <v>0</v>
      </c>
      <c r="C5517" t="s">
        <v>268</v>
      </c>
      <c r="D5517" t="s">
        <v>456</v>
      </c>
      <c r="E5517" t="s">
        <v>753</v>
      </c>
      <c r="F5517" t="s">
        <v>106</v>
      </c>
      <c r="G5517" s="3">
        <v>15051.85</v>
      </c>
      <c r="H5517" s="3" t="str">
        <f>VLOOKUP($A5517&amp;$C5517&amp;$B5517,Mapping!$C:$G,3,0)</f>
        <v>Beauty</v>
      </c>
      <c r="I5517" t="str">
        <f>VLOOKUP($A5517&amp;$C5517&amp;$B5517,Mapping!$C:$G,4,0)</f>
        <v>ROC</v>
      </c>
      <c r="J5517" t="str">
        <f t="shared" si="86"/>
        <v>ROC BODY REDUCTOR</v>
      </c>
      <c r="K5517" t="str">
        <f>VLOOKUP($A5517&amp;$C5517&amp;$B5517,Mapping!$C:$G,5,0)</f>
        <v>Adult Skin Care</v>
      </c>
      <c r="L5517" t="str">
        <f>VLOOKUP(J5517&amp;H5517,Mapping!J:K,2,0)</f>
        <v>ROC Cuerpo</v>
      </c>
      <c r="M5517" t="str">
        <f>IF(OR(I5517="PIZ BUIN",I5517="LISTERINE"),VLOOKUP(E5517,MAPEO!C:D,2,0)&amp;" "&amp;H5517,VLOOKUP(E5517,MAPEO!C:D,2,0))</f>
        <v>RoC Anticeluliticos</v>
      </c>
      <c r="N5517" t="str">
        <f>VLOOKUP(F5517,MD!A:B,2,0)</f>
        <v>YTD 2015</v>
      </c>
    </row>
    <row r="5518" spans="1:14">
      <c r="A5518" t="s">
        <v>133</v>
      </c>
      <c r="B5518" t="s">
        <v>0</v>
      </c>
      <c r="C5518" t="s">
        <v>268</v>
      </c>
      <c r="D5518" t="s">
        <v>456</v>
      </c>
      <c r="E5518" t="s">
        <v>753</v>
      </c>
      <c r="F5518" t="s">
        <v>108</v>
      </c>
      <c r="G5518" s="3">
        <v>-4087.43</v>
      </c>
      <c r="H5518" s="3" t="str">
        <f>VLOOKUP($A5518&amp;$C5518&amp;$B5518,Mapping!$C:$G,3,0)</f>
        <v>Beauty</v>
      </c>
      <c r="I5518" t="str">
        <f>VLOOKUP($A5518&amp;$C5518&amp;$B5518,Mapping!$C:$G,4,0)</f>
        <v>ROC</v>
      </c>
      <c r="J5518" t="str">
        <f t="shared" si="86"/>
        <v>ROC BODY REDUCTOR</v>
      </c>
      <c r="K5518" t="str">
        <f>VLOOKUP($A5518&amp;$C5518&amp;$B5518,Mapping!$C:$G,5,0)</f>
        <v>Adult Skin Care</v>
      </c>
      <c r="L5518" t="str">
        <f>VLOOKUP(J5518&amp;H5518,Mapping!J:K,2,0)</f>
        <v>ROC Cuerpo</v>
      </c>
      <c r="M5518" t="str">
        <f>IF(OR(I5518="PIZ BUIN",I5518="LISTERINE"),VLOOKUP(E5518,MAPEO!C:D,2,0)&amp;" "&amp;H5518,VLOOKUP(E5518,MAPEO!C:D,2,0))</f>
        <v>RoC Anticeluliticos</v>
      </c>
      <c r="N5518">
        <f>VLOOKUP(F5518,MD!A:B,2,0)</f>
        <v>0</v>
      </c>
    </row>
    <row r="5519" spans="1:14">
      <c r="A5519" t="s">
        <v>133</v>
      </c>
      <c r="B5519" t="s">
        <v>0</v>
      </c>
      <c r="C5519" t="s">
        <v>268</v>
      </c>
      <c r="D5519" t="s">
        <v>456</v>
      </c>
      <c r="E5519" t="s">
        <v>753</v>
      </c>
      <c r="F5519" t="s">
        <v>109</v>
      </c>
      <c r="G5519" s="3">
        <v>-3685.83</v>
      </c>
      <c r="H5519" s="3" t="str">
        <f>VLOOKUP($A5519&amp;$C5519&amp;$B5519,Mapping!$C:$G,3,0)</f>
        <v>Beauty</v>
      </c>
      <c r="I5519" t="str">
        <f>VLOOKUP($A5519&amp;$C5519&amp;$B5519,Mapping!$C:$G,4,0)</f>
        <v>ROC</v>
      </c>
      <c r="J5519" t="str">
        <f t="shared" si="86"/>
        <v>ROC BODY REDUCTOR</v>
      </c>
      <c r="K5519" t="str">
        <f>VLOOKUP($A5519&amp;$C5519&amp;$B5519,Mapping!$C:$G,5,0)</f>
        <v>Adult Skin Care</v>
      </c>
      <c r="L5519" t="str">
        <f>VLOOKUP(J5519&amp;H5519,Mapping!J:K,2,0)</f>
        <v>ROC Cuerpo</v>
      </c>
      <c r="M5519" t="str">
        <f>IF(OR(I5519="PIZ BUIN",I5519="LISTERINE"),VLOOKUP(E5519,MAPEO!C:D,2,0)&amp;" "&amp;H5519,VLOOKUP(E5519,MAPEO!C:D,2,0))</f>
        <v>RoC Anticeluliticos</v>
      </c>
      <c r="N5519">
        <f>VLOOKUP(F5519,MD!A:B,2,0)</f>
        <v>0</v>
      </c>
    </row>
    <row r="5520" spans="1:14">
      <c r="A5520" t="s">
        <v>133</v>
      </c>
      <c r="B5520" t="s">
        <v>0</v>
      </c>
      <c r="C5520" t="s">
        <v>268</v>
      </c>
      <c r="D5520" t="s">
        <v>456</v>
      </c>
      <c r="E5520" t="s">
        <v>753</v>
      </c>
      <c r="F5520" t="s">
        <v>110</v>
      </c>
      <c r="G5520" s="3">
        <v>-3152.47</v>
      </c>
      <c r="H5520" s="3" t="str">
        <f>VLOOKUP($A5520&amp;$C5520&amp;$B5520,Mapping!$C:$G,3,0)</f>
        <v>Beauty</v>
      </c>
      <c r="I5520" t="str">
        <f>VLOOKUP($A5520&amp;$C5520&amp;$B5520,Mapping!$C:$G,4,0)</f>
        <v>ROC</v>
      </c>
      <c r="J5520" t="str">
        <f t="shared" si="86"/>
        <v>ROC BODY REDUCTOR</v>
      </c>
      <c r="K5520" t="str">
        <f>VLOOKUP($A5520&amp;$C5520&amp;$B5520,Mapping!$C:$G,5,0)</f>
        <v>Adult Skin Care</v>
      </c>
      <c r="L5520" t="str">
        <f>VLOOKUP(J5520&amp;H5520,Mapping!J:K,2,0)</f>
        <v>ROC Cuerpo</v>
      </c>
      <c r="M5520" t="str">
        <f>IF(OR(I5520="PIZ BUIN",I5520="LISTERINE"),VLOOKUP(E5520,MAPEO!C:D,2,0)&amp;" "&amp;H5520,VLOOKUP(E5520,MAPEO!C:D,2,0))</f>
        <v>RoC Anticeluliticos</v>
      </c>
      <c r="N5520">
        <f>VLOOKUP(F5520,MD!A:B,2,0)</f>
        <v>0</v>
      </c>
    </row>
    <row r="5521" spans="1:14">
      <c r="A5521" t="s">
        <v>133</v>
      </c>
      <c r="B5521" t="s">
        <v>0</v>
      </c>
      <c r="C5521" t="s">
        <v>268</v>
      </c>
      <c r="D5521" t="s">
        <v>456</v>
      </c>
      <c r="E5521" t="s">
        <v>753</v>
      </c>
      <c r="F5521" t="s">
        <v>111</v>
      </c>
      <c r="G5521" s="3">
        <v>-9644.35</v>
      </c>
      <c r="H5521" s="3" t="str">
        <f>VLOOKUP($A5521&amp;$C5521&amp;$B5521,Mapping!$C:$G,3,0)</f>
        <v>Beauty</v>
      </c>
      <c r="I5521" t="str">
        <f>VLOOKUP($A5521&amp;$C5521&amp;$B5521,Mapping!$C:$G,4,0)</f>
        <v>ROC</v>
      </c>
      <c r="J5521" t="str">
        <f t="shared" si="86"/>
        <v>ROC BODY REDUCTOR</v>
      </c>
      <c r="K5521" t="str">
        <f>VLOOKUP($A5521&amp;$C5521&amp;$B5521,Mapping!$C:$G,5,0)</f>
        <v>Adult Skin Care</v>
      </c>
      <c r="L5521" t="str">
        <f>VLOOKUP(J5521&amp;H5521,Mapping!J:K,2,0)</f>
        <v>ROC Cuerpo</v>
      </c>
      <c r="M5521" t="str">
        <f>IF(OR(I5521="PIZ BUIN",I5521="LISTERINE"),VLOOKUP(E5521,MAPEO!C:D,2,0)&amp;" "&amp;H5521,VLOOKUP(E5521,MAPEO!C:D,2,0))</f>
        <v>RoC Anticeluliticos</v>
      </c>
      <c r="N5521">
        <f>VLOOKUP(F5521,MD!A:B,2,0)</f>
        <v>0</v>
      </c>
    </row>
    <row r="5522" spans="1:14">
      <c r="A5522" t="s">
        <v>133</v>
      </c>
      <c r="B5522" t="s">
        <v>0</v>
      </c>
      <c r="C5522" t="s">
        <v>268</v>
      </c>
      <c r="D5522" t="s">
        <v>456</v>
      </c>
      <c r="E5522" t="s">
        <v>753</v>
      </c>
      <c r="F5522" t="s">
        <v>114</v>
      </c>
      <c r="G5522" s="3">
        <v>-20379.75</v>
      </c>
      <c r="H5522" s="3" t="str">
        <f>VLOOKUP($A5522&amp;$C5522&amp;$B5522,Mapping!$C:$G,3,0)</f>
        <v>Beauty</v>
      </c>
      <c r="I5522" t="str">
        <f>VLOOKUP($A5522&amp;$C5522&amp;$B5522,Mapping!$C:$G,4,0)</f>
        <v>ROC</v>
      </c>
      <c r="J5522" t="str">
        <f t="shared" si="86"/>
        <v>ROC BODY REDUCTOR</v>
      </c>
      <c r="K5522" t="str">
        <f>VLOOKUP($A5522&amp;$C5522&amp;$B5522,Mapping!$C:$G,5,0)</f>
        <v>Adult Skin Care</v>
      </c>
      <c r="L5522" t="str">
        <f>VLOOKUP(J5522&amp;H5522,Mapping!J:K,2,0)</f>
        <v>ROC Cuerpo</v>
      </c>
      <c r="M5522" t="str">
        <f>IF(OR(I5522="PIZ BUIN",I5522="LISTERINE"),VLOOKUP(E5522,MAPEO!C:D,2,0)&amp;" "&amp;H5522,VLOOKUP(E5522,MAPEO!C:D,2,0))</f>
        <v>RoC Anticeluliticos</v>
      </c>
      <c r="N5522">
        <f>VLOOKUP(F5522,MD!A:B,2,0)</f>
        <v>0</v>
      </c>
    </row>
    <row r="5523" spans="1:14">
      <c r="A5523" t="s">
        <v>133</v>
      </c>
      <c r="B5523" t="s">
        <v>0</v>
      </c>
      <c r="C5523" t="s">
        <v>268</v>
      </c>
      <c r="D5523" t="s">
        <v>456</v>
      </c>
      <c r="E5523" t="s">
        <v>753</v>
      </c>
      <c r="F5523" t="s">
        <v>115</v>
      </c>
      <c r="G5523" s="3">
        <v>-6587.89</v>
      </c>
      <c r="H5523" s="3" t="str">
        <f>VLOOKUP($A5523&amp;$C5523&amp;$B5523,Mapping!$C:$G,3,0)</f>
        <v>Beauty</v>
      </c>
      <c r="I5523" t="str">
        <f>VLOOKUP($A5523&amp;$C5523&amp;$B5523,Mapping!$C:$G,4,0)</f>
        <v>ROC</v>
      </c>
      <c r="J5523" t="str">
        <f t="shared" si="86"/>
        <v>ROC BODY REDUCTOR</v>
      </c>
      <c r="K5523" t="str">
        <f>VLOOKUP($A5523&amp;$C5523&amp;$B5523,Mapping!$C:$G,5,0)</f>
        <v>Adult Skin Care</v>
      </c>
      <c r="L5523" t="str">
        <f>VLOOKUP(J5523&amp;H5523,Mapping!J:K,2,0)</f>
        <v>ROC Cuerpo</v>
      </c>
      <c r="M5523" t="str">
        <f>IF(OR(I5523="PIZ BUIN",I5523="LISTERINE"),VLOOKUP(E5523,MAPEO!C:D,2,0)&amp;" "&amp;H5523,VLOOKUP(E5523,MAPEO!C:D,2,0))</f>
        <v>RoC Anticeluliticos</v>
      </c>
      <c r="N5523" t="str">
        <f>VLOOKUP(F5523,MD!A:B,2,0)</f>
        <v>YTD 2016</v>
      </c>
    </row>
    <row r="5524" spans="1:14">
      <c r="A5524" t="s">
        <v>133</v>
      </c>
      <c r="B5524" t="s">
        <v>0</v>
      </c>
      <c r="C5524" t="s">
        <v>268</v>
      </c>
      <c r="D5524" t="s">
        <v>456</v>
      </c>
      <c r="E5524" t="s">
        <v>753</v>
      </c>
      <c r="F5524" t="s">
        <v>117</v>
      </c>
      <c r="G5524" s="3">
        <v>-3828.87</v>
      </c>
      <c r="H5524" s="3" t="str">
        <f>VLOOKUP($A5524&amp;$C5524&amp;$B5524,Mapping!$C:$G,3,0)</f>
        <v>Beauty</v>
      </c>
      <c r="I5524" t="str">
        <f>VLOOKUP($A5524&amp;$C5524&amp;$B5524,Mapping!$C:$G,4,0)</f>
        <v>ROC</v>
      </c>
      <c r="J5524" t="str">
        <f t="shared" si="86"/>
        <v>ROC BODY REDUCTOR</v>
      </c>
      <c r="K5524" t="str">
        <f>VLOOKUP($A5524&amp;$C5524&amp;$B5524,Mapping!$C:$G,5,0)</f>
        <v>Adult Skin Care</v>
      </c>
      <c r="L5524" t="str">
        <f>VLOOKUP(J5524&amp;H5524,Mapping!J:K,2,0)</f>
        <v>ROC Cuerpo</v>
      </c>
      <c r="M5524" t="str">
        <f>IF(OR(I5524="PIZ BUIN",I5524="LISTERINE"),VLOOKUP(E5524,MAPEO!C:D,2,0)&amp;" "&amp;H5524,VLOOKUP(E5524,MAPEO!C:D,2,0))</f>
        <v>RoC Anticeluliticos</v>
      </c>
      <c r="N5524" t="str">
        <f>VLOOKUP(F5524,MD!A:B,2,0)</f>
        <v>YTD 2016</v>
      </c>
    </row>
    <row r="5525" spans="1:14">
      <c r="A5525" t="s">
        <v>133</v>
      </c>
      <c r="B5525" t="s">
        <v>0</v>
      </c>
      <c r="C5525" t="s">
        <v>268</v>
      </c>
      <c r="D5525" t="s">
        <v>456</v>
      </c>
      <c r="E5525" t="s">
        <v>753</v>
      </c>
      <c r="F5525" t="s">
        <v>118</v>
      </c>
      <c r="G5525" s="3">
        <v>43550.19</v>
      </c>
      <c r="H5525" s="3" t="str">
        <f>VLOOKUP($A5525&amp;$C5525&amp;$B5525,Mapping!$C:$G,3,0)</f>
        <v>Beauty</v>
      </c>
      <c r="I5525" t="str">
        <f>VLOOKUP($A5525&amp;$C5525&amp;$B5525,Mapping!$C:$G,4,0)</f>
        <v>ROC</v>
      </c>
      <c r="J5525" t="str">
        <f t="shared" si="86"/>
        <v>ROC BODY REDUCTOR</v>
      </c>
      <c r="K5525" t="str">
        <f>VLOOKUP($A5525&amp;$C5525&amp;$B5525,Mapping!$C:$G,5,0)</f>
        <v>Adult Skin Care</v>
      </c>
      <c r="L5525" t="str">
        <f>VLOOKUP(J5525&amp;H5525,Mapping!J:K,2,0)</f>
        <v>ROC Cuerpo</v>
      </c>
      <c r="M5525" t="str">
        <f>IF(OR(I5525="PIZ BUIN",I5525="LISTERINE"),VLOOKUP(E5525,MAPEO!C:D,2,0)&amp;" "&amp;H5525,VLOOKUP(E5525,MAPEO!C:D,2,0))</f>
        <v>RoC Anticeluliticos</v>
      </c>
      <c r="N5525" t="str">
        <f>VLOOKUP(F5525,MD!A:B,2,0)</f>
        <v>YTD 2016</v>
      </c>
    </row>
    <row r="5526" spans="1:14">
      <c r="A5526" t="s">
        <v>133</v>
      </c>
      <c r="B5526" t="s">
        <v>0</v>
      </c>
      <c r="C5526" t="s">
        <v>268</v>
      </c>
      <c r="D5526" t="s">
        <v>457</v>
      </c>
      <c r="E5526" t="s">
        <v>754</v>
      </c>
      <c r="F5526" t="s">
        <v>482</v>
      </c>
      <c r="G5526" s="3">
        <v>4613.87</v>
      </c>
      <c r="H5526" s="3" t="str">
        <f>VLOOKUP($A5526&amp;$C5526&amp;$B5526,Mapping!$C:$G,3,0)</f>
        <v>Beauty</v>
      </c>
      <c r="I5526" t="str">
        <f>VLOOKUP($A5526&amp;$C5526&amp;$B5526,Mapping!$C:$G,4,0)</f>
        <v>ROC</v>
      </c>
      <c r="J5526" t="str">
        <f t="shared" si="86"/>
        <v>RoC Keops Roll On</v>
      </c>
      <c r="K5526" t="str">
        <f>VLOOKUP($A5526&amp;$C5526&amp;$B5526,Mapping!$C:$G,5,0)</f>
        <v>Adult Skin Care</v>
      </c>
      <c r="L5526" t="str">
        <f>VLOOKUP(J5526&amp;H5526,Mapping!J:K,2,0)</f>
        <v>Desodorantes</v>
      </c>
      <c r="M5526" t="str">
        <f>IF(OR(I5526="PIZ BUIN",I5526="LISTERINE"),VLOOKUP(E5526,MAPEO!C:D,2,0)&amp;" "&amp;H5526,VLOOKUP(E5526,MAPEO!C:D,2,0))</f>
        <v>RoC Adult Body Others</v>
      </c>
      <c r="N5526">
        <f>VLOOKUP(F5526,MD!A:B,2,0)</f>
        <v>0</v>
      </c>
    </row>
    <row r="5527" spans="1:14">
      <c r="A5527" t="s">
        <v>133</v>
      </c>
      <c r="B5527" t="s">
        <v>0</v>
      </c>
      <c r="C5527" t="s">
        <v>268</v>
      </c>
      <c r="D5527" t="s">
        <v>457</v>
      </c>
      <c r="E5527" t="s">
        <v>754</v>
      </c>
      <c r="F5527" t="s">
        <v>483</v>
      </c>
      <c r="G5527" s="3">
        <v>7110.52</v>
      </c>
      <c r="H5527" s="3" t="str">
        <f>VLOOKUP($A5527&amp;$C5527&amp;$B5527,Mapping!$C:$G,3,0)</f>
        <v>Beauty</v>
      </c>
      <c r="I5527" t="str">
        <f>VLOOKUP($A5527&amp;$C5527&amp;$B5527,Mapping!$C:$G,4,0)</f>
        <v>ROC</v>
      </c>
      <c r="J5527" t="str">
        <f t="shared" si="86"/>
        <v>RoC Keops Roll On</v>
      </c>
      <c r="K5527" t="str">
        <f>VLOOKUP($A5527&amp;$C5527&amp;$B5527,Mapping!$C:$G,5,0)</f>
        <v>Adult Skin Care</v>
      </c>
      <c r="L5527" t="str">
        <f>VLOOKUP(J5527&amp;H5527,Mapping!J:K,2,0)</f>
        <v>Desodorantes</v>
      </c>
      <c r="M5527" t="str">
        <f>IF(OR(I5527="PIZ BUIN",I5527="LISTERINE"),VLOOKUP(E5527,MAPEO!C:D,2,0)&amp;" "&amp;H5527,VLOOKUP(E5527,MAPEO!C:D,2,0))</f>
        <v>RoC Adult Body Others</v>
      </c>
      <c r="N5527">
        <f>VLOOKUP(F5527,MD!A:B,2,0)</f>
        <v>0</v>
      </c>
    </row>
    <row r="5528" spans="1:14">
      <c r="A5528" t="s">
        <v>133</v>
      </c>
      <c r="B5528" t="s">
        <v>0</v>
      </c>
      <c r="C5528" t="s">
        <v>268</v>
      </c>
      <c r="D5528" t="s">
        <v>457</v>
      </c>
      <c r="E5528" t="s">
        <v>754</v>
      </c>
      <c r="F5528" t="s">
        <v>484</v>
      </c>
      <c r="G5528" s="3">
        <v>12322.5</v>
      </c>
      <c r="H5528" s="3" t="str">
        <f>VLOOKUP($A5528&amp;$C5528&amp;$B5528,Mapping!$C:$G,3,0)</f>
        <v>Beauty</v>
      </c>
      <c r="I5528" t="str">
        <f>VLOOKUP($A5528&amp;$C5528&amp;$B5528,Mapping!$C:$G,4,0)</f>
        <v>ROC</v>
      </c>
      <c r="J5528" t="str">
        <f t="shared" si="86"/>
        <v>RoC Keops Roll On</v>
      </c>
      <c r="K5528" t="str">
        <f>VLOOKUP($A5528&amp;$C5528&amp;$B5528,Mapping!$C:$G,5,0)</f>
        <v>Adult Skin Care</v>
      </c>
      <c r="L5528" t="str">
        <f>VLOOKUP(J5528&amp;H5528,Mapping!J:K,2,0)</f>
        <v>Desodorantes</v>
      </c>
      <c r="M5528" t="str">
        <f>IF(OR(I5528="PIZ BUIN",I5528="LISTERINE"),VLOOKUP(E5528,MAPEO!C:D,2,0)&amp;" "&amp;H5528,VLOOKUP(E5528,MAPEO!C:D,2,0))</f>
        <v>RoC Adult Body Others</v>
      </c>
      <c r="N5528">
        <f>VLOOKUP(F5528,MD!A:B,2,0)</f>
        <v>0</v>
      </c>
    </row>
    <row r="5529" spans="1:14">
      <c r="A5529" t="s">
        <v>133</v>
      </c>
      <c r="B5529" t="s">
        <v>0</v>
      </c>
      <c r="C5529" t="s">
        <v>268</v>
      </c>
      <c r="D5529" t="s">
        <v>457</v>
      </c>
      <c r="E5529" t="s">
        <v>754</v>
      </c>
      <c r="F5529" t="s">
        <v>485</v>
      </c>
      <c r="G5529" s="3">
        <v>8734.1200000000008</v>
      </c>
      <c r="H5529" s="3" t="str">
        <f>VLOOKUP($A5529&amp;$C5529&amp;$B5529,Mapping!$C:$G,3,0)</f>
        <v>Beauty</v>
      </c>
      <c r="I5529" t="str">
        <f>VLOOKUP($A5529&amp;$C5529&amp;$B5529,Mapping!$C:$G,4,0)</f>
        <v>ROC</v>
      </c>
      <c r="J5529" t="str">
        <f t="shared" si="86"/>
        <v>RoC Keops Roll On</v>
      </c>
      <c r="K5529" t="str">
        <f>VLOOKUP($A5529&amp;$C5529&amp;$B5529,Mapping!$C:$G,5,0)</f>
        <v>Adult Skin Care</v>
      </c>
      <c r="L5529" t="str">
        <f>VLOOKUP(J5529&amp;H5529,Mapping!J:K,2,0)</f>
        <v>Desodorantes</v>
      </c>
      <c r="M5529" t="str">
        <f>IF(OR(I5529="PIZ BUIN",I5529="LISTERINE"),VLOOKUP(E5529,MAPEO!C:D,2,0)&amp;" "&amp;H5529,VLOOKUP(E5529,MAPEO!C:D,2,0))</f>
        <v>RoC Adult Body Others</v>
      </c>
      <c r="N5529">
        <f>VLOOKUP(F5529,MD!A:B,2,0)</f>
        <v>0</v>
      </c>
    </row>
    <row r="5530" spans="1:14">
      <c r="A5530" t="s">
        <v>133</v>
      </c>
      <c r="B5530" t="s">
        <v>0</v>
      </c>
      <c r="C5530" t="s">
        <v>268</v>
      </c>
      <c r="D5530" t="s">
        <v>457</v>
      </c>
      <c r="E5530" t="s">
        <v>754</v>
      </c>
      <c r="F5530" t="s">
        <v>486</v>
      </c>
      <c r="G5530" s="3">
        <v>19880.080000000002</v>
      </c>
      <c r="H5530" s="3" t="str">
        <f>VLOOKUP($A5530&amp;$C5530&amp;$B5530,Mapping!$C:$G,3,0)</f>
        <v>Beauty</v>
      </c>
      <c r="I5530" t="str">
        <f>VLOOKUP($A5530&amp;$C5530&amp;$B5530,Mapping!$C:$G,4,0)</f>
        <v>ROC</v>
      </c>
      <c r="J5530" t="str">
        <f t="shared" si="86"/>
        <v>RoC Keops Roll On</v>
      </c>
      <c r="K5530" t="str">
        <f>VLOOKUP($A5530&amp;$C5530&amp;$B5530,Mapping!$C:$G,5,0)</f>
        <v>Adult Skin Care</v>
      </c>
      <c r="L5530" t="str">
        <f>VLOOKUP(J5530&amp;H5530,Mapping!J:K,2,0)</f>
        <v>Desodorantes</v>
      </c>
      <c r="M5530" t="str">
        <f>IF(OR(I5530="PIZ BUIN",I5530="LISTERINE"),VLOOKUP(E5530,MAPEO!C:D,2,0)&amp;" "&amp;H5530,VLOOKUP(E5530,MAPEO!C:D,2,0))</f>
        <v>RoC Adult Body Others</v>
      </c>
      <c r="N5530">
        <f>VLOOKUP(F5530,MD!A:B,2,0)</f>
        <v>0</v>
      </c>
    </row>
    <row r="5531" spans="1:14">
      <c r="A5531" t="s">
        <v>133</v>
      </c>
      <c r="B5531" t="s">
        <v>0</v>
      </c>
      <c r="C5531" t="s">
        <v>268</v>
      </c>
      <c r="D5531" t="s">
        <v>457</v>
      </c>
      <c r="E5531" t="s">
        <v>754</v>
      </c>
      <c r="F5531" t="s">
        <v>487</v>
      </c>
      <c r="G5531" s="3">
        <v>27662.63</v>
      </c>
      <c r="H5531" s="3" t="str">
        <f>VLOOKUP($A5531&amp;$C5531&amp;$B5531,Mapping!$C:$G,3,0)</f>
        <v>Beauty</v>
      </c>
      <c r="I5531" t="str">
        <f>VLOOKUP($A5531&amp;$C5531&amp;$B5531,Mapping!$C:$G,4,0)</f>
        <v>ROC</v>
      </c>
      <c r="J5531" t="str">
        <f t="shared" si="86"/>
        <v>RoC Keops Roll On</v>
      </c>
      <c r="K5531" t="str">
        <f>VLOOKUP($A5531&amp;$C5531&amp;$B5531,Mapping!$C:$G,5,0)</f>
        <v>Adult Skin Care</v>
      </c>
      <c r="L5531" t="str">
        <f>VLOOKUP(J5531&amp;H5531,Mapping!J:K,2,0)</f>
        <v>Desodorantes</v>
      </c>
      <c r="M5531" t="str">
        <f>IF(OR(I5531="PIZ BUIN",I5531="LISTERINE"),VLOOKUP(E5531,MAPEO!C:D,2,0)&amp;" "&amp;H5531,VLOOKUP(E5531,MAPEO!C:D,2,0))</f>
        <v>RoC Adult Body Others</v>
      </c>
      <c r="N5531">
        <f>VLOOKUP(F5531,MD!A:B,2,0)</f>
        <v>0</v>
      </c>
    </row>
    <row r="5532" spans="1:14">
      <c r="A5532" t="s">
        <v>133</v>
      </c>
      <c r="B5532" t="s">
        <v>0</v>
      </c>
      <c r="C5532" t="s">
        <v>268</v>
      </c>
      <c r="D5532" t="s">
        <v>457</v>
      </c>
      <c r="E5532" t="s">
        <v>754</v>
      </c>
      <c r="F5532" t="s">
        <v>488</v>
      </c>
      <c r="G5532" s="3">
        <v>9055.01</v>
      </c>
      <c r="H5532" s="3" t="str">
        <f>VLOOKUP($A5532&amp;$C5532&amp;$B5532,Mapping!$C:$G,3,0)</f>
        <v>Beauty</v>
      </c>
      <c r="I5532" t="str">
        <f>VLOOKUP($A5532&amp;$C5532&amp;$B5532,Mapping!$C:$G,4,0)</f>
        <v>ROC</v>
      </c>
      <c r="J5532" t="str">
        <f t="shared" si="86"/>
        <v>RoC Keops Roll On</v>
      </c>
      <c r="K5532" t="str">
        <f>VLOOKUP($A5532&amp;$C5532&amp;$B5532,Mapping!$C:$G,5,0)</f>
        <v>Adult Skin Care</v>
      </c>
      <c r="L5532" t="str">
        <f>VLOOKUP(J5532&amp;H5532,Mapping!J:K,2,0)</f>
        <v>Desodorantes</v>
      </c>
      <c r="M5532" t="str">
        <f>IF(OR(I5532="PIZ BUIN",I5532="LISTERINE"),VLOOKUP(E5532,MAPEO!C:D,2,0)&amp;" "&amp;H5532,VLOOKUP(E5532,MAPEO!C:D,2,0))</f>
        <v>RoC Adult Body Others</v>
      </c>
      <c r="N5532">
        <f>VLOOKUP(F5532,MD!A:B,2,0)</f>
        <v>0</v>
      </c>
    </row>
    <row r="5533" spans="1:14">
      <c r="A5533" t="s">
        <v>133</v>
      </c>
      <c r="B5533" t="s">
        <v>0</v>
      </c>
      <c r="C5533" t="s">
        <v>268</v>
      </c>
      <c r="D5533" t="s">
        <v>457</v>
      </c>
      <c r="E5533" t="s">
        <v>754</v>
      </c>
      <c r="F5533" t="s">
        <v>489</v>
      </c>
      <c r="G5533" s="3">
        <v>9568.8700000000008</v>
      </c>
      <c r="H5533" s="3" t="str">
        <f>VLOOKUP($A5533&amp;$C5533&amp;$B5533,Mapping!$C:$G,3,0)</f>
        <v>Beauty</v>
      </c>
      <c r="I5533" t="str">
        <f>VLOOKUP($A5533&amp;$C5533&amp;$B5533,Mapping!$C:$G,4,0)</f>
        <v>ROC</v>
      </c>
      <c r="J5533" t="str">
        <f t="shared" si="86"/>
        <v>RoC Keops Roll On</v>
      </c>
      <c r="K5533" t="str">
        <f>VLOOKUP($A5533&amp;$C5533&amp;$B5533,Mapping!$C:$G,5,0)</f>
        <v>Adult Skin Care</v>
      </c>
      <c r="L5533" t="str">
        <f>VLOOKUP(J5533&amp;H5533,Mapping!J:K,2,0)</f>
        <v>Desodorantes</v>
      </c>
      <c r="M5533" t="str">
        <f>IF(OR(I5533="PIZ BUIN",I5533="LISTERINE"),VLOOKUP(E5533,MAPEO!C:D,2,0)&amp;" "&amp;H5533,VLOOKUP(E5533,MAPEO!C:D,2,0))</f>
        <v>RoC Adult Body Others</v>
      </c>
      <c r="N5533">
        <f>VLOOKUP(F5533,MD!A:B,2,0)</f>
        <v>0</v>
      </c>
    </row>
    <row r="5534" spans="1:14">
      <c r="A5534" t="s">
        <v>133</v>
      </c>
      <c r="B5534" t="s">
        <v>0</v>
      </c>
      <c r="C5534" t="s">
        <v>268</v>
      </c>
      <c r="D5534" t="s">
        <v>457</v>
      </c>
      <c r="E5534" t="s">
        <v>754</v>
      </c>
      <c r="F5534" t="s">
        <v>490</v>
      </c>
      <c r="G5534" s="3">
        <v>11550.61</v>
      </c>
      <c r="H5534" s="3" t="str">
        <f>VLOOKUP($A5534&amp;$C5534&amp;$B5534,Mapping!$C:$G,3,0)</f>
        <v>Beauty</v>
      </c>
      <c r="I5534" t="str">
        <f>VLOOKUP($A5534&amp;$C5534&amp;$B5534,Mapping!$C:$G,4,0)</f>
        <v>ROC</v>
      </c>
      <c r="J5534" t="str">
        <f t="shared" si="86"/>
        <v>RoC Keops Roll On</v>
      </c>
      <c r="K5534" t="str">
        <f>VLOOKUP($A5534&amp;$C5534&amp;$B5534,Mapping!$C:$G,5,0)</f>
        <v>Adult Skin Care</v>
      </c>
      <c r="L5534" t="str">
        <f>VLOOKUP(J5534&amp;H5534,Mapping!J:K,2,0)</f>
        <v>Desodorantes</v>
      </c>
      <c r="M5534" t="str">
        <f>IF(OR(I5534="PIZ BUIN",I5534="LISTERINE"),VLOOKUP(E5534,MAPEO!C:D,2,0)&amp;" "&amp;H5534,VLOOKUP(E5534,MAPEO!C:D,2,0))</f>
        <v>RoC Adult Body Others</v>
      </c>
      <c r="N5534">
        <f>VLOOKUP(F5534,MD!A:B,2,0)</f>
        <v>0</v>
      </c>
    </row>
    <row r="5535" spans="1:14">
      <c r="A5535" t="s">
        <v>133</v>
      </c>
      <c r="B5535" t="s">
        <v>0</v>
      </c>
      <c r="C5535" t="s">
        <v>268</v>
      </c>
      <c r="D5535" t="s">
        <v>457</v>
      </c>
      <c r="E5535" t="s">
        <v>754</v>
      </c>
      <c r="F5535" t="s">
        <v>491</v>
      </c>
      <c r="G5535" s="3">
        <v>9676.07</v>
      </c>
      <c r="H5535" s="3" t="str">
        <f>VLOOKUP($A5535&amp;$C5535&amp;$B5535,Mapping!$C:$G,3,0)</f>
        <v>Beauty</v>
      </c>
      <c r="I5535" t="str">
        <f>VLOOKUP($A5535&amp;$C5535&amp;$B5535,Mapping!$C:$G,4,0)</f>
        <v>ROC</v>
      </c>
      <c r="J5535" t="str">
        <f t="shared" si="86"/>
        <v>RoC Keops Roll On</v>
      </c>
      <c r="K5535" t="str">
        <f>VLOOKUP($A5535&amp;$C5535&amp;$B5535,Mapping!$C:$G,5,0)</f>
        <v>Adult Skin Care</v>
      </c>
      <c r="L5535" t="str">
        <f>VLOOKUP(J5535&amp;H5535,Mapping!J:K,2,0)</f>
        <v>Desodorantes</v>
      </c>
      <c r="M5535" t="str">
        <f>IF(OR(I5535="PIZ BUIN",I5535="LISTERINE"),VLOOKUP(E5535,MAPEO!C:D,2,0)&amp;" "&amp;H5535,VLOOKUP(E5535,MAPEO!C:D,2,0))</f>
        <v>RoC Adult Body Others</v>
      </c>
      <c r="N5535">
        <f>VLOOKUP(F5535,MD!A:B,2,0)</f>
        <v>0</v>
      </c>
    </row>
    <row r="5536" spans="1:14">
      <c r="A5536" t="s">
        <v>133</v>
      </c>
      <c r="B5536" t="s">
        <v>0</v>
      </c>
      <c r="C5536" t="s">
        <v>268</v>
      </c>
      <c r="D5536" t="s">
        <v>457</v>
      </c>
      <c r="E5536" t="s">
        <v>754</v>
      </c>
      <c r="F5536" t="s">
        <v>492</v>
      </c>
      <c r="G5536" s="3">
        <v>9499.15</v>
      </c>
      <c r="H5536" s="3" t="str">
        <f>VLOOKUP($A5536&amp;$C5536&amp;$B5536,Mapping!$C:$G,3,0)</f>
        <v>Beauty</v>
      </c>
      <c r="I5536" t="str">
        <f>VLOOKUP($A5536&amp;$C5536&amp;$B5536,Mapping!$C:$G,4,0)</f>
        <v>ROC</v>
      </c>
      <c r="J5536" t="str">
        <f t="shared" si="86"/>
        <v>RoC Keops Roll On</v>
      </c>
      <c r="K5536" t="str">
        <f>VLOOKUP($A5536&amp;$C5536&amp;$B5536,Mapping!$C:$G,5,0)</f>
        <v>Adult Skin Care</v>
      </c>
      <c r="L5536" t="str">
        <f>VLOOKUP(J5536&amp;H5536,Mapping!J:K,2,0)</f>
        <v>Desodorantes</v>
      </c>
      <c r="M5536" t="str">
        <f>IF(OR(I5536="PIZ BUIN",I5536="LISTERINE"),VLOOKUP(E5536,MAPEO!C:D,2,0)&amp;" "&amp;H5536,VLOOKUP(E5536,MAPEO!C:D,2,0))</f>
        <v>RoC Adult Body Others</v>
      </c>
      <c r="N5536">
        <f>VLOOKUP(F5536,MD!A:B,2,0)</f>
        <v>0</v>
      </c>
    </row>
    <row r="5537" spans="1:14">
      <c r="A5537" t="s">
        <v>133</v>
      </c>
      <c r="B5537" t="s">
        <v>0</v>
      </c>
      <c r="C5537" t="s">
        <v>268</v>
      </c>
      <c r="D5537" t="s">
        <v>457</v>
      </c>
      <c r="E5537" t="s">
        <v>754</v>
      </c>
      <c r="F5537" t="s">
        <v>493</v>
      </c>
      <c r="G5537" s="3">
        <v>11624.74</v>
      </c>
      <c r="H5537" s="3" t="str">
        <f>VLOOKUP($A5537&amp;$C5537&amp;$B5537,Mapping!$C:$G,3,0)</f>
        <v>Beauty</v>
      </c>
      <c r="I5537" t="str">
        <f>VLOOKUP($A5537&amp;$C5537&amp;$B5537,Mapping!$C:$G,4,0)</f>
        <v>ROC</v>
      </c>
      <c r="J5537" t="str">
        <f t="shared" si="86"/>
        <v>RoC Keops Roll On</v>
      </c>
      <c r="K5537" t="str">
        <f>VLOOKUP($A5537&amp;$C5537&amp;$B5537,Mapping!$C:$G,5,0)</f>
        <v>Adult Skin Care</v>
      </c>
      <c r="L5537" t="str">
        <f>VLOOKUP(J5537&amp;H5537,Mapping!J:K,2,0)</f>
        <v>Desodorantes</v>
      </c>
      <c r="M5537" t="str">
        <f>IF(OR(I5537="PIZ BUIN",I5537="LISTERINE"),VLOOKUP(E5537,MAPEO!C:D,2,0)&amp;" "&amp;H5537,VLOOKUP(E5537,MAPEO!C:D,2,0))</f>
        <v>RoC Adult Body Others</v>
      </c>
      <c r="N5537">
        <f>VLOOKUP(F5537,MD!A:B,2,0)</f>
        <v>0</v>
      </c>
    </row>
    <row r="5538" spans="1:14">
      <c r="A5538" t="s">
        <v>133</v>
      </c>
      <c r="B5538" t="s">
        <v>0</v>
      </c>
      <c r="C5538" t="s">
        <v>268</v>
      </c>
      <c r="D5538" t="s">
        <v>457</v>
      </c>
      <c r="E5538" t="s">
        <v>754</v>
      </c>
      <c r="F5538" t="s">
        <v>95</v>
      </c>
      <c r="G5538" s="3">
        <v>2104.75</v>
      </c>
      <c r="H5538" s="3" t="str">
        <f>VLOOKUP($A5538&amp;$C5538&amp;$B5538,Mapping!$C:$G,3,0)</f>
        <v>Beauty</v>
      </c>
      <c r="I5538" t="str">
        <f>VLOOKUP($A5538&amp;$C5538&amp;$B5538,Mapping!$C:$G,4,0)</f>
        <v>ROC</v>
      </c>
      <c r="J5538" t="str">
        <f t="shared" si="86"/>
        <v>RoC Keops Roll On</v>
      </c>
      <c r="K5538" t="str">
        <f>VLOOKUP($A5538&amp;$C5538&amp;$B5538,Mapping!$C:$G,5,0)</f>
        <v>Adult Skin Care</v>
      </c>
      <c r="L5538" t="str">
        <f>VLOOKUP(J5538&amp;H5538,Mapping!J:K,2,0)</f>
        <v>Desodorantes</v>
      </c>
      <c r="M5538" t="str">
        <f>IF(OR(I5538="PIZ BUIN",I5538="LISTERINE"),VLOOKUP(E5538,MAPEO!C:D,2,0)&amp;" "&amp;H5538,VLOOKUP(E5538,MAPEO!C:D,2,0))</f>
        <v>RoC Adult Body Others</v>
      </c>
      <c r="N5538" t="str">
        <f>VLOOKUP(F5538,MD!A:B,2,0)</f>
        <v>YTD 2015</v>
      </c>
    </row>
    <row r="5539" spans="1:14">
      <c r="A5539" t="s">
        <v>133</v>
      </c>
      <c r="B5539" t="s">
        <v>0</v>
      </c>
      <c r="C5539" t="s">
        <v>268</v>
      </c>
      <c r="D5539" t="s">
        <v>457</v>
      </c>
      <c r="E5539" t="s">
        <v>754</v>
      </c>
      <c r="F5539" t="s">
        <v>96</v>
      </c>
      <c r="G5539" s="3">
        <v>4924.8599999999997</v>
      </c>
      <c r="H5539" s="3" t="str">
        <f>VLOOKUP($A5539&amp;$C5539&amp;$B5539,Mapping!$C:$G,3,0)</f>
        <v>Beauty</v>
      </c>
      <c r="I5539" t="str">
        <f>VLOOKUP($A5539&amp;$C5539&amp;$B5539,Mapping!$C:$G,4,0)</f>
        <v>ROC</v>
      </c>
      <c r="J5539" t="str">
        <f t="shared" si="86"/>
        <v>RoC Keops Roll On</v>
      </c>
      <c r="K5539" t="str">
        <f>VLOOKUP($A5539&amp;$C5539&amp;$B5539,Mapping!$C:$G,5,0)</f>
        <v>Adult Skin Care</v>
      </c>
      <c r="L5539" t="str">
        <f>VLOOKUP(J5539&amp;H5539,Mapping!J:K,2,0)</f>
        <v>Desodorantes</v>
      </c>
      <c r="M5539" t="str">
        <f>IF(OR(I5539="PIZ BUIN",I5539="LISTERINE"),VLOOKUP(E5539,MAPEO!C:D,2,0)&amp;" "&amp;H5539,VLOOKUP(E5539,MAPEO!C:D,2,0))</f>
        <v>RoC Adult Body Others</v>
      </c>
      <c r="N5539" t="str">
        <f>VLOOKUP(F5539,MD!A:B,2,0)</f>
        <v>YTD 2015</v>
      </c>
    </row>
    <row r="5540" spans="1:14">
      <c r="A5540" t="s">
        <v>133</v>
      </c>
      <c r="B5540" t="s">
        <v>0</v>
      </c>
      <c r="C5540" t="s">
        <v>268</v>
      </c>
      <c r="D5540" t="s">
        <v>457</v>
      </c>
      <c r="E5540" t="s">
        <v>754</v>
      </c>
      <c r="F5540" t="s">
        <v>97</v>
      </c>
      <c r="G5540" s="3">
        <v>10625.89</v>
      </c>
      <c r="H5540" s="3" t="str">
        <f>VLOOKUP($A5540&amp;$C5540&amp;$B5540,Mapping!$C:$G,3,0)</f>
        <v>Beauty</v>
      </c>
      <c r="I5540" t="str">
        <f>VLOOKUP($A5540&amp;$C5540&amp;$B5540,Mapping!$C:$G,4,0)</f>
        <v>ROC</v>
      </c>
      <c r="J5540" t="str">
        <f t="shared" si="86"/>
        <v>RoC Keops Roll On</v>
      </c>
      <c r="K5540" t="str">
        <f>VLOOKUP($A5540&amp;$C5540&amp;$B5540,Mapping!$C:$G,5,0)</f>
        <v>Adult Skin Care</v>
      </c>
      <c r="L5540" t="str">
        <f>VLOOKUP(J5540&amp;H5540,Mapping!J:K,2,0)</f>
        <v>Desodorantes</v>
      </c>
      <c r="M5540" t="str">
        <f>IF(OR(I5540="PIZ BUIN",I5540="LISTERINE"),VLOOKUP(E5540,MAPEO!C:D,2,0)&amp;" "&amp;H5540,VLOOKUP(E5540,MAPEO!C:D,2,0))</f>
        <v>RoC Adult Body Others</v>
      </c>
      <c r="N5540" t="str">
        <f>VLOOKUP(F5540,MD!A:B,2,0)</f>
        <v>YTD 2015</v>
      </c>
    </row>
    <row r="5541" spans="1:14">
      <c r="A5541" t="s">
        <v>133</v>
      </c>
      <c r="B5541" t="s">
        <v>0</v>
      </c>
      <c r="C5541" t="s">
        <v>268</v>
      </c>
      <c r="D5541" t="s">
        <v>457</v>
      </c>
      <c r="E5541" t="s">
        <v>754</v>
      </c>
      <c r="F5541" t="s">
        <v>101</v>
      </c>
      <c r="G5541" s="3">
        <v>7331.97</v>
      </c>
      <c r="H5541" s="3" t="str">
        <f>VLOOKUP($A5541&amp;$C5541&amp;$B5541,Mapping!$C:$G,3,0)</f>
        <v>Beauty</v>
      </c>
      <c r="I5541" t="str">
        <f>VLOOKUP($A5541&amp;$C5541&amp;$B5541,Mapping!$C:$G,4,0)</f>
        <v>ROC</v>
      </c>
      <c r="J5541" t="str">
        <f t="shared" si="86"/>
        <v>RoC Keops Roll On</v>
      </c>
      <c r="K5541" t="str">
        <f>VLOOKUP($A5541&amp;$C5541&amp;$B5541,Mapping!$C:$G,5,0)</f>
        <v>Adult Skin Care</v>
      </c>
      <c r="L5541" t="str">
        <f>VLOOKUP(J5541&amp;H5541,Mapping!J:K,2,0)</f>
        <v>Desodorantes</v>
      </c>
      <c r="M5541" t="str">
        <f>IF(OR(I5541="PIZ BUIN",I5541="LISTERINE"),VLOOKUP(E5541,MAPEO!C:D,2,0)&amp;" "&amp;H5541,VLOOKUP(E5541,MAPEO!C:D,2,0))</f>
        <v>RoC Adult Body Others</v>
      </c>
      <c r="N5541" t="str">
        <f>VLOOKUP(F5541,MD!A:B,2,0)</f>
        <v>YTD 2015</v>
      </c>
    </row>
    <row r="5542" spans="1:14">
      <c r="A5542" t="s">
        <v>133</v>
      </c>
      <c r="B5542" t="s">
        <v>0</v>
      </c>
      <c r="C5542" t="s">
        <v>268</v>
      </c>
      <c r="D5542" t="s">
        <v>457</v>
      </c>
      <c r="E5542" t="s">
        <v>754</v>
      </c>
      <c r="F5542" t="s">
        <v>104</v>
      </c>
      <c r="G5542" s="3">
        <v>10112.23</v>
      </c>
      <c r="H5542" s="3" t="str">
        <f>VLOOKUP($A5542&amp;$C5542&amp;$B5542,Mapping!$C:$G,3,0)</f>
        <v>Beauty</v>
      </c>
      <c r="I5542" t="str">
        <f>VLOOKUP($A5542&amp;$C5542&amp;$B5542,Mapping!$C:$G,4,0)</f>
        <v>ROC</v>
      </c>
      <c r="J5542" t="str">
        <f t="shared" si="86"/>
        <v>RoC Keops Roll On</v>
      </c>
      <c r="K5542" t="str">
        <f>VLOOKUP($A5542&amp;$C5542&amp;$B5542,Mapping!$C:$G,5,0)</f>
        <v>Adult Skin Care</v>
      </c>
      <c r="L5542" t="str">
        <f>VLOOKUP(J5542&amp;H5542,Mapping!J:K,2,0)</f>
        <v>Desodorantes</v>
      </c>
      <c r="M5542" t="str">
        <f>IF(OR(I5542="PIZ BUIN",I5542="LISTERINE"),VLOOKUP(E5542,MAPEO!C:D,2,0)&amp;" "&amp;H5542,VLOOKUP(E5542,MAPEO!C:D,2,0))</f>
        <v>RoC Adult Body Others</v>
      </c>
      <c r="N5542" t="str">
        <f>VLOOKUP(F5542,MD!A:B,2,0)</f>
        <v>YTD 2015</v>
      </c>
    </row>
    <row r="5543" spans="1:14">
      <c r="A5543" t="s">
        <v>133</v>
      </c>
      <c r="B5543" t="s">
        <v>0</v>
      </c>
      <c r="C5543" t="s">
        <v>268</v>
      </c>
      <c r="D5543" t="s">
        <v>457</v>
      </c>
      <c r="E5543" t="s">
        <v>754</v>
      </c>
      <c r="F5543" t="s">
        <v>105</v>
      </c>
      <c r="G5543" s="3">
        <v>18698.77</v>
      </c>
      <c r="H5543" s="3" t="str">
        <f>VLOOKUP($A5543&amp;$C5543&amp;$B5543,Mapping!$C:$G,3,0)</f>
        <v>Beauty</v>
      </c>
      <c r="I5543" t="str">
        <f>VLOOKUP($A5543&amp;$C5543&amp;$B5543,Mapping!$C:$G,4,0)</f>
        <v>ROC</v>
      </c>
      <c r="J5543" t="str">
        <f t="shared" si="86"/>
        <v>RoC Keops Roll On</v>
      </c>
      <c r="K5543" t="str">
        <f>VLOOKUP($A5543&amp;$C5543&amp;$B5543,Mapping!$C:$G,5,0)</f>
        <v>Adult Skin Care</v>
      </c>
      <c r="L5543" t="str">
        <f>VLOOKUP(J5543&amp;H5543,Mapping!J:K,2,0)</f>
        <v>Desodorantes</v>
      </c>
      <c r="M5543" t="str">
        <f>IF(OR(I5543="PIZ BUIN",I5543="LISTERINE"),VLOOKUP(E5543,MAPEO!C:D,2,0)&amp;" "&amp;H5543,VLOOKUP(E5543,MAPEO!C:D,2,0))</f>
        <v>RoC Adult Body Others</v>
      </c>
      <c r="N5543" t="str">
        <f>VLOOKUP(F5543,MD!A:B,2,0)</f>
        <v>YTD 2015</v>
      </c>
    </row>
    <row r="5544" spans="1:14">
      <c r="A5544" t="s">
        <v>133</v>
      </c>
      <c r="B5544" t="s">
        <v>0</v>
      </c>
      <c r="C5544" t="s">
        <v>268</v>
      </c>
      <c r="D5544" t="s">
        <v>457</v>
      </c>
      <c r="E5544" t="s">
        <v>754</v>
      </c>
      <c r="F5544" t="s">
        <v>106</v>
      </c>
      <c r="G5544" s="3">
        <v>6364.01</v>
      </c>
      <c r="H5544" s="3" t="str">
        <f>VLOOKUP($A5544&amp;$C5544&amp;$B5544,Mapping!$C:$G,3,0)</f>
        <v>Beauty</v>
      </c>
      <c r="I5544" t="str">
        <f>VLOOKUP($A5544&amp;$C5544&amp;$B5544,Mapping!$C:$G,4,0)</f>
        <v>ROC</v>
      </c>
      <c r="J5544" t="str">
        <f t="shared" si="86"/>
        <v>RoC Keops Roll On</v>
      </c>
      <c r="K5544" t="str">
        <f>VLOOKUP($A5544&amp;$C5544&amp;$B5544,Mapping!$C:$G,5,0)</f>
        <v>Adult Skin Care</v>
      </c>
      <c r="L5544" t="str">
        <f>VLOOKUP(J5544&amp;H5544,Mapping!J:K,2,0)</f>
        <v>Desodorantes</v>
      </c>
      <c r="M5544" t="str">
        <f>IF(OR(I5544="PIZ BUIN",I5544="LISTERINE"),VLOOKUP(E5544,MAPEO!C:D,2,0)&amp;" "&amp;H5544,VLOOKUP(E5544,MAPEO!C:D,2,0))</f>
        <v>RoC Adult Body Others</v>
      </c>
      <c r="N5544" t="str">
        <f>VLOOKUP(F5544,MD!A:B,2,0)</f>
        <v>YTD 2015</v>
      </c>
    </row>
    <row r="5545" spans="1:14">
      <c r="A5545" t="s">
        <v>133</v>
      </c>
      <c r="B5545" t="s">
        <v>0</v>
      </c>
      <c r="C5545" t="s">
        <v>268</v>
      </c>
      <c r="D5545" t="s">
        <v>457</v>
      </c>
      <c r="E5545" t="s">
        <v>754</v>
      </c>
      <c r="F5545" t="s">
        <v>108</v>
      </c>
      <c r="G5545" s="3">
        <v>3036.89</v>
      </c>
      <c r="H5545" s="3" t="str">
        <f>VLOOKUP($A5545&amp;$C5545&amp;$B5545,Mapping!$C:$G,3,0)</f>
        <v>Beauty</v>
      </c>
      <c r="I5545" t="str">
        <f>VLOOKUP($A5545&amp;$C5545&amp;$B5545,Mapping!$C:$G,4,0)</f>
        <v>ROC</v>
      </c>
      <c r="J5545" t="str">
        <f t="shared" si="86"/>
        <v>RoC Keops Roll On</v>
      </c>
      <c r="K5545" t="str">
        <f>VLOOKUP($A5545&amp;$C5545&amp;$B5545,Mapping!$C:$G,5,0)</f>
        <v>Adult Skin Care</v>
      </c>
      <c r="L5545" t="str">
        <f>VLOOKUP(J5545&amp;H5545,Mapping!J:K,2,0)</f>
        <v>Desodorantes</v>
      </c>
      <c r="M5545" t="str">
        <f>IF(OR(I5545="PIZ BUIN",I5545="LISTERINE"),VLOOKUP(E5545,MAPEO!C:D,2,0)&amp;" "&amp;H5545,VLOOKUP(E5545,MAPEO!C:D,2,0))</f>
        <v>RoC Adult Body Others</v>
      </c>
      <c r="N5545">
        <f>VLOOKUP(F5545,MD!A:B,2,0)</f>
        <v>0</v>
      </c>
    </row>
    <row r="5546" spans="1:14">
      <c r="A5546" t="s">
        <v>133</v>
      </c>
      <c r="B5546" t="s">
        <v>0</v>
      </c>
      <c r="C5546" t="s">
        <v>268</v>
      </c>
      <c r="D5546" t="s">
        <v>457</v>
      </c>
      <c r="E5546" t="s">
        <v>754</v>
      </c>
      <c r="F5546" t="s">
        <v>109</v>
      </c>
      <c r="G5546" s="3">
        <v>7966.88</v>
      </c>
      <c r="H5546" s="3" t="str">
        <f>VLOOKUP($A5546&amp;$C5546&amp;$B5546,Mapping!$C:$G,3,0)</f>
        <v>Beauty</v>
      </c>
      <c r="I5546" t="str">
        <f>VLOOKUP($A5546&amp;$C5546&amp;$B5546,Mapping!$C:$G,4,0)</f>
        <v>ROC</v>
      </c>
      <c r="J5546" t="str">
        <f t="shared" si="86"/>
        <v>RoC Keops Roll On</v>
      </c>
      <c r="K5546" t="str">
        <f>VLOOKUP($A5546&amp;$C5546&amp;$B5546,Mapping!$C:$G,5,0)</f>
        <v>Adult Skin Care</v>
      </c>
      <c r="L5546" t="str">
        <f>VLOOKUP(J5546&amp;H5546,Mapping!J:K,2,0)</f>
        <v>Desodorantes</v>
      </c>
      <c r="M5546" t="str">
        <f>IF(OR(I5546="PIZ BUIN",I5546="LISTERINE"),VLOOKUP(E5546,MAPEO!C:D,2,0)&amp;" "&amp;H5546,VLOOKUP(E5546,MAPEO!C:D,2,0))</f>
        <v>RoC Adult Body Others</v>
      </c>
      <c r="N5546">
        <f>VLOOKUP(F5546,MD!A:B,2,0)</f>
        <v>0</v>
      </c>
    </row>
    <row r="5547" spans="1:14">
      <c r="A5547" t="s">
        <v>133</v>
      </c>
      <c r="B5547" t="s">
        <v>0</v>
      </c>
      <c r="C5547" t="s">
        <v>268</v>
      </c>
      <c r="D5547" t="s">
        <v>457</v>
      </c>
      <c r="E5547" t="s">
        <v>754</v>
      </c>
      <c r="F5547" t="s">
        <v>110</v>
      </c>
      <c r="G5547" s="3">
        <v>4615.25</v>
      </c>
      <c r="H5547" s="3" t="str">
        <f>VLOOKUP($A5547&amp;$C5547&amp;$B5547,Mapping!$C:$G,3,0)</f>
        <v>Beauty</v>
      </c>
      <c r="I5547" t="str">
        <f>VLOOKUP($A5547&amp;$C5547&amp;$B5547,Mapping!$C:$G,4,0)</f>
        <v>ROC</v>
      </c>
      <c r="J5547" t="str">
        <f t="shared" si="86"/>
        <v>RoC Keops Roll On</v>
      </c>
      <c r="K5547" t="str">
        <f>VLOOKUP($A5547&amp;$C5547&amp;$B5547,Mapping!$C:$G,5,0)</f>
        <v>Adult Skin Care</v>
      </c>
      <c r="L5547" t="str">
        <f>VLOOKUP(J5547&amp;H5547,Mapping!J:K,2,0)</f>
        <v>Desodorantes</v>
      </c>
      <c r="M5547" t="str">
        <f>IF(OR(I5547="PIZ BUIN",I5547="LISTERINE"),VLOOKUP(E5547,MAPEO!C:D,2,0)&amp;" "&amp;H5547,VLOOKUP(E5547,MAPEO!C:D,2,0))</f>
        <v>RoC Adult Body Others</v>
      </c>
      <c r="N5547">
        <f>VLOOKUP(F5547,MD!A:B,2,0)</f>
        <v>0</v>
      </c>
    </row>
    <row r="5548" spans="1:14">
      <c r="A5548" t="s">
        <v>133</v>
      </c>
      <c r="B5548" t="s">
        <v>0</v>
      </c>
      <c r="C5548" t="s">
        <v>268</v>
      </c>
      <c r="D5548" t="s">
        <v>457</v>
      </c>
      <c r="E5548" t="s">
        <v>754</v>
      </c>
      <c r="F5548" t="s">
        <v>111</v>
      </c>
      <c r="G5548" s="3">
        <v>6365.1</v>
      </c>
      <c r="H5548" s="3" t="str">
        <f>VLOOKUP($A5548&amp;$C5548&amp;$B5548,Mapping!$C:$G,3,0)</f>
        <v>Beauty</v>
      </c>
      <c r="I5548" t="str">
        <f>VLOOKUP($A5548&amp;$C5548&amp;$B5548,Mapping!$C:$G,4,0)</f>
        <v>ROC</v>
      </c>
      <c r="J5548" t="str">
        <f t="shared" si="86"/>
        <v>RoC Keops Roll On</v>
      </c>
      <c r="K5548" t="str">
        <f>VLOOKUP($A5548&amp;$C5548&amp;$B5548,Mapping!$C:$G,5,0)</f>
        <v>Adult Skin Care</v>
      </c>
      <c r="L5548" t="str">
        <f>VLOOKUP(J5548&amp;H5548,Mapping!J:K,2,0)</f>
        <v>Desodorantes</v>
      </c>
      <c r="M5548" t="str">
        <f>IF(OR(I5548="PIZ BUIN",I5548="LISTERINE"),VLOOKUP(E5548,MAPEO!C:D,2,0)&amp;" "&amp;H5548,VLOOKUP(E5548,MAPEO!C:D,2,0))</f>
        <v>RoC Adult Body Others</v>
      </c>
      <c r="N5548">
        <f>VLOOKUP(F5548,MD!A:B,2,0)</f>
        <v>0</v>
      </c>
    </row>
    <row r="5549" spans="1:14">
      <c r="A5549" t="s">
        <v>133</v>
      </c>
      <c r="B5549" t="s">
        <v>0</v>
      </c>
      <c r="C5549" t="s">
        <v>268</v>
      </c>
      <c r="D5549" t="s">
        <v>457</v>
      </c>
      <c r="E5549" t="s">
        <v>754</v>
      </c>
      <c r="F5549" t="s">
        <v>114</v>
      </c>
      <c r="G5549" s="3">
        <v>9998.8799999999992</v>
      </c>
      <c r="H5549" s="3" t="str">
        <f>VLOOKUP($A5549&amp;$C5549&amp;$B5549,Mapping!$C:$G,3,0)</f>
        <v>Beauty</v>
      </c>
      <c r="I5549" t="str">
        <f>VLOOKUP($A5549&amp;$C5549&amp;$B5549,Mapping!$C:$G,4,0)</f>
        <v>ROC</v>
      </c>
      <c r="J5549" t="str">
        <f t="shared" si="86"/>
        <v>RoC Keops Roll On</v>
      </c>
      <c r="K5549" t="str">
        <f>VLOOKUP($A5549&amp;$C5549&amp;$B5549,Mapping!$C:$G,5,0)</f>
        <v>Adult Skin Care</v>
      </c>
      <c r="L5549" t="str">
        <f>VLOOKUP(J5549&amp;H5549,Mapping!J:K,2,0)</f>
        <v>Desodorantes</v>
      </c>
      <c r="M5549" t="str">
        <f>IF(OR(I5549="PIZ BUIN",I5549="LISTERINE"),VLOOKUP(E5549,MAPEO!C:D,2,0)&amp;" "&amp;H5549,VLOOKUP(E5549,MAPEO!C:D,2,0))</f>
        <v>RoC Adult Body Others</v>
      </c>
      <c r="N5549">
        <f>VLOOKUP(F5549,MD!A:B,2,0)</f>
        <v>0</v>
      </c>
    </row>
    <row r="5550" spans="1:14">
      <c r="A5550" t="s">
        <v>133</v>
      </c>
      <c r="B5550" t="s">
        <v>0</v>
      </c>
      <c r="C5550" t="s">
        <v>268</v>
      </c>
      <c r="D5550" t="s">
        <v>457</v>
      </c>
      <c r="E5550" t="s">
        <v>754</v>
      </c>
      <c r="F5550" t="s">
        <v>115</v>
      </c>
      <c r="G5550" s="3">
        <v>4606.5200000000004</v>
      </c>
      <c r="H5550" s="3" t="str">
        <f>VLOOKUP($A5550&amp;$C5550&amp;$B5550,Mapping!$C:$G,3,0)</f>
        <v>Beauty</v>
      </c>
      <c r="I5550" t="str">
        <f>VLOOKUP($A5550&amp;$C5550&amp;$B5550,Mapping!$C:$G,4,0)</f>
        <v>ROC</v>
      </c>
      <c r="J5550" t="str">
        <f t="shared" si="86"/>
        <v>RoC Keops Roll On</v>
      </c>
      <c r="K5550" t="str">
        <f>VLOOKUP($A5550&amp;$C5550&amp;$B5550,Mapping!$C:$G,5,0)</f>
        <v>Adult Skin Care</v>
      </c>
      <c r="L5550" t="str">
        <f>VLOOKUP(J5550&amp;H5550,Mapping!J:K,2,0)</f>
        <v>Desodorantes</v>
      </c>
      <c r="M5550" t="str">
        <f>IF(OR(I5550="PIZ BUIN",I5550="LISTERINE"),VLOOKUP(E5550,MAPEO!C:D,2,0)&amp;" "&amp;H5550,VLOOKUP(E5550,MAPEO!C:D,2,0))</f>
        <v>RoC Adult Body Others</v>
      </c>
      <c r="N5550" t="str">
        <f>VLOOKUP(F5550,MD!A:B,2,0)</f>
        <v>YTD 2016</v>
      </c>
    </row>
    <row r="5551" spans="1:14">
      <c r="A5551" t="s">
        <v>133</v>
      </c>
      <c r="B5551" t="s">
        <v>0</v>
      </c>
      <c r="C5551" t="s">
        <v>268</v>
      </c>
      <c r="D5551" t="s">
        <v>457</v>
      </c>
      <c r="E5551" t="s">
        <v>754</v>
      </c>
      <c r="F5551" t="s">
        <v>117</v>
      </c>
      <c r="G5551" s="3">
        <v>6636.92</v>
      </c>
      <c r="H5551" s="3" t="str">
        <f>VLOOKUP($A5551&amp;$C5551&amp;$B5551,Mapping!$C:$G,3,0)</f>
        <v>Beauty</v>
      </c>
      <c r="I5551" t="str">
        <f>VLOOKUP($A5551&amp;$C5551&amp;$B5551,Mapping!$C:$G,4,0)</f>
        <v>ROC</v>
      </c>
      <c r="J5551" t="str">
        <f t="shared" si="86"/>
        <v>RoC Keops Roll On</v>
      </c>
      <c r="K5551" t="str">
        <f>VLOOKUP($A5551&amp;$C5551&amp;$B5551,Mapping!$C:$G,5,0)</f>
        <v>Adult Skin Care</v>
      </c>
      <c r="L5551" t="str">
        <f>VLOOKUP(J5551&amp;H5551,Mapping!J:K,2,0)</f>
        <v>Desodorantes</v>
      </c>
      <c r="M5551" t="str">
        <f>IF(OR(I5551="PIZ BUIN",I5551="LISTERINE"),VLOOKUP(E5551,MAPEO!C:D,2,0)&amp;" "&amp;H5551,VLOOKUP(E5551,MAPEO!C:D,2,0))</f>
        <v>RoC Adult Body Others</v>
      </c>
      <c r="N5551" t="str">
        <f>VLOOKUP(F5551,MD!A:B,2,0)</f>
        <v>YTD 2016</v>
      </c>
    </row>
    <row r="5552" spans="1:14">
      <c r="A5552" t="s">
        <v>133</v>
      </c>
      <c r="B5552" t="s">
        <v>0</v>
      </c>
      <c r="C5552" t="s">
        <v>268</v>
      </c>
      <c r="D5552" t="s">
        <v>457</v>
      </c>
      <c r="E5552" t="s">
        <v>754</v>
      </c>
      <c r="F5552" t="s">
        <v>118</v>
      </c>
      <c r="G5552" s="3">
        <v>10310.31</v>
      </c>
      <c r="H5552" s="3" t="str">
        <f>VLOOKUP($A5552&amp;$C5552&amp;$B5552,Mapping!$C:$G,3,0)</f>
        <v>Beauty</v>
      </c>
      <c r="I5552" t="str">
        <f>VLOOKUP($A5552&amp;$C5552&amp;$B5552,Mapping!$C:$G,4,0)</f>
        <v>ROC</v>
      </c>
      <c r="J5552" t="str">
        <f t="shared" si="86"/>
        <v>RoC Keops Roll On</v>
      </c>
      <c r="K5552" t="str">
        <f>VLOOKUP($A5552&amp;$C5552&amp;$B5552,Mapping!$C:$G,5,0)</f>
        <v>Adult Skin Care</v>
      </c>
      <c r="L5552" t="str">
        <f>VLOOKUP(J5552&amp;H5552,Mapping!J:K,2,0)</f>
        <v>Desodorantes</v>
      </c>
      <c r="M5552" t="str">
        <f>IF(OR(I5552="PIZ BUIN",I5552="LISTERINE"),VLOOKUP(E5552,MAPEO!C:D,2,0)&amp;" "&amp;H5552,VLOOKUP(E5552,MAPEO!C:D,2,0))</f>
        <v>RoC Adult Body Others</v>
      </c>
      <c r="N5552" t="str">
        <f>VLOOKUP(F5552,MD!A:B,2,0)</f>
        <v>YTD 2016</v>
      </c>
    </row>
    <row r="5553" spans="1:14">
      <c r="A5553" t="s">
        <v>133</v>
      </c>
      <c r="B5553" t="s">
        <v>0</v>
      </c>
      <c r="C5553" t="s">
        <v>268</v>
      </c>
      <c r="D5553" t="s">
        <v>457</v>
      </c>
      <c r="E5553" t="s">
        <v>755</v>
      </c>
      <c r="F5553" t="s">
        <v>483</v>
      </c>
      <c r="G5553" s="3">
        <v>-10.5</v>
      </c>
      <c r="H5553" s="3" t="str">
        <f>VLOOKUP($A5553&amp;$C5553&amp;$B5553,Mapping!$C:$G,3,0)</f>
        <v>Beauty</v>
      </c>
      <c r="I5553" t="str">
        <f>VLOOKUP($A5553&amp;$C5553&amp;$B5553,Mapping!$C:$G,4,0)</f>
        <v>ROC</v>
      </c>
      <c r="J5553" t="str">
        <f t="shared" si="86"/>
        <v>RoC Keops Spray</v>
      </c>
      <c r="K5553" t="str">
        <f>VLOOKUP($A5553&amp;$C5553&amp;$B5553,Mapping!$C:$G,5,0)</f>
        <v>Adult Skin Care</v>
      </c>
      <c r="L5553" t="str">
        <f>VLOOKUP(J5553&amp;H5553,Mapping!J:K,2,0)</f>
        <v>Desodorantes</v>
      </c>
      <c r="M5553" t="str">
        <f>IF(OR(I5553="PIZ BUIN",I5553="LISTERINE"),VLOOKUP(E5553,MAPEO!C:D,2,0)&amp;" "&amp;H5553,VLOOKUP(E5553,MAPEO!C:D,2,0))</f>
        <v>RoC Adult Body Others</v>
      </c>
      <c r="N5553">
        <f>VLOOKUP(F5553,MD!A:B,2,0)</f>
        <v>0</v>
      </c>
    </row>
    <row r="5554" spans="1:14">
      <c r="A5554" t="s">
        <v>133</v>
      </c>
      <c r="B5554" t="s">
        <v>0</v>
      </c>
      <c r="C5554" t="s">
        <v>268</v>
      </c>
      <c r="D5554" t="s">
        <v>457</v>
      </c>
      <c r="E5554" t="s">
        <v>755</v>
      </c>
      <c r="F5554" t="s">
        <v>484</v>
      </c>
      <c r="G5554" s="3">
        <v>136.02000000000001</v>
      </c>
      <c r="H5554" s="3" t="str">
        <f>VLOOKUP($A5554&amp;$C5554&amp;$B5554,Mapping!$C:$G,3,0)</f>
        <v>Beauty</v>
      </c>
      <c r="I5554" t="str">
        <f>VLOOKUP($A5554&amp;$C5554&amp;$B5554,Mapping!$C:$G,4,0)</f>
        <v>ROC</v>
      </c>
      <c r="J5554" t="str">
        <f t="shared" si="86"/>
        <v>RoC Keops Spray</v>
      </c>
      <c r="K5554" t="str">
        <f>VLOOKUP($A5554&amp;$C5554&amp;$B5554,Mapping!$C:$G,5,0)</f>
        <v>Adult Skin Care</v>
      </c>
      <c r="L5554" t="str">
        <f>VLOOKUP(J5554&amp;H5554,Mapping!J:K,2,0)</f>
        <v>Desodorantes</v>
      </c>
      <c r="M5554" t="str">
        <f>IF(OR(I5554="PIZ BUIN",I5554="LISTERINE"),VLOOKUP(E5554,MAPEO!C:D,2,0)&amp;" "&amp;H5554,VLOOKUP(E5554,MAPEO!C:D,2,0))</f>
        <v>RoC Adult Body Others</v>
      </c>
      <c r="N5554">
        <f>VLOOKUP(F5554,MD!A:B,2,0)</f>
        <v>0</v>
      </c>
    </row>
    <row r="5555" spans="1:14">
      <c r="A5555" t="s">
        <v>133</v>
      </c>
      <c r="B5555" t="s">
        <v>0</v>
      </c>
      <c r="C5555" t="s">
        <v>268</v>
      </c>
      <c r="D5555" t="s">
        <v>457</v>
      </c>
      <c r="E5555" t="s">
        <v>755</v>
      </c>
      <c r="F5555" t="s">
        <v>485</v>
      </c>
      <c r="G5555" s="3">
        <v>-42.87</v>
      </c>
      <c r="H5555" s="3" t="str">
        <f>VLOOKUP($A5555&amp;$C5555&amp;$B5555,Mapping!$C:$G,3,0)</f>
        <v>Beauty</v>
      </c>
      <c r="I5555" t="str">
        <f>VLOOKUP($A5555&amp;$C5555&amp;$B5555,Mapping!$C:$G,4,0)</f>
        <v>ROC</v>
      </c>
      <c r="J5555" t="str">
        <f t="shared" si="86"/>
        <v>RoC Keops Spray</v>
      </c>
      <c r="K5555" t="str">
        <f>VLOOKUP($A5555&amp;$C5555&amp;$B5555,Mapping!$C:$G,5,0)</f>
        <v>Adult Skin Care</v>
      </c>
      <c r="L5555" t="str">
        <f>VLOOKUP(J5555&amp;H5555,Mapping!J:K,2,0)</f>
        <v>Desodorantes</v>
      </c>
      <c r="M5555" t="str">
        <f>IF(OR(I5555="PIZ BUIN",I5555="LISTERINE"),VLOOKUP(E5555,MAPEO!C:D,2,0)&amp;" "&amp;H5555,VLOOKUP(E5555,MAPEO!C:D,2,0))</f>
        <v>RoC Adult Body Others</v>
      </c>
      <c r="N5555">
        <f>VLOOKUP(F5555,MD!A:B,2,0)</f>
        <v>0</v>
      </c>
    </row>
    <row r="5556" spans="1:14">
      <c r="A5556" t="s">
        <v>133</v>
      </c>
      <c r="B5556" t="s">
        <v>0</v>
      </c>
      <c r="C5556" t="s">
        <v>268</v>
      </c>
      <c r="D5556" t="s">
        <v>457</v>
      </c>
      <c r="E5556" t="s">
        <v>755</v>
      </c>
      <c r="F5556" t="s">
        <v>486</v>
      </c>
      <c r="G5556" s="3">
        <v>-19.04</v>
      </c>
      <c r="H5556" s="3" t="str">
        <f>VLOOKUP($A5556&amp;$C5556&amp;$B5556,Mapping!$C:$G,3,0)</f>
        <v>Beauty</v>
      </c>
      <c r="I5556" t="str">
        <f>VLOOKUP($A5556&amp;$C5556&amp;$B5556,Mapping!$C:$G,4,0)</f>
        <v>ROC</v>
      </c>
      <c r="J5556" t="str">
        <f t="shared" si="86"/>
        <v>RoC Keops Spray</v>
      </c>
      <c r="K5556" t="str">
        <f>VLOOKUP($A5556&amp;$C5556&amp;$B5556,Mapping!$C:$G,5,0)</f>
        <v>Adult Skin Care</v>
      </c>
      <c r="L5556" t="str">
        <f>VLOOKUP(J5556&amp;H5556,Mapping!J:K,2,0)</f>
        <v>Desodorantes</v>
      </c>
      <c r="M5556" t="str">
        <f>IF(OR(I5556="PIZ BUIN",I5556="LISTERINE"),VLOOKUP(E5556,MAPEO!C:D,2,0)&amp;" "&amp;H5556,VLOOKUP(E5556,MAPEO!C:D,2,0))</f>
        <v>RoC Adult Body Others</v>
      </c>
      <c r="N5556">
        <f>VLOOKUP(F5556,MD!A:B,2,0)</f>
        <v>0</v>
      </c>
    </row>
    <row r="5557" spans="1:14">
      <c r="A5557" t="s">
        <v>133</v>
      </c>
      <c r="B5557" t="s">
        <v>0</v>
      </c>
      <c r="C5557" t="s">
        <v>268</v>
      </c>
      <c r="D5557" t="s">
        <v>457</v>
      </c>
      <c r="E5557" t="s">
        <v>755</v>
      </c>
      <c r="F5557" t="s">
        <v>487</v>
      </c>
      <c r="G5557" s="3">
        <v>49.84</v>
      </c>
      <c r="H5557" s="3" t="str">
        <f>VLOOKUP($A5557&amp;$C5557&amp;$B5557,Mapping!$C:$G,3,0)</f>
        <v>Beauty</v>
      </c>
      <c r="I5557" t="str">
        <f>VLOOKUP($A5557&amp;$C5557&amp;$B5557,Mapping!$C:$G,4,0)</f>
        <v>ROC</v>
      </c>
      <c r="J5557" t="str">
        <f t="shared" ref="J5557:J5620" si="87">IF(OR(C5557="ROC",C5557="COMPEED"),E5557,D5557)</f>
        <v>RoC Keops Spray</v>
      </c>
      <c r="K5557" t="str">
        <f>VLOOKUP($A5557&amp;$C5557&amp;$B5557,Mapping!$C:$G,5,0)</f>
        <v>Adult Skin Care</v>
      </c>
      <c r="L5557" t="str">
        <f>VLOOKUP(J5557&amp;H5557,Mapping!J:K,2,0)</f>
        <v>Desodorantes</v>
      </c>
      <c r="M5557" t="str">
        <f>IF(OR(I5557="PIZ BUIN",I5557="LISTERINE"),VLOOKUP(E5557,MAPEO!C:D,2,0)&amp;" "&amp;H5557,VLOOKUP(E5557,MAPEO!C:D,2,0))</f>
        <v>RoC Adult Body Others</v>
      </c>
      <c r="N5557">
        <f>VLOOKUP(F5557,MD!A:B,2,0)</f>
        <v>0</v>
      </c>
    </row>
    <row r="5558" spans="1:14">
      <c r="A5558" t="s">
        <v>133</v>
      </c>
      <c r="B5558" t="s">
        <v>0</v>
      </c>
      <c r="C5558" t="s">
        <v>268</v>
      </c>
      <c r="D5558" t="s">
        <v>457</v>
      </c>
      <c r="E5558" t="s">
        <v>755</v>
      </c>
      <c r="F5558" t="s">
        <v>488</v>
      </c>
      <c r="G5558" s="3">
        <v>-86.17</v>
      </c>
      <c r="H5558" s="3" t="str">
        <f>VLOOKUP($A5558&amp;$C5558&amp;$B5558,Mapping!$C:$G,3,0)</f>
        <v>Beauty</v>
      </c>
      <c r="I5558" t="str">
        <f>VLOOKUP($A5558&amp;$C5558&amp;$B5558,Mapping!$C:$G,4,0)</f>
        <v>ROC</v>
      </c>
      <c r="J5558" t="str">
        <f t="shared" si="87"/>
        <v>RoC Keops Spray</v>
      </c>
      <c r="K5558" t="str">
        <f>VLOOKUP($A5558&amp;$C5558&amp;$B5558,Mapping!$C:$G,5,0)</f>
        <v>Adult Skin Care</v>
      </c>
      <c r="L5558" t="str">
        <f>VLOOKUP(J5558&amp;H5558,Mapping!J:K,2,0)</f>
        <v>Desodorantes</v>
      </c>
      <c r="M5558" t="str">
        <f>IF(OR(I5558="PIZ BUIN",I5558="LISTERINE"),VLOOKUP(E5558,MAPEO!C:D,2,0)&amp;" "&amp;H5558,VLOOKUP(E5558,MAPEO!C:D,2,0))</f>
        <v>RoC Adult Body Others</v>
      </c>
      <c r="N5558">
        <f>VLOOKUP(F5558,MD!A:B,2,0)</f>
        <v>0</v>
      </c>
    </row>
    <row r="5559" spans="1:14">
      <c r="A5559" t="s">
        <v>133</v>
      </c>
      <c r="B5559" t="s">
        <v>0</v>
      </c>
      <c r="C5559" t="s">
        <v>268</v>
      </c>
      <c r="D5559" t="s">
        <v>457</v>
      </c>
      <c r="E5559" t="s">
        <v>755</v>
      </c>
      <c r="F5559" t="s">
        <v>489</v>
      </c>
      <c r="G5559" s="3">
        <v>-43.36</v>
      </c>
      <c r="H5559" s="3" t="str">
        <f>VLOOKUP($A5559&amp;$C5559&amp;$B5559,Mapping!$C:$G,3,0)</f>
        <v>Beauty</v>
      </c>
      <c r="I5559" t="str">
        <f>VLOOKUP($A5559&amp;$C5559&amp;$B5559,Mapping!$C:$G,4,0)</f>
        <v>ROC</v>
      </c>
      <c r="J5559" t="str">
        <f t="shared" si="87"/>
        <v>RoC Keops Spray</v>
      </c>
      <c r="K5559" t="str">
        <f>VLOOKUP($A5559&amp;$C5559&amp;$B5559,Mapping!$C:$G,5,0)</f>
        <v>Adult Skin Care</v>
      </c>
      <c r="L5559" t="str">
        <f>VLOOKUP(J5559&amp;H5559,Mapping!J:K,2,0)</f>
        <v>Desodorantes</v>
      </c>
      <c r="M5559" t="str">
        <f>IF(OR(I5559="PIZ BUIN",I5559="LISTERINE"),VLOOKUP(E5559,MAPEO!C:D,2,0)&amp;" "&amp;H5559,VLOOKUP(E5559,MAPEO!C:D,2,0))</f>
        <v>RoC Adult Body Others</v>
      </c>
      <c r="N5559">
        <f>VLOOKUP(F5559,MD!A:B,2,0)</f>
        <v>0</v>
      </c>
    </row>
    <row r="5560" spans="1:14">
      <c r="A5560" t="s">
        <v>133</v>
      </c>
      <c r="B5560" t="s">
        <v>0</v>
      </c>
      <c r="C5560" t="s">
        <v>268</v>
      </c>
      <c r="D5560" t="s">
        <v>457</v>
      </c>
      <c r="E5560" t="s">
        <v>755</v>
      </c>
      <c r="F5560" t="s">
        <v>490</v>
      </c>
      <c r="G5560" s="3">
        <v>232.53</v>
      </c>
      <c r="H5560" s="3" t="str">
        <f>VLOOKUP($A5560&amp;$C5560&amp;$B5560,Mapping!$C:$G,3,0)</f>
        <v>Beauty</v>
      </c>
      <c r="I5560" t="str">
        <f>VLOOKUP($A5560&amp;$C5560&amp;$B5560,Mapping!$C:$G,4,0)</f>
        <v>ROC</v>
      </c>
      <c r="J5560" t="str">
        <f t="shared" si="87"/>
        <v>RoC Keops Spray</v>
      </c>
      <c r="K5560" t="str">
        <f>VLOOKUP($A5560&amp;$C5560&amp;$B5560,Mapping!$C:$G,5,0)</f>
        <v>Adult Skin Care</v>
      </c>
      <c r="L5560" t="str">
        <f>VLOOKUP(J5560&amp;H5560,Mapping!J:K,2,0)</f>
        <v>Desodorantes</v>
      </c>
      <c r="M5560" t="str">
        <f>IF(OR(I5560="PIZ BUIN",I5560="LISTERINE"),VLOOKUP(E5560,MAPEO!C:D,2,0)&amp;" "&amp;H5560,VLOOKUP(E5560,MAPEO!C:D,2,0))</f>
        <v>RoC Adult Body Others</v>
      </c>
      <c r="N5560">
        <f>VLOOKUP(F5560,MD!A:B,2,0)</f>
        <v>0</v>
      </c>
    </row>
    <row r="5561" spans="1:14">
      <c r="A5561" t="s">
        <v>133</v>
      </c>
      <c r="B5561" t="s">
        <v>0</v>
      </c>
      <c r="C5561" t="s">
        <v>268</v>
      </c>
      <c r="D5561" t="s">
        <v>457</v>
      </c>
      <c r="E5561" t="s">
        <v>755</v>
      </c>
      <c r="F5561" t="s">
        <v>491</v>
      </c>
      <c r="G5561" s="3">
        <v>-15.77</v>
      </c>
      <c r="H5561" s="3" t="str">
        <f>VLOOKUP($A5561&amp;$C5561&amp;$B5561,Mapping!$C:$G,3,0)</f>
        <v>Beauty</v>
      </c>
      <c r="I5561" t="str">
        <f>VLOOKUP($A5561&amp;$C5561&amp;$B5561,Mapping!$C:$G,4,0)</f>
        <v>ROC</v>
      </c>
      <c r="J5561" t="str">
        <f t="shared" si="87"/>
        <v>RoC Keops Spray</v>
      </c>
      <c r="K5561" t="str">
        <f>VLOOKUP($A5561&amp;$C5561&amp;$B5561,Mapping!$C:$G,5,0)</f>
        <v>Adult Skin Care</v>
      </c>
      <c r="L5561" t="str">
        <f>VLOOKUP(J5561&amp;H5561,Mapping!J:K,2,0)</f>
        <v>Desodorantes</v>
      </c>
      <c r="M5561" t="str">
        <f>IF(OR(I5561="PIZ BUIN",I5561="LISTERINE"),VLOOKUP(E5561,MAPEO!C:D,2,0)&amp;" "&amp;H5561,VLOOKUP(E5561,MAPEO!C:D,2,0))</f>
        <v>RoC Adult Body Others</v>
      </c>
      <c r="N5561">
        <f>VLOOKUP(F5561,MD!A:B,2,0)</f>
        <v>0</v>
      </c>
    </row>
    <row r="5562" spans="1:14">
      <c r="A5562" t="s">
        <v>133</v>
      </c>
      <c r="B5562" t="s">
        <v>0</v>
      </c>
      <c r="C5562" t="s">
        <v>268</v>
      </c>
      <c r="D5562" t="s">
        <v>457</v>
      </c>
      <c r="E5562" t="s">
        <v>755</v>
      </c>
      <c r="F5562" t="s">
        <v>492</v>
      </c>
      <c r="G5562" s="3">
        <v>-22.44</v>
      </c>
      <c r="H5562" s="3" t="str">
        <f>VLOOKUP($A5562&amp;$C5562&amp;$B5562,Mapping!$C:$G,3,0)</f>
        <v>Beauty</v>
      </c>
      <c r="I5562" t="str">
        <f>VLOOKUP($A5562&amp;$C5562&amp;$B5562,Mapping!$C:$G,4,0)</f>
        <v>ROC</v>
      </c>
      <c r="J5562" t="str">
        <f t="shared" si="87"/>
        <v>RoC Keops Spray</v>
      </c>
      <c r="K5562" t="str">
        <f>VLOOKUP($A5562&amp;$C5562&amp;$B5562,Mapping!$C:$G,5,0)</f>
        <v>Adult Skin Care</v>
      </c>
      <c r="L5562" t="str">
        <f>VLOOKUP(J5562&amp;H5562,Mapping!J:K,2,0)</f>
        <v>Desodorantes</v>
      </c>
      <c r="M5562" t="str">
        <f>IF(OR(I5562="PIZ BUIN",I5562="LISTERINE"),VLOOKUP(E5562,MAPEO!C:D,2,0)&amp;" "&amp;H5562,VLOOKUP(E5562,MAPEO!C:D,2,0))</f>
        <v>RoC Adult Body Others</v>
      </c>
      <c r="N5562">
        <f>VLOOKUP(F5562,MD!A:B,2,0)</f>
        <v>0</v>
      </c>
    </row>
    <row r="5563" spans="1:14">
      <c r="A5563" t="s">
        <v>133</v>
      </c>
      <c r="B5563" t="s">
        <v>0</v>
      </c>
      <c r="C5563" t="s">
        <v>268</v>
      </c>
      <c r="D5563" t="s">
        <v>457</v>
      </c>
      <c r="E5563" t="s">
        <v>755</v>
      </c>
      <c r="F5563" t="s">
        <v>493</v>
      </c>
      <c r="G5563" s="3">
        <v>-275.43</v>
      </c>
      <c r="H5563" s="3" t="str">
        <f>VLOOKUP($A5563&amp;$C5563&amp;$B5563,Mapping!$C:$G,3,0)</f>
        <v>Beauty</v>
      </c>
      <c r="I5563" t="str">
        <f>VLOOKUP($A5563&amp;$C5563&amp;$B5563,Mapping!$C:$G,4,0)</f>
        <v>ROC</v>
      </c>
      <c r="J5563" t="str">
        <f t="shared" si="87"/>
        <v>RoC Keops Spray</v>
      </c>
      <c r="K5563" t="str">
        <f>VLOOKUP($A5563&amp;$C5563&amp;$B5563,Mapping!$C:$G,5,0)</f>
        <v>Adult Skin Care</v>
      </c>
      <c r="L5563" t="str">
        <f>VLOOKUP(J5563&amp;H5563,Mapping!J:K,2,0)</f>
        <v>Desodorantes</v>
      </c>
      <c r="M5563" t="str">
        <f>IF(OR(I5563="PIZ BUIN",I5563="LISTERINE"),VLOOKUP(E5563,MAPEO!C:D,2,0)&amp;" "&amp;H5563,VLOOKUP(E5563,MAPEO!C:D,2,0))</f>
        <v>RoC Adult Body Others</v>
      </c>
      <c r="N5563">
        <f>VLOOKUP(F5563,MD!A:B,2,0)</f>
        <v>0</v>
      </c>
    </row>
    <row r="5564" spans="1:14">
      <c r="A5564" t="s">
        <v>133</v>
      </c>
      <c r="B5564" t="s">
        <v>0</v>
      </c>
      <c r="C5564" t="s">
        <v>268</v>
      </c>
      <c r="D5564" t="s">
        <v>457</v>
      </c>
      <c r="E5564" t="s">
        <v>755</v>
      </c>
      <c r="F5564" t="s">
        <v>95</v>
      </c>
      <c r="G5564" s="3">
        <v>1479.77</v>
      </c>
      <c r="H5564" s="3" t="str">
        <f>VLOOKUP($A5564&amp;$C5564&amp;$B5564,Mapping!$C:$G,3,0)</f>
        <v>Beauty</v>
      </c>
      <c r="I5564" t="str">
        <f>VLOOKUP($A5564&amp;$C5564&amp;$B5564,Mapping!$C:$G,4,0)</f>
        <v>ROC</v>
      </c>
      <c r="J5564" t="str">
        <f t="shared" si="87"/>
        <v>RoC Keops Spray</v>
      </c>
      <c r="K5564" t="str">
        <f>VLOOKUP($A5564&amp;$C5564&amp;$B5564,Mapping!$C:$G,5,0)</f>
        <v>Adult Skin Care</v>
      </c>
      <c r="L5564" t="str">
        <f>VLOOKUP(J5564&amp;H5564,Mapping!J:K,2,0)</f>
        <v>Desodorantes</v>
      </c>
      <c r="M5564" t="str">
        <f>IF(OR(I5564="PIZ BUIN",I5564="LISTERINE"),VLOOKUP(E5564,MAPEO!C:D,2,0)&amp;" "&amp;H5564,VLOOKUP(E5564,MAPEO!C:D,2,0))</f>
        <v>RoC Adult Body Others</v>
      </c>
      <c r="N5564" t="str">
        <f>VLOOKUP(F5564,MD!A:B,2,0)</f>
        <v>YTD 2015</v>
      </c>
    </row>
    <row r="5565" spans="1:14">
      <c r="A5565" t="s">
        <v>133</v>
      </c>
      <c r="B5565" t="s">
        <v>0</v>
      </c>
      <c r="C5565" t="s">
        <v>268</v>
      </c>
      <c r="D5565" t="s">
        <v>457</v>
      </c>
      <c r="E5565" t="s">
        <v>755</v>
      </c>
      <c r="F5565" t="s">
        <v>96</v>
      </c>
      <c r="G5565" s="3">
        <v>2204.13</v>
      </c>
      <c r="H5565" s="3" t="str">
        <f>VLOOKUP($A5565&amp;$C5565&amp;$B5565,Mapping!$C:$G,3,0)</f>
        <v>Beauty</v>
      </c>
      <c r="I5565" t="str">
        <f>VLOOKUP($A5565&amp;$C5565&amp;$B5565,Mapping!$C:$G,4,0)</f>
        <v>ROC</v>
      </c>
      <c r="J5565" t="str">
        <f t="shared" si="87"/>
        <v>RoC Keops Spray</v>
      </c>
      <c r="K5565" t="str">
        <f>VLOOKUP($A5565&amp;$C5565&amp;$B5565,Mapping!$C:$G,5,0)</f>
        <v>Adult Skin Care</v>
      </c>
      <c r="L5565" t="str">
        <f>VLOOKUP(J5565&amp;H5565,Mapping!J:K,2,0)</f>
        <v>Desodorantes</v>
      </c>
      <c r="M5565" t="str">
        <f>IF(OR(I5565="PIZ BUIN",I5565="LISTERINE"),VLOOKUP(E5565,MAPEO!C:D,2,0)&amp;" "&amp;H5565,VLOOKUP(E5565,MAPEO!C:D,2,0))</f>
        <v>RoC Adult Body Others</v>
      </c>
      <c r="N5565" t="str">
        <f>VLOOKUP(F5565,MD!A:B,2,0)</f>
        <v>YTD 2015</v>
      </c>
    </row>
    <row r="5566" spans="1:14">
      <c r="A5566" t="s">
        <v>133</v>
      </c>
      <c r="B5566" t="s">
        <v>0</v>
      </c>
      <c r="C5566" t="s">
        <v>268</v>
      </c>
      <c r="D5566" t="s">
        <v>457</v>
      </c>
      <c r="E5566" t="s">
        <v>755</v>
      </c>
      <c r="F5566" t="s">
        <v>97</v>
      </c>
      <c r="G5566" s="3">
        <v>3266.65</v>
      </c>
      <c r="H5566" s="3" t="str">
        <f>VLOOKUP($A5566&amp;$C5566&amp;$B5566,Mapping!$C:$G,3,0)</f>
        <v>Beauty</v>
      </c>
      <c r="I5566" t="str">
        <f>VLOOKUP($A5566&amp;$C5566&amp;$B5566,Mapping!$C:$G,4,0)</f>
        <v>ROC</v>
      </c>
      <c r="J5566" t="str">
        <f t="shared" si="87"/>
        <v>RoC Keops Spray</v>
      </c>
      <c r="K5566" t="str">
        <f>VLOOKUP($A5566&amp;$C5566&amp;$B5566,Mapping!$C:$G,5,0)</f>
        <v>Adult Skin Care</v>
      </c>
      <c r="L5566" t="str">
        <f>VLOOKUP(J5566&amp;H5566,Mapping!J:K,2,0)</f>
        <v>Desodorantes</v>
      </c>
      <c r="M5566" t="str">
        <f>IF(OR(I5566="PIZ BUIN",I5566="LISTERINE"),VLOOKUP(E5566,MAPEO!C:D,2,0)&amp;" "&amp;H5566,VLOOKUP(E5566,MAPEO!C:D,2,0))</f>
        <v>RoC Adult Body Others</v>
      </c>
      <c r="N5566" t="str">
        <f>VLOOKUP(F5566,MD!A:B,2,0)</f>
        <v>YTD 2015</v>
      </c>
    </row>
    <row r="5567" spans="1:14">
      <c r="A5567" t="s">
        <v>133</v>
      </c>
      <c r="B5567" t="s">
        <v>0</v>
      </c>
      <c r="C5567" t="s">
        <v>268</v>
      </c>
      <c r="D5567" t="s">
        <v>457</v>
      </c>
      <c r="E5567" t="s">
        <v>755</v>
      </c>
      <c r="F5567" t="s">
        <v>101</v>
      </c>
      <c r="G5567" s="3">
        <v>4296.07</v>
      </c>
      <c r="H5567" s="3" t="str">
        <f>VLOOKUP($A5567&amp;$C5567&amp;$B5567,Mapping!$C:$G,3,0)</f>
        <v>Beauty</v>
      </c>
      <c r="I5567" t="str">
        <f>VLOOKUP($A5567&amp;$C5567&amp;$B5567,Mapping!$C:$G,4,0)</f>
        <v>ROC</v>
      </c>
      <c r="J5567" t="str">
        <f t="shared" si="87"/>
        <v>RoC Keops Spray</v>
      </c>
      <c r="K5567" t="str">
        <f>VLOOKUP($A5567&amp;$C5567&amp;$B5567,Mapping!$C:$G,5,0)</f>
        <v>Adult Skin Care</v>
      </c>
      <c r="L5567" t="str">
        <f>VLOOKUP(J5567&amp;H5567,Mapping!J:K,2,0)</f>
        <v>Desodorantes</v>
      </c>
      <c r="M5567" t="str">
        <f>IF(OR(I5567="PIZ BUIN",I5567="LISTERINE"),VLOOKUP(E5567,MAPEO!C:D,2,0)&amp;" "&amp;H5567,VLOOKUP(E5567,MAPEO!C:D,2,0))</f>
        <v>RoC Adult Body Others</v>
      </c>
      <c r="N5567" t="str">
        <f>VLOOKUP(F5567,MD!A:B,2,0)</f>
        <v>YTD 2015</v>
      </c>
    </row>
    <row r="5568" spans="1:14">
      <c r="A5568" t="s">
        <v>133</v>
      </c>
      <c r="B5568" t="s">
        <v>0</v>
      </c>
      <c r="C5568" t="s">
        <v>268</v>
      </c>
      <c r="D5568" t="s">
        <v>457</v>
      </c>
      <c r="E5568" t="s">
        <v>755</v>
      </c>
      <c r="F5568" t="s">
        <v>104</v>
      </c>
      <c r="G5568" s="3">
        <v>5143.6000000000004</v>
      </c>
      <c r="H5568" s="3" t="str">
        <f>VLOOKUP($A5568&amp;$C5568&amp;$B5568,Mapping!$C:$G,3,0)</f>
        <v>Beauty</v>
      </c>
      <c r="I5568" t="str">
        <f>VLOOKUP($A5568&amp;$C5568&amp;$B5568,Mapping!$C:$G,4,0)</f>
        <v>ROC</v>
      </c>
      <c r="J5568" t="str">
        <f t="shared" si="87"/>
        <v>RoC Keops Spray</v>
      </c>
      <c r="K5568" t="str">
        <f>VLOOKUP($A5568&amp;$C5568&amp;$B5568,Mapping!$C:$G,5,0)</f>
        <v>Adult Skin Care</v>
      </c>
      <c r="L5568" t="str">
        <f>VLOOKUP(J5568&amp;H5568,Mapping!J:K,2,0)</f>
        <v>Desodorantes</v>
      </c>
      <c r="M5568" t="str">
        <f>IF(OR(I5568="PIZ BUIN",I5568="LISTERINE"),VLOOKUP(E5568,MAPEO!C:D,2,0)&amp;" "&amp;H5568,VLOOKUP(E5568,MAPEO!C:D,2,0))</f>
        <v>RoC Adult Body Others</v>
      </c>
      <c r="N5568" t="str">
        <f>VLOOKUP(F5568,MD!A:B,2,0)</f>
        <v>YTD 2015</v>
      </c>
    </row>
    <row r="5569" spans="1:14">
      <c r="A5569" t="s">
        <v>133</v>
      </c>
      <c r="B5569" t="s">
        <v>0</v>
      </c>
      <c r="C5569" t="s">
        <v>268</v>
      </c>
      <c r="D5569" t="s">
        <v>457</v>
      </c>
      <c r="E5569" t="s">
        <v>755</v>
      </c>
      <c r="F5569" t="s">
        <v>105</v>
      </c>
      <c r="G5569" s="3">
        <v>6371.84</v>
      </c>
      <c r="H5569" s="3" t="str">
        <f>VLOOKUP($A5569&amp;$C5569&amp;$B5569,Mapping!$C:$G,3,0)</f>
        <v>Beauty</v>
      </c>
      <c r="I5569" t="str">
        <f>VLOOKUP($A5569&amp;$C5569&amp;$B5569,Mapping!$C:$G,4,0)</f>
        <v>ROC</v>
      </c>
      <c r="J5569" t="str">
        <f t="shared" si="87"/>
        <v>RoC Keops Spray</v>
      </c>
      <c r="K5569" t="str">
        <f>VLOOKUP($A5569&amp;$C5569&amp;$B5569,Mapping!$C:$G,5,0)</f>
        <v>Adult Skin Care</v>
      </c>
      <c r="L5569" t="str">
        <f>VLOOKUP(J5569&amp;H5569,Mapping!J:K,2,0)</f>
        <v>Desodorantes</v>
      </c>
      <c r="M5569" t="str">
        <f>IF(OR(I5569="PIZ BUIN",I5569="LISTERINE"),VLOOKUP(E5569,MAPEO!C:D,2,0)&amp;" "&amp;H5569,VLOOKUP(E5569,MAPEO!C:D,2,0))</f>
        <v>RoC Adult Body Others</v>
      </c>
      <c r="N5569" t="str">
        <f>VLOOKUP(F5569,MD!A:B,2,0)</f>
        <v>YTD 2015</v>
      </c>
    </row>
    <row r="5570" spans="1:14">
      <c r="A5570" t="s">
        <v>133</v>
      </c>
      <c r="B5570" t="s">
        <v>0</v>
      </c>
      <c r="C5570" t="s">
        <v>268</v>
      </c>
      <c r="D5570" t="s">
        <v>457</v>
      </c>
      <c r="E5570" t="s">
        <v>755</v>
      </c>
      <c r="F5570" t="s">
        <v>106</v>
      </c>
      <c r="G5570" s="3">
        <v>4183.66</v>
      </c>
      <c r="H5570" s="3" t="str">
        <f>VLOOKUP($A5570&amp;$C5570&amp;$B5570,Mapping!$C:$G,3,0)</f>
        <v>Beauty</v>
      </c>
      <c r="I5570" t="str">
        <f>VLOOKUP($A5570&amp;$C5570&amp;$B5570,Mapping!$C:$G,4,0)</f>
        <v>ROC</v>
      </c>
      <c r="J5570" t="str">
        <f t="shared" si="87"/>
        <v>RoC Keops Spray</v>
      </c>
      <c r="K5570" t="str">
        <f>VLOOKUP($A5570&amp;$C5570&amp;$B5570,Mapping!$C:$G,5,0)</f>
        <v>Adult Skin Care</v>
      </c>
      <c r="L5570" t="str">
        <f>VLOOKUP(J5570&amp;H5570,Mapping!J:K,2,0)</f>
        <v>Desodorantes</v>
      </c>
      <c r="M5570" t="str">
        <f>IF(OR(I5570="PIZ BUIN",I5570="LISTERINE"),VLOOKUP(E5570,MAPEO!C:D,2,0)&amp;" "&amp;H5570,VLOOKUP(E5570,MAPEO!C:D,2,0))</f>
        <v>RoC Adult Body Others</v>
      </c>
      <c r="N5570" t="str">
        <f>VLOOKUP(F5570,MD!A:B,2,0)</f>
        <v>YTD 2015</v>
      </c>
    </row>
    <row r="5571" spans="1:14">
      <c r="A5571" t="s">
        <v>133</v>
      </c>
      <c r="B5571" t="s">
        <v>0</v>
      </c>
      <c r="C5571" t="s">
        <v>268</v>
      </c>
      <c r="D5571" t="s">
        <v>457</v>
      </c>
      <c r="E5571" t="s">
        <v>755</v>
      </c>
      <c r="F5571" t="s">
        <v>108</v>
      </c>
      <c r="G5571" s="3">
        <v>3178.05</v>
      </c>
      <c r="H5571" s="3" t="str">
        <f>VLOOKUP($A5571&amp;$C5571&amp;$B5571,Mapping!$C:$G,3,0)</f>
        <v>Beauty</v>
      </c>
      <c r="I5571" t="str">
        <f>VLOOKUP($A5571&amp;$C5571&amp;$B5571,Mapping!$C:$G,4,0)</f>
        <v>ROC</v>
      </c>
      <c r="J5571" t="str">
        <f t="shared" si="87"/>
        <v>RoC Keops Spray</v>
      </c>
      <c r="K5571" t="str">
        <f>VLOOKUP($A5571&amp;$C5571&amp;$B5571,Mapping!$C:$G,5,0)</f>
        <v>Adult Skin Care</v>
      </c>
      <c r="L5571" t="str">
        <f>VLOOKUP(J5571&amp;H5571,Mapping!J:K,2,0)</f>
        <v>Desodorantes</v>
      </c>
      <c r="M5571" t="str">
        <f>IF(OR(I5571="PIZ BUIN",I5571="LISTERINE"),VLOOKUP(E5571,MAPEO!C:D,2,0)&amp;" "&amp;H5571,VLOOKUP(E5571,MAPEO!C:D,2,0))</f>
        <v>RoC Adult Body Others</v>
      </c>
      <c r="N5571">
        <f>VLOOKUP(F5571,MD!A:B,2,0)</f>
        <v>0</v>
      </c>
    </row>
    <row r="5572" spans="1:14">
      <c r="A5572" t="s">
        <v>133</v>
      </c>
      <c r="B5572" t="s">
        <v>0</v>
      </c>
      <c r="C5572" t="s">
        <v>268</v>
      </c>
      <c r="D5572" t="s">
        <v>457</v>
      </c>
      <c r="E5572" t="s">
        <v>755</v>
      </c>
      <c r="F5572" t="s">
        <v>109</v>
      </c>
      <c r="G5572" s="3">
        <v>3363.57</v>
      </c>
      <c r="H5572" s="3" t="str">
        <f>VLOOKUP($A5572&amp;$C5572&amp;$B5572,Mapping!$C:$G,3,0)</f>
        <v>Beauty</v>
      </c>
      <c r="I5572" t="str">
        <f>VLOOKUP($A5572&amp;$C5572&amp;$B5572,Mapping!$C:$G,4,0)</f>
        <v>ROC</v>
      </c>
      <c r="J5572" t="str">
        <f t="shared" si="87"/>
        <v>RoC Keops Spray</v>
      </c>
      <c r="K5572" t="str">
        <f>VLOOKUP($A5572&amp;$C5572&amp;$B5572,Mapping!$C:$G,5,0)</f>
        <v>Adult Skin Care</v>
      </c>
      <c r="L5572" t="str">
        <f>VLOOKUP(J5572&amp;H5572,Mapping!J:K,2,0)</f>
        <v>Desodorantes</v>
      </c>
      <c r="M5572" t="str">
        <f>IF(OR(I5572="PIZ BUIN",I5572="LISTERINE"),VLOOKUP(E5572,MAPEO!C:D,2,0)&amp;" "&amp;H5572,VLOOKUP(E5572,MAPEO!C:D,2,0))</f>
        <v>RoC Adult Body Others</v>
      </c>
      <c r="N5572">
        <f>VLOOKUP(F5572,MD!A:B,2,0)</f>
        <v>0</v>
      </c>
    </row>
    <row r="5573" spans="1:14">
      <c r="A5573" t="s">
        <v>133</v>
      </c>
      <c r="B5573" t="s">
        <v>0</v>
      </c>
      <c r="C5573" t="s">
        <v>268</v>
      </c>
      <c r="D5573" t="s">
        <v>457</v>
      </c>
      <c r="E5573" t="s">
        <v>755</v>
      </c>
      <c r="F5573" t="s">
        <v>110</v>
      </c>
      <c r="G5573" s="3">
        <v>3476.47</v>
      </c>
      <c r="H5573" s="3" t="str">
        <f>VLOOKUP($A5573&amp;$C5573&amp;$B5573,Mapping!$C:$G,3,0)</f>
        <v>Beauty</v>
      </c>
      <c r="I5573" t="str">
        <f>VLOOKUP($A5573&amp;$C5573&amp;$B5573,Mapping!$C:$G,4,0)</f>
        <v>ROC</v>
      </c>
      <c r="J5573" t="str">
        <f t="shared" si="87"/>
        <v>RoC Keops Spray</v>
      </c>
      <c r="K5573" t="str">
        <f>VLOOKUP($A5573&amp;$C5573&amp;$B5573,Mapping!$C:$G,5,0)</f>
        <v>Adult Skin Care</v>
      </c>
      <c r="L5573" t="str">
        <f>VLOOKUP(J5573&amp;H5573,Mapping!J:K,2,0)</f>
        <v>Desodorantes</v>
      </c>
      <c r="M5573" t="str">
        <f>IF(OR(I5573="PIZ BUIN",I5573="LISTERINE"),VLOOKUP(E5573,MAPEO!C:D,2,0)&amp;" "&amp;H5573,VLOOKUP(E5573,MAPEO!C:D,2,0))</f>
        <v>RoC Adult Body Others</v>
      </c>
      <c r="N5573">
        <f>VLOOKUP(F5573,MD!A:B,2,0)</f>
        <v>0</v>
      </c>
    </row>
    <row r="5574" spans="1:14">
      <c r="A5574" t="s">
        <v>133</v>
      </c>
      <c r="B5574" t="s">
        <v>0</v>
      </c>
      <c r="C5574" t="s">
        <v>268</v>
      </c>
      <c r="D5574" t="s">
        <v>457</v>
      </c>
      <c r="E5574" t="s">
        <v>755</v>
      </c>
      <c r="F5574" t="s">
        <v>111</v>
      </c>
      <c r="G5574" s="3">
        <v>3186.81</v>
      </c>
      <c r="H5574" s="3" t="str">
        <f>VLOOKUP($A5574&amp;$C5574&amp;$B5574,Mapping!$C:$G,3,0)</f>
        <v>Beauty</v>
      </c>
      <c r="I5574" t="str">
        <f>VLOOKUP($A5574&amp;$C5574&amp;$B5574,Mapping!$C:$G,4,0)</f>
        <v>ROC</v>
      </c>
      <c r="J5574" t="str">
        <f t="shared" si="87"/>
        <v>RoC Keops Spray</v>
      </c>
      <c r="K5574" t="str">
        <f>VLOOKUP($A5574&amp;$C5574&amp;$B5574,Mapping!$C:$G,5,0)</f>
        <v>Adult Skin Care</v>
      </c>
      <c r="L5574" t="str">
        <f>VLOOKUP(J5574&amp;H5574,Mapping!J:K,2,0)</f>
        <v>Desodorantes</v>
      </c>
      <c r="M5574" t="str">
        <f>IF(OR(I5574="PIZ BUIN",I5574="LISTERINE"),VLOOKUP(E5574,MAPEO!C:D,2,0)&amp;" "&amp;H5574,VLOOKUP(E5574,MAPEO!C:D,2,0))</f>
        <v>RoC Adult Body Others</v>
      </c>
      <c r="N5574">
        <f>VLOOKUP(F5574,MD!A:B,2,0)</f>
        <v>0</v>
      </c>
    </row>
    <row r="5575" spans="1:14">
      <c r="A5575" t="s">
        <v>133</v>
      </c>
      <c r="B5575" t="s">
        <v>0</v>
      </c>
      <c r="C5575" t="s">
        <v>268</v>
      </c>
      <c r="D5575" t="s">
        <v>457</v>
      </c>
      <c r="E5575" t="s">
        <v>755</v>
      </c>
      <c r="F5575" t="s">
        <v>114</v>
      </c>
      <c r="G5575" s="3">
        <v>2184.35</v>
      </c>
      <c r="H5575" s="3" t="str">
        <f>VLOOKUP($A5575&amp;$C5575&amp;$B5575,Mapping!$C:$G,3,0)</f>
        <v>Beauty</v>
      </c>
      <c r="I5575" t="str">
        <f>VLOOKUP($A5575&amp;$C5575&amp;$B5575,Mapping!$C:$G,4,0)</f>
        <v>ROC</v>
      </c>
      <c r="J5575" t="str">
        <f t="shared" si="87"/>
        <v>RoC Keops Spray</v>
      </c>
      <c r="K5575" t="str">
        <f>VLOOKUP($A5575&amp;$C5575&amp;$B5575,Mapping!$C:$G,5,0)</f>
        <v>Adult Skin Care</v>
      </c>
      <c r="L5575" t="str">
        <f>VLOOKUP(J5575&amp;H5575,Mapping!J:K,2,0)</f>
        <v>Desodorantes</v>
      </c>
      <c r="M5575" t="str">
        <f>IF(OR(I5575="PIZ BUIN",I5575="LISTERINE"),VLOOKUP(E5575,MAPEO!C:D,2,0)&amp;" "&amp;H5575,VLOOKUP(E5575,MAPEO!C:D,2,0))</f>
        <v>RoC Adult Body Others</v>
      </c>
      <c r="N5575">
        <f>VLOOKUP(F5575,MD!A:B,2,0)</f>
        <v>0</v>
      </c>
    </row>
    <row r="5576" spans="1:14">
      <c r="A5576" t="s">
        <v>133</v>
      </c>
      <c r="B5576" t="s">
        <v>0</v>
      </c>
      <c r="C5576" t="s">
        <v>268</v>
      </c>
      <c r="D5576" t="s">
        <v>457</v>
      </c>
      <c r="E5576" t="s">
        <v>755</v>
      </c>
      <c r="F5576" t="s">
        <v>115</v>
      </c>
      <c r="G5576" s="3">
        <v>2450.9699999999998</v>
      </c>
      <c r="H5576" s="3" t="str">
        <f>VLOOKUP($A5576&amp;$C5576&amp;$B5576,Mapping!$C:$G,3,0)</f>
        <v>Beauty</v>
      </c>
      <c r="I5576" t="str">
        <f>VLOOKUP($A5576&amp;$C5576&amp;$B5576,Mapping!$C:$G,4,0)</f>
        <v>ROC</v>
      </c>
      <c r="J5576" t="str">
        <f t="shared" si="87"/>
        <v>RoC Keops Spray</v>
      </c>
      <c r="K5576" t="str">
        <f>VLOOKUP($A5576&amp;$C5576&amp;$B5576,Mapping!$C:$G,5,0)</f>
        <v>Adult Skin Care</v>
      </c>
      <c r="L5576" t="str">
        <f>VLOOKUP(J5576&amp;H5576,Mapping!J:K,2,0)</f>
        <v>Desodorantes</v>
      </c>
      <c r="M5576" t="str">
        <f>IF(OR(I5576="PIZ BUIN",I5576="LISTERINE"),VLOOKUP(E5576,MAPEO!C:D,2,0)&amp;" "&amp;H5576,VLOOKUP(E5576,MAPEO!C:D,2,0))</f>
        <v>RoC Adult Body Others</v>
      </c>
      <c r="N5576" t="str">
        <f>VLOOKUP(F5576,MD!A:B,2,0)</f>
        <v>YTD 2016</v>
      </c>
    </row>
    <row r="5577" spans="1:14">
      <c r="A5577" t="s">
        <v>133</v>
      </c>
      <c r="B5577" t="s">
        <v>0</v>
      </c>
      <c r="C5577" t="s">
        <v>268</v>
      </c>
      <c r="D5577" t="s">
        <v>457</v>
      </c>
      <c r="E5577" t="s">
        <v>755</v>
      </c>
      <c r="F5577" t="s">
        <v>117</v>
      </c>
      <c r="G5577" s="3">
        <v>2678</v>
      </c>
      <c r="H5577" s="3" t="str">
        <f>VLOOKUP($A5577&amp;$C5577&amp;$B5577,Mapping!$C:$G,3,0)</f>
        <v>Beauty</v>
      </c>
      <c r="I5577" t="str">
        <f>VLOOKUP($A5577&amp;$C5577&amp;$B5577,Mapping!$C:$G,4,0)</f>
        <v>ROC</v>
      </c>
      <c r="J5577" t="str">
        <f t="shared" si="87"/>
        <v>RoC Keops Spray</v>
      </c>
      <c r="K5577" t="str">
        <f>VLOOKUP($A5577&amp;$C5577&amp;$B5577,Mapping!$C:$G,5,0)</f>
        <v>Adult Skin Care</v>
      </c>
      <c r="L5577" t="str">
        <f>VLOOKUP(J5577&amp;H5577,Mapping!J:K,2,0)</f>
        <v>Desodorantes</v>
      </c>
      <c r="M5577" t="str">
        <f>IF(OR(I5577="PIZ BUIN",I5577="LISTERINE"),VLOOKUP(E5577,MAPEO!C:D,2,0)&amp;" "&amp;H5577,VLOOKUP(E5577,MAPEO!C:D,2,0))</f>
        <v>RoC Adult Body Others</v>
      </c>
      <c r="N5577" t="str">
        <f>VLOOKUP(F5577,MD!A:B,2,0)</f>
        <v>YTD 2016</v>
      </c>
    </row>
    <row r="5578" spans="1:14">
      <c r="A5578" t="s">
        <v>133</v>
      </c>
      <c r="B5578" t="s">
        <v>0</v>
      </c>
      <c r="C5578" t="s">
        <v>268</v>
      </c>
      <c r="D5578" t="s">
        <v>457</v>
      </c>
      <c r="E5578" t="s">
        <v>755</v>
      </c>
      <c r="F5578" t="s">
        <v>118</v>
      </c>
      <c r="G5578" s="3">
        <v>5192.2</v>
      </c>
      <c r="H5578" s="3" t="str">
        <f>VLOOKUP($A5578&amp;$C5578&amp;$B5578,Mapping!$C:$G,3,0)</f>
        <v>Beauty</v>
      </c>
      <c r="I5578" t="str">
        <f>VLOOKUP($A5578&amp;$C5578&amp;$B5578,Mapping!$C:$G,4,0)</f>
        <v>ROC</v>
      </c>
      <c r="J5578" t="str">
        <f t="shared" si="87"/>
        <v>RoC Keops Spray</v>
      </c>
      <c r="K5578" t="str">
        <f>VLOOKUP($A5578&amp;$C5578&amp;$B5578,Mapping!$C:$G,5,0)</f>
        <v>Adult Skin Care</v>
      </c>
      <c r="L5578" t="str">
        <f>VLOOKUP(J5578&amp;H5578,Mapping!J:K,2,0)</f>
        <v>Desodorantes</v>
      </c>
      <c r="M5578" t="str">
        <f>IF(OR(I5578="PIZ BUIN",I5578="LISTERINE"),VLOOKUP(E5578,MAPEO!C:D,2,0)&amp;" "&amp;H5578,VLOOKUP(E5578,MAPEO!C:D,2,0))</f>
        <v>RoC Adult Body Others</v>
      </c>
      <c r="N5578" t="str">
        <f>VLOOKUP(F5578,MD!A:B,2,0)</f>
        <v>YTD 2016</v>
      </c>
    </row>
    <row r="5579" spans="1:14">
      <c r="A5579" t="s">
        <v>133</v>
      </c>
      <c r="B5579" t="s">
        <v>0</v>
      </c>
      <c r="C5579" t="s">
        <v>268</v>
      </c>
      <c r="D5579" t="s">
        <v>457</v>
      </c>
      <c r="E5579" t="s">
        <v>756</v>
      </c>
      <c r="F5579" t="s">
        <v>482</v>
      </c>
      <c r="G5579" s="3">
        <v>2203.33</v>
      </c>
      <c r="H5579" s="3" t="str">
        <f>VLOOKUP($A5579&amp;$C5579&amp;$B5579,Mapping!$C:$G,3,0)</f>
        <v>Beauty</v>
      </c>
      <c r="I5579" t="str">
        <f>VLOOKUP($A5579&amp;$C5579&amp;$B5579,Mapping!$C:$G,4,0)</f>
        <v>ROC</v>
      </c>
      <c r="J5579" t="str">
        <f t="shared" si="87"/>
        <v>RoC Keops Stick</v>
      </c>
      <c r="K5579" t="str">
        <f>VLOOKUP($A5579&amp;$C5579&amp;$B5579,Mapping!$C:$G,5,0)</f>
        <v>Adult Skin Care</v>
      </c>
      <c r="L5579" t="str">
        <f>VLOOKUP(J5579&amp;H5579,Mapping!J:K,2,0)</f>
        <v>Desodorantes</v>
      </c>
      <c r="M5579" t="str">
        <f>IF(OR(I5579="PIZ BUIN",I5579="LISTERINE"),VLOOKUP(E5579,MAPEO!C:D,2,0)&amp;" "&amp;H5579,VLOOKUP(E5579,MAPEO!C:D,2,0))</f>
        <v>RoC Adult Body Others</v>
      </c>
      <c r="N5579">
        <f>VLOOKUP(F5579,MD!A:B,2,0)</f>
        <v>0</v>
      </c>
    </row>
    <row r="5580" spans="1:14">
      <c r="A5580" t="s">
        <v>133</v>
      </c>
      <c r="B5580" t="s">
        <v>0</v>
      </c>
      <c r="C5580" t="s">
        <v>268</v>
      </c>
      <c r="D5580" t="s">
        <v>457</v>
      </c>
      <c r="E5580" t="s">
        <v>756</v>
      </c>
      <c r="F5580" t="s">
        <v>483</v>
      </c>
      <c r="G5580" s="3">
        <v>5419.02</v>
      </c>
      <c r="H5580" s="3" t="str">
        <f>VLOOKUP($A5580&amp;$C5580&amp;$B5580,Mapping!$C:$G,3,0)</f>
        <v>Beauty</v>
      </c>
      <c r="I5580" t="str">
        <f>VLOOKUP($A5580&amp;$C5580&amp;$B5580,Mapping!$C:$G,4,0)</f>
        <v>ROC</v>
      </c>
      <c r="J5580" t="str">
        <f t="shared" si="87"/>
        <v>RoC Keops Stick</v>
      </c>
      <c r="K5580" t="str">
        <f>VLOOKUP($A5580&amp;$C5580&amp;$B5580,Mapping!$C:$G,5,0)</f>
        <v>Adult Skin Care</v>
      </c>
      <c r="L5580" t="str">
        <f>VLOOKUP(J5580&amp;H5580,Mapping!J:K,2,0)</f>
        <v>Desodorantes</v>
      </c>
      <c r="M5580" t="str">
        <f>IF(OR(I5580="PIZ BUIN",I5580="LISTERINE"),VLOOKUP(E5580,MAPEO!C:D,2,0)&amp;" "&amp;H5580,VLOOKUP(E5580,MAPEO!C:D,2,0))</f>
        <v>RoC Adult Body Others</v>
      </c>
      <c r="N5580">
        <f>VLOOKUP(F5580,MD!A:B,2,0)</f>
        <v>0</v>
      </c>
    </row>
    <row r="5581" spans="1:14">
      <c r="A5581" t="s">
        <v>133</v>
      </c>
      <c r="B5581" t="s">
        <v>0</v>
      </c>
      <c r="C5581" t="s">
        <v>268</v>
      </c>
      <c r="D5581" t="s">
        <v>457</v>
      </c>
      <c r="E5581" t="s">
        <v>756</v>
      </c>
      <c r="F5581" t="s">
        <v>484</v>
      </c>
      <c r="G5581" s="3">
        <v>7003.48</v>
      </c>
      <c r="H5581" s="3" t="str">
        <f>VLOOKUP($A5581&amp;$C5581&amp;$B5581,Mapping!$C:$G,3,0)</f>
        <v>Beauty</v>
      </c>
      <c r="I5581" t="str">
        <f>VLOOKUP($A5581&amp;$C5581&amp;$B5581,Mapping!$C:$G,4,0)</f>
        <v>ROC</v>
      </c>
      <c r="J5581" t="str">
        <f t="shared" si="87"/>
        <v>RoC Keops Stick</v>
      </c>
      <c r="K5581" t="str">
        <f>VLOOKUP($A5581&amp;$C5581&amp;$B5581,Mapping!$C:$G,5,0)</f>
        <v>Adult Skin Care</v>
      </c>
      <c r="L5581" t="str">
        <f>VLOOKUP(J5581&amp;H5581,Mapping!J:K,2,0)</f>
        <v>Desodorantes</v>
      </c>
      <c r="M5581" t="str">
        <f>IF(OR(I5581="PIZ BUIN",I5581="LISTERINE"),VLOOKUP(E5581,MAPEO!C:D,2,0)&amp;" "&amp;H5581,VLOOKUP(E5581,MAPEO!C:D,2,0))</f>
        <v>RoC Adult Body Others</v>
      </c>
      <c r="N5581">
        <f>VLOOKUP(F5581,MD!A:B,2,0)</f>
        <v>0</v>
      </c>
    </row>
    <row r="5582" spans="1:14">
      <c r="A5582" t="s">
        <v>133</v>
      </c>
      <c r="B5582" t="s">
        <v>0</v>
      </c>
      <c r="C5582" t="s">
        <v>268</v>
      </c>
      <c r="D5582" t="s">
        <v>457</v>
      </c>
      <c r="E5582" t="s">
        <v>756</v>
      </c>
      <c r="F5582" t="s">
        <v>485</v>
      </c>
      <c r="G5582" s="3">
        <v>4492.99</v>
      </c>
      <c r="H5582" s="3" t="str">
        <f>VLOOKUP($A5582&amp;$C5582&amp;$B5582,Mapping!$C:$G,3,0)</f>
        <v>Beauty</v>
      </c>
      <c r="I5582" t="str">
        <f>VLOOKUP($A5582&amp;$C5582&amp;$B5582,Mapping!$C:$G,4,0)</f>
        <v>ROC</v>
      </c>
      <c r="J5582" t="str">
        <f t="shared" si="87"/>
        <v>RoC Keops Stick</v>
      </c>
      <c r="K5582" t="str">
        <f>VLOOKUP($A5582&amp;$C5582&amp;$B5582,Mapping!$C:$G,5,0)</f>
        <v>Adult Skin Care</v>
      </c>
      <c r="L5582" t="str">
        <f>VLOOKUP(J5582&amp;H5582,Mapping!J:K,2,0)</f>
        <v>Desodorantes</v>
      </c>
      <c r="M5582" t="str">
        <f>IF(OR(I5582="PIZ BUIN",I5582="LISTERINE"),VLOOKUP(E5582,MAPEO!C:D,2,0)&amp;" "&amp;H5582,VLOOKUP(E5582,MAPEO!C:D,2,0))</f>
        <v>RoC Adult Body Others</v>
      </c>
      <c r="N5582">
        <f>VLOOKUP(F5582,MD!A:B,2,0)</f>
        <v>0</v>
      </c>
    </row>
    <row r="5583" spans="1:14">
      <c r="A5583" t="s">
        <v>133</v>
      </c>
      <c r="B5583" t="s">
        <v>0</v>
      </c>
      <c r="C5583" t="s">
        <v>268</v>
      </c>
      <c r="D5583" t="s">
        <v>457</v>
      </c>
      <c r="E5583" t="s">
        <v>756</v>
      </c>
      <c r="F5583" t="s">
        <v>486</v>
      </c>
      <c r="G5583" s="3">
        <v>7057.09</v>
      </c>
      <c r="H5583" s="3" t="str">
        <f>VLOOKUP($A5583&amp;$C5583&amp;$B5583,Mapping!$C:$G,3,0)</f>
        <v>Beauty</v>
      </c>
      <c r="I5583" t="str">
        <f>VLOOKUP($A5583&amp;$C5583&amp;$B5583,Mapping!$C:$G,4,0)</f>
        <v>ROC</v>
      </c>
      <c r="J5583" t="str">
        <f t="shared" si="87"/>
        <v>RoC Keops Stick</v>
      </c>
      <c r="K5583" t="str">
        <f>VLOOKUP($A5583&amp;$C5583&amp;$B5583,Mapping!$C:$G,5,0)</f>
        <v>Adult Skin Care</v>
      </c>
      <c r="L5583" t="str">
        <f>VLOOKUP(J5583&amp;H5583,Mapping!J:K,2,0)</f>
        <v>Desodorantes</v>
      </c>
      <c r="M5583" t="str">
        <f>IF(OR(I5583="PIZ BUIN",I5583="LISTERINE"),VLOOKUP(E5583,MAPEO!C:D,2,0)&amp;" "&amp;H5583,VLOOKUP(E5583,MAPEO!C:D,2,0))</f>
        <v>RoC Adult Body Others</v>
      </c>
      <c r="N5583">
        <f>VLOOKUP(F5583,MD!A:B,2,0)</f>
        <v>0</v>
      </c>
    </row>
    <row r="5584" spans="1:14">
      <c r="A5584" t="s">
        <v>133</v>
      </c>
      <c r="B5584" t="s">
        <v>0</v>
      </c>
      <c r="C5584" t="s">
        <v>268</v>
      </c>
      <c r="D5584" t="s">
        <v>457</v>
      </c>
      <c r="E5584" t="s">
        <v>756</v>
      </c>
      <c r="F5584" t="s">
        <v>487</v>
      </c>
      <c r="G5584" s="3">
        <v>10411.59</v>
      </c>
      <c r="H5584" s="3" t="str">
        <f>VLOOKUP($A5584&amp;$C5584&amp;$B5584,Mapping!$C:$G,3,0)</f>
        <v>Beauty</v>
      </c>
      <c r="I5584" t="str">
        <f>VLOOKUP($A5584&amp;$C5584&amp;$B5584,Mapping!$C:$G,4,0)</f>
        <v>ROC</v>
      </c>
      <c r="J5584" t="str">
        <f t="shared" si="87"/>
        <v>RoC Keops Stick</v>
      </c>
      <c r="K5584" t="str">
        <f>VLOOKUP($A5584&amp;$C5584&amp;$B5584,Mapping!$C:$G,5,0)</f>
        <v>Adult Skin Care</v>
      </c>
      <c r="L5584" t="str">
        <f>VLOOKUP(J5584&amp;H5584,Mapping!J:K,2,0)</f>
        <v>Desodorantes</v>
      </c>
      <c r="M5584" t="str">
        <f>IF(OR(I5584="PIZ BUIN",I5584="LISTERINE"),VLOOKUP(E5584,MAPEO!C:D,2,0)&amp;" "&amp;H5584,VLOOKUP(E5584,MAPEO!C:D,2,0))</f>
        <v>RoC Adult Body Others</v>
      </c>
      <c r="N5584">
        <f>VLOOKUP(F5584,MD!A:B,2,0)</f>
        <v>0</v>
      </c>
    </row>
    <row r="5585" spans="1:14">
      <c r="A5585" t="s">
        <v>133</v>
      </c>
      <c r="B5585" t="s">
        <v>0</v>
      </c>
      <c r="C5585" t="s">
        <v>268</v>
      </c>
      <c r="D5585" t="s">
        <v>457</v>
      </c>
      <c r="E5585" t="s">
        <v>756</v>
      </c>
      <c r="F5585" t="s">
        <v>488</v>
      </c>
      <c r="G5585" s="3">
        <v>4328.45</v>
      </c>
      <c r="H5585" s="3" t="str">
        <f>VLOOKUP($A5585&amp;$C5585&amp;$B5585,Mapping!$C:$G,3,0)</f>
        <v>Beauty</v>
      </c>
      <c r="I5585" t="str">
        <f>VLOOKUP($A5585&amp;$C5585&amp;$B5585,Mapping!$C:$G,4,0)</f>
        <v>ROC</v>
      </c>
      <c r="J5585" t="str">
        <f t="shared" si="87"/>
        <v>RoC Keops Stick</v>
      </c>
      <c r="K5585" t="str">
        <f>VLOOKUP($A5585&amp;$C5585&amp;$B5585,Mapping!$C:$G,5,0)</f>
        <v>Adult Skin Care</v>
      </c>
      <c r="L5585" t="str">
        <f>VLOOKUP(J5585&amp;H5585,Mapping!J:K,2,0)</f>
        <v>Desodorantes</v>
      </c>
      <c r="M5585" t="str">
        <f>IF(OR(I5585="PIZ BUIN",I5585="LISTERINE"),VLOOKUP(E5585,MAPEO!C:D,2,0)&amp;" "&amp;H5585,VLOOKUP(E5585,MAPEO!C:D,2,0))</f>
        <v>RoC Adult Body Others</v>
      </c>
      <c r="N5585">
        <f>VLOOKUP(F5585,MD!A:B,2,0)</f>
        <v>0</v>
      </c>
    </row>
    <row r="5586" spans="1:14">
      <c r="A5586" t="s">
        <v>133</v>
      </c>
      <c r="B5586" t="s">
        <v>0</v>
      </c>
      <c r="C5586" t="s">
        <v>268</v>
      </c>
      <c r="D5586" t="s">
        <v>457</v>
      </c>
      <c r="E5586" t="s">
        <v>756</v>
      </c>
      <c r="F5586" t="s">
        <v>489</v>
      </c>
      <c r="G5586" s="3">
        <v>3697.56</v>
      </c>
      <c r="H5586" s="3" t="str">
        <f>VLOOKUP($A5586&amp;$C5586&amp;$B5586,Mapping!$C:$G,3,0)</f>
        <v>Beauty</v>
      </c>
      <c r="I5586" t="str">
        <f>VLOOKUP($A5586&amp;$C5586&amp;$B5586,Mapping!$C:$G,4,0)</f>
        <v>ROC</v>
      </c>
      <c r="J5586" t="str">
        <f t="shared" si="87"/>
        <v>RoC Keops Stick</v>
      </c>
      <c r="K5586" t="str">
        <f>VLOOKUP($A5586&amp;$C5586&amp;$B5586,Mapping!$C:$G,5,0)</f>
        <v>Adult Skin Care</v>
      </c>
      <c r="L5586" t="str">
        <f>VLOOKUP(J5586&amp;H5586,Mapping!J:K,2,0)</f>
        <v>Desodorantes</v>
      </c>
      <c r="M5586" t="str">
        <f>IF(OR(I5586="PIZ BUIN",I5586="LISTERINE"),VLOOKUP(E5586,MAPEO!C:D,2,0)&amp;" "&amp;H5586,VLOOKUP(E5586,MAPEO!C:D,2,0))</f>
        <v>RoC Adult Body Others</v>
      </c>
      <c r="N5586">
        <f>VLOOKUP(F5586,MD!A:B,2,0)</f>
        <v>0</v>
      </c>
    </row>
    <row r="5587" spans="1:14">
      <c r="A5587" t="s">
        <v>133</v>
      </c>
      <c r="B5587" t="s">
        <v>0</v>
      </c>
      <c r="C5587" t="s">
        <v>268</v>
      </c>
      <c r="D5587" t="s">
        <v>457</v>
      </c>
      <c r="E5587" t="s">
        <v>756</v>
      </c>
      <c r="F5587" t="s">
        <v>490</v>
      </c>
      <c r="G5587" s="3">
        <v>5026.18</v>
      </c>
      <c r="H5587" s="3" t="str">
        <f>VLOOKUP($A5587&amp;$C5587&amp;$B5587,Mapping!$C:$G,3,0)</f>
        <v>Beauty</v>
      </c>
      <c r="I5587" t="str">
        <f>VLOOKUP($A5587&amp;$C5587&amp;$B5587,Mapping!$C:$G,4,0)</f>
        <v>ROC</v>
      </c>
      <c r="J5587" t="str">
        <f t="shared" si="87"/>
        <v>RoC Keops Stick</v>
      </c>
      <c r="K5587" t="str">
        <f>VLOOKUP($A5587&amp;$C5587&amp;$B5587,Mapping!$C:$G,5,0)</f>
        <v>Adult Skin Care</v>
      </c>
      <c r="L5587" t="str">
        <f>VLOOKUP(J5587&amp;H5587,Mapping!J:K,2,0)</f>
        <v>Desodorantes</v>
      </c>
      <c r="M5587" t="str">
        <f>IF(OR(I5587="PIZ BUIN",I5587="LISTERINE"),VLOOKUP(E5587,MAPEO!C:D,2,0)&amp;" "&amp;H5587,VLOOKUP(E5587,MAPEO!C:D,2,0))</f>
        <v>RoC Adult Body Others</v>
      </c>
      <c r="N5587">
        <f>VLOOKUP(F5587,MD!A:B,2,0)</f>
        <v>0</v>
      </c>
    </row>
    <row r="5588" spans="1:14">
      <c r="A5588" t="s">
        <v>133</v>
      </c>
      <c r="B5588" t="s">
        <v>0</v>
      </c>
      <c r="C5588" t="s">
        <v>268</v>
      </c>
      <c r="D5588" t="s">
        <v>457</v>
      </c>
      <c r="E5588" t="s">
        <v>756</v>
      </c>
      <c r="F5588" t="s">
        <v>491</v>
      </c>
      <c r="G5588" s="3">
        <v>5102.37</v>
      </c>
      <c r="H5588" s="3" t="str">
        <f>VLOOKUP($A5588&amp;$C5588&amp;$B5588,Mapping!$C:$G,3,0)</f>
        <v>Beauty</v>
      </c>
      <c r="I5588" t="str">
        <f>VLOOKUP($A5588&amp;$C5588&amp;$B5588,Mapping!$C:$G,4,0)</f>
        <v>ROC</v>
      </c>
      <c r="J5588" t="str">
        <f t="shared" si="87"/>
        <v>RoC Keops Stick</v>
      </c>
      <c r="K5588" t="str">
        <f>VLOOKUP($A5588&amp;$C5588&amp;$B5588,Mapping!$C:$G,5,0)</f>
        <v>Adult Skin Care</v>
      </c>
      <c r="L5588" t="str">
        <f>VLOOKUP(J5588&amp;H5588,Mapping!J:K,2,0)</f>
        <v>Desodorantes</v>
      </c>
      <c r="M5588" t="str">
        <f>IF(OR(I5588="PIZ BUIN",I5588="LISTERINE"),VLOOKUP(E5588,MAPEO!C:D,2,0)&amp;" "&amp;H5588,VLOOKUP(E5588,MAPEO!C:D,2,0))</f>
        <v>RoC Adult Body Others</v>
      </c>
      <c r="N5588">
        <f>VLOOKUP(F5588,MD!A:B,2,0)</f>
        <v>0</v>
      </c>
    </row>
    <row r="5589" spans="1:14">
      <c r="A5589" t="s">
        <v>133</v>
      </c>
      <c r="B5589" t="s">
        <v>0</v>
      </c>
      <c r="C5589" t="s">
        <v>268</v>
      </c>
      <c r="D5589" t="s">
        <v>457</v>
      </c>
      <c r="E5589" t="s">
        <v>756</v>
      </c>
      <c r="F5589" t="s">
        <v>492</v>
      </c>
      <c r="G5589" s="3">
        <v>4096.9399999999996</v>
      </c>
      <c r="H5589" s="3" t="str">
        <f>VLOOKUP($A5589&amp;$C5589&amp;$B5589,Mapping!$C:$G,3,0)</f>
        <v>Beauty</v>
      </c>
      <c r="I5589" t="str">
        <f>VLOOKUP($A5589&amp;$C5589&amp;$B5589,Mapping!$C:$G,4,0)</f>
        <v>ROC</v>
      </c>
      <c r="J5589" t="str">
        <f t="shared" si="87"/>
        <v>RoC Keops Stick</v>
      </c>
      <c r="K5589" t="str">
        <f>VLOOKUP($A5589&amp;$C5589&amp;$B5589,Mapping!$C:$G,5,0)</f>
        <v>Adult Skin Care</v>
      </c>
      <c r="L5589" t="str">
        <f>VLOOKUP(J5589&amp;H5589,Mapping!J:K,2,0)</f>
        <v>Desodorantes</v>
      </c>
      <c r="M5589" t="str">
        <f>IF(OR(I5589="PIZ BUIN",I5589="LISTERINE"),VLOOKUP(E5589,MAPEO!C:D,2,0)&amp;" "&amp;H5589,VLOOKUP(E5589,MAPEO!C:D,2,0))</f>
        <v>RoC Adult Body Others</v>
      </c>
      <c r="N5589">
        <f>VLOOKUP(F5589,MD!A:B,2,0)</f>
        <v>0</v>
      </c>
    </row>
    <row r="5590" spans="1:14">
      <c r="A5590" t="s">
        <v>133</v>
      </c>
      <c r="B5590" t="s">
        <v>0</v>
      </c>
      <c r="C5590" t="s">
        <v>268</v>
      </c>
      <c r="D5590" t="s">
        <v>457</v>
      </c>
      <c r="E5590" t="s">
        <v>756</v>
      </c>
      <c r="F5590" t="s">
        <v>493</v>
      </c>
      <c r="G5590" s="3">
        <v>9973.2199999999993</v>
      </c>
      <c r="H5590" s="3" t="str">
        <f>VLOOKUP($A5590&amp;$C5590&amp;$B5590,Mapping!$C:$G,3,0)</f>
        <v>Beauty</v>
      </c>
      <c r="I5590" t="str">
        <f>VLOOKUP($A5590&amp;$C5590&amp;$B5590,Mapping!$C:$G,4,0)</f>
        <v>ROC</v>
      </c>
      <c r="J5590" t="str">
        <f t="shared" si="87"/>
        <v>RoC Keops Stick</v>
      </c>
      <c r="K5590" t="str">
        <f>VLOOKUP($A5590&amp;$C5590&amp;$B5590,Mapping!$C:$G,5,0)</f>
        <v>Adult Skin Care</v>
      </c>
      <c r="L5590" t="str">
        <f>VLOOKUP(J5590&amp;H5590,Mapping!J:K,2,0)</f>
        <v>Desodorantes</v>
      </c>
      <c r="M5590" t="str">
        <f>IF(OR(I5590="PIZ BUIN",I5590="LISTERINE"),VLOOKUP(E5590,MAPEO!C:D,2,0)&amp;" "&amp;H5590,VLOOKUP(E5590,MAPEO!C:D,2,0))</f>
        <v>RoC Adult Body Others</v>
      </c>
      <c r="N5590">
        <f>VLOOKUP(F5590,MD!A:B,2,0)</f>
        <v>0</v>
      </c>
    </row>
    <row r="5591" spans="1:14">
      <c r="A5591" t="s">
        <v>133</v>
      </c>
      <c r="B5591" t="s">
        <v>0</v>
      </c>
      <c r="C5591" t="s">
        <v>268</v>
      </c>
      <c r="D5591" t="s">
        <v>457</v>
      </c>
      <c r="E5591" t="s">
        <v>756</v>
      </c>
      <c r="F5591" t="s">
        <v>95</v>
      </c>
      <c r="G5591" s="3">
        <v>1469.61</v>
      </c>
      <c r="H5591" s="3" t="str">
        <f>VLOOKUP($A5591&amp;$C5591&amp;$B5591,Mapping!$C:$G,3,0)</f>
        <v>Beauty</v>
      </c>
      <c r="I5591" t="str">
        <f>VLOOKUP($A5591&amp;$C5591&amp;$B5591,Mapping!$C:$G,4,0)</f>
        <v>ROC</v>
      </c>
      <c r="J5591" t="str">
        <f t="shared" si="87"/>
        <v>RoC Keops Stick</v>
      </c>
      <c r="K5591" t="str">
        <f>VLOOKUP($A5591&amp;$C5591&amp;$B5591,Mapping!$C:$G,5,0)</f>
        <v>Adult Skin Care</v>
      </c>
      <c r="L5591" t="str">
        <f>VLOOKUP(J5591&amp;H5591,Mapping!J:K,2,0)</f>
        <v>Desodorantes</v>
      </c>
      <c r="M5591" t="str">
        <f>IF(OR(I5591="PIZ BUIN",I5591="LISTERINE"),VLOOKUP(E5591,MAPEO!C:D,2,0)&amp;" "&amp;H5591,VLOOKUP(E5591,MAPEO!C:D,2,0))</f>
        <v>RoC Adult Body Others</v>
      </c>
      <c r="N5591" t="str">
        <f>VLOOKUP(F5591,MD!A:B,2,0)</f>
        <v>YTD 2015</v>
      </c>
    </row>
    <row r="5592" spans="1:14">
      <c r="A5592" t="s">
        <v>133</v>
      </c>
      <c r="B5592" t="s">
        <v>0</v>
      </c>
      <c r="C5592" t="s">
        <v>268</v>
      </c>
      <c r="D5592" t="s">
        <v>457</v>
      </c>
      <c r="E5592" t="s">
        <v>756</v>
      </c>
      <c r="F5592" t="s">
        <v>96</v>
      </c>
      <c r="G5592" s="3">
        <v>3673.91</v>
      </c>
      <c r="H5592" s="3" t="str">
        <f>VLOOKUP($A5592&amp;$C5592&amp;$B5592,Mapping!$C:$G,3,0)</f>
        <v>Beauty</v>
      </c>
      <c r="I5592" t="str">
        <f>VLOOKUP($A5592&amp;$C5592&amp;$B5592,Mapping!$C:$G,4,0)</f>
        <v>ROC</v>
      </c>
      <c r="J5592" t="str">
        <f t="shared" si="87"/>
        <v>RoC Keops Stick</v>
      </c>
      <c r="K5592" t="str">
        <f>VLOOKUP($A5592&amp;$C5592&amp;$B5592,Mapping!$C:$G,5,0)</f>
        <v>Adult Skin Care</v>
      </c>
      <c r="L5592" t="str">
        <f>VLOOKUP(J5592&amp;H5592,Mapping!J:K,2,0)</f>
        <v>Desodorantes</v>
      </c>
      <c r="M5592" t="str">
        <f>IF(OR(I5592="PIZ BUIN",I5592="LISTERINE"),VLOOKUP(E5592,MAPEO!C:D,2,0)&amp;" "&amp;H5592,VLOOKUP(E5592,MAPEO!C:D,2,0))</f>
        <v>RoC Adult Body Others</v>
      </c>
      <c r="N5592" t="str">
        <f>VLOOKUP(F5592,MD!A:B,2,0)</f>
        <v>YTD 2015</v>
      </c>
    </row>
    <row r="5593" spans="1:14">
      <c r="A5593" t="s">
        <v>133</v>
      </c>
      <c r="B5593" t="s">
        <v>0</v>
      </c>
      <c r="C5593" t="s">
        <v>268</v>
      </c>
      <c r="D5593" t="s">
        <v>457</v>
      </c>
      <c r="E5593" t="s">
        <v>756</v>
      </c>
      <c r="F5593" t="s">
        <v>97</v>
      </c>
      <c r="G5593" s="3">
        <v>6052.28</v>
      </c>
      <c r="H5593" s="3" t="str">
        <f>VLOOKUP($A5593&amp;$C5593&amp;$B5593,Mapping!$C:$G,3,0)</f>
        <v>Beauty</v>
      </c>
      <c r="I5593" t="str">
        <f>VLOOKUP($A5593&amp;$C5593&amp;$B5593,Mapping!$C:$G,4,0)</f>
        <v>ROC</v>
      </c>
      <c r="J5593" t="str">
        <f t="shared" si="87"/>
        <v>RoC Keops Stick</v>
      </c>
      <c r="K5593" t="str">
        <f>VLOOKUP($A5593&amp;$C5593&amp;$B5593,Mapping!$C:$G,5,0)</f>
        <v>Adult Skin Care</v>
      </c>
      <c r="L5593" t="str">
        <f>VLOOKUP(J5593&amp;H5593,Mapping!J:K,2,0)</f>
        <v>Desodorantes</v>
      </c>
      <c r="M5593" t="str">
        <f>IF(OR(I5593="PIZ BUIN",I5593="LISTERINE"),VLOOKUP(E5593,MAPEO!C:D,2,0)&amp;" "&amp;H5593,VLOOKUP(E5593,MAPEO!C:D,2,0))</f>
        <v>RoC Adult Body Others</v>
      </c>
      <c r="N5593" t="str">
        <f>VLOOKUP(F5593,MD!A:B,2,0)</f>
        <v>YTD 2015</v>
      </c>
    </row>
    <row r="5594" spans="1:14">
      <c r="A5594" t="s">
        <v>133</v>
      </c>
      <c r="B5594" t="s">
        <v>0</v>
      </c>
      <c r="C5594" t="s">
        <v>268</v>
      </c>
      <c r="D5594" t="s">
        <v>457</v>
      </c>
      <c r="E5594" t="s">
        <v>756</v>
      </c>
      <c r="F5594" t="s">
        <v>101</v>
      </c>
      <c r="G5594" s="3">
        <v>5325.56</v>
      </c>
      <c r="H5594" s="3" t="str">
        <f>VLOOKUP($A5594&amp;$C5594&amp;$B5594,Mapping!$C:$G,3,0)</f>
        <v>Beauty</v>
      </c>
      <c r="I5594" t="str">
        <f>VLOOKUP($A5594&amp;$C5594&amp;$B5594,Mapping!$C:$G,4,0)</f>
        <v>ROC</v>
      </c>
      <c r="J5594" t="str">
        <f t="shared" si="87"/>
        <v>RoC Keops Stick</v>
      </c>
      <c r="K5594" t="str">
        <f>VLOOKUP($A5594&amp;$C5594&amp;$B5594,Mapping!$C:$G,5,0)</f>
        <v>Adult Skin Care</v>
      </c>
      <c r="L5594" t="str">
        <f>VLOOKUP(J5594&amp;H5594,Mapping!J:K,2,0)</f>
        <v>Desodorantes</v>
      </c>
      <c r="M5594" t="str">
        <f>IF(OR(I5594="PIZ BUIN",I5594="LISTERINE"),VLOOKUP(E5594,MAPEO!C:D,2,0)&amp;" "&amp;H5594,VLOOKUP(E5594,MAPEO!C:D,2,0))</f>
        <v>RoC Adult Body Others</v>
      </c>
      <c r="N5594" t="str">
        <f>VLOOKUP(F5594,MD!A:B,2,0)</f>
        <v>YTD 2015</v>
      </c>
    </row>
    <row r="5595" spans="1:14">
      <c r="A5595" t="s">
        <v>133</v>
      </c>
      <c r="B5595" t="s">
        <v>0</v>
      </c>
      <c r="C5595" t="s">
        <v>268</v>
      </c>
      <c r="D5595" t="s">
        <v>457</v>
      </c>
      <c r="E5595" t="s">
        <v>756</v>
      </c>
      <c r="F5595" t="s">
        <v>104</v>
      </c>
      <c r="G5595" s="3">
        <v>6735.4</v>
      </c>
      <c r="H5595" s="3" t="str">
        <f>VLOOKUP($A5595&amp;$C5595&amp;$B5595,Mapping!$C:$G,3,0)</f>
        <v>Beauty</v>
      </c>
      <c r="I5595" t="str">
        <f>VLOOKUP($A5595&amp;$C5595&amp;$B5595,Mapping!$C:$G,4,0)</f>
        <v>ROC</v>
      </c>
      <c r="J5595" t="str">
        <f t="shared" si="87"/>
        <v>RoC Keops Stick</v>
      </c>
      <c r="K5595" t="str">
        <f>VLOOKUP($A5595&amp;$C5595&amp;$B5595,Mapping!$C:$G,5,0)</f>
        <v>Adult Skin Care</v>
      </c>
      <c r="L5595" t="str">
        <f>VLOOKUP(J5595&amp;H5595,Mapping!J:K,2,0)</f>
        <v>Desodorantes</v>
      </c>
      <c r="M5595" t="str">
        <f>IF(OR(I5595="PIZ BUIN",I5595="LISTERINE"),VLOOKUP(E5595,MAPEO!C:D,2,0)&amp;" "&amp;H5595,VLOOKUP(E5595,MAPEO!C:D,2,0))</f>
        <v>RoC Adult Body Others</v>
      </c>
      <c r="N5595" t="str">
        <f>VLOOKUP(F5595,MD!A:B,2,0)</f>
        <v>YTD 2015</v>
      </c>
    </row>
    <row r="5596" spans="1:14">
      <c r="A5596" t="s">
        <v>133</v>
      </c>
      <c r="B5596" t="s">
        <v>0</v>
      </c>
      <c r="C5596" t="s">
        <v>268</v>
      </c>
      <c r="D5596" t="s">
        <v>457</v>
      </c>
      <c r="E5596" t="s">
        <v>756</v>
      </c>
      <c r="F5596" t="s">
        <v>105</v>
      </c>
      <c r="G5596" s="3">
        <v>12704.25</v>
      </c>
      <c r="H5596" s="3" t="str">
        <f>VLOOKUP($A5596&amp;$C5596&amp;$B5596,Mapping!$C:$G,3,0)</f>
        <v>Beauty</v>
      </c>
      <c r="I5596" t="str">
        <f>VLOOKUP($A5596&amp;$C5596&amp;$B5596,Mapping!$C:$G,4,0)</f>
        <v>ROC</v>
      </c>
      <c r="J5596" t="str">
        <f t="shared" si="87"/>
        <v>RoC Keops Stick</v>
      </c>
      <c r="K5596" t="str">
        <f>VLOOKUP($A5596&amp;$C5596&amp;$B5596,Mapping!$C:$G,5,0)</f>
        <v>Adult Skin Care</v>
      </c>
      <c r="L5596" t="str">
        <f>VLOOKUP(J5596&amp;H5596,Mapping!J:K,2,0)</f>
        <v>Desodorantes</v>
      </c>
      <c r="M5596" t="str">
        <f>IF(OR(I5596="PIZ BUIN",I5596="LISTERINE"),VLOOKUP(E5596,MAPEO!C:D,2,0)&amp;" "&amp;H5596,VLOOKUP(E5596,MAPEO!C:D,2,0))</f>
        <v>RoC Adult Body Others</v>
      </c>
      <c r="N5596" t="str">
        <f>VLOOKUP(F5596,MD!A:B,2,0)</f>
        <v>YTD 2015</v>
      </c>
    </row>
    <row r="5597" spans="1:14">
      <c r="A5597" t="s">
        <v>133</v>
      </c>
      <c r="B5597" t="s">
        <v>0</v>
      </c>
      <c r="C5597" t="s">
        <v>268</v>
      </c>
      <c r="D5597" t="s">
        <v>457</v>
      </c>
      <c r="E5597" t="s">
        <v>756</v>
      </c>
      <c r="F5597" t="s">
        <v>106</v>
      </c>
      <c r="G5597" s="3">
        <v>4629.5</v>
      </c>
      <c r="H5597" s="3" t="str">
        <f>VLOOKUP($A5597&amp;$C5597&amp;$B5597,Mapping!$C:$G,3,0)</f>
        <v>Beauty</v>
      </c>
      <c r="I5597" t="str">
        <f>VLOOKUP($A5597&amp;$C5597&amp;$B5597,Mapping!$C:$G,4,0)</f>
        <v>ROC</v>
      </c>
      <c r="J5597" t="str">
        <f t="shared" si="87"/>
        <v>RoC Keops Stick</v>
      </c>
      <c r="K5597" t="str">
        <f>VLOOKUP($A5597&amp;$C5597&amp;$B5597,Mapping!$C:$G,5,0)</f>
        <v>Adult Skin Care</v>
      </c>
      <c r="L5597" t="str">
        <f>VLOOKUP(J5597&amp;H5597,Mapping!J:K,2,0)</f>
        <v>Desodorantes</v>
      </c>
      <c r="M5597" t="str">
        <f>IF(OR(I5597="PIZ BUIN",I5597="LISTERINE"),VLOOKUP(E5597,MAPEO!C:D,2,0)&amp;" "&amp;H5597,VLOOKUP(E5597,MAPEO!C:D,2,0))</f>
        <v>RoC Adult Body Others</v>
      </c>
      <c r="N5597" t="str">
        <f>VLOOKUP(F5597,MD!A:B,2,0)</f>
        <v>YTD 2015</v>
      </c>
    </row>
    <row r="5598" spans="1:14">
      <c r="A5598" t="s">
        <v>133</v>
      </c>
      <c r="B5598" t="s">
        <v>0</v>
      </c>
      <c r="C5598" t="s">
        <v>268</v>
      </c>
      <c r="D5598" t="s">
        <v>457</v>
      </c>
      <c r="E5598" t="s">
        <v>756</v>
      </c>
      <c r="F5598" t="s">
        <v>108</v>
      </c>
      <c r="G5598" s="3">
        <v>2633</v>
      </c>
      <c r="H5598" s="3" t="str">
        <f>VLOOKUP($A5598&amp;$C5598&amp;$B5598,Mapping!$C:$G,3,0)</f>
        <v>Beauty</v>
      </c>
      <c r="I5598" t="str">
        <f>VLOOKUP($A5598&amp;$C5598&amp;$B5598,Mapping!$C:$G,4,0)</f>
        <v>ROC</v>
      </c>
      <c r="J5598" t="str">
        <f t="shared" si="87"/>
        <v>RoC Keops Stick</v>
      </c>
      <c r="K5598" t="str">
        <f>VLOOKUP($A5598&amp;$C5598&amp;$B5598,Mapping!$C:$G,5,0)</f>
        <v>Adult Skin Care</v>
      </c>
      <c r="L5598" t="str">
        <f>VLOOKUP(J5598&amp;H5598,Mapping!J:K,2,0)</f>
        <v>Desodorantes</v>
      </c>
      <c r="M5598" t="str">
        <f>IF(OR(I5598="PIZ BUIN",I5598="LISTERINE"),VLOOKUP(E5598,MAPEO!C:D,2,0)&amp;" "&amp;H5598,VLOOKUP(E5598,MAPEO!C:D,2,0))</f>
        <v>RoC Adult Body Others</v>
      </c>
      <c r="N5598">
        <f>VLOOKUP(F5598,MD!A:B,2,0)</f>
        <v>0</v>
      </c>
    </row>
    <row r="5599" spans="1:14">
      <c r="A5599" t="s">
        <v>133</v>
      </c>
      <c r="B5599" t="s">
        <v>0</v>
      </c>
      <c r="C5599" t="s">
        <v>268</v>
      </c>
      <c r="D5599" t="s">
        <v>457</v>
      </c>
      <c r="E5599" t="s">
        <v>756</v>
      </c>
      <c r="F5599" t="s">
        <v>109</v>
      </c>
      <c r="G5599" s="3">
        <v>6907.38</v>
      </c>
      <c r="H5599" s="3" t="str">
        <f>VLOOKUP($A5599&amp;$C5599&amp;$B5599,Mapping!$C:$G,3,0)</f>
        <v>Beauty</v>
      </c>
      <c r="I5599" t="str">
        <f>VLOOKUP($A5599&amp;$C5599&amp;$B5599,Mapping!$C:$G,4,0)</f>
        <v>ROC</v>
      </c>
      <c r="J5599" t="str">
        <f t="shared" si="87"/>
        <v>RoC Keops Stick</v>
      </c>
      <c r="K5599" t="str">
        <f>VLOOKUP($A5599&amp;$C5599&amp;$B5599,Mapping!$C:$G,5,0)</f>
        <v>Adult Skin Care</v>
      </c>
      <c r="L5599" t="str">
        <f>VLOOKUP(J5599&amp;H5599,Mapping!J:K,2,0)</f>
        <v>Desodorantes</v>
      </c>
      <c r="M5599" t="str">
        <f>IF(OR(I5599="PIZ BUIN",I5599="LISTERINE"),VLOOKUP(E5599,MAPEO!C:D,2,0)&amp;" "&amp;H5599,VLOOKUP(E5599,MAPEO!C:D,2,0))</f>
        <v>RoC Adult Body Others</v>
      </c>
      <c r="N5599">
        <f>VLOOKUP(F5599,MD!A:B,2,0)</f>
        <v>0</v>
      </c>
    </row>
    <row r="5600" spans="1:14">
      <c r="A5600" t="s">
        <v>133</v>
      </c>
      <c r="B5600" t="s">
        <v>0</v>
      </c>
      <c r="C5600" t="s">
        <v>268</v>
      </c>
      <c r="D5600" t="s">
        <v>457</v>
      </c>
      <c r="E5600" t="s">
        <v>756</v>
      </c>
      <c r="F5600" t="s">
        <v>110</v>
      </c>
      <c r="G5600" s="3">
        <v>3037.09</v>
      </c>
      <c r="H5600" s="3" t="str">
        <f>VLOOKUP($A5600&amp;$C5600&amp;$B5600,Mapping!$C:$G,3,0)</f>
        <v>Beauty</v>
      </c>
      <c r="I5600" t="str">
        <f>VLOOKUP($A5600&amp;$C5600&amp;$B5600,Mapping!$C:$G,4,0)</f>
        <v>ROC</v>
      </c>
      <c r="J5600" t="str">
        <f t="shared" si="87"/>
        <v>RoC Keops Stick</v>
      </c>
      <c r="K5600" t="str">
        <f>VLOOKUP($A5600&amp;$C5600&amp;$B5600,Mapping!$C:$G,5,0)</f>
        <v>Adult Skin Care</v>
      </c>
      <c r="L5600" t="str">
        <f>VLOOKUP(J5600&amp;H5600,Mapping!J:K,2,0)</f>
        <v>Desodorantes</v>
      </c>
      <c r="M5600" t="str">
        <f>IF(OR(I5600="PIZ BUIN",I5600="LISTERINE"),VLOOKUP(E5600,MAPEO!C:D,2,0)&amp;" "&amp;H5600,VLOOKUP(E5600,MAPEO!C:D,2,0))</f>
        <v>RoC Adult Body Others</v>
      </c>
      <c r="N5600">
        <f>VLOOKUP(F5600,MD!A:B,2,0)</f>
        <v>0</v>
      </c>
    </row>
    <row r="5601" spans="1:14">
      <c r="A5601" t="s">
        <v>133</v>
      </c>
      <c r="B5601" t="s">
        <v>0</v>
      </c>
      <c r="C5601" t="s">
        <v>268</v>
      </c>
      <c r="D5601" t="s">
        <v>457</v>
      </c>
      <c r="E5601" t="s">
        <v>756</v>
      </c>
      <c r="F5601" t="s">
        <v>111</v>
      </c>
      <c r="G5601" s="3">
        <v>4326.34</v>
      </c>
      <c r="H5601" s="3" t="str">
        <f>VLOOKUP($A5601&amp;$C5601&amp;$B5601,Mapping!$C:$G,3,0)</f>
        <v>Beauty</v>
      </c>
      <c r="I5601" t="str">
        <f>VLOOKUP($A5601&amp;$C5601&amp;$B5601,Mapping!$C:$G,4,0)</f>
        <v>ROC</v>
      </c>
      <c r="J5601" t="str">
        <f t="shared" si="87"/>
        <v>RoC Keops Stick</v>
      </c>
      <c r="K5601" t="str">
        <f>VLOOKUP($A5601&amp;$C5601&amp;$B5601,Mapping!$C:$G,5,0)</f>
        <v>Adult Skin Care</v>
      </c>
      <c r="L5601" t="str">
        <f>VLOOKUP(J5601&amp;H5601,Mapping!J:K,2,0)</f>
        <v>Desodorantes</v>
      </c>
      <c r="M5601" t="str">
        <f>IF(OR(I5601="PIZ BUIN",I5601="LISTERINE"),VLOOKUP(E5601,MAPEO!C:D,2,0)&amp;" "&amp;H5601,VLOOKUP(E5601,MAPEO!C:D,2,0))</f>
        <v>RoC Adult Body Others</v>
      </c>
      <c r="N5601">
        <f>VLOOKUP(F5601,MD!A:B,2,0)</f>
        <v>0</v>
      </c>
    </row>
    <row r="5602" spans="1:14">
      <c r="A5602" t="s">
        <v>133</v>
      </c>
      <c r="B5602" t="s">
        <v>0</v>
      </c>
      <c r="C5602" t="s">
        <v>268</v>
      </c>
      <c r="D5602" t="s">
        <v>457</v>
      </c>
      <c r="E5602" t="s">
        <v>756</v>
      </c>
      <c r="F5602" t="s">
        <v>114</v>
      </c>
      <c r="G5602" s="3">
        <v>6211.02</v>
      </c>
      <c r="H5602" s="3" t="str">
        <f>VLOOKUP($A5602&amp;$C5602&amp;$B5602,Mapping!$C:$G,3,0)</f>
        <v>Beauty</v>
      </c>
      <c r="I5602" t="str">
        <f>VLOOKUP($A5602&amp;$C5602&amp;$B5602,Mapping!$C:$G,4,0)</f>
        <v>ROC</v>
      </c>
      <c r="J5602" t="str">
        <f t="shared" si="87"/>
        <v>RoC Keops Stick</v>
      </c>
      <c r="K5602" t="str">
        <f>VLOOKUP($A5602&amp;$C5602&amp;$B5602,Mapping!$C:$G,5,0)</f>
        <v>Adult Skin Care</v>
      </c>
      <c r="L5602" t="str">
        <f>VLOOKUP(J5602&amp;H5602,Mapping!J:K,2,0)</f>
        <v>Desodorantes</v>
      </c>
      <c r="M5602" t="str">
        <f>IF(OR(I5602="PIZ BUIN",I5602="LISTERINE"),VLOOKUP(E5602,MAPEO!C:D,2,0)&amp;" "&amp;H5602,VLOOKUP(E5602,MAPEO!C:D,2,0))</f>
        <v>RoC Adult Body Others</v>
      </c>
      <c r="N5602">
        <f>VLOOKUP(F5602,MD!A:B,2,0)</f>
        <v>0</v>
      </c>
    </row>
    <row r="5603" spans="1:14">
      <c r="A5603" t="s">
        <v>133</v>
      </c>
      <c r="B5603" t="s">
        <v>0</v>
      </c>
      <c r="C5603" t="s">
        <v>268</v>
      </c>
      <c r="D5603" t="s">
        <v>457</v>
      </c>
      <c r="E5603" t="s">
        <v>756</v>
      </c>
      <c r="F5603" t="s">
        <v>115</v>
      </c>
      <c r="G5603" s="3">
        <v>2609.2600000000002</v>
      </c>
      <c r="H5603" s="3" t="str">
        <f>VLOOKUP($A5603&amp;$C5603&amp;$B5603,Mapping!$C:$G,3,0)</f>
        <v>Beauty</v>
      </c>
      <c r="I5603" t="str">
        <f>VLOOKUP($A5603&amp;$C5603&amp;$B5603,Mapping!$C:$G,4,0)</f>
        <v>ROC</v>
      </c>
      <c r="J5603" t="str">
        <f t="shared" si="87"/>
        <v>RoC Keops Stick</v>
      </c>
      <c r="K5603" t="str">
        <f>VLOOKUP($A5603&amp;$C5603&amp;$B5603,Mapping!$C:$G,5,0)</f>
        <v>Adult Skin Care</v>
      </c>
      <c r="L5603" t="str">
        <f>VLOOKUP(J5603&amp;H5603,Mapping!J:K,2,0)</f>
        <v>Desodorantes</v>
      </c>
      <c r="M5603" t="str">
        <f>IF(OR(I5603="PIZ BUIN",I5603="LISTERINE"),VLOOKUP(E5603,MAPEO!C:D,2,0)&amp;" "&amp;H5603,VLOOKUP(E5603,MAPEO!C:D,2,0))</f>
        <v>RoC Adult Body Others</v>
      </c>
      <c r="N5603" t="str">
        <f>VLOOKUP(F5603,MD!A:B,2,0)</f>
        <v>YTD 2016</v>
      </c>
    </row>
    <row r="5604" spans="1:14">
      <c r="A5604" t="s">
        <v>133</v>
      </c>
      <c r="B5604" t="s">
        <v>0</v>
      </c>
      <c r="C5604" t="s">
        <v>268</v>
      </c>
      <c r="D5604" t="s">
        <v>457</v>
      </c>
      <c r="E5604" t="s">
        <v>756</v>
      </c>
      <c r="F5604" t="s">
        <v>117</v>
      </c>
      <c r="G5604" s="3">
        <v>4442.91</v>
      </c>
      <c r="H5604" s="3" t="str">
        <f>VLOOKUP($A5604&amp;$C5604&amp;$B5604,Mapping!$C:$G,3,0)</f>
        <v>Beauty</v>
      </c>
      <c r="I5604" t="str">
        <f>VLOOKUP($A5604&amp;$C5604&amp;$B5604,Mapping!$C:$G,4,0)</f>
        <v>ROC</v>
      </c>
      <c r="J5604" t="str">
        <f t="shared" si="87"/>
        <v>RoC Keops Stick</v>
      </c>
      <c r="K5604" t="str">
        <f>VLOOKUP($A5604&amp;$C5604&amp;$B5604,Mapping!$C:$G,5,0)</f>
        <v>Adult Skin Care</v>
      </c>
      <c r="L5604" t="str">
        <f>VLOOKUP(J5604&amp;H5604,Mapping!J:K,2,0)</f>
        <v>Desodorantes</v>
      </c>
      <c r="M5604" t="str">
        <f>IF(OR(I5604="PIZ BUIN",I5604="LISTERINE"),VLOOKUP(E5604,MAPEO!C:D,2,0)&amp;" "&amp;H5604,VLOOKUP(E5604,MAPEO!C:D,2,0))</f>
        <v>RoC Adult Body Others</v>
      </c>
      <c r="N5604" t="str">
        <f>VLOOKUP(F5604,MD!A:B,2,0)</f>
        <v>YTD 2016</v>
      </c>
    </row>
    <row r="5605" spans="1:14">
      <c r="A5605" t="s">
        <v>133</v>
      </c>
      <c r="B5605" t="s">
        <v>0</v>
      </c>
      <c r="C5605" t="s">
        <v>268</v>
      </c>
      <c r="D5605" t="s">
        <v>457</v>
      </c>
      <c r="E5605" t="s">
        <v>756</v>
      </c>
      <c r="F5605" t="s">
        <v>118</v>
      </c>
      <c r="G5605" s="3">
        <v>5948.68</v>
      </c>
      <c r="H5605" s="3" t="str">
        <f>VLOOKUP($A5605&amp;$C5605&amp;$B5605,Mapping!$C:$G,3,0)</f>
        <v>Beauty</v>
      </c>
      <c r="I5605" t="str">
        <f>VLOOKUP($A5605&amp;$C5605&amp;$B5605,Mapping!$C:$G,4,0)</f>
        <v>ROC</v>
      </c>
      <c r="J5605" t="str">
        <f t="shared" si="87"/>
        <v>RoC Keops Stick</v>
      </c>
      <c r="K5605" t="str">
        <f>VLOOKUP($A5605&amp;$C5605&amp;$B5605,Mapping!$C:$G,5,0)</f>
        <v>Adult Skin Care</v>
      </c>
      <c r="L5605" t="str">
        <f>VLOOKUP(J5605&amp;H5605,Mapping!J:K,2,0)</f>
        <v>Desodorantes</v>
      </c>
      <c r="M5605" t="str">
        <f>IF(OR(I5605="PIZ BUIN",I5605="LISTERINE"),VLOOKUP(E5605,MAPEO!C:D,2,0)&amp;" "&amp;H5605,VLOOKUP(E5605,MAPEO!C:D,2,0))</f>
        <v>RoC Adult Body Others</v>
      </c>
      <c r="N5605" t="str">
        <f>VLOOKUP(F5605,MD!A:B,2,0)</f>
        <v>YTD 2016</v>
      </c>
    </row>
    <row r="5606" spans="1:14">
      <c r="A5606" t="s">
        <v>133</v>
      </c>
      <c r="B5606" t="s">
        <v>0</v>
      </c>
      <c r="C5606" t="s">
        <v>268</v>
      </c>
      <c r="D5606" t="s">
        <v>248</v>
      </c>
      <c r="E5606" t="s">
        <v>523</v>
      </c>
      <c r="F5606" t="s">
        <v>482</v>
      </c>
      <c r="G5606" s="3">
        <v>6318.05</v>
      </c>
      <c r="H5606" s="3" t="str">
        <f>VLOOKUP($A5606&amp;$C5606&amp;$B5606,Mapping!$C:$G,3,0)</f>
        <v>Beauty</v>
      </c>
      <c r="I5606" t="str">
        <f>VLOOKUP($A5606&amp;$C5606&amp;$B5606,Mapping!$C:$G,4,0)</f>
        <v>ROC</v>
      </c>
      <c r="J5606" t="str">
        <f t="shared" si="87"/>
        <v>RoC Cleansers</v>
      </c>
      <c r="K5606" t="str">
        <f>VLOOKUP($A5606&amp;$C5606&amp;$B5606,Mapping!$C:$G,5,0)</f>
        <v>Adult Skin Care</v>
      </c>
      <c r="L5606" t="str">
        <f>VLOOKUP(J5606&amp;H5606,Mapping!J:K,2,0)</f>
        <v>RoC Cleansers</v>
      </c>
      <c r="M5606" t="str">
        <f>IF(OR(I5606="PIZ BUIN",I5606="LISTERINE"),VLOOKUP(E5606,MAPEO!C:D,2,0)&amp;" "&amp;H5606,VLOOKUP(E5606,MAPEO!C:D,2,0))</f>
        <v>RoC Facial Cleansers</v>
      </c>
      <c r="N5606">
        <f>VLOOKUP(F5606,MD!A:B,2,0)</f>
        <v>0</v>
      </c>
    </row>
    <row r="5607" spans="1:14">
      <c r="A5607" t="s">
        <v>133</v>
      </c>
      <c r="B5607" t="s">
        <v>0</v>
      </c>
      <c r="C5607" t="s">
        <v>268</v>
      </c>
      <c r="D5607" t="s">
        <v>248</v>
      </c>
      <c r="E5607" t="s">
        <v>523</v>
      </c>
      <c r="F5607" t="s">
        <v>483</v>
      </c>
      <c r="G5607" s="3">
        <v>9860.2000000000007</v>
      </c>
      <c r="H5607" s="3" t="str">
        <f>VLOOKUP($A5607&amp;$C5607&amp;$B5607,Mapping!$C:$G,3,0)</f>
        <v>Beauty</v>
      </c>
      <c r="I5607" t="str">
        <f>VLOOKUP($A5607&amp;$C5607&amp;$B5607,Mapping!$C:$G,4,0)</f>
        <v>ROC</v>
      </c>
      <c r="J5607" t="str">
        <f t="shared" si="87"/>
        <v>RoC Cleansers</v>
      </c>
      <c r="K5607" t="str">
        <f>VLOOKUP($A5607&amp;$C5607&amp;$B5607,Mapping!$C:$G,5,0)</f>
        <v>Adult Skin Care</v>
      </c>
      <c r="L5607" t="str">
        <f>VLOOKUP(J5607&amp;H5607,Mapping!J:K,2,0)</f>
        <v>RoC Cleansers</v>
      </c>
      <c r="M5607" t="str">
        <f>IF(OR(I5607="PIZ BUIN",I5607="LISTERINE"),VLOOKUP(E5607,MAPEO!C:D,2,0)&amp;" "&amp;H5607,VLOOKUP(E5607,MAPEO!C:D,2,0))</f>
        <v>RoC Facial Cleansers</v>
      </c>
      <c r="N5607">
        <f>VLOOKUP(F5607,MD!A:B,2,0)</f>
        <v>0</v>
      </c>
    </row>
    <row r="5608" spans="1:14">
      <c r="A5608" t="s">
        <v>133</v>
      </c>
      <c r="B5608" t="s">
        <v>0</v>
      </c>
      <c r="C5608" t="s">
        <v>268</v>
      </c>
      <c r="D5608" t="s">
        <v>248</v>
      </c>
      <c r="E5608" t="s">
        <v>523</v>
      </c>
      <c r="F5608" t="s">
        <v>484</v>
      </c>
      <c r="G5608" s="3">
        <v>20285.96</v>
      </c>
      <c r="H5608" s="3" t="str">
        <f>VLOOKUP($A5608&amp;$C5608&amp;$B5608,Mapping!$C:$G,3,0)</f>
        <v>Beauty</v>
      </c>
      <c r="I5608" t="str">
        <f>VLOOKUP($A5608&amp;$C5608&amp;$B5608,Mapping!$C:$G,4,0)</f>
        <v>ROC</v>
      </c>
      <c r="J5608" t="str">
        <f t="shared" si="87"/>
        <v>RoC Cleansers</v>
      </c>
      <c r="K5608" t="str">
        <f>VLOOKUP($A5608&amp;$C5608&amp;$B5608,Mapping!$C:$G,5,0)</f>
        <v>Adult Skin Care</v>
      </c>
      <c r="L5608" t="str">
        <f>VLOOKUP(J5608&amp;H5608,Mapping!J:K,2,0)</f>
        <v>RoC Cleansers</v>
      </c>
      <c r="M5608" t="str">
        <f>IF(OR(I5608="PIZ BUIN",I5608="LISTERINE"),VLOOKUP(E5608,MAPEO!C:D,2,0)&amp;" "&amp;H5608,VLOOKUP(E5608,MAPEO!C:D,2,0))</f>
        <v>RoC Facial Cleansers</v>
      </c>
      <c r="N5608">
        <f>VLOOKUP(F5608,MD!A:B,2,0)</f>
        <v>0</v>
      </c>
    </row>
    <row r="5609" spans="1:14">
      <c r="A5609" t="s">
        <v>133</v>
      </c>
      <c r="B5609" t="s">
        <v>0</v>
      </c>
      <c r="C5609" t="s">
        <v>268</v>
      </c>
      <c r="D5609" t="s">
        <v>248</v>
      </c>
      <c r="E5609" t="s">
        <v>523</v>
      </c>
      <c r="F5609" t="s">
        <v>485</v>
      </c>
      <c r="G5609" s="3">
        <v>7162.71</v>
      </c>
      <c r="H5609" s="3" t="str">
        <f>VLOOKUP($A5609&amp;$C5609&amp;$B5609,Mapping!$C:$G,3,0)</f>
        <v>Beauty</v>
      </c>
      <c r="I5609" t="str">
        <f>VLOOKUP($A5609&amp;$C5609&amp;$B5609,Mapping!$C:$G,4,0)</f>
        <v>ROC</v>
      </c>
      <c r="J5609" t="str">
        <f t="shared" si="87"/>
        <v>RoC Cleansers</v>
      </c>
      <c r="K5609" t="str">
        <f>VLOOKUP($A5609&amp;$C5609&amp;$B5609,Mapping!$C:$G,5,0)</f>
        <v>Adult Skin Care</v>
      </c>
      <c r="L5609" t="str">
        <f>VLOOKUP(J5609&amp;H5609,Mapping!J:K,2,0)</f>
        <v>RoC Cleansers</v>
      </c>
      <c r="M5609" t="str">
        <f>IF(OR(I5609="PIZ BUIN",I5609="LISTERINE"),VLOOKUP(E5609,MAPEO!C:D,2,0)&amp;" "&amp;H5609,VLOOKUP(E5609,MAPEO!C:D,2,0))</f>
        <v>RoC Facial Cleansers</v>
      </c>
      <c r="N5609">
        <f>VLOOKUP(F5609,MD!A:B,2,0)</f>
        <v>0</v>
      </c>
    </row>
    <row r="5610" spans="1:14">
      <c r="A5610" t="s">
        <v>133</v>
      </c>
      <c r="B5610" t="s">
        <v>0</v>
      </c>
      <c r="C5610" t="s">
        <v>268</v>
      </c>
      <c r="D5610" t="s">
        <v>248</v>
      </c>
      <c r="E5610" t="s">
        <v>523</v>
      </c>
      <c r="F5610" t="s">
        <v>486</v>
      </c>
      <c r="G5610" s="3">
        <v>4162.41</v>
      </c>
      <c r="H5610" s="3" t="str">
        <f>VLOOKUP($A5610&amp;$C5610&amp;$B5610,Mapping!$C:$G,3,0)</f>
        <v>Beauty</v>
      </c>
      <c r="I5610" t="str">
        <f>VLOOKUP($A5610&amp;$C5610&amp;$B5610,Mapping!$C:$G,4,0)</f>
        <v>ROC</v>
      </c>
      <c r="J5610" t="str">
        <f t="shared" si="87"/>
        <v>RoC Cleansers</v>
      </c>
      <c r="K5610" t="str">
        <f>VLOOKUP($A5610&amp;$C5610&amp;$B5610,Mapping!$C:$G,5,0)</f>
        <v>Adult Skin Care</v>
      </c>
      <c r="L5610" t="str">
        <f>VLOOKUP(J5610&amp;H5610,Mapping!J:K,2,0)</f>
        <v>RoC Cleansers</v>
      </c>
      <c r="M5610" t="str">
        <f>IF(OR(I5610="PIZ BUIN",I5610="LISTERINE"),VLOOKUP(E5610,MAPEO!C:D,2,0)&amp;" "&amp;H5610,VLOOKUP(E5610,MAPEO!C:D,2,0))</f>
        <v>RoC Facial Cleansers</v>
      </c>
      <c r="N5610">
        <f>VLOOKUP(F5610,MD!A:B,2,0)</f>
        <v>0</v>
      </c>
    </row>
    <row r="5611" spans="1:14">
      <c r="A5611" t="s">
        <v>133</v>
      </c>
      <c r="B5611" t="s">
        <v>0</v>
      </c>
      <c r="C5611" t="s">
        <v>268</v>
      </c>
      <c r="D5611" t="s">
        <v>248</v>
      </c>
      <c r="E5611" t="s">
        <v>523</v>
      </c>
      <c r="F5611" t="s">
        <v>487</v>
      </c>
      <c r="G5611" s="3">
        <v>26258.400000000001</v>
      </c>
      <c r="H5611" s="3" t="str">
        <f>VLOOKUP($A5611&amp;$C5611&amp;$B5611,Mapping!$C:$G,3,0)</f>
        <v>Beauty</v>
      </c>
      <c r="I5611" t="str">
        <f>VLOOKUP($A5611&amp;$C5611&amp;$B5611,Mapping!$C:$G,4,0)</f>
        <v>ROC</v>
      </c>
      <c r="J5611" t="str">
        <f t="shared" si="87"/>
        <v>RoC Cleansers</v>
      </c>
      <c r="K5611" t="str">
        <f>VLOOKUP($A5611&amp;$C5611&amp;$B5611,Mapping!$C:$G,5,0)</f>
        <v>Adult Skin Care</v>
      </c>
      <c r="L5611" t="str">
        <f>VLOOKUP(J5611&amp;H5611,Mapping!J:K,2,0)</f>
        <v>RoC Cleansers</v>
      </c>
      <c r="M5611" t="str">
        <f>IF(OR(I5611="PIZ BUIN",I5611="LISTERINE"),VLOOKUP(E5611,MAPEO!C:D,2,0)&amp;" "&amp;H5611,VLOOKUP(E5611,MAPEO!C:D,2,0))</f>
        <v>RoC Facial Cleansers</v>
      </c>
      <c r="N5611">
        <f>VLOOKUP(F5611,MD!A:B,2,0)</f>
        <v>0</v>
      </c>
    </row>
    <row r="5612" spans="1:14">
      <c r="A5612" t="s">
        <v>133</v>
      </c>
      <c r="B5612" t="s">
        <v>0</v>
      </c>
      <c r="C5612" t="s">
        <v>268</v>
      </c>
      <c r="D5612" t="s">
        <v>248</v>
      </c>
      <c r="E5612" t="s">
        <v>523</v>
      </c>
      <c r="F5612" t="s">
        <v>488</v>
      </c>
      <c r="G5612" s="3">
        <v>4499.62</v>
      </c>
      <c r="H5612" s="3" t="str">
        <f>VLOOKUP($A5612&amp;$C5612&amp;$B5612,Mapping!$C:$G,3,0)</f>
        <v>Beauty</v>
      </c>
      <c r="I5612" t="str">
        <f>VLOOKUP($A5612&amp;$C5612&amp;$B5612,Mapping!$C:$G,4,0)</f>
        <v>ROC</v>
      </c>
      <c r="J5612" t="str">
        <f t="shared" si="87"/>
        <v>RoC Cleansers</v>
      </c>
      <c r="K5612" t="str">
        <f>VLOOKUP($A5612&amp;$C5612&amp;$B5612,Mapping!$C:$G,5,0)</f>
        <v>Adult Skin Care</v>
      </c>
      <c r="L5612" t="str">
        <f>VLOOKUP(J5612&amp;H5612,Mapping!J:K,2,0)</f>
        <v>RoC Cleansers</v>
      </c>
      <c r="M5612" t="str">
        <f>IF(OR(I5612="PIZ BUIN",I5612="LISTERINE"),VLOOKUP(E5612,MAPEO!C:D,2,0)&amp;" "&amp;H5612,VLOOKUP(E5612,MAPEO!C:D,2,0))</f>
        <v>RoC Facial Cleansers</v>
      </c>
      <c r="N5612">
        <f>VLOOKUP(F5612,MD!A:B,2,0)</f>
        <v>0</v>
      </c>
    </row>
    <row r="5613" spans="1:14">
      <c r="A5613" t="s">
        <v>133</v>
      </c>
      <c r="B5613" t="s">
        <v>0</v>
      </c>
      <c r="C5613" t="s">
        <v>268</v>
      </c>
      <c r="D5613" t="s">
        <v>248</v>
      </c>
      <c r="E5613" t="s">
        <v>523</v>
      </c>
      <c r="F5613" t="s">
        <v>489</v>
      </c>
      <c r="G5613" s="3">
        <v>9848.51</v>
      </c>
      <c r="H5613" s="3" t="str">
        <f>VLOOKUP($A5613&amp;$C5613&amp;$B5613,Mapping!$C:$G,3,0)</f>
        <v>Beauty</v>
      </c>
      <c r="I5613" t="str">
        <f>VLOOKUP($A5613&amp;$C5613&amp;$B5613,Mapping!$C:$G,4,0)</f>
        <v>ROC</v>
      </c>
      <c r="J5613" t="str">
        <f t="shared" si="87"/>
        <v>RoC Cleansers</v>
      </c>
      <c r="K5613" t="str">
        <f>VLOOKUP($A5613&amp;$C5613&amp;$B5613,Mapping!$C:$G,5,0)</f>
        <v>Adult Skin Care</v>
      </c>
      <c r="L5613" t="str">
        <f>VLOOKUP(J5613&amp;H5613,Mapping!J:K,2,0)</f>
        <v>RoC Cleansers</v>
      </c>
      <c r="M5613" t="str">
        <f>IF(OR(I5613="PIZ BUIN",I5613="LISTERINE"),VLOOKUP(E5613,MAPEO!C:D,2,0)&amp;" "&amp;H5613,VLOOKUP(E5613,MAPEO!C:D,2,0))</f>
        <v>RoC Facial Cleansers</v>
      </c>
      <c r="N5613">
        <f>VLOOKUP(F5613,MD!A:B,2,0)</f>
        <v>0</v>
      </c>
    </row>
    <row r="5614" spans="1:14">
      <c r="A5614" t="s">
        <v>133</v>
      </c>
      <c r="B5614" t="s">
        <v>0</v>
      </c>
      <c r="C5614" t="s">
        <v>268</v>
      </c>
      <c r="D5614" t="s">
        <v>248</v>
      </c>
      <c r="E5614" t="s">
        <v>523</v>
      </c>
      <c r="F5614" t="s">
        <v>490</v>
      </c>
      <c r="G5614" s="3">
        <v>17860.36</v>
      </c>
      <c r="H5614" s="3" t="str">
        <f>VLOOKUP($A5614&amp;$C5614&amp;$B5614,Mapping!$C:$G,3,0)</f>
        <v>Beauty</v>
      </c>
      <c r="I5614" t="str">
        <f>VLOOKUP($A5614&amp;$C5614&amp;$B5614,Mapping!$C:$G,4,0)</f>
        <v>ROC</v>
      </c>
      <c r="J5614" t="str">
        <f t="shared" si="87"/>
        <v>RoC Cleansers</v>
      </c>
      <c r="K5614" t="str">
        <f>VLOOKUP($A5614&amp;$C5614&amp;$B5614,Mapping!$C:$G,5,0)</f>
        <v>Adult Skin Care</v>
      </c>
      <c r="L5614" t="str">
        <f>VLOOKUP(J5614&amp;H5614,Mapping!J:K,2,0)</f>
        <v>RoC Cleansers</v>
      </c>
      <c r="M5614" t="str">
        <f>IF(OR(I5614="PIZ BUIN",I5614="LISTERINE"),VLOOKUP(E5614,MAPEO!C:D,2,0)&amp;" "&amp;H5614,VLOOKUP(E5614,MAPEO!C:D,2,0))</f>
        <v>RoC Facial Cleansers</v>
      </c>
      <c r="N5614">
        <f>VLOOKUP(F5614,MD!A:B,2,0)</f>
        <v>0</v>
      </c>
    </row>
    <row r="5615" spans="1:14">
      <c r="A5615" t="s">
        <v>133</v>
      </c>
      <c r="B5615" t="s">
        <v>0</v>
      </c>
      <c r="C5615" t="s">
        <v>268</v>
      </c>
      <c r="D5615" t="s">
        <v>248</v>
      </c>
      <c r="E5615" t="s">
        <v>523</v>
      </c>
      <c r="F5615" t="s">
        <v>491</v>
      </c>
      <c r="G5615" s="3">
        <v>9173.86</v>
      </c>
      <c r="H5615" s="3" t="str">
        <f>VLOOKUP($A5615&amp;$C5615&amp;$B5615,Mapping!$C:$G,3,0)</f>
        <v>Beauty</v>
      </c>
      <c r="I5615" t="str">
        <f>VLOOKUP($A5615&amp;$C5615&amp;$B5615,Mapping!$C:$G,4,0)</f>
        <v>ROC</v>
      </c>
      <c r="J5615" t="str">
        <f t="shared" si="87"/>
        <v>RoC Cleansers</v>
      </c>
      <c r="K5615" t="str">
        <f>VLOOKUP($A5615&amp;$C5615&amp;$B5615,Mapping!$C:$G,5,0)</f>
        <v>Adult Skin Care</v>
      </c>
      <c r="L5615" t="str">
        <f>VLOOKUP(J5615&amp;H5615,Mapping!J:K,2,0)</f>
        <v>RoC Cleansers</v>
      </c>
      <c r="M5615" t="str">
        <f>IF(OR(I5615="PIZ BUIN",I5615="LISTERINE"),VLOOKUP(E5615,MAPEO!C:D,2,0)&amp;" "&amp;H5615,VLOOKUP(E5615,MAPEO!C:D,2,0))</f>
        <v>RoC Facial Cleansers</v>
      </c>
      <c r="N5615">
        <f>VLOOKUP(F5615,MD!A:B,2,0)</f>
        <v>0</v>
      </c>
    </row>
    <row r="5616" spans="1:14">
      <c r="A5616" t="s">
        <v>133</v>
      </c>
      <c r="B5616" t="s">
        <v>0</v>
      </c>
      <c r="C5616" t="s">
        <v>268</v>
      </c>
      <c r="D5616" t="s">
        <v>248</v>
      </c>
      <c r="E5616" t="s">
        <v>523</v>
      </c>
      <c r="F5616" t="s">
        <v>492</v>
      </c>
      <c r="G5616" s="3">
        <v>8460.2999999999993</v>
      </c>
      <c r="H5616" s="3" t="str">
        <f>VLOOKUP($A5616&amp;$C5616&amp;$B5616,Mapping!$C:$G,3,0)</f>
        <v>Beauty</v>
      </c>
      <c r="I5616" t="str">
        <f>VLOOKUP($A5616&amp;$C5616&amp;$B5616,Mapping!$C:$G,4,0)</f>
        <v>ROC</v>
      </c>
      <c r="J5616" t="str">
        <f t="shared" si="87"/>
        <v>RoC Cleansers</v>
      </c>
      <c r="K5616" t="str">
        <f>VLOOKUP($A5616&amp;$C5616&amp;$B5616,Mapping!$C:$G,5,0)</f>
        <v>Adult Skin Care</v>
      </c>
      <c r="L5616" t="str">
        <f>VLOOKUP(J5616&amp;H5616,Mapping!J:K,2,0)</f>
        <v>RoC Cleansers</v>
      </c>
      <c r="M5616" t="str">
        <f>IF(OR(I5616="PIZ BUIN",I5616="LISTERINE"),VLOOKUP(E5616,MAPEO!C:D,2,0)&amp;" "&amp;H5616,VLOOKUP(E5616,MAPEO!C:D,2,0))</f>
        <v>RoC Facial Cleansers</v>
      </c>
      <c r="N5616">
        <f>VLOOKUP(F5616,MD!A:B,2,0)</f>
        <v>0</v>
      </c>
    </row>
    <row r="5617" spans="1:14">
      <c r="A5617" t="s">
        <v>133</v>
      </c>
      <c r="B5617" t="s">
        <v>0</v>
      </c>
      <c r="C5617" t="s">
        <v>268</v>
      </c>
      <c r="D5617" t="s">
        <v>248</v>
      </c>
      <c r="E5617" t="s">
        <v>523</v>
      </c>
      <c r="F5617" t="s">
        <v>493</v>
      </c>
      <c r="G5617" s="3">
        <v>6993.7</v>
      </c>
      <c r="H5617" s="3" t="str">
        <f>VLOOKUP($A5617&amp;$C5617&amp;$B5617,Mapping!$C:$G,3,0)</f>
        <v>Beauty</v>
      </c>
      <c r="I5617" t="str">
        <f>VLOOKUP($A5617&amp;$C5617&amp;$B5617,Mapping!$C:$G,4,0)</f>
        <v>ROC</v>
      </c>
      <c r="J5617" t="str">
        <f t="shared" si="87"/>
        <v>RoC Cleansers</v>
      </c>
      <c r="K5617" t="str">
        <f>VLOOKUP($A5617&amp;$C5617&amp;$B5617,Mapping!$C:$G,5,0)</f>
        <v>Adult Skin Care</v>
      </c>
      <c r="L5617" t="str">
        <f>VLOOKUP(J5617&amp;H5617,Mapping!J:K,2,0)</f>
        <v>RoC Cleansers</v>
      </c>
      <c r="M5617" t="str">
        <f>IF(OR(I5617="PIZ BUIN",I5617="LISTERINE"),VLOOKUP(E5617,MAPEO!C:D,2,0)&amp;" "&amp;H5617,VLOOKUP(E5617,MAPEO!C:D,2,0))</f>
        <v>RoC Facial Cleansers</v>
      </c>
      <c r="N5617">
        <f>VLOOKUP(F5617,MD!A:B,2,0)</f>
        <v>0</v>
      </c>
    </row>
    <row r="5618" spans="1:14">
      <c r="A5618" t="s">
        <v>133</v>
      </c>
      <c r="B5618" t="s">
        <v>0</v>
      </c>
      <c r="C5618" t="s">
        <v>268</v>
      </c>
      <c r="D5618" t="s">
        <v>248</v>
      </c>
      <c r="E5618" t="s">
        <v>523</v>
      </c>
      <c r="F5618" t="s">
        <v>95</v>
      </c>
      <c r="G5618" s="3">
        <v>3355.57</v>
      </c>
      <c r="H5618" s="3" t="str">
        <f>VLOOKUP($A5618&amp;$C5618&amp;$B5618,Mapping!$C:$G,3,0)</f>
        <v>Beauty</v>
      </c>
      <c r="I5618" t="str">
        <f>VLOOKUP($A5618&amp;$C5618&amp;$B5618,Mapping!$C:$G,4,0)</f>
        <v>ROC</v>
      </c>
      <c r="J5618" t="str">
        <f t="shared" si="87"/>
        <v>RoC Cleansers</v>
      </c>
      <c r="K5618" t="str">
        <f>VLOOKUP($A5618&amp;$C5618&amp;$B5618,Mapping!$C:$G,5,0)</f>
        <v>Adult Skin Care</v>
      </c>
      <c r="L5618" t="str">
        <f>VLOOKUP(J5618&amp;H5618,Mapping!J:K,2,0)</f>
        <v>RoC Cleansers</v>
      </c>
      <c r="M5618" t="str">
        <f>IF(OR(I5618="PIZ BUIN",I5618="LISTERINE"),VLOOKUP(E5618,MAPEO!C:D,2,0)&amp;" "&amp;H5618,VLOOKUP(E5618,MAPEO!C:D,2,0))</f>
        <v>RoC Facial Cleansers</v>
      </c>
      <c r="N5618" t="str">
        <f>VLOOKUP(F5618,MD!A:B,2,0)</f>
        <v>YTD 2015</v>
      </c>
    </row>
    <row r="5619" spans="1:14">
      <c r="A5619" t="s">
        <v>133</v>
      </c>
      <c r="B5619" t="s">
        <v>0</v>
      </c>
      <c r="C5619" t="s">
        <v>268</v>
      </c>
      <c r="D5619" t="s">
        <v>248</v>
      </c>
      <c r="E5619" t="s">
        <v>523</v>
      </c>
      <c r="F5619" t="s">
        <v>96</v>
      </c>
      <c r="G5619" s="3">
        <v>31240.46</v>
      </c>
      <c r="H5619" s="3" t="str">
        <f>VLOOKUP($A5619&amp;$C5619&amp;$B5619,Mapping!$C:$G,3,0)</f>
        <v>Beauty</v>
      </c>
      <c r="I5619" t="str">
        <f>VLOOKUP($A5619&amp;$C5619&amp;$B5619,Mapping!$C:$G,4,0)</f>
        <v>ROC</v>
      </c>
      <c r="J5619" t="str">
        <f t="shared" si="87"/>
        <v>RoC Cleansers</v>
      </c>
      <c r="K5619" t="str">
        <f>VLOOKUP($A5619&amp;$C5619&amp;$B5619,Mapping!$C:$G,5,0)</f>
        <v>Adult Skin Care</v>
      </c>
      <c r="L5619" t="str">
        <f>VLOOKUP(J5619&amp;H5619,Mapping!J:K,2,0)</f>
        <v>RoC Cleansers</v>
      </c>
      <c r="M5619" t="str">
        <f>IF(OR(I5619="PIZ BUIN",I5619="LISTERINE"),VLOOKUP(E5619,MAPEO!C:D,2,0)&amp;" "&amp;H5619,VLOOKUP(E5619,MAPEO!C:D,2,0))</f>
        <v>RoC Facial Cleansers</v>
      </c>
      <c r="N5619" t="str">
        <f>VLOOKUP(F5619,MD!A:B,2,0)</f>
        <v>YTD 2015</v>
      </c>
    </row>
    <row r="5620" spans="1:14">
      <c r="A5620" t="s">
        <v>133</v>
      </c>
      <c r="B5620" t="s">
        <v>0</v>
      </c>
      <c r="C5620" t="s">
        <v>268</v>
      </c>
      <c r="D5620" t="s">
        <v>248</v>
      </c>
      <c r="E5620" t="s">
        <v>523</v>
      </c>
      <c r="F5620" t="s">
        <v>97</v>
      </c>
      <c r="G5620" s="3">
        <v>12670.77</v>
      </c>
      <c r="H5620" s="3" t="str">
        <f>VLOOKUP($A5620&amp;$C5620&amp;$B5620,Mapping!$C:$G,3,0)</f>
        <v>Beauty</v>
      </c>
      <c r="I5620" t="str">
        <f>VLOOKUP($A5620&amp;$C5620&amp;$B5620,Mapping!$C:$G,4,0)</f>
        <v>ROC</v>
      </c>
      <c r="J5620" t="str">
        <f t="shared" si="87"/>
        <v>RoC Cleansers</v>
      </c>
      <c r="K5620" t="str">
        <f>VLOOKUP($A5620&amp;$C5620&amp;$B5620,Mapping!$C:$G,5,0)</f>
        <v>Adult Skin Care</v>
      </c>
      <c r="L5620" t="str">
        <f>VLOOKUP(J5620&amp;H5620,Mapping!J:K,2,0)</f>
        <v>RoC Cleansers</v>
      </c>
      <c r="M5620" t="str">
        <f>IF(OR(I5620="PIZ BUIN",I5620="LISTERINE"),VLOOKUP(E5620,MAPEO!C:D,2,0)&amp;" "&amp;H5620,VLOOKUP(E5620,MAPEO!C:D,2,0))</f>
        <v>RoC Facial Cleansers</v>
      </c>
      <c r="N5620" t="str">
        <f>VLOOKUP(F5620,MD!A:B,2,0)</f>
        <v>YTD 2015</v>
      </c>
    </row>
    <row r="5621" spans="1:14">
      <c r="A5621" t="s">
        <v>133</v>
      </c>
      <c r="B5621" t="s">
        <v>0</v>
      </c>
      <c r="C5621" t="s">
        <v>268</v>
      </c>
      <c r="D5621" t="s">
        <v>248</v>
      </c>
      <c r="E5621" t="s">
        <v>523</v>
      </c>
      <c r="F5621" t="s">
        <v>101</v>
      </c>
      <c r="G5621" s="3">
        <v>10014.56</v>
      </c>
      <c r="H5621" s="3" t="str">
        <f>VLOOKUP($A5621&amp;$C5621&amp;$B5621,Mapping!$C:$G,3,0)</f>
        <v>Beauty</v>
      </c>
      <c r="I5621" t="str">
        <f>VLOOKUP($A5621&amp;$C5621&amp;$B5621,Mapping!$C:$G,4,0)</f>
        <v>ROC</v>
      </c>
      <c r="J5621" t="str">
        <f t="shared" ref="J5621:J5684" si="88">IF(OR(C5621="ROC",C5621="COMPEED"),E5621,D5621)</f>
        <v>RoC Cleansers</v>
      </c>
      <c r="K5621" t="str">
        <f>VLOOKUP($A5621&amp;$C5621&amp;$B5621,Mapping!$C:$G,5,0)</f>
        <v>Adult Skin Care</v>
      </c>
      <c r="L5621" t="str">
        <f>VLOOKUP(J5621&amp;H5621,Mapping!J:K,2,0)</f>
        <v>RoC Cleansers</v>
      </c>
      <c r="M5621" t="str">
        <f>IF(OR(I5621="PIZ BUIN",I5621="LISTERINE"),VLOOKUP(E5621,MAPEO!C:D,2,0)&amp;" "&amp;H5621,VLOOKUP(E5621,MAPEO!C:D,2,0))</f>
        <v>RoC Facial Cleansers</v>
      </c>
      <c r="N5621" t="str">
        <f>VLOOKUP(F5621,MD!A:B,2,0)</f>
        <v>YTD 2015</v>
      </c>
    </row>
    <row r="5622" spans="1:14">
      <c r="A5622" t="s">
        <v>133</v>
      </c>
      <c r="B5622" t="s">
        <v>0</v>
      </c>
      <c r="C5622" t="s">
        <v>268</v>
      </c>
      <c r="D5622" t="s">
        <v>248</v>
      </c>
      <c r="E5622" t="s">
        <v>523</v>
      </c>
      <c r="F5622" t="s">
        <v>104</v>
      </c>
      <c r="G5622" s="3">
        <v>12461.17</v>
      </c>
      <c r="H5622" s="3" t="str">
        <f>VLOOKUP($A5622&amp;$C5622&amp;$B5622,Mapping!$C:$G,3,0)</f>
        <v>Beauty</v>
      </c>
      <c r="I5622" t="str">
        <f>VLOOKUP($A5622&amp;$C5622&amp;$B5622,Mapping!$C:$G,4,0)</f>
        <v>ROC</v>
      </c>
      <c r="J5622" t="str">
        <f t="shared" si="88"/>
        <v>RoC Cleansers</v>
      </c>
      <c r="K5622" t="str">
        <f>VLOOKUP($A5622&amp;$C5622&amp;$B5622,Mapping!$C:$G,5,0)</f>
        <v>Adult Skin Care</v>
      </c>
      <c r="L5622" t="str">
        <f>VLOOKUP(J5622&amp;H5622,Mapping!J:K,2,0)</f>
        <v>RoC Cleansers</v>
      </c>
      <c r="M5622" t="str">
        <f>IF(OR(I5622="PIZ BUIN",I5622="LISTERINE"),VLOOKUP(E5622,MAPEO!C:D,2,0)&amp;" "&amp;H5622,VLOOKUP(E5622,MAPEO!C:D,2,0))</f>
        <v>RoC Facial Cleansers</v>
      </c>
      <c r="N5622" t="str">
        <f>VLOOKUP(F5622,MD!A:B,2,0)</f>
        <v>YTD 2015</v>
      </c>
    </row>
    <row r="5623" spans="1:14">
      <c r="A5623" t="s">
        <v>133</v>
      </c>
      <c r="B5623" t="s">
        <v>0</v>
      </c>
      <c r="C5623" t="s">
        <v>268</v>
      </c>
      <c r="D5623" t="s">
        <v>248</v>
      </c>
      <c r="E5623" t="s">
        <v>523</v>
      </c>
      <c r="F5623" t="s">
        <v>105</v>
      </c>
      <c r="G5623" s="3">
        <v>23391.78</v>
      </c>
      <c r="H5623" s="3" t="str">
        <f>VLOOKUP($A5623&amp;$C5623&amp;$B5623,Mapping!$C:$G,3,0)</f>
        <v>Beauty</v>
      </c>
      <c r="I5623" t="str">
        <f>VLOOKUP($A5623&amp;$C5623&amp;$B5623,Mapping!$C:$G,4,0)</f>
        <v>ROC</v>
      </c>
      <c r="J5623" t="str">
        <f t="shared" si="88"/>
        <v>RoC Cleansers</v>
      </c>
      <c r="K5623" t="str">
        <f>VLOOKUP($A5623&amp;$C5623&amp;$B5623,Mapping!$C:$G,5,0)</f>
        <v>Adult Skin Care</v>
      </c>
      <c r="L5623" t="str">
        <f>VLOOKUP(J5623&amp;H5623,Mapping!J:K,2,0)</f>
        <v>RoC Cleansers</v>
      </c>
      <c r="M5623" t="str">
        <f>IF(OR(I5623="PIZ BUIN",I5623="LISTERINE"),VLOOKUP(E5623,MAPEO!C:D,2,0)&amp;" "&amp;H5623,VLOOKUP(E5623,MAPEO!C:D,2,0))</f>
        <v>RoC Facial Cleansers</v>
      </c>
      <c r="N5623" t="str">
        <f>VLOOKUP(F5623,MD!A:B,2,0)</f>
        <v>YTD 2015</v>
      </c>
    </row>
    <row r="5624" spans="1:14">
      <c r="A5624" t="s">
        <v>133</v>
      </c>
      <c r="B5624" t="s">
        <v>0</v>
      </c>
      <c r="C5624" t="s">
        <v>268</v>
      </c>
      <c r="D5624" t="s">
        <v>248</v>
      </c>
      <c r="E5624" t="s">
        <v>523</v>
      </c>
      <c r="F5624" t="s">
        <v>106</v>
      </c>
      <c r="G5624" s="3">
        <v>3819.66</v>
      </c>
      <c r="H5624" s="3" t="str">
        <f>VLOOKUP($A5624&amp;$C5624&amp;$B5624,Mapping!$C:$G,3,0)</f>
        <v>Beauty</v>
      </c>
      <c r="I5624" t="str">
        <f>VLOOKUP($A5624&amp;$C5624&amp;$B5624,Mapping!$C:$G,4,0)</f>
        <v>ROC</v>
      </c>
      <c r="J5624" t="str">
        <f t="shared" si="88"/>
        <v>RoC Cleansers</v>
      </c>
      <c r="K5624" t="str">
        <f>VLOOKUP($A5624&amp;$C5624&amp;$B5624,Mapping!$C:$G,5,0)</f>
        <v>Adult Skin Care</v>
      </c>
      <c r="L5624" t="str">
        <f>VLOOKUP(J5624&amp;H5624,Mapping!J:K,2,0)</f>
        <v>RoC Cleansers</v>
      </c>
      <c r="M5624" t="str">
        <f>IF(OR(I5624="PIZ BUIN",I5624="LISTERINE"),VLOOKUP(E5624,MAPEO!C:D,2,0)&amp;" "&amp;H5624,VLOOKUP(E5624,MAPEO!C:D,2,0))</f>
        <v>RoC Facial Cleansers</v>
      </c>
      <c r="N5624" t="str">
        <f>VLOOKUP(F5624,MD!A:B,2,0)</f>
        <v>YTD 2015</v>
      </c>
    </row>
    <row r="5625" spans="1:14">
      <c r="A5625" t="s">
        <v>133</v>
      </c>
      <c r="B5625" t="s">
        <v>0</v>
      </c>
      <c r="C5625" t="s">
        <v>268</v>
      </c>
      <c r="D5625" t="s">
        <v>248</v>
      </c>
      <c r="E5625" t="s">
        <v>523</v>
      </c>
      <c r="F5625" t="s">
        <v>108</v>
      </c>
      <c r="G5625" s="3">
        <v>2796.75</v>
      </c>
      <c r="H5625" s="3" t="str">
        <f>VLOOKUP($A5625&amp;$C5625&amp;$B5625,Mapping!$C:$G,3,0)</f>
        <v>Beauty</v>
      </c>
      <c r="I5625" t="str">
        <f>VLOOKUP($A5625&amp;$C5625&amp;$B5625,Mapping!$C:$G,4,0)</f>
        <v>ROC</v>
      </c>
      <c r="J5625" t="str">
        <f t="shared" si="88"/>
        <v>RoC Cleansers</v>
      </c>
      <c r="K5625" t="str">
        <f>VLOOKUP($A5625&amp;$C5625&amp;$B5625,Mapping!$C:$G,5,0)</f>
        <v>Adult Skin Care</v>
      </c>
      <c r="L5625" t="str">
        <f>VLOOKUP(J5625&amp;H5625,Mapping!J:K,2,0)</f>
        <v>RoC Cleansers</v>
      </c>
      <c r="M5625" t="str">
        <f>IF(OR(I5625="PIZ BUIN",I5625="LISTERINE"),VLOOKUP(E5625,MAPEO!C:D,2,0)&amp;" "&amp;H5625,VLOOKUP(E5625,MAPEO!C:D,2,0))</f>
        <v>RoC Facial Cleansers</v>
      </c>
      <c r="N5625">
        <f>VLOOKUP(F5625,MD!A:B,2,0)</f>
        <v>0</v>
      </c>
    </row>
    <row r="5626" spans="1:14">
      <c r="A5626" t="s">
        <v>133</v>
      </c>
      <c r="B5626" t="s">
        <v>0</v>
      </c>
      <c r="C5626" t="s">
        <v>268</v>
      </c>
      <c r="D5626" t="s">
        <v>248</v>
      </c>
      <c r="E5626" t="s">
        <v>523</v>
      </c>
      <c r="F5626" t="s">
        <v>109</v>
      </c>
      <c r="G5626" s="3">
        <v>10035.39</v>
      </c>
      <c r="H5626" s="3" t="str">
        <f>VLOOKUP($A5626&amp;$C5626&amp;$B5626,Mapping!$C:$G,3,0)</f>
        <v>Beauty</v>
      </c>
      <c r="I5626" t="str">
        <f>VLOOKUP($A5626&amp;$C5626&amp;$B5626,Mapping!$C:$G,4,0)</f>
        <v>ROC</v>
      </c>
      <c r="J5626" t="str">
        <f t="shared" si="88"/>
        <v>RoC Cleansers</v>
      </c>
      <c r="K5626" t="str">
        <f>VLOOKUP($A5626&amp;$C5626&amp;$B5626,Mapping!$C:$G,5,0)</f>
        <v>Adult Skin Care</v>
      </c>
      <c r="L5626" t="str">
        <f>VLOOKUP(J5626&amp;H5626,Mapping!J:K,2,0)</f>
        <v>RoC Cleansers</v>
      </c>
      <c r="M5626" t="str">
        <f>IF(OR(I5626="PIZ BUIN",I5626="LISTERINE"),VLOOKUP(E5626,MAPEO!C:D,2,0)&amp;" "&amp;H5626,VLOOKUP(E5626,MAPEO!C:D,2,0))</f>
        <v>RoC Facial Cleansers</v>
      </c>
      <c r="N5626">
        <f>VLOOKUP(F5626,MD!A:B,2,0)</f>
        <v>0</v>
      </c>
    </row>
    <row r="5627" spans="1:14">
      <c r="A5627" t="s">
        <v>133</v>
      </c>
      <c r="B5627" t="s">
        <v>0</v>
      </c>
      <c r="C5627" t="s">
        <v>268</v>
      </c>
      <c r="D5627" t="s">
        <v>248</v>
      </c>
      <c r="E5627" t="s">
        <v>523</v>
      </c>
      <c r="F5627" t="s">
        <v>110</v>
      </c>
      <c r="G5627" s="3">
        <v>5433.18</v>
      </c>
      <c r="H5627" s="3" t="str">
        <f>VLOOKUP($A5627&amp;$C5627&amp;$B5627,Mapping!$C:$G,3,0)</f>
        <v>Beauty</v>
      </c>
      <c r="I5627" t="str">
        <f>VLOOKUP($A5627&amp;$C5627&amp;$B5627,Mapping!$C:$G,4,0)</f>
        <v>ROC</v>
      </c>
      <c r="J5627" t="str">
        <f t="shared" si="88"/>
        <v>RoC Cleansers</v>
      </c>
      <c r="K5627" t="str">
        <f>VLOOKUP($A5627&amp;$C5627&amp;$B5627,Mapping!$C:$G,5,0)</f>
        <v>Adult Skin Care</v>
      </c>
      <c r="L5627" t="str">
        <f>VLOOKUP(J5627&amp;H5627,Mapping!J:K,2,0)</f>
        <v>RoC Cleansers</v>
      </c>
      <c r="M5627" t="str">
        <f>IF(OR(I5627="PIZ BUIN",I5627="LISTERINE"),VLOOKUP(E5627,MAPEO!C:D,2,0)&amp;" "&amp;H5627,VLOOKUP(E5627,MAPEO!C:D,2,0))</f>
        <v>RoC Facial Cleansers</v>
      </c>
      <c r="N5627">
        <f>VLOOKUP(F5627,MD!A:B,2,0)</f>
        <v>0</v>
      </c>
    </row>
    <row r="5628" spans="1:14">
      <c r="A5628" t="s">
        <v>133</v>
      </c>
      <c r="B5628" t="s">
        <v>0</v>
      </c>
      <c r="C5628" t="s">
        <v>268</v>
      </c>
      <c r="D5628" t="s">
        <v>248</v>
      </c>
      <c r="E5628" t="s">
        <v>523</v>
      </c>
      <c r="F5628" t="s">
        <v>111</v>
      </c>
      <c r="G5628" s="3">
        <v>57159.83</v>
      </c>
      <c r="H5628" s="3" t="str">
        <f>VLOOKUP($A5628&amp;$C5628&amp;$B5628,Mapping!$C:$G,3,0)</f>
        <v>Beauty</v>
      </c>
      <c r="I5628" t="str">
        <f>VLOOKUP($A5628&amp;$C5628&amp;$B5628,Mapping!$C:$G,4,0)</f>
        <v>ROC</v>
      </c>
      <c r="J5628" t="str">
        <f t="shared" si="88"/>
        <v>RoC Cleansers</v>
      </c>
      <c r="K5628" t="str">
        <f>VLOOKUP($A5628&amp;$C5628&amp;$B5628,Mapping!$C:$G,5,0)</f>
        <v>Adult Skin Care</v>
      </c>
      <c r="L5628" t="str">
        <f>VLOOKUP(J5628&amp;H5628,Mapping!J:K,2,0)</f>
        <v>RoC Cleansers</v>
      </c>
      <c r="M5628" t="str">
        <f>IF(OR(I5628="PIZ BUIN",I5628="LISTERINE"),VLOOKUP(E5628,MAPEO!C:D,2,0)&amp;" "&amp;H5628,VLOOKUP(E5628,MAPEO!C:D,2,0))</f>
        <v>RoC Facial Cleansers</v>
      </c>
      <c r="N5628">
        <f>VLOOKUP(F5628,MD!A:B,2,0)</f>
        <v>0</v>
      </c>
    </row>
    <row r="5629" spans="1:14">
      <c r="A5629" t="s">
        <v>133</v>
      </c>
      <c r="B5629" t="s">
        <v>0</v>
      </c>
      <c r="C5629" t="s">
        <v>268</v>
      </c>
      <c r="D5629" t="s">
        <v>248</v>
      </c>
      <c r="E5629" t="s">
        <v>523</v>
      </c>
      <c r="F5629" t="s">
        <v>114</v>
      </c>
      <c r="G5629" s="3">
        <v>14044.44</v>
      </c>
      <c r="H5629" s="3" t="str">
        <f>VLOOKUP($A5629&amp;$C5629&amp;$B5629,Mapping!$C:$G,3,0)</f>
        <v>Beauty</v>
      </c>
      <c r="I5629" t="str">
        <f>VLOOKUP($A5629&amp;$C5629&amp;$B5629,Mapping!$C:$G,4,0)</f>
        <v>ROC</v>
      </c>
      <c r="J5629" t="str">
        <f t="shared" si="88"/>
        <v>RoC Cleansers</v>
      </c>
      <c r="K5629" t="str">
        <f>VLOOKUP($A5629&amp;$C5629&amp;$B5629,Mapping!$C:$G,5,0)</f>
        <v>Adult Skin Care</v>
      </c>
      <c r="L5629" t="str">
        <f>VLOOKUP(J5629&amp;H5629,Mapping!J:K,2,0)</f>
        <v>RoC Cleansers</v>
      </c>
      <c r="M5629" t="str">
        <f>IF(OR(I5629="PIZ BUIN",I5629="LISTERINE"),VLOOKUP(E5629,MAPEO!C:D,2,0)&amp;" "&amp;H5629,VLOOKUP(E5629,MAPEO!C:D,2,0))</f>
        <v>RoC Facial Cleansers</v>
      </c>
      <c r="N5629">
        <f>VLOOKUP(F5629,MD!A:B,2,0)</f>
        <v>0</v>
      </c>
    </row>
    <row r="5630" spans="1:14">
      <c r="A5630" t="s">
        <v>133</v>
      </c>
      <c r="B5630" t="s">
        <v>0</v>
      </c>
      <c r="C5630" t="s">
        <v>268</v>
      </c>
      <c r="D5630" t="s">
        <v>248</v>
      </c>
      <c r="E5630" t="s">
        <v>523</v>
      </c>
      <c r="F5630" t="s">
        <v>115</v>
      </c>
      <c r="G5630" s="3">
        <v>10576.13</v>
      </c>
      <c r="H5630" s="3" t="str">
        <f>VLOOKUP($A5630&amp;$C5630&amp;$B5630,Mapping!$C:$G,3,0)</f>
        <v>Beauty</v>
      </c>
      <c r="I5630" t="str">
        <f>VLOOKUP($A5630&amp;$C5630&amp;$B5630,Mapping!$C:$G,4,0)</f>
        <v>ROC</v>
      </c>
      <c r="J5630" t="str">
        <f t="shared" si="88"/>
        <v>RoC Cleansers</v>
      </c>
      <c r="K5630" t="str">
        <f>VLOOKUP($A5630&amp;$C5630&amp;$B5630,Mapping!$C:$G,5,0)</f>
        <v>Adult Skin Care</v>
      </c>
      <c r="L5630" t="str">
        <f>VLOOKUP(J5630&amp;H5630,Mapping!J:K,2,0)</f>
        <v>RoC Cleansers</v>
      </c>
      <c r="M5630" t="str">
        <f>IF(OR(I5630="PIZ BUIN",I5630="LISTERINE"),VLOOKUP(E5630,MAPEO!C:D,2,0)&amp;" "&amp;H5630,VLOOKUP(E5630,MAPEO!C:D,2,0))</f>
        <v>RoC Facial Cleansers</v>
      </c>
      <c r="N5630" t="str">
        <f>VLOOKUP(F5630,MD!A:B,2,0)</f>
        <v>YTD 2016</v>
      </c>
    </row>
    <row r="5631" spans="1:14">
      <c r="A5631" t="s">
        <v>133</v>
      </c>
      <c r="B5631" t="s">
        <v>0</v>
      </c>
      <c r="C5631" t="s">
        <v>268</v>
      </c>
      <c r="D5631" t="s">
        <v>248</v>
      </c>
      <c r="E5631" t="s">
        <v>523</v>
      </c>
      <c r="F5631" t="s">
        <v>117</v>
      </c>
      <c r="G5631" s="3">
        <v>7942.25</v>
      </c>
      <c r="H5631" s="3" t="str">
        <f>VLOOKUP($A5631&amp;$C5631&amp;$B5631,Mapping!$C:$G,3,0)</f>
        <v>Beauty</v>
      </c>
      <c r="I5631" t="str">
        <f>VLOOKUP($A5631&amp;$C5631&amp;$B5631,Mapping!$C:$G,4,0)</f>
        <v>ROC</v>
      </c>
      <c r="J5631" t="str">
        <f t="shared" si="88"/>
        <v>RoC Cleansers</v>
      </c>
      <c r="K5631" t="str">
        <f>VLOOKUP($A5631&amp;$C5631&amp;$B5631,Mapping!$C:$G,5,0)</f>
        <v>Adult Skin Care</v>
      </c>
      <c r="L5631" t="str">
        <f>VLOOKUP(J5631&amp;H5631,Mapping!J:K,2,0)</f>
        <v>RoC Cleansers</v>
      </c>
      <c r="M5631" t="str">
        <f>IF(OR(I5631="PIZ BUIN",I5631="LISTERINE"),VLOOKUP(E5631,MAPEO!C:D,2,0)&amp;" "&amp;H5631,VLOOKUP(E5631,MAPEO!C:D,2,0))</f>
        <v>RoC Facial Cleansers</v>
      </c>
      <c r="N5631" t="str">
        <f>VLOOKUP(F5631,MD!A:B,2,0)</f>
        <v>YTD 2016</v>
      </c>
    </row>
    <row r="5632" spans="1:14">
      <c r="A5632" t="s">
        <v>133</v>
      </c>
      <c r="B5632" t="s">
        <v>0</v>
      </c>
      <c r="C5632" t="s">
        <v>268</v>
      </c>
      <c r="D5632" t="s">
        <v>248</v>
      </c>
      <c r="E5632" t="s">
        <v>523</v>
      </c>
      <c r="F5632" t="s">
        <v>118</v>
      </c>
      <c r="G5632" s="3">
        <v>16265.8</v>
      </c>
      <c r="H5632" s="3" t="str">
        <f>VLOOKUP($A5632&amp;$C5632&amp;$B5632,Mapping!$C:$G,3,0)</f>
        <v>Beauty</v>
      </c>
      <c r="I5632" t="str">
        <f>VLOOKUP($A5632&amp;$C5632&amp;$B5632,Mapping!$C:$G,4,0)</f>
        <v>ROC</v>
      </c>
      <c r="J5632" t="str">
        <f t="shared" si="88"/>
        <v>RoC Cleansers</v>
      </c>
      <c r="K5632" t="str">
        <f>VLOOKUP($A5632&amp;$C5632&amp;$B5632,Mapping!$C:$G,5,0)</f>
        <v>Adult Skin Care</v>
      </c>
      <c r="L5632" t="str">
        <f>VLOOKUP(J5632&amp;H5632,Mapping!J:K,2,0)</f>
        <v>RoC Cleansers</v>
      </c>
      <c r="M5632" t="str">
        <f>IF(OR(I5632="PIZ BUIN",I5632="LISTERINE"),VLOOKUP(E5632,MAPEO!C:D,2,0)&amp;" "&amp;H5632,VLOOKUP(E5632,MAPEO!C:D,2,0))</f>
        <v>RoC Facial Cleansers</v>
      </c>
      <c r="N5632" t="str">
        <f>VLOOKUP(F5632,MD!A:B,2,0)</f>
        <v>YTD 2016</v>
      </c>
    </row>
    <row r="5633" spans="1:14">
      <c r="A5633" t="s">
        <v>133</v>
      </c>
      <c r="B5633" t="s">
        <v>0</v>
      </c>
      <c r="C5633" t="s">
        <v>268</v>
      </c>
      <c r="D5633" t="s">
        <v>248</v>
      </c>
      <c r="E5633" t="s">
        <v>757</v>
      </c>
      <c r="F5633" t="s">
        <v>95</v>
      </c>
      <c r="G5633" s="3">
        <v>1477.08</v>
      </c>
      <c r="H5633" s="3" t="str">
        <f>VLOOKUP($A5633&amp;$C5633&amp;$B5633,Mapping!$C:$G,3,0)</f>
        <v>Beauty</v>
      </c>
      <c r="I5633" t="str">
        <f>VLOOKUP($A5633&amp;$C5633&amp;$B5633,Mapping!$C:$G,4,0)</f>
        <v>ROC</v>
      </c>
      <c r="J5633" t="str">
        <f t="shared" si="88"/>
        <v>RoC Pro-Correct</v>
      </c>
      <c r="K5633" t="str">
        <f>VLOOKUP($A5633&amp;$C5633&amp;$B5633,Mapping!$C:$G,5,0)</f>
        <v>Adult Skin Care</v>
      </c>
      <c r="L5633" t="str">
        <f>VLOOKUP(J5633&amp;H5633,Mapping!J:K,2,0)</f>
        <v>ROC FACIAL ANTIEDAD</v>
      </c>
      <c r="M5633" t="str">
        <f>IF(OR(I5633="PIZ BUIN",I5633="LISTERINE"),VLOOKUP(E5633,MAPEO!C:D,2,0)&amp;" "&amp;H5633,VLOOKUP(E5633,MAPEO!C:D,2,0))</f>
        <v>RoC Facial Moisturisers</v>
      </c>
      <c r="N5633" t="str">
        <f>VLOOKUP(F5633,MD!A:B,2,0)</f>
        <v>YTD 2015</v>
      </c>
    </row>
    <row r="5634" spans="1:14">
      <c r="A5634" t="s">
        <v>133</v>
      </c>
      <c r="B5634" t="s">
        <v>0</v>
      </c>
      <c r="C5634" t="s">
        <v>268</v>
      </c>
      <c r="D5634" t="s">
        <v>248</v>
      </c>
      <c r="E5634" t="s">
        <v>757</v>
      </c>
      <c r="F5634" t="s">
        <v>96</v>
      </c>
      <c r="G5634" s="3">
        <v>282900.8</v>
      </c>
      <c r="H5634" s="3" t="str">
        <f>VLOOKUP($A5634&amp;$C5634&amp;$B5634,Mapping!$C:$G,3,0)</f>
        <v>Beauty</v>
      </c>
      <c r="I5634" t="str">
        <f>VLOOKUP($A5634&amp;$C5634&amp;$B5634,Mapping!$C:$G,4,0)</f>
        <v>ROC</v>
      </c>
      <c r="J5634" t="str">
        <f t="shared" si="88"/>
        <v>RoC Pro-Correct</v>
      </c>
      <c r="K5634" t="str">
        <f>VLOOKUP($A5634&amp;$C5634&amp;$B5634,Mapping!$C:$G,5,0)</f>
        <v>Adult Skin Care</v>
      </c>
      <c r="L5634" t="str">
        <f>VLOOKUP(J5634&amp;H5634,Mapping!J:K,2,0)</f>
        <v>ROC FACIAL ANTIEDAD</v>
      </c>
      <c r="M5634" t="str">
        <f>IF(OR(I5634="PIZ BUIN",I5634="LISTERINE"),VLOOKUP(E5634,MAPEO!C:D,2,0)&amp;" "&amp;H5634,VLOOKUP(E5634,MAPEO!C:D,2,0))</f>
        <v>RoC Facial Moisturisers</v>
      </c>
      <c r="N5634" t="str">
        <f>VLOOKUP(F5634,MD!A:B,2,0)</f>
        <v>YTD 2015</v>
      </c>
    </row>
    <row r="5635" spans="1:14">
      <c r="A5635" t="s">
        <v>133</v>
      </c>
      <c r="B5635" t="s">
        <v>0</v>
      </c>
      <c r="C5635" t="s">
        <v>268</v>
      </c>
      <c r="D5635" t="s">
        <v>248</v>
      </c>
      <c r="E5635" t="s">
        <v>757</v>
      </c>
      <c r="F5635" t="s">
        <v>97</v>
      </c>
      <c r="G5635" s="3">
        <v>70381.75</v>
      </c>
      <c r="H5635" s="3" t="str">
        <f>VLOOKUP($A5635&amp;$C5635&amp;$B5635,Mapping!$C:$G,3,0)</f>
        <v>Beauty</v>
      </c>
      <c r="I5635" t="str">
        <f>VLOOKUP($A5635&amp;$C5635&amp;$B5635,Mapping!$C:$G,4,0)</f>
        <v>ROC</v>
      </c>
      <c r="J5635" t="str">
        <f t="shared" si="88"/>
        <v>RoC Pro-Correct</v>
      </c>
      <c r="K5635" t="str">
        <f>VLOOKUP($A5635&amp;$C5635&amp;$B5635,Mapping!$C:$G,5,0)</f>
        <v>Adult Skin Care</v>
      </c>
      <c r="L5635" t="str">
        <f>VLOOKUP(J5635&amp;H5635,Mapping!J:K,2,0)</f>
        <v>ROC FACIAL ANTIEDAD</v>
      </c>
      <c r="M5635" t="str">
        <f>IF(OR(I5635="PIZ BUIN",I5635="LISTERINE"),VLOOKUP(E5635,MAPEO!C:D,2,0)&amp;" "&amp;H5635,VLOOKUP(E5635,MAPEO!C:D,2,0))</f>
        <v>RoC Facial Moisturisers</v>
      </c>
      <c r="N5635" t="str">
        <f>VLOOKUP(F5635,MD!A:B,2,0)</f>
        <v>YTD 2015</v>
      </c>
    </row>
    <row r="5636" spans="1:14">
      <c r="A5636" t="s">
        <v>133</v>
      </c>
      <c r="B5636" t="s">
        <v>0</v>
      </c>
      <c r="C5636" t="s">
        <v>268</v>
      </c>
      <c r="D5636" t="s">
        <v>248</v>
      </c>
      <c r="E5636" t="s">
        <v>757</v>
      </c>
      <c r="F5636" t="s">
        <v>101</v>
      </c>
      <c r="G5636" s="3">
        <v>26774.35</v>
      </c>
      <c r="H5636" s="3" t="str">
        <f>VLOOKUP($A5636&amp;$C5636&amp;$B5636,Mapping!$C:$G,3,0)</f>
        <v>Beauty</v>
      </c>
      <c r="I5636" t="str">
        <f>VLOOKUP($A5636&amp;$C5636&amp;$B5636,Mapping!$C:$G,4,0)</f>
        <v>ROC</v>
      </c>
      <c r="J5636" t="str">
        <f t="shared" si="88"/>
        <v>RoC Pro-Correct</v>
      </c>
      <c r="K5636" t="str">
        <f>VLOOKUP($A5636&amp;$C5636&amp;$B5636,Mapping!$C:$G,5,0)</f>
        <v>Adult Skin Care</v>
      </c>
      <c r="L5636" t="str">
        <f>VLOOKUP(J5636&amp;H5636,Mapping!J:K,2,0)</f>
        <v>ROC FACIAL ANTIEDAD</v>
      </c>
      <c r="M5636" t="str">
        <f>IF(OR(I5636="PIZ BUIN",I5636="LISTERINE"),VLOOKUP(E5636,MAPEO!C:D,2,0)&amp;" "&amp;H5636,VLOOKUP(E5636,MAPEO!C:D,2,0))</f>
        <v>RoC Facial Moisturisers</v>
      </c>
      <c r="N5636" t="str">
        <f>VLOOKUP(F5636,MD!A:B,2,0)</f>
        <v>YTD 2015</v>
      </c>
    </row>
    <row r="5637" spans="1:14">
      <c r="A5637" t="s">
        <v>133</v>
      </c>
      <c r="B5637" t="s">
        <v>0</v>
      </c>
      <c r="C5637" t="s">
        <v>268</v>
      </c>
      <c r="D5637" t="s">
        <v>248</v>
      </c>
      <c r="E5637" t="s">
        <v>757</v>
      </c>
      <c r="F5637" t="s">
        <v>104</v>
      </c>
      <c r="G5637" s="3">
        <v>41505.89</v>
      </c>
      <c r="H5637" s="3" t="str">
        <f>VLOOKUP($A5637&amp;$C5637&amp;$B5637,Mapping!$C:$G,3,0)</f>
        <v>Beauty</v>
      </c>
      <c r="I5637" t="str">
        <f>VLOOKUP($A5637&amp;$C5637&amp;$B5637,Mapping!$C:$G,4,0)</f>
        <v>ROC</v>
      </c>
      <c r="J5637" t="str">
        <f t="shared" si="88"/>
        <v>RoC Pro-Correct</v>
      </c>
      <c r="K5637" t="str">
        <f>VLOOKUP($A5637&amp;$C5637&amp;$B5637,Mapping!$C:$G,5,0)</f>
        <v>Adult Skin Care</v>
      </c>
      <c r="L5637" t="str">
        <f>VLOOKUP(J5637&amp;H5637,Mapping!J:K,2,0)</f>
        <v>ROC FACIAL ANTIEDAD</v>
      </c>
      <c r="M5637" t="str">
        <f>IF(OR(I5637="PIZ BUIN",I5637="LISTERINE"),VLOOKUP(E5637,MAPEO!C:D,2,0)&amp;" "&amp;H5637,VLOOKUP(E5637,MAPEO!C:D,2,0))</f>
        <v>RoC Facial Moisturisers</v>
      </c>
      <c r="N5637" t="str">
        <f>VLOOKUP(F5637,MD!A:B,2,0)</f>
        <v>YTD 2015</v>
      </c>
    </row>
    <row r="5638" spans="1:14">
      <c r="A5638" t="s">
        <v>133</v>
      </c>
      <c r="B5638" t="s">
        <v>0</v>
      </c>
      <c r="C5638" t="s">
        <v>268</v>
      </c>
      <c r="D5638" t="s">
        <v>248</v>
      </c>
      <c r="E5638" t="s">
        <v>757</v>
      </c>
      <c r="F5638" t="s">
        <v>105</v>
      </c>
      <c r="G5638" s="3">
        <v>47073.16</v>
      </c>
      <c r="H5638" s="3" t="str">
        <f>VLOOKUP($A5638&amp;$C5638&amp;$B5638,Mapping!$C:$G,3,0)</f>
        <v>Beauty</v>
      </c>
      <c r="I5638" t="str">
        <f>VLOOKUP($A5638&amp;$C5638&amp;$B5638,Mapping!$C:$G,4,0)</f>
        <v>ROC</v>
      </c>
      <c r="J5638" t="str">
        <f t="shared" si="88"/>
        <v>RoC Pro-Correct</v>
      </c>
      <c r="K5638" t="str">
        <f>VLOOKUP($A5638&amp;$C5638&amp;$B5638,Mapping!$C:$G,5,0)</f>
        <v>Adult Skin Care</v>
      </c>
      <c r="L5638" t="str">
        <f>VLOOKUP(J5638&amp;H5638,Mapping!J:K,2,0)</f>
        <v>ROC FACIAL ANTIEDAD</v>
      </c>
      <c r="M5638" t="str">
        <f>IF(OR(I5638="PIZ BUIN",I5638="LISTERINE"),VLOOKUP(E5638,MAPEO!C:D,2,0)&amp;" "&amp;H5638,VLOOKUP(E5638,MAPEO!C:D,2,0))</f>
        <v>RoC Facial Moisturisers</v>
      </c>
      <c r="N5638" t="str">
        <f>VLOOKUP(F5638,MD!A:B,2,0)</f>
        <v>YTD 2015</v>
      </c>
    </row>
    <row r="5639" spans="1:14">
      <c r="A5639" t="s">
        <v>133</v>
      </c>
      <c r="B5639" t="s">
        <v>0</v>
      </c>
      <c r="C5639" t="s">
        <v>268</v>
      </c>
      <c r="D5639" t="s">
        <v>248</v>
      </c>
      <c r="E5639" t="s">
        <v>757</v>
      </c>
      <c r="F5639" t="s">
        <v>106</v>
      </c>
      <c r="G5639" s="3">
        <v>16076.51</v>
      </c>
      <c r="H5639" s="3" t="str">
        <f>VLOOKUP($A5639&amp;$C5639&amp;$B5639,Mapping!$C:$G,3,0)</f>
        <v>Beauty</v>
      </c>
      <c r="I5639" t="str">
        <f>VLOOKUP($A5639&amp;$C5639&amp;$B5639,Mapping!$C:$G,4,0)</f>
        <v>ROC</v>
      </c>
      <c r="J5639" t="str">
        <f t="shared" si="88"/>
        <v>RoC Pro-Correct</v>
      </c>
      <c r="K5639" t="str">
        <f>VLOOKUP($A5639&amp;$C5639&amp;$B5639,Mapping!$C:$G,5,0)</f>
        <v>Adult Skin Care</v>
      </c>
      <c r="L5639" t="str">
        <f>VLOOKUP(J5639&amp;H5639,Mapping!J:K,2,0)</f>
        <v>ROC FACIAL ANTIEDAD</v>
      </c>
      <c r="M5639" t="str">
        <f>IF(OR(I5639="PIZ BUIN",I5639="LISTERINE"),VLOOKUP(E5639,MAPEO!C:D,2,0)&amp;" "&amp;H5639,VLOOKUP(E5639,MAPEO!C:D,2,0))</f>
        <v>RoC Facial Moisturisers</v>
      </c>
      <c r="N5639" t="str">
        <f>VLOOKUP(F5639,MD!A:B,2,0)</f>
        <v>YTD 2015</v>
      </c>
    </row>
    <row r="5640" spans="1:14">
      <c r="A5640" t="s">
        <v>133</v>
      </c>
      <c r="B5640" t="s">
        <v>0</v>
      </c>
      <c r="C5640" t="s">
        <v>268</v>
      </c>
      <c r="D5640" t="s">
        <v>248</v>
      </c>
      <c r="E5640" t="s">
        <v>757</v>
      </c>
      <c r="F5640" t="s">
        <v>108</v>
      </c>
      <c r="G5640" s="3">
        <v>11806.73</v>
      </c>
      <c r="H5640" s="3" t="str">
        <f>VLOOKUP($A5640&amp;$C5640&amp;$B5640,Mapping!$C:$G,3,0)</f>
        <v>Beauty</v>
      </c>
      <c r="I5640" t="str">
        <f>VLOOKUP($A5640&amp;$C5640&amp;$B5640,Mapping!$C:$G,4,0)</f>
        <v>ROC</v>
      </c>
      <c r="J5640" t="str">
        <f t="shared" si="88"/>
        <v>RoC Pro-Correct</v>
      </c>
      <c r="K5640" t="str">
        <f>VLOOKUP($A5640&amp;$C5640&amp;$B5640,Mapping!$C:$G,5,0)</f>
        <v>Adult Skin Care</v>
      </c>
      <c r="L5640" t="str">
        <f>VLOOKUP(J5640&amp;H5640,Mapping!J:K,2,0)</f>
        <v>ROC FACIAL ANTIEDAD</v>
      </c>
      <c r="M5640" t="str">
        <f>IF(OR(I5640="PIZ BUIN",I5640="LISTERINE"),VLOOKUP(E5640,MAPEO!C:D,2,0)&amp;" "&amp;H5640,VLOOKUP(E5640,MAPEO!C:D,2,0))</f>
        <v>RoC Facial Moisturisers</v>
      </c>
      <c r="N5640">
        <f>VLOOKUP(F5640,MD!A:B,2,0)</f>
        <v>0</v>
      </c>
    </row>
    <row r="5641" spans="1:14">
      <c r="A5641" t="s">
        <v>133</v>
      </c>
      <c r="B5641" t="s">
        <v>0</v>
      </c>
      <c r="C5641" t="s">
        <v>268</v>
      </c>
      <c r="D5641" t="s">
        <v>248</v>
      </c>
      <c r="E5641" t="s">
        <v>757</v>
      </c>
      <c r="F5641" t="s">
        <v>109</v>
      </c>
      <c r="G5641" s="3">
        <v>33531.93</v>
      </c>
      <c r="H5641" s="3" t="str">
        <f>VLOOKUP($A5641&amp;$C5641&amp;$B5641,Mapping!$C:$G,3,0)</f>
        <v>Beauty</v>
      </c>
      <c r="I5641" t="str">
        <f>VLOOKUP($A5641&amp;$C5641&amp;$B5641,Mapping!$C:$G,4,0)</f>
        <v>ROC</v>
      </c>
      <c r="J5641" t="str">
        <f t="shared" si="88"/>
        <v>RoC Pro-Correct</v>
      </c>
      <c r="K5641" t="str">
        <f>VLOOKUP($A5641&amp;$C5641&amp;$B5641,Mapping!$C:$G,5,0)</f>
        <v>Adult Skin Care</v>
      </c>
      <c r="L5641" t="str">
        <f>VLOOKUP(J5641&amp;H5641,Mapping!J:K,2,0)</f>
        <v>ROC FACIAL ANTIEDAD</v>
      </c>
      <c r="M5641" t="str">
        <f>IF(OR(I5641="PIZ BUIN",I5641="LISTERINE"),VLOOKUP(E5641,MAPEO!C:D,2,0)&amp;" "&amp;H5641,VLOOKUP(E5641,MAPEO!C:D,2,0))</f>
        <v>RoC Facial Moisturisers</v>
      </c>
      <c r="N5641">
        <f>VLOOKUP(F5641,MD!A:B,2,0)</f>
        <v>0</v>
      </c>
    </row>
    <row r="5642" spans="1:14">
      <c r="A5642" t="s">
        <v>133</v>
      </c>
      <c r="B5642" t="s">
        <v>0</v>
      </c>
      <c r="C5642" t="s">
        <v>268</v>
      </c>
      <c r="D5642" t="s">
        <v>248</v>
      </c>
      <c r="E5642" t="s">
        <v>757</v>
      </c>
      <c r="F5642" t="s">
        <v>110</v>
      </c>
      <c r="G5642" s="3">
        <v>35221.51</v>
      </c>
      <c r="H5642" s="3" t="str">
        <f>VLOOKUP($A5642&amp;$C5642&amp;$B5642,Mapping!$C:$G,3,0)</f>
        <v>Beauty</v>
      </c>
      <c r="I5642" t="str">
        <f>VLOOKUP($A5642&amp;$C5642&amp;$B5642,Mapping!$C:$G,4,0)</f>
        <v>ROC</v>
      </c>
      <c r="J5642" t="str">
        <f t="shared" si="88"/>
        <v>RoC Pro-Correct</v>
      </c>
      <c r="K5642" t="str">
        <f>VLOOKUP($A5642&amp;$C5642&amp;$B5642,Mapping!$C:$G,5,0)</f>
        <v>Adult Skin Care</v>
      </c>
      <c r="L5642" t="str">
        <f>VLOOKUP(J5642&amp;H5642,Mapping!J:K,2,0)</f>
        <v>ROC FACIAL ANTIEDAD</v>
      </c>
      <c r="M5642" t="str">
        <f>IF(OR(I5642="PIZ BUIN",I5642="LISTERINE"),VLOOKUP(E5642,MAPEO!C:D,2,0)&amp;" "&amp;H5642,VLOOKUP(E5642,MAPEO!C:D,2,0))</f>
        <v>RoC Facial Moisturisers</v>
      </c>
      <c r="N5642">
        <f>VLOOKUP(F5642,MD!A:B,2,0)</f>
        <v>0</v>
      </c>
    </row>
    <row r="5643" spans="1:14">
      <c r="A5643" t="s">
        <v>133</v>
      </c>
      <c r="B5643" t="s">
        <v>0</v>
      </c>
      <c r="C5643" t="s">
        <v>268</v>
      </c>
      <c r="D5643" t="s">
        <v>248</v>
      </c>
      <c r="E5643" t="s">
        <v>757</v>
      </c>
      <c r="F5643" t="s">
        <v>111</v>
      </c>
      <c r="G5643" s="3">
        <v>61056.98</v>
      </c>
      <c r="H5643" s="3" t="str">
        <f>VLOOKUP($A5643&amp;$C5643&amp;$B5643,Mapping!$C:$G,3,0)</f>
        <v>Beauty</v>
      </c>
      <c r="I5643" t="str">
        <f>VLOOKUP($A5643&amp;$C5643&amp;$B5643,Mapping!$C:$G,4,0)</f>
        <v>ROC</v>
      </c>
      <c r="J5643" t="str">
        <f t="shared" si="88"/>
        <v>RoC Pro-Correct</v>
      </c>
      <c r="K5643" t="str">
        <f>VLOOKUP($A5643&amp;$C5643&amp;$B5643,Mapping!$C:$G,5,0)</f>
        <v>Adult Skin Care</v>
      </c>
      <c r="L5643" t="str">
        <f>VLOOKUP(J5643&amp;H5643,Mapping!J:K,2,0)</f>
        <v>ROC FACIAL ANTIEDAD</v>
      </c>
      <c r="M5643" t="str">
        <f>IF(OR(I5643="PIZ BUIN",I5643="LISTERINE"),VLOOKUP(E5643,MAPEO!C:D,2,0)&amp;" "&amp;H5643,VLOOKUP(E5643,MAPEO!C:D,2,0))</f>
        <v>RoC Facial Moisturisers</v>
      </c>
      <c r="N5643">
        <f>VLOOKUP(F5643,MD!A:B,2,0)</f>
        <v>0</v>
      </c>
    </row>
    <row r="5644" spans="1:14">
      <c r="A5644" t="s">
        <v>133</v>
      </c>
      <c r="B5644" t="s">
        <v>0</v>
      </c>
      <c r="C5644" t="s">
        <v>268</v>
      </c>
      <c r="D5644" t="s">
        <v>248</v>
      </c>
      <c r="E5644" t="s">
        <v>757</v>
      </c>
      <c r="F5644" t="s">
        <v>114</v>
      </c>
      <c r="G5644" s="3">
        <v>29805.45</v>
      </c>
      <c r="H5644" s="3" t="str">
        <f>VLOOKUP($A5644&amp;$C5644&amp;$B5644,Mapping!$C:$G,3,0)</f>
        <v>Beauty</v>
      </c>
      <c r="I5644" t="str">
        <f>VLOOKUP($A5644&amp;$C5644&amp;$B5644,Mapping!$C:$G,4,0)</f>
        <v>ROC</v>
      </c>
      <c r="J5644" t="str">
        <f t="shared" si="88"/>
        <v>RoC Pro-Correct</v>
      </c>
      <c r="K5644" t="str">
        <f>VLOOKUP($A5644&amp;$C5644&amp;$B5644,Mapping!$C:$G,5,0)</f>
        <v>Adult Skin Care</v>
      </c>
      <c r="L5644" t="str">
        <f>VLOOKUP(J5644&amp;H5644,Mapping!J:K,2,0)</f>
        <v>ROC FACIAL ANTIEDAD</v>
      </c>
      <c r="M5644" t="str">
        <f>IF(OR(I5644="PIZ BUIN",I5644="LISTERINE"),VLOOKUP(E5644,MAPEO!C:D,2,0)&amp;" "&amp;H5644,VLOOKUP(E5644,MAPEO!C:D,2,0))</f>
        <v>RoC Facial Moisturisers</v>
      </c>
      <c r="N5644">
        <f>VLOOKUP(F5644,MD!A:B,2,0)</f>
        <v>0</v>
      </c>
    </row>
    <row r="5645" spans="1:14">
      <c r="A5645" t="s">
        <v>133</v>
      </c>
      <c r="B5645" t="s">
        <v>0</v>
      </c>
      <c r="C5645" t="s">
        <v>268</v>
      </c>
      <c r="D5645" t="s">
        <v>248</v>
      </c>
      <c r="E5645" t="s">
        <v>757</v>
      </c>
      <c r="F5645" t="s">
        <v>115</v>
      </c>
      <c r="G5645" s="3">
        <v>21349.040000000001</v>
      </c>
      <c r="H5645" s="3" t="str">
        <f>VLOOKUP($A5645&amp;$C5645&amp;$B5645,Mapping!$C:$G,3,0)</f>
        <v>Beauty</v>
      </c>
      <c r="I5645" t="str">
        <f>VLOOKUP($A5645&amp;$C5645&amp;$B5645,Mapping!$C:$G,4,0)</f>
        <v>ROC</v>
      </c>
      <c r="J5645" t="str">
        <f t="shared" si="88"/>
        <v>RoC Pro-Correct</v>
      </c>
      <c r="K5645" t="str">
        <f>VLOOKUP($A5645&amp;$C5645&amp;$B5645,Mapping!$C:$G,5,0)</f>
        <v>Adult Skin Care</v>
      </c>
      <c r="L5645" t="str">
        <f>VLOOKUP(J5645&amp;H5645,Mapping!J:K,2,0)</f>
        <v>ROC FACIAL ANTIEDAD</v>
      </c>
      <c r="M5645" t="str">
        <f>IF(OR(I5645="PIZ BUIN",I5645="LISTERINE"),VLOOKUP(E5645,MAPEO!C:D,2,0)&amp;" "&amp;H5645,VLOOKUP(E5645,MAPEO!C:D,2,0))</f>
        <v>RoC Facial Moisturisers</v>
      </c>
      <c r="N5645" t="str">
        <f>VLOOKUP(F5645,MD!A:B,2,0)</f>
        <v>YTD 2016</v>
      </c>
    </row>
    <row r="5646" spans="1:14">
      <c r="A5646" t="s">
        <v>133</v>
      </c>
      <c r="B5646" t="s">
        <v>0</v>
      </c>
      <c r="C5646" t="s">
        <v>268</v>
      </c>
      <c r="D5646" t="s">
        <v>248</v>
      </c>
      <c r="E5646" t="s">
        <v>757</v>
      </c>
      <c r="F5646" t="s">
        <v>117</v>
      </c>
      <c r="G5646" s="3">
        <v>21373.08</v>
      </c>
      <c r="H5646" s="3" t="str">
        <f>VLOOKUP($A5646&amp;$C5646&amp;$B5646,Mapping!$C:$G,3,0)</f>
        <v>Beauty</v>
      </c>
      <c r="I5646" t="str">
        <f>VLOOKUP($A5646&amp;$C5646&amp;$B5646,Mapping!$C:$G,4,0)</f>
        <v>ROC</v>
      </c>
      <c r="J5646" t="str">
        <f t="shared" si="88"/>
        <v>RoC Pro-Correct</v>
      </c>
      <c r="K5646" t="str">
        <f>VLOOKUP($A5646&amp;$C5646&amp;$B5646,Mapping!$C:$G,5,0)</f>
        <v>Adult Skin Care</v>
      </c>
      <c r="L5646" t="str">
        <f>VLOOKUP(J5646&amp;H5646,Mapping!J:K,2,0)</f>
        <v>ROC FACIAL ANTIEDAD</v>
      </c>
      <c r="M5646" t="str">
        <f>IF(OR(I5646="PIZ BUIN",I5646="LISTERINE"),VLOOKUP(E5646,MAPEO!C:D,2,0)&amp;" "&amp;H5646,VLOOKUP(E5646,MAPEO!C:D,2,0))</f>
        <v>RoC Facial Moisturisers</v>
      </c>
      <c r="N5646" t="str">
        <f>VLOOKUP(F5646,MD!A:B,2,0)</f>
        <v>YTD 2016</v>
      </c>
    </row>
    <row r="5647" spans="1:14">
      <c r="A5647" t="s">
        <v>133</v>
      </c>
      <c r="B5647" t="s">
        <v>0</v>
      </c>
      <c r="C5647" t="s">
        <v>268</v>
      </c>
      <c r="D5647" t="s">
        <v>248</v>
      </c>
      <c r="E5647" t="s">
        <v>757</v>
      </c>
      <c r="F5647" t="s">
        <v>118</v>
      </c>
      <c r="G5647" s="3">
        <v>43860.58</v>
      </c>
      <c r="H5647" s="3" t="str">
        <f>VLOOKUP($A5647&amp;$C5647&amp;$B5647,Mapping!$C:$G,3,0)</f>
        <v>Beauty</v>
      </c>
      <c r="I5647" t="str">
        <f>VLOOKUP($A5647&amp;$C5647&amp;$B5647,Mapping!$C:$G,4,0)</f>
        <v>ROC</v>
      </c>
      <c r="J5647" t="str">
        <f t="shared" si="88"/>
        <v>RoC Pro-Correct</v>
      </c>
      <c r="K5647" t="str">
        <f>VLOOKUP($A5647&amp;$C5647&amp;$B5647,Mapping!$C:$G,5,0)</f>
        <v>Adult Skin Care</v>
      </c>
      <c r="L5647" t="str">
        <f>VLOOKUP(J5647&amp;H5647,Mapping!J:K,2,0)</f>
        <v>ROC FACIAL ANTIEDAD</v>
      </c>
      <c r="M5647" t="str">
        <f>IF(OR(I5647="PIZ BUIN",I5647="LISTERINE"),VLOOKUP(E5647,MAPEO!C:D,2,0)&amp;" "&amp;H5647,VLOOKUP(E5647,MAPEO!C:D,2,0))</f>
        <v>RoC Facial Moisturisers</v>
      </c>
      <c r="N5647" t="str">
        <f>VLOOKUP(F5647,MD!A:B,2,0)</f>
        <v>YTD 2016</v>
      </c>
    </row>
    <row r="5648" spans="1:14">
      <c r="A5648" t="s">
        <v>133</v>
      </c>
      <c r="B5648" t="s">
        <v>0</v>
      </c>
      <c r="C5648" t="s">
        <v>268</v>
      </c>
      <c r="D5648" t="s">
        <v>248</v>
      </c>
      <c r="E5648" t="s">
        <v>758</v>
      </c>
      <c r="F5648" t="s">
        <v>95</v>
      </c>
      <c r="G5648" s="3">
        <v>1603.32</v>
      </c>
      <c r="H5648" s="3" t="str">
        <f>VLOOKUP($A5648&amp;$C5648&amp;$B5648,Mapping!$C:$G,3,0)</f>
        <v>Beauty</v>
      </c>
      <c r="I5648" t="str">
        <f>VLOOKUP($A5648&amp;$C5648&amp;$B5648,Mapping!$C:$G,4,0)</f>
        <v>ROC</v>
      </c>
      <c r="J5648" t="str">
        <f t="shared" si="88"/>
        <v>RoC Pro-Define</v>
      </c>
      <c r="K5648" t="str">
        <f>VLOOKUP($A5648&amp;$C5648&amp;$B5648,Mapping!$C:$G,5,0)</f>
        <v>Adult Skin Care</v>
      </c>
      <c r="L5648" t="str">
        <f>VLOOKUP(J5648&amp;H5648,Mapping!J:K,2,0)</f>
        <v>ROC FACIAL ANTIEDAD</v>
      </c>
      <c r="M5648" t="str">
        <f>IF(OR(I5648="PIZ BUIN",I5648="LISTERINE"),VLOOKUP(E5648,MAPEO!C:D,2,0)&amp;" "&amp;H5648,VLOOKUP(E5648,MAPEO!C:D,2,0))</f>
        <v>RoC Facial Moisturisers</v>
      </c>
      <c r="N5648" t="str">
        <f>VLOOKUP(F5648,MD!A:B,2,0)</f>
        <v>YTD 2015</v>
      </c>
    </row>
    <row r="5649" spans="1:14">
      <c r="A5649" t="s">
        <v>133</v>
      </c>
      <c r="B5649" t="s">
        <v>0</v>
      </c>
      <c r="C5649" t="s">
        <v>268</v>
      </c>
      <c r="D5649" t="s">
        <v>248</v>
      </c>
      <c r="E5649" t="s">
        <v>758</v>
      </c>
      <c r="F5649" t="s">
        <v>96</v>
      </c>
      <c r="G5649" s="3">
        <v>286948.39</v>
      </c>
      <c r="H5649" s="3" t="str">
        <f>VLOOKUP($A5649&amp;$C5649&amp;$B5649,Mapping!$C:$G,3,0)</f>
        <v>Beauty</v>
      </c>
      <c r="I5649" t="str">
        <f>VLOOKUP($A5649&amp;$C5649&amp;$B5649,Mapping!$C:$G,4,0)</f>
        <v>ROC</v>
      </c>
      <c r="J5649" t="str">
        <f t="shared" si="88"/>
        <v>RoC Pro-Define</v>
      </c>
      <c r="K5649" t="str">
        <f>VLOOKUP($A5649&amp;$C5649&amp;$B5649,Mapping!$C:$G,5,0)</f>
        <v>Adult Skin Care</v>
      </c>
      <c r="L5649" t="str">
        <f>VLOOKUP(J5649&amp;H5649,Mapping!J:K,2,0)</f>
        <v>ROC FACIAL ANTIEDAD</v>
      </c>
      <c r="M5649" t="str">
        <f>IF(OR(I5649="PIZ BUIN",I5649="LISTERINE"),VLOOKUP(E5649,MAPEO!C:D,2,0)&amp;" "&amp;H5649,VLOOKUP(E5649,MAPEO!C:D,2,0))</f>
        <v>RoC Facial Moisturisers</v>
      </c>
      <c r="N5649" t="str">
        <f>VLOOKUP(F5649,MD!A:B,2,0)</f>
        <v>YTD 2015</v>
      </c>
    </row>
    <row r="5650" spans="1:14">
      <c r="A5650" t="s">
        <v>133</v>
      </c>
      <c r="B5650" t="s">
        <v>0</v>
      </c>
      <c r="C5650" t="s">
        <v>268</v>
      </c>
      <c r="D5650" t="s">
        <v>248</v>
      </c>
      <c r="E5650" t="s">
        <v>758</v>
      </c>
      <c r="F5650" t="s">
        <v>97</v>
      </c>
      <c r="G5650" s="3">
        <v>67399.710000000006</v>
      </c>
      <c r="H5650" s="3" t="str">
        <f>VLOOKUP($A5650&amp;$C5650&amp;$B5650,Mapping!$C:$G,3,0)</f>
        <v>Beauty</v>
      </c>
      <c r="I5650" t="str">
        <f>VLOOKUP($A5650&amp;$C5650&amp;$B5650,Mapping!$C:$G,4,0)</f>
        <v>ROC</v>
      </c>
      <c r="J5650" t="str">
        <f t="shared" si="88"/>
        <v>RoC Pro-Define</v>
      </c>
      <c r="K5650" t="str">
        <f>VLOOKUP($A5650&amp;$C5650&amp;$B5650,Mapping!$C:$G,5,0)</f>
        <v>Adult Skin Care</v>
      </c>
      <c r="L5650" t="str">
        <f>VLOOKUP(J5650&amp;H5650,Mapping!J:K,2,0)</f>
        <v>ROC FACIAL ANTIEDAD</v>
      </c>
      <c r="M5650" t="str">
        <f>IF(OR(I5650="PIZ BUIN",I5650="LISTERINE"),VLOOKUP(E5650,MAPEO!C:D,2,0)&amp;" "&amp;H5650,VLOOKUP(E5650,MAPEO!C:D,2,0))</f>
        <v>RoC Facial Moisturisers</v>
      </c>
      <c r="N5650" t="str">
        <f>VLOOKUP(F5650,MD!A:B,2,0)</f>
        <v>YTD 2015</v>
      </c>
    </row>
    <row r="5651" spans="1:14">
      <c r="A5651" t="s">
        <v>133</v>
      </c>
      <c r="B5651" t="s">
        <v>0</v>
      </c>
      <c r="C5651" t="s">
        <v>268</v>
      </c>
      <c r="D5651" t="s">
        <v>248</v>
      </c>
      <c r="E5651" t="s">
        <v>758</v>
      </c>
      <c r="F5651" t="s">
        <v>101</v>
      </c>
      <c r="G5651" s="3">
        <v>27023.47</v>
      </c>
      <c r="H5651" s="3" t="str">
        <f>VLOOKUP($A5651&amp;$C5651&amp;$B5651,Mapping!$C:$G,3,0)</f>
        <v>Beauty</v>
      </c>
      <c r="I5651" t="str">
        <f>VLOOKUP($A5651&amp;$C5651&amp;$B5651,Mapping!$C:$G,4,0)</f>
        <v>ROC</v>
      </c>
      <c r="J5651" t="str">
        <f t="shared" si="88"/>
        <v>RoC Pro-Define</v>
      </c>
      <c r="K5651" t="str">
        <f>VLOOKUP($A5651&amp;$C5651&amp;$B5651,Mapping!$C:$G,5,0)</f>
        <v>Adult Skin Care</v>
      </c>
      <c r="L5651" t="str">
        <f>VLOOKUP(J5651&amp;H5651,Mapping!J:K,2,0)</f>
        <v>ROC FACIAL ANTIEDAD</v>
      </c>
      <c r="M5651" t="str">
        <f>IF(OR(I5651="PIZ BUIN",I5651="LISTERINE"),VLOOKUP(E5651,MAPEO!C:D,2,0)&amp;" "&amp;H5651,VLOOKUP(E5651,MAPEO!C:D,2,0))</f>
        <v>RoC Facial Moisturisers</v>
      </c>
      <c r="N5651" t="str">
        <f>VLOOKUP(F5651,MD!A:B,2,0)</f>
        <v>YTD 2015</v>
      </c>
    </row>
    <row r="5652" spans="1:14">
      <c r="A5652" t="s">
        <v>133</v>
      </c>
      <c r="B5652" t="s">
        <v>0</v>
      </c>
      <c r="C5652" t="s">
        <v>268</v>
      </c>
      <c r="D5652" t="s">
        <v>248</v>
      </c>
      <c r="E5652" t="s">
        <v>758</v>
      </c>
      <c r="F5652" t="s">
        <v>104</v>
      </c>
      <c r="G5652" s="3">
        <v>38895.96</v>
      </c>
      <c r="H5652" s="3" t="str">
        <f>VLOOKUP($A5652&amp;$C5652&amp;$B5652,Mapping!$C:$G,3,0)</f>
        <v>Beauty</v>
      </c>
      <c r="I5652" t="str">
        <f>VLOOKUP($A5652&amp;$C5652&amp;$B5652,Mapping!$C:$G,4,0)</f>
        <v>ROC</v>
      </c>
      <c r="J5652" t="str">
        <f t="shared" si="88"/>
        <v>RoC Pro-Define</v>
      </c>
      <c r="K5652" t="str">
        <f>VLOOKUP($A5652&amp;$C5652&amp;$B5652,Mapping!$C:$G,5,0)</f>
        <v>Adult Skin Care</v>
      </c>
      <c r="L5652" t="str">
        <f>VLOOKUP(J5652&amp;H5652,Mapping!J:K,2,0)</f>
        <v>ROC FACIAL ANTIEDAD</v>
      </c>
      <c r="M5652" t="str">
        <f>IF(OR(I5652="PIZ BUIN",I5652="LISTERINE"),VLOOKUP(E5652,MAPEO!C:D,2,0)&amp;" "&amp;H5652,VLOOKUP(E5652,MAPEO!C:D,2,0))</f>
        <v>RoC Facial Moisturisers</v>
      </c>
      <c r="N5652" t="str">
        <f>VLOOKUP(F5652,MD!A:B,2,0)</f>
        <v>YTD 2015</v>
      </c>
    </row>
    <row r="5653" spans="1:14">
      <c r="A5653" t="s">
        <v>133</v>
      </c>
      <c r="B5653" t="s">
        <v>0</v>
      </c>
      <c r="C5653" t="s">
        <v>268</v>
      </c>
      <c r="D5653" t="s">
        <v>248</v>
      </c>
      <c r="E5653" t="s">
        <v>758</v>
      </c>
      <c r="F5653" t="s">
        <v>105</v>
      </c>
      <c r="G5653" s="3">
        <v>50632.22</v>
      </c>
      <c r="H5653" s="3" t="str">
        <f>VLOOKUP($A5653&amp;$C5653&amp;$B5653,Mapping!$C:$G,3,0)</f>
        <v>Beauty</v>
      </c>
      <c r="I5653" t="str">
        <f>VLOOKUP($A5653&amp;$C5653&amp;$B5653,Mapping!$C:$G,4,0)</f>
        <v>ROC</v>
      </c>
      <c r="J5653" t="str">
        <f t="shared" si="88"/>
        <v>RoC Pro-Define</v>
      </c>
      <c r="K5653" t="str">
        <f>VLOOKUP($A5653&amp;$C5653&amp;$B5653,Mapping!$C:$G,5,0)</f>
        <v>Adult Skin Care</v>
      </c>
      <c r="L5653" t="str">
        <f>VLOOKUP(J5653&amp;H5653,Mapping!J:K,2,0)</f>
        <v>ROC FACIAL ANTIEDAD</v>
      </c>
      <c r="M5653" t="str">
        <f>IF(OR(I5653="PIZ BUIN",I5653="LISTERINE"),VLOOKUP(E5653,MAPEO!C:D,2,0)&amp;" "&amp;H5653,VLOOKUP(E5653,MAPEO!C:D,2,0))</f>
        <v>RoC Facial Moisturisers</v>
      </c>
      <c r="N5653" t="str">
        <f>VLOOKUP(F5653,MD!A:B,2,0)</f>
        <v>YTD 2015</v>
      </c>
    </row>
    <row r="5654" spans="1:14">
      <c r="A5654" t="s">
        <v>133</v>
      </c>
      <c r="B5654" t="s">
        <v>0</v>
      </c>
      <c r="C5654" t="s">
        <v>268</v>
      </c>
      <c r="D5654" t="s">
        <v>248</v>
      </c>
      <c r="E5654" t="s">
        <v>758</v>
      </c>
      <c r="F5654" t="s">
        <v>106</v>
      </c>
      <c r="G5654" s="3">
        <v>16099.54</v>
      </c>
      <c r="H5654" s="3" t="str">
        <f>VLOOKUP($A5654&amp;$C5654&amp;$B5654,Mapping!$C:$G,3,0)</f>
        <v>Beauty</v>
      </c>
      <c r="I5654" t="str">
        <f>VLOOKUP($A5654&amp;$C5654&amp;$B5654,Mapping!$C:$G,4,0)</f>
        <v>ROC</v>
      </c>
      <c r="J5654" t="str">
        <f t="shared" si="88"/>
        <v>RoC Pro-Define</v>
      </c>
      <c r="K5654" t="str">
        <f>VLOOKUP($A5654&amp;$C5654&amp;$B5654,Mapping!$C:$G,5,0)</f>
        <v>Adult Skin Care</v>
      </c>
      <c r="L5654" t="str">
        <f>VLOOKUP(J5654&amp;H5654,Mapping!J:K,2,0)</f>
        <v>ROC FACIAL ANTIEDAD</v>
      </c>
      <c r="M5654" t="str">
        <f>IF(OR(I5654="PIZ BUIN",I5654="LISTERINE"),VLOOKUP(E5654,MAPEO!C:D,2,0)&amp;" "&amp;H5654,VLOOKUP(E5654,MAPEO!C:D,2,0))</f>
        <v>RoC Facial Moisturisers</v>
      </c>
      <c r="N5654" t="str">
        <f>VLOOKUP(F5654,MD!A:B,2,0)</f>
        <v>YTD 2015</v>
      </c>
    </row>
    <row r="5655" spans="1:14">
      <c r="A5655" t="s">
        <v>133</v>
      </c>
      <c r="B5655" t="s">
        <v>0</v>
      </c>
      <c r="C5655" t="s">
        <v>268</v>
      </c>
      <c r="D5655" t="s">
        <v>248</v>
      </c>
      <c r="E5655" t="s">
        <v>758</v>
      </c>
      <c r="F5655" t="s">
        <v>108</v>
      </c>
      <c r="G5655" s="3">
        <v>12095.54</v>
      </c>
      <c r="H5655" s="3" t="str">
        <f>VLOOKUP($A5655&amp;$C5655&amp;$B5655,Mapping!$C:$G,3,0)</f>
        <v>Beauty</v>
      </c>
      <c r="I5655" t="str">
        <f>VLOOKUP($A5655&amp;$C5655&amp;$B5655,Mapping!$C:$G,4,0)</f>
        <v>ROC</v>
      </c>
      <c r="J5655" t="str">
        <f t="shared" si="88"/>
        <v>RoC Pro-Define</v>
      </c>
      <c r="K5655" t="str">
        <f>VLOOKUP($A5655&amp;$C5655&amp;$B5655,Mapping!$C:$G,5,0)</f>
        <v>Adult Skin Care</v>
      </c>
      <c r="L5655" t="str">
        <f>VLOOKUP(J5655&amp;H5655,Mapping!J:K,2,0)</f>
        <v>ROC FACIAL ANTIEDAD</v>
      </c>
      <c r="M5655" t="str">
        <f>IF(OR(I5655="PIZ BUIN",I5655="LISTERINE"),VLOOKUP(E5655,MAPEO!C:D,2,0)&amp;" "&amp;H5655,VLOOKUP(E5655,MAPEO!C:D,2,0))</f>
        <v>RoC Facial Moisturisers</v>
      </c>
      <c r="N5655">
        <f>VLOOKUP(F5655,MD!A:B,2,0)</f>
        <v>0</v>
      </c>
    </row>
    <row r="5656" spans="1:14">
      <c r="A5656" t="s">
        <v>133</v>
      </c>
      <c r="B5656" t="s">
        <v>0</v>
      </c>
      <c r="C5656" t="s">
        <v>268</v>
      </c>
      <c r="D5656" t="s">
        <v>248</v>
      </c>
      <c r="E5656" t="s">
        <v>758</v>
      </c>
      <c r="F5656" t="s">
        <v>109</v>
      </c>
      <c r="G5656" s="3">
        <v>35867.18</v>
      </c>
      <c r="H5656" s="3" t="str">
        <f>VLOOKUP($A5656&amp;$C5656&amp;$B5656,Mapping!$C:$G,3,0)</f>
        <v>Beauty</v>
      </c>
      <c r="I5656" t="str">
        <f>VLOOKUP($A5656&amp;$C5656&amp;$B5656,Mapping!$C:$G,4,0)</f>
        <v>ROC</v>
      </c>
      <c r="J5656" t="str">
        <f t="shared" si="88"/>
        <v>RoC Pro-Define</v>
      </c>
      <c r="K5656" t="str">
        <f>VLOOKUP($A5656&amp;$C5656&amp;$B5656,Mapping!$C:$G,5,0)</f>
        <v>Adult Skin Care</v>
      </c>
      <c r="L5656" t="str">
        <f>VLOOKUP(J5656&amp;H5656,Mapping!J:K,2,0)</f>
        <v>ROC FACIAL ANTIEDAD</v>
      </c>
      <c r="M5656" t="str">
        <f>IF(OR(I5656="PIZ BUIN",I5656="LISTERINE"),VLOOKUP(E5656,MAPEO!C:D,2,0)&amp;" "&amp;H5656,VLOOKUP(E5656,MAPEO!C:D,2,0))</f>
        <v>RoC Facial Moisturisers</v>
      </c>
      <c r="N5656">
        <f>VLOOKUP(F5656,MD!A:B,2,0)</f>
        <v>0</v>
      </c>
    </row>
    <row r="5657" spans="1:14">
      <c r="A5657" t="s">
        <v>133</v>
      </c>
      <c r="B5657" t="s">
        <v>0</v>
      </c>
      <c r="C5657" t="s">
        <v>268</v>
      </c>
      <c r="D5657" t="s">
        <v>248</v>
      </c>
      <c r="E5657" t="s">
        <v>758</v>
      </c>
      <c r="F5657" t="s">
        <v>110</v>
      </c>
      <c r="G5657" s="3">
        <v>32320.81</v>
      </c>
      <c r="H5657" s="3" t="str">
        <f>VLOOKUP($A5657&amp;$C5657&amp;$B5657,Mapping!$C:$G,3,0)</f>
        <v>Beauty</v>
      </c>
      <c r="I5657" t="str">
        <f>VLOOKUP($A5657&amp;$C5657&amp;$B5657,Mapping!$C:$G,4,0)</f>
        <v>ROC</v>
      </c>
      <c r="J5657" t="str">
        <f t="shared" si="88"/>
        <v>RoC Pro-Define</v>
      </c>
      <c r="K5657" t="str">
        <f>VLOOKUP($A5657&amp;$C5657&amp;$B5657,Mapping!$C:$G,5,0)</f>
        <v>Adult Skin Care</v>
      </c>
      <c r="L5657" t="str">
        <f>VLOOKUP(J5657&amp;H5657,Mapping!J:K,2,0)</f>
        <v>ROC FACIAL ANTIEDAD</v>
      </c>
      <c r="M5657" t="str">
        <f>IF(OR(I5657="PIZ BUIN",I5657="LISTERINE"),VLOOKUP(E5657,MAPEO!C:D,2,0)&amp;" "&amp;H5657,VLOOKUP(E5657,MAPEO!C:D,2,0))</f>
        <v>RoC Facial Moisturisers</v>
      </c>
      <c r="N5657">
        <f>VLOOKUP(F5657,MD!A:B,2,0)</f>
        <v>0</v>
      </c>
    </row>
    <row r="5658" spans="1:14">
      <c r="A5658" t="s">
        <v>133</v>
      </c>
      <c r="B5658" t="s">
        <v>0</v>
      </c>
      <c r="C5658" t="s">
        <v>268</v>
      </c>
      <c r="D5658" t="s">
        <v>248</v>
      </c>
      <c r="E5658" t="s">
        <v>758</v>
      </c>
      <c r="F5658" t="s">
        <v>111</v>
      </c>
      <c r="G5658" s="3">
        <v>69780.87</v>
      </c>
      <c r="H5658" s="3" t="str">
        <f>VLOOKUP($A5658&amp;$C5658&amp;$B5658,Mapping!$C:$G,3,0)</f>
        <v>Beauty</v>
      </c>
      <c r="I5658" t="str">
        <f>VLOOKUP($A5658&amp;$C5658&amp;$B5658,Mapping!$C:$G,4,0)</f>
        <v>ROC</v>
      </c>
      <c r="J5658" t="str">
        <f t="shared" si="88"/>
        <v>RoC Pro-Define</v>
      </c>
      <c r="K5658" t="str">
        <f>VLOOKUP($A5658&amp;$C5658&amp;$B5658,Mapping!$C:$G,5,0)</f>
        <v>Adult Skin Care</v>
      </c>
      <c r="L5658" t="str">
        <f>VLOOKUP(J5658&amp;H5658,Mapping!J:K,2,0)</f>
        <v>ROC FACIAL ANTIEDAD</v>
      </c>
      <c r="M5658" t="str">
        <f>IF(OR(I5658="PIZ BUIN",I5658="LISTERINE"),VLOOKUP(E5658,MAPEO!C:D,2,0)&amp;" "&amp;H5658,VLOOKUP(E5658,MAPEO!C:D,2,0))</f>
        <v>RoC Facial Moisturisers</v>
      </c>
      <c r="N5658">
        <f>VLOOKUP(F5658,MD!A:B,2,0)</f>
        <v>0</v>
      </c>
    </row>
    <row r="5659" spans="1:14">
      <c r="A5659" t="s">
        <v>133</v>
      </c>
      <c r="B5659" t="s">
        <v>0</v>
      </c>
      <c r="C5659" t="s">
        <v>268</v>
      </c>
      <c r="D5659" t="s">
        <v>248</v>
      </c>
      <c r="E5659" t="s">
        <v>758</v>
      </c>
      <c r="F5659" t="s">
        <v>114</v>
      </c>
      <c r="G5659" s="3">
        <v>24302.92</v>
      </c>
      <c r="H5659" s="3" t="str">
        <f>VLOOKUP($A5659&amp;$C5659&amp;$B5659,Mapping!$C:$G,3,0)</f>
        <v>Beauty</v>
      </c>
      <c r="I5659" t="str">
        <f>VLOOKUP($A5659&amp;$C5659&amp;$B5659,Mapping!$C:$G,4,0)</f>
        <v>ROC</v>
      </c>
      <c r="J5659" t="str">
        <f t="shared" si="88"/>
        <v>RoC Pro-Define</v>
      </c>
      <c r="K5659" t="str">
        <f>VLOOKUP($A5659&amp;$C5659&amp;$B5659,Mapping!$C:$G,5,0)</f>
        <v>Adult Skin Care</v>
      </c>
      <c r="L5659" t="str">
        <f>VLOOKUP(J5659&amp;H5659,Mapping!J:K,2,0)</f>
        <v>ROC FACIAL ANTIEDAD</v>
      </c>
      <c r="M5659" t="str">
        <f>IF(OR(I5659="PIZ BUIN",I5659="LISTERINE"),VLOOKUP(E5659,MAPEO!C:D,2,0)&amp;" "&amp;H5659,VLOOKUP(E5659,MAPEO!C:D,2,0))</f>
        <v>RoC Facial Moisturisers</v>
      </c>
      <c r="N5659">
        <f>VLOOKUP(F5659,MD!A:B,2,0)</f>
        <v>0</v>
      </c>
    </row>
    <row r="5660" spans="1:14">
      <c r="A5660" t="s">
        <v>133</v>
      </c>
      <c r="B5660" t="s">
        <v>0</v>
      </c>
      <c r="C5660" t="s">
        <v>268</v>
      </c>
      <c r="D5660" t="s">
        <v>248</v>
      </c>
      <c r="E5660" t="s">
        <v>758</v>
      </c>
      <c r="F5660" t="s">
        <v>115</v>
      </c>
      <c r="G5660" s="3">
        <v>23037.87</v>
      </c>
      <c r="H5660" s="3" t="str">
        <f>VLOOKUP($A5660&amp;$C5660&amp;$B5660,Mapping!$C:$G,3,0)</f>
        <v>Beauty</v>
      </c>
      <c r="I5660" t="str">
        <f>VLOOKUP($A5660&amp;$C5660&amp;$B5660,Mapping!$C:$G,4,0)</f>
        <v>ROC</v>
      </c>
      <c r="J5660" t="str">
        <f t="shared" si="88"/>
        <v>RoC Pro-Define</v>
      </c>
      <c r="K5660" t="str">
        <f>VLOOKUP($A5660&amp;$C5660&amp;$B5660,Mapping!$C:$G,5,0)</f>
        <v>Adult Skin Care</v>
      </c>
      <c r="L5660" t="str">
        <f>VLOOKUP(J5660&amp;H5660,Mapping!J:K,2,0)</f>
        <v>ROC FACIAL ANTIEDAD</v>
      </c>
      <c r="M5660" t="str">
        <f>IF(OR(I5660="PIZ BUIN",I5660="LISTERINE"),VLOOKUP(E5660,MAPEO!C:D,2,0)&amp;" "&amp;H5660,VLOOKUP(E5660,MAPEO!C:D,2,0))</f>
        <v>RoC Facial Moisturisers</v>
      </c>
      <c r="N5660" t="str">
        <f>VLOOKUP(F5660,MD!A:B,2,0)</f>
        <v>YTD 2016</v>
      </c>
    </row>
    <row r="5661" spans="1:14">
      <c r="A5661" t="s">
        <v>133</v>
      </c>
      <c r="B5661" t="s">
        <v>0</v>
      </c>
      <c r="C5661" t="s">
        <v>268</v>
      </c>
      <c r="D5661" t="s">
        <v>248</v>
      </c>
      <c r="E5661" t="s">
        <v>758</v>
      </c>
      <c r="F5661" t="s">
        <v>117</v>
      </c>
      <c r="G5661" s="3">
        <v>16257.02</v>
      </c>
      <c r="H5661" s="3" t="str">
        <f>VLOOKUP($A5661&amp;$C5661&amp;$B5661,Mapping!$C:$G,3,0)</f>
        <v>Beauty</v>
      </c>
      <c r="I5661" t="str">
        <f>VLOOKUP($A5661&amp;$C5661&amp;$B5661,Mapping!$C:$G,4,0)</f>
        <v>ROC</v>
      </c>
      <c r="J5661" t="str">
        <f t="shared" si="88"/>
        <v>RoC Pro-Define</v>
      </c>
      <c r="K5661" t="str">
        <f>VLOOKUP($A5661&amp;$C5661&amp;$B5661,Mapping!$C:$G,5,0)</f>
        <v>Adult Skin Care</v>
      </c>
      <c r="L5661" t="str">
        <f>VLOOKUP(J5661&amp;H5661,Mapping!J:K,2,0)</f>
        <v>ROC FACIAL ANTIEDAD</v>
      </c>
      <c r="M5661" t="str">
        <f>IF(OR(I5661="PIZ BUIN",I5661="LISTERINE"),VLOOKUP(E5661,MAPEO!C:D,2,0)&amp;" "&amp;H5661,VLOOKUP(E5661,MAPEO!C:D,2,0))</f>
        <v>RoC Facial Moisturisers</v>
      </c>
      <c r="N5661" t="str">
        <f>VLOOKUP(F5661,MD!A:B,2,0)</f>
        <v>YTD 2016</v>
      </c>
    </row>
    <row r="5662" spans="1:14">
      <c r="A5662" t="s">
        <v>133</v>
      </c>
      <c r="B5662" t="s">
        <v>0</v>
      </c>
      <c r="C5662" t="s">
        <v>268</v>
      </c>
      <c r="D5662" t="s">
        <v>248</v>
      </c>
      <c r="E5662" t="s">
        <v>758</v>
      </c>
      <c r="F5662" t="s">
        <v>118</v>
      </c>
      <c r="G5662" s="3">
        <v>40349.9</v>
      </c>
      <c r="H5662" s="3" t="str">
        <f>VLOOKUP($A5662&amp;$C5662&amp;$B5662,Mapping!$C:$G,3,0)</f>
        <v>Beauty</v>
      </c>
      <c r="I5662" t="str">
        <f>VLOOKUP($A5662&amp;$C5662&amp;$B5662,Mapping!$C:$G,4,0)</f>
        <v>ROC</v>
      </c>
      <c r="J5662" t="str">
        <f t="shared" si="88"/>
        <v>RoC Pro-Define</v>
      </c>
      <c r="K5662" t="str">
        <f>VLOOKUP($A5662&amp;$C5662&amp;$B5662,Mapping!$C:$G,5,0)</f>
        <v>Adult Skin Care</v>
      </c>
      <c r="L5662" t="str">
        <f>VLOOKUP(J5662&amp;H5662,Mapping!J:K,2,0)</f>
        <v>ROC FACIAL ANTIEDAD</v>
      </c>
      <c r="M5662" t="str">
        <f>IF(OR(I5662="PIZ BUIN",I5662="LISTERINE"),VLOOKUP(E5662,MAPEO!C:D,2,0)&amp;" "&amp;H5662,VLOOKUP(E5662,MAPEO!C:D,2,0))</f>
        <v>RoC Facial Moisturisers</v>
      </c>
      <c r="N5662" t="str">
        <f>VLOOKUP(F5662,MD!A:B,2,0)</f>
        <v>YTD 2016</v>
      </c>
    </row>
    <row r="5663" spans="1:14">
      <c r="A5663" t="s">
        <v>133</v>
      </c>
      <c r="B5663" t="s">
        <v>0</v>
      </c>
      <c r="C5663" t="s">
        <v>268</v>
      </c>
      <c r="D5663" t="s">
        <v>248</v>
      </c>
      <c r="E5663" t="s">
        <v>759</v>
      </c>
      <c r="F5663" t="s">
        <v>95</v>
      </c>
      <c r="G5663" s="3">
        <v>694.2</v>
      </c>
      <c r="H5663" s="3" t="str">
        <f>VLOOKUP($A5663&amp;$C5663&amp;$B5663,Mapping!$C:$G,3,0)</f>
        <v>Beauty</v>
      </c>
      <c r="I5663" t="str">
        <f>VLOOKUP($A5663&amp;$C5663&amp;$B5663,Mapping!$C:$G,4,0)</f>
        <v>ROC</v>
      </c>
      <c r="J5663" t="str">
        <f t="shared" si="88"/>
        <v>RoC Pro-Preserve</v>
      </c>
      <c r="K5663" t="str">
        <f>VLOOKUP($A5663&amp;$C5663&amp;$B5663,Mapping!$C:$G,5,0)</f>
        <v>Adult Skin Care</v>
      </c>
      <c r="L5663" t="str">
        <f>VLOOKUP(J5663&amp;H5663,Mapping!J:K,2,0)</f>
        <v>ROC FACIAL ANTIEDAD</v>
      </c>
      <c r="M5663" t="str">
        <f>IF(OR(I5663="PIZ BUIN",I5663="LISTERINE"),VLOOKUP(E5663,MAPEO!C:D,2,0)&amp;" "&amp;H5663,VLOOKUP(E5663,MAPEO!C:D,2,0))</f>
        <v>RoC Facial Moisturisers</v>
      </c>
      <c r="N5663" t="str">
        <f>VLOOKUP(F5663,MD!A:B,2,0)</f>
        <v>YTD 2015</v>
      </c>
    </row>
    <row r="5664" spans="1:14">
      <c r="A5664" t="s">
        <v>133</v>
      </c>
      <c r="B5664" t="s">
        <v>0</v>
      </c>
      <c r="C5664" t="s">
        <v>268</v>
      </c>
      <c r="D5664" t="s">
        <v>248</v>
      </c>
      <c r="E5664" t="s">
        <v>759</v>
      </c>
      <c r="F5664" t="s">
        <v>96</v>
      </c>
      <c r="G5664" s="3">
        <v>86261.92</v>
      </c>
      <c r="H5664" s="3" t="str">
        <f>VLOOKUP($A5664&amp;$C5664&amp;$B5664,Mapping!$C:$G,3,0)</f>
        <v>Beauty</v>
      </c>
      <c r="I5664" t="str">
        <f>VLOOKUP($A5664&amp;$C5664&amp;$B5664,Mapping!$C:$G,4,0)</f>
        <v>ROC</v>
      </c>
      <c r="J5664" t="str">
        <f t="shared" si="88"/>
        <v>RoC Pro-Preserve</v>
      </c>
      <c r="K5664" t="str">
        <f>VLOOKUP($A5664&amp;$C5664&amp;$B5664,Mapping!$C:$G,5,0)</f>
        <v>Adult Skin Care</v>
      </c>
      <c r="L5664" t="str">
        <f>VLOOKUP(J5664&amp;H5664,Mapping!J:K,2,0)</f>
        <v>ROC FACIAL ANTIEDAD</v>
      </c>
      <c r="M5664" t="str">
        <f>IF(OR(I5664="PIZ BUIN",I5664="LISTERINE"),VLOOKUP(E5664,MAPEO!C:D,2,0)&amp;" "&amp;H5664,VLOOKUP(E5664,MAPEO!C:D,2,0))</f>
        <v>RoC Facial Moisturisers</v>
      </c>
      <c r="N5664" t="str">
        <f>VLOOKUP(F5664,MD!A:B,2,0)</f>
        <v>YTD 2015</v>
      </c>
    </row>
    <row r="5665" spans="1:14">
      <c r="A5665" t="s">
        <v>133</v>
      </c>
      <c r="B5665" t="s">
        <v>0</v>
      </c>
      <c r="C5665" t="s">
        <v>268</v>
      </c>
      <c r="D5665" t="s">
        <v>248</v>
      </c>
      <c r="E5665" t="s">
        <v>759</v>
      </c>
      <c r="F5665" t="s">
        <v>97</v>
      </c>
      <c r="G5665" s="3">
        <v>39774.79</v>
      </c>
      <c r="H5665" s="3" t="str">
        <f>VLOOKUP($A5665&amp;$C5665&amp;$B5665,Mapping!$C:$G,3,0)</f>
        <v>Beauty</v>
      </c>
      <c r="I5665" t="str">
        <f>VLOOKUP($A5665&amp;$C5665&amp;$B5665,Mapping!$C:$G,4,0)</f>
        <v>ROC</v>
      </c>
      <c r="J5665" t="str">
        <f t="shared" si="88"/>
        <v>RoC Pro-Preserve</v>
      </c>
      <c r="K5665" t="str">
        <f>VLOOKUP($A5665&amp;$C5665&amp;$B5665,Mapping!$C:$G,5,0)</f>
        <v>Adult Skin Care</v>
      </c>
      <c r="L5665" t="str">
        <f>VLOOKUP(J5665&amp;H5665,Mapping!J:K,2,0)</f>
        <v>ROC FACIAL ANTIEDAD</v>
      </c>
      <c r="M5665" t="str">
        <f>IF(OR(I5665="PIZ BUIN",I5665="LISTERINE"),VLOOKUP(E5665,MAPEO!C:D,2,0)&amp;" "&amp;H5665,VLOOKUP(E5665,MAPEO!C:D,2,0))</f>
        <v>RoC Facial Moisturisers</v>
      </c>
      <c r="N5665" t="str">
        <f>VLOOKUP(F5665,MD!A:B,2,0)</f>
        <v>YTD 2015</v>
      </c>
    </row>
    <row r="5666" spans="1:14">
      <c r="A5666" t="s">
        <v>133</v>
      </c>
      <c r="B5666" t="s">
        <v>0</v>
      </c>
      <c r="C5666" t="s">
        <v>268</v>
      </c>
      <c r="D5666" t="s">
        <v>248</v>
      </c>
      <c r="E5666" t="s">
        <v>759</v>
      </c>
      <c r="F5666" t="s">
        <v>101</v>
      </c>
      <c r="G5666" s="3">
        <v>10484.07</v>
      </c>
      <c r="H5666" s="3" t="str">
        <f>VLOOKUP($A5666&amp;$C5666&amp;$B5666,Mapping!$C:$G,3,0)</f>
        <v>Beauty</v>
      </c>
      <c r="I5666" t="str">
        <f>VLOOKUP($A5666&amp;$C5666&amp;$B5666,Mapping!$C:$G,4,0)</f>
        <v>ROC</v>
      </c>
      <c r="J5666" t="str">
        <f t="shared" si="88"/>
        <v>RoC Pro-Preserve</v>
      </c>
      <c r="K5666" t="str">
        <f>VLOOKUP($A5666&amp;$C5666&amp;$B5666,Mapping!$C:$G,5,0)</f>
        <v>Adult Skin Care</v>
      </c>
      <c r="L5666" t="str">
        <f>VLOOKUP(J5666&amp;H5666,Mapping!J:K,2,0)</f>
        <v>ROC FACIAL ANTIEDAD</v>
      </c>
      <c r="M5666" t="str">
        <f>IF(OR(I5666="PIZ BUIN",I5666="LISTERINE"),VLOOKUP(E5666,MAPEO!C:D,2,0)&amp;" "&amp;H5666,VLOOKUP(E5666,MAPEO!C:D,2,0))</f>
        <v>RoC Facial Moisturisers</v>
      </c>
      <c r="N5666" t="str">
        <f>VLOOKUP(F5666,MD!A:B,2,0)</f>
        <v>YTD 2015</v>
      </c>
    </row>
    <row r="5667" spans="1:14">
      <c r="A5667" t="s">
        <v>133</v>
      </c>
      <c r="B5667" t="s">
        <v>0</v>
      </c>
      <c r="C5667" t="s">
        <v>268</v>
      </c>
      <c r="D5667" t="s">
        <v>248</v>
      </c>
      <c r="E5667" t="s">
        <v>759</v>
      </c>
      <c r="F5667" t="s">
        <v>104</v>
      </c>
      <c r="G5667" s="3">
        <v>16091.95</v>
      </c>
      <c r="H5667" s="3" t="str">
        <f>VLOOKUP($A5667&amp;$C5667&amp;$B5667,Mapping!$C:$G,3,0)</f>
        <v>Beauty</v>
      </c>
      <c r="I5667" t="str">
        <f>VLOOKUP($A5667&amp;$C5667&amp;$B5667,Mapping!$C:$G,4,0)</f>
        <v>ROC</v>
      </c>
      <c r="J5667" t="str">
        <f t="shared" si="88"/>
        <v>RoC Pro-Preserve</v>
      </c>
      <c r="K5667" t="str">
        <f>VLOOKUP($A5667&amp;$C5667&amp;$B5667,Mapping!$C:$G,5,0)</f>
        <v>Adult Skin Care</v>
      </c>
      <c r="L5667" t="str">
        <f>VLOOKUP(J5667&amp;H5667,Mapping!J:K,2,0)</f>
        <v>ROC FACIAL ANTIEDAD</v>
      </c>
      <c r="M5667" t="str">
        <f>IF(OR(I5667="PIZ BUIN",I5667="LISTERINE"),VLOOKUP(E5667,MAPEO!C:D,2,0)&amp;" "&amp;H5667,VLOOKUP(E5667,MAPEO!C:D,2,0))</f>
        <v>RoC Facial Moisturisers</v>
      </c>
      <c r="N5667" t="str">
        <f>VLOOKUP(F5667,MD!A:B,2,0)</f>
        <v>YTD 2015</v>
      </c>
    </row>
    <row r="5668" spans="1:14">
      <c r="A5668" t="s">
        <v>133</v>
      </c>
      <c r="B5668" t="s">
        <v>0</v>
      </c>
      <c r="C5668" t="s">
        <v>268</v>
      </c>
      <c r="D5668" t="s">
        <v>248</v>
      </c>
      <c r="E5668" t="s">
        <v>759</v>
      </c>
      <c r="F5668" t="s">
        <v>105</v>
      </c>
      <c r="G5668" s="3">
        <v>19697.73</v>
      </c>
      <c r="H5668" s="3" t="str">
        <f>VLOOKUP($A5668&amp;$C5668&amp;$B5668,Mapping!$C:$G,3,0)</f>
        <v>Beauty</v>
      </c>
      <c r="I5668" t="str">
        <f>VLOOKUP($A5668&amp;$C5668&amp;$B5668,Mapping!$C:$G,4,0)</f>
        <v>ROC</v>
      </c>
      <c r="J5668" t="str">
        <f t="shared" si="88"/>
        <v>RoC Pro-Preserve</v>
      </c>
      <c r="K5668" t="str">
        <f>VLOOKUP($A5668&amp;$C5668&amp;$B5668,Mapping!$C:$G,5,0)</f>
        <v>Adult Skin Care</v>
      </c>
      <c r="L5668" t="str">
        <f>VLOOKUP(J5668&amp;H5668,Mapping!J:K,2,0)</f>
        <v>ROC FACIAL ANTIEDAD</v>
      </c>
      <c r="M5668" t="str">
        <f>IF(OR(I5668="PIZ BUIN",I5668="LISTERINE"),VLOOKUP(E5668,MAPEO!C:D,2,0)&amp;" "&amp;H5668,VLOOKUP(E5668,MAPEO!C:D,2,0))</f>
        <v>RoC Facial Moisturisers</v>
      </c>
      <c r="N5668" t="str">
        <f>VLOOKUP(F5668,MD!A:B,2,0)</f>
        <v>YTD 2015</v>
      </c>
    </row>
    <row r="5669" spans="1:14">
      <c r="A5669" t="s">
        <v>133</v>
      </c>
      <c r="B5669" t="s">
        <v>0</v>
      </c>
      <c r="C5669" t="s">
        <v>268</v>
      </c>
      <c r="D5669" t="s">
        <v>248</v>
      </c>
      <c r="E5669" t="s">
        <v>759</v>
      </c>
      <c r="F5669" t="s">
        <v>106</v>
      </c>
      <c r="G5669" s="3">
        <v>7251.26</v>
      </c>
      <c r="H5669" s="3" t="str">
        <f>VLOOKUP($A5669&amp;$C5669&amp;$B5669,Mapping!$C:$G,3,0)</f>
        <v>Beauty</v>
      </c>
      <c r="I5669" t="str">
        <f>VLOOKUP($A5669&amp;$C5669&amp;$B5669,Mapping!$C:$G,4,0)</f>
        <v>ROC</v>
      </c>
      <c r="J5669" t="str">
        <f t="shared" si="88"/>
        <v>RoC Pro-Preserve</v>
      </c>
      <c r="K5669" t="str">
        <f>VLOOKUP($A5669&amp;$C5669&amp;$B5669,Mapping!$C:$G,5,0)</f>
        <v>Adult Skin Care</v>
      </c>
      <c r="L5669" t="str">
        <f>VLOOKUP(J5669&amp;H5669,Mapping!J:K,2,0)</f>
        <v>ROC FACIAL ANTIEDAD</v>
      </c>
      <c r="M5669" t="str">
        <f>IF(OR(I5669="PIZ BUIN",I5669="LISTERINE"),VLOOKUP(E5669,MAPEO!C:D,2,0)&amp;" "&amp;H5669,VLOOKUP(E5669,MAPEO!C:D,2,0))</f>
        <v>RoC Facial Moisturisers</v>
      </c>
      <c r="N5669" t="str">
        <f>VLOOKUP(F5669,MD!A:B,2,0)</f>
        <v>YTD 2015</v>
      </c>
    </row>
    <row r="5670" spans="1:14">
      <c r="A5670" t="s">
        <v>133</v>
      </c>
      <c r="B5670" t="s">
        <v>0</v>
      </c>
      <c r="C5670" t="s">
        <v>268</v>
      </c>
      <c r="D5670" t="s">
        <v>248</v>
      </c>
      <c r="E5670" t="s">
        <v>759</v>
      </c>
      <c r="F5670" t="s">
        <v>108</v>
      </c>
      <c r="G5670" s="3">
        <v>4582.08</v>
      </c>
      <c r="H5670" s="3" t="str">
        <f>VLOOKUP($A5670&amp;$C5670&amp;$B5670,Mapping!$C:$G,3,0)</f>
        <v>Beauty</v>
      </c>
      <c r="I5670" t="str">
        <f>VLOOKUP($A5670&amp;$C5670&amp;$B5670,Mapping!$C:$G,4,0)</f>
        <v>ROC</v>
      </c>
      <c r="J5670" t="str">
        <f t="shared" si="88"/>
        <v>RoC Pro-Preserve</v>
      </c>
      <c r="K5670" t="str">
        <f>VLOOKUP($A5670&amp;$C5670&amp;$B5670,Mapping!$C:$G,5,0)</f>
        <v>Adult Skin Care</v>
      </c>
      <c r="L5670" t="str">
        <f>VLOOKUP(J5670&amp;H5670,Mapping!J:K,2,0)</f>
        <v>ROC FACIAL ANTIEDAD</v>
      </c>
      <c r="M5670" t="str">
        <f>IF(OR(I5670="PIZ BUIN",I5670="LISTERINE"),VLOOKUP(E5670,MAPEO!C:D,2,0)&amp;" "&amp;H5670,VLOOKUP(E5670,MAPEO!C:D,2,0))</f>
        <v>RoC Facial Moisturisers</v>
      </c>
      <c r="N5670">
        <f>VLOOKUP(F5670,MD!A:B,2,0)</f>
        <v>0</v>
      </c>
    </row>
    <row r="5671" spans="1:14">
      <c r="A5671" t="s">
        <v>133</v>
      </c>
      <c r="B5671" t="s">
        <v>0</v>
      </c>
      <c r="C5671" t="s">
        <v>268</v>
      </c>
      <c r="D5671" t="s">
        <v>248</v>
      </c>
      <c r="E5671" t="s">
        <v>759</v>
      </c>
      <c r="F5671" t="s">
        <v>109</v>
      </c>
      <c r="G5671" s="3">
        <v>13802.34</v>
      </c>
      <c r="H5671" s="3" t="str">
        <f>VLOOKUP($A5671&amp;$C5671&amp;$B5671,Mapping!$C:$G,3,0)</f>
        <v>Beauty</v>
      </c>
      <c r="I5671" t="str">
        <f>VLOOKUP($A5671&amp;$C5671&amp;$B5671,Mapping!$C:$G,4,0)</f>
        <v>ROC</v>
      </c>
      <c r="J5671" t="str">
        <f t="shared" si="88"/>
        <v>RoC Pro-Preserve</v>
      </c>
      <c r="K5671" t="str">
        <f>VLOOKUP($A5671&amp;$C5671&amp;$B5671,Mapping!$C:$G,5,0)</f>
        <v>Adult Skin Care</v>
      </c>
      <c r="L5671" t="str">
        <f>VLOOKUP(J5671&amp;H5671,Mapping!J:K,2,0)</f>
        <v>ROC FACIAL ANTIEDAD</v>
      </c>
      <c r="M5671" t="str">
        <f>IF(OR(I5671="PIZ BUIN",I5671="LISTERINE"),VLOOKUP(E5671,MAPEO!C:D,2,0)&amp;" "&amp;H5671,VLOOKUP(E5671,MAPEO!C:D,2,0))</f>
        <v>RoC Facial Moisturisers</v>
      </c>
      <c r="N5671">
        <f>VLOOKUP(F5671,MD!A:B,2,0)</f>
        <v>0</v>
      </c>
    </row>
    <row r="5672" spans="1:14">
      <c r="A5672" t="s">
        <v>133</v>
      </c>
      <c r="B5672" t="s">
        <v>0</v>
      </c>
      <c r="C5672" t="s">
        <v>268</v>
      </c>
      <c r="D5672" t="s">
        <v>248</v>
      </c>
      <c r="E5672" t="s">
        <v>759</v>
      </c>
      <c r="F5672" t="s">
        <v>110</v>
      </c>
      <c r="G5672" s="3">
        <v>15226.58</v>
      </c>
      <c r="H5672" s="3" t="str">
        <f>VLOOKUP($A5672&amp;$C5672&amp;$B5672,Mapping!$C:$G,3,0)</f>
        <v>Beauty</v>
      </c>
      <c r="I5672" t="str">
        <f>VLOOKUP($A5672&amp;$C5672&amp;$B5672,Mapping!$C:$G,4,0)</f>
        <v>ROC</v>
      </c>
      <c r="J5672" t="str">
        <f t="shared" si="88"/>
        <v>RoC Pro-Preserve</v>
      </c>
      <c r="K5672" t="str">
        <f>VLOOKUP($A5672&amp;$C5672&amp;$B5672,Mapping!$C:$G,5,0)</f>
        <v>Adult Skin Care</v>
      </c>
      <c r="L5672" t="str">
        <f>VLOOKUP(J5672&amp;H5672,Mapping!J:K,2,0)</f>
        <v>ROC FACIAL ANTIEDAD</v>
      </c>
      <c r="M5672" t="str">
        <f>IF(OR(I5672="PIZ BUIN",I5672="LISTERINE"),VLOOKUP(E5672,MAPEO!C:D,2,0)&amp;" "&amp;H5672,VLOOKUP(E5672,MAPEO!C:D,2,0))</f>
        <v>RoC Facial Moisturisers</v>
      </c>
      <c r="N5672">
        <f>VLOOKUP(F5672,MD!A:B,2,0)</f>
        <v>0</v>
      </c>
    </row>
    <row r="5673" spans="1:14">
      <c r="A5673" t="s">
        <v>133</v>
      </c>
      <c r="B5673" t="s">
        <v>0</v>
      </c>
      <c r="C5673" t="s">
        <v>268</v>
      </c>
      <c r="D5673" t="s">
        <v>248</v>
      </c>
      <c r="E5673" t="s">
        <v>759</v>
      </c>
      <c r="F5673" t="s">
        <v>111</v>
      </c>
      <c r="G5673" s="3">
        <v>10609.77</v>
      </c>
      <c r="H5673" s="3" t="str">
        <f>VLOOKUP($A5673&amp;$C5673&amp;$B5673,Mapping!$C:$G,3,0)</f>
        <v>Beauty</v>
      </c>
      <c r="I5673" t="str">
        <f>VLOOKUP($A5673&amp;$C5673&amp;$B5673,Mapping!$C:$G,4,0)</f>
        <v>ROC</v>
      </c>
      <c r="J5673" t="str">
        <f t="shared" si="88"/>
        <v>RoC Pro-Preserve</v>
      </c>
      <c r="K5673" t="str">
        <f>VLOOKUP($A5673&amp;$C5673&amp;$B5673,Mapping!$C:$G,5,0)</f>
        <v>Adult Skin Care</v>
      </c>
      <c r="L5673" t="str">
        <f>VLOOKUP(J5673&amp;H5673,Mapping!J:K,2,0)</f>
        <v>ROC FACIAL ANTIEDAD</v>
      </c>
      <c r="M5673" t="str">
        <f>IF(OR(I5673="PIZ BUIN",I5673="LISTERINE"),VLOOKUP(E5673,MAPEO!C:D,2,0)&amp;" "&amp;H5673,VLOOKUP(E5673,MAPEO!C:D,2,0))</f>
        <v>RoC Facial Moisturisers</v>
      </c>
      <c r="N5673">
        <f>VLOOKUP(F5673,MD!A:B,2,0)</f>
        <v>0</v>
      </c>
    </row>
    <row r="5674" spans="1:14">
      <c r="A5674" t="s">
        <v>133</v>
      </c>
      <c r="B5674" t="s">
        <v>0</v>
      </c>
      <c r="C5674" t="s">
        <v>268</v>
      </c>
      <c r="D5674" t="s">
        <v>248</v>
      </c>
      <c r="E5674" t="s">
        <v>759</v>
      </c>
      <c r="F5674" t="s">
        <v>114</v>
      </c>
      <c r="G5674" s="3">
        <v>6748.3</v>
      </c>
      <c r="H5674" s="3" t="str">
        <f>VLOOKUP($A5674&amp;$C5674&amp;$B5674,Mapping!$C:$G,3,0)</f>
        <v>Beauty</v>
      </c>
      <c r="I5674" t="str">
        <f>VLOOKUP($A5674&amp;$C5674&amp;$B5674,Mapping!$C:$G,4,0)</f>
        <v>ROC</v>
      </c>
      <c r="J5674" t="str">
        <f t="shared" si="88"/>
        <v>RoC Pro-Preserve</v>
      </c>
      <c r="K5674" t="str">
        <f>VLOOKUP($A5674&amp;$C5674&amp;$B5674,Mapping!$C:$G,5,0)</f>
        <v>Adult Skin Care</v>
      </c>
      <c r="L5674" t="str">
        <f>VLOOKUP(J5674&amp;H5674,Mapping!J:K,2,0)</f>
        <v>ROC FACIAL ANTIEDAD</v>
      </c>
      <c r="M5674" t="str">
        <f>IF(OR(I5674="PIZ BUIN",I5674="LISTERINE"),VLOOKUP(E5674,MAPEO!C:D,2,0)&amp;" "&amp;H5674,VLOOKUP(E5674,MAPEO!C:D,2,0))</f>
        <v>RoC Facial Moisturisers</v>
      </c>
      <c r="N5674">
        <f>VLOOKUP(F5674,MD!A:B,2,0)</f>
        <v>0</v>
      </c>
    </row>
    <row r="5675" spans="1:14">
      <c r="A5675" t="s">
        <v>133</v>
      </c>
      <c r="B5675" t="s">
        <v>0</v>
      </c>
      <c r="C5675" t="s">
        <v>268</v>
      </c>
      <c r="D5675" t="s">
        <v>248</v>
      </c>
      <c r="E5675" t="s">
        <v>759</v>
      </c>
      <c r="F5675" t="s">
        <v>115</v>
      </c>
      <c r="G5675" s="3">
        <v>6323.05</v>
      </c>
      <c r="H5675" s="3" t="str">
        <f>VLOOKUP($A5675&amp;$C5675&amp;$B5675,Mapping!$C:$G,3,0)</f>
        <v>Beauty</v>
      </c>
      <c r="I5675" t="str">
        <f>VLOOKUP($A5675&amp;$C5675&amp;$B5675,Mapping!$C:$G,4,0)</f>
        <v>ROC</v>
      </c>
      <c r="J5675" t="str">
        <f t="shared" si="88"/>
        <v>RoC Pro-Preserve</v>
      </c>
      <c r="K5675" t="str">
        <f>VLOOKUP($A5675&amp;$C5675&amp;$B5675,Mapping!$C:$G,5,0)</f>
        <v>Adult Skin Care</v>
      </c>
      <c r="L5675" t="str">
        <f>VLOOKUP(J5675&amp;H5675,Mapping!J:K,2,0)</f>
        <v>ROC FACIAL ANTIEDAD</v>
      </c>
      <c r="M5675" t="str">
        <f>IF(OR(I5675="PIZ BUIN",I5675="LISTERINE"),VLOOKUP(E5675,MAPEO!C:D,2,0)&amp;" "&amp;H5675,VLOOKUP(E5675,MAPEO!C:D,2,0))</f>
        <v>RoC Facial Moisturisers</v>
      </c>
      <c r="N5675" t="str">
        <f>VLOOKUP(F5675,MD!A:B,2,0)</f>
        <v>YTD 2016</v>
      </c>
    </row>
    <row r="5676" spans="1:14">
      <c r="A5676" t="s">
        <v>133</v>
      </c>
      <c r="B5676" t="s">
        <v>0</v>
      </c>
      <c r="C5676" t="s">
        <v>268</v>
      </c>
      <c r="D5676" t="s">
        <v>248</v>
      </c>
      <c r="E5676" t="s">
        <v>759</v>
      </c>
      <c r="F5676" t="s">
        <v>117</v>
      </c>
      <c r="G5676" s="3">
        <v>9181.93</v>
      </c>
      <c r="H5676" s="3" t="str">
        <f>VLOOKUP($A5676&amp;$C5676&amp;$B5676,Mapping!$C:$G,3,0)</f>
        <v>Beauty</v>
      </c>
      <c r="I5676" t="str">
        <f>VLOOKUP($A5676&amp;$C5676&amp;$B5676,Mapping!$C:$G,4,0)</f>
        <v>ROC</v>
      </c>
      <c r="J5676" t="str">
        <f t="shared" si="88"/>
        <v>RoC Pro-Preserve</v>
      </c>
      <c r="K5676" t="str">
        <f>VLOOKUP($A5676&amp;$C5676&amp;$B5676,Mapping!$C:$G,5,0)</f>
        <v>Adult Skin Care</v>
      </c>
      <c r="L5676" t="str">
        <f>VLOOKUP(J5676&amp;H5676,Mapping!J:K,2,0)</f>
        <v>ROC FACIAL ANTIEDAD</v>
      </c>
      <c r="M5676" t="str">
        <f>IF(OR(I5676="PIZ BUIN",I5676="LISTERINE"),VLOOKUP(E5676,MAPEO!C:D,2,0)&amp;" "&amp;H5676,VLOOKUP(E5676,MAPEO!C:D,2,0))</f>
        <v>RoC Facial Moisturisers</v>
      </c>
      <c r="N5676" t="str">
        <f>VLOOKUP(F5676,MD!A:B,2,0)</f>
        <v>YTD 2016</v>
      </c>
    </row>
    <row r="5677" spans="1:14">
      <c r="A5677" t="s">
        <v>133</v>
      </c>
      <c r="B5677" t="s">
        <v>0</v>
      </c>
      <c r="C5677" t="s">
        <v>268</v>
      </c>
      <c r="D5677" t="s">
        <v>248</v>
      </c>
      <c r="E5677" t="s">
        <v>759</v>
      </c>
      <c r="F5677" t="s">
        <v>118</v>
      </c>
      <c r="G5677" s="3">
        <v>19404.810000000001</v>
      </c>
      <c r="H5677" s="3" t="str">
        <f>VLOOKUP($A5677&amp;$C5677&amp;$B5677,Mapping!$C:$G,3,0)</f>
        <v>Beauty</v>
      </c>
      <c r="I5677" t="str">
        <f>VLOOKUP($A5677&amp;$C5677&amp;$B5677,Mapping!$C:$G,4,0)</f>
        <v>ROC</v>
      </c>
      <c r="J5677" t="str">
        <f t="shared" si="88"/>
        <v>RoC Pro-Preserve</v>
      </c>
      <c r="K5677" t="str">
        <f>VLOOKUP($A5677&amp;$C5677&amp;$B5677,Mapping!$C:$G,5,0)</f>
        <v>Adult Skin Care</v>
      </c>
      <c r="L5677" t="str">
        <f>VLOOKUP(J5677&amp;H5677,Mapping!J:K,2,0)</f>
        <v>ROC FACIAL ANTIEDAD</v>
      </c>
      <c r="M5677" t="str">
        <f>IF(OR(I5677="PIZ BUIN",I5677="LISTERINE"),VLOOKUP(E5677,MAPEO!C:D,2,0)&amp;" "&amp;H5677,VLOOKUP(E5677,MAPEO!C:D,2,0))</f>
        <v>RoC Facial Moisturisers</v>
      </c>
      <c r="N5677" t="str">
        <f>VLOOKUP(F5677,MD!A:B,2,0)</f>
        <v>YTD 2016</v>
      </c>
    </row>
    <row r="5678" spans="1:14">
      <c r="A5678" t="s">
        <v>133</v>
      </c>
      <c r="B5678" t="s">
        <v>0</v>
      </c>
      <c r="C5678" t="s">
        <v>268</v>
      </c>
      <c r="D5678" t="s">
        <v>248</v>
      </c>
      <c r="E5678" t="s">
        <v>760</v>
      </c>
      <c r="F5678" t="s">
        <v>95</v>
      </c>
      <c r="G5678" s="3">
        <v>898.56</v>
      </c>
      <c r="H5678" s="3" t="str">
        <f>VLOOKUP($A5678&amp;$C5678&amp;$B5678,Mapping!$C:$G,3,0)</f>
        <v>Beauty</v>
      </c>
      <c r="I5678" t="str">
        <f>VLOOKUP($A5678&amp;$C5678&amp;$B5678,Mapping!$C:$G,4,0)</f>
        <v>ROC</v>
      </c>
      <c r="J5678" t="str">
        <f t="shared" si="88"/>
        <v>RoC Pro-Professional</v>
      </c>
      <c r="K5678" t="str">
        <f>VLOOKUP($A5678&amp;$C5678&amp;$B5678,Mapping!$C:$G,5,0)</f>
        <v>Adult Skin Care</v>
      </c>
      <c r="L5678" t="str">
        <f>VLOOKUP(J5678&amp;H5678,Mapping!J:K,2,0)</f>
        <v>ROC FACIAL ANTIEDAD</v>
      </c>
      <c r="M5678" t="str">
        <f>IF(OR(I5678="PIZ BUIN",I5678="LISTERINE"),VLOOKUP(E5678,MAPEO!C:D,2,0)&amp;" "&amp;H5678,VLOOKUP(E5678,MAPEO!C:D,2,0))</f>
        <v>RoC Facial Moisturisers</v>
      </c>
      <c r="N5678" t="str">
        <f>VLOOKUP(F5678,MD!A:B,2,0)</f>
        <v>YTD 2015</v>
      </c>
    </row>
    <row r="5679" spans="1:14">
      <c r="A5679" t="s">
        <v>133</v>
      </c>
      <c r="B5679" t="s">
        <v>0</v>
      </c>
      <c r="C5679" t="s">
        <v>268</v>
      </c>
      <c r="D5679" t="s">
        <v>248</v>
      </c>
      <c r="E5679" t="s">
        <v>760</v>
      </c>
      <c r="F5679" t="s">
        <v>96</v>
      </c>
      <c r="G5679" s="3">
        <v>150981.35999999999</v>
      </c>
      <c r="H5679" s="3" t="str">
        <f>VLOOKUP($A5679&amp;$C5679&amp;$B5679,Mapping!$C:$G,3,0)</f>
        <v>Beauty</v>
      </c>
      <c r="I5679" t="str">
        <f>VLOOKUP($A5679&amp;$C5679&amp;$B5679,Mapping!$C:$G,4,0)</f>
        <v>ROC</v>
      </c>
      <c r="J5679" t="str">
        <f t="shared" si="88"/>
        <v>RoC Pro-Professional</v>
      </c>
      <c r="K5679" t="str">
        <f>VLOOKUP($A5679&amp;$C5679&amp;$B5679,Mapping!$C:$G,5,0)</f>
        <v>Adult Skin Care</v>
      </c>
      <c r="L5679" t="str">
        <f>VLOOKUP(J5679&amp;H5679,Mapping!J:K,2,0)</f>
        <v>ROC FACIAL ANTIEDAD</v>
      </c>
      <c r="M5679" t="str">
        <f>IF(OR(I5679="PIZ BUIN",I5679="LISTERINE"),VLOOKUP(E5679,MAPEO!C:D,2,0)&amp;" "&amp;H5679,VLOOKUP(E5679,MAPEO!C:D,2,0))</f>
        <v>RoC Facial Moisturisers</v>
      </c>
      <c r="N5679" t="str">
        <f>VLOOKUP(F5679,MD!A:B,2,0)</f>
        <v>YTD 2015</v>
      </c>
    </row>
    <row r="5680" spans="1:14">
      <c r="A5680" t="s">
        <v>133</v>
      </c>
      <c r="B5680" t="s">
        <v>0</v>
      </c>
      <c r="C5680" t="s">
        <v>268</v>
      </c>
      <c r="D5680" t="s">
        <v>248</v>
      </c>
      <c r="E5680" t="s">
        <v>760</v>
      </c>
      <c r="F5680" t="s">
        <v>97</v>
      </c>
      <c r="G5680" s="3">
        <v>54705.72</v>
      </c>
      <c r="H5680" s="3" t="str">
        <f>VLOOKUP($A5680&amp;$C5680&amp;$B5680,Mapping!$C:$G,3,0)</f>
        <v>Beauty</v>
      </c>
      <c r="I5680" t="str">
        <f>VLOOKUP($A5680&amp;$C5680&amp;$B5680,Mapping!$C:$G,4,0)</f>
        <v>ROC</v>
      </c>
      <c r="J5680" t="str">
        <f t="shared" si="88"/>
        <v>RoC Pro-Professional</v>
      </c>
      <c r="K5680" t="str">
        <f>VLOOKUP($A5680&amp;$C5680&amp;$B5680,Mapping!$C:$G,5,0)</f>
        <v>Adult Skin Care</v>
      </c>
      <c r="L5680" t="str">
        <f>VLOOKUP(J5680&amp;H5680,Mapping!J:K,2,0)</f>
        <v>ROC FACIAL ANTIEDAD</v>
      </c>
      <c r="M5680" t="str">
        <f>IF(OR(I5680="PIZ BUIN",I5680="LISTERINE"),VLOOKUP(E5680,MAPEO!C:D,2,0)&amp;" "&amp;H5680,VLOOKUP(E5680,MAPEO!C:D,2,0))</f>
        <v>RoC Facial Moisturisers</v>
      </c>
      <c r="N5680" t="str">
        <f>VLOOKUP(F5680,MD!A:B,2,0)</f>
        <v>YTD 2015</v>
      </c>
    </row>
    <row r="5681" spans="1:14">
      <c r="A5681" t="s">
        <v>133</v>
      </c>
      <c r="B5681" t="s">
        <v>0</v>
      </c>
      <c r="C5681" t="s">
        <v>268</v>
      </c>
      <c r="D5681" t="s">
        <v>248</v>
      </c>
      <c r="E5681" t="s">
        <v>760</v>
      </c>
      <c r="F5681" t="s">
        <v>101</v>
      </c>
      <c r="G5681" s="3">
        <v>11510.59</v>
      </c>
      <c r="H5681" s="3" t="str">
        <f>VLOOKUP($A5681&amp;$C5681&amp;$B5681,Mapping!$C:$G,3,0)</f>
        <v>Beauty</v>
      </c>
      <c r="I5681" t="str">
        <f>VLOOKUP($A5681&amp;$C5681&amp;$B5681,Mapping!$C:$G,4,0)</f>
        <v>ROC</v>
      </c>
      <c r="J5681" t="str">
        <f t="shared" si="88"/>
        <v>RoC Pro-Professional</v>
      </c>
      <c r="K5681" t="str">
        <f>VLOOKUP($A5681&amp;$C5681&amp;$B5681,Mapping!$C:$G,5,0)</f>
        <v>Adult Skin Care</v>
      </c>
      <c r="L5681" t="str">
        <f>VLOOKUP(J5681&amp;H5681,Mapping!J:K,2,0)</f>
        <v>ROC FACIAL ANTIEDAD</v>
      </c>
      <c r="M5681" t="str">
        <f>IF(OR(I5681="PIZ BUIN",I5681="LISTERINE"),VLOOKUP(E5681,MAPEO!C:D,2,0)&amp;" "&amp;H5681,VLOOKUP(E5681,MAPEO!C:D,2,0))</f>
        <v>RoC Facial Moisturisers</v>
      </c>
      <c r="N5681" t="str">
        <f>VLOOKUP(F5681,MD!A:B,2,0)</f>
        <v>YTD 2015</v>
      </c>
    </row>
    <row r="5682" spans="1:14">
      <c r="A5682" t="s">
        <v>133</v>
      </c>
      <c r="B5682" t="s">
        <v>0</v>
      </c>
      <c r="C5682" t="s">
        <v>268</v>
      </c>
      <c r="D5682" t="s">
        <v>248</v>
      </c>
      <c r="E5682" t="s">
        <v>760</v>
      </c>
      <c r="F5682" t="s">
        <v>104</v>
      </c>
      <c r="G5682" s="3">
        <v>20179.39</v>
      </c>
      <c r="H5682" s="3" t="str">
        <f>VLOOKUP($A5682&amp;$C5682&amp;$B5682,Mapping!$C:$G,3,0)</f>
        <v>Beauty</v>
      </c>
      <c r="I5682" t="str">
        <f>VLOOKUP($A5682&amp;$C5682&amp;$B5682,Mapping!$C:$G,4,0)</f>
        <v>ROC</v>
      </c>
      <c r="J5682" t="str">
        <f t="shared" si="88"/>
        <v>RoC Pro-Professional</v>
      </c>
      <c r="K5682" t="str">
        <f>VLOOKUP($A5682&amp;$C5682&amp;$B5682,Mapping!$C:$G,5,0)</f>
        <v>Adult Skin Care</v>
      </c>
      <c r="L5682" t="str">
        <f>VLOOKUP(J5682&amp;H5682,Mapping!J:K,2,0)</f>
        <v>ROC FACIAL ANTIEDAD</v>
      </c>
      <c r="M5682" t="str">
        <f>IF(OR(I5682="PIZ BUIN",I5682="LISTERINE"),VLOOKUP(E5682,MAPEO!C:D,2,0)&amp;" "&amp;H5682,VLOOKUP(E5682,MAPEO!C:D,2,0))</f>
        <v>RoC Facial Moisturisers</v>
      </c>
      <c r="N5682" t="str">
        <f>VLOOKUP(F5682,MD!A:B,2,0)</f>
        <v>YTD 2015</v>
      </c>
    </row>
    <row r="5683" spans="1:14">
      <c r="A5683" t="s">
        <v>133</v>
      </c>
      <c r="B5683" t="s">
        <v>0</v>
      </c>
      <c r="C5683" t="s">
        <v>268</v>
      </c>
      <c r="D5683" t="s">
        <v>248</v>
      </c>
      <c r="E5683" t="s">
        <v>760</v>
      </c>
      <c r="F5683" t="s">
        <v>105</v>
      </c>
      <c r="G5683" s="3">
        <v>25381.41</v>
      </c>
      <c r="H5683" s="3" t="str">
        <f>VLOOKUP($A5683&amp;$C5683&amp;$B5683,Mapping!$C:$G,3,0)</f>
        <v>Beauty</v>
      </c>
      <c r="I5683" t="str">
        <f>VLOOKUP($A5683&amp;$C5683&amp;$B5683,Mapping!$C:$G,4,0)</f>
        <v>ROC</v>
      </c>
      <c r="J5683" t="str">
        <f t="shared" si="88"/>
        <v>RoC Pro-Professional</v>
      </c>
      <c r="K5683" t="str">
        <f>VLOOKUP($A5683&amp;$C5683&amp;$B5683,Mapping!$C:$G,5,0)</f>
        <v>Adult Skin Care</v>
      </c>
      <c r="L5683" t="str">
        <f>VLOOKUP(J5683&amp;H5683,Mapping!J:K,2,0)</f>
        <v>ROC FACIAL ANTIEDAD</v>
      </c>
      <c r="M5683" t="str">
        <f>IF(OR(I5683="PIZ BUIN",I5683="LISTERINE"),VLOOKUP(E5683,MAPEO!C:D,2,0)&amp;" "&amp;H5683,VLOOKUP(E5683,MAPEO!C:D,2,0))</f>
        <v>RoC Facial Moisturisers</v>
      </c>
      <c r="N5683" t="str">
        <f>VLOOKUP(F5683,MD!A:B,2,0)</f>
        <v>YTD 2015</v>
      </c>
    </row>
    <row r="5684" spans="1:14">
      <c r="A5684" t="s">
        <v>133</v>
      </c>
      <c r="B5684" t="s">
        <v>0</v>
      </c>
      <c r="C5684" t="s">
        <v>268</v>
      </c>
      <c r="D5684" t="s">
        <v>248</v>
      </c>
      <c r="E5684" t="s">
        <v>760</v>
      </c>
      <c r="F5684" t="s">
        <v>106</v>
      </c>
      <c r="G5684" s="3">
        <v>5290.42</v>
      </c>
      <c r="H5684" s="3" t="str">
        <f>VLOOKUP($A5684&amp;$C5684&amp;$B5684,Mapping!$C:$G,3,0)</f>
        <v>Beauty</v>
      </c>
      <c r="I5684" t="str">
        <f>VLOOKUP($A5684&amp;$C5684&amp;$B5684,Mapping!$C:$G,4,0)</f>
        <v>ROC</v>
      </c>
      <c r="J5684" t="str">
        <f t="shared" si="88"/>
        <v>RoC Pro-Professional</v>
      </c>
      <c r="K5684" t="str">
        <f>VLOOKUP($A5684&amp;$C5684&amp;$B5684,Mapping!$C:$G,5,0)</f>
        <v>Adult Skin Care</v>
      </c>
      <c r="L5684" t="str">
        <f>VLOOKUP(J5684&amp;H5684,Mapping!J:K,2,0)</f>
        <v>ROC FACIAL ANTIEDAD</v>
      </c>
      <c r="M5684" t="str">
        <f>IF(OR(I5684="PIZ BUIN",I5684="LISTERINE"),VLOOKUP(E5684,MAPEO!C:D,2,0)&amp;" "&amp;H5684,VLOOKUP(E5684,MAPEO!C:D,2,0))</f>
        <v>RoC Facial Moisturisers</v>
      </c>
      <c r="N5684" t="str">
        <f>VLOOKUP(F5684,MD!A:B,2,0)</f>
        <v>YTD 2015</v>
      </c>
    </row>
    <row r="5685" spans="1:14">
      <c r="A5685" t="s">
        <v>133</v>
      </c>
      <c r="B5685" t="s">
        <v>0</v>
      </c>
      <c r="C5685" t="s">
        <v>268</v>
      </c>
      <c r="D5685" t="s">
        <v>248</v>
      </c>
      <c r="E5685" t="s">
        <v>760</v>
      </c>
      <c r="F5685" t="s">
        <v>108</v>
      </c>
      <c r="G5685" s="3">
        <v>3746.99</v>
      </c>
      <c r="H5685" s="3" t="str">
        <f>VLOOKUP($A5685&amp;$C5685&amp;$B5685,Mapping!$C:$G,3,0)</f>
        <v>Beauty</v>
      </c>
      <c r="I5685" t="str">
        <f>VLOOKUP($A5685&amp;$C5685&amp;$B5685,Mapping!$C:$G,4,0)</f>
        <v>ROC</v>
      </c>
      <c r="J5685" t="str">
        <f t="shared" ref="J5685:J5748" si="89">IF(OR(C5685="ROC",C5685="COMPEED"),E5685,D5685)</f>
        <v>RoC Pro-Professional</v>
      </c>
      <c r="K5685" t="str">
        <f>VLOOKUP($A5685&amp;$C5685&amp;$B5685,Mapping!$C:$G,5,0)</f>
        <v>Adult Skin Care</v>
      </c>
      <c r="L5685" t="str">
        <f>VLOOKUP(J5685&amp;H5685,Mapping!J:K,2,0)</f>
        <v>ROC FACIAL ANTIEDAD</v>
      </c>
      <c r="M5685" t="str">
        <f>IF(OR(I5685="PIZ BUIN",I5685="LISTERINE"),VLOOKUP(E5685,MAPEO!C:D,2,0)&amp;" "&amp;H5685,VLOOKUP(E5685,MAPEO!C:D,2,0))</f>
        <v>RoC Facial Moisturisers</v>
      </c>
      <c r="N5685">
        <f>VLOOKUP(F5685,MD!A:B,2,0)</f>
        <v>0</v>
      </c>
    </row>
    <row r="5686" spans="1:14">
      <c r="A5686" t="s">
        <v>133</v>
      </c>
      <c r="B5686" t="s">
        <v>0</v>
      </c>
      <c r="C5686" t="s">
        <v>268</v>
      </c>
      <c r="D5686" t="s">
        <v>248</v>
      </c>
      <c r="E5686" t="s">
        <v>760</v>
      </c>
      <c r="F5686" t="s">
        <v>109</v>
      </c>
      <c r="G5686" s="3">
        <v>10191.68</v>
      </c>
      <c r="H5686" s="3" t="str">
        <f>VLOOKUP($A5686&amp;$C5686&amp;$B5686,Mapping!$C:$G,3,0)</f>
        <v>Beauty</v>
      </c>
      <c r="I5686" t="str">
        <f>VLOOKUP($A5686&amp;$C5686&amp;$B5686,Mapping!$C:$G,4,0)</f>
        <v>ROC</v>
      </c>
      <c r="J5686" t="str">
        <f t="shared" si="89"/>
        <v>RoC Pro-Professional</v>
      </c>
      <c r="K5686" t="str">
        <f>VLOOKUP($A5686&amp;$C5686&amp;$B5686,Mapping!$C:$G,5,0)</f>
        <v>Adult Skin Care</v>
      </c>
      <c r="L5686" t="str">
        <f>VLOOKUP(J5686&amp;H5686,Mapping!J:K,2,0)</f>
        <v>ROC FACIAL ANTIEDAD</v>
      </c>
      <c r="M5686" t="str">
        <f>IF(OR(I5686="PIZ BUIN",I5686="LISTERINE"),VLOOKUP(E5686,MAPEO!C:D,2,0)&amp;" "&amp;H5686,VLOOKUP(E5686,MAPEO!C:D,2,0))</f>
        <v>RoC Facial Moisturisers</v>
      </c>
      <c r="N5686">
        <f>VLOOKUP(F5686,MD!A:B,2,0)</f>
        <v>0</v>
      </c>
    </row>
    <row r="5687" spans="1:14">
      <c r="A5687" t="s">
        <v>133</v>
      </c>
      <c r="B5687" t="s">
        <v>0</v>
      </c>
      <c r="C5687" t="s">
        <v>268</v>
      </c>
      <c r="D5687" t="s">
        <v>248</v>
      </c>
      <c r="E5687" t="s">
        <v>760</v>
      </c>
      <c r="F5687" t="s">
        <v>110</v>
      </c>
      <c r="G5687" s="3">
        <v>10675.62</v>
      </c>
      <c r="H5687" s="3" t="str">
        <f>VLOOKUP($A5687&amp;$C5687&amp;$B5687,Mapping!$C:$G,3,0)</f>
        <v>Beauty</v>
      </c>
      <c r="I5687" t="str">
        <f>VLOOKUP($A5687&amp;$C5687&amp;$B5687,Mapping!$C:$G,4,0)</f>
        <v>ROC</v>
      </c>
      <c r="J5687" t="str">
        <f t="shared" si="89"/>
        <v>RoC Pro-Professional</v>
      </c>
      <c r="K5687" t="str">
        <f>VLOOKUP($A5687&amp;$C5687&amp;$B5687,Mapping!$C:$G,5,0)</f>
        <v>Adult Skin Care</v>
      </c>
      <c r="L5687" t="str">
        <f>VLOOKUP(J5687&amp;H5687,Mapping!J:K,2,0)</f>
        <v>ROC FACIAL ANTIEDAD</v>
      </c>
      <c r="M5687" t="str">
        <f>IF(OR(I5687="PIZ BUIN",I5687="LISTERINE"),VLOOKUP(E5687,MAPEO!C:D,2,0)&amp;" "&amp;H5687,VLOOKUP(E5687,MAPEO!C:D,2,0))</f>
        <v>RoC Facial Moisturisers</v>
      </c>
      <c r="N5687">
        <f>VLOOKUP(F5687,MD!A:B,2,0)</f>
        <v>0</v>
      </c>
    </row>
    <row r="5688" spans="1:14">
      <c r="A5688" t="s">
        <v>133</v>
      </c>
      <c r="B5688" t="s">
        <v>0</v>
      </c>
      <c r="C5688" t="s">
        <v>268</v>
      </c>
      <c r="D5688" t="s">
        <v>248</v>
      </c>
      <c r="E5688" t="s">
        <v>760</v>
      </c>
      <c r="F5688" t="s">
        <v>111</v>
      </c>
      <c r="G5688" s="3">
        <v>8029.07</v>
      </c>
      <c r="H5688" s="3" t="str">
        <f>VLOOKUP($A5688&amp;$C5688&amp;$B5688,Mapping!$C:$G,3,0)</f>
        <v>Beauty</v>
      </c>
      <c r="I5688" t="str">
        <f>VLOOKUP($A5688&amp;$C5688&amp;$B5688,Mapping!$C:$G,4,0)</f>
        <v>ROC</v>
      </c>
      <c r="J5688" t="str">
        <f t="shared" si="89"/>
        <v>RoC Pro-Professional</v>
      </c>
      <c r="K5688" t="str">
        <f>VLOOKUP($A5688&amp;$C5688&amp;$B5688,Mapping!$C:$G,5,0)</f>
        <v>Adult Skin Care</v>
      </c>
      <c r="L5688" t="str">
        <f>VLOOKUP(J5688&amp;H5688,Mapping!J:K,2,0)</f>
        <v>ROC FACIAL ANTIEDAD</v>
      </c>
      <c r="M5688" t="str">
        <f>IF(OR(I5688="PIZ BUIN",I5688="LISTERINE"),VLOOKUP(E5688,MAPEO!C:D,2,0)&amp;" "&amp;H5688,VLOOKUP(E5688,MAPEO!C:D,2,0))</f>
        <v>RoC Facial Moisturisers</v>
      </c>
      <c r="N5688">
        <f>VLOOKUP(F5688,MD!A:B,2,0)</f>
        <v>0</v>
      </c>
    </row>
    <row r="5689" spans="1:14">
      <c r="A5689" t="s">
        <v>133</v>
      </c>
      <c r="B5689" t="s">
        <v>0</v>
      </c>
      <c r="C5689" t="s">
        <v>268</v>
      </c>
      <c r="D5689" t="s">
        <v>248</v>
      </c>
      <c r="E5689" t="s">
        <v>760</v>
      </c>
      <c r="F5689" t="s">
        <v>114</v>
      </c>
      <c r="G5689" s="3">
        <v>3050.99</v>
      </c>
      <c r="H5689" s="3" t="str">
        <f>VLOOKUP($A5689&amp;$C5689&amp;$B5689,Mapping!$C:$G,3,0)</f>
        <v>Beauty</v>
      </c>
      <c r="I5689" t="str">
        <f>VLOOKUP($A5689&amp;$C5689&amp;$B5689,Mapping!$C:$G,4,0)</f>
        <v>ROC</v>
      </c>
      <c r="J5689" t="str">
        <f t="shared" si="89"/>
        <v>RoC Pro-Professional</v>
      </c>
      <c r="K5689" t="str">
        <f>VLOOKUP($A5689&amp;$C5689&amp;$B5689,Mapping!$C:$G,5,0)</f>
        <v>Adult Skin Care</v>
      </c>
      <c r="L5689" t="str">
        <f>VLOOKUP(J5689&amp;H5689,Mapping!J:K,2,0)</f>
        <v>ROC FACIAL ANTIEDAD</v>
      </c>
      <c r="M5689" t="str">
        <f>IF(OR(I5689="PIZ BUIN",I5689="LISTERINE"),VLOOKUP(E5689,MAPEO!C:D,2,0)&amp;" "&amp;H5689,VLOOKUP(E5689,MAPEO!C:D,2,0))</f>
        <v>RoC Facial Moisturisers</v>
      </c>
      <c r="N5689">
        <f>VLOOKUP(F5689,MD!A:B,2,0)</f>
        <v>0</v>
      </c>
    </row>
    <row r="5690" spans="1:14">
      <c r="A5690" t="s">
        <v>133</v>
      </c>
      <c r="B5690" t="s">
        <v>0</v>
      </c>
      <c r="C5690" t="s">
        <v>268</v>
      </c>
      <c r="D5690" t="s">
        <v>248</v>
      </c>
      <c r="E5690" t="s">
        <v>760</v>
      </c>
      <c r="F5690" t="s">
        <v>115</v>
      </c>
      <c r="G5690" s="3">
        <v>4187.8100000000004</v>
      </c>
      <c r="H5690" s="3" t="str">
        <f>VLOOKUP($A5690&amp;$C5690&amp;$B5690,Mapping!$C:$G,3,0)</f>
        <v>Beauty</v>
      </c>
      <c r="I5690" t="str">
        <f>VLOOKUP($A5690&amp;$C5690&amp;$B5690,Mapping!$C:$G,4,0)</f>
        <v>ROC</v>
      </c>
      <c r="J5690" t="str">
        <f t="shared" si="89"/>
        <v>RoC Pro-Professional</v>
      </c>
      <c r="K5690" t="str">
        <f>VLOOKUP($A5690&amp;$C5690&amp;$B5690,Mapping!$C:$G,5,0)</f>
        <v>Adult Skin Care</v>
      </c>
      <c r="L5690" t="str">
        <f>VLOOKUP(J5690&amp;H5690,Mapping!J:K,2,0)</f>
        <v>ROC FACIAL ANTIEDAD</v>
      </c>
      <c r="M5690" t="str">
        <f>IF(OR(I5690="PIZ BUIN",I5690="LISTERINE"),VLOOKUP(E5690,MAPEO!C:D,2,0)&amp;" "&amp;H5690,VLOOKUP(E5690,MAPEO!C:D,2,0))</f>
        <v>RoC Facial Moisturisers</v>
      </c>
      <c r="N5690" t="str">
        <f>VLOOKUP(F5690,MD!A:B,2,0)</f>
        <v>YTD 2016</v>
      </c>
    </row>
    <row r="5691" spans="1:14">
      <c r="A5691" t="s">
        <v>133</v>
      </c>
      <c r="B5691" t="s">
        <v>0</v>
      </c>
      <c r="C5691" t="s">
        <v>268</v>
      </c>
      <c r="D5691" t="s">
        <v>248</v>
      </c>
      <c r="E5691" t="s">
        <v>760</v>
      </c>
      <c r="F5691" t="s">
        <v>117</v>
      </c>
      <c r="G5691" s="3">
        <v>6142.27</v>
      </c>
      <c r="H5691" s="3" t="str">
        <f>VLOOKUP($A5691&amp;$C5691&amp;$B5691,Mapping!$C:$G,3,0)</f>
        <v>Beauty</v>
      </c>
      <c r="I5691" t="str">
        <f>VLOOKUP($A5691&amp;$C5691&amp;$B5691,Mapping!$C:$G,4,0)</f>
        <v>ROC</v>
      </c>
      <c r="J5691" t="str">
        <f t="shared" si="89"/>
        <v>RoC Pro-Professional</v>
      </c>
      <c r="K5691" t="str">
        <f>VLOOKUP($A5691&amp;$C5691&amp;$B5691,Mapping!$C:$G,5,0)</f>
        <v>Adult Skin Care</v>
      </c>
      <c r="L5691" t="str">
        <f>VLOOKUP(J5691&amp;H5691,Mapping!J:K,2,0)</f>
        <v>ROC FACIAL ANTIEDAD</v>
      </c>
      <c r="M5691" t="str">
        <f>IF(OR(I5691="PIZ BUIN",I5691="LISTERINE"),VLOOKUP(E5691,MAPEO!C:D,2,0)&amp;" "&amp;H5691,VLOOKUP(E5691,MAPEO!C:D,2,0))</f>
        <v>RoC Facial Moisturisers</v>
      </c>
      <c r="N5691" t="str">
        <f>VLOOKUP(F5691,MD!A:B,2,0)</f>
        <v>YTD 2016</v>
      </c>
    </row>
    <row r="5692" spans="1:14">
      <c r="A5692" t="s">
        <v>133</v>
      </c>
      <c r="B5692" t="s">
        <v>0</v>
      </c>
      <c r="C5692" t="s">
        <v>268</v>
      </c>
      <c r="D5692" t="s">
        <v>248</v>
      </c>
      <c r="E5692" t="s">
        <v>760</v>
      </c>
      <c r="F5692" t="s">
        <v>118</v>
      </c>
      <c r="G5692" s="3">
        <v>15791.83</v>
      </c>
      <c r="H5692" s="3" t="str">
        <f>VLOOKUP($A5692&amp;$C5692&amp;$B5692,Mapping!$C:$G,3,0)</f>
        <v>Beauty</v>
      </c>
      <c r="I5692" t="str">
        <f>VLOOKUP($A5692&amp;$C5692&amp;$B5692,Mapping!$C:$G,4,0)</f>
        <v>ROC</v>
      </c>
      <c r="J5692" t="str">
        <f t="shared" si="89"/>
        <v>RoC Pro-Professional</v>
      </c>
      <c r="K5692" t="str">
        <f>VLOOKUP($A5692&amp;$C5692&amp;$B5692,Mapping!$C:$G,5,0)</f>
        <v>Adult Skin Care</v>
      </c>
      <c r="L5692" t="str">
        <f>VLOOKUP(J5692&amp;H5692,Mapping!J:K,2,0)</f>
        <v>ROC FACIAL ANTIEDAD</v>
      </c>
      <c r="M5692" t="str">
        <f>IF(OR(I5692="PIZ BUIN",I5692="LISTERINE"),VLOOKUP(E5692,MAPEO!C:D,2,0)&amp;" "&amp;H5692,VLOOKUP(E5692,MAPEO!C:D,2,0))</f>
        <v>RoC Facial Moisturisers</v>
      </c>
      <c r="N5692" t="str">
        <f>VLOOKUP(F5692,MD!A:B,2,0)</f>
        <v>YTD 2016</v>
      </c>
    </row>
    <row r="5693" spans="1:14">
      <c r="A5693" t="s">
        <v>133</v>
      </c>
      <c r="B5693" t="s">
        <v>0</v>
      </c>
      <c r="C5693" t="s">
        <v>268</v>
      </c>
      <c r="D5693" t="s">
        <v>248</v>
      </c>
      <c r="E5693" t="s">
        <v>761</v>
      </c>
      <c r="F5693" t="s">
        <v>95</v>
      </c>
      <c r="G5693" s="3">
        <v>1059.5999999999999</v>
      </c>
      <c r="H5693" s="3" t="str">
        <f>VLOOKUP($A5693&amp;$C5693&amp;$B5693,Mapping!$C:$G,3,0)</f>
        <v>Beauty</v>
      </c>
      <c r="I5693" t="str">
        <f>VLOOKUP($A5693&amp;$C5693&amp;$B5693,Mapping!$C:$G,4,0)</f>
        <v>ROC</v>
      </c>
      <c r="J5693" t="str">
        <f t="shared" si="89"/>
        <v>RoC Pro-Renove</v>
      </c>
      <c r="K5693" t="str">
        <f>VLOOKUP($A5693&amp;$C5693&amp;$B5693,Mapping!$C:$G,5,0)</f>
        <v>Adult Skin Care</v>
      </c>
      <c r="L5693" t="str">
        <f>VLOOKUP(J5693&amp;H5693,Mapping!J:K,2,0)</f>
        <v>ROC FACIAL ANTIEDAD</v>
      </c>
      <c r="M5693" t="str">
        <f>IF(OR(I5693="PIZ BUIN",I5693="LISTERINE"),VLOOKUP(E5693,MAPEO!C:D,2,0)&amp;" "&amp;H5693,VLOOKUP(E5693,MAPEO!C:D,2,0))</f>
        <v>RoC Facial Moisturisers</v>
      </c>
      <c r="N5693" t="str">
        <f>VLOOKUP(F5693,MD!A:B,2,0)</f>
        <v>YTD 2015</v>
      </c>
    </row>
    <row r="5694" spans="1:14">
      <c r="A5694" t="s">
        <v>133</v>
      </c>
      <c r="B5694" t="s">
        <v>0</v>
      </c>
      <c r="C5694" t="s">
        <v>268</v>
      </c>
      <c r="D5694" t="s">
        <v>248</v>
      </c>
      <c r="E5694" t="s">
        <v>761</v>
      </c>
      <c r="F5694" t="s">
        <v>96</v>
      </c>
      <c r="G5694" s="3">
        <v>113310.13</v>
      </c>
      <c r="H5694" s="3" t="str">
        <f>VLOOKUP($A5694&amp;$C5694&amp;$B5694,Mapping!$C:$G,3,0)</f>
        <v>Beauty</v>
      </c>
      <c r="I5694" t="str">
        <f>VLOOKUP($A5694&amp;$C5694&amp;$B5694,Mapping!$C:$G,4,0)</f>
        <v>ROC</v>
      </c>
      <c r="J5694" t="str">
        <f t="shared" si="89"/>
        <v>RoC Pro-Renove</v>
      </c>
      <c r="K5694" t="str">
        <f>VLOOKUP($A5694&amp;$C5694&amp;$B5694,Mapping!$C:$G,5,0)</f>
        <v>Adult Skin Care</v>
      </c>
      <c r="L5694" t="str">
        <f>VLOOKUP(J5694&amp;H5694,Mapping!J:K,2,0)</f>
        <v>ROC FACIAL ANTIEDAD</v>
      </c>
      <c r="M5694" t="str">
        <f>IF(OR(I5694="PIZ BUIN",I5694="LISTERINE"),VLOOKUP(E5694,MAPEO!C:D,2,0)&amp;" "&amp;H5694,VLOOKUP(E5694,MAPEO!C:D,2,0))</f>
        <v>RoC Facial Moisturisers</v>
      </c>
      <c r="N5694" t="str">
        <f>VLOOKUP(F5694,MD!A:B,2,0)</f>
        <v>YTD 2015</v>
      </c>
    </row>
    <row r="5695" spans="1:14">
      <c r="A5695" t="s">
        <v>133</v>
      </c>
      <c r="B5695" t="s">
        <v>0</v>
      </c>
      <c r="C5695" t="s">
        <v>268</v>
      </c>
      <c r="D5695" t="s">
        <v>248</v>
      </c>
      <c r="E5695" t="s">
        <v>761</v>
      </c>
      <c r="F5695" t="s">
        <v>97</v>
      </c>
      <c r="G5695" s="3">
        <v>146998.87</v>
      </c>
      <c r="H5695" s="3" t="str">
        <f>VLOOKUP($A5695&amp;$C5695&amp;$B5695,Mapping!$C:$G,3,0)</f>
        <v>Beauty</v>
      </c>
      <c r="I5695" t="str">
        <f>VLOOKUP($A5695&amp;$C5695&amp;$B5695,Mapping!$C:$G,4,0)</f>
        <v>ROC</v>
      </c>
      <c r="J5695" t="str">
        <f t="shared" si="89"/>
        <v>RoC Pro-Renove</v>
      </c>
      <c r="K5695" t="str">
        <f>VLOOKUP($A5695&amp;$C5695&amp;$B5695,Mapping!$C:$G,5,0)</f>
        <v>Adult Skin Care</v>
      </c>
      <c r="L5695" t="str">
        <f>VLOOKUP(J5695&amp;H5695,Mapping!J:K,2,0)</f>
        <v>ROC FACIAL ANTIEDAD</v>
      </c>
      <c r="M5695" t="str">
        <f>IF(OR(I5695="PIZ BUIN",I5695="LISTERINE"),VLOOKUP(E5695,MAPEO!C:D,2,0)&amp;" "&amp;H5695,VLOOKUP(E5695,MAPEO!C:D,2,0))</f>
        <v>RoC Facial Moisturisers</v>
      </c>
      <c r="N5695" t="str">
        <f>VLOOKUP(F5695,MD!A:B,2,0)</f>
        <v>YTD 2015</v>
      </c>
    </row>
    <row r="5696" spans="1:14">
      <c r="A5696" t="s">
        <v>133</v>
      </c>
      <c r="B5696" t="s">
        <v>0</v>
      </c>
      <c r="C5696" t="s">
        <v>268</v>
      </c>
      <c r="D5696" t="s">
        <v>248</v>
      </c>
      <c r="E5696" t="s">
        <v>761</v>
      </c>
      <c r="F5696" t="s">
        <v>101</v>
      </c>
      <c r="G5696" s="3">
        <v>25036.22</v>
      </c>
      <c r="H5696" s="3" t="str">
        <f>VLOOKUP($A5696&amp;$C5696&amp;$B5696,Mapping!$C:$G,3,0)</f>
        <v>Beauty</v>
      </c>
      <c r="I5696" t="str">
        <f>VLOOKUP($A5696&amp;$C5696&amp;$B5696,Mapping!$C:$G,4,0)</f>
        <v>ROC</v>
      </c>
      <c r="J5696" t="str">
        <f t="shared" si="89"/>
        <v>RoC Pro-Renove</v>
      </c>
      <c r="K5696" t="str">
        <f>VLOOKUP($A5696&amp;$C5696&amp;$B5696,Mapping!$C:$G,5,0)</f>
        <v>Adult Skin Care</v>
      </c>
      <c r="L5696" t="str">
        <f>VLOOKUP(J5696&amp;H5696,Mapping!J:K,2,0)</f>
        <v>ROC FACIAL ANTIEDAD</v>
      </c>
      <c r="M5696" t="str">
        <f>IF(OR(I5696="PIZ BUIN",I5696="LISTERINE"),VLOOKUP(E5696,MAPEO!C:D,2,0)&amp;" "&amp;H5696,VLOOKUP(E5696,MAPEO!C:D,2,0))</f>
        <v>RoC Facial Moisturisers</v>
      </c>
      <c r="N5696" t="str">
        <f>VLOOKUP(F5696,MD!A:B,2,0)</f>
        <v>YTD 2015</v>
      </c>
    </row>
    <row r="5697" spans="1:14">
      <c r="A5697" t="s">
        <v>133</v>
      </c>
      <c r="B5697" t="s">
        <v>0</v>
      </c>
      <c r="C5697" t="s">
        <v>268</v>
      </c>
      <c r="D5697" t="s">
        <v>248</v>
      </c>
      <c r="E5697" t="s">
        <v>761</v>
      </c>
      <c r="F5697" t="s">
        <v>104</v>
      </c>
      <c r="G5697" s="3">
        <v>30036.34</v>
      </c>
      <c r="H5697" s="3" t="str">
        <f>VLOOKUP($A5697&amp;$C5697&amp;$B5697,Mapping!$C:$G,3,0)</f>
        <v>Beauty</v>
      </c>
      <c r="I5697" t="str">
        <f>VLOOKUP($A5697&amp;$C5697&amp;$B5697,Mapping!$C:$G,4,0)</f>
        <v>ROC</v>
      </c>
      <c r="J5697" t="str">
        <f t="shared" si="89"/>
        <v>RoC Pro-Renove</v>
      </c>
      <c r="K5697" t="str">
        <f>VLOOKUP($A5697&amp;$C5697&amp;$B5697,Mapping!$C:$G,5,0)</f>
        <v>Adult Skin Care</v>
      </c>
      <c r="L5697" t="str">
        <f>VLOOKUP(J5697&amp;H5697,Mapping!J:K,2,0)</f>
        <v>ROC FACIAL ANTIEDAD</v>
      </c>
      <c r="M5697" t="str">
        <f>IF(OR(I5697="PIZ BUIN",I5697="LISTERINE"),VLOOKUP(E5697,MAPEO!C:D,2,0)&amp;" "&amp;H5697,VLOOKUP(E5697,MAPEO!C:D,2,0))</f>
        <v>RoC Facial Moisturisers</v>
      </c>
      <c r="N5697" t="str">
        <f>VLOOKUP(F5697,MD!A:B,2,0)</f>
        <v>YTD 2015</v>
      </c>
    </row>
    <row r="5698" spans="1:14">
      <c r="A5698" t="s">
        <v>133</v>
      </c>
      <c r="B5698" t="s">
        <v>0</v>
      </c>
      <c r="C5698" t="s">
        <v>268</v>
      </c>
      <c r="D5698" t="s">
        <v>248</v>
      </c>
      <c r="E5698" t="s">
        <v>761</v>
      </c>
      <c r="F5698" t="s">
        <v>105</v>
      </c>
      <c r="G5698" s="3">
        <v>36536.57</v>
      </c>
      <c r="H5698" s="3" t="str">
        <f>VLOOKUP($A5698&amp;$C5698&amp;$B5698,Mapping!$C:$G,3,0)</f>
        <v>Beauty</v>
      </c>
      <c r="I5698" t="str">
        <f>VLOOKUP($A5698&amp;$C5698&amp;$B5698,Mapping!$C:$G,4,0)</f>
        <v>ROC</v>
      </c>
      <c r="J5698" t="str">
        <f t="shared" si="89"/>
        <v>RoC Pro-Renove</v>
      </c>
      <c r="K5698" t="str">
        <f>VLOOKUP($A5698&amp;$C5698&amp;$B5698,Mapping!$C:$G,5,0)</f>
        <v>Adult Skin Care</v>
      </c>
      <c r="L5698" t="str">
        <f>VLOOKUP(J5698&amp;H5698,Mapping!J:K,2,0)</f>
        <v>ROC FACIAL ANTIEDAD</v>
      </c>
      <c r="M5698" t="str">
        <f>IF(OR(I5698="PIZ BUIN",I5698="LISTERINE"),VLOOKUP(E5698,MAPEO!C:D,2,0)&amp;" "&amp;H5698,VLOOKUP(E5698,MAPEO!C:D,2,0))</f>
        <v>RoC Facial Moisturisers</v>
      </c>
      <c r="N5698" t="str">
        <f>VLOOKUP(F5698,MD!A:B,2,0)</f>
        <v>YTD 2015</v>
      </c>
    </row>
    <row r="5699" spans="1:14">
      <c r="A5699" t="s">
        <v>133</v>
      </c>
      <c r="B5699" t="s">
        <v>0</v>
      </c>
      <c r="C5699" t="s">
        <v>268</v>
      </c>
      <c r="D5699" t="s">
        <v>248</v>
      </c>
      <c r="E5699" t="s">
        <v>761</v>
      </c>
      <c r="F5699" t="s">
        <v>106</v>
      </c>
      <c r="G5699" s="3">
        <v>15867.51</v>
      </c>
      <c r="H5699" s="3" t="str">
        <f>VLOOKUP($A5699&amp;$C5699&amp;$B5699,Mapping!$C:$G,3,0)</f>
        <v>Beauty</v>
      </c>
      <c r="I5699" t="str">
        <f>VLOOKUP($A5699&amp;$C5699&amp;$B5699,Mapping!$C:$G,4,0)</f>
        <v>ROC</v>
      </c>
      <c r="J5699" t="str">
        <f t="shared" si="89"/>
        <v>RoC Pro-Renove</v>
      </c>
      <c r="K5699" t="str">
        <f>VLOOKUP($A5699&amp;$C5699&amp;$B5699,Mapping!$C:$G,5,0)</f>
        <v>Adult Skin Care</v>
      </c>
      <c r="L5699" t="str">
        <f>VLOOKUP(J5699&amp;H5699,Mapping!J:K,2,0)</f>
        <v>ROC FACIAL ANTIEDAD</v>
      </c>
      <c r="M5699" t="str">
        <f>IF(OR(I5699="PIZ BUIN",I5699="LISTERINE"),VLOOKUP(E5699,MAPEO!C:D,2,0)&amp;" "&amp;H5699,VLOOKUP(E5699,MAPEO!C:D,2,0))</f>
        <v>RoC Facial Moisturisers</v>
      </c>
      <c r="N5699" t="str">
        <f>VLOOKUP(F5699,MD!A:B,2,0)</f>
        <v>YTD 2015</v>
      </c>
    </row>
    <row r="5700" spans="1:14">
      <c r="A5700" t="s">
        <v>133</v>
      </c>
      <c r="B5700" t="s">
        <v>0</v>
      </c>
      <c r="C5700" t="s">
        <v>268</v>
      </c>
      <c r="D5700" t="s">
        <v>248</v>
      </c>
      <c r="E5700" t="s">
        <v>761</v>
      </c>
      <c r="F5700" t="s">
        <v>108</v>
      </c>
      <c r="G5700" s="3">
        <v>10045.07</v>
      </c>
      <c r="H5700" s="3" t="str">
        <f>VLOOKUP($A5700&amp;$C5700&amp;$B5700,Mapping!$C:$G,3,0)</f>
        <v>Beauty</v>
      </c>
      <c r="I5700" t="str">
        <f>VLOOKUP($A5700&amp;$C5700&amp;$B5700,Mapping!$C:$G,4,0)</f>
        <v>ROC</v>
      </c>
      <c r="J5700" t="str">
        <f t="shared" si="89"/>
        <v>RoC Pro-Renove</v>
      </c>
      <c r="K5700" t="str">
        <f>VLOOKUP($A5700&amp;$C5700&amp;$B5700,Mapping!$C:$G,5,0)</f>
        <v>Adult Skin Care</v>
      </c>
      <c r="L5700" t="str">
        <f>VLOOKUP(J5700&amp;H5700,Mapping!J:K,2,0)</f>
        <v>ROC FACIAL ANTIEDAD</v>
      </c>
      <c r="M5700" t="str">
        <f>IF(OR(I5700="PIZ BUIN",I5700="LISTERINE"),VLOOKUP(E5700,MAPEO!C:D,2,0)&amp;" "&amp;H5700,VLOOKUP(E5700,MAPEO!C:D,2,0))</f>
        <v>RoC Facial Moisturisers</v>
      </c>
      <c r="N5700">
        <f>VLOOKUP(F5700,MD!A:B,2,0)</f>
        <v>0</v>
      </c>
    </row>
    <row r="5701" spans="1:14">
      <c r="A5701" t="s">
        <v>133</v>
      </c>
      <c r="B5701" t="s">
        <v>0</v>
      </c>
      <c r="C5701" t="s">
        <v>268</v>
      </c>
      <c r="D5701" t="s">
        <v>248</v>
      </c>
      <c r="E5701" t="s">
        <v>761</v>
      </c>
      <c r="F5701" t="s">
        <v>109</v>
      </c>
      <c r="G5701" s="3">
        <v>66674.23</v>
      </c>
      <c r="H5701" s="3" t="str">
        <f>VLOOKUP($A5701&amp;$C5701&amp;$B5701,Mapping!$C:$G,3,0)</f>
        <v>Beauty</v>
      </c>
      <c r="I5701" t="str">
        <f>VLOOKUP($A5701&amp;$C5701&amp;$B5701,Mapping!$C:$G,4,0)</f>
        <v>ROC</v>
      </c>
      <c r="J5701" t="str">
        <f t="shared" si="89"/>
        <v>RoC Pro-Renove</v>
      </c>
      <c r="K5701" t="str">
        <f>VLOOKUP($A5701&amp;$C5701&amp;$B5701,Mapping!$C:$G,5,0)</f>
        <v>Adult Skin Care</v>
      </c>
      <c r="L5701" t="str">
        <f>VLOOKUP(J5701&amp;H5701,Mapping!J:K,2,0)</f>
        <v>ROC FACIAL ANTIEDAD</v>
      </c>
      <c r="M5701" t="str">
        <f>IF(OR(I5701="PIZ BUIN",I5701="LISTERINE"),VLOOKUP(E5701,MAPEO!C:D,2,0)&amp;" "&amp;H5701,VLOOKUP(E5701,MAPEO!C:D,2,0))</f>
        <v>RoC Facial Moisturisers</v>
      </c>
      <c r="N5701">
        <f>VLOOKUP(F5701,MD!A:B,2,0)</f>
        <v>0</v>
      </c>
    </row>
    <row r="5702" spans="1:14">
      <c r="A5702" t="s">
        <v>133</v>
      </c>
      <c r="B5702" t="s">
        <v>0</v>
      </c>
      <c r="C5702" t="s">
        <v>268</v>
      </c>
      <c r="D5702" t="s">
        <v>248</v>
      </c>
      <c r="E5702" t="s">
        <v>761</v>
      </c>
      <c r="F5702" t="s">
        <v>110</v>
      </c>
      <c r="G5702" s="3">
        <v>32145.61</v>
      </c>
      <c r="H5702" s="3" t="str">
        <f>VLOOKUP($A5702&amp;$C5702&amp;$B5702,Mapping!$C:$G,3,0)</f>
        <v>Beauty</v>
      </c>
      <c r="I5702" t="str">
        <f>VLOOKUP($A5702&amp;$C5702&amp;$B5702,Mapping!$C:$G,4,0)</f>
        <v>ROC</v>
      </c>
      <c r="J5702" t="str">
        <f t="shared" si="89"/>
        <v>RoC Pro-Renove</v>
      </c>
      <c r="K5702" t="str">
        <f>VLOOKUP($A5702&amp;$C5702&amp;$B5702,Mapping!$C:$G,5,0)</f>
        <v>Adult Skin Care</v>
      </c>
      <c r="L5702" t="str">
        <f>VLOOKUP(J5702&amp;H5702,Mapping!J:K,2,0)</f>
        <v>ROC FACIAL ANTIEDAD</v>
      </c>
      <c r="M5702" t="str">
        <f>IF(OR(I5702="PIZ BUIN",I5702="LISTERINE"),VLOOKUP(E5702,MAPEO!C:D,2,0)&amp;" "&amp;H5702,VLOOKUP(E5702,MAPEO!C:D,2,0))</f>
        <v>RoC Facial Moisturisers</v>
      </c>
      <c r="N5702">
        <f>VLOOKUP(F5702,MD!A:B,2,0)</f>
        <v>0</v>
      </c>
    </row>
    <row r="5703" spans="1:14">
      <c r="A5703" t="s">
        <v>133</v>
      </c>
      <c r="B5703" t="s">
        <v>0</v>
      </c>
      <c r="C5703" t="s">
        <v>268</v>
      </c>
      <c r="D5703" t="s">
        <v>248</v>
      </c>
      <c r="E5703" t="s">
        <v>761</v>
      </c>
      <c r="F5703" t="s">
        <v>111</v>
      </c>
      <c r="G5703" s="3">
        <v>63354.68</v>
      </c>
      <c r="H5703" s="3" t="str">
        <f>VLOOKUP($A5703&amp;$C5703&amp;$B5703,Mapping!$C:$G,3,0)</f>
        <v>Beauty</v>
      </c>
      <c r="I5703" t="str">
        <f>VLOOKUP($A5703&amp;$C5703&amp;$B5703,Mapping!$C:$G,4,0)</f>
        <v>ROC</v>
      </c>
      <c r="J5703" t="str">
        <f t="shared" si="89"/>
        <v>RoC Pro-Renove</v>
      </c>
      <c r="K5703" t="str">
        <f>VLOOKUP($A5703&amp;$C5703&amp;$B5703,Mapping!$C:$G,5,0)</f>
        <v>Adult Skin Care</v>
      </c>
      <c r="L5703" t="str">
        <f>VLOOKUP(J5703&amp;H5703,Mapping!J:K,2,0)</f>
        <v>ROC FACIAL ANTIEDAD</v>
      </c>
      <c r="M5703" t="str">
        <f>IF(OR(I5703="PIZ BUIN",I5703="LISTERINE"),VLOOKUP(E5703,MAPEO!C:D,2,0)&amp;" "&amp;H5703,VLOOKUP(E5703,MAPEO!C:D,2,0))</f>
        <v>RoC Facial Moisturisers</v>
      </c>
      <c r="N5703">
        <f>VLOOKUP(F5703,MD!A:B,2,0)</f>
        <v>0</v>
      </c>
    </row>
    <row r="5704" spans="1:14">
      <c r="A5704" t="s">
        <v>133</v>
      </c>
      <c r="B5704" t="s">
        <v>0</v>
      </c>
      <c r="C5704" t="s">
        <v>268</v>
      </c>
      <c r="D5704" t="s">
        <v>248</v>
      </c>
      <c r="E5704" t="s">
        <v>761</v>
      </c>
      <c r="F5704" t="s">
        <v>114</v>
      </c>
      <c r="G5704" s="3">
        <v>34695.06</v>
      </c>
      <c r="H5704" s="3" t="str">
        <f>VLOOKUP($A5704&amp;$C5704&amp;$B5704,Mapping!$C:$G,3,0)</f>
        <v>Beauty</v>
      </c>
      <c r="I5704" t="str">
        <f>VLOOKUP($A5704&amp;$C5704&amp;$B5704,Mapping!$C:$G,4,0)</f>
        <v>ROC</v>
      </c>
      <c r="J5704" t="str">
        <f t="shared" si="89"/>
        <v>RoC Pro-Renove</v>
      </c>
      <c r="K5704" t="str">
        <f>VLOOKUP($A5704&amp;$C5704&amp;$B5704,Mapping!$C:$G,5,0)</f>
        <v>Adult Skin Care</v>
      </c>
      <c r="L5704" t="str">
        <f>VLOOKUP(J5704&amp;H5704,Mapping!J:K,2,0)</f>
        <v>ROC FACIAL ANTIEDAD</v>
      </c>
      <c r="M5704" t="str">
        <f>IF(OR(I5704="PIZ BUIN",I5704="LISTERINE"),VLOOKUP(E5704,MAPEO!C:D,2,0)&amp;" "&amp;H5704,VLOOKUP(E5704,MAPEO!C:D,2,0))</f>
        <v>RoC Facial Moisturisers</v>
      </c>
      <c r="N5704">
        <f>VLOOKUP(F5704,MD!A:B,2,0)</f>
        <v>0</v>
      </c>
    </row>
    <row r="5705" spans="1:14">
      <c r="A5705" t="s">
        <v>133</v>
      </c>
      <c r="B5705" t="s">
        <v>0</v>
      </c>
      <c r="C5705" t="s">
        <v>268</v>
      </c>
      <c r="D5705" t="s">
        <v>248</v>
      </c>
      <c r="E5705" t="s">
        <v>761</v>
      </c>
      <c r="F5705" t="s">
        <v>115</v>
      </c>
      <c r="G5705" s="3">
        <v>35652.81</v>
      </c>
      <c r="H5705" s="3" t="str">
        <f>VLOOKUP($A5705&amp;$C5705&amp;$B5705,Mapping!$C:$G,3,0)</f>
        <v>Beauty</v>
      </c>
      <c r="I5705" t="str">
        <f>VLOOKUP($A5705&amp;$C5705&amp;$B5705,Mapping!$C:$G,4,0)</f>
        <v>ROC</v>
      </c>
      <c r="J5705" t="str">
        <f t="shared" si="89"/>
        <v>RoC Pro-Renove</v>
      </c>
      <c r="K5705" t="str">
        <f>VLOOKUP($A5705&amp;$C5705&amp;$B5705,Mapping!$C:$G,5,0)</f>
        <v>Adult Skin Care</v>
      </c>
      <c r="L5705" t="str">
        <f>VLOOKUP(J5705&amp;H5705,Mapping!J:K,2,0)</f>
        <v>ROC FACIAL ANTIEDAD</v>
      </c>
      <c r="M5705" t="str">
        <f>IF(OR(I5705="PIZ BUIN",I5705="LISTERINE"),VLOOKUP(E5705,MAPEO!C:D,2,0)&amp;" "&amp;H5705,VLOOKUP(E5705,MAPEO!C:D,2,0))</f>
        <v>RoC Facial Moisturisers</v>
      </c>
      <c r="N5705" t="str">
        <f>VLOOKUP(F5705,MD!A:B,2,0)</f>
        <v>YTD 2016</v>
      </c>
    </row>
    <row r="5706" spans="1:14">
      <c r="A5706" t="s">
        <v>133</v>
      </c>
      <c r="B5706" t="s">
        <v>0</v>
      </c>
      <c r="C5706" t="s">
        <v>268</v>
      </c>
      <c r="D5706" t="s">
        <v>248</v>
      </c>
      <c r="E5706" t="s">
        <v>761</v>
      </c>
      <c r="F5706" t="s">
        <v>117</v>
      </c>
      <c r="G5706" s="3">
        <v>17647.560000000001</v>
      </c>
      <c r="H5706" s="3" t="str">
        <f>VLOOKUP($A5706&amp;$C5706&amp;$B5706,Mapping!$C:$G,3,0)</f>
        <v>Beauty</v>
      </c>
      <c r="I5706" t="str">
        <f>VLOOKUP($A5706&amp;$C5706&amp;$B5706,Mapping!$C:$G,4,0)</f>
        <v>ROC</v>
      </c>
      <c r="J5706" t="str">
        <f t="shared" si="89"/>
        <v>RoC Pro-Renove</v>
      </c>
      <c r="K5706" t="str">
        <f>VLOOKUP($A5706&amp;$C5706&amp;$B5706,Mapping!$C:$G,5,0)</f>
        <v>Adult Skin Care</v>
      </c>
      <c r="L5706" t="str">
        <f>VLOOKUP(J5706&amp;H5706,Mapping!J:K,2,0)</f>
        <v>ROC FACIAL ANTIEDAD</v>
      </c>
      <c r="M5706" t="str">
        <f>IF(OR(I5706="PIZ BUIN",I5706="LISTERINE"),VLOOKUP(E5706,MAPEO!C:D,2,0)&amp;" "&amp;H5706,VLOOKUP(E5706,MAPEO!C:D,2,0))</f>
        <v>RoC Facial Moisturisers</v>
      </c>
      <c r="N5706" t="str">
        <f>VLOOKUP(F5706,MD!A:B,2,0)</f>
        <v>YTD 2016</v>
      </c>
    </row>
    <row r="5707" spans="1:14">
      <c r="A5707" t="s">
        <v>133</v>
      </c>
      <c r="B5707" t="s">
        <v>0</v>
      </c>
      <c r="C5707" t="s">
        <v>268</v>
      </c>
      <c r="D5707" t="s">
        <v>248</v>
      </c>
      <c r="E5707" t="s">
        <v>761</v>
      </c>
      <c r="F5707" t="s">
        <v>118</v>
      </c>
      <c r="G5707" s="3">
        <v>49570.81</v>
      </c>
      <c r="H5707" s="3" t="str">
        <f>VLOOKUP($A5707&amp;$C5707&amp;$B5707,Mapping!$C:$G,3,0)</f>
        <v>Beauty</v>
      </c>
      <c r="I5707" t="str">
        <f>VLOOKUP($A5707&amp;$C5707&amp;$B5707,Mapping!$C:$G,4,0)</f>
        <v>ROC</v>
      </c>
      <c r="J5707" t="str">
        <f t="shared" si="89"/>
        <v>RoC Pro-Renove</v>
      </c>
      <c r="K5707" t="str">
        <f>VLOOKUP($A5707&amp;$C5707&amp;$B5707,Mapping!$C:$G,5,0)</f>
        <v>Adult Skin Care</v>
      </c>
      <c r="L5707" t="str">
        <f>VLOOKUP(J5707&amp;H5707,Mapping!J:K,2,0)</f>
        <v>ROC FACIAL ANTIEDAD</v>
      </c>
      <c r="M5707" t="str">
        <f>IF(OR(I5707="PIZ BUIN",I5707="LISTERINE"),VLOOKUP(E5707,MAPEO!C:D,2,0)&amp;" "&amp;H5707,VLOOKUP(E5707,MAPEO!C:D,2,0))</f>
        <v>RoC Facial Moisturisers</v>
      </c>
      <c r="N5707" t="str">
        <f>VLOOKUP(F5707,MD!A:B,2,0)</f>
        <v>YTD 2016</v>
      </c>
    </row>
    <row r="5708" spans="1:14">
      <c r="A5708" t="s">
        <v>133</v>
      </c>
      <c r="B5708" t="s">
        <v>0</v>
      </c>
      <c r="C5708" t="s">
        <v>268</v>
      </c>
      <c r="D5708" t="s">
        <v>248</v>
      </c>
      <c r="E5708" t="s">
        <v>762</v>
      </c>
      <c r="F5708" t="s">
        <v>95</v>
      </c>
      <c r="G5708" s="3">
        <v>688.56</v>
      </c>
      <c r="H5708" s="3" t="str">
        <f>VLOOKUP($A5708&amp;$C5708&amp;$B5708,Mapping!$C:$G,3,0)</f>
        <v>Beauty</v>
      </c>
      <c r="I5708" t="str">
        <f>VLOOKUP($A5708&amp;$C5708&amp;$B5708,Mapping!$C:$G,4,0)</f>
        <v>ROC</v>
      </c>
      <c r="J5708" t="str">
        <f t="shared" si="89"/>
        <v>RoC Pro-Sublime</v>
      </c>
      <c r="K5708" t="str">
        <f>VLOOKUP($A5708&amp;$C5708&amp;$B5708,Mapping!$C:$G,5,0)</f>
        <v>Adult Skin Care</v>
      </c>
      <c r="L5708" t="str">
        <f>VLOOKUP(J5708&amp;H5708,Mapping!J:K,2,0)</f>
        <v>ROC FACIAL ANTIEDAD</v>
      </c>
      <c r="M5708" t="str">
        <f>IF(OR(I5708="PIZ BUIN",I5708="LISTERINE"),VLOOKUP(E5708,MAPEO!C:D,2,0)&amp;" "&amp;H5708,VLOOKUP(E5708,MAPEO!C:D,2,0))</f>
        <v>RoC Facial Moisturisers</v>
      </c>
      <c r="N5708" t="str">
        <f>VLOOKUP(F5708,MD!A:B,2,0)</f>
        <v>YTD 2015</v>
      </c>
    </row>
    <row r="5709" spans="1:14">
      <c r="A5709" t="s">
        <v>133</v>
      </c>
      <c r="B5709" t="s">
        <v>0</v>
      </c>
      <c r="C5709" t="s">
        <v>268</v>
      </c>
      <c r="D5709" t="s">
        <v>248</v>
      </c>
      <c r="E5709" t="s">
        <v>762</v>
      </c>
      <c r="F5709" t="s">
        <v>96</v>
      </c>
      <c r="G5709" s="3">
        <v>124155.18</v>
      </c>
      <c r="H5709" s="3" t="str">
        <f>VLOOKUP($A5709&amp;$C5709&amp;$B5709,Mapping!$C:$G,3,0)</f>
        <v>Beauty</v>
      </c>
      <c r="I5709" t="str">
        <f>VLOOKUP($A5709&amp;$C5709&amp;$B5709,Mapping!$C:$G,4,0)</f>
        <v>ROC</v>
      </c>
      <c r="J5709" t="str">
        <f t="shared" si="89"/>
        <v>RoC Pro-Sublime</v>
      </c>
      <c r="K5709" t="str">
        <f>VLOOKUP($A5709&amp;$C5709&amp;$B5709,Mapping!$C:$G,5,0)</f>
        <v>Adult Skin Care</v>
      </c>
      <c r="L5709" t="str">
        <f>VLOOKUP(J5709&amp;H5709,Mapping!J:K,2,0)</f>
        <v>ROC FACIAL ANTIEDAD</v>
      </c>
      <c r="M5709" t="str">
        <f>IF(OR(I5709="PIZ BUIN",I5709="LISTERINE"),VLOOKUP(E5709,MAPEO!C:D,2,0)&amp;" "&amp;H5709,VLOOKUP(E5709,MAPEO!C:D,2,0))</f>
        <v>RoC Facial Moisturisers</v>
      </c>
      <c r="N5709" t="str">
        <f>VLOOKUP(F5709,MD!A:B,2,0)</f>
        <v>YTD 2015</v>
      </c>
    </row>
    <row r="5710" spans="1:14">
      <c r="A5710" t="s">
        <v>133</v>
      </c>
      <c r="B5710" t="s">
        <v>0</v>
      </c>
      <c r="C5710" t="s">
        <v>268</v>
      </c>
      <c r="D5710" t="s">
        <v>248</v>
      </c>
      <c r="E5710" t="s">
        <v>762</v>
      </c>
      <c r="F5710" t="s">
        <v>97</v>
      </c>
      <c r="G5710" s="3">
        <v>38104.78</v>
      </c>
      <c r="H5710" s="3" t="str">
        <f>VLOOKUP($A5710&amp;$C5710&amp;$B5710,Mapping!$C:$G,3,0)</f>
        <v>Beauty</v>
      </c>
      <c r="I5710" t="str">
        <f>VLOOKUP($A5710&amp;$C5710&amp;$B5710,Mapping!$C:$G,4,0)</f>
        <v>ROC</v>
      </c>
      <c r="J5710" t="str">
        <f t="shared" si="89"/>
        <v>RoC Pro-Sublime</v>
      </c>
      <c r="K5710" t="str">
        <f>VLOOKUP($A5710&amp;$C5710&amp;$B5710,Mapping!$C:$G,5,0)</f>
        <v>Adult Skin Care</v>
      </c>
      <c r="L5710" t="str">
        <f>VLOOKUP(J5710&amp;H5710,Mapping!J:K,2,0)</f>
        <v>ROC FACIAL ANTIEDAD</v>
      </c>
      <c r="M5710" t="str">
        <f>IF(OR(I5710="PIZ BUIN",I5710="LISTERINE"),VLOOKUP(E5710,MAPEO!C:D,2,0)&amp;" "&amp;H5710,VLOOKUP(E5710,MAPEO!C:D,2,0))</f>
        <v>RoC Facial Moisturisers</v>
      </c>
      <c r="N5710" t="str">
        <f>VLOOKUP(F5710,MD!A:B,2,0)</f>
        <v>YTD 2015</v>
      </c>
    </row>
    <row r="5711" spans="1:14">
      <c r="A5711" t="s">
        <v>133</v>
      </c>
      <c r="B5711" t="s">
        <v>0</v>
      </c>
      <c r="C5711" t="s">
        <v>268</v>
      </c>
      <c r="D5711" t="s">
        <v>248</v>
      </c>
      <c r="E5711" t="s">
        <v>762</v>
      </c>
      <c r="F5711" t="s">
        <v>101</v>
      </c>
      <c r="G5711" s="3">
        <v>21061.45</v>
      </c>
      <c r="H5711" s="3" t="str">
        <f>VLOOKUP($A5711&amp;$C5711&amp;$B5711,Mapping!$C:$G,3,0)</f>
        <v>Beauty</v>
      </c>
      <c r="I5711" t="str">
        <f>VLOOKUP($A5711&amp;$C5711&amp;$B5711,Mapping!$C:$G,4,0)</f>
        <v>ROC</v>
      </c>
      <c r="J5711" t="str">
        <f t="shared" si="89"/>
        <v>RoC Pro-Sublime</v>
      </c>
      <c r="K5711" t="str">
        <f>VLOOKUP($A5711&amp;$C5711&amp;$B5711,Mapping!$C:$G,5,0)</f>
        <v>Adult Skin Care</v>
      </c>
      <c r="L5711" t="str">
        <f>VLOOKUP(J5711&amp;H5711,Mapping!J:K,2,0)</f>
        <v>ROC FACIAL ANTIEDAD</v>
      </c>
      <c r="M5711" t="str">
        <f>IF(OR(I5711="PIZ BUIN",I5711="LISTERINE"),VLOOKUP(E5711,MAPEO!C:D,2,0)&amp;" "&amp;H5711,VLOOKUP(E5711,MAPEO!C:D,2,0))</f>
        <v>RoC Facial Moisturisers</v>
      </c>
      <c r="N5711" t="str">
        <f>VLOOKUP(F5711,MD!A:B,2,0)</f>
        <v>YTD 2015</v>
      </c>
    </row>
    <row r="5712" spans="1:14">
      <c r="A5712" t="s">
        <v>133</v>
      </c>
      <c r="B5712" t="s">
        <v>0</v>
      </c>
      <c r="C5712" t="s">
        <v>268</v>
      </c>
      <c r="D5712" t="s">
        <v>248</v>
      </c>
      <c r="E5712" t="s">
        <v>762</v>
      </c>
      <c r="F5712" t="s">
        <v>104</v>
      </c>
      <c r="G5712" s="3">
        <v>17690.91</v>
      </c>
      <c r="H5712" s="3" t="str">
        <f>VLOOKUP($A5712&amp;$C5712&amp;$B5712,Mapping!$C:$G,3,0)</f>
        <v>Beauty</v>
      </c>
      <c r="I5712" t="str">
        <f>VLOOKUP($A5712&amp;$C5712&amp;$B5712,Mapping!$C:$G,4,0)</f>
        <v>ROC</v>
      </c>
      <c r="J5712" t="str">
        <f t="shared" si="89"/>
        <v>RoC Pro-Sublime</v>
      </c>
      <c r="K5712" t="str">
        <f>VLOOKUP($A5712&amp;$C5712&amp;$B5712,Mapping!$C:$G,5,0)</f>
        <v>Adult Skin Care</v>
      </c>
      <c r="L5712" t="str">
        <f>VLOOKUP(J5712&amp;H5712,Mapping!J:K,2,0)</f>
        <v>ROC FACIAL ANTIEDAD</v>
      </c>
      <c r="M5712" t="str">
        <f>IF(OR(I5712="PIZ BUIN",I5712="LISTERINE"),VLOOKUP(E5712,MAPEO!C:D,2,0)&amp;" "&amp;H5712,VLOOKUP(E5712,MAPEO!C:D,2,0))</f>
        <v>RoC Facial Moisturisers</v>
      </c>
      <c r="N5712" t="str">
        <f>VLOOKUP(F5712,MD!A:B,2,0)</f>
        <v>YTD 2015</v>
      </c>
    </row>
    <row r="5713" spans="1:14">
      <c r="A5713" t="s">
        <v>133</v>
      </c>
      <c r="B5713" t="s">
        <v>0</v>
      </c>
      <c r="C5713" t="s">
        <v>268</v>
      </c>
      <c r="D5713" t="s">
        <v>248</v>
      </c>
      <c r="E5713" t="s">
        <v>762</v>
      </c>
      <c r="F5713" t="s">
        <v>105</v>
      </c>
      <c r="G5713" s="3">
        <v>18076.84</v>
      </c>
      <c r="H5713" s="3" t="str">
        <f>VLOOKUP($A5713&amp;$C5713&amp;$B5713,Mapping!$C:$G,3,0)</f>
        <v>Beauty</v>
      </c>
      <c r="I5713" t="str">
        <f>VLOOKUP($A5713&amp;$C5713&amp;$B5713,Mapping!$C:$G,4,0)</f>
        <v>ROC</v>
      </c>
      <c r="J5713" t="str">
        <f t="shared" si="89"/>
        <v>RoC Pro-Sublime</v>
      </c>
      <c r="K5713" t="str">
        <f>VLOOKUP($A5713&amp;$C5713&amp;$B5713,Mapping!$C:$G,5,0)</f>
        <v>Adult Skin Care</v>
      </c>
      <c r="L5713" t="str">
        <f>VLOOKUP(J5713&amp;H5713,Mapping!J:K,2,0)</f>
        <v>ROC FACIAL ANTIEDAD</v>
      </c>
      <c r="M5713" t="str">
        <f>IF(OR(I5713="PIZ BUIN",I5713="LISTERINE"),VLOOKUP(E5713,MAPEO!C:D,2,0)&amp;" "&amp;H5713,VLOOKUP(E5713,MAPEO!C:D,2,0))</f>
        <v>RoC Facial Moisturisers</v>
      </c>
      <c r="N5713" t="str">
        <f>VLOOKUP(F5713,MD!A:B,2,0)</f>
        <v>YTD 2015</v>
      </c>
    </row>
    <row r="5714" spans="1:14">
      <c r="A5714" t="s">
        <v>133</v>
      </c>
      <c r="B5714" t="s">
        <v>0</v>
      </c>
      <c r="C5714" t="s">
        <v>268</v>
      </c>
      <c r="D5714" t="s">
        <v>248</v>
      </c>
      <c r="E5714" t="s">
        <v>762</v>
      </c>
      <c r="F5714" t="s">
        <v>106</v>
      </c>
      <c r="G5714" s="3">
        <v>35404.58</v>
      </c>
      <c r="H5714" s="3" t="str">
        <f>VLOOKUP($A5714&amp;$C5714&amp;$B5714,Mapping!$C:$G,3,0)</f>
        <v>Beauty</v>
      </c>
      <c r="I5714" t="str">
        <f>VLOOKUP($A5714&amp;$C5714&amp;$B5714,Mapping!$C:$G,4,0)</f>
        <v>ROC</v>
      </c>
      <c r="J5714" t="str">
        <f t="shared" si="89"/>
        <v>RoC Pro-Sublime</v>
      </c>
      <c r="K5714" t="str">
        <f>VLOOKUP($A5714&amp;$C5714&amp;$B5714,Mapping!$C:$G,5,0)</f>
        <v>Adult Skin Care</v>
      </c>
      <c r="L5714" t="str">
        <f>VLOOKUP(J5714&amp;H5714,Mapping!J:K,2,0)</f>
        <v>ROC FACIAL ANTIEDAD</v>
      </c>
      <c r="M5714" t="str">
        <f>IF(OR(I5714="PIZ BUIN",I5714="LISTERINE"),VLOOKUP(E5714,MAPEO!C:D,2,0)&amp;" "&amp;H5714,VLOOKUP(E5714,MAPEO!C:D,2,0))</f>
        <v>RoC Facial Moisturisers</v>
      </c>
      <c r="N5714" t="str">
        <f>VLOOKUP(F5714,MD!A:B,2,0)</f>
        <v>YTD 2015</v>
      </c>
    </row>
    <row r="5715" spans="1:14">
      <c r="A5715" t="s">
        <v>133</v>
      </c>
      <c r="B5715" t="s">
        <v>0</v>
      </c>
      <c r="C5715" t="s">
        <v>268</v>
      </c>
      <c r="D5715" t="s">
        <v>248</v>
      </c>
      <c r="E5715" t="s">
        <v>762</v>
      </c>
      <c r="F5715" t="s">
        <v>108</v>
      </c>
      <c r="G5715" s="3">
        <v>11503.16</v>
      </c>
      <c r="H5715" s="3" t="str">
        <f>VLOOKUP($A5715&amp;$C5715&amp;$B5715,Mapping!$C:$G,3,0)</f>
        <v>Beauty</v>
      </c>
      <c r="I5715" t="str">
        <f>VLOOKUP($A5715&amp;$C5715&amp;$B5715,Mapping!$C:$G,4,0)</f>
        <v>ROC</v>
      </c>
      <c r="J5715" t="str">
        <f t="shared" si="89"/>
        <v>RoC Pro-Sublime</v>
      </c>
      <c r="K5715" t="str">
        <f>VLOOKUP($A5715&amp;$C5715&amp;$B5715,Mapping!$C:$G,5,0)</f>
        <v>Adult Skin Care</v>
      </c>
      <c r="L5715" t="str">
        <f>VLOOKUP(J5715&amp;H5715,Mapping!J:K,2,0)</f>
        <v>ROC FACIAL ANTIEDAD</v>
      </c>
      <c r="M5715" t="str">
        <f>IF(OR(I5715="PIZ BUIN",I5715="LISTERINE"),VLOOKUP(E5715,MAPEO!C:D,2,0)&amp;" "&amp;H5715,VLOOKUP(E5715,MAPEO!C:D,2,0))</f>
        <v>RoC Facial Moisturisers</v>
      </c>
      <c r="N5715">
        <f>VLOOKUP(F5715,MD!A:B,2,0)</f>
        <v>0</v>
      </c>
    </row>
    <row r="5716" spans="1:14">
      <c r="A5716" t="s">
        <v>133</v>
      </c>
      <c r="B5716" t="s">
        <v>0</v>
      </c>
      <c r="C5716" t="s">
        <v>268</v>
      </c>
      <c r="D5716" t="s">
        <v>248</v>
      </c>
      <c r="E5716" t="s">
        <v>762</v>
      </c>
      <c r="F5716" t="s">
        <v>109</v>
      </c>
      <c r="G5716" s="3">
        <v>65952.62</v>
      </c>
      <c r="H5716" s="3" t="str">
        <f>VLOOKUP($A5716&amp;$C5716&amp;$B5716,Mapping!$C:$G,3,0)</f>
        <v>Beauty</v>
      </c>
      <c r="I5716" t="str">
        <f>VLOOKUP($A5716&amp;$C5716&amp;$B5716,Mapping!$C:$G,4,0)</f>
        <v>ROC</v>
      </c>
      <c r="J5716" t="str">
        <f t="shared" si="89"/>
        <v>RoC Pro-Sublime</v>
      </c>
      <c r="K5716" t="str">
        <f>VLOOKUP($A5716&amp;$C5716&amp;$B5716,Mapping!$C:$G,5,0)</f>
        <v>Adult Skin Care</v>
      </c>
      <c r="L5716" t="str">
        <f>VLOOKUP(J5716&amp;H5716,Mapping!J:K,2,0)</f>
        <v>ROC FACIAL ANTIEDAD</v>
      </c>
      <c r="M5716" t="str">
        <f>IF(OR(I5716="PIZ BUIN",I5716="LISTERINE"),VLOOKUP(E5716,MAPEO!C:D,2,0)&amp;" "&amp;H5716,VLOOKUP(E5716,MAPEO!C:D,2,0))</f>
        <v>RoC Facial Moisturisers</v>
      </c>
      <c r="N5716">
        <f>VLOOKUP(F5716,MD!A:B,2,0)</f>
        <v>0</v>
      </c>
    </row>
    <row r="5717" spans="1:14">
      <c r="A5717" t="s">
        <v>133</v>
      </c>
      <c r="B5717" t="s">
        <v>0</v>
      </c>
      <c r="C5717" t="s">
        <v>268</v>
      </c>
      <c r="D5717" t="s">
        <v>248</v>
      </c>
      <c r="E5717" t="s">
        <v>762</v>
      </c>
      <c r="F5717" t="s">
        <v>110</v>
      </c>
      <c r="G5717" s="3">
        <v>15921.51</v>
      </c>
      <c r="H5717" s="3" t="str">
        <f>VLOOKUP($A5717&amp;$C5717&amp;$B5717,Mapping!$C:$G,3,0)</f>
        <v>Beauty</v>
      </c>
      <c r="I5717" t="str">
        <f>VLOOKUP($A5717&amp;$C5717&amp;$B5717,Mapping!$C:$G,4,0)</f>
        <v>ROC</v>
      </c>
      <c r="J5717" t="str">
        <f t="shared" si="89"/>
        <v>RoC Pro-Sublime</v>
      </c>
      <c r="K5717" t="str">
        <f>VLOOKUP($A5717&amp;$C5717&amp;$B5717,Mapping!$C:$G,5,0)</f>
        <v>Adult Skin Care</v>
      </c>
      <c r="L5717" t="str">
        <f>VLOOKUP(J5717&amp;H5717,Mapping!J:K,2,0)</f>
        <v>ROC FACIAL ANTIEDAD</v>
      </c>
      <c r="M5717" t="str">
        <f>IF(OR(I5717="PIZ BUIN",I5717="LISTERINE"),VLOOKUP(E5717,MAPEO!C:D,2,0)&amp;" "&amp;H5717,VLOOKUP(E5717,MAPEO!C:D,2,0))</f>
        <v>RoC Facial Moisturisers</v>
      </c>
      <c r="N5717">
        <f>VLOOKUP(F5717,MD!A:B,2,0)</f>
        <v>0</v>
      </c>
    </row>
    <row r="5718" spans="1:14">
      <c r="A5718" t="s">
        <v>133</v>
      </c>
      <c r="B5718" t="s">
        <v>0</v>
      </c>
      <c r="C5718" t="s">
        <v>268</v>
      </c>
      <c r="D5718" t="s">
        <v>248</v>
      </c>
      <c r="E5718" t="s">
        <v>762</v>
      </c>
      <c r="F5718" t="s">
        <v>111</v>
      </c>
      <c r="G5718" s="3">
        <v>70640.800000000003</v>
      </c>
      <c r="H5718" s="3" t="str">
        <f>VLOOKUP($A5718&amp;$C5718&amp;$B5718,Mapping!$C:$G,3,0)</f>
        <v>Beauty</v>
      </c>
      <c r="I5718" t="str">
        <f>VLOOKUP($A5718&amp;$C5718&amp;$B5718,Mapping!$C:$G,4,0)</f>
        <v>ROC</v>
      </c>
      <c r="J5718" t="str">
        <f t="shared" si="89"/>
        <v>RoC Pro-Sublime</v>
      </c>
      <c r="K5718" t="str">
        <f>VLOOKUP($A5718&amp;$C5718&amp;$B5718,Mapping!$C:$G,5,0)</f>
        <v>Adult Skin Care</v>
      </c>
      <c r="L5718" t="str">
        <f>VLOOKUP(J5718&amp;H5718,Mapping!J:K,2,0)</f>
        <v>ROC FACIAL ANTIEDAD</v>
      </c>
      <c r="M5718" t="str">
        <f>IF(OR(I5718="PIZ BUIN",I5718="LISTERINE"),VLOOKUP(E5718,MAPEO!C:D,2,0)&amp;" "&amp;H5718,VLOOKUP(E5718,MAPEO!C:D,2,0))</f>
        <v>RoC Facial Moisturisers</v>
      </c>
      <c r="N5718">
        <f>VLOOKUP(F5718,MD!A:B,2,0)</f>
        <v>0</v>
      </c>
    </row>
    <row r="5719" spans="1:14">
      <c r="A5719" t="s">
        <v>133</v>
      </c>
      <c r="B5719" t="s">
        <v>0</v>
      </c>
      <c r="C5719" t="s">
        <v>268</v>
      </c>
      <c r="D5719" t="s">
        <v>248</v>
      </c>
      <c r="E5719" t="s">
        <v>762</v>
      </c>
      <c r="F5719" t="s">
        <v>114</v>
      </c>
      <c r="G5719" s="3">
        <v>31637.03</v>
      </c>
      <c r="H5719" s="3" t="str">
        <f>VLOOKUP($A5719&amp;$C5719&amp;$B5719,Mapping!$C:$G,3,0)</f>
        <v>Beauty</v>
      </c>
      <c r="I5719" t="str">
        <f>VLOOKUP($A5719&amp;$C5719&amp;$B5719,Mapping!$C:$G,4,0)</f>
        <v>ROC</v>
      </c>
      <c r="J5719" t="str">
        <f t="shared" si="89"/>
        <v>RoC Pro-Sublime</v>
      </c>
      <c r="K5719" t="str">
        <f>VLOOKUP($A5719&amp;$C5719&amp;$B5719,Mapping!$C:$G,5,0)</f>
        <v>Adult Skin Care</v>
      </c>
      <c r="L5719" t="str">
        <f>VLOOKUP(J5719&amp;H5719,Mapping!J:K,2,0)</f>
        <v>ROC FACIAL ANTIEDAD</v>
      </c>
      <c r="M5719" t="str">
        <f>IF(OR(I5719="PIZ BUIN",I5719="LISTERINE"),VLOOKUP(E5719,MAPEO!C:D,2,0)&amp;" "&amp;H5719,VLOOKUP(E5719,MAPEO!C:D,2,0))</f>
        <v>RoC Facial Moisturisers</v>
      </c>
      <c r="N5719">
        <f>VLOOKUP(F5719,MD!A:B,2,0)</f>
        <v>0</v>
      </c>
    </row>
    <row r="5720" spans="1:14">
      <c r="A5720" t="s">
        <v>133</v>
      </c>
      <c r="B5720" t="s">
        <v>0</v>
      </c>
      <c r="C5720" t="s">
        <v>268</v>
      </c>
      <c r="D5720" t="s">
        <v>248</v>
      </c>
      <c r="E5720" t="s">
        <v>762</v>
      </c>
      <c r="F5720" t="s">
        <v>115</v>
      </c>
      <c r="G5720" s="3">
        <v>23935.84</v>
      </c>
      <c r="H5720" s="3" t="str">
        <f>VLOOKUP($A5720&amp;$C5720&amp;$B5720,Mapping!$C:$G,3,0)</f>
        <v>Beauty</v>
      </c>
      <c r="I5720" t="str">
        <f>VLOOKUP($A5720&amp;$C5720&amp;$B5720,Mapping!$C:$G,4,0)</f>
        <v>ROC</v>
      </c>
      <c r="J5720" t="str">
        <f t="shared" si="89"/>
        <v>RoC Pro-Sublime</v>
      </c>
      <c r="K5720" t="str">
        <f>VLOOKUP($A5720&amp;$C5720&amp;$B5720,Mapping!$C:$G,5,0)</f>
        <v>Adult Skin Care</v>
      </c>
      <c r="L5720" t="str">
        <f>VLOOKUP(J5720&amp;H5720,Mapping!J:K,2,0)</f>
        <v>ROC FACIAL ANTIEDAD</v>
      </c>
      <c r="M5720" t="str">
        <f>IF(OR(I5720="PIZ BUIN",I5720="LISTERINE"),VLOOKUP(E5720,MAPEO!C:D,2,0)&amp;" "&amp;H5720,VLOOKUP(E5720,MAPEO!C:D,2,0))</f>
        <v>RoC Facial Moisturisers</v>
      </c>
      <c r="N5720" t="str">
        <f>VLOOKUP(F5720,MD!A:B,2,0)</f>
        <v>YTD 2016</v>
      </c>
    </row>
    <row r="5721" spans="1:14">
      <c r="A5721" t="s">
        <v>133</v>
      </c>
      <c r="B5721" t="s">
        <v>0</v>
      </c>
      <c r="C5721" t="s">
        <v>268</v>
      </c>
      <c r="D5721" t="s">
        <v>248</v>
      </c>
      <c r="E5721" t="s">
        <v>762</v>
      </c>
      <c r="F5721" t="s">
        <v>117</v>
      </c>
      <c r="G5721" s="3">
        <v>15860.34</v>
      </c>
      <c r="H5721" s="3" t="str">
        <f>VLOOKUP($A5721&amp;$C5721&amp;$B5721,Mapping!$C:$G,3,0)</f>
        <v>Beauty</v>
      </c>
      <c r="I5721" t="str">
        <f>VLOOKUP($A5721&amp;$C5721&amp;$B5721,Mapping!$C:$G,4,0)</f>
        <v>ROC</v>
      </c>
      <c r="J5721" t="str">
        <f t="shared" si="89"/>
        <v>RoC Pro-Sublime</v>
      </c>
      <c r="K5721" t="str">
        <f>VLOOKUP($A5721&amp;$C5721&amp;$B5721,Mapping!$C:$G,5,0)</f>
        <v>Adult Skin Care</v>
      </c>
      <c r="L5721" t="str">
        <f>VLOOKUP(J5721&amp;H5721,Mapping!J:K,2,0)</f>
        <v>ROC FACIAL ANTIEDAD</v>
      </c>
      <c r="M5721" t="str">
        <f>IF(OR(I5721="PIZ BUIN",I5721="LISTERINE"),VLOOKUP(E5721,MAPEO!C:D,2,0)&amp;" "&amp;H5721,VLOOKUP(E5721,MAPEO!C:D,2,0))</f>
        <v>RoC Facial Moisturisers</v>
      </c>
      <c r="N5721" t="str">
        <f>VLOOKUP(F5721,MD!A:B,2,0)</f>
        <v>YTD 2016</v>
      </c>
    </row>
    <row r="5722" spans="1:14">
      <c r="A5722" t="s">
        <v>133</v>
      </c>
      <c r="B5722" t="s">
        <v>0</v>
      </c>
      <c r="C5722" t="s">
        <v>268</v>
      </c>
      <c r="D5722" t="s">
        <v>248</v>
      </c>
      <c r="E5722" t="s">
        <v>762</v>
      </c>
      <c r="F5722" t="s">
        <v>118</v>
      </c>
      <c r="G5722" s="3">
        <v>35921.4</v>
      </c>
      <c r="H5722" s="3" t="str">
        <f>VLOOKUP($A5722&amp;$C5722&amp;$B5722,Mapping!$C:$G,3,0)</f>
        <v>Beauty</v>
      </c>
      <c r="I5722" t="str">
        <f>VLOOKUP($A5722&amp;$C5722&amp;$B5722,Mapping!$C:$G,4,0)</f>
        <v>ROC</v>
      </c>
      <c r="J5722" t="str">
        <f t="shared" si="89"/>
        <v>RoC Pro-Sublime</v>
      </c>
      <c r="K5722" t="str">
        <f>VLOOKUP($A5722&amp;$C5722&amp;$B5722,Mapping!$C:$G,5,0)</f>
        <v>Adult Skin Care</v>
      </c>
      <c r="L5722" t="str">
        <f>VLOOKUP(J5722&amp;H5722,Mapping!J:K,2,0)</f>
        <v>ROC FACIAL ANTIEDAD</v>
      </c>
      <c r="M5722" t="str">
        <f>IF(OR(I5722="PIZ BUIN",I5722="LISTERINE"),VLOOKUP(E5722,MAPEO!C:D,2,0)&amp;" "&amp;H5722,VLOOKUP(E5722,MAPEO!C:D,2,0))</f>
        <v>RoC Facial Moisturisers</v>
      </c>
      <c r="N5722" t="str">
        <f>VLOOKUP(F5722,MD!A:B,2,0)</f>
        <v>YTD 2016</v>
      </c>
    </row>
    <row r="5723" spans="1:14">
      <c r="A5723" t="s">
        <v>133</v>
      </c>
      <c r="B5723" t="s">
        <v>0</v>
      </c>
      <c r="C5723" t="s">
        <v>268</v>
      </c>
      <c r="D5723" t="s">
        <v>244</v>
      </c>
      <c r="E5723" t="s">
        <v>763</v>
      </c>
      <c r="F5723" t="s">
        <v>482</v>
      </c>
      <c r="G5723" s="3">
        <v>23492.94</v>
      </c>
      <c r="H5723" s="3" t="str">
        <f>VLOOKUP($A5723&amp;$C5723&amp;$B5723,Mapping!$C:$G,3,0)</f>
        <v>Beauty</v>
      </c>
      <c r="I5723" t="str">
        <f>VLOOKUP($A5723&amp;$C5723&amp;$B5723,Mapping!$C:$G,4,0)</f>
        <v>ROC</v>
      </c>
      <c r="J5723" t="str">
        <f t="shared" si="89"/>
        <v>RoC Complete Lift</v>
      </c>
      <c r="K5723" t="str">
        <f>VLOOKUP($A5723&amp;$C5723&amp;$B5723,Mapping!$C:$G,5,0)</f>
        <v>Adult Skin Care</v>
      </c>
      <c r="L5723" t="str">
        <f>VLOOKUP(J5723&amp;H5723,Mapping!J:K,2,0)</f>
        <v>ROC FACIAL-OLD</v>
      </c>
      <c r="M5723" t="str">
        <f>IF(OR(I5723="PIZ BUIN",I5723="LISTERINE"),VLOOKUP(E5723,MAPEO!C:D,2,0)&amp;" "&amp;H5723,VLOOKUP(E5723,MAPEO!C:D,2,0))</f>
        <v>RoC Facial Others</v>
      </c>
      <c r="N5723">
        <f>VLOOKUP(F5723,MD!A:B,2,0)</f>
        <v>0</v>
      </c>
    </row>
    <row r="5724" spans="1:14">
      <c r="A5724" t="s">
        <v>133</v>
      </c>
      <c r="B5724" t="s">
        <v>0</v>
      </c>
      <c r="C5724" t="s">
        <v>268</v>
      </c>
      <c r="D5724" t="s">
        <v>244</v>
      </c>
      <c r="E5724" t="s">
        <v>763</v>
      </c>
      <c r="F5724" t="s">
        <v>483</v>
      </c>
      <c r="G5724" s="3">
        <v>63383.37</v>
      </c>
      <c r="H5724" s="3" t="str">
        <f>VLOOKUP($A5724&amp;$C5724&amp;$B5724,Mapping!$C:$G,3,0)</f>
        <v>Beauty</v>
      </c>
      <c r="I5724" t="str">
        <f>VLOOKUP($A5724&amp;$C5724&amp;$B5724,Mapping!$C:$G,4,0)</f>
        <v>ROC</v>
      </c>
      <c r="J5724" t="str">
        <f t="shared" si="89"/>
        <v>RoC Complete Lift</v>
      </c>
      <c r="K5724" t="str">
        <f>VLOOKUP($A5724&amp;$C5724&amp;$B5724,Mapping!$C:$G,5,0)</f>
        <v>Adult Skin Care</v>
      </c>
      <c r="L5724" t="str">
        <f>VLOOKUP(J5724&amp;H5724,Mapping!J:K,2,0)</f>
        <v>ROC FACIAL-OLD</v>
      </c>
      <c r="M5724" t="str">
        <f>IF(OR(I5724="PIZ BUIN",I5724="LISTERINE"),VLOOKUP(E5724,MAPEO!C:D,2,0)&amp;" "&amp;H5724,VLOOKUP(E5724,MAPEO!C:D,2,0))</f>
        <v>RoC Facial Others</v>
      </c>
      <c r="N5724">
        <f>VLOOKUP(F5724,MD!A:B,2,0)</f>
        <v>0</v>
      </c>
    </row>
    <row r="5725" spans="1:14">
      <c r="A5725" t="s">
        <v>133</v>
      </c>
      <c r="B5725" t="s">
        <v>0</v>
      </c>
      <c r="C5725" t="s">
        <v>268</v>
      </c>
      <c r="D5725" t="s">
        <v>244</v>
      </c>
      <c r="E5725" t="s">
        <v>763</v>
      </c>
      <c r="F5725" t="s">
        <v>484</v>
      </c>
      <c r="G5725" s="3">
        <v>75468.179999999993</v>
      </c>
      <c r="H5725" s="3" t="str">
        <f>VLOOKUP($A5725&amp;$C5725&amp;$B5725,Mapping!$C:$G,3,0)</f>
        <v>Beauty</v>
      </c>
      <c r="I5725" t="str">
        <f>VLOOKUP($A5725&amp;$C5725&amp;$B5725,Mapping!$C:$G,4,0)</f>
        <v>ROC</v>
      </c>
      <c r="J5725" t="str">
        <f t="shared" si="89"/>
        <v>RoC Complete Lift</v>
      </c>
      <c r="K5725" t="str">
        <f>VLOOKUP($A5725&amp;$C5725&amp;$B5725,Mapping!$C:$G,5,0)</f>
        <v>Adult Skin Care</v>
      </c>
      <c r="L5725" t="str">
        <f>VLOOKUP(J5725&amp;H5725,Mapping!J:K,2,0)</f>
        <v>ROC FACIAL-OLD</v>
      </c>
      <c r="M5725" t="str">
        <f>IF(OR(I5725="PIZ BUIN",I5725="LISTERINE"),VLOOKUP(E5725,MAPEO!C:D,2,0)&amp;" "&amp;H5725,VLOOKUP(E5725,MAPEO!C:D,2,0))</f>
        <v>RoC Facial Others</v>
      </c>
      <c r="N5725">
        <f>VLOOKUP(F5725,MD!A:B,2,0)</f>
        <v>0</v>
      </c>
    </row>
    <row r="5726" spans="1:14">
      <c r="A5726" t="s">
        <v>133</v>
      </c>
      <c r="B5726" t="s">
        <v>0</v>
      </c>
      <c r="C5726" t="s">
        <v>268</v>
      </c>
      <c r="D5726" t="s">
        <v>244</v>
      </c>
      <c r="E5726" t="s">
        <v>763</v>
      </c>
      <c r="F5726" t="s">
        <v>485</v>
      </c>
      <c r="G5726" s="3">
        <v>65088.800000000003</v>
      </c>
      <c r="H5726" s="3" t="str">
        <f>VLOOKUP($A5726&amp;$C5726&amp;$B5726,Mapping!$C:$G,3,0)</f>
        <v>Beauty</v>
      </c>
      <c r="I5726" t="str">
        <f>VLOOKUP($A5726&amp;$C5726&amp;$B5726,Mapping!$C:$G,4,0)</f>
        <v>ROC</v>
      </c>
      <c r="J5726" t="str">
        <f t="shared" si="89"/>
        <v>RoC Complete Lift</v>
      </c>
      <c r="K5726" t="str">
        <f>VLOOKUP($A5726&amp;$C5726&amp;$B5726,Mapping!$C:$G,5,0)</f>
        <v>Adult Skin Care</v>
      </c>
      <c r="L5726" t="str">
        <f>VLOOKUP(J5726&amp;H5726,Mapping!J:K,2,0)</f>
        <v>ROC FACIAL-OLD</v>
      </c>
      <c r="M5726" t="str">
        <f>IF(OR(I5726="PIZ BUIN",I5726="LISTERINE"),VLOOKUP(E5726,MAPEO!C:D,2,0)&amp;" "&amp;H5726,VLOOKUP(E5726,MAPEO!C:D,2,0))</f>
        <v>RoC Facial Others</v>
      </c>
      <c r="N5726">
        <f>VLOOKUP(F5726,MD!A:B,2,0)</f>
        <v>0</v>
      </c>
    </row>
    <row r="5727" spans="1:14">
      <c r="A5727" t="s">
        <v>133</v>
      </c>
      <c r="B5727" t="s">
        <v>0</v>
      </c>
      <c r="C5727" t="s">
        <v>268</v>
      </c>
      <c r="D5727" t="s">
        <v>244</v>
      </c>
      <c r="E5727" t="s">
        <v>763</v>
      </c>
      <c r="F5727" t="s">
        <v>486</v>
      </c>
      <c r="G5727" s="3">
        <v>43317.54</v>
      </c>
      <c r="H5727" s="3" t="str">
        <f>VLOOKUP($A5727&amp;$C5727&amp;$B5727,Mapping!$C:$G,3,0)</f>
        <v>Beauty</v>
      </c>
      <c r="I5727" t="str">
        <f>VLOOKUP($A5727&amp;$C5727&amp;$B5727,Mapping!$C:$G,4,0)</f>
        <v>ROC</v>
      </c>
      <c r="J5727" t="str">
        <f t="shared" si="89"/>
        <v>RoC Complete Lift</v>
      </c>
      <c r="K5727" t="str">
        <f>VLOOKUP($A5727&amp;$C5727&amp;$B5727,Mapping!$C:$G,5,0)</f>
        <v>Adult Skin Care</v>
      </c>
      <c r="L5727" t="str">
        <f>VLOOKUP(J5727&amp;H5727,Mapping!J:K,2,0)</f>
        <v>ROC FACIAL-OLD</v>
      </c>
      <c r="M5727" t="str">
        <f>IF(OR(I5727="PIZ BUIN",I5727="LISTERINE"),VLOOKUP(E5727,MAPEO!C:D,2,0)&amp;" "&amp;H5727,VLOOKUP(E5727,MAPEO!C:D,2,0))</f>
        <v>RoC Facial Others</v>
      </c>
      <c r="N5727">
        <f>VLOOKUP(F5727,MD!A:B,2,0)</f>
        <v>0</v>
      </c>
    </row>
    <row r="5728" spans="1:14">
      <c r="A5728" t="s">
        <v>133</v>
      </c>
      <c r="B5728" t="s">
        <v>0</v>
      </c>
      <c r="C5728" t="s">
        <v>268</v>
      </c>
      <c r="D5728" t="s">
        <v>244</v>
      </c>
      <c r="E5728" t="s">
        <v>763</v>
      </c>
      <c r="F5728" t="s">
        <v>487</v>
      </c>
      <c r="G5728" s="3">
        <v>73961.100000000006</v>
      </c>
      <c r="H5728" s="3" t="str">
        <f>VLOOKUP($A5728&amp;$C5728&amp;$B5728,Mapping!$C:$G,3,0)</f>
        <v>Beauty</v>
      </c>
      <c r="I5728" t="str">
        <f>VLOOKUP($A5728&amp;$C5728&amp;$B5728,Mapping!$C:$G,4,0)</f>
        <v>ROC</v>
      </c>
      <c r="J5728" t="str">
        <f t="shared" si="89"/>
        <v>RoC Complete Lift</v>
      </c>
      <c r="K5728" t="str">
        <f>VLOOKUP($A5728&amp;$C5728&amp;$B5728,Mapping!$C:$G,5,0)</f>
        <v>Adult Skin Care</v>
      </c>
      <c r="L5728" t="str">
        <f>VLOOKUP(J5728&amp;H5728,Mapping!J:K,2,0)</f>
        <v>ROC FACIAL-OLD</v>
      </c>
      <c r="M5728" t="str">
        <f>IF(OR(I5728="PIZ BUIN",I5728="LISTERINE"),VLOOKUP(E5728,MAPEO!C:D,2,0)&amp;" "&amp;H5728,VLOOKUP(E5728,MAPEO!C:D,2,0))</f>
        <v>RoC Facial Others</v>
      </c>
      <c r="N5728">
        <f>VLOOKUP(F5728,MD!A:B,2,0)</f>
        <v>0</v>
      </c>
    </row>
    <row r="5729" spans="1:14">
      <c r="A5729" t="s">
        <v>133</v>
      </c>
      <c r="B5729" t="s">
        <v>0</v>
      </c>
      <c r="C5729" t="s">
        <v>268</v>
      </c>
      <c r="D5729" t="s">
        <v>244</v>
      </c>
      <c r="E5729" t="s">
        <v>763</v>
      </c>
      <c r="F5729" t="s">
        <v>488</v>
      </c>
      <c r="G5729" s="3">
        <v>35789.449999999997</v>
      </c>
      <c r="H5729" s="3" t="str">
        <f>VLOOKUP($A5729&amp;$C5729&amp;$B5729,Mapping!$C:$G,3,0)</f>
        <v>Beauty</v>
      </c>
      <c r="I5729" t="str">
        <f>VLOOKUP($A5729&amp;$C5729&amp;$B5729,Mapping!$C:$G,4,0)</f>
        <v>ROC</v>
      </c>
      <c r="J5729" t="str">
        <f t="shared" si="89"/>
        <v>RoC Complete Lift</v>
      </c>
      <c r="K5729" t="str">
        <f>VLOOKUP($A5729&amp;$C5729&amp;$B5729,Mapping!$C:$G,5,0)</f>
        <v>Adult Skin Care</v>
      </c>
      <c r="L5729" t="str">
        <f>VLOOKUP(J5729&amp;H5729,Mapping!J:K,2,0)</f>
        <v>ROC FACIAL-OLD</v>
      </c>
      <c r="M5729" t="str">
        <f>IF(OR(I5729="PIZ BUIN",I5729="LISTERINE"),VLOOKUP(E5729,MAPEO!C:D,2,0)&amp;" "&amp;H5729,VLOOKUP(E5729,MAPEO!C:D,2,0))</f>
        <v>RoC Facial Others</v>
      </c>
      <c r="N5729">
        <f>VLOOKUP(F5729,MD!A:B,2,0)</f>
        <v>0</v>
      </c>
    </row>
    <row r="5730" spans="1:14">
      <c r="A5730" t="s">
        <v>133</v>
      </c>
      <c r="B5730" t="s">
        <v>0</v>
      </c>
      <c r="C5730" t="s">
        <v>268</v>
      </c>
      <c r="D5730" t="s">
        <v>244</v>
      </c>
      <c r="E5730" t="s">
        <v>763</v>
      </c>
      <c r="F5730" t="s">
        <v>489</v>
      </c>
      <c r="G5730" s="3">
        <v>30689.21</v>
      </c>
      <c r="H5730" s="3" t="str">
        <f>VLOOKUP($A5730&amp;$C5730&amp;$B5730,Mapping!$C:$G,3,0)</f>
        <v>Beauty</v>
      </c>
      <c r="I5730" t="str">
        <f>VLOOKUP($A5730&amp;$C5730&amp;$B5730,Mapping!$C:$G,4,0)</f>
        <v>ROC</v>
      </c>
      <c r="J5730" t="str">
        <f t="shared" si="89"/>
        <v>RoC Complete Lift</v>
      </c>
      <c r="K5730" t="str">
        <f>VLOOKUP($A5730&amp;$C5730&amp;$B5730,Mapping!$C:$G,5,0)</f>
        <v>Adult Skin Care</v>
      </c>
      <c r="L5730" t="str">
        <f>VLOOKUP(J5730&amp;H5730,Mapping!J:K,2,0)</f>
        <v>ROC FACIAL-OLD</v>
      </c>
      <c r="M5730" t="str">
        <f>IF(OR(I5730="PIZ BUIN",I5730="LISTERINE"),VLOOKUP(E5730,MAPEO!C:D,2,0)&amp;" "&amp;H5730,VLOOKUP(E5730,MAPEO!C:D,2,0))</f>
        <v>RoC Facial Others</v>
      </c>
      <c r="N5730">
        <f>VLOOKUP(F5730,MD!A:B,2,0)</f>
        <v>0</v>
      </c>
    </row>
    <row r="5731" spans="1:14">
      <c r="A5731" t="s">
        <v>133</v>
      </c>
      <c r="B5731" t="s">
        <v>0</v>
      </c>
      <c r="C5731" t="s">
        <v>268</v>
      </c>
      <c r="D5731" t="s">
        <v>244</v>
      </c>
      <c r="E5731" t="s">
        <v>763</v>
      </c>
      <c r="F5731" t="s">
        <v>490</v>
      </c>
      <c r="G5731" s="3">
        <v>121935.98</v>
      </c>
      <c r="H5731" s="3" t="str">
        <f>VLOOKUP($A5731&amp;$C5731&amp;$B5731,Mapping!$C:$G,3,0)</f>
        <v>Beauty</v>
      </c>
      <c r="I5731" t="str">
        <f>VLOOKUP($A5731&amp;$C5731&amp;$B5731,Mapping!$C:$G,4,0)</f>
        <v>ROC</v>
      </c>
      <c r="J5731" t="str">
        <f t="shared" si="89"/>
        <v>RoC Complete Lift</v>
      </c>
      <c r="K5731" t="str">
        <f>VLOOKUP($A5731&amp;$C5731&amp;$B5731,Mapping!$C:$G,5,0)</f>
        <v>Adult Skin Care</v>
      </c>
      <c r="L5731" t="str">
        <f>VLOOKUP(J5731&amp;H5731,Mapping!J:K,2,0)</f>
        <v>ROC FACIAL-OLD</v>
      </c>
      <c r="M5731" t="str">
        <f>IF(OR(I5731="PIZ BUIN",I5731="LISTERINE"),VLOOKUP(E5731,MAPEO!C:D,2,0)&amp;" "&amp;H5731,VLOOKUP(E5731,MAPEO!C:D,2,0))</f>
        <v>RoC Facial Others</v>
      </c>
      <c r="N5731">
        <f>VLOOKUP(F5731,MD!A:B,2,0)</f>
        <v>0</v>
      </c>
    </row>
    <row r="5732" spans="1:14">
      <c r="A5732" t="s">
        <v>133</v>
      </c>
      <c r="B5732" t="s">
        <v>0</v>
      </c>
      <c r="C5732" t="s">
        <v>268</v>
      </c>
      <c r="D5732" t="s">
        <v>244</v>
      </c>
      <c r="E5732" t="s">
        <v>763</v>
      </c>
      <c r="F5732" t="s">
        <v>491</v>
      </c>
      <c r="G5732" s="3">
        <v>27846.69</v>
      </c>
      <c r="H5732" s="3" t="str">
        <f>VLOOKUP($A5732&amp;$C5732&amp;$B5732,Mapping!$C:$G,3,0)</f>
        <v>Beauty</v>
      </c>
      <c r="I5732" t="str">
        <f>VLOOKUP($A5732&amp;$C5732&amp;$B5732,Mapping!$C:$G,4,0)</f>
        <v>ROC</v>
      </c>
      <c r="J5732" t="str">
        <f t="shared" si="89"/>
        <v>RoC Complete Lift</v>
      </c>
      <c r="K5732" t="str">
        <f>VLOOKUP($A5732&amp;$C5732&amp;$B5732,Mapping!$C:$G,5,0)</f>
        <v>Adult Skin Care</v>
      </c>
      <c r="L5732" t="str">
        <f>VLOOKUP(J5732&amp;H5732,Mapping!J:K,2,0)</f>
        <v>ROC FACIAL-OLD</v>
      </c>
      <c r="M5732" t="str">
        <f>IF(OR(I5732="PIZ BUIN",I5732="LISTERINE"),VLOOKUP(E5732,MAPEO!C:D,2,0)&amp;" "&amp;H5732,VLOOKUP(E5732,MAPEO!C:D,2,0))</f>
        <v>RoC Facial Others</v>
      </c>
      <c r="N5732">
        <f>VLOOKUP(F5732,MD!A:B,2,0)</f>
        <v>0</v>
      </c>
    </row>
    <row r="5733" spans="1:14">
      <c r="A5733" t="s">
        <v>133</v>
      </c>
      <c r="B5733" t="s">
        <v>0</v>
      </c>
      <c r="C5733" t="s">
        <v>268</v>
      </c>
      <c r="D5733" t="s">
        <v>244</v>
      </c>
      <c r="E5733" t="s">
        <v>763</v>
      </c>
      <c r="F5733" t="s">
        <v>492</v>
      </c>
      <c r="G5733" s="3">
        <v>20190.38</v>
      </c>
      <c r="H5733" s="3" t="str">
        <f>VLOOKUP($A5733&amp;$C5733&amp;$B5733,Mapping!$C:$G,3,0)</f>
        <v>Beauty</v>
      </c>
      <c r="I5733" t="str">
        <f>VLOOKUP($A5733&amp;$C5733&amp;$B5733,Mapping!$C:$G,4,0)</f>
        <v>ROC</v>
      </c>
      <c r="J5733" t="str">
        <f t="shared" si="89"/>
        <v>RoC Complete Lift</v>
      </c>
      <c r="K5733" t="str">
        <f>VLOOKUP($A5733&amp;$C5733&amp;$B5733,Mapping!$C:$G,5,0)</f>
        <v>Adult Skin Care</v>
      </c>
      <c r="L5733" t="str">
        <f>VLOOKUP(J5733&amp;H5733,Mapping!J:K,2,0)</f>
        <v>ROC FACIAL-OLD</v>
      </c>
      <c r="M5733" t="str">
        <f>IF(OR(I5733="PIZ BUIN",I5733="LISTERINE"),VLOOKUP(E5733,MAPEO!C:D,2,0)&amp;" "&amp;H5733,VLOOKUP(E5733,MAPEO!C:D,2,0))</f>
        <v>RoC Facial Others</v>
      </c>
      <c r="N5733">
        <f>VLOOKUP(F5733,MD!A:B,2,0)</f>
        <v>0</v>
      </c>
    </row>
    <row r="5734" spans="1:14">
      <c r="A5734" t="s">
        <v>133</v>
      </c>
      <c r="B5734" t="s">
        <v>0</v>
      </c>
      <c r="C5734" t="s">
        <v>268</v>
      </c>
      <c r="D5734" t="s">
        <v>244</v>
      </c>
      <c r="E5734" t="s">
        <v>763</v>
      </c>
      <c r="F5734" t="s">
        <v>493</v>
      </c>
      <c r="G5734" s="3">
        <v>-231.8</v>
      </c>
      <c r="H5734" s="3" t="str">
        <f>VLOOKUP($A5734&amp;$C5734&amp;$B5734,Mapping!$C:$G,3,0)</f>
        <v>Beauty</v>
      </c>
      <c r="I5734" t="str">
        <f>VLOOKUP($A5734&amp;$C5734&amp;$B5734,Mapping!$C:$G,4,0)</f>
        <v>ROC</v>
      </c>
      <c r="J5734" t="str">
        <f t="shared" si="89"/>
        <v>RoC Complete Lift</v>
      </c>
      <c r="K5734" t="str">
        <f>VLOOKUP($A5734&amp;$C5734&amp;$B5734,Mapping!$C:$G,5,0)</f>
        <v>Adult Skin Care</v>
      </c>
      <c r="L5734" t="str">
        <f>VLOOKUP(J5734&amp;H5734,Mapping!J:K,2,0)</f>
        <v>ROC FACIAL-OLD</v>
      </c>
      <c r="M5734" t="str">
        <f>IF(OR(I5734="PIZ BUIN",I5734="LISTERINE"),VLOOKUP(E5734,MAPEO!C:D,2,0)&amp;" "&amp;H5734,VLOOKUP(E5734,MAPEO!C:D,2,0))</f>
        <v>RoC Facial Others</v>
      </c>
      <c r="N5734">
        <f>VLOOKUP(F5734,MD!A:B,2,0)</f>
        <v>0</v>
      </c>
    </row>
    <row r="5735" spans="1:14">
      <c r="A5735" t="s">
        <v>133</v>
      </c>
      <c r="B5735" t="s">
        <v>0</v>
      </c>
      <c r="C5735" t="s">
        <v>268</v>
      </c>
      <c r="D5735" t="s">
        <v>244</v>
      </c>
      <c r="E5735" t="s">
        <v>763</v>
      </c>
      <c r="F5735" t="s">
        <v>95</v>
      </c>
      <c r="G5735" s="3">
        <v>10184.56</v>
      </c>
      <c r="H5735" s="3" t="str">
        <f>VLOOKUP($A5735&amp;$C5735&amp;$B5735,Mapping!$C:$G,3,0)</f>
        <v>Beauty</v>
      </c>
      <c r="I5735" t="str">
        <f>VLOOKUP($A5735&amp;$C5735&amp;$B5735,Mapping!$C:$G,4,0)</f>
        <v>ROC</v>
      </c>
      <c r="J5735" t="str">
        <f t="shared" si="89"/>
        <v>RoC Complete Lift</v>
      </c>
      <c r="K5735" t="str">
        <f>VLOOKUP($A5735&amp;$C5735&amp;$B5735,Mapping!$C:$G,5,0)</f>
        <v>Adult Skin Care</v>
      </c>
      <c r="L5735" t="str">
        <f>VLOOKUP(J5735&amp;H5735,Mapping!J:K,2,0)</f>
        <v>ROC FACIAL-OLD</v>
      </c>
      <c r="M5735" t="str">
        <f>IF(OR(I5735="PIZ BUIN",I5735="LISTERINE"),VLOOKUP(E5735,MAPEO!C:D,2,0)&amp;" "&amp;H5735,VLOOKUP(E5735,MAPEO!C:D,2,0))</f>
        <v>RoC Facial Others</v>
      </c>
      <c r="N5735" t="str">
        <f>VLOOKUP(F5735,MD!A:B,2,0)</f>
        <v>YTD 2015</v>
      </c>
    </row>
    <row r="5736" spans="1:14">
      <c r="A5736" t="s">
        <v>133</v>
      </c>
      <c r="B5736" t="s">
        <v>0</v>
      </c>
      <c r="C5736" t="s">
        <v>268</v>
      </c>
      <c r="D5736" t="s">
        <v>244</v>
      </c>
      <c r="E5736" t="s">
        <v>763</v>
      </c>
      <c r="F5736" t="s">
        <v>96</v>
      </c>
      <c r="G5736" s="3">
        <v>2209.16</v>
      </c>
      <c r="H5736" s="3" t="str">
        <f>VLOOKUP($A5736&amp;$C5736&amp;$B5736,Mapping!$C:$G,3,0)</f>
        <v>Beauty</v>
      </c>
      <c r="I5736" t="str">
        <f>VLOOKUP($A5736&amp;$C5736&amp;$B5736,Mapping!$C:$G,4,0)</f>
        <v>ROC</v>
      </c>
      <c r="J5736" t="str">
        <f t="shared" si="89"/>
        <v>RoC Complete Lift</v>
      </c>
      <c r="K5736" t="str">
        <f>VLOOKUP($A5736&amp;$C5736&amp;$B5736,Mapping!$C:$G,5,0)</f>
        <v>Adult Skin Care</v>
      </c>
      <c r="L5736" t="str">
        <f>VLOOKUP(J5736&amp;H5736,Mapping!J:K,2,0)</f>
        <v>ROC FACIAL-OLD</v>
      </c>
      <c r="M5736" t="str">
        <f>IF(OR(I5736="PIZ BUIN",I5736="LISTERINE"),VLOOKUP(E5736,MAPEO!C:D,2,0)&amp;" "&amp;H5736,VLOOKUP(E5736,MAPEO!C:D,2,0))</f>
        <v>RoC Facial Others</v>
      </c>
      <c r="N5736" t="str">
        <f>VLOOKUP(F5736,MD!A:B,2,0)</f>
        <v>YTD 2015</v>
      </c>
    </row>
    <row r="5737" spans="1:14">
      <c r="A5737" t="s">
        <v>133</v>
      </c>
      <c r="B5737" t="s">
        <v>0</v>
      </c>
      <c r="C5737" t="s">
        <v>268</v>
      </c>
      <c r="D5737" t="s">
        <v>244</v>
      </c>
      <c r="E5737" t="s">
        <v>763</v>
      </c>
      <c r="F5737" t="s">
        <v>97</v>
      </c>
      <c r="G5737" s="3">
        <v>-35889.64</v>
      </c>
      <c r="H5737" s="3" t="str">
        <f>VLOOKUP($A5737&amp;$C5737&amp;$B5737,Mapping!$C:$G,3,0)</f>
        <v>Beauty</v>
      </c>
      <c r="I5737" t="str">
        <f>VLOOKUP($A5737&amp;$C5737&amp;$B5737,Mapping!$C:$G,4,0)</f>
        <v>ROC</v>
      </c>
      <c r="J5737" t="str">
        <f t="shared" si="89"/>
        <v>RoC Complete Lift</v>
      </c>
      <c r="K5737" t="str">
        <f>VLOOKUP($A5737&amp;$C5737&amp;$B5737,Mapping!$C:$G,5,0)</f>
        <v>Adult Skin Care</v>
      </c>
      <c r="L5737" t="str">
        <f>VLOOKUP(J5737&amp;H5737,Mapping!J:K,2,0)</f>
        <v>ROC FACIAL-OLD</v>
      </c>
      <c r="M5737" t="str">
        <f>IF(OR(I5737="PIZ BUIN",I5737="LISTERINE"),VLOOKUP(E5737,MAPEO!C:D,2,0)&amp;" "&amp;H5737,VLOOKUP(E5737,MAPEO!C:D,2,0))</f>
        <v>RoC Facial Others</v>
      </c>
      <c r="N5737" t="str">
        <f>VLOOKUP(F5737,MD!A:B,2,0)</f>
        <v>YTD 2015</v>
      </c>
    </row>
    <row r="5738" spans="1:14">
      <c r="A5738" t="s">
        <v>133</v>
      </c>
      <c r="B5738" t="s">
        <v>0</v>
      </c>
      <c r="C5738" t="s">
        <v>268</v>
      </c>
      <c r="D5738" t="s">
        <v>244</v>
      </c>
      <c r="E5738" t="s">
        <v>763</v>
      </c>
      <c r="F5738" t="s">
        <v>101</v>
      </c>
      <c r="G5738" s="3">
        <v>-44262.61</v>
      </c>
      <c r="H5738" s="3" t="str">
        <f>VLOOKUP($A5738&amp;$C5738&amp;$B5738,Mapping!$C:$G,3,0)</f>
        <v>Beauty</v>
      </c>
      <c r="I5738" t="str">
        <f>VLOOKUP($A5738&amp;$C5738&amp;$B5738,Mapping!$C:$G,4,0)</f>
        <v>ROC</v>
      </c>
      <c r="J5738" t="str">
        <f t="shared" si="89"/>
        <v>RoC Complete Lift</v>
      </c>
      <c r="K5738" t="str">
        <f>VLOOKUP($A5738&amp;$C5738&amp;$B5738,Mapping!$C:$G,5,0)</f>
        <v>Adult Skin Care</v>
      </c>
      <c r="L5738" t="str">
        <f>VLOOKUP(J5738&amp;H5738,Mapping!J:K,2,0)</f>
        <v>ROC FACIAL-OLD</v>
      </c>
      <c r="M5738" t="str">
        <f>IF(OR(I5738="PIZ BUIN",I5738="LISTERINE"),VLOOKUP(E5738,MAPEO!C:D,2,0)&amp;" "&amp;H5738,VLOOKUP(E5738,MAPEO!C:D,2,0))</f>
        <v>RoC Facial Others</v>
      </c>
      <c r="N5738" t="str">
        <f>VLOOKUP(F5738,MD!A:B,2,0)</f>
        <v>YTD 2015</v>
      </c>
    </row>
    <row r="5739" spans="1:14">
      <c r="A5739" t="s">
        <v>133</v>
      </c>
      <c r="B5739" t="s">
        <v>0</v>
      </c>
      <c r="C5739" t="s">
        <v>268</v>
      </c>
      <c r="D5739" t="s">
        <v>244</v>
      </c>
      <c r="E5739" t="s">
        <v>763</v>
      </c>
      <c r="F5739" t="s">
        <v>104</v>
      </c>
      <c r="G5739" s="3">
        <v>-34439.72</v>
      </c>
      <c r="H5739" s="3" t="str">
        <f>VLOOKUP($A5739&amp;$C5739&amp;$B5739,Mapping!$C:$G,3,0)</f>
        <v>Beauty</v>
      </c>
      <c r="I5739" t="str">
        <f>VLOOKUP($A5739&amp;$C5739&amp;$B5739,Mapping!$C:$G,4,0)</f>
        <v>ROC</v>
      </c>
      <c r="J5739" t="str">
        <f t="shared" si="89"/>
        <v>RoC Complete Lift</v>
      </c>
      <c r="K5739" t="str">
        <f>VLOOKUP($A5739&amp;$C5739&amp;$B5739,Mapping!$C:$G,5,0)</f>
        <v>Adult Skin Care</v>
      </c>
      <c r="L5739" t="str">
        <f>VLOOKUP(J5739&amp;H5739,Mapping!J:K,2,0)</f>
        <v>ROC FACIAL-OLD</v>
      </c>
      <c r="M5739" t="str">
        <f>IF(OR(I5739="PIZ BUIN",I5739="LISTERINE"),VLOOKUP(E5739,MAPEO!C:D,2,0)&amp;" "&amp;H5739,VLOOKUP(E5739,MAPEO!C:D,2,0))</f>
        <v>RoC Facial Others</v>
      </c>
      <c r="N5739" t="str">
        <f>VLOOKUP(F5739,MD!A:B,2,0)</f>
        <v>YTD 2015</v>
      </c>
    </row>
    <row r="5740" spans="1:14">
      <c r="A5740" t="s">
        <v>133</v>
      </c>
      <c r="B5740" t="s">
        <v>0</v>
      </c>
      <c r="C5740" t="s">
        <v>268</v>
      </c>
      <c r="D5740" t="s">
        <v>244</v>
      </c>
      <c r="E5740" t="s">
        <v>763</v>
      </c>
      <c r="F5740" t="s">
        <v>105</v>
      </c>
      <c r="G5740" s="3">
        <v>-46336.97</v>
      </c>
      <c r="H5740" s="3" t="str">
        <f>VLOOKUP($A5740&amp;$C5740&amp;$B5740,Mapping!$C:$G,3,0)</f>
        <v>Beauty</v>
      </c>
      <c r="I5740" t="str">
        <f>VLOOKUP($A5740&amp;$C5740&amp;$B5740,Mapping!$C:$G,4,0)</f>
        <v>ROC</v>
      </c>
      <c r="J5740" t="str">
        <f t="shared" si="89"/>
        <v>RoC Complete Lift</v>
      </c>
      <c r="K5740" t="str">
        <f>VLOOKUP($A5740&amp;$C5740&amp;$B5740,Mapping!$C:$G,5,0)</f>
        <v>Adult Skin Care</v>
      </c>
      <c r="L5740" t="str">
        <f>VLOOKUP(J5740&amp;H5740,Mapping!J:K,2,0)</f>
        <v>ROC FACIAL-OLD</v>
      </c>
      <c r="M5740" t="str">
        <f>IF(OR(I5740="PIZ BUIN",I5740="LISTERINE"),VLOOKUP(E5740,MAPEO!C:D,2,0)&amp;" "&amp;H5740,VLOOKUP(E5740,MAPEO!C:D,2,0))</f>
        <v>RoC Facial Others</v>
      </c>
      <c r="N5740" t="str">
        <f>VLOOKUP(F5740,MD!A:B,2,0)</f>
        <v>YTD 2015</v>
      </c>
    </row>
    <row r="5741" spans="1:14">
      <c r="A5741" t="s">
        <v>133</v>
      </c>
      <c r="B5741" t="s">
        <v>0</v>
      </c>
      <c r="C5741" t="s">
        <v>268</v>
      </c>
      <c r="D5741" t="s">
        <v>244</v>
      </c>
      <c r="E5741" t="s">
        <v>763</v>
      </c>
      <c r="F5741" t="s">
        <v>106</v>
      </c>
      <c r="G5741" s="3">
        <v>-32833.69</v>
      </c>
      <c r="H5741" s="3" t="str">
        <f>VLOOKUP($A5741&amp;$C5741&amp;$B5741,Mapping!$C:$G,3,0)</f>
        <v>Beauty</v>
      </c>
      <c r="I5741" t="str">
        <f>VLOOKUP($A5741&amp;$C5741&amp;$B5741,Mapping!$C:$G,4,0)</f>
        <v>ROC</v>
      </c>
      <c r="J5741" t="str">
        <f t="shared" si="89"/>
        <v>RoC Complete Lift</v>
      </c>
      <c r="K5741" t="str">
        <f>VLOOKUP($A5741&amp;$C5741&amp;$B5741,Mapping!$C:$G,5,0)</f>
        <v>Adult Skin Care</v>
      </c>
      <c r="L5741" t="str">
        <f>VLOOKUP(J5741&amp;H5741,Mapping!J:K,2,0)</f>
        <v>ROC FACIAL-OLD</v>
      </c>
      <c r="M5741" t="str">
        <f>IF(OR(I5741="PIZ BUIN",I5741="LISTERINE"),VLOOKUP(E5741,MAPEO!C:D,2,0)&amp;" "&amp;H5741,VLOOKUP(E5741,MAPEO!C:D,2,0))</f>
        <v>RoC Facial Others</v>
      </c>
      <c r="N5741" t="str">
        <f>VLOOKUP(F5741,MD!A:B,2,0)</f>
        <v>YTD 2015</v>
      </c>
    </row>
    <row r="5742" spans="1:14">
      <c r="A5742" t="s">
        <v>133</v>
      </c>
      <c r="B5742" t="s">
        <v>0</v>
      </c>
      <c r="C5742" t="s">
        <v>268</v>
      </c>
      <c r="D5742" t="s">
        <v>244</v>
      </c>
      <c r="E5742" t="s">
        <v>763</v>
      </c>
      <c r="F5742" t="s">
        <v>108</v>
      </c>
      <c r="G5742" s="3">
        <v>-19123.669999999998</v>
      </c>
      <c r="H5742" s="3" t="str">
        <f>VLOOKUP($A5742&amp;$C5742&amp;$B5742,Mapping!$C:$G,3,0)</f>
        <v>Beauty</v>
      </c>
      <c r="I5742" t="str">
        <f>VLOOKUP($A5742&amp;$C5742&amp;$B5742,Mapping!$C:$G,4,0)</f>
        <v>ROC</v>
      </c>
      <c r="J5742" t="str">
        <f t="shared" si="89"/>
        <v>RoC Complete Lift</v>
      </c>
      <c r="K5742" t="str">
        <f>VLOOKUP($A5742&amp;$C5742&amp;$B5742,Mapping!$C:$G,5,0)</f>
        <v>Adult Skin Care</v>
      </c>
      <c r="L5742" t="str">
        <f>VLOOKUP(J5742&amp;H5742,Mapping!J:K,2,0)</f>
        <v>ROC FACIAL-OLD</v>
      </c>
      <c r="M5742" t="str">
        <f>IF(OR(I5742="PIZ BUIN",I5742="LISTERINE"),VLOOKUP(E5742,MAPEO!C:D,2,0)&amp;" "&amp;H5742,VLOOKUP(E5742,MAPEO!C:D,2,0))</f>
        <v>RoC Facial Others</v>
      </c>
      <c r="N5742">
        <f>VLOOKUP(F5742,MD!A:B,2,0)</f>
        <v>0</v>
      </c>
    </row>
    <row r="5743" spans="1:14">
      <c r="A5743" t="s">
        <v>133</v>
      </c>
      <c r="B5743" t="s">
        <v>0</v>
      </c>
      <c r="C5743" t="s">
        <v>268</v>
      </c>
      <c r="D5743" t="s">
        <v>244</v>
      </c>
      <c r="E5743" t="s">
        <v>763</v>
      </c>
      <c r="F5743" t="s">
        <v>109</v>
      </c>
      <c r="G5743" s="3">
        <v>-1599.76</v>
      </c>
      <c r="H5743" s="3" t="str">
        <f>VLOOKUP($A5743&amp;$C5743&amp;$B5743,Mapping!$C:$G,3,0)</f>
        <v>Beauty</v>
      </c>
      <c r="I5743" t="str">
        <f>VLOOKUP($A5743&amp;$C5743&amp;$B5743,Mapping!$C:$G,4,0)</f>
        <v>ROC</v>
      </c>
      <c r="J5743" t="str">
        <f t="shared" si="89"/>
        <v>RoC Complete Lift</v>
      </c>
      <c r="K5743" t="str">
        <f>VLOOKUP($A5743&amp;$C5743&amp;$B5743,Mapping!$C:$G,5,0)</f>
        <v>Adult Skin Care</v>
      </c>
      <c r="L5743" t="str">
        <f>VLOOKUP(J5743&amp;H5743,Mapping!J:K,2,0)</f>
        <v>ROC FACIAL-OLD</v>
      </c>
      <c r="M5743" t="str">
        <f>IF(OR(I5743="PIZ BUIN",I5743="LISTERINE"),VLOOKUP(E5743,MAPEO!C:D,2,0)&amp;" "&amp;H5743,VLOOKUP(E5743,MAPEO!C:D,2,0))</f>
        <v>RoC Facial Others</v>
      </c>
      <c r="N5743">
        <f>VLOOKUP(F5743,MD!A:B,2,0)</f>
        <v>0</v>
      </c>
    </row>
    <row r="5744" spans="1:14">
      <c r="A5744" t="s">
        <v>133</v>
      </c>
      <c r="B5744" t="s">
        <v>0</v>
      </c>
      <c r="C5744" t="s">
        <v>268</v>
      </c>
      <c r="D5744" t="s">
        <v>244</v>
      </c>
      <c r="E5744" t="s">
        <v>763</v>
      </c>
      <c r="F5744" t="s">
        <v>110</v>
      </c>
      <c r="G5744" s="3">
        <v>-11113.7</v>
      </c>
      <c r="H5744" s="3" t="str">
        <f>VLOOKUP($A5744&amp;$C5744&amp;$B5744,Mapping!$C:$G,3,0)</f>
        <v>Beauty</v>
      </c>
      <c r="I5744" t="str">
        <f>VLOOKUP($A5744&amp;$C5744&amp;$B5744,Mapping!$C:$G,4,0)</f>
        <v>ROC</v>
      </c>
      <c r="J5744" t="str">
        <f t="shared" si="89"/>
        <v>RoC Complete Lift</v>
      </c>
      <c r="K5744" t="str">
        <f>VLOOKUP($A5744&amp;$C5744&amp;$B5744,Mapping!$C:$G,5,0)</f>
        <v>Adult Skin Care</v>
      </c>
      <c r="L5744" t="str">
        <f>VLOOKUP(J5744&amp;H5744,Mapping!J:K,2,0)</f>
        <v>ROC FACIAL-OLD</v>
      </c>
      <c r="M5744" t="str">
        <f>IF(OR(I5744="PIZ BUIN",I5744="LISTERINE"),VLOOKUP(E5744,MAPEO!C:D,2,0)&amp;" "&amp;H5744,VLOOKUP(E5744,MAPEO!C:D,2,0))</f>
        <v>RoC Facial Others</v>
      </c>
      <c r="N5744">
        <f>VLOOKUP(F5744,MD!A:B,2,0)</f>
        <v>0</v>
      </c>
    </row>
    <row r="5745" spans="1:14">
      <c r="A5745" t="s">
        <v>133</v>
      </c>
      <c r="B5745" t="s">
        <v>0</v>
      </c>
      <c r="C5745" t="s">
        <v>268</v>
      </c>
      <c r="D5745" t="s">
        <v>244</v>
      </c>
      <c r="E5745" t="s">
        <v>763</v>
      </c>
      <c r="F5745" t="s">
        <v>111</v>
      </c>
      <c r="G5745" s="3">
        <v>-17796.78</v>
      </c>
      <c r="H5745" s="3" t="str">
        <f>VLOOKUP($A5745&amp;$C5745&amp;$B5745,Mapping!$C:$G,3,0)</f>
        <v>Beauty</v>
      </c>
      <c r="I5745" t="str">
        <f>VLOOKUP($A5745&amp;$C5745&amp;$B5745,Mapping!$C:$G,4,0)</f>
        <v>ROC</v>
      </c>
      <c r="J5745" t="str">
        <f t="shared" si="89"/>
        <v>RoC Complete Lift</v>
      </c>
      <c r="K5745" t="str">
        <f>VLOOKUP($A5745&amp;$C5745&amp;$B5745,Mapping!$C:$G,5,0)</f>
        <v>Adult Skin Care</v>
      </c>
      <c r="L5745" t="str">
        <f>VLOOKUP(J5745&amp;H5745,Mapping!J:K,2,0)</f>
        <v>ROC FACIAL-OLD</v>
      </c>
      <c r="M5745" t="str">
        <f>IF(OR(I5745="PIZ BUIN",I5745="LISTERINE"),VLOOKUP(E5745,MAPEO!C:D,2,0)&amp;" "&amp;H5745,VLOOKUP(E5745,MAPEO!C:D,2,0))</f>
        <v>RoC Facial Others</v>
      </c>
      <c r="N5745">
        <f>VLOOKUP(F5745,MD!A:B,2,0)</f>
        <v>0</v>
      </c>
    </row>
    <row r="5746" spans="1:14">
      <c r="A5746" t="s">
        <v>133</v>
      </c>
      <c r="B5746" t="s">
        <v>0</v>
      </c>
      <c r="C5746" t="s">
        <v>268</v>
      </c>
      <c r="D5746" t="s">
        <v>244</v>
      </c>
      <c r="E5746" t="s">
        <v>763</v>
      </c>
      <c r="F5746" t="s">
        <v>114</v>
      </c>
      <c r="G5746" s="3">
        <v>-20218.97</v>
      </c>
      <c r="H5746" s="3" t="str">
        <f>VLOOKUP($A5746&amp;$C5746&amp;$B5746,Mapping!$C:$G,3,0)</f>
        <v>Beauty</v>
      </c>
      <c r="I5746" t="str">
        <f>VLOOKUP($A5746&amp;$C5746&amp;$B5746,Mapping!$C:$G,4,0)</f>
        <v>ROC</v>
      </c>
      <c r="J5746" t="str">
        <f t="shared" si="89"/>
        <v>RoC Complete Lift</v>
      </c>
      <c r="K5746" t="str">
        <f>VLOOKUP($A5746&amp;$C5746&amp;$B5746,Mapping!$C:$G,5,0)</f>
        <v>Adult Skin Care</v>
      </c>
      <c r="L5746" t="str">
        <f>VLOOKUP(J5746&amp;H5746,Mapping!J:K,2,0)</f>
        <v>ROC FACIAL-OLD</v>
      </c>
      <c r="M5746" t="str">
        <f>IF(OR(I5746="PIZ BUIN",I5746="LISTERINE"),VLOOKUP(E5746,MAPEO!C:D,2,0)&amp;" "&amp;H5746,VLOOKUP(E5746,MAPEO!C:D,2,0))</f>
        <v>RoC Facial Others</v>
      </c>
      <c r="N5746">
        <f>VLOOKUP(F5746,MD!A:B,2,0)</f>
        <v>0</v>
      </c>
    </row>
    <row r="5747" spans="1:14">
      <c r="A5747" t="s">
        <v>133</v>
      </c>
      <c r="B5747" t="s">
        <v>0</v>
      </c>
      <c r="C5747" t="s">
        <v>268</v>
      </c>
      <c r="D5747" t="s">
        <v>244</v>
      </c>
      <c r="E5747" t="s">
        <v>763</v>
      </c>
      <c r="F5747" t="s">
        <v>115</v>
      </c>
      <c r="G5747" s="3">
        <v>-2795.24</v>
      </c>
      <c r="H5747" s="3" t="str">
        <f>VLOOKUP($A5747&amp;$C5747&amp;$B5747,Mapping!$C:$G,3,0)</f>
        <v>Beauty</v>
      </c>
      <c r="I5747" t="str">
        <f>VLOOKUP($A5747&amp;$C5747&amp;$B5747,Mapping!$C:$G,4,0)</f>
        <v>ROC</v>
      </c>
      <c r="J5747" t="str">
        <f t="shared" si="89"/>
        <v>RoC Complete Lift</v>
      </c>
      <c r="K5747" t="str">
        <f>VLOOKUP($A5747&amp;$C5747&amp;$B5747,Mapping!$C:$G,5,0)</f>
        <v>Adult Skin Care</v>
      </c>
      <c r="L5747" t="str">
        <f>VLOOKUP(J5747&amp;H5747,Mapping!J:K,2,0)</f>
        <v>ROC FACIAL-OLD</v>
      </c>
      <c r="M5747" t="str">
        <f>IF(OR(I5747="PIZ BUIN",I5747="LISTERINE"),VLOOKUP(E5747,MAPEO!C:D,2,0)&amp;" "&amp;H5747,VLOOKUP(E5747,MAPEO!C:D,2,0))</f>
        <v>RoC Facial Others</v>
      </c>
      <c r="N5747" t="str">
        <f>VLOOKUP(F5747,MD!A:B,2,0)</f>
        <v>YTD 2016</v>
      </c>
    </row>
    <row r="5748" spans="1:14">
      <c r="A5748" t="s">
        <v>133</v>
      </c>
      <c r="B5748" t="s">
        <v>0</v>
      </c>
      <c r="C5748" t="s">
        <v>268</v>
      </c>
      <c r="D5748" t="s">
        <v>244</v>
      </c>
      <c r="E5748" t="s">
        <v>763</v>
      </c>
      <c r="F5748" t="s">
        <v>117</v>
      </c>
      <c r="G5748" s="3">
        <v>-5538.83</v>
      </c>
      <c r="H5748" s="3" t="str">
        <f>VLOOKUP($A5748&amp;$C5748&amp;$B5748,Mapping!$C:$G,3,0)</f>
        <v>Beauty</v>
      </c>
      <c r="I5748" t="str">
        <f>VLOOKUP($A5748&amp;$C5748&amp;$B5748,Mapping!$C:$G,4,0)</f>
        <v>ROC</v>
      </c>
      <c r="J5748" t="str">
        <f t="shared" si="89"/>
        <v>RoC Complete Lift</v>
      </c>
      <c r="K5748" t="str">
        <f>VLOOKUP($A5748&amp;$C5748&amp;$B5748,Mapping!$C:$G,5,0)</f>
        <v>Adult Skin Care</v>
      </c>
      <c r="L5748" t="str">
        <f>VLOOKUP(J5748&amp;H5748,Mapping!J:K,2,0)</f>
        <v>ROC FACIAL-OLD</v>
      </c>
      <c r="M5748" t="str">
        <f>IF(OR(I5748="PIZ BUIN",I5748="LISTERINE"),VLOOKUP(E5748,MAPEO!C:D,2,0)&amp;" "&amp;H5748,VLOOKUP(E5748,MAPEO!C:D,2,0))</f>
        <v>RoC Facial Others</v>
      </c>
      <c r="N5748" t="str">
        <f>VLOOKUP(F5748,MD!A:B,2,0)</f>
        <v>YTD 2016</v>
      </c>
    </row>
    <row r="5749" spans="1:14">
      <c r="A5749" t="s">
        <v>133</v>
      </c>
      <c r="B5749" t="s">
        <v>0</v>
      </c>
      <c r="C5749" t="s">
        <v>268</v>
      </c>
      <c r="D5749" t="s">
        <v>244</v>
      </c>
      <c r="E5749" t="s">
        <v>763</v>
      </c>
      <c r="F5749" t="s">
        <v>118</v>
      </c>
      <c r="G5749" s="3">
        <v>-3908.58</v>
      </c>
      <c r="H5749" s="3" t="str">
        <f>VLOOKUP($A5749&amp;$C5749&amp;$B5749,Mapping!$C:$G,3,0)</f>
        <v>Beauty</v>
      </c>
      <c r="I5749" t="str">
        <f>VLOOKUP($A5749&amp;$C5749&amp;$B5749,Mapping!$C:$G,4,0)</f>
        <v>ROC</v>
      </c>
      <c r="J5749" t="str">
        <f t="shared" ref="J5749:J5812" si="90">IF(OR(C5749="ROC",C5749="COMPEED"),E5749,D5749)</f>
        <v>RoC Complete Lift</v>
      </c>
      <c r="K5749" t="str">
        <f>VLOOKUP($A5749&amp;$C5749&amp;$B5749,Mapping!$C:$G,5,0)</f>
        <v>Adult Skin Care</v>
      </c>
      <c r="L5749" t="str">
        <f>VLOOKUP(J5749&amp;H5749,Mapping!J:K,2,0)</f>
        <v>ROC FACIAL-OLD</v>
      </c>
      <c r="M5749" t="str">
        <f>IF(OR(I5749="PIZ BUIN",I5749="LISTERINE"),VLOOKUP(E5749,MAPEO!C:D,2,0)&amp;" "&amp;H5749,VLOOKUP(E5749,MAPEO!C:D,2,0))</f>
        <v>RoC Facial Others</v>
      </c>
      <c r="N5749" t="str">
        <f>VLOOKUP(F5749,MD!A:B,2,0)</f>
        <v>YTD 2016</v>
      </c>
    </row>
    <row r="5750" spans="1:14">
      <c r="A5750" t="s">
        <v>133</v>
      </c>
      <c r="B5750" t="s">
        <v>0</v>
      </c>
      <c r="C5750" t="s">
        <v>268</v>
      </c>
      <c r="D5750" t="s">
        <v>244</v>
      </c>
      <c r="E5750" t="s">
        <v>764</v>
      </c>
      <c r="F5750" t="s">
        <v>482</v>
      </c>
      <c r="G5750" s="3">
        <v>-70</v>
      </c>
      <c r="H5750" s="3" t="str">
        <f>VLOOKUP($A5750&amp;$C5750&amp;$B5750,Mapping!$C:$G,3,0)</f>
        <v>Beauty</v>
      </c>
      <c r="I5750" t="str">
        <f>VLOOKUP($A5750&amp;$C5750&amp;$B5750,Mapping!$C:$G,4,0)</f>
        <v>ROC</v>
      </c>
      <c r="J5750" t="str">
        <f t="shared" si="90"/>
        <v>RoC Enydrial</v>
      </c>
      <c r="K5750" t="str">
        <f>VLOOKUP($A5750&amp;$C5750&amp;$B5750,Mapping!$C:$G,5,0)</f>
        <v>Adult Skin Care</v>
      </c>
      <c r="L5750" t="str">
        <f>VLOOKUP(J5750&amp;H5750,Mapping!J:K,2,0)</f>
        <v>ROC FACIAL-OLD</v>
      </c>
      <c r="M5750" t="str">
        <f>IF(OR(I5750="PIZ BUIN",I5750="LISTERINE"),VLOOKUP(E5750,MAPEO!C:D,2,0)&amp;" "&amp;H5750,VLOOKUP(E5750,MAPEO!C:D,2,0))</f>
        <v>RoC Facial Others</v>
      </c>
      <c r="N5750">
        <f>VLOOKUP(F5750,MD!A:B,2,0)</f>
        <v>0</v>
      </c>
    </row>
    <row r="5751" spans="1:14">
      <c r="A5751" t="s">
        <v>133</v>
      </c>
      <c r="B5751" t="s">
        <v>0</v>
      </c>
      <c r="C5751" t="s">
        <v>268</v>
      </c>
      <c r="D5751" t="s">
        <v>244</v>
      </c>
      <c r="E5751" t="s">
        <v>764</v>
      </c>
      <c r="F5751" t="s">
        <v>483</v>
      </c>
      <c r="G5751" s="3">
        <v>1050.67</v>
      </c>
      <c r="H5751" s="3" t="str">
        <f>VLOOKUP($A5751&amp;$C5751&amp;$B5751,Mapping!$C:$G,3,0)</f>
        <v>Beauty</v>
      </c>
      <c r="I5751" t="str">
        <f>VLOOKUP($A5751&amp;$C5751&amp;$B5751,Mapping!$C:$G,4,0)</f>
        <v>ROC</v>
      </c>
      <c r="J5751" t="str">
        <f t="shared" si="90"/>
        <v>RoC Enydrial</v>
      </c>
      <c r="K5751" t="str">
        <f>VLOOKUP($A5751&amp;$C5751&amp;$B5751,Mapping!$C:$G,5,0)</f>
        <v>Adult Skin Care</v>
      </c>
      <c r="L5751" t="str">
        <f>VLOOKUP(J5751&amp;H5751,Mapping!J:K,2,0)</f>
        <v>ROC FACIAL-OLD</v>
      </c>
      <c r="M5751" t="str">
        <f>IF(OR(I5751="PIZ BUIN",I5751="LISTERINE"),VLOOKUP(E5751,MAPEO!C:D,2,0)&amp;" "&amp;H5751,VLOOKUP(E5751,MAPEO!C:D,2,0))</f>
        <v>RoC Facial Others</v>
      </c>
      <c r="N5751">
        <f>VLOOKUP(F5751,MD!A:B,2,0)</f>
        <v>0</v>
      </c>
    </row>
    <row r="5752" spans="1:14">
      <c r="A5752" t="s">
        <v>133</v>
      </c>
      <c r="B5752" t="s">
        <v>0</v>
      </c>
      <c r="C5752" t="s">
        <v>268</v>
      </c>
      <c r="D5752" t="s">
        <v>244</v>
      </c>
      <c r="E5752" t="s">
        <v>764</v>
      </c>
      <c r="F5752" t="s">
        <v>484</v>
      </c>
      <c r="G5752" s="3">
        <v>4084.85</v>
      </c>
      <c r="H5752" s="3" t="str">
        <f>VLOOKUP($A5752&amp;$C5752&amp;$B5752,Mapping!$C:$G,3,0)</f>
        <v>Beauty</v>
      </c>
      <c r="I5752" t="str">
        <f>VLOOKUP($A5752&amp;$C5752&amp;$B5752,Mapping!$C:$G,4,0)</f>
        <v>ROC</v>
      </c>
      <c r="J5752" t="str">
        <f t="shared" si="90"/>
        <v>RoC Enydrial</v>
      </c>
      <c r="K5752" t="str">
        <f>VLOOKUP($A5752&amp;$C5752&amp;$B5752,Mapping!$C:$G,5,0)</f>
        <v>Adult Skin Care</v>
      </c>
      <c r="L5752" t="str">
        <f>VLOOKUP(J5752&amp;H5752,Mapping!J:K,2,0)</f>
        <v>ROC FACIAL-OLD</v>
      </c>
      <c r="M5752" t="str">
        <f>IF(OR(I5752="PIZ BUIN",I5752="LISTERINE"),VLOOKUP(E5752,MAPEO!C:D,2,0)&amp;" "&amp;H5752,VLOOKUP(E5752,MAPEO!C:D,2,0))</f>
        <v>RoC Facial Others</v>
      </c>
      <c r="N5752">
        <f>VLOOKUP(F5752,MD!A:B,2,0)</f>
        <v>0</v>
      </c>
    </row>
    <row r="5753" spans="1:14">
      <c r="A5753" t="s">
        <v>133</v>
      </c>
      <c r="B5753" t="s">
        <v>0</v>
      </c>
      <c r="C5753" t="s">
        <v>268</v>
      </c>
      <c r="D5753" t="s">
        <v>244</v>
      </c>
      <c r="E5753" t="s">
        <v>764</v>
      </c>
      <c r="F5753" t="s">
        <v>485</v>
      </c>
      <c r="G5753" s="3">
        <v>322.79000000000002</v>
      </c>
      <c r="H5753" s="3" t="str">
        <f>VLOOKUP($A5753&amp;$C5753&amp;$B5753,Mapping!$C:$G,3,0)</f>
        <v>Beauty</v>
      </c>
      <c r="I5753" t="str">
        <f>VLOOKUP($A5753&amp;$C5753&amp;$B5753,Mapping!$C:$G,4,0)</f>
        <v>ROC</v>
      </c>
      <c r="J5753" t="str">
        <f t="shared" si="90"/>
        <v>RoC Enydrial</v>
      </c>
      <c r="K5753" t="str">
        <f>VLOOKUP($A5753&amp;$C5753&amp;$B5753,Mapping!$C:$G,5,0)</f>
        <v>Adult Skin Care</v>
      </c>
      <c r="L5753" t="str">
        <f>VLOOKUP(J5753&amp;H5753,Mapping!J:K,2,0)</f>
        <v>ROC FACIAL-OLD</v>
      </c>
      <c r="M5753" t="str">
        <f>IF(OR(I5753="PIZ BUIN",I5753="LISTERINE"),VLOOKUP(E5753,MAPEO!C:D,2,0)&amp;" "&amp;H5753,VLOOKUP(E5753,MAPEO!C:D,2,0))</f>
        <v>RoC Facial Others</v>
      </c>
      <c r="N5753">
        <f>VLOOKUP(F5753,MD!A:B,2,0)</f>
        <v>0</v>
      </c>
    </row>
    <row r="5754" spans="1:14">
      <c r="A5754" t="s">
        <v>133</v>
      </c>
      <c r="B5754" t="s">
        <v>0</v>
      </c>
      <c r="C5754" t="s">
        <v>268</v>
      </c>
      <c r="D5754" t="s">
        <v>244</v>
      </c>
      <c r="E5754" t="s">
        <v>764</v>
      </c>
      <c r="F5754" t="s">
        <v>486</v>
      </c>
      <c r="G5754" s="3">
        <v>1066.08</v>
      </c>
      <c r="H5754" s="3" t="str">
        <f>VLOOKUP($A5754&amp;$C5754&amp;$B5754,Mapping!$C:$G,3,0)</f>
        <v>Beauty</v>
      </c>
      <c r="I5754" t="str">
        <f>VLOOKUP($A5754&amp;$C5754&amp;$B5754,Mapping!$C:$G,4,0)</f>
        <v>ROC</v>
      </c>
      <c r="J5754" t="str">
        <f t="shared" si="90"/>
        <v>RoC Enydrial</v>
      </c>
      <c r="K5754" t="str">
        <f>VLOOKUP($A5754&amp;$C5754&amp;$B5754,Mapping!$C:$G,5,0)</f>
        <v>Adult Skin Care</v>
      </c>
      <c r="L5754" t="str">
        <f>VLOOKUP(J5754&amp;H5754,Mapping!J:K,2,0)</f>
        <v>ROC FACIAL-OLD</v>
      </c>
      <c r="M5754" t="str">
        <f>IF(OR(I5754="PIZ BUIN",I5754="LISTERINE"),VLOOKUP(E5754,MAPEO!C:D,2,0)&amp;" "&amp;H5754,VLOOKUP(E5754,MAPEO!C:D,2,0))</f>
        <v>RoC Facial Others</v>
      </c>
      <c r="N5754">
        <f>VLOOKUP(F5754,MD!A:B,2,0)</f>
        <v>0</v>
      </c>
    </row>
    <row r="5755" spans="1:14">
      <c r="A5755" t="s">
        <v>133</v>
      </c>
      <c r="B5755" t="s">
        <v>0</v>
      </c>
      <c r="C5755" t="s">
        <v>268</v>
      </c>
      <c r="D5755" t="s">
        <v>244</v>
      </c>
      <c r="E5755" t="s">
        <v>764</v>
      </c>
      <c r="F5755" t="s">
        <v>487</v>
      </c>
      <c r="G5755" s="3">
        <v>379.03</v>
      </c>
      <c r="H5755" s="3" t="str">
        <f>VLOOKUP($A5755&amp;$C5755&amp;$B5755,Mapping!$C:$G,3,0)</f>
        <v>Beauty</v>
      </c>
      <c r="I5755" t="str">
        <f>VLOOKUP($A5755&amp;$C5755&amp;$B5755,Mapping!$C:$G,4,0)</f>
        <v>ROC</v>
      </c>
      <c r="J5755" t="str">
        <f t="shared" si="90"/>
        <v>RoC Enydrial</v>
      </c>
      <c r="K5755" t="str">
        <f>VLOOKUP($A5755&amp;$C5755&amp;$B5755,Mapping!$C:$G,5,0)</f>
        <v>Adult Skin Care</v>
      </c>
      <c r="L5755" t="str">
        <f>VLOOKUP(J5755&amp;H5755,Mapping!J:K,2,0)</f>
        <v>ROC FACIAL-OLD</v>
      </c>
      <c r="M5755" t="str">
        <f>IF(OR(I5755="PIZ BUIN",I5755="LISTERINE"),VLOOKUP(E5755,MAPEO!C:D,2,0)&amp;" "&amp;H5755,VLOOKUP(E5755,MAPEO!C:D,2,0))</f>
        <v>RoC Facial Others</v>
      </c>
      <c r="N5755">
        <f>VLOOKUP(F5755,MD!A:B,2,0)</f>
        <v>0</v>
      </c>
    </row>
    <row r="5756" spans="1:14">
      <c r="A5756" t="s">
        <v>133</v>
      </c>
      <c r="B5756" t="s">
        <v>0</v>
      </c>
      <c r="C5756" t="s">
        <v>268</v>
      </c>
      <c r="D5756" t="s">
        <v>244</v>
      </c>
      <c r="E5756" t="s">
        <v>764</v>
      </c>
      <c r="F5756" t="s">
        <v>488</v>
      </c>
      <c r="G5756" s="3">
        <v>444.64</v>
      </c>
      <c r="H5756" s="3" t="str">
        <f>VLOOKUP($A5756&amp;$C5756&amp;$B5756,Mapping!$C:$G,3,0)</f>
        <v>Beauty</v>
      </c>
      <c r="I5756" t="str">
        <f>VLOOKUP($A5756&amp;$C5756&amp;$B5756,Mapping!$C:$G,4,0)</f>
        <v>ROC</v>
      </c>
      <c r="J5756" t="str">
        <f t="shared" si="90"/>
        <v>RoC Enydrial</v>
      </c>
      <c r="K5756" t="str">
        <f>VLOOKUP($A5756&amp;$C5756&amp;$B5756,Mapping!$C:$G,5,0)</f>
        <v>Adult Skin Care</v>
      </c>
      <c r="L5756" t="str">
        <f>VLOOKUP(J5756&amp;H5756,Mapping!J:K,2,0)</f>
        <v>ROC FACIAL-OLD</v>
      </c>
      <c r="M5756" t="str">
        <f>IF(OR(I5756="PIZ BUIN",I5756="LISTERINE"),VLOOKUP(E5756,MAPEO!C:D,2,0)&amp;" "&amp;H5756,VLOOKUP(E5756,MAPEO!C:D,2,0))</f>
        <v>RoC Facial Others</v>
      </c>
      <c r="N5756">
        <f>VLOOKUP(F5756,MD!A:B,2,0)</f>
        <v>0</v>
      </c>
    </row>
    <row r="5757" spans="1:14">
      <c r="A5757" t="s">
        <v>133</v>
      </c>
      <c r="B5757" t="s">
        <v>0</v>
      </c>
      <c r="C5757" t="s">
        <v>268</v>
      </c>
      <c r="D5757" t="s">
        <v>244</v>
      </c>
      <c r="E5757" t="s">
        <v>764</v>
      </c>
      <c r="F5757" t="s">
        <v>489</v>
      </c>
      <c r="G5757" s="3">
        <v>673.25</v>
      </c>
      <c r="H5757" s="3" t="str">
        <f>VLOOKUP($A5757&amp;$C5757&amp;$B5757,Mapping!$C:$G,3,0)</f>
        <v>Beauty</v>
      </c>
      <c r="I5757" t="str">
        <f>VLOOKUP($A5757&amp;$C5757&amp;$B5757,Mapping!$C:$G,4,0)</f>
        <v>ROC</v>
      </c>
      <c r="J5757" t="str">
        <f t="shared" si="90"/>
        <v>RoC Enydrial</v>
      </c>
      <c r="K5757" t="str">
        <f>VLOOKUP($A5757&amp;$C5757&amp;$B5757,Mapping!$C:$G,5,0)</f>
        <v>Adult Skin Care</v>
      </c>
      <c r="L5757" t="str">
        <f>VLOOKUP(J5757&amp;H5757,Mapping!J:K,2,0)</f>
        <v>ROC FACIAL-OLD</v>
      </c>
      <c r="M5757" t="str">
        <f>IF(OR(I5757="PIZ BUIN",I5757="LISTERINE"),VLOOKUP(E5757,MAPEO!C:D,2,0)&amp;" "&amp;H5757,VLOOKUP(E5757,MAPEO!C:D,2,0))</f>
        <v>RoC Facial Others</v>
      </c>
      <c r="N5757">
        <f>VLOOKUP(F5757,MD!A:B,2,0)</f>
        <v>0</v>
      </c>
    </row>
    <row r="5758" spans="1:14">
      <c r="A5758" t="s">
        <v>133</v>
      </c>
      <c r="B5758" t="s">
        <v>0</v>
      </c>
      <c r="C5758" t="s">
        <v>268</v>
      </c>
      <c r="D5758" t="s">
        <v>244</v>
      </c>
      <c r="E5758" t="s">
        <v>764</v>
      </c>
      <c r="F5758" t="s">
        <v>490</v>
      </c>
      <c r="G5758" s="3">
        <v>1777.57</v>
      </c>
      <c r="H5758" s="3" t="str">
        <f>VLOOKUP($A5758&amp;$C5758&amp;$B5758,Mapping!$C:$G,3,0)</f>
        <v>Beauty</v>
      </c>
      <c r="I5758" t="str">
        <f>VLOOKUP($A5758&amp;$C5758&amp;$B5758,Mapping!$C:$G,4,0)</f>
        <v>ROC</v>
      </c>
      <c r="J5758" t="str">
        <f t="shared" si="90"/>
        <v>RoC Enydrial</v>
      </c>
      <c r="K5758" t="str">
        <f>VLOOKUP($A5758&amp;$C5758&amp;$B5758,Mapping!$C:$G,5,0)</f>
        <v>Adult Skin Care</v>
      </c>
      <c r="L5758" t="str">
        <f>VLOOKUP(J5758&amp;H5758,Mapping!J:K,2,0)</f>
        <v>ROC FACIAL-OLD</v>
      </c>
      <c r="M5758" t="str">
        <f>IF(OR(I5758="PIZ BUIN",I5758="LISTERINE"),VLOOKUP(E5758,MAPEO!C:D,2,0)&amp;" "&amp;H5758,VLOOKUP(E5758,MAPEO!C:D,2,0))</f>
        <v>RoC Facial Others</v>
      </c>
      <c r="N5758">
        <f>VLOOKUP(F5758,MD!A:B,2,0)</f>
        <v>0</v>
      </c>
    </row>
    <row r="5759" spans="1:14">
      <c r="A5759" t="s">
        <v>133</v>
      </c>
      <c r="B5759" t="s">
        <v>0</v>
      </c>
      <c r="C5759" t="s">
        <v>268</v>
      </c>
      <c r="D5759" t="s">
        <v>244</v>
      </c>
      <c r="E5759" t="s">
        <v>764</v>
      </c>
      <c r="F5759" t="s">
        <v>491</v>
      </c>
      <c r="G5759" s="3">
        <v>56.34</v>
      </c>
      <c r="H5759" s="3" t="str">
        <f>VLOOKUP($A5759&amp;$C5759&amp;$B5759,Mapping!$C:$G,3,0)</f>
        <v>Beauty</v>
      </c>
      <c r="I5759" t="str">
        <f>VLOOKUP($A5759&amp;$C5759&amp;$B5759,Mapping!$C:$G,4,0)</f>
        <v>ROC</v>
      </c>
      <c r="J5759" t="str">
        <f t="shared" si="90"/>
        <v>RoC Enydrial</v>
      </c>
      <c r="K5759" t="str">
        <f>VLOOKUP($A5759&amp;$C5759&amp;$B5759,Mapping!$C:$G,5,0)</f>
        <v>Adult Skin Care</v>
      </c>
      <c r="L5759" t="str">
        <f>VLOOKUP(J5759&amp;H5759,Mapping!J:K,2,0)</f>
        <v>ROC FACIAL-OLD</v>
      </c>
      <c r="M5759" t="str">
        <f>IF(OR(I5759="PIZ BUIN",I5759="LISTERINE"),VLOOKUP(E5759,MAPEO!C:D,2,0)&amp;" "&amp;H5759,VLOOKUP(E5759,MAPEO!C:D,2,0))</f>
        <v>RoC Facial Others</v>
      </c>
      <c r="N5759">
        <f>VLOOKUP(F5759,MD!A:B,2,0)</f>
        <v>0</v>
      </c>
    </row>
    <row r="5760" spans="1:14">
      <c r="A5760" t="s">
        <v>133</v>
      </c>
      <c r="B5760" t="s">
        <v>0</v>
      </c>
      <c r="C5760" t="s">
        <v>268</v>
      </c>
      <c r="D5760" t="s">
        <v>244</v>
      </c>
      <c r="E5760" t="s">
        <v>764</v>
      </c>
      <c r="F5760" t="s">
        <v>492</v>
      </c>
      <c r="G5760" s="3">
        <v>1046.3</v>
      </c>
      <c r="H5760" s="3" t="str">
        <f>VLOOKUP($A5760&amp;$C5760&amp;$B5760,Mapping!$C:$G,3,0)</f>
        <v>Beauty</v>
      </c>
      <c r="I5760" t="str">
        <f>VLOOKUP($A5760&amp;$C5760&amp;$B5760,Mapping!$C:$G,4,0)</f>
        <v>ROC</v>
      </c>
      <c r="J5760" t="str">
        <f t="shared" si="90"/>
        <v>RoC Enydrial</v>
      </c>
      <c r="K5760" t="str">
        <f>VLOOKUP($A5760&amp;$C5760&amp;$B5760,Mapping!$C:$G,5,0)</f>
        <v>Adult Skin Care</v>
      </c>
      <c r="L5760" t="str">
        <f>VLOOKUP(J5760&amp;H5760,Mapping!J:K,2,0)</f>
        <v>ROC FACIAL-OLD</v>
      </c>
      <c r="M5760" t="str">
        <f>IF(OR(I5760="PIZ BUIN",I5760="LISTERINE"),VLOOKUP(E5760,MAPEO!C:D,2,0)&amp;" "&amp;H5760,VLOOKUP(E5760,MAPEO!C:D,2,0))</f>
        <v>RoC Facial Others</v>
      </c>
      <c r="N5760">
        <f>VLOOKUP(F5760,MD!A:B,2,0)</f>
        <v>0</v>
      </c>
    </row>
    <row r="5761" spans="1:14">
      <c r="A5761" t="s">
        <v>133</v>
      </c>
      <c r="B5761" t="s">
        <v>0</v>
      </c>
      <c r="C5761" t="s">
        <v>268</v>
      </c>
      <c r="D5761" t="s">
        <v>244</v>
      </c>
      <c r="E5761" t="s">
        <v>764</v>
      </c>
      <c r="F5761" t="s">
        <v>493</v>
      </c>
      <c r="G5761" s="3">
        <v>-1033.8399999999999</v>
      </c>
      <c r="H5761" s="3" t="str">
        <f>VLOOKUP($A5761&amp;$C5761&amp;$B5761,Mapping!$C:$G,3,0)</f>
        <v>Beauty</v>
      </c>
      <c r="I5761" t="str">
        <f>VLOOKUP($A5761&amp;$C5761&amp;$B5761,Mapping!$C:$G,4,0)</f>
        <v>ROC</v>
      </c>
      <c r="J5761" t="str">
        <f t="shared" si="90"/>
        <v>RoC Enydrial</v>
      </c>
      <c r="K5761" t="str">
        <f>VLOOKUP($A5761&amp;$C5761&amp;$B5761,Mapping!$C:$G,5,0)</f>
        <v>Adult Skin Care</v>
      </c>
      <c r="L5761" t="str">
        <f>VLOOKUP(J5761&amp;H5761,Mapping!J:K,2,0)</f>
        <v>ROC FACIAL-OLD</v>
      </c>
      <c r="M5761" t="str">
        <f>IF(OR(I5761="PIZ BUIN",I5761="LISTERINE"),VLOOKUP(E5761,MAPEO!C:D,2,0)&amp;" "&amp;H5761,VLOOKUP(E5761,MAPEO!C:D,2,0))</f>
        <v>RoC Facial Others</v>
      </c>
      <c r="N5761">
        <f>VLOOKUP(F5761,MD!A:B,2,0)</f>
        <v>0</v>
      </c>
    </row>
    <row r="5762" spans="1:14">
      <c r="A5762" t="s">
        <v>133</v>
      </c>
      <c r="B5762" t="s">
        <v>0</v>
      </c>
      <c r="C5762" t="s">
        <v>268</v>
      </c>
      <c r="D5762" t="s">
        <v>244</v>
      </c>
      <c r="E5762" t="s">
        <v>764</v>
      </c>
      <c r="F5762" t="s">
        <v>95</v>
      </c>
      <c r="G5762" s="3">
        <v>-0.98</v>
      </c>
      <c r="H5762" s="3" t="str">
        <f>VLOOKUP($A5762&amp;$C5762&amp;$B5762,Mapping!$C:$G,3,0)</f>
        <v>Beauty</v>
      </c>
      <c r="I5762" t="str">
        <f>VLOOKUP($A5762&amp;$C5762&amp;$B5762,Mapping!$C:$G,4,0)</f>
        <v>ROC</v>
      </c>
      <c r="J5762" t="str">
        <f t="shared" si="90"/>
        <v>RoC Enydrial</v>
      </c>
      <c r="K5762" t="str">
        <f>VLOOKUP($A5762&amp;$C5762&amp;$B5762,Mapping!$C:$G,5,0)</f>
        <v>Adult Skin Care</v>
      </c>
      <c r="L5762" t="str">
        <f>VLOOKUP(J5762&amp;H5762,Mapping!J:K,2,0)</f>
        <v>ROC FACIAL-OLD</v>
      </c>
      <c r="M5762" t="str">
        <f>IF(OR(I5762="PIZ BUIN",I5762="LISTERINE"),VLOOKUP(E5762,MAPEO!C:D,2,0)&amp;" "&amp;H5762,VLOOKUP(E5762,MAPEO!C:D,2,0))</f>
        <v>RoC Facial Others</v>
      </c>
      <c r="N5762" t="str">
        <f>VLOOKUP(F5762,MD!A:B,2,0)</f>
        <v>YTD 2015</v>
      </c>
    </row>
    <row r="5763" spans="1:14">
      <c r="A5763" t="s">
        <v>133</v>
      </c>
      <c r="B5763" t="s">
        <v>0</v>
      </c>
      <c r="C5763" t="s">
        <v>268</v>
      </c>
      <c r="D5763" t="s">
        <v>244</v>
      </c>
      <c r="E5763" t="s">
        <v>764</v>
      </c>
      <c r="F5763" t="s">
        <v>96</v>
      </c>
      <c r="G5763" s="3">
        <v>-39.590000000000003</v>
      </c>
      <c r="H5763" s="3" t="str">
        <f>VLOOKUP($A5763&amp;$C5763&amp;$B5763,Mapping!$C:$G,3,0)</f>
        <v>Beauty</v>
      </c>
      <c r="I5763" t="str">
        <f>VLOOKUP($A5763&amp;$C5763&amp;$B5763,Mapping!$C:$G,4,0)</f>
        <v>ROC</v>
      </c>
      <c r="J5763" t="str">
        <f t="shared" si="90"/>
        <v>RoC Enydrial</v>
      </c>
      <c r="K5763" t="str">
        <f>VLOOKUP($A5763&amp;$C5763&amp;$B5763,Mapping!$C:$G,5,0)</f>
        <v>Adult Skin Care</v>
      </c>
      <c r="L5763" t="str">
        <f>VLOOKUP(J5763&amp;H5763,Mapping!J:K,2,0)</f>
        <v>ROC FACIAL-OLD</v>
      </c>
      <c r="M5763" t="str">
        <f>IF(OR(I5763="PIZ BUIN",I5763="LISTERINE"),VLOOKUP(E5763,MAPEO!C:D,2,0)&amp;" "&amp;H5763,VLOOKUP(E5763,MAPEO!C:D,2,0))</f>
        <v>RoC Facial Others</v>
      </c>
      <c r="N5763" t="str">
        <f>VLOOKUP(F5763,MD!A:B,2,0)</f>
        <v>YTD 2015</v>
      </c>
    </row>
    <row r="5764" spans="1:14">
      <c r="A5764" t="s">
        <v>133</v>
      </c>
      <c r="B5764" t="s">
        <v>0</v>
      </c>
      <c r="C5764" t="s">
        <v>268</v>
      </c>
      <c r="D5764" t="s">
        <v>244</v>
      </c>
      <c r="E5764" t="s">
        <v>764</v>
      </c>
      <c r="F5764" t="s">
        <v>97</v>
      </c>
      <c r="G5764" s="3">
        <v>-94.46</v>
      </c>
      <c r="H5764" s="3" t="str">
        <f>VLOOKUP($A5764&amp;$C5764&amp;$B5764,Mapping!$C:$G,3,0)</f>
        <v>Beauty</v>
      </c>
      <c r="I5764" t="str">
        <f>VLOOKUP($A5764&amp;$C5764&amp;$B5764,Mapping!$C:$G,4,0)</f>
        <v>ROC</v>
      </c>
      <c r="J5764" t="str">
        <f t="shared" si="90"/>
        <v>RoC Enydrial</v>
      </c>
      <c r="K5764" t="str">
        <f>VLOOKUP($A5764&amp;$C5764&amp;$B5764,Mapping!$C:$G,5,0)</f>
        <v>Adult Skin Care</v>
      </c>
      <c r="L5764" t="str">
        <f>VLOOKUP(J5764&amp;H5764,Mapping!J:K,2,0)</f>
        <v>ROC FACIAL-OLD</v>
      </c>
      <c r="M5764" t="str">
        <f>IF(OR(I5764="PIZ BUIN",I5764="LISTERINE"),VLOOKUP(E5764,MAPEO!C:D,2,0)&amp;" "&amp;H5764,VLOOKUP(E5764,MAPEO!C:D,2,0))</f>
        <v>RoC Facial Others</v>
      </c>
      <c r="N5764" t="str">
        <f>VLOOKUP(F5764,MD!A:B,2,0)</f>
        <v>YTD 2015</v>
      </c>
    </row>
    <row r="5765" spans="1:14">
      <c r="A5765" t="s">
        <v>133</v>
      </c>
      <c r="B5765" t="s">
        <v>0</v>
      </c>
      <c r="C5765" t="s">
        <v>268</v>
      </c>
      <c r="D5765" t="s">
        <v>244</v>
      </c>
      <c r="E5765" t="s">
        <v>764</v>
      </c>
      <c r="F5765" t="s">
        <v>101</v>
      </c>
      <c r="G5765" s="3">
        <v>-67.89</v>
      </c>
      <c r="H5765" s="3" t="str">
        <f>VLOOKUP($A5765&amp;$C5765&amp;$B5765,Mapping!$C:$G,3,0)</f>
        <v>Beauty</v>
      </c>
      <c r="I5765" t="str">
        <f>VLOOKUP($A5765&amp;$C5765&amp;$B5765,Mapping!$C:$G,4,0)</f>
        <v>ROC</v>
      </c>
      <c r="J5765" t="str">
        <f t="shared" si="90"/>
        <v>RoC Enydrial</v>
      </c>
      <c r="K5765" t="str">
        <f>VLOOKUP($A5765&amp;$C5765&amp;$B5765,Mapping!$C:$G,5,0)</f>
        <v>Adult Skin Care</v>
      </c>
      <c r="L5765" t="str">
        <f>VLOOKUP(J5765&amp;H5765,Mapping!J:K,2,0)</f>
        <v>ROC FACIAL-OLD</v>
      </c>
      <c r="M5765" t="str">
        <f>IF(OR(I5765="PIZ BUIN",I5765="LISTERINE"),VLOOKUP(E5765,MAPEO!C:D,2,0)&amp;" "&amp;H5765,VLOOKUP(E5765,MAPEO!C:D,2,0))</f>
        <v>RoC Facial Others</v>
      </c>
      <c r="N5765" t="str">
        <f>VLOOKUP(F5765,MD!A:B,2,0)</f>
        <v>YTD 2015</v>
      </c>
    </row>
    <row r="5766" spans="1:14">
      <c r="A5766" t="s">
        <v>133</v>
      </c>
      <c r="B5766" t="s">
        <v>0</v>
      </c>
      <c r="C5766" t="s">
        <v>268</v>
      </c>
      <c r="D5766" t="s">
        <v>244</v>
      </c>
      <c r="E5766" t="s">
        <v>764</v>
      </c>
      <c r="F5766" t="s">
        <v>104</v>
      </c>
      <c r="G5766" s="3">
        <v>-84.72</v>
      </c>
      <c r="H5766" s="3" t="str">
        <f>VLOOKUP($A5766&amp;$C5766&amp;$B5766,Mapping!$C:$G,3,0)</f>
        <v>Beauty</v>
      </c>
      <c r="I5766" t="str">
        <f>VLOOKUP($A5766&amp;$C5766&amp;$B5766,Mapping!$C:$G,4,0)</f>
        <v>ROC</v>
      </c>
      <c r="J5766" t="str">
        <f t="shared" si="90"/>
        <v>RoC Enydrial</v>
      </c>
      <c r="K5766" t="str">
        <f>VLOOKUP($A5766&amp;$C5766&amp;$B5766,Mapping!$C:$G,5,0)</f>
        <v>Adult Skin Care</v>
      </c>
      <c r="L5766" t="str">
        <f>VLOOKUP(J5766&amp;H5766,Mapping!J:K,2,0)</f>
        <v>ROC FACIAL-OLD</v>
      </c>
      <c r="M5766" t="str">
        <f>IF(OR(I5766="PIZ BUIN",I5766="LISTERINE"),VLOOKUP(E5766,MAPEO!C:D,2,0)&amp;" "&amp;H5766,VLOOKUP(E5766,MAPEO!C:D,2,0))</f>
        <v>RoC Facial Others</v>
      </c>
      <c r="N5766" t="str">
        <f>VLOOKUP(F5766,MD!A:B,2,0)</f>
        <v>YTD 2015</v>
      </c>
    </row>
    <row r="5767" spans="1:14">
      <c r="A5767" t="s">
        <v>133</v>
      </c>
      <c r="B5767" t="s">
        <v>0</v>
      </c>
      <c r="C5767" t="s">
        <v>268</v>
      </c>
      <c r="D5767" t="s">
        <v>244</v>
      </c>
      <c r="E5767" t="s">
        <v>764</v>
      </c>
      <c r="F5767" t="s">
        <v>105</v>
      </c>
      <c r="G5767" s="3">
        <v>491.4</v>
      </c>
      <c r="H5767" s="3" t="str">
        <f>VLOOKUP($A5767&amp;$C5767&amp;$B5767,Mapping!$C:$G,3,0)</f>
        <v>Beauty</v>
      </c>
      <c r="I5767" t="str">
        <f>VLOOKUP($A5767&amp;$C5767&amp;$B5767,Mapping!$C:$G,4,0)</f>
        <v>ROC</v>
      </c>
      <c r="J5767" t="str">
        <f t="shared" si="90"/>
        <v>RoC Enydrial</v>
      </c>
      <c r="K5767" t="str">
        <f>VLOOKUP($A5767&amp;$C5767&amp;$B5767,Mapping!$C:$G,5,0)</f>
        <v>Adult Skin Care</v>
      </c>
      <c r="L5767" t="str">
        <f>VLOOKUP(J5767&amp;H5767,Mapping!J:K,2,0)</f>
        <v>ROC FACIAL-OLD</v>
      </c>
      <c r="M5767" t="str">
        <f>IF(OR(I5767="PIZ BUIN",I5767="LISTERINE"),VLOOKUP(E5767,MAPEO!C:D,2,0)&amp;" "&amp;H5767,VLOOKUP(E5767,MAPEO!C:D,2,0))</f>
        <v>RoC Facial Others</v>
      </c>
      <c r="N5767" t="str">
        <f>VLOOKUP(F5767,MD!A:B,2,0)</f>
        <v>YTD 2015</v>
      </c>
    </row>
    <row r="5768" spans="1:14">
      <c r="A5768" t="s">
        <v>133</v>
      </c>
      <c r="B5768" t="s">
        <v>0</v>
      </c>
      <c r="C5768" t="s">
        <v>268</v>
      </c>
      <c r="D5768" t="s">
        <v>244</v>
      </c>
      <c r="E5768" t="s">
        <v>764</v>
      </c>
      <c r="F5768" t="s">
        <v>106</v>
      </c>
      <c r="G5768" s="3">
        <v>-50.75</v>
      </c>
      <c r="H5768" s="3" t="str">
        <f>VLOOKUP($A5768&amp;$C5768&amp;$B5768,Mapping!$C:$G,3,0)</f>
        <v>Beauty</v>
      </c>
      <c r="I5768" t="str">
        <f>VLOOKUP($A5768&amp;$C5768&amp;$B5768,Mapping!$C:$G,4,0)</f>
        <v>ROC</v>
      </c>
      <c r="J5768" t="str">
        <f t="shared" si="90"/>
        <v>RoC Enydrial</v>
      </c>
      <c r="K5768" t="str">
        <f>VLOOKUP($A5768&amp;$C5768&amp;$B5768,Mapping!$C:$G,5,0)</f>
        <v>Adult Skin Care</v>
      </c>
      <c r="L5768" t="str">
        <f>VLOOKUP(J5768&amp;H5768,Mapping!J:K,2,0)</f>
        <v>ROC FACIAL-OLD</v>
      </c>
      <c r="M5768" t="str">
        <f>IF(OR(I5768="PIZ BUIN",I5768="LISTERINE"),VLOOKUP(E5768,MAPEO!C:D,2,0)&amp;" "&amp;H5768,VLOOKUP(E5768,MAPEO!C:D,2,0))</f>
        <v>RoC Facial Others</v>
      </c>
      <c r="N5768" t="str">
        <f>VLOOKUP(F5768,MD!A:B,2,0)</f>
        <v>YTD 2015</v>
      </c>
    </row>
    <row r="5769" spans="1:14">
      <c r="A5769" t="s">
        <v>133</v>
      </c>
      <c r="B5769" t="s">
        <v>0</v>
      </c>
      <c r="C5769" t="s">
        <v>268</v>
      </c>
      <c r="D5769" t="s">
        <v>244</v>
      </c>
      <c r="E5769" t="s">
        <v>764</v>
      </c>
      <c r="F5769" t="s">
        <v>108</v>
      </c>
      <c r="G5769" s="3">
        <v>-162</v>
      </c>
      <c r="H5769" s="3" t="str">
        <f>VLOOKUP($A5769&amp;$C5769&amp;$B5769,Mapping!$C:$G,3,0)</f>
        <v>Beauty</v>
      </c>
      <c r="I5769" t="str">
        <f>VLOOKUP($A5769&amp;$C5769&amp;$B5769,Mapping!$C:$G,4,0)</f>
        <v>ROC</v>
      </c>
      <c r="J5769" t="str">
        <f t="shared" si="90"/>
        <v>RoC Enydrial</v>
      </c>
      <c r="K5769" t="str">
        <f>VLOOKUP($A5769&amp;$C5769&amp;$B5769,Mapping!$C:$G,5,0)</f>
        <v>Adult Skin Care</v>
      </c>
      <c r="L5769" t="str">
        <f>VLOOKUP(J5769&amp;H5769,Mapping!J:K,2,0)</f>
        <v>ROC FACIAL-OLD</v>
      </c>
      <c r="M5769" t="str">
        <f>IF(OR(I5769="PIZ BUIN",I5769="LISTERINE"),VLOOKUP(E5769,MAPEO!C:D,2,0)&amp;" "&amp;H5769,VLOOKUP(E5769,MAPEO!C:D,2,0))</f>
        <v>RoC Facial Others</v>
      </c>
      <c r="N5769">
        <f>VLOOKUP(F5769,MD!A:B,2,0)</f>
        <v>0</v>
      </c>
    </row>
    <row r="5770" spans="1:14">
      <c r="A5770" t="s">
        <v>133</v>
      </c>
      <c r="B5770" t="s">
        <v>0</v>
      </c>
      <c r="C5770" t="s">
        <v>268</v>
      </c>
      <c r="D5770" t="s">
        <v>244</v>
      </c>
      <c r="E5770" t="s">
        <v>764</v>
      </c>
      <c r="F5770" t="s">
        <v>109</v>
      </c>
      <c r="G5770" s="3">
        <v>-32.19</v>
      </c>
      <c r="H5770" s="3" t="str">
        <f>VLOOKUP($A5770&amp;$C5770&amp;$B5770,Mapping!$C:$G,3,0)</f>
        <v>Beauty</v>
      </c>
      <c r="I5770" t="str">
        <f>VLOOKUP($A5770&amp;$C5770&amp;$B5770,Mapping!$C:$G,4,0)</f>
        <v>ROC</v>
      </c>
      <c r="J5770" t="str">
        <f t="shared" si="90"/>
        <v>RoC Enydrial</v>
      </c>
      <c r="K5770" t="str">
        <f>VLOOKUP($A5770&amp;$C5770&amp;$B5770,Mapping!$C:$G,5,0)</f>
        <v>Adult Skin Care</v>
      </c>
      <c r="L5770" t="str">
        <f>VLOOKUP(J5770&amp;H5770,Mapping!J:K,2,0)</f>
        <v>ROC FACIAL-OLD</v>
      </c>
      <c r="M5770" t="str">
        <f>IF(OR(I5770="PIZ BUIN",I5770="LISTERINE"),VLOOKUP(E5770,MAPEO!C:D,2,0)&amp;" "&amp;H5770,VLOOKUP(E5770,MAPEO!C:D,2,0))</f>
        <v>RoC Facial Others</v>
      </c>
      <c r="N5770">
        <f>VLOOKUP(F5770,MD!A:B,2,0)</f>
        <v>0</v>
      </c>
    </row>
    <row r="5771" spans="1:14">
      <c r="A5771" t="s">
        <v>133</v>
      </c>
      <c r="B5771" t="s">
        <v>0</v>
      </c>
      <c r="C5771" t="s">
        <v>268</v>
      </c>
      <c r="D5771" t="s">
        <v>244</v>
      </c>
      <c r="E5771" t="s">
        <v>764</v>
      </c>
      <c r="F5771" t="s">
        <v>110</v>
      </c>
      <c r="G5771" s="3">
        <v>-138.65</v>
      </c>
      <c r="H5771" s="3" t="str">
        <f>VLOOKUP($A5771&amp;$C5771&amp;$B5771,Mapping!$C:$G,3,0)</f>
        <v>Beauty</v>
      </c>
      <c r="I5771" t="str">
        <f>VLOOKUP($A5771&amp;$C5771&amp;$B5771,Mapping!$C:$G,4,0)</f>
        <v>ROC</v>
      </c>
      <c r="J5771" t="str">
        <f t="shared" si="90"/>
        <v>RoC Enydrial</v>
      </c>
      <c r="K5771" t="str">
        <f>VLOOKUP($A5771&amp;$C5771&amp;$B5771,Mapping!$C:$G,5,0)</f>
        <v>Adult Skin Care</v>
      </c>
      <c r="L5771" t="str">
        <f>VLOOKUP(J5771&amp;H5771,Mapping!J:K,2,0)</f>
        <v>ROC FACIAL-OLD</v>
      </c>
      <c r="M5771" t="str">
        <f>IF(OR(I5771="PIZ BUIN",I5771="LISTERINE"),VLOOKUP(E5771,MAPEO!C:D,2,0)&amp;" "&amp;H5771,VLOOKUP(E5771,MAPEO!C:D,2,0))</f>
        <v>RoC Facial Others</v>
      </c>
      <c r="N5771">
        <f>VLOOKUP(F5771,MD!A:B,2,0)</f>
        <v>0</v>
      </c>
    </row>
    <row r="5772" spans="1:14">
      <c r="A5772" t="s">
        <v>133</v>
      </c>
      <c r="B5772" t="s">
        <v>0</v>
      </c>
      <c r="C5772" t="s">
        <v>268</v>
      </c>
      <c r="D5772" t="s">
        <v>244</v>
      </c>
      <c r="E5772" t="s">
        <v>764</v>
      </c>
      <c r="F5772" t="s">
        <v>111</v>
      </c>
      <c r="G5772" s="3">
        <v>-16.88</v>
      </c>
      <c r="H5772" s="3" t="str">
        <f>VLOOKUP($A5772&amp;$C5772&amp;$B5772,Mapping!$C:$G,3,0)</f>
        <v>Beauty</v>
      </c>
      <c r="I5772" t="str">
        <f>VLOOKUP($A5772&amp;$C5772&amp;$B5772,Mapping!$C:$G,4,0)</f>
        <v>ROC</v>
      </c>
      <c r="J5772" t="str">
        <f t="shared" si="90"/>
        <v>RoC Enydrial</v>
      </c>
      <c r="K5772" t="str">
        <f>VLOOKUP($A5772&amp;$C5772&amp;$B5772,Mapping!$C:$G,5,0)</f>
        <v>Adult Skin Care</v>
      </c>
      <c r="L5772" t="str">
        <f>VLOOKUP(J5772&amp;H5772,Mapping!J:K,2,0)</f>
        <v>ROC FACIAL-OLD</v>
      </c>
      <c r="M5772" t="str">
        <f>IF(OR(I5772="PIZ BUIN",I5772="LISTERINE"),VLOOKUP(E5772,MAPEO!C:D,2,0)&amp;" "&amp;H5772,VLOOKUP(E5772,MAPEO!C:D,2,0))</f>
        <v>RoC Facial Others</v>
      </c>
      <c r="N5772">
        <f>VLOOKUP(F5772,MD!A:B,2,0)</f>
        <v>0</v>
      </c>
    </row>
    <row r="5773" spans="1:14">
      <c r="A5773" t="s">
        <v>133</v>
      </c>
      <c r="B5773" t="s">
        <v>0</v>
      </c>
      <c r="C5773" t="s">
        <v>268</v>
      </c>
      <c r="D5773" t="s">
        <v>244</v>
      </c>
      <c r="E5773" t="s">
        <v>764</v>
      </c>
      <c r="F5773" t="s">
        <v>114</v>
      </c>
      <c r="G5773" s="3">
        <v>-123.72</v>
      </c>
      <c r="H5773" s="3" t="str">
        <f>VLOOKUP($A5773&amp;$C5773&amp;$B5773,Mapping!$C:$G,3,0)</f>
        <v>Beauty</v>
      </c>
      <c r="I5773" t="str">
        <f>VLOOKUP($A5773&amp;$C5773&amp;$B5773,Mapping!$C:$G,4,0)</f>
        <v>ROC</v>
      </c>
      <c r="J5773" t="str">
        <f t="shared" si="90"/>
        <v>RoC Enydrial</v>
      </c>
      <c r="K5773" t="str">
        <f>VLOOKUP($A5773&amp;$C5773&amp;$B5773,Mapping!$C:$G,5,0)</f>
        <v>Adult Skin Care</v>
      </c>
      <c r="L5773" t="str">
        <f>VLOOKUP(J5773&amp;H5773,Mapping!J:K,2,0)</f>
        <v>ROC FACIAL-OLD</v>
      </c>
      <c r="M5773" t="str">
        <f>IF(OR(I5773="PIZ BUIN",I5773="LISTERINE"),VLOOKUP(E5773,MAPEO!C:D,2,0)&amp;" "&amp;H5773,VLOOKUP(E5773,MAPEO!C:D,2,0))</f>
        <v>RoC Facial Others</v>
      </c>
      <c r="N5773">
        <f>VLOOKUP(F5773,MD!A:B,2,0)</f>
        <v>0</v>
      </c>
    </row>
    <row r="5774" spans="1:14">
      <c r="A5774" t="s">
        <v>133</v>
      </c>
      <c r="B5774" t="s">
        <v>0</v>
      </c>
      <c r="C5774" t="s">
        <v>268</v>
      </c>
      <c r="D5774" t="s">
        <v>244</v>
      </c>
      <c r="E5774" t="s">
        <v>764</v>
      </c>
      <c r="F5774" t="s">
        <v>115</v>
      </c>
      <c r="G5774" s="3">
        <v>-21.32</v>
      </c>
      <c r="H5774" s="3" t="str">
        <f>VLOOKUP($A5774&amp;$C5774&amp;$B5774,Mapping!$C:$G,3,0)</f>
        <v>Beauty</v>
      </c>
      <c r="I5774" t="str">
        <f>VLOOKUP($A5774&amp;$C5774&amp;$B5774,Mapping!$C:$G,4,0)</f>
        <v>ROC</v>
      </c>
      <c r="J5774" t="str">
        <f t="shared" si="90"/>
        <v>RoC Enydrial</v>
      </c>
      <c r="K5774" t="str">
        <f>VLOOKUP($A5774&amp;$C5774&amp;$B5774,Mapping!$C:$G,5,0)</f>
        <v>Adult Skin Care</v>
      </c>
      <c r="L5774" t="str">
        <f>VLOOKUP(J5774&amp;H5774,Mapping!J:K,2,0)</f>
        <v>ROC FACIAL-OLD</v>
      </c>
      <c r="M5774" t="str">
        <f>IF(OR(I5774="PIZ BUIN",I5774="LISTERINE"),VLOOKUP(E5774,MAPEO!C:D,2,0)&amp;" "&amp;H5774,VLOOKUP(E5774,MAPEO!C:D,2,0))</f>
        <v>RoC Facial Others</v>
      </c>
      <c r="N5774" t="str">
        <f>VLOOKUP(F5774,MD!A:B,2,0)</f>
        <v>YTD 2016</v>
      </c>
    </row>
    <row r="5775" spans="1:14">
      <c r="A5775" t="s">
        <v>133</v>
      </c>
      <c r="B5775" t="s">
        <v>0</v>
      </c>
      <c r="C5775" t="s">
        <v>268</v>
      </c>
      <c r="D5775" t="s">
        <v>244</v>
      </c>
      <c r="E5775" t="s">
        <v>764</v>
      </c>
      <c r="F5775" t="s">
        <v>117</v>
      </c>
      <c r="G5775" s="3">
        <v>-100.16</v>
      </c>
      <c r="H5775" s="3" t="str">
        <f>VLOOKUP($A5775&amp;$C5775&amp;$B5775,Mapping!$C:$G,3,0)</f>
        <v>Beauty</v>
      </c>
      <c r="I5775" t="str">
        <f>VLOOKUP($A5775&amp;$C5775&amp;$B5775,Mapping!$C:$G,4,0)</f>
        <v>ROC</v>
      </c>
      <c r="J5775" t="str">
        <f t="shared" si="90"/>
        <v>RoC Enydrial</v>
      </c>
      <c r="K5775" t="str">
        <f>VLOOKUP($A5775&amp;$C5775&amp;$B5775,Mapping!$C:$G,5,0)</f>
        <v>Adult Skin Care</v>
      </c>
      <c r="L5775" t="str">
        <f>VLOOKUP(J5775&amp;H5775,Mapping!J:K,2,0)</f>
        <v>ROC FACIAL-OLD</v>
      </c>
      <c r="M5775" t="str">
        <f>IF(OR(I5775="PIZ BUIN",I5775="LISTERINE"),VLOOKUP(E5775,MAPEO!C:D,2,0)&amp;" "&amp;H5775,VLOOKUP(E5775,MAPEO!C:D,2,0))</f>
        <v>RoC Facial Others</v>
      </c>
      <c r="N5775" t="str">
        <f>VLOOKUP(F5775,MD!A:B,2,0)</f>
        <v>YTD 2016</v>
      </c>
    </row>
    <row r="5776" spans="1:14">
      <c r="A5776" t="s">
        <v>133</v>
      </c>
      <c r="B5776" t="s">
        <v>0</v>
      </c>
      <c r="C5776" t="s">
        <v>268</v>
      </c>
      <c r="D5776" t="s">
        <v>244</v>
      </c>
      <c r="E5776" t="s">
        <v>764</v>
      </c>
      <c r="F5776" t="s">
        <v>118</v>
      </c>
      <c r="G5776" s="3">
        <v>-62.32</v>
      </c>
      <c r="H5776" s="3" t="str">
        <f>VLOOKUP($A5776&amp;$C5776&amp;$B5776,Mapping!$C:$G,3,0)</f>
        <v>Beauty</v>
      </c>
      <c r="I5776" t="str">
        <f>VLOOKUP($A5776&amp;$C5776&amp;$B5776,Mapping!$C:$G,4,0)</f>
        <v>ROC</v>
      </c>
      <c r="J5776" t="str">
        <f t="shared" si="90"/>
        <v>RoC Enydrial</v>
      </c>
      <c r="K5776" t="str">
        <f>VLOOKUP($A5776&amp;$C5776&amp;$B5776,Mapping!$C:$G,5,0)</f>
        <v>Adult Skin Care</v>
      </c>
      <c r="L5776" t="str">
        <f>VLOOKUP(J5776&amp;H5776,Mapping!J:K,2,0)</f>
        <v>ROC FACIAL-OLD</v>
      </c>
      <c r="M5776" t="str">
        <f>IF(OR(I5776="PIZ BUIN",I5776="LISTERINE"),VLOOKUP(E5776,MAPEO!C:D,2,0)&amp;" "&amp;H5776,VLOOKUP(E5776,MAPEO!C:D,2,0))</f>
        <v>RoC Facial Others</v>
      </c>
      <c r="N5776" t="str">
        <f>VLOOKUP(F5776,MD!A:B,2,0)</f>
        <v>YTD 2016</v>
      </c>
    </row>
    <row r="5777" spans="1:14">
      <c r="A5777" t="s">
        <v>133</v>
      </c>
      <c r="B5777" t="s">
        <v>0</v>
      </c>
      <c r="C5777" t="s">
        <v>268</v>
      </c>
      <c r="D5777" t="s">
        <v>244</v>
      </c>
      <c r="E5777" t="s">
        <v>765</v>
      </c>
      <c r="F5777" t="s">
        <v>482</v>
      </c>
      <c r="G5777" s="3">
        <v>10851.75</v>
      </c>
      <c r="H5777" s="3" t="str">
        <f>VLOOKUP($A5777&amp;$C5777&amp;$B5777,Mapping!$C:$G,3,0)</f>
        <v>Beauty</v>
      </c>
      <c r="I5777" t="str">
        <f>VLOOKUP($A5777&amp;$C5777&amp;$B5777,Mapping!$C:$G,4,0)</f>
        <v>ROC</v>
      </c>
      <c r="J5777" t="str">
        <f t="shared" si="90"/>
        <v>RoC Hydra + (others)</v>
      </c>
      <c r="K5777" t="str">
        <f>VLOOKUP($A5777&amp;$C5777&amp;$B5777,Mapping!$C:$G,5,0)</f>
        <v>Adult Skin Care</v>
      </c>
      <c r="L5777" t="str">
        <f>VLOOKUP(J5777&amp;H5777,Mapping!J:K,2,0)</f>
        <v>ROC FACIAL-OLD</v>
      </c>
      <c r="M5777" t="str">
        <f>IF(OR(I5777="PIZ BUIN",I5777="LISTERINE"),VLOOKUP(E5777,MAPEO!C:D,2,0)&amp;" "&amp;H5777,VLOOKUP(E5777,MAPEO!C:D,2,0))</f>
        <v>RoC Facial Others</v>
      </c>
      <c r="N5777">
        <f>VLOOKUP(F5777,MD!A:B,2,0)</f>
        <v>0</v>
      </c>
    </row>
    <row r="5778" spans="1:14">
      <c r="A5778" t="s">
        <v>133</v>
      </c>
      <c r="B5778" t="s">
        <v>0</v>
      </c>
      <c r="C5778" t="s">
        <v>268</v>
      </c>
      <c r="D5778" t="s">
        <v>244</v>
      </c>
      <c r="E5778" t="s">
        <v>765</v>
      </c>
      <c r="F5778" t="s">
        <v>483</v>
      </c>
      <c r="G5778" s="3">
        <v>22964.06</v>
      </c>
      <c r="H5778" s="3" t="str">
        <f>VLOOKUP($A5778&amp;$C5778&amp;$B5778,Mapping!$C:$G,3,0)</f>
        <v>Beauty</v>
      </c>
      <c r="I5778" t="str">
        <f>VLOOKUP($A5778&amp;$C5778&amp;$B5778,Mapping!$C:$G,4,0)</f>
        <v>ROC</v>
      </c>
      <c r="J5778" t="str">
        <f t="shared" si="90"/>
        <v>RoC Hydra + (others)</v>
      </c>
      <c r="K5778" t="str">
        <f>VLOOKUP($A5778&amp;$C5778&amp;$B5778,Mapping!$C:$G,5,0)</f>
        <v>Adult Skin Care</v>
      </c>
      <c r="L5778" t="str">
        <f>VLOOKUP(J5778&amp;H5778,Mapping!J:K,2,0)</f>
        <v>ROC FACIAL-OLD</v>
      </c>
      <c r="M5778" t="str">
        <f>IF(OR(I5778="PIZ BUIN",I5778="LISTERINE"),VLOOKUP(E5778,MAPEO!C:D,2,0)&amp;" "&amp;H5778,VLOOKUP(E5778,MAPEO!C:D,2,0))</f>
        <v>RoC Facial Others</v>
      </c>
      <c r="N5778">
        <f>VLOOKUP(F5778,MD!A:B,2,0)</f>
        <v>0</v>
      </c>
    </row>
    <row r="5779" spans="1:14">
      <c r="A5779" t="s">
        <v>133</v>
      </c>
      <c r="B5779" t="s">
        <v>0</v>
      </c>
      <c r="C5779" t="s">
        <v>268</v>
      </c>
      <c r="D5779" t="s">
        <v>244</v>
      </c>
      <c r="E5779" t="s">
        <v>765</v>
      </c>
      <c r="F5779" t="s">
        <v>484</v>
      </c>
      <c r="G5779" s="3">
        <v>30849.47</v>
      </c>
      <c r="H5779" s="3" t="str">
        <f>VLOOKUP($A5779&amp;$C5779&amp;$B5779,Mapping!$C:$G,3,0)</f>
        <v>Beauty</v>
      </c>
      <c r="I5779" t="str">
        <f>VLOOKUP($A5779&amp;$C5779&amp;$B5779,Mapping!$C:$G,4,0)</f>
        <v>ROC</v>
      </c>
      <c r="J5779" t="str">
        <f t="shared" si="90"/>
        <v>RoC Hydra + (others)</v>
      </c>
      <c r="K5779" t="str">
        <f>VLOOKUP($A5779&amp;$C5779&amp;$B5779,Mapping!$C:$G,5,0)</f>
        <v>Adult Skin Care</v>
      </c>
      <c r="L5779" t="str">
        <f>VLOOKUP(J5779&amp;H5779,Mapping!J:K,2,0)</f>
        <v>ROC FACIAL-OLD</v>
      </c>
      <c r="M5779" t="str">
        <f>IF(OR(I5779="PIZ BUIN",I5779="LISTERINE"),VLOOKUP(E5779,MAPEO!C:D,2,0)&amp;" "&amp;H5779,VLOOKUP(E5779,MAPEO!C:D,2,0))</f>
        <v>RoC Facial Others</v>
      </c>
      <c r="N5779">
        <f>VLOOKUP(F5779,MD!A:B,2,0)</f>
        <v>0</v>
      </c>
    </row>
    <row r="5780" spans="1:14">
      <c r="A5780" t="s">
        <v>133</v>
      </c>
      <c r="B5780" t="s">
        <v>0</v>
      </c>
      <c r="C5780" t="s">
        <v>268</v>
      </c>
      <c r="D5780" t="s">
        <v>244</v>
      </c>
      <c r="E5780" t="s">
        <v>765</v>
      </c>
      <c r="F5780" t="s">
        <v>485</v>
      </c>
      <c r="G5780" s="3">
        <v>24611.5</v>
      </c>
      <c r="H5780" s="3" t="str">
        <f>VLOOKUP($A5780&amp;$C5780&amp;$B5780,Mapping!$C:$G,3,0)</f>
        <v>Beauty</v>
      </c>
      <c r="I5780" t="str">
        <f>VLOOKUP($A5780&amp;$C5780&amp;$B5780,Mapping!$C:$G,4,0)</f>
        <v>ROC</v>
      </c>
      <c r="J5780" t="str">
        <f t="shared" si="90"/>
        <v>RoC Hydra + (others)</v>
      </c>
      <c r="K5780" t="str">
        <f>VLOOKUP($A5780&amp;$C5780&amp;$B5780,Mapping!$C:$G,5,0)</f>
        <v>Adult Skin Care</v>
      </c>
      <c r="L5780" t="str">
        <f>VLOOKUP(J5780&amp;H5780,Mapping!J:K,2,0)</f>
        <v>ROC FACIAL-OLD</v>
      </c>
      <c r="M5780" t="str">
        <f>IF(OR(I5780="PIZ BUIN",I5780="LISTERINE"),VLOOKUP(E5780,MAPEO!C:D,2,0)&amp;" "&amp;H5780,VLOOKUP(E5780,MAPEO!C:D,2,0))</f>
        <v>RoC Facial Others</v>
      </c>
      <c r="N5780">
        <f>VLOOKUP(F5780,MD!A:B,2,0)</f>
        <v>0</v>
      </c>
    </row>
    <row r="5781" spans="1:14">
      <c r="A5781" t="s">
        <v>133</v>
      </c>
      <c r="B5781" t="s">
        <v>0</v>
      </c>
      <c r="C5781" t="s">
        <v>268</v>
      </c>
      <c r="D5781" t="s">
        <v>244</v>
      </c>
      <c r="E5781" t="s">
        <v>765</v>
      </c>
      <c r="F5781" t="s">
        <v>486</v>
      </c>
      <c r="G5781" s="3">
        <v>14060.56</v>
      </c>
      <c r="H5781" s="3" t="str">
        <f>VLOOKUP($A5781&amp;$C5781&amp;$B5781,Mapping!$C:$G,3,0)</f>
        <v>Beauty</v>
      </c>
      <c r="I5781" t="str">
        <f>VLOOKUP($A5781&amp;$C5781&amp;$B5781,Mapping!$C:$G,4,0)</f>
        <v>ROC</v>
      </c>
      <c r="J5781" t="str">
        <f t="shared" si="90"/>
        <v>RoC Hydra + (others)</v>
      </c>
      <c r="K5781" t="str">
        <f>VLOOKUP($A5781&amp;$C5781&amp;$B5781,Mapping!$C:$G,5,0)</f>
        <v>Adult Skin Care</v>
      </c>
      <c r="L5781" t="str">
        <f>VLOOKUP(J5781&amp;H5781,Mapping!J:K,2,0)</f>
        <v>ROC FACIAL-OLD</v>
      </c>
      <c r="M5781" t="str">
        <f>IF(OR(I5781="PIZ BUIN",I5781="LISTERINE"),VLOOKUP(E5781,MAPEO!C:D,2,0)&amp;" "&amp;H5781,VLOOKUP(E5781,MAPEO!C:D,2,0))</f>
        <v>RoC Facial Others</v>
      </c>
      <c r="N5781">
        <f>VLOOKUP(F5781,MD!A:B,2,0)</f>
        <v>0</v>
      </c>
    </row>
    <row r="5782" spans="1:14">
      <c r="A5782" t="s">
        <v>133</v>
      </c>
      <c r="B5782" t="s">
        <v>0</v>
      </c>
      <c r="C5782" t="s">
        <v>268</v>
      </c>
      <c r="D5782" t="s">
        <v>244</v>
      </c>
      <c r="E5782" t="s">
        <v>765</v>
      </c>
      <c r="F5782" t="s">
        <v>487</v>
      </c>
      <c r="G5782" s="3">
        <v>26845.05</v>
      </c>
      <c r="H5782" s="3" t="str">
        <f>VLOOKUP($A5782&amp;$C5782&amp;$B5782,Mapping!$C:$G,3,0)</f>
        <v>Beauty</v>
      </c>
      <c r="I5782" t="str">
        <f>VLOOKUP($A5782&amp;$C5782&amp;$B5782,Mapping!$C:$G,4,0)</f>
        <v>ROC</v>
      </c>
      <c r="J5782" t="str">
        <f t="shared" si="90"/>
        <v>RoC Hydra + (others)</v>
      </c>
      <c r="K5782" t="str">
        <f>VLOOKUP($A5782&amp;$C5782&amp;$B5782,Mapping!$C:$G,5,0)</f>
        <v>Adult Skin Care</v>
      </c>
      <c r="L5782" t="str">
        <f>VLOOKUP(J5782&amp;H5782,Mapping!J:K,2,0)</f>
        <v>ROC FACIAL-OLD</v>
      </c>
      <c r="M5782" t="str">
        <f>IF(OR(I5782="PIZ BUIN",I5782="LISTERINE"),VLOOKUP(E5782,MAPEO!C:D,2,0)&amp;" "&amp;H5782,VLOOKUP(E5782,MAPEO!C:D,2,0))</f>
        <v>RoC Facial Others</v>
      </c>
      <c r="N5782">
        <f>VLOOKUP(F5782,MD!A:B,2,0)</f>
        <v>0</v>
      </c>
    </row>
    <row r="5783" spans="1:14">
      <c r="A5783" t="s">
        <v>133</v>
      </c>
      <c r="B5783" t="s">
        <v>0</v>
      </c>
      <c r="C5783" t="s">
        <v>268</v>
      </c>
      <c r="D5783" t="s">
        <v>244</v>
      </c>
      <c r="E5783" t="s">
        <v>765</v>
      </c>
      <c r="F5783" t="s">
        <v>488</v>
      </c>
      <c r="G5783" s="3">
        <v>21298.6</v>
      </c>
      <c r="H5783" s="3" t="str">
        <f>VLOOKUP($A5783&amp;$C5783&amp;$B5783,Mapping!$C:$G,3,0)</f>
        <v>Beauty</v>
      </c>
      <c r="I5783" t="str">
        <f>VLOOKUP($A5783&amp;$C5783&amp;$B5783,Mapping!$C:$G,4,0)</f>
        <v>ROC</v>
      </c>
      <c r="J5783" t="str">
        <f t="shared" si="90"/>
        <v>RoC Hydra + (others)</v>
      </c>
      <c r="K5783" t="str">
        <f>VLOOKUP($A5783&amp;$C5783&amp;$B5783,Mapping!$C:$G,5,0)</f>
        <v>Adult Skin Care</v>
      </c>
      <c r="L5783" t="str">
        <f>VLOOKUP(J5783&amp;H5783,Mapping!J:K,2,0)</f>
        <v>ROC FACIAL-OLD</v>
      </c>
      <c r="M5783" t="str">
        <f>IF(OR(I5783="PIZ BUIN",I5783="LISTERINE"),VLOOKUP(E5783,MAPEO!C:D,2,0)&amp;" "&amp;H5783,VLOOKUP(E5783,MAPEO!C:D,2,0))</f>
        <v>RoC Facial Others</v>
      </c>
      <c r="N5783">
        <f>VLOOKUP(F5783,MD!A:B,2,0)</f>
        <v>0</v>
      </c>
    </row>
    <row r="5784" spans="1:14">
      <c r="A5784" t="s">
        <v>133</v>
      </c>
      <c r="B5784" t="s">
        <v>0</v>
      </c>
      <c r="C5784" t="s">
        <v>268</v>
      </c>
      <c r="D5784" t="s">
        <v>244</v>
      </c>
      <c r="E5784" t="s">
        <v>765</v>
      </c>
      <c r="F5784" t="s">
        <v>489</v>
      </c>
      <c r="G5784" s="3">
        <v>14956.16</v>
      </c>
      <c r="H5784" s="3" t="str">
        <f>VLOOKUP($A5784&amp;$C5784&amp;$B5784,Mapping!$C:$G,3,0)</f>
        <v>Beauty</v>
      </c>
      <c r="I5784" t="str">
        <f>VLOOKUP($A5784&amp;$C5784&amp;$B5784,Mapping!$C:$G,4,0)</f>
        <v>ROC</v>
      </c>
      <c r="J5784" t="str">
        <f t="shared" si="90"/>
        <v>RoC Hydra + (others)</v>
      </c>
      <c r="K5784" t="str">
        <f>VLOOKUP($A5784&amp;$C5784&amp;$B5784,Mapping!$C:$G,5,0)</f>
        <v>Adult Skin Care</v>
      </c>
      <c r="L5784" t="str">
        <f>VLOOKUP(J5784&amp;H5784,Mapping!J:K,2,0)</f>
        <v>ROC FACIAL-OLD</v>
      </c>
      <c r="M5784" t="str">
        <f>IF(OR(I5784="PIZ BUIN",I5784="LISTERINE"),VLOOKUP(E5784,MAPEO!C:D,2,0)&amp;" "&amp;H5784,VLOOKUP(E5784,MAPEO!C:D,2,0))</f>
        <v>RoC Facial Others</v>
      </c>
      <c r="N5784">
        <f>VLOOKUP(F5784,MD!A:B,2,0)</f>
        <v>0</v>
      </c>
    </row>
    <row r="5785" spans="1:14">
      <c r="A5785" t="s">
        <v>133</v>
      </c>
      <c r="B5785" t="s">
        <v>0</v>
      </c>
      <c r="C5785" t="s">
        <v>268</v>
      </c>
      <c r="D5785" t="s">
        <v>244</v>
      </c>
      <c r="E5785" t="s">
        <v>765</v>
      </c>
      <c r="F5785" t="s">
        <v>490</v>
      </c>
      <c r="G5785" s="3">
        <v>42002.91</v>
      </c>
      <c r="H5785" s="3" t="str">
        <f>VLOOKUP($A5785&amp;$C5785&amp;$B5785,Mapping!$C:$G,3,0)</f>
        <v>Beauty</v>
      </c>
      <c r="I5785" t="str">
        <f>VLOOKUP($A5785&amp;$C5785&amp;$B5785,Mapping!$C:$G,4,0)</f>
        <v>ROC</v>
      </c>
      <c r="J5785" t="str">
        <f t="shared" si="90"/>
        <v>RoC Hydra + (others)</v>
      </c>
      <c r="K5785" t="str">
        <f>VLOOKUP($A5785&amp;$C5785&amp;$B5785,Mapping!$C:$G,5,0)</f>
        <v>Adult Skin Care</v>
      </c>
      <c r="L5785" t="str">
        <f>VLOOKUP(J5785&amp;H5785,Mapping!J:K,2,0)</f>
        <v>ROC FACIAL-OLD</v>
      </c>
      <c r="M5785" t="str">
        <f>IF(OR(I5785="PIZ BUIN",I5785="LISTERINE"),VLOOKUP(E5785,MAPEO!C:D,2,0)&amp;" "&amp;H5785,VLOOKUP(E5785,MAPEO!C:D,2,0))</f>
        <v>RoC Facial Others</v>
      </c>
      <c r="N5785">
        <f>VLOOKUP(F5785,MD!A:B,2,0)</f>
        <v>0</v>
      </c>
    </row>
    <row r="5786" spans="1:14">
      <c r="A5786" t="s">
        <v>133</v>
      </c>
      <c r="B5786" t="s">
        <v>0</v>
      </c>
      <c r="C5786" t="s">
        <v>268</v>
      </c>
      <c r="D5786" t="s">
        <v>244</v>
      </c>
      <c r="E5786" t="s">
        <v>765</v>
      </c>
      <c r="F5786" t="s">
        <v>491</v>
      </c>
      <c r="G5786" s="3">
        <v>13443.83</v>
      </c>
      <c r="H5786" s="3" t="str">
        <f>VLOOKUP($A5786&amp;$C5786&amp;$B5786,Mapping!$C:$G,3,0)</f>
        <v>Beauty</v>
      </c>
      <c r="I5786" t="str">
        <f>VLOOKUP($A5786&amp;$C5786&amp;$B5786,Mapping!$C:$G,4,0)</f>
        <v>ROC</v>
      </c>
      <c r="J5786" t="str">
        <f t="shared" si="90"/>
        <v>RoC Hydra + (others)</v>
      </c>
      <c r="K5786" t="str">
        <f>VLOOKUP($A5786&amp;$C5786&amp;$B5786,Mapping!$C:$G,5,0)</f>
        <v>Adult Skin Care</v>
      </c>
      <c r="L5786" t="str">
        <f>VLOOKUP(J5786&amp;H5786,Mapping!J:K,2,0)</f>
        <v>ROC FACIAL-OLD</v>
      </c>
      <c r="M5786" t="str">
        <f>IF(OR(I5786="PIZ BUIN",I5786="LISTERINE"),VLOOKUP(E5786,MAPEO!C:D,2,0)&amp;" "&amp;H5786,VLOOKUP(E5786,MAPEO!C:D,2,0))</f>
        <v>RoC Facial Others</v>
      </c>
      <c r="N5786">
        <f>VLOOKUP(F5786,MD!A:B,2,0)</f>
        <v>0</v>
      </c>
    </row>
    <row r="5787" spans="1:14">
      <c r="A5787" t="s">
        <v>133</v>
      </c>
      <c r="B5787" t="s">
        <v>0</v>
      </c>
      <c r="C5787" t="s">
        <v>268</v>
      </c>
      <c r="D5787" t="s">
        <v>244</v>
      </c>
      <c r="E5787" t="s">
        <v>765</v>
      </c>
      <c r="F5787" t="s">
        <v>492</v>
      </c>
      <c r="G5787" s="3">
        <v>15016.99</v>
      </c>
      <c r="H5787" s="3" t="str">
        <f>VLOOKUP($A5787&amp;$C5787&amp;$B5787,Mapping!$C:$G,3,0)</f>
        <v>Beauty</v>
      </c>
      <c r="I5787" t="str">
        <f>VLOOKUP($A5787&amp;$C5787&amp;$B5787,Mapping!$C:$G,4,0)</f>
        <v>ROC</v>
      </c>
      <c r="J5787" t="str">
        <f t="shared" si="90"/>
        <v>RoC Hydra + (others)</v>
      </c>
      <c r="K5787" t="str">
        <f>VLOOKUP($A5787&amp;$C5787&amp;$B5787,Mapping!$C:$G,5,0)</f>
        <v>Adult Skin Care</v>
      </c>
      <c r="L5787" t="str">
        <f>VLOOKUP(J5787&amp;H5787,Mapping!J:K,2,0)</f>
        <v>ROC FACIAL-OLD</v>
      </c>
      <c r="M5787" t="str">
        <f>IF(OR(I5787="PIZ BUIN",I5787="LISTERINE"),VLOOKUP(E5787,MAPEO!C:D,2,0)&amp;" "&amp;H5787,VLOOKUP(E5787,MAPEO!C:D,2,0))</f>
        <v>RoC Facial Others</v>
      </c>
      <c r="N5787">
        <f>VLOOKUP(F5787,MD!A:B,2,0)</f>
        <v>0</v>
      </c>
    </row>
    <row r="5788" spans="1:14">
      <c r="A5788" t="s">
        <v>133</v>
      </c>
      <c r="B5788" t="s">
        <v>0</v>
      </c>
      <c r="C5788" t="s">
        <v>268</v>
      </c>
      <c r="D5788" t="s">
        <v>244</v>
      </c>
      <c r="E5788" t="s">
        <v>765</v>
      </c>
      <c r="F5788" t="s">
        <v>493</v>
      </c>
      <c r="G5788" s="3">
        <v>12804.54</v>
      </c>
      <c r="H5788" s="3" t="str">
        <f>VLOOKUP($A5788&amp;$C5788&amp;$B5788,Mapping!$C:$G,3,0)</f>
        <v>Beauty</v>
      </c>
      <c r="I5788" t="str">
        <f>VLOOKUP($A5788&amp;$C5788&amp;$B5788,Mapping!$C:$G,4,0)</f>
        <v>ROC</v>
      </c>
      <c r="J5788" t="str">
        <f t="shared" si="90"/>
        <v>RoC Hydra + (others)</v>
      </c>
      <c r="K5788" t="str">
        <f>VLOOKUP($A5788&amp;$C5788&amp;$B5788,Mapping!$C:$G,5,0)</f>
        <v>Adult Skin Care</v>
      </c>
      <c r="L5788" t="str">
        <f>VLOOKUP(J5788&amp;H5788,Mapping!J:K,2,0)</f>
        <v>ROC FACIAL-OLD</v>
      </c>
      <c r="M5788" t="str">
        <f>IF(OR(I5788="PIZ BUIN",I5788="LISTERINE"),VLOOKUP(E5788,MAPEO!C:D,2,0)&amp;" "&amp;H5788,VLOOKUP(E5788,MAPEO!C:D,2,0))</f>
        <v>RoC Facial Others</v>
      </c>
      <c r="N5788">
        <f>VLOOKUP(F5788,MD!A:B,2,0)</f>
        <v>0</v>
      </c>
    </row>
    <row r="5789" spans="1:14">
      <c r="A5789" t="s">
        <v>133</v>
      </c>
      <c r="B5789" t="s">
        <v>0</v>
      </c>
      <c r="C5789" t="s">
        <v>268</v>
      </c>
      <c r="D5789" t="s">
        <v>244</v>
      </c>
      <c r="E5789" t="s">
        <v>765</v>
      </c>
      <c r="F5789" t="s">
        <v>95</v>
      </c>
      <c r="G5789" s="3">
        <v>3683.24</v>
      </c>
      <c r="H5789" s="3" t="str">
        <f>VLOOKUP($A5789&amp;$C5789&amp;$B5789,Mapping!$C:$G,3,0)</f>
        <v>Beauty</v>
      </c>
      <c r="I5789" t="str">
        <f>VLOOKUP($A5789&amp;$C5789&amp;$B5789,Mapping!$C:$G,4,0)</f>
        <v>ROC</v>
      </c>
      <c r="J5789" t="str">
        <f t="shared" si="90"/>
        <v>RoC Hydra + (others)</v>
      </c>
      <c r="K5789" t="str">
        <f>VLOOKUP($A5789&amp;$C5789&amp;$B5789,Mapping!$C:$G,5,0)</f>
        <v>Adult Skin Care</v>
      </c>
      <c r="L5789" t="str">
        <f>VLOOKUP(J5789&amp;H5789,Mapping!J:K,2,0)</f>
        <v>ROC FACIAL-OLD</v>
      </c>
      <c r="M5789" t="str">
        <f>IF(OR(I5789="PIZ BUIN",I5789="LISTERINE"),VLOOKUP(E5789,MAPEO!C:D,2,0)&amp;" "&amp;H5789,VLOOKUP(E5789,MAPEO!C:D,2,0))</f>
        <v>RoC Facial Others</v>
      </c>
      <c r="N5789" t="str">
        <f>VLOOKUP(F5789,MD!A:B,2,0)</f>
        <v>YTD 2015</v>
      </c>
    </row>
    <row r="5790" spans="1:14">
      <c r="A5790" t="s">
        <v>133</v>
      </c>
      <c r="B5790" t="s">
        <v>0</v>
      </c>
      <c r="C5790" t="s">
        <v>268</v>
      </c>
      <c r="D5790" t="s">
        <v>244</v>
      </c>
      <c r="E5790" t="s">
        <v>765</v>
      </c>
      <c r="F5790" t="s">
        <v>96</v>
      </c>
      <c r="G5790" s="3">
        <v>228.28</v>
      </c>
      <c r="H5790" s="3" t="str">
        <f>VLOOKUP($A5790&amp;$C5790&amp;$B5790,Mapping!$C:$G,3,0)</f>
        <v>Beauty</v>
      </c>
      <c r="I5790" t="str">
        <f>VLOOKUP($A5790&amp;$C5790&amp;$B5790,Mapping!$C:$G,4,0)</f>
        <v>ROC</v>
      </c>
      <c r="J5790" t="str">
        <f t="shared" si="90"/>
        <v>RoC Hydra + (others)</v>
      </c>
      <c r="K5790" t="str">
        <f>VLOOKUP($A5790&amp;$C5790&amp;$B5790,Mapping!$C:$G,5,0)</f>
        <v>Adult Skin Care</v>
      </c>
      <c r="L5790" t="str">
        <f>VLOOKUP(J5790&amp;H5790,Mapping!J:K,2,0)</f>
        <v>ROC FACIAL-OLD</v>
      </c>
      <c r="M5790" t="str">
        <f>IF(OR(I5790="PIZ BUIN",I5790="LISTERINE"),VLOOKUP(E5790,MAPEO!C:D,2,0)&amp;" "&amp;H5790,VLOOKUP(E5790,MAPEO!C:D,2,0))</f>
        <v>RoC Facial Others</v>
      </c>
      <c r="N5790" t="str">
        <f>VLOOKUP(F5790,MD!A:B,2,0)</f>
        <v>YTD 2015</v>
      </c>
    </row>
    <row r="5791" spans="1:14">
      <c r="A5791" t="s">
        <v>133</v>
      </c>
      <c r="B5791" t="s">
        <v>0</v>
      </c>
      <c r="C5791" t="s">
        <v>268</v>
      </c>
      <c r="D5791" t="s">
        <v>244</v>
      </c>
      <c r="E5791" t="s">
        <v>765</v>
      </c>
      <c r="F5791" t="s">
        <v>97</v>
      </c>
      <c r="G5791" s="3">
        <v>-11218.81</v>
      </c>
      <c r="H5791" s="3" t="str">
        <f>VLOOKUP($A5791&amp;$C5791&amp;$B5791,Mapping!$C:$G,3,0)</f>
        <v>Beauty</v>
      </c>
      <c r="I5791" t="str">
        <f>VLOOKUP($A5791&amp;$C5791&amp;$B5791,Mapping!$C:$G,4,0)</f>
        <v>ROC</v>
      </c>
      <c r="J5791" t="str">
        <f t="shared" si="90"/>
        <v>RoC Hydra + (others)</v>
      </c>
      <c r="K5791" t="str">
        <f>VLOOKUP($A5791&amp;$C5791&amp;$B5791,Mapping!$C:$G,5,0)</f>
        <v>Adult Skin Care</v>
      </c>
      <c r="L5791" t="str">
        <f>VLOOKUP(J5791&amp;H5791,Mapping!J:K,2,0)</f>
        <v>ROC FACIAL-OLD</v>
      </c>
      <c r="M5791" t="str">
        <f>IF(OR(I5791="PIZ BUIN",I5791="LISTERINE"),VLOOKUP(E5791,MAPEO!C:D,2,0)&amp;" "&amp;H5791,VLOOKUP(E5791,MAPEO!C:D,2,0))</f>
        <v>RoC Facial Others</v>
      </c>
      <c r="N5791" t="str">
        <f>VLOOKUP(F5791,MD!A:B,2,0)</f>
        <v>YTD 2015</v>
      </c>
    </row>
    <row r="5792" spans="1:14">
      <c r="A5792" t="s">
        <v>133</v>
      </c>
      <c r="B5792" t="s">
        <v>0</v>
      </c>
      <c r="C5792" t="s">
        <v>268</v>
      </c>
      <c r="D5792" t="s">
        <v>244</v>
      </c>
      <c r="E5792" t="s">
        <v>765</v>
      </c>
      <c r="F5792" t="s">
        <v>101</v>
      </c>
      <c r="G5792" s="3">
        <v>-14504.86</v>
      </c>
      <c r="H5792" s="3" t="str">
        <f>VLOOKUP($A5792&amp;$C5792&amp;$B5792,Mapping!$C:$G,3,0)</f>
        <v>Beauty</v>
      </c>
      <c r="I5792" t="str">
        <f>VLOOKUP($A5792&amp;$C5792&amp;$B5792,Mapping!$C:$G,4,0)</f>
        <v>ROC</v>
      </c>
      <c r="J5792" t="str">
        <f t="shared" si="90"/>
        <v>RoC Hydra + (others)</v>
      </c>
      <c r="K5792" t="str">
        <f>VLOOKUP($A5792&amp;$C5792&amp;$B5792,Mapping!$C:$G,5,0)</f>
        <v>Adult Skin Care</v>
      </c>
      <c r="L5792" t="str">
        <f>VLOOKUP(J5792&amp;H5792,Mapping!J:K,2,0)</f>
        <v>ROC FACIAL-OLD</v>
      </c>
      <c r="M5792" t="str">
        <f>IF(OR(I5792="PIZ BUIN",I5792="LISTERINE"),VLOOKUP(E5792,MAPEO!C:D,2,0)&amp;" "&amp;H5792,VLOOKUP(E5792,MAPEO!C:D,2,0))</f>
        <v>RoC Facial Others</v>
      </c>
      <c r="N5792" t="str">
        <f>VLOOKUP(F5792,MD!A:B,2,0)</f>
        <v>YTD 2015</v>
      </c>
    </row>
    <row r="5793" spans="1:14">
      <c r="A5793" t="s">
        <v>133</v>
      </c>
      <c r="B5793" t="s">
        <v>0</v>
      </c>
      <c r="C5793" t="s">
        <v>268</v>
      </c>
      <c r="D5793" t="s">
        <v>244</v>
      </c>
      <c r="E5793" t="s">
        <v>765</v>
      </c>
      <c r="F5793" t="s">
        <v>104</v>
      </c>
      <c r="G5793" s="3">
        <v>-12033.8</v>
      </c>
      <c r="H5793" s="3" t="str">
        <f>VLOOKUP($A5793&amp;$C5793&amp;$B5793,Mapping!$C:$G,3,0)</f>
        <v>Beauty</v>
      </c>
      <c r="I5793" t="str">
        <f>VLOOKUP($A5793&amp;$C5793&amp;$B5793,Mapping!$C:$G,4,0)</f>
        <v>ROC</v>
      </c>
      <c r="J5793" t="str">
        <f t="shared" si="90"/>
        <v>RoC Hydra + (others)</v>
      </c>
      <c r="K5793" t="str">
        <f>VLOOKUP($A5793&amp;$C5793&amp;$B5793,Mapping!$C:$G,5,0)</f>
        <v>Adult Skin Care</v>
      </c>
      <c r="L5793" t="str">
        <f>VLOOKUP(J5793&amp;H5793,Mapping!J:K,2,0)</f>
        <v>ROC FACIAL-OLD</v>
      </c>
      <c r="M5793" t="str">
        <f>IF(OR(I5793="PIZ BUIN",I5793="LISTERINE"),VLOOKUP(E5793,MAPEO!C:D,2,0)&amp;" "&amp;H5793,VLOOKUP(E5793,MAPEO!C:D,2,0))</f>
        <v>RoC Facial Others</v>
      </c>
      <c r="N5793" t="str">
        <f>VLOOKUP(F5793,MD!A:B,2,0)</f>
        <v>YTD 2015</v>
      </c>
    </row>
    <row r="5794" spans="1:14">
      <c r="A5794" t="s">
        <v>133</v>
      </c>
      <c r="B5794" t="s">
        <v>0</v>
      </c>
      <c r="C5794" t="s">
        <v>268</v>
      </c>
      <c r="D5794" t="s">
        <v>244</v>
      </c>
      <c r="E5794" t="s">
        <v>765</v>
      </c>
      <c r="F5794" t="s">
        <v>105</v>
      </c>
      <c r="G5794" s="3">
        <v>-12739.22</v>
      </c>
      <c r="H5794" s="3" t="str">
        <f>VLOOKUP($A5794&amp;$C5794&amp;$B5794,Mapping!$C:$G,3,0)</f>
        <v>Beauty</v>
      </c>
      <c r="I5794" t="str">
        <f>VLOOKUP($A5794&amp;$C5794&amp;$B5794,Mapping!$C:$G,4,0)</f>
        <v>ROC</v>
      </c>
      <c r="J5794" t="str">
        <f t="shared" si="90"/>
        <v>RoC Hydra + (others)</v>
      </c>
      <c r="K5794" t="str">
        <f>VLOOKUP($A5794&amp;$C5794&amp;$B5794,Mapping!$C:$G,5,0)</f>
        <v>Adult Skin Care</v>
      </c>
      <c r="L5794" t="str">
        <f>VLOOKUP(J5794&amp;H5794,Mapping!J:K,2,0)</f>
        <v>ROC FACIAL-OLD</v>
      </c>
      <c r="M5794" t="str">
        <f>IF(OR(I5794="PIZ BUIN",I5794="LISTERINE"),VLOOKUP(E5794,MAPEO!C:D,2,0)&amp;" "&amp;H5794,VLOOKUP(E5794,MAPEO!C:D,2,0))</f>
        <v>RoC Facial Others</v>
      </c>
      <c r="N5794" t="str">
        <f>VLOOKUP(F5794,MD!A:B,2,0)</f>
        <v>YTD 2015</v>
      </c>
    </row>
    <row r="5795" spans="1:14">
      <c r="A5795" t="s">
        <v>133</v>
      </c>
      <c r="B5795" t="s">
        <v>0</v>
      </c>
      <c r="C5795" t="s">
        <v>268</v>
      </c>
      <c r="D5795" t="s">
        <v>244</v>
      </c>
      <c r="E5795" t="s">
        <v>765</v>
      </c>
      <c r="F5795" t="s">
        <v>106</v>
      </c>
      <c r="G5795" s="3">
        <v>-10798.88</v>
      </c>
      <c r="H5795" s="3" t="str">
        <f>VLOOKUP($A5795&amp;$C5795&amp;$B5795,Mapping!$C:$G,3,0)</f>
        <v>Beauty</v>
      </c>
      <c r="I5795" t="str">
        <f>VLOOKUP($A5795&amp;$C5795&amp;$B5795,Mapping!$C:$G,4,0)</f>
        <v>ROC</v>
      </c>
      <c r="J5795" t="str">
        <f t="shared" si="90"/>
        <v>RoC Hydra + (others)</v>
      </c>
      <c r="K5795" t="str">
        <f>VLOOKUP($A5795&amp;$C5795&amp;$B5795,Mapping!$C:$G,5,0)</f>
        <v>Adult Skin Care</v>
      </c>
      <c r="L5795" t="str">
        <f>VLOOKUP(J5795&amp;H5795,Mapping!J:K,2,0)</f>
        <v>ROC FACIAL-OLD</v>
      </c>
      <c r="M5795" t="str">
        <f>IF(OR(I5795="PIZ BUIN",I5795="LISTERINE"),VLOOKUP(E5795,MAPEO!C:D,2,0)&amp;" "&amp;H5795,VLOOKUP(E5795,MAPEO!C:D,2,0))</f>
        <v>RoC Facial Others</v>
      </c>
      <c r="N5795" t="str">
        <f>VLOOKUP(F5795,MD!A:B,2,0)</f>
        <v>YTD 2015</v>
      </c>
    </row>
    <row r="5796" spans="1:14">
      <c r="A5796" t="s">
        <v>133</v>
      </c>
      <c r="B5796" t="s">
        <v>0</v>
      </c>
      <c r="C5796" t="s">
        <v>268</v>
      </c>
      <c r="D5796" t="s">
        <v>244</v>
      </c>
      <c r="E5796" t="s">
        <v>765</v>
      </c>
      <c r="F5796" t="s">
        <v>108</v>
      </c>
      <c r="G5796" s="3">
        <v>-6422.42</v>
      </c>
      <c r="H5796" s="3" t="str">
        <f>VLOOKUP($A5796&amp;$C5796&amp;$B5796,Mapping!$C:$G,3,0)</f>
        <v>Beauty</v>
      </c>
      <c r="I5796" t="str">
        <f>VLOOKUP($A5796&amp;$C5796&amp;$B5796,Mapping!$C:$G,4,0)</f>
        <v>ROC</v>
      </c>
      <c r="J5796" t="str">
        <f t="shared" si="90"/>
        <v>RoC Hydra + (others)</v>
      </c>
      <c r="K5796" t="str">
        <f>VLOOKUP($A5796&amp;$C5796&amp;$B5796,Mapping!$C:$G,5,0)</f>
        <v>Adult Skin Care</v>
      </c>
      <c r="L5796" t="str">
        <f>VLOOKUP(J5796&amp;H5796,Mapping!J:K,2,0)</f>
        <v>ROC FACIAL-OLD</v>
      </c>
      <c r="M5796" t="str">
        <f>IF(OR(I5796="PIZ BUIN",I5796="LISTERINE"),VLOOKUP(E5796,MAPEO!C:D,2,0)&amp;" "&amp;H5796,VLOOKUP(E5796,MAPEO!C:D,2,0))</f>
        <v>RoC Facial Others</v>
      </c>
      <c r="N5796">
        <f>VLOOKUP(F5796,MD!A:B,2,0)</f>
        <v>0</v>
      </c>
    </row>
    <row r="5797" spans="1:14">
      <c r="A5797" t="s">
        <v>133</v>
      </c>
      <c r="B5797" t="s">
        <v>0</v>
      </c>
      <c r="C5797" t="s">
        <v>268</v>
      </c>
      <c r="D5797" t="s">
        <v>244</v>
      </c>
      <c r="E5797" t="s">
        <v>765</v>
      </c>
      <c r="F5797" t="s">
        <v>109</v>
      </c>
      <c r="G5797" s="3">
        <v>-483.11</v>
      </c>
      <c r="H5797" s="3" t="str">
        <f>VLOOKUP($A5797&amp;$C5797&amp;$B5797,Mapping!$C:$G,3,0)</f>
        <v>Beauty</v>
      </c>
      <c r="I5797" t="str">
        <f>VLOOKUP($A5797&amp;$C5797&amp;$B5797,Mapping!$C:$G,4,0)</f>
        <v>ROC</v>
      </c>
      <c r="J5797" t="str">
        <f t="shared" si="90"/>
        <v>RoC Hydra + (others)</v>
      </c>
      <c r="K5797" t="str">
        <f>VLOOKUP($A5797&amp;$C5797&amp;$B5797,Mapping!$C:$G,5,0)</f>
        <v>Adult Skin Care</v>
      </c>
      <c r="L5797" t="str">
        <f>VLOOKUP(J5797&amp;H5797,Mapping!J:K,2,0)</f>
        <v>ROC FACIAL-OLD</v>
      </c>
      <c r="M5797" t="str">
        <f>IF(OR(I5797="PIZ BUIN",I5797="LISTERINE"),VLOOKUP(E5797,MAPEO!C:D,2,0)&amp;" "&amp;H5797,VLOOKUP(E5797,MAPEO!C:D,2,0))</f>
        <v>RoC Facial Others</v>
      </c>
      <c r="N5797">
        <f>VLOOKUP(F5797,MD!A:B,2,0)</f>
        <v>0</v>
      </c>
    </row>
    <row r="5798" spans="1:14">
      <c r="A5798" t="s">
        <v>133</v>
      </c>
      <c r="B5798" t="s">
        <v>0</v>
      </c>
      <c r="C5798" t="s">
        <v>268</v>
      </c>
      <c r="D5798" t="s">
        <v>244</v>
      </c>
      <c r="E5798" t="s">
        <v>765</v>
      </c>
      <c r="F5798" t="s">
        <v>110</v>
      </c>
      <c r="G5798" s="3">
        <v>-3649.74</v>
      </c>
      <c r="H5798" s="3" t="str">
        <f>VLOOKUP($A5798&amp;$C5798&amp;$B5798,Mapping!$C:$G,3,0)</f>
        <v>Beauty</v>
      </c>
      <c r="I5798" t="str">
        <f>VLOOKUP($A5798&amp;$C5798&amp;$B5798,Mapping!$C:$G,4,0)</f>
        <v>ROC</v>
      </c>
      <c r="J5798" t="str">
        <f t="shared" si="90"/>
        <v>RoC Hydra + (others)</v>
      </c>
      <c r="K5798" t="str">
        <f>VLOOKUP($A5798&amp;$C5798&amp;$B5798,Mapping!$C:$G,5,0)</f>
        <v>Adult Skin Care</v>
      </c>
      <c r="L5798" t="str">
        <f>VLOOKUP(J5798&amp;H5798,Mapping!J:K,2,0)</f>
        <v>ROC FACIAL-OLD</v>
      </c>
      <c r="M5798" t="str">
        <f>IF(OR(I5798="PIZ BUIN",I5798="LISTERINE"),VLOOKUP(E5798,MAPEO!C:D,2,0)&amp;" "&amp;H5798,VLOOKUP(E5798,MAPEO!C:D,2,0))</f>
        <v>RoC Facial Others</v>
      </c>
      <c r="N5798">
        <f>VLOOKUP(F5798,MD!A:B,2,0)</f>
        <v>0</v>
      </c>
    </row>
    <row r="5799" spans="1:14">
      <c r="A5799" t="s">
        <v>133</v>
      </c>
      <c r="B5799" t="s">
        <v>0</v>
      </c>
      <c r="C5799" t="s">
        <v>268</v>
      </c>
      <c r="D5799" t="s">
        <v>244</v>
      </c>
      <c r="E5799" t="s">
        <v>765</v>
      </c>
      <c r="F5799" t="s">
        <v>111</v>
      </c>
      <c r="G5799" s="3">
        <v>-1544.89</v>
      </c>
      <c r="H5799" s="3" t="str">
        <f>VLOOKUP($A5799&amp;$C5799&amp;$B5799,Mapping!$C:$G,3,0)</f>
        <v>Beauty</v>
      </c>
      <c r="I5799" t="str">
        <f>VLOOKUP($A5799&amp;$C5799&amp;$B5799,Mapping!$C:$G,4,0)</f>
        <v>ROC</v>
      </c>
      <c r="J5799" t="str">
        <f t="shared" si="90"/>
        <v>RoC Hydra + (others)</v>
      </c>
      <c r="K5799" t="str">
        <f>VLOOKUP($A5799&amp;$C5799&amp;$B5799,Mapping!$C:$G,5,0)</f>
        <v>Adult Skin Care</v>
      </c>
      <c r="L5799" t="str">
        <f>VLOOKUP(J5799&amp;H5799,Mapping!J:K,2,0)</f>
        <v>ROC FACIAL-OLD</v>
      </c>
      <c r="M5799" t="str">
        <f>IF(OR(I5799="PIZ BUIN",I5799="LISTERINE"),VLOOKUP(E5799,MAPEO!C:D,2,0)&amp;" "&amp;H5799,VLOOKUP(E5799,MAPEO!C:D,2,0))</f>
        <v>RoC Facial Others</v>
      </c>
      <c r="N5799">
        <f>VLOOKUP(F5799,MD!A:B,2,0)</f>
        <v>0</v>
      </c>
    </row>
    <row r="5800" spans="1:14">
      <c r="A5800" t="s">
        <v>133</v>
      </c>
      <c r="B5800" t="s">
        <v>0</v>
      </c>
      <c r="C5800" t="s">
        <v>268</v>
      </c>
      <c r="D5800" t="s">
        <v>244</v>
      </c>
      <c r="E5800" t="s">
        <v>765</v>
      </c>
      <c r="F5800" t="s">
        <v>114</v>
      </c>
      <c r="G5800" s="3">
        <v>-2296.98</v>
      </c>
      <c r="H5800" s="3" t="str">
        <f>VLOOKUP($A5800&amp;$C5800&amp;$B5800,Mapping!$C:$G,3,0)</f>
        <v>Beauty</v>
      </c>
      <c r="I5800" t="str">
        <f>VLOOKUP($A5800&amp;$C5800&amp;$B5800,Mapping!$C:$G,4,0)</f>
        <v>ROC</v>
      </c>
      <c r="J5800" t="str">
        <f t="shared" si="90"/>
        <v>RoC Hydra + (others)</v>
      </c>
      <c r="K5800" t="str">
        <f>VLOOKUP($A5800&amp;$C5800&amp;$B5800,Mapping!$C:$G,5,0)</f>
        <v>Adult Skin Care</v>
      </c>
      <c r="L5800" t="str">
        <f>VLOOKUP(J5800&amp;H5800,Mapping!J:K,2,0)</f>
        <v>ROC FACIAL-OLD</v>
      </c>
      <c r="M5800" t="str">
        <f>IF(OR(I5800="PIZ BUIN",I5800="LISTERINE"),VLOOKUP(E5800,MAPEO!C:D,2,0)&amp;" "&amp;H5800,VLOOKUP(E5800,MAPEO!C:D,2,0))</f>
        <v>RoC Facial Others</v>
      </c>
      <c r="N5800">
        <f>VLOOKUP(F5800,MD!A:B,2,0)</f>
        <v>0</v>
      </c>
    </row>
    <row r="5801" spans="1:14">
      <c r="A5801" t="s">
        <v>133</v>
      </c>
      <c r="B5801" t="s">
        <v>0</v>
      </c>
      <c r="C5801" t="s">
        <v>268</v>
      </c>
      <c r="D5801" t="s">
        <v>244</v>
      </c>
      <c r="E5801" t="s">
        <v>765</v>
      </c>
      <c r="F5801" t="s">
        <v>115</v>
      </c>
      <c r="G5801" s="3">
        <v>-1243.6199999999999</v>
      </c>
      <c r="H5801" s="3" t="str">
        <f>VLOOKUP($A5801&amp;$C5801&amp;$B5801,Mapping!$C:$G,3,0)</f>
        <v>Beauty</v>
      </c>
      <c r="I5801" t="str">
        <f>VLOOKUP($A5801&amp;$C5801&amp;$B5801,Mapping!$C:$G,4,0)</f>
        <v>ROC</v>
      </c>
      <c r="J5801" t="str">
        <f t="shared" si="90"/>
        <v>RoC Hydra + (others)</v>
      </c>
      <c r="K5801" t="str">
        <f>VLOOKUP($A5801&amp;$C5801&amp;$B5801,Mapping!$C:$G,5,0)</f>
        <v>Adult Skin Care</v>
      </c>
      <c r="L5801" t="str">
        <f>VLOOKUP(J5801&amp;H5801,Mapping!J:K,2,0)</f>
        <v>ROC FACIAL-OLD</v>
      </c>
      <c r="M5801" t="str">
        <f>IF(OR(I5801="PIZ BUIN",I5801="LISTERINE"),VLOOKUP(E5801,MAPEO!C:D,2,0)&amp;" "&amp;H5801,VLOOKUP(E5801,MAPEO!C:D,2,0))</f>
        <v>RoC Facial Others</v>
      </c>
      <c r="N5801" t="str">
        <f>VLOOKUP(F5801,MD!A:B,2,0)</f>
        <v>YTD 2016</v>
      </c>
    </row>
    <row r="5802" spans="1:14">
      <c r="A5802" t="s">
        <v>133</v>
      </c>
      <c r="B5802" t="s">
        <v>0</v>
      </c>
      <c r="C5802" t="s">
        <v>268</v>
      </c>
      <c r="D5802" t="s">
        <v>244</v>
      </c>
      <c r="E5802" t="s">
        <v>765</v>
      </c>
      <c r="F5802" t="s">
        <v>117</v>
      </c>
      <c r="G5802" s="3">
        <v>-1399.43</v>
      </c>
      <c r="H5802" s="3" t="str">
        <f>VLOOKUP($A5802&amp;$C5802&amp;$B5802,Mapping!$C:$G,3,0)</f>
        <v>Beauty</v>
      </c>
      <c r="I5802" t="str">
        <f>VLOOKUP($A5802&amp;$C5802&amp;$B5802,Mapping!$C:$G,4,0)</f>
        <v>ROC</v>
      </c>
      <c r="J5802" t="str">
        <f t="shared" si="90"/>
        <v>RoC Hydra + (others)</v>
      </c>
      <c r="K5802" t="str">
        <f>VLOOKUP($A5802&amp;$C5802&amp;$B5802,Mapping!$C:$G,5,0)</f>
        <v>Adult Skin Care</v>
      </c>
      <c r="L5802" t="str">
        <f>VLOOKUP(J5802&amp;H5802,Mapping!J:K,2,0)</f>
        <v>ROC FACIAL-OLD</v>
      </c>
      <c r="M5802" t="str">
        <f>IF(OR(I5802="PIZ BUIN",I5802="LISTERINE"),VLOOKUP(E5802,MAPEO!C:D,2,0)&amp;" "&amp;H5802,VLOOKUP(E5802,MAPEO!C:D,2,0))</f>
        <v>RoC Facial Others</v>
      </c>
      <c r="N5802" t="str">
        <f>VLOOKUP(F5802,MD!A:B,2,0)</f>
        <v>YTD 2016</v>
      </c>
    </row>
    <row r="5803" spans="1:14">
      <c r="A5803" t="s">
        <v>133</v>
      </c>
      <c r="B5803" t="s">
        <v>0</v>
      </c>
      <c r="C5803" t="s">
        <v>268</v>
      </c>
      <c r="D5803" t="s">
        <v>244</v>
      </c>
      <c r="E5803" t="s">
        <v>765</v>
      </c>
      <c r="F5803" t="s">
        <v>118</v>
      </c>
      <c r="G5803" s="3">
        <v>-962.85</v>
      </c>
      <c r="H5803" s="3" t="str">
        <f>VLOOKUP($A5803&amp;$C5803&amp;$B5803,Mapping!$C:$G,3,0)</f>
        <v>Beauty</v>
      </c>
      <c r="I5803" t="str">
        <f>VLOOKUP($A5803&amp;$C5803&amp;$B5803,Mapping!$C:$G,4,0)</f>
        <v>ROC</v>
      </c>
      <c r="J5803" t="str">
        <f t="shared" si="90"/>
        <v>RoC Hydra + (others)</v>
      </c>
      <c r="K5803" t="str">
        <f>VLOOKUP($A5803&amp;$C5803&amp;$B5803,Mapping!$C:$G,5,0)</f>
        <v>Adult Skin Care</v>
      </c>
      <c r="L5803" t="str">
        <f>VLOOKUP(J5803&amp;H5803,Mapping!J:K,2,0)</f>
        <v>ROC FACIAL-OLD</v>
      </c>
      <c r="M5803" t="str">
        <f>IF(OR(I5803="PIZ BUIN",I5803="LISTERINE"),VLOOKUP(E5803,MAPEO!C:D,2,0)&amp;" "&amp;H5803,VLOOKUP(E5803,MAPEO!C:D,2,0))</f>
        <v>RoC Facial Others</v>
      </c>
      <c r="N5803" t="str">
        <f>VLOOKUP(F5803,MD!A:B,2,0)</f>
        <v>YTD 2016</v>
      </c>
    </row>
    <row r="5804" spans="1:14">
      <c r="A5804" t="s">
        <v>133</v>
      </c>
      <c r="B5804" t="s">
        <v>0</v>
      </c>
      <c r="C5804" t="s">
        <v>268</v>
      </c>
      <c r="D5804" t="s">
        <v>244</v>
      </c>
      <c r="E5804" t="s">
        <v>766</v>
      </c>
      <c r="F5804" t="s">
        <v>482</v>
      </c>
      <c r="G5804" s="3">
        <v>39796.65</v>
      </c>
      <c r="H5804" s="3" t="str">
        <f>VLOOKUP($A5804&amp;$C5804&amp;$B5804,Mapping!$C:$G,3,0)</f>
        <v>Beauty</v>
      </c>
      <c r="I5804" t="str">
        <f>VLOOKUP($A5804&amp;$C5804&amp;$B5804,Mapping!$C:$G,4,0)</f>
        <v>ROC</v>
      </c>
      <c r="J5804" t="str">
        <f t="shared" si="90"/>
        <v>RoC Multi Correction</v>
      </c>
      <c r="K5804" t="str">
        <f>VLOOKUP($A5804&amp;$C5804&amp;$B5804,Mapping!$C:$G,5,0)</f>
        <v>Adult Skin Care</v>
      </c>
      <c r="L5804" t="str">
        <f>VLOOKUP(J5804&amp;H5804,Mapping!J:K,2,0)</f>
        <v>ROC FACIAL-OLD</v>
      </c>
      <c r="M5804" t="str">
        <f>IF(OR(I5804="PIZ BUIN",I5804="LISTERINE"),VLOOKUP(E5804,MAPEO!C:D,2,0)&amp;" "&amp;H5804,VLOOKUP(E5804,MAPEO!C:D,2,0))</f>
        <v>RoC Facial Others</v>
      </c>
      <c r="N5804">
        <f>VLOOKUP(F5804,MD!A:B,2,0)</f>
        <v>0</v>
      </c>
    </row>
    <row r="5805" spans="1:14">
      <c r="A5805" t="s">
        <v>133</v>
      </c>
      <c r="B5805" t="s">
        <v>0</v>
      </c>
      <c r="C5805" t="s">
        <v>268</v>
      </c>
      <c r="D5805" t="s">
        <v>244</v>
      </c>
      <c r="E5805" t="s">
        <v>766</v>
      </c>
      <c r="F5805" t="s">
        <v>483</v>
      </c>
      <c r="G5805" s="3">
        <v>76036.899999999994</v>
      </c>
      <c r="H5805" s="3" t="str">
        <f>VLOOKUP($A5805&amp;$C5805&amp;$B5805,Mapping!$C:$G,3,0)</f>
        <v>Beauty</v>
      </c>
      <c r="I5805" t="str">
        <f>VLOOKUP($A5805&amp;$C5805&amp;$B5805,Mapping!$C:$G,4,0)</f>
        <v>ROC</v>
      </c>
      <c r="J5805" t="str">
        <f t="shared" si="90"/>
        <v>RoC Multi Correction</v>
      </c>
      <c r="K5805" t="str">
        <f>VLOOKUP($A5805&amp;$C5805&amp;$B5805,Mapping!$C:$G,5,0)</f>
        <v>Adult Skin Care</v>
      </c>
      <c r="L5805" t="str">
        <f>VLOOKUP(J5805&amp;H5805,Mapping!J:K,2,0)</f>
        <v>ROC FACIAL-OLD</v>
      </c>
      <c r="M5805" t="str">
        <f>IF(OR(I5805="PIZ BUIN",I5805="LISTERINE"),VLOOKUP(E5805,MAPEO!C:D,2,0)&amp;" "&amp;H5805,VLOOKUP(E5805,MAPEO!C:D,2,0))</f>
        <v>RoC Facial Others</v>
      </c>
      <c r="N5805">
        <f>VLOOKUP(F5805,MD!A:B,2,0)</f>
        <v>0</v>
      </c>
    </row>
    <row r="5806" spans="1:14">
      <c r="A5806" t="s">
        <v>133</v>
      </c>
      <c r="B5806" t="s">
        <v>0</v>
      </c>
      <c r="C5806" t="s">
        <v>268</v>
      </c>
      <c r="D5806" t="s">
        <v>244</v>
      </c>
      <c r="E5806" t="s">
        <v>766</v>
      </c>
      <c r="F5806" t="s">
        <v>484</v>
      </c>
      <c r="G5806" s="3">
        <v>71437.100000000006</v>
      </c>
      <c r="H5806" s="3" t="str">
        <f>VLOOKUP($A5806&amp;$C5806&amp;$B5806,Mapping!$C:$G,3,0)</f>
        <v>Beauty</v>
      </c>
      <c r="I5806" t="str">
        <f>VLOOKUP($A5806&amp;$C5806&amp;$B5806,Mapping!$C:$G,4,0)</f>
        <v>ROC</v>
      </c>
      <c r="J5806" t="str">
        <f t="shared" si="90"/>
        <v>RoC Multi Correction</v>
      </c>
      <c r="K5806" t="str">
        <f>VLOOKUP($A5806&amp;$C5806&amp;$B5806,Mapping!$C:$G,5,0)</f>
        <v>Adult Skin Care</v>
      </c>
      <c r="L5806" t="str">
        <f>VLOOKUP(J5806&amp;H5806,Mapping!J:K,2,0)</f>
        <v>ROC FACIAL-OLD</v>
      </c>
      <c r="M5806" t="str">
        <f>IF(OR(I5806="PIZ BUIN",I5806="LISTERINE"),VLOOKUP(E5806,MAPEO!C:D,2,0)&amp;" "&amp;H5806,VLOOKUP(E5806,MAPEO!C:D,2,0))</f>
        <v>RoC Facial Others</v>
      </c>
      <c r="N5806">
        <f>VLOOKUP(F5806,MD!A:B,2,0)</f>
        <v>0</v>
      </c>
    </row>
    <row r="5807" spans="1:14">
      <c r="A5807" t="s">
        <v>133</v>
      </c>
      <c r="B5807" t="s">
        <v>0</v>
      </c>
      <c r="C5807" t="s">
        <v>268</v>
      </c>
      <c r="D5807" t="s">
        <v>244</v>
      </c>
      <c r="E5807" t="s">
        <v>766</v>
      </c>
      <c r="F5807" t="s">
        <v>485</v>
      </c>
      <c r="G5807" s="3">
        <v>24516.51</v>
      </c>
      <c r="H5807" s="3" t="str">
        <f>VLOOKUP($A5807&amp;$C5807&amp;$B5807,Mapping!$C:$G,3,0)</f>
        <v>Beauty</v>
      </c>
      <c r="I5807" t="str">
        <f>VLOOKUP($A5807&amp;$C5807&amp;$B5807,Mapping!$C:$G,4,0)</f>
        <v>ROC</v>
      </c>
      <c r="J5807" t="str">
        <f t="shared" si="90"/>
        <v>RoC Multi Correction</v>
      </c>
      <c r="K5807" t="str">
        <f>VLOOKUP($A5807&amp;$C5807&amp;$B5807,Mapping!$C:$G,5,0)</f>
        <v>Adult Skin Care</v>
      </c>
      <c r="L5807" t="str">
        <f>VLOOKUP(J5807&amp;H5807,Mapping!J:K,2,0)</f>
        <v>ROC FACIAL-OLD</v>
      </c>
      <c r="M5807" t="str">
        <f>IF(OR(I5807="PIZ BUIN",I5807="LISTERINE"),VLOOKUP(E5807,MAPEO!C:D,2,0)&amp;" "&amp;H5807,VLOOKUP(E5807,MAPEO!C:D,2,0))</f>
        <v>RoC Facial Others</v>
      </c>
      <c r="N5807">
        <f>VLOOKUP(F5807,MD!A:B,2,0)</f>
        <v>0</v>
      </c>
    </row>
    <row r="5808" spans="1:14">
      <c r="A5808" t="s">
        <v>133</v>
      </c>
      <c r="B5808" t="s">
        <v>0</v>
      </c>
      <c r="C5808" t="s">
        <v>268</v>
      </c>
      <c r="D5808" t="s">
        <v>244</v>
      </c>
      <c r="E5808" t="s">
        <v>766</v>
      </c>
      <c r="F5808" t="s">
        <v>486</v>
      </c>
      <c r="G5808" s="3">
        <v>66873.460000000006</v>
      </c>
      <c r="H5808" s="3" t="str">
        <f>VLOOKUP($A5808&amp;$C5808&amp;$B5808,Mapping!$C:$G,3,0)</f>
        <v>Beauty</v>
      </c>
      <c r="I5808" t="str">
        <f>VLOOKUP($A5808&amp;$C5808&amp;$B5808,Mapping!$C:$G,4,0)</f>
        <v>ROC</v>
      </c>
      <c r="J5808" t="str">
        <f t="shared" si="90"/>
        <v>RoC Multi Correction</v>
      </c>
      <c r="K5808" t="str">
        <f>VLOOKUP($A5808&amp;$C5808&amp;$B5808,Mapping!$C:$G,5,0)</f>
        <v>Adult Skin Care</v>
      </c>
      <c r="L5808" t="str">
        <f>VLOOKUP(J5808&amp;H5808,Mapping!J:K,2,0)</f>
        <v>ROC FACIAL-OLD</v>
      </c>
      <c r="M5808" t="str">
        <f>IF(OR(I5808="PIZ BUIN",I5808="LISTERINE"),VLOOKUP(E5808,MAPEO!C:D,2,0)&amp;" "&amp;H5808,VLOOKUP(E5808,MAPEO!C:D,2,0))</f>
        <v>RoC Facial Others</v>
      </c>
      <c r="N5808">
        <f>VLOOKUP(F5808,MD!A:B,2,0)</f>
        <v>0</v>
      </c>
    </row>
    <row r="5809" spans="1:14">
      <c r="A5809" t="s">
        <v>133</v>
      </c>
      <c r="B5809" t="s">
        <v>0</v>
      </c>
      <c r="C5809" t="s">
        <v>268</v>
      </c>
      <c r="D5809" t="s">
        <v>244</v>
      </c>
      <c r="E5809" t="s">
        <v>766</v>
      </c>
      <c r="F5809" t="s">
        <v>487</v>
      </c>
      <c r="G5809" s="3">
        <v>134327.07999999999</v>
      </c>
      <c r="H5809" s="3" t="str">
        <f>VLOOKUP($A5809&amp;$C5809&amp;$B5809,Mapping!$C:$G,3,0)</f>
        <v>Beauty</v>
      </c>
      <c r="I5809" t="str">
        <f>VLOOKUP($A5809&amp;$C5809&amp;$B5809,Mapping!$C:$G,4,0)</f>
        <v>ROC</v>
      </c>
      <c r="J5809" t="str">
        <f t="shared" si="90"/>
        <v>RoC Multi Correction</v>
      </c>
      <c r="K5809" t="str">
        <f>VLOOKUP($A5809&amp;$C5809&amp;$B5809,Mapping!$C:$G,5,0)</f>
        <v>Adult Skin Care</v>
      </c>
      <c r="L5809" t="str">
        <f>VLOOKUP(J5809&amp;H5809,Mapping!J:K,2,0)</f>
        <v>ROC FACIAL-OLD</v>
      </c>
      <c r="M5809" t="str">
        <f>IF(OR(I5809="PIZ BUIN",I5809="LISTERINE"),VLOOKUP(E5809,MAPEO!C:D,2,0)&amp;" "&amp;H5809,VLOOKUP(E5809,MAPEO!C:D,2,0))</f>
        <v>RoC Facial Others</v>
      </c>
      <c r="N5809">
        <f>VLOOKUP(F5809,MD!A:B,2,0)</f>
        <v>0</v>
      </c>
    </row>
    <row r="5810" spans="1:14">
      <c r="A5810" t="s">
        <v>133</v>
      </c>
      <c r="B5810" t="s">
        <v>0</v>
      </c>
      <c r="C5810" t="s">
        <v>268</v>
      </c>
      <c r="D5810" t="s">
        <v>244</v>
      </c>
      <c r="E5810" t="s">
        <v>766</v>
      </c>
      <c r="F5810" t="s">
        <v>488</v>
      </c>
      <c r="G5810" s="3">
        <v>40556.06</v>
      </c>
      <c r="H5810" s="3" t="str">
        <f>VLOOKUP($A5810&amp;$C5810&amp;$B5810,Mapping!$C:$G,3,0)</f>
        <v>Beauty</v>
      </c>
      <c r="I5810" t="str">
        <f>VLOOKUP($A5810&amp;$C5810&amp;$B5810,Mapping!$C:$G,4,0)</f>
        <v>ROC</v>
      </c>
      <c r="J5810" t="str">
        <f t="shared" si="90"/>
        <v>RoC Multi Correction</v>
      </c>
      <c r="K5810" t="str">
        <f>VLOOKUP($A5810&amp;$C5810&amp;$B5810,Mapping!$C:$G,5,0)</f>
        <v>Adult Skin Care</v>
      </c>
      <c r="L5810" t="str">
        <f>VLOOKUP(J5810&amp;H5810,Mapping!J:K,2,0)</f>
        <v>ROC FACIAL-OLD</v>
      </c>
      <c r="M5810" t="str">
        <f>IF(OR(I5810="PIZ BUIN",I5810="LISTERINE"),VLOOKUP(E5810,MAPEO!C:D,2,0)&amp;" "&amp;H5810,VLOOKUP(E5810,MAPEO!C:D,2,0))</f>
        <v>RoC Facial Others</v>
      </c>
      <c r="N5810">
        <f>VLOOKUP(F5810,MD!A:B,2,0)</f>
        <v>0</v>
      </c>
    </row>
    <row r="5811" spans="1:14">
      <c r="A5811" t="s">
        <v>133</v>
      </c>
      <c r="B5811" t="s">
        <v>0</v>
      </c>
      <c r="C5811" t="s">
        <v>268</v>
      </c>
      <c r="D5811" t="s">
        <v>244</v>
      </c>
      <c r="E5811" t="s">
        <v>766</v>
      </c>
      <c r="F5811" t="s">
        <v>489</v>
      </c>
      <c r="G5811" s="3">
        <v>32520.62</v>
      </c>
      <c r="H5811" s="3" t="str">
        <f>VLOOKUP($A5811&amp;$C5811&amp;$B5811,Mapping!$C:$G,3,0)</f>
        <v>Beauty</v>
      </c>
      <c r="I5811" t="str">
        <f>VLOOKUP($A5811&amp;$C5811&amp;$B5811,Mapping!$C:$G,4,0)</f>
        <v>ROC</v>
      </c>
      <c r="J5811" t="str">
        <f t="shared" si="90"/>
        <v>RoC Multi Correction</v>
      </c>
      <c r="K5811" t="str">
        <f>VLOOKUP($A5811&amp;$C5811&amp;$B5811,Mapping!$C:$G,5,0)</f>
        <v>Adult Skin Care</v>
      </c>
      <c r="L5811" t="str">
        <f>VLOOKUP(J5811&amp;H5811,Mapping!J:K,2,0)</f>
        <v>ROC FACIAL-OLD</v>
      </c>
      <c r="M5811" t="str">
        <f>IF(OR(I5811="PIZ BUIN",I5811="LISTERINE"),VLOOKUP(E5811,MAPEO!C:D,2,0)&amp;" "&amp;H5811,VLOOKUP(E5811,MAPEO!C:D,2,0))</f>
        <v>RoC Facial Others</v>
      </c>
      <c r="N5811">
        <f>VLOOKUP(F5811,MD!A:B,2,0)</f>
        <v>0</v>
      </c>
    </row>
    <row r="5812" spans="1:14">
      <c r="A5812" t="s">
        <v>133</v>
      </c>
      <c r="B5812" t="s">
        <v>0</v>
      </c>
      <c r="C5812" t="s">
        <v>268</v>
      </c>
      <c r="D5812" t="s">
        <v>244</v>
      </c>
      <c r="E5812" t="s">
        <v>766</v>
      </c>
      <c r="F5812" t="s">
        <v>490</v>
      </c>
      <c r="G5812" s="3">
        <v>159048.16</v>
      </c>
      <c r="H5812" s="3" t="str">
        <f>VLOOKUP($A5812&amp;$C5812&amp;$B5812,Mapping!$C:$G,3,0)</f>
        <v>Beauty</v>
      </c>
      <c r="I5812" t="str">
        <f>VLOOKUP($A5812&amp;$C5812&amp;$B5812,Mapping!$C:$G,4,0)</f>
        <v>ROC</v>
      </c>
      <c r="J5812" t="str">
        <f t="shared" si="90"/>
        <v>RoC Multi Correction</v>
      </c>
      <c r="K5812" t="str">
        <f>VLOOKUP($A5812&amp;$C5812&amp;$B5812,Mapping!$C:$G,5,0)</f>
        <v>Adult Skin Care</v>
      </c>
      <c r="L5812" t="str">
        <f>VLOOKUP(J5812&amp;H5812,Mapping!J:K,2,0)</f>
        <v>ROC FACIAL-OLD</v>
      </c>
      <c r="M5812" t="str">
        <f>IF(OR(I5812="PIZ BUIN",I5812="LISTERINE"),VLOOKUP(E5812,MAPEO!C:D,2,0)&amp;" "&amp;H5812,VLOOKUP(E5812,MAPEO!C:D,2,0))</f>
        <v>RoC Facial Others</v>
      </c>
      <c r="N5812">
        <f>VLOOKUP(F5812,MD!A:B,2,0)</f>
        <v>0</v>
      </c>
    </row>
    <row r="5813" spans="1:14">
      <c r="A5813" t="s">
        <v>133</v>
      </c>
      <c r="B5813" t="s">
        <v>0</v>
      </c>
      <c r="C5813" t="s">
        <v>268</v>
      </c>
      <c r="D5813" t="s">
        <v>244</v>
      </c>
      <c r="E5813" t="s">
        <v>766</v>
      </c>
      <c r="F5813" t="s">
        <v>491</v>
      </c>
      <c r="G5813" s="3">
        <v>40238.230000000003</v>
      </c>
      <c r="H5813" s="3" t="str">
        <f>VLOOKUP($A5813&amp;$C5813&amp;$B5813,Mapping!$C:$G,3,0)</f>
        <v>Beauty</v>
      </c>
      <c r="I5813" t="str">
        <f>VLOOKUP($A5813&amp;$C5813&amp;$B5813,Mapping!$C:$G,4,0)</f>
        <v>ROC</v>
      </c>
      <c r="J5813" t="str">
        <f t="shared" ref="J5813:J5876" si="91">IF(OR(C5813="ROC",C5813="COMPEED"),E5813,D5813)</f>
        <v>RoC Multi Correction</v>
      </c>
      <c r="K5813" t="str">
        <f>VLOOKUP($A5813&amp;$C5813&amp;$B5813,Mapping!$C:$G,5,0)</f>
        <v>Adult Skin Care</v>
      </c>
      <c r="L5813" t="str">
        <f>VLOOKUP(J5813&amp;H5813,Mapping!J:K,2,0)</f>
        <v>ROC FACIAL-OLD</v>
      </c>
      <c r="M5813" t="str">
        <f>IF(OR(I5813="PIZ BUIN",I5813="LISTERINE"),VLOOKUP(E5813,MAPEO!C:D,2,0)&amp;" "&amp;H5813,VLOOKUP(E5813,MAPEO!C:D,2,0))</f>
        <v>RoC Facial Others</v>
      </c>
      <c r="N5813">
        <f>VLOOKUP(F5813,MD!A:B,2,0)</f>
        <v>0</v>
      </c>
    </row>
    <row r="5814" spans="1:14">
      <c r="A5814" t="s">
        <v>133</v>
      </c>
      <c r="B5814" t="s">
        <v>0</v>
      </c>
      <c r="C5814" t="s">
        <v>268</v>
      </c>
      <c r="D5814" t="s">
        <v>244</v>
      </c>
      <c r="E5814" t="s">
        <v>766</v>
      </c>
      <c r="F5814" t="s">
        <v>492</v>
      </c>
      <c r="G5814" s="3">
        <v>34927.160000000003</v>
      </c>
      <c r="H5814" s="3" t="str">
        <f>VLOOKUP($A5814&amp;$C5814&amp;$B5814,Mapping!$C:$G,3,0)</f>
        <v>Beauty</v>
      </c>
      <c r="I5814" t="str">
        <f>VLOOKUP($A5814&amp;$C5814&amp;$B5814,Mapping!$C:$G,4,0)</f>
        <v>ROC</v>
      </c>
      <c r="J5814" t="str">
        <f t="shared" si="91"/>
        <v>RoC Multi Correction</v>
      </c>
      <c r="K5814" t="str">
        <f>VLOOKUP($A5814&amp;$C5814&amp;$B5814,Mapping!$C:$G,5,0)</f>
        <v>Adult Skin Care</v>
      </c>
      <c r="L5814" t="str">
        <f>VLOOKUP(J5814&amp;H5814,Mapping!J:K,2,0)</f>
        <v>ROC FACIAL-OLD</v>
      </c>
      <c r="M5814" t="str">
        <f>IF(OR(I5814="PIZ BUIN",I5814="LISTERINE"),VLOOKUP(E5814,MAPEO!C:D,2,0)&amp;" "&amp;H5814,VLOOKUP(E5814,MAPEO!C:D,2,0))</f>
        <v>RoC Facial Others</v>
      </c>
      <c r="N5814">
        <f>VLOOKUP(F5814,MD!A:B,2,0)</f>
        <v>0</v>
      </c>
    </row>
    <row r="5815" spans="1:14">
      <c r="A5815" t="s">
        <v>133</v>
      </c>
      <c r="B5815" t="s">
        <v>0</v>
      </c>
      <c r="C5815" t="s">
        <v>268</v>
      </c>
      <c r="D5815" t="s">
        <v>244</v>
      </c>
      <c r="E5815" t="s">
        <v>766</v>
      </c>
      <c r="F5815" t="s">
        <v>493</v>
      </c>
      <c r="G5815" s="3">
        <v>5922.51</v>
      </c>
      <c r="H5815" s="3" t="str">
        <f>VLOOKUP($A5815&amp;$C5815&amp;$B5815,Mapping!$C:$G,3,0)</f>
        <v>Beauty</v>
      </c>
      <c r="I5815" t="str">
        <f>VLOOKUP($A5815&amp;$C5815&amp;$B5815,Mapping!$C:$G,4,0)</f>
        <v>ROC</v>
      </c>
      <c r="J5815" t="str">
        <f t="shared" si="91"/>
        <v>RoC Multi Correction</v>
      </c>
      <c r="K5815" t="str">
        <f>VLOOKUP($A5815&amp;$C5815&amp;$B5815,Mapping!$C:$G,5,0)</f>
        <v>Adult Skin Care</v>
      </c>
      <c r="L5815" t="str">
        <f>VLOOKUP(J5815&amp;H5815,Mapping!J:K,2,0)</f>
        <v>ROC FACIAL-OLD</v>
      </c>
      <c r="M5815" t="str">
        <f>IF(OR(I5815="PIZ BUIN",I5815="LISTERINE"),VLOOKUP(E5815,MAPEO!C:D,2,0)&amp;" "&amp;H5815,VLOOKUP(E5815,MAPEO!C:D,2,0))</f>
        <v>RoC Facial Others</v>
      </c>
      <c r="N5815">
        <f>VLOOKUP(F5815,MD!A:B,2,0)</f>
        <v>0</v>
      </c>
    </row>
    <row r="5816" spans="1:14">
      <c r="A5816" t="s">
        <v>133</v>
      </c>
      <c r="B5816" t="s">
        <v>0</v>
      </c>
      <c r="C5816" t="s">
        <v>268</v>
      </c>
      <c r="D5816" t="s">
        <v>244</v>
      </c>
      <c r="E5816" t="s">
        <v>766</v>
      </c>
      <c r="F5816" t="s">
        <v>95</v>
      </c>
      <c r="G5816" s="3">
        <v>12139.95</v>
      </c>
      <c r="H5816" s="3" t="str">
        <f>VLOOKUP($A5816&amp;$C5816&amp;$B5816,Mapping!$C:$G,3,0)</f>
        <v>Beauty</v>
      </c>
      <c r="I5816" t="str">
        <f>VLOOKUP($A5816&amp;$C5816&amp;$B5816,Mapping!$C:$G,4,0)</f>
        <v>ROC</v>
      </c>
      <c r="J5816" t="str">
        <f t="shared" si="91"/>
        <v>RoC Multi Correction</v>
      </c>
      <c r="K5816" t="str">
        <f>VLOOKUP($A5816&amp;$C5816&amp;$B5816,Mapping!$C:$G,5,0)</f>
        <v>Adult Skin Care</v>
      </c>
      <c r="L5816" t="str">
        <f>VLOOKUP(J5816&amp;H5816,Mapping!J:K,2,0)</f>
        <v>ROC FACIAL-OLD</v>
      </c>
      <c r="M5816" t="str">
        <f>IF(OR(I5816="PIZ BUIN",I5816="LISTERINE"),VLOOKUP(E5816,MAPEO!C:D,2,0)&amp;" "&amp;H5816,VLOOKUP(E5816,MAPEO!C:D,2,0))</f>
        <v>RoC Facial Others</v>
      </c>
      <c r="N5816" t="str">
        <f>VLOOKUP(F5816,MD!A:B,2,0)</f>
        <v>YTD 2015</v>
      </c>
    </row>
    <row r="5817" spans="1:14">
      <c r="A5817" t="s">
        <v>133</v>
      </c>
      <c r="B5817" t="s">
        <v>0</v>
      </c>
      <c r="C5817" t="s">
        <v>268</v>
      </c>
      <c r="D5817" t="s">
        <v>244</v>
      </c>
      <c r="E5817" t="s">
        <v>766</v>
      </c>
      <c r="F5817" t="s">
        <v>96</v>
      </c>
      <c r="G5817" s="3">
        <v>5405.12</v>
      </c>
      <c r="H5817" s="3" t="str">
        <f>VLOOKUP($A5817&amp;$C5817&amp;$B5817,Mapping!$C:$G,3,0)</f>
        <v>Beauty</v>
      </c>
      <c r="I5817" t="str">
        <f>VLOOKUP($A5817&amp;$C5817&amp;$B5817,Mapping!$C:$G,4,0)</f>
        <v>ROC</v>
      </c>
      <c r="J5817" t="str">
        <f t="shared" si="91"/>
        <v>RoC Multi Correction</v>
      </c>
      <c r="K5817" t="str">
        <f>VLOOKUP($A5817&amp;$C5817&amp;$B5817,Mapping!$C:$G,5,0)</f>
        <v>Adult Skin Care</v>
      </c>
      <c r="L5817" t="str">
        <f>VLOOKUP(J5817&amp;H5817,Mapping!J:K,2,0)</f>
        <v>ROC FACIAL-OLD</v>
      </c>
      <c r="M5817" t="str">
        <f>IF(OR(I5817="PIZ BUIN",I5817="LISTERINE"),VLOOKUP(E5817,MAPEO!C:D,2,0)&amp;" "&amp;H5817,VLOOKUP(E5817,MAPEO!C:D,2,0))</f>
        <v>RoC Facial Others</v>
      </c>
      <c r="N5817" t="str">
        <f>VLOOKUP(F5817,MD!A:B,2,0)</f>
        <v>YTD 2015</v>
      </c>
    </row>
    <row r="5818" spans="1:14">
      <c r="A5818" t="s">
        <v>133</v>
      </c>
      <c r="B5818" t="s">
        <v>0</v>
      </c>
      <c r="C5818" t="s">
        <v>268</v>
      </c>
      <c r="D5818" t="s">
        <v>244</v>
      </c>
      <c r="E5818" t="s">
        <v>766</v>
      </c>
      <c r="F5818" t="s">
        <v>97</v>
      </c>
      <c r="G5818" s="3">
        <v>-16922.5</v>
      </c>
      <c r="H5818" s="3" t="str">
        <f>VLOOKUP($A5818&amp;$C5818&amp;$B5818,Mapping!$C:$G,3,0)</f>
        <v>Beauty</v>
      </c>
      <c r="I5818" t="str">
        <f>VLOOKUP($A5818&amp;$C5818&amp;$B5818,Mapping!$C:$G,4,0)</f>
        <v>ROC</v>
      </c>
      <c r="J5818" t="str">
        <f t="shared" si="91"/>
        <v>RoC Multi Correction</v>
      </c>
      <c r="K5818" t="str">
        <f>VLOOKUP($A5818&amp;$C5818&amp;$B5818,Mapping!$C:$G,5,0)</f>
        <v>Adult Skin Care</v>
      </c>
      <c r="L5818" t="str">
        <f>VLOOKUP(J5818&amp;H5818,Mapping!J:K,2,0)</f>
        <v>ROC FACIAL-OLD</v>
      </c>
      <c r="M5818" t="str">
        <f>IF(OR(I5818="PIZ BUIN",I5818="LISTERINE"),VLOOKUP(E5818,MAPEO!C:D,2,0)&amp;" "&amp;H5818,VLOOKUP(E5818,MAPEO!C:D,2,0))</f>
        <v>RoC Facial Others</v>
      </c>
      <c r="N5818" t="str">
        <f>VLOOKUP(F5818,MD!A:B,2,0)</f>
        <v>YTD 2015</v>
      </c>
    </row>
    <row r="5819" spans="1:14">
      <c r="A5819" t="s">
        <v>133</v>
      </c>
      <c r="B5819" t="s">
        <v>0</v>
      </c>
      <c r="C5819" t="s">
        <v>268</v>
      </c>
      <c r="D5819" t="s">
        <v>244</v>
      </c>
      <c r="E5819" t="s">
        <v>766</v>
      </c>
      <c r="F5819" t="s">
        <v>101</v>
      </c>
      <c r="G5819" s="3">
        <v>-23842.63</v>
      </c>
      <c r="H5819" s="3" t="str">
        <f>VLOOKUP($A5819&amp;$C5819&amp;$B5819,Mapping!$C:$G,3,0)</f>
        <v>Beauty</v>
      </c>
      <c r="I5819" t="str">
        <f>VLOOKUP($A5819&amp;$C5819&amp;$B5819,Mapping!$C:$G,4,0)</f>
        <v>ROC</v>
      </c>
      <c r="J5819" t="str">
        <f t="shared" si="91"/>
        <v>RoC Multi Correction</v>
      </c>
      <c r="K5819" t="str">
        <f>VLOOKUP($A5819&amp;$C5819&amp;$B5819,Mapping!$C:$G,5,0)</f>
        <v>Adult Skin Care</v>
      </c>
      <c r="L5819" t="str">
        <f>VLOOKUP(J5819&amp;H5819,Mapping!J:K,2,0)</f>
        <v>ROC FACIAL-OLD</v>
      </c>
      <c r="M5819" t="str">
        <f>IF(OR(I5819="PIZ BUIN",I5819="LISTERINE"),VLOOKUP(E5819,MAPEO!C:D,2,0)&amp;" "&amp;H5819,VLOOKUP(E5819,MAPEO!C:D,2,0))</f>
        <v>RoC Facial Others</v>
      </c>
      <c r="N5819" t="str">
        <f>VLOOKUP(F5819,MD!A:B,2,0)</f>
        <v>YTD 2015</v>
      </c>
    </row>
    <row r="5820" spans="1:14">
      <c r="A5820" t="s">
        <v>133</v>
      </c>
      <c r="B5820" t="s">
        <v>0</v>
      </c>
      <c r="C5820" t="s">
        <v>268</v>
      </c>
      <c r="D5820" t="s">
        <v>244</v>
      </c>
      <c r="E5820" t="s">
        <v>766</v>
      </c>
      <c r="F5820" t="s">
        <v>104</v>
      </c>
      <c r="G5820" s="3">
        <v>-20583.7</v>
      </c>
      <c r="H5820" s="3" t="str">
        <f>VLOOKUP($A5820&amp;$C5820&amp;$B5820,Mapping!$C:$G,3,0)</f>
        <v>Beauty</v>
      </c>
      <c r="I5820" t="str">
        <f>VLOOKUP($A5820&amp;$C5820&amp;$B5820,Mapping!$C:$G,4,0)</f>
        <v>ROC</v>
      </c>
      <c r="J5820" t="str">
        <f t="shared" si="91"/>
        <v>RoC Multi Correction</v>
      </c>
      <c r="K5820" t="str">
        <f>VLOOKUP($A5820&amp;$C5820&amp;$B5820,Mapping!$C:$G,5,0)</f>
        <v>Adult Skin Care</v>
      </c>
      <c r="L5820" t="str">
        <f>VLOOKUP(J5820&amp;H5820,Mapping!J:K,2,0)</f>
        <v>ROC FACIAL-OLD</v>
      </c>
      <c r="M5820" t="str">
        <f>IF(OR(I5820="PIZ BUIN",I5820="LISTERINE"),VLOOKUP(E5820,MAPEO!C:D,2,0)&amp;" "&amp;H5820,VLOOKUP(E5820,MAPEO!C:D,2,0))</f>
        <v>RoC Facial Others</v>
      </c>
      <c r="N5820" t="str">
        <f>VLOOKUP(F5820,MD!A:B,2,0)</f>
        <v>YTD 2015</v>
      </c>
    </row>
    <row r="5821" spans="1:14">
      <c r="A5821" t="s">
        <v>133</v>
      </c>
      <c r="B5821" t="s">
        <v>0</v>
      </c>
      <c r="C5821" t="s">
        <v>268</v>
      </c>
      <c r="D5821" t="s">
        <v>244</v>
      </c>
      <c r="E5821" t="s">
        <v>766</v>
      </c>
      <c r="F5821" t="s">
        <v>105</v>
      </c>
      <c r="G5821" s="3">
        <v>1426.44</v>
      </c>
      <c r="H5821" s="3" t="str">
        <f>VLOOKUP($A5821&amp;$C5821&amp;$B5821,Mapping!$C:$G,3,0)</f>
        <v>Beauty</v>
      </c>
      <c r="I5821" t="str">
        <f>VLOOKUP($A5821&amp;$C5821&amp;$B5821,Mapping!$C:$G,4,0)</f>
        <v>ROC</v>
      </c>
      <c r="J5821" t="str">
        <f t="shared" si="91"/>
        <v>RoC Multi Correction</v>
      </c>
      <c r="K5821" t="str">
        <f>VLOOKUP($A5821&amp;$C5821&amp;$B5821,Mapping!$C:$G,5,0)</f>
        <v>Adult Skin Care</v>
      </c>
      <c r="L5821" t="str">
        <f>VLOOKUP(J5821&amp;H5821,Mapping!J:K,2,0)</f>
        <v>ROC FACIAL-OLD</v>
      </c>
      <c r="M5821" t="str">
        <f>IF(OR(I5821="PIZ BUIN",I5821="LISTERINE"),VLOOKUP(E5821,MAPEO!C:D,2,0)&amp;" "&amp;H5821,VLOOKUP(E5821,MAPEO!C:D,2,0))</f>
        <v>RoC Facial Others</v>
      </c>
      <c r="N5821" t="str">
        <f>VLOOKUP(F5821,MD!A:B,2,0)</f>
        <v>YTD 2015</v>
      </c>
    </row>
    <row r="5822" spans="1:14">
      <c r="A5822" t="s">
        <v>133</v>
      </c>
      <c r="B5822" t="s">
        <v>0</v>
      </c>
      <c r="C5822" t="s">
        <v>268</v>
      </c>
      <c r="D5822" t="s">
        <v>244</v>
      </c>
      <c r="E5822" t="s">
        <v>766</v>
      </c>
      <c r="F5822" t="s">
        <v>106</v>
      </c>
      <c r="G5822" s="3">
        <v>-21182.54</v>
      </c>
      <c r="H5822" s="3" t="str">
        <f>VLOOKUP($A5822&amp;$C5822&amp;$B5822,Mapping!$C:$G,3,0)</f>
        <v>Beauty</v>
      </c>
      <c r="I5822" t="str">
        <f>VLOOKUP($A5822&amp;$C5822&amp;$B5822,Mapping!$C:$G,4,0)</f>
        <v>ROC</v>
      </c>
      <c r="J5822" t="str">
        <f t="shared" si="91"/>
        <v>RoC Multi Correction</v>
      </c>
      <c r="K5822" t="str">
        <f>VLOOKUP($A5822&amp;$C5822&amp;$B5822,Mapping!$C:$G,5,0)</f>
        <v>Adult Skin Care</v>
      </c>
      <c r="L5822" t="str">
        <f>VLOOKUP(J5822&amp;H5822,Mapping!J:K,2,0)</f>
        <v>ROC FACIAL-OLD</v>
      </c>
      <c r="M5822" t="str">
        <f>IF(OR(I5822="PIZ BUIN",I5822="LISTERINE"),VLOOKUP(E5822,MAPEO!C:D,2,0)&amp;" "&amp;H5822,VLOOKUP(E5822,MAPEO!C:D,2,0))</f>
        <v>RoC Facial Others</v>
      </c>
      <c r="N5822" t="str">
        <f>VLOOKUP(F5822,MD!A:B,2,0)</f>
        <v>YTD 2015</v>
      </c>
    </row>
    <row r="5823" spans="1:14">
      <c r="A5823" t="s">
        <v>133</v>
      </c>
      <c r="B5823" t="s">
        <v>0</v>
      </c>
      <c r="C5823" t="s">
        <v>268</v>
      </c>
      <c r="D5823" t="s">
        <v>244</v>
      </c>
      <c r="E5823" t="s">
        <v>766</v>
      </c>
      <c r="F5823" t="s">
        <v>108</v>
      </c>
      <c r="G5823" s="3">
        <v>-13655.87</v>
      </c>
      <c r="H5823" s="3" t="str">
        <f>VLOOKUP($A5823&amp;$C5823&amp;$B5823,Mapping!$C:$G,3,0)</f>
        <v>Beauty</v>
      </c>
      <c r="I5823" t="str">
        <f>VLOOKUP($A5823&amp;$C5823&amp;$B5823,Mapping!$C:$G,4,0)</f>
        <v>ROC</v>
      </c>
      <c r="J5823" t="str">
        <f t="shared" si="91"/>
        <v>RoC Multi Correction</v>
      </c>
      <c r="K5823" t="str">
        <f>VLOOKUP($A5823&amp;$C5823&amp;$B5823,Mapping!$C:$G,5,0)</f>
        <v>Adult Skin Care</v>
      </c>
      <c r="L5823" t="str">
        <f>VLOOKUP(J5823&amp;H5823,Mapping!J:K,2,0)</f>
        <v>ROC FACIAL-OLD</v>
      </c>
      <c r="M5823" t="str">
        <f>IF(OR(I5823="PIZ BUIN",I5823="LISTERINE"),VLOOKUP(E5823,MAPEO!C:D,2,0)&amp;" "&amp;H5823,VLOOKUP(E5823,MAPEO!C:D,2,0))</f>
        <v>RoC Facial Others</v>
      </c>
      <c r="N5823">
        <f>VLOOKUP(F5823,MD!A:B,2,0)</f>
        <v>0</v>
      </c>
    </row>
    <row r="5824" spans="1:14">
      <c r="A5824" t="s">
        <v>133</v>
      </c>
      <c r="B5824" t="s">
        <v>0</v>
      </c>
      <c r="C5824" t="s">
        <v>268</v>
      </c>
      <c r="D5824" t="s">
        <v>244</v>
      </c>
      <c r="E5824" t="s">
        <v>766</v>
      </c>
      <c r="F5824" t="s">
        <v>109</v>
      </c>
      <c r="G5824" s="3">
        <v>-696.04</v>
      </c>
      <c r="H5824" s="3" t="str">
        <f>VLOOKUP($A5824&amp;$C5824&amp;$B5824,Mapping!$C:$G,3,0)</f>
        <v>Beauty</v>
      </c>
      <c r="I5824" t="str">
        <f>VLOOKUP($A5824&amp;$C5824&amp;$B5824,Mapping!$C:$G,4,0)</f>
        <v>ROC</v>
      </c>
      <c r="J5824" t="str">
        <f t="shared" si="91"/>
        <v>RoC Multi Correction</v>
      </c>
      <c r="K5824" t="str">
        <f>VLOOKUP($A5824&amp;$C5824&amp;$B5824,Mapping!$C:$G,5,0)</f>
        <v>Adult Skin Care</v>
      </c>
      <c r="L5824" t="str">
        <f>VLOOKUP(J5824&amp;H5824,Mapping!J:K,2,0)</f>
        <v>ROC FACIAL-OLD</v>
      </c>
      <c r="M5824" t="str">
        <f>IF(OR(I5824="PIZ BUIN",I5824="LISTERINE"),VLOOKUP(E5824,MAPEO!C:D,2,0)&amp;" "&amp;H5824,VLOOKUP(E5824,MAPEO!C:D,2,0))</f>
        <v>RoC Facial Others</v>
      </c>
      <c r="N5824">
        <f>VLOOKUP(F5824,MD!A:B,2,0)</f>
        <v>0</v>
      </c>
    </row>
    <row r="5825" spans="1:14">
      <c r="A5825" t="s">
        <v>133</v>
      </c>
      <c r="B5825" t="s">
        <v>0</v>
      </c>
      <c r="C5825" t="s">
        <v>268</v>
      </c>
      <c r="D5825" t="s">
        <v>244</v>
      </c>
      <c r="E5825" t="s">
        <v>766</v>
      </c>
      <c r="F5825" t="s">
        <v>110</v>
      </c>
      <c r="G5825" s="3">
        <v>-6869.07</v>
      </c>
      <c r="H5825" s="3" t="str">
        <f>VLOOKUP($A5825&amp;$C5825&amp;$B5825,Mapping!$C:$G,3,0)</f>
        <v>Beauty</v>
      </c>
      <c r="I5825" t="str">
        <f>VLOOKUP($A5825&amp;$C5825&amp;$B5825,Mapping!$C:$G,4,0)</f>
        <v>ROC</v>
      </c>
      <c r="J5825" t="str">
        <f t="shared" si="91"/>
        <v>RoC Multi Correction</v>
      </c>
      <c r="K5825" t="str">
        <f>VLOOKUP($A5825&amp;$C5825&amp;$B5825,Mapping!$C:$G,5,0)</f>
        <v>Adult Skin Care</v>
      </c>
      <c r="L5825" t="str">
        <f>VLOOKUP(J5825&amp;H5825,Mapping!J:K,2,0)</f>
        <v>ROC FACIAL-OLD</v>
      </c>
      <c r="M5825" t="str">
        <f>IF(OR(I5825="PIZ BUIN",I5825="LISTERINE"),VLOOKUP(E5825,MAPEO!C:D,2,0)&amp;" "&amp;H5825,VLOOKUP(E5825,MAPEO!C:D,2,0))</f>
        <v>RoC Facial Others</v>
      </c>
      <c r="N5825">
        <f>VLOOKUP(F5825,MD!A:B,2,0)</f>
        <v>0</v>
      </c>
    </row>
    <row r="5826" spans="1:14">
      <c r="A5826" t="s">
        <v>133</v>
      </c>
      <c r="B5826" t="s">
        <v>0</v>
      </c>
      <c r="C5826" t="s">
        <v>268</v>
      </c>
      <c r="D5826" t="s">
        <v>244</v>
      </c>
      <c r="E5826" t="s">
        <v>766</v>
      </c>
      <c r="F5826" t="s">
        <v>111</v>
      </c>
      <c r="G5826" s="3">
        <v>-5918.22</v>
      </c>
      <c r="H5826" s="3" t="str">
        <f>VLOOKUP($A5826&amp;$C5826&amp;$B5826,Mapping!$C:$G,3,0)</f>
        <v>Beauty</v>
      </c>
      <c r="I5826" t="str">
        <f>VLOOKUP($A5826&amp;$C5826&amp;$B5826,Mapping!$C:$G,4,0)</f>
        <v>ROC</v>
      </c>
      <c r="J5826" t="str">
        <f t="shared" si="91"/>
        <v>RoC Multi Correction</v>
      </c>
      <c r="K5826" t="str">
        <f>VLOOKUP($A5826&amp;$C5826&amp;$B5826,Mapping!$C:$G,5,0)</f>
        <v>Adult Skin Care</v>
      </c>
      <c r="L5826" t="str">
        <f>VLOOKUP(J5826&amp;H5826,Mapping!J:K,2,0)</f>
        <v>ROC FACIAL-OLD</v>
      </c>
      <c r="M5826" t="str">
        <f>IF(OR(I5826="PIZ BUIN",I5826="LISTERINE"),VLOOKUP(E5826,MAPEO!C:D,2,0)&amp;" "&amp;H5826,VLOOKUP(E5826,MAPEO!C:D,2,0))</f>
        <v>RoC Facial Others</v>
      </c>
      <c r="N5826">
        <f>VLOOKUP(F5826,MD!A:B,2,0)</f>
        <v>0</v>
      </c>
    </row>
    <row r="5827" spans="1:14">
      <c r="A5827" t="s">
        <v>133</v>
      </c>
      <c r="B5827" t="s">
        <v>0</v>
      </c>
      <c r="C5827" t="s">
        <v>268</v>
      </c>
      <c r="D5827" t="s">
        <v>244</v>
      </c>
      <c r="E5827" t="s">
        <v>766</v>
      </c>
      <c r="F5827" t="s">
        <v>114</v>
      </c>
      <c r="G5827" s="3">
        <v>-6127.01</v>
      </c>
      <c r="H5827" s="3" t="str">
        <f>VLOOKUP($A5827&amp;$C5827&amp;$B5827,Mapping!$C:$G,3,0)</f>
        <v>Beauty</v>
      </c>
      <c r="I5827" t="str">
        <f>VLOOKUP($A5827&amp;$C5827&amp;$B5827,Mapping!$C:$G,4,0)</f>
        <v>ROC</v>
      </c>
      <c r="J5827" t="str">
        <f t="shared" si="91"/>
        <v>RoC Multi Correction</v>
      </c>
      <c r="K5827" t="str">
        <f>VLOOKUP($A5827&amp;$C5827&amp;$B5827,Mapping!$C:$G,5,0)</f>
        <v>Adult Skin Care</v>
      </c>
      <c r="L5827" t="str">
        <f>VLOOKUP(J5827&amp;H5827,Mapping!J:K,2,0)</f>
        <v>ROC FACIAL-OLD</v>
      </c>
      <c r="M5827" t="str">
        <f>IF(OR(I5827="PIZ BUIN",I5827="LISTERINE"),VLOOKUP(E5827,MAPEO!C:D,2,0)&amp;" "&amp;H5827,VLOOKUP(E5827,MAPEO!C:D,2,0))</f>
        <v>RoC Facial Others</v>
      </c>
      <c r="N5827">
        <f>VLOOKUP(F5827,MD!A:B,2,0)</f>
        <v>0</v>
      </c>
    </row>
    <row r="5828" spans="1:14">
      <c r="A5828" t="s">
        <v>133</v>
      </c>
      <c r="B5828" t="s">
        <v>0</v>
      </c>
      <c r="C5828" t="s">
        <v>268</v>
      </c>
      <c r="D5828" t="s">
        <v>244</v>
      </c>
      <c r="E5828" t="s">
        <v>766</v>
      </c>
      <c r="F5828" t="s">
        <v>115</v>
      </c>
      <c r="G5828" s="3">
        <v>-1601.58</v>
      </c>
      <c r="H5828" s="3" t="str">
        <f>VLOOKUP($A5828&amp;$C5828&amp;$B5828,Mapping!$C:$G,3,0)</f>
        <v>Beauty</v>
      </c>
      <c r="I5828" t="str">
        <f>VLOOKUP($A5828&amp;$C5828&amp;$B5828,Mapping!$C:$G,4,0)</f>
        <v>ROC</v>
      </c>
      <c r="J5828" t="str">
        <f t="shared" si="91"/>
        <v>RoC Multi Correction</v>
      </c>
      <c r="K5828" t="str">
        <f>VLOOKUP($A5828&amp;$C5828&amp;$B5828,Mapping!$C:$G,5,0)</f>
        <v>Adult Skin Care</v>
      </c>
      <c r="L5828" t="str">
        <f>VLOOKUP(J5828&amp;H5828,Mapping!J:K,2,0)</f>
        <v>ROC FACIAL-OLD</v>
      </c>
      <c r="M5828" t="str">
        <f>IF(OR(I5828="PIZ BUIN",I5828="LISTERINE"),VLOOKUP(E5828,MAPEO!C:D,2,0)&amp;" "&amp;H5828,VLOOKUP(E5828,MAPEO!C:D,2,0))</f>
        <v>RoC Facial Others</v>
      </c>
      <c r="N5828" t="str">
        <f>VLOOKUP(F5828,MD!A:B,2,0)</f>
        <v>YTD 2016</v>
      </c>
    </row>
    <row r="5829" spans="1:14">
      <c r="A5829" t="s">
        <v>133</v>
      </c>
      <c r="B5829" t="s">
        <v>0</v>
      </c>
      <c r="C5829" t="s">
        <v>268</v>
      </c>
      <c r="D5829" t="s">
        <v>244</v>
      </c>
      <c r="E5829" t="s">
        <v>766</v>
      </c>
      <c r="F5829" t="s">
        <v>117</v>
      </c>
      <c r="G5829" s="3">
        <v>-3296.7</v>
      </c>
      <c r="H5829" s="3" t="str">
        <f>VLOOKUP($A5829&amp;$C5829&amp;$B5829,Mapping!$C:$G,3,0)</f>
        <v>Beauty</v>
      </c>
      <c r="I5829" t="str">
        <f>VLOOKUP($A5829&amp;$C5829&amp;$B5829,Mapping!$C:$G,4,0)</f>
        <v>ROC</v>
      </c>
      <c r="J5829" t="str">
        <f t="shared" si="91"/>
        <v>RoC Multi Correction</v>
      </c>
      <c r="K5829" t="str">
        <f>VLOOKUP($A5829&amp;$C5829&amp;$B5829,Mapping!$C:$G,5,0)</f>
        <v>Adult Skin Care</v>
      </c>
      <c r="L5829" t="str">
        <f>VLOOKUP(J5829&amp;H5829,Mapping!J:K,2,0)</f>
        <v>ROC FACIAL-OLD</v>
      </c>
      <c r="M5829" t="str">
        <f>IF(OR(I5829="PIZ BUIN",I5829="LISTERINE"),VLOOKUP(E5829,MAPEO!C:D,2,0)&amp;" "&amp;H5829,VLOOKUP(E5829,MAPEO!C:D,2,0))</f>
        <v>RoC Facial Others</v>
      </c>
      <c r="N5829" t="str">
        <f>VLOOKUP(F5829,MD!A:B,2,0)</f>
        <v>YTD 2016</v>
      </c>
    </row>
    <row r="5830" spans="1:14">
      <c r="A5830" t="s">
        <v>133</v>
      </c>
      <c r="B5830" t="s">
        <v>0</v>
      </c>
      <c r="C5830" t="s">
        <v>268</v>
      </c>
      <c r="D5830" t="s">
        <v>244</v>
      </c>
      <c r="E5830" t="s">
        <v>766</v>
      </c>
      <c r="F5830" t="s">
        <v>118</v>
      </c>
      <c r="G5830" s="3">
        <v>-3166.37</v>
      </c>
      <c r="H5830" s="3" t="str">
        <f>VLOOKUP($A5830&amp;$C5830&amp;$B5830,Mapping!$C:$G,3,0)</f>
        <v>Beauty</v>
      </c>
      <c r="I5830" t="str">
        <f>VLOOKUP($A5830&amp;$C5830&amp;$B5830,Mapping!$C:$G,4,0)</f>
        <v>ROC</v>
      </c>
      <c r="J5830" t="str">
        <f t="shared" si="91"/>
        <v>RoC Multi Correction</v>
      </c>
      <c r="K5830" t="str">
        <f>VLOOKUP($A5830&amp;$C5830&amp;$B5830,Mapping!$C:$G,5,0)</f>
        <v>Adult Skin Care</v>
      </c>
      <c r="L5830" t="str">
        <f>VLOOKUP(J5830&amp;H5830,Mapping!J:K,2,0)</f>
        <v>ROC FACIAL-OLD</v>
      </c>
      <c r="M5830" t="str">
        <f>IF(OR(I5830="PIZ BUIN",I5830="LISTERINE"),VLOOKUP(E5830,MAPEO!C:D,2,0)&amp;" "&amp;H5830,VLOOKUP(E5830,MAPEO!C:D,2,0))</f>
        <v>RoC Facial Others</v>
      </c>
      <c r="N5830" t="str">
        <f>VLOOKUP(F5830,MD!A:B,2,0)</f>
        <v>YTD 2016</v>
      </c>
    </row>
    <row r="5831" spans="1:14">
      <c r="A5831" t="s">
        <v>133</v>
      </c>
      <c r="B5831" t="s">
        <v>0</v>
      </c>
      <c r="C5831" t="s">
        <v>268</v>
      </c>
      <c r="D5831" t="s">
        <v>244</v>
      </c>
      <c r="E5831" t="s">
        <v>767</v>
      </c>
      <c r="F5831" t="s">
        <v>482</v>
      </c>
      <c r="G5831" s="3">
        <v>-370.75</v>
      </c>
      <c r="H5831" s="3" t="str">
        <f>VLOOKUP($A5831&amp;$C5831&amp;$B5831,Mapping!$C:$G,3,0)</f>
        <v>Beauty</v>
      </c>
      <c r="I5831" t="str">
        <f>VLOOKUP($A5831&amp;$C5831&amp;$B5831,Mapping!$C:$G,4,0)</f>
        <v>ROC</v>
      </c>
      <c r="J5831" t="str">
        <f t="shared" si="91"/>
        <v>RoC Other Antiedad</v>
      </c>
      <c r="K5831" t="str">
        <f>VLOOKUP($A5831&amp;$C5831&amp;$B5831,Mapping!$C:$G,5,0)</f>
        <v>Adult Skin Care</v>
      </c>
      <c r="L5831" t="str">
        <f>VLOOKUP(J5831&amp;H5831,Mapping!J:K,2,0)</f>
        <v>ROC FACIAL-OLD</v>
      </c>
      <c r="M5831" t="str">
        <f>IF(OR(I5831="PIZ BUIN",I5831="LISTERINE"),VLOOKUP(E5831,MAPEO!C:D,2,0)&amp;" "&amp;H5831,VLOOKUP(E5831,MAPEO!C:D,2,0))</f>
        <v>RoC Facial Others</v>
      </c>
      <c r="N5831">
        <f>VLOOKUP(F5831,MD!A:B,2,0)</f>
        <v>0</v>
      </c>
    </row>
    <row r="5832" spans="1:14">
      <c r="A5832" t="s">
        <v>133</v>
      </c>
      <c r="B5832" t="s">
        <v>0</v>
      </c>
      <c r="C5832" t="s">
        <v>268</v>
      </c>
      <c r="D5832" t="s">
        <v>244</v>
      </c>
      <c r="E5832" t="s">
        <v>767</v>
      </c>
      <c r="F5832" t="s">
        <v>483</v>
      </c>
      <c r="G5832" s="3">
        <v>-1939.75</v>
      </c>
      <c r="H5832" s="3" t="str">
        <f>VLOOKUP($A5832&amp;$C5832&amp;$B5832,Mapping!$C:$G,3,0)</f>
        <v>Beauty</v>
      </c>
      <c r="I5832" t="str">
        <f>VLOOKUP($A5832&amp;$C5832&amp;$B5832,Mapping!$C:$G,4,0)</f>
        <v>ROC</v>
      </c>
      <c r="J5832" t="str">
        <f t="shared" si="91"/>
        <v>RoC Other Antiedad</v>
      </c>
      <c r="K5832" t="str">
        <f>VLOOKUP($A5832&amp;$C5832&amp;$B5832,Mapping!$C:$G,5,0)</f>
        <v>Adult Skin Care</v>
      </c>
      <c r="L5832" t="str">
        <f>VLOOKUP(J5832&amp;H5832,Mapping!J:K,2,0)</f>
        <v>ROC FACIAL-OLD</v>
      </c>
      <c r="M5832" t="str">
        <f>IF(OR(I5832="PIZ BUIN",I5832="LISTERINE"),VLOOKUP(E5832,MAPEO!C:D,2,0)&amp;" "&amp;H5832,VLOOKUP(E5832,MAPEO!C:D,2,0))</f>
        <v>RoC Facial Others</v>
      </c>
      <c r="N5832">
        <f>VLOOKUP(F5832,MD!A:B,2,0)</f>
        <v>0</v>
      </c>
    </row>
    <row r="5833" spans="1:14">
      <c r="A5833" t="s">
        <v>133</v>
      </c>
      <c r="B5833" t="s">
        <v>0</v>
      </c>
      <c r="C5833" t="s">
        <v>268</v>
      </c>
      <c r="D5833" t="s">
        <v>244</v>
      </c>
      <c r="E5833" t="s">
        <v>767</v>
      </c>
      <c r="F5833" t="s">
        <v>484</v>
      </c>
      <c r="G5833" s="3">
        <v>-17404.61</v>
      </c>
      <c r="H5833" s="3" t="str">
        <f>VLOOKUP($A5833&amp;$C5833&amp;$B5833,Mapping!$C:$G,3,0)</f>
        <v>Beauty</v>
      </c>
      <c r="I5833" t="str">
        <f>VLOOKUP($A5833&amp;$C5833&amp;$B5833,Mapping!$C:$G,4,0)</f>
        <v>ROC</v>
      </c>
      <c r="J5833" t="str">
        <f t="shared" si="91"/>
        <v>RoC Other Antiedad</v>
      </c>
      <c r="K5833" t="str">
        <f>VLOOKUP($A5833&amp;$C5833&amp;$B5833,Mapping!$C:$G,5,0)</f>
        <v>Adult Skin Care</v>
      </c>
      <c r="L5833" t="str">
        <f>VLOOKUP(J5833&amp;H5833,Mapping!J:K,2,0)</f>
        <v>ROC FACIAL-OLD</v>
      </c>
      <c r="M5833" t="str">
        <f>IF(OR(I5833="PIZ BUIN",I5833="LISTERINE"),VLOOKUP(E5833,MAPEO!C:D,2,0)&amp;" "&amp;H5833,VLOOKUP(E5833,MAPEO!C:D,2,0))</f>
        <v>RoC Facial Others</v>
      </c>
      <c r="N5833">
        <f>VLOOKUP(F5833,MD!A:B,2,0)</f>
        <v>0</v>
      </c>
    </row>
    <row r="5834" spans="1:14">
      <c r="A5834" t="s">
        <v>133</v>
      </c>
      <c r="B5834" t="s">
        <v>0</v>
      </c>
      <c r="C5834" t="s">
        <v>268</v>
      </c>
      <c r="D5834" t="s">
        <v>244</v>
      </c>
      <c r="E5834" t="s">
        <v>767</v>
      </c>
      <c r="F5834" t="s">
        <v>485</v>
      </c>
      <c r="G5834" s="3">
        <v>-313.23</v>
      </c>
      <c r="H5834" s="3" t="str">
        <f>VLOOKUP($A5834&amp;$C5834&amp;$B5834,Mapping!$C:$G,3,0)</f>
        <v>Beauty</v>
      </c>
      <c r="I5834" t="str">
        <f>VLOOKUP($A5834&amp;$C5834&amp;$B5834,Mapping!$C:$G,4,0)</f>
        <v>ROC</v>
      </c>
      <c r="J5834" t="str">
        <f t="shared" si="91"/>
        <v>RoC Other Antiedad</v>
      </c>
      <c r="K5834" t="str">
        <f>VLOOKUP($A5834&amp;$C5834&amp;$B5834,Mapping!$C:$G,5,0)</f>
        <v>Adult Skin Care</v>
      </c>
      <c r="L5834" t="str">
        <f>VLOOKUP(J5834&amp;H5834,Mapping!J:K,2,0)</f>
        <v>ROC FACIAL-OLD</v>
      </c>
      <c r="M5834" t="str">
        <f>IF(OR(I5834="PIZ BUIN",I5834="LISTERINE"),VLOOKUP(E5834,MAPEO!C:D,2,0)&amp;" "&amp;H5834,VLOOKUP(E5834,MAPEO!C:D,2,0))</f>
        <v>RoC Facial Others</v>
      </c>
      <c r="N5834">
        <f>VLOOKUP(F5834,MD!A:B,2,0)</f>
        <v>0</v>
      </c>
    </row>
    <row r="5835" spans="1:14">
      <c r="A5835" t="s">
        <v>133</v>
      </c>
      <c r="B5835" t="s">
        <v>0</v>
      </c>
      <c r="C5835" t="s">
        <v>268</v>
      </c>
      <c r="D5835" t="s">
        <v>244</v>
      </c>
      <c r="E5835" t="s">
        <v>767</v>
      </c>
      <c r="F5835" t="s">
        <v>486</v>
      </c>
      <c r="G5835" s="3">
        <v>-575.05999999999995</v>
      </c>
      <c r="H5835" s="3" t="str">
        <f>VLOOKUP($A5835&amp;$C5835&amp;$B5835,Mapping!$C:$G,3,0)</f>
        <v>Beauty</v>
      </c>
      <c r="I5835" t="str">
        <f>VLOOKUP($A5835&amp;$C5835&amp;$B5835,Mapping!$C:$G,4,0)</f>
        <v>ROC</v>
      </c>
      <c r="J5835" t="str">
        <f t="shared" si="91"/>
        <v>RoC Other Antiedad</v>
      </c>
      <c r="K5835" t="str">
        <f>VLOOKUP($A5835&amp;$C5835&amp;$B5835,Mapping!$C:$G,5,0)</f>
        <v>Adult Skin Care</v>
      </c>
      <c r="L5835" t="str">
        <f>VLOOKUP(J5835&amp;H5835,Mapping!J:K,2,0)</f>
        <v>ROC FACIAL-OLD</v>
      </c>
      <c r="M5835" t="str">
        <f>IF(OR(I5835="PIZ BUIN",I5835="LISTERINE"),VLOOKUP(E5835,MAPEO!C:D,2,0)&amp;" "&amp;H5835,VLOOKUP(E5835,MAPEO!C:D,2,0))</f>
        <v>RoC Facial Others</v>
      </c>
      <c r="N5835">
        <f>VLOOKUP(F5835,MD!A:B,2,0)</f>
        <v>0</v>
      </c>
    </row>
    <row r="5836" spans="1:14">
      <c r="A5836" t="s">
        <v>133</v>
      </c>
      <c r="B5836" t="s">
        <v>0</v>
      </c>
      <c r="C5836" t="s">
        <v>268</v>
      </c>
      <c r="D5836" t="s">
        <v>244</v>
      </c>
      <c r="E5836" t="s">
        <v>767</v>
      </c>
      <c r="F5836" t="s">
        <v>487</v>
      </c>
      <c r="G5836" s="3">
        <v>5197.32</v>
      </c>
      <c r="H5836" s="3" t="str">
        <f>VLOOKUP($A5836&amp;$C5836&amp;$B5836,Mapping!$C:$G,3,0)</f>
        <v>Beauty</v>
      </c>
      <c r="I5836" t="str">
        <f>VLOOKUP($A5836&amp;$C5836&amp;$B5836,Mapping!$C:$G,4,0)</f>
        <v>ROC</v>
      </c>
      <c r="J5836" t="str">
        <f t="shared" si="91"/>
        <v>RoC Other Antiedad</v>
      </c>
      <c r="K5836" t="str">
        <f>VLOOKUP($A5836&amp;$C5836&amp;$B5836,Mapping!$C:$G,5,0)</f>
        <v>Adult Skin Care</v>
      </c>
      <c r="L5836" t="str">
        <f>VLOOKUP(J5836&amp;H5836,Mapping!J:K,2,0)</f>
        <v>ROC FACIAL-OLD</v>
      </c>
      <c r="M5836" t="str">
        <f>IF(OR(I5836="PIZ BUIN",I5836="LISTERINE"),VLOOKUP(E5836,MAPEO!C:D,2,0)&amp;" "&amp;H5836,VLOOKUP(E5836,MAPEO!C:D,2,0))</f>
        <v>RoC Facial Others</v>
      </c>
      <c r="N5836">
        <f>VLOOKUP(F5836,MD!A:B,2,0)</f>
        <v>0</v>
      </c>
    </row>
    <row r="5837" spans="1:14">
      <c r="A5837" t="s">
        <v>133</v>
      </c>
      <c r="B5837" t="s">
        <v>0</v>
      </c>
      <c r="C5837" t="s">
        <v>268</v>
      </c>
      <c r="D5837" t="s">
        <v>244</v>
      </c>
      <c r="E5837" t="s">
        <v>767</v>
      </c>
      <c r="F5837" t="s">
        <v>488</v>
      </c>
      <c r="G5837" s="3">
        <v>-511.77</v>
      </c>
      <c r="H5837" s="3" t="str">
        <f>VLOOKUP($A5837&amp;$C5837&amp;$B5837,Mapping!$C:$G,3,0)</f>
        <v>Beauty</v>
      </c>
      <c r="I5837" t="str">
        <f>VLOOKUP($A5837&amp;$C5837&amp;$B5837,Mapping!$C:$G,4,0)</f>
        <v>ROC</v>
      </c>
      <c r="J5837" t="str">
        <f t="shared" si="91"/>
        <v>RoC Other Antiedad</v>
      </c>
      <c r="K5837" t="str">
        <f>VLOOKUP($A5837&amp;$C5837&amp;$B5837,Mapping!$C:$G,5,0)</f>
        <v>Adult Skin Care</v>
      </c>
      <c r="L5837" t="str">
        <f>VLOOKUP(J5837&amp;H5837,Mapping!J:K,2,0)</f>
        <v>ROC FACIAL-OLD</v>
      </c>
      <c r="M5837" t="str">
        <f>IF(OR(I5837="PIZ BUIN",I5837="LISTERINE"),VLOOKUP(E5837,MAPEO!C:D,2,0)&amp;" "&amp;H5837,VLOOKUP(E5837,MAPEO!C:D,2,0))</f>
        <v>RoC Facial Others</v>
      </c>
      <c r="N5837">
        <f>VLOOKUP(F5837,MD!A:B,2,0)</f>
        <v>0</v>
      </c>
    </row>
    <row r="5838" spans="1:14">
      <c r="A5838" t="s">
        <v>133</v>
      </c>
      <c r="B5838" t="s">
        <v>0</v>
      </c>
      <c r="C5838" t="s">
        <v>268</v>
      </c>
      <c r="D5838" t="s">
        <v>244</v>
      </c>
      <c r="E5838" t="s">
        <v>767</v>
      </c>
      <c r="F5838" t="s">
        <v>489</v>
      </c>
      <c r="G5838" s="3">
        <v>-542.61</v>
      </c>
      <c r="H5838" s="3" t="str">
        <f>VLOOKUP($A5838&amp;$C5838&amp;$B5838,Mapping!$C:$G,3,0)</f>
        <v>Beauty</v>
      </c>
      <c r="I5838" t="str">
        <f>VLOOKUP($A5838&amp;$C5838&amp;$B5838,Mapping!$C:$G,4,0)</f>
        <v>ROC</v>
      </c>
      <c r="J5838" t="str">
        <f t="shared" si="91"/>
        <v>RoC Other Antiedad</v>
      </c>
      <c r="K5838" t="str">
        <f>VLOOKUP($A5838&amp;$C5838&amp;$B5838,Mapping!$C:$G,5,0)</f>
        <v>Adult Skin Care</v>
      </c>
      <c r="L5838" t="str">
        <f>VLOOKUP(J5838&amp;H5838,Mapping!J:K,2,0)</f>
        <v>ROC FACIAL-OLD</v>
      </c>
      <c r="M5838" t="str">
        <f>IF(OR(I5838="PIZ BUIN",I5838="LISTERINE"),VLOOKUP(E5838,MAPEO!C:D,2,0)&amp;" "&amp;H5838,VLOOKUP(E5838,MAPEO!C:D,2,0))</f>
        <v>RoC Facial Others</v>
      </c>
      <c r="N5838">
        <f>VLOOKUP(F5838,MD!A:B,2,0)</f>
        <v>0</v>
      </c>
    </row>
    <row r="5839" spans="1:14">
      <c r="A5839" t="s">
        <v>133</v>
      </c>
      <c r="B5839" t="s">
        <v>0</v>
      </c>
      <c r="C5839" t="s">
        <v>268</v>
      </c>
      <c r="D5839" t="s">
        <v>244</v>
      </c>
      <c r="E5839" t="s">
        <v>767</v>
      </c>
      <c r="F5839" t="s">
        <v>490</v>
      </c>
      <c r="G5839" s="3">
        <v>7404.05</v>
      </c>
      <c r="H5839" s="3" t="str">
        <f>VLOOKUP($A5839&amp;$C5839&amp;$B5839,Mapping!$C:$G,3,0)</f>
        <v>Beauty</v>
      </c>
      <c r="I5839" t="str">
        <f>VLOOKUP($A5839&amp;$C5839&amp;$B5839,Mapping!$C:$G,4,0)</f>
        <v>ROC</v>
      </c>
      <c r="J5839" t="str">
        <f t="shared" si="91"/>
        <v>RoC Other Antiedad</v>
      </c>
      <c r="K5839" t="str">
        <f>VLOOKUP($A5839&amp;$C5839&amp;$B5839,Mapping!$C:$G,5,0)</f>
        <v>Adult Skin Care</v>
      </c>
      <c r="L5839" t="str">
        <f>VLOOKUP(J5839&amp;H5839,Mapping!J:K,2,0)</f>
        <v>ROC FACIAL-OLD</v>
      </c>
      <c r="M5839" t="str">
        <f>IF(OR(I5839="PIZ BUIN",I5839="LISTERINE"),VLOOKUP(E5839,MAPEO!C:D,2,0)&amp;" "&amp;H5839,VLOOKUP(E5839,MAPEO!C:D,2,0))</f>
        <v>RoC Facial Others</v>
      </c>
      <c r="N5839">
        <f>VLOOKUP(F5839,MD!A:B,2,0)</f>
        <v>0</v>
      </c>
    </row>
    <row r="5840" spans="1:14">
      <c r="A5840" t="s">
        <v>133</v>
      </c>
      <c r="B5840" t="s">
        <v>0</v>
      </c>
      <c r="C5840" t="s">
        <v>268</v>
      </c>
      <c r="D5840" t="s">
        <v>244</v>
      </c>
      <c r="E5840" t="s">
        <v>767</v>
      </c>
      <c r="F5840" t="s">
        <v>491</v>
      </c>
      <c r="G5840" s="3">
        <v>-644.86</v>
      </c>
      <c r="H5840" s="3" t="str">
        <f>VLOOKUP($A5840&amp;$C5840&amp;$B5840,Mapping!$C:$G,3,0)</f>
        <v>Beauty</v>
      </c>
      <c r="I5840" t="str">
        <f>VLOOKUP($A5840&amp;$C5840&amp;$B5840,Mapping!$C:$G,4,0)</f>
        <v>ROC</v>
      </c>
      <c r="J5840" t="str">
        <f t="shared" si="91"/>
        <v>RoC Other Antiedad</v>
      </c>
      <c r="K5840" t="str">
        <f>VLOOKUP($A5840&amp;$C5840&amp;$B5840,Mapping!$C:$G,5,0)</f>
        <v>Adult Skin Care</v>
      </c>
      <c r="L5840" t="str">
        <f>VLOOKUP(J5840&amp;H5840,Mapping!J:K,2,0)</f>
        <v>ROC FACIAL-OLD</v>
      </c>
      <c r="M5840" t="str">
        <f>IF(OR(I5840="PIZ BUIN",I5840="LISTERINE"),VLOOKUP(E5840,MAPEO!C:D,2,0)&amp;" "&amp;H5840,VLOOKUP(E5840,MAPEO!C:D,2,0))</f>
        <v>RoC Facial Others</v>
      </c>
      <c r="N5840">
        <f>VLOOKUP(F5840,MD!A:B,2,0)</f>
        <v>0</v>
      </c>
    </row>
    <row r="5841" spans="1:14">
      <c r="A5841" t="s">
        <v>133</v>
      </c>
      <c r="B5841" t="s">
        <v>0</v>
      </c>
      <c r="C5841" t="s">
        <v>268</v>
      </c>
      <c r="D5841" t="s">
        <v>244</v>
      </c>
      <c r="E5841" t="s">
        <v>767</v>
      </c>
      <c r="F5841" t="s">
        <v>492</v>
      </c>
      <c r="G5841" s="3">
        <v>-1096.45</v>
      </c>
      <c r="H5841" s="3" t="str">
        <f>VLOOKUP($A5841&amp;$C5841&amp;$B5841,Mapping!$C:$G,3,0)</f>
        <v>Beauty</v>
      </c>
      <c r="I5841" t="str">
        <f>VLOOKUP($A5841&amp;$C5841&amp;$B5841,Mapping!$C:$G,4,0)</f>
        <v>ROC</v>
      </c>
      <c r="J5841" t="str">
        <f t="shared" si="91"/>
        <v>RoC Other Antiedad</v>
      </c>
      <c r="K5841" t="str">
        <f>VLOOKUP($A5841&amp;$C5841&amp;$B5841,Mapping!$C:$G,5,0)</f>
        <v>Adult Skin Care</v>
      </c>
      <c r="L5841" t="str">
        <f>VLOOKUP(J5841&amp;H5841,Mapping!J:K,2,0)</f>
        <v>ROC FACIAL-OLD</v>
      </c>
      <c r="M5841" t="str">
        <f>IF(OR(I5841="PIZ BUIN",I5841="LISTERINE"),VLOOKUP(E5841,MAPEO!C:D,2,0)&amp;" "&amp;H5841,VLOOKUP(E5841,MAPEO!C:D,2,0))</f>
        <v>RoC Facial Others</v>
      </c>
      <c r="N5841">
        <f>VLOOKUP(F5841,MD!A:B,2,0)</f>
        <v>0</v>
      </c>
    </row>
    <row r="5842" spans="1:14">
      <c r="A5842" t="s">
        <v>133</v>
      </c>
      <c r="B5842" t="s">
        <v>0</v>
      </c>
      <c r="C5842" t="s">
        <v>268</v>
      </c>
      <c r="D5842" t="s">
        <v>244</v>
      </c>
      <c r="E5842" t="s">
        <v>767</v>
      </c>
      <c r="F5842" t="s">
        <v>493</v>
      </c>
      <c r="G5842" s="3">
        <v>-13664.11</v>
      </c>
      <c r="H5842" s="3" t="str">
        <f>VLOOKUP($A5842&amp;$C5842&amp;$B5842,Mapping!$C:$G,3,0)</f>
        <v>Beauty</v>
      </c>
      <c r="I5842" t="str">
        <f>VLOOKUP($A5842&amp;$C5842&amp;$B5842,Mapping!$C:$G,4,0)</f>
        <v>ROC</v>
      </c>
      <c r="J5842" t="str">
        <f t="shared" si="91"/>
        <v>RoC Other Antiedad</v>
      </c>
      <c r="K5842" t="str">
        <f>VLOOKUP($A5842&amp;$C5842&amp;$B5842,Mapping!$C:$G,5,0)</f>
        <v>Adult Skin Care</v>
      </c>
      <c r="L5842" t="str">
        <f>VLOOKUP(J5842&amp;H5842,Mapping!J:K,2,0)</f>
        <v>ROC FACIAL-OLD</v>
      </c>
      <c r="M5842" t="str">
        <f>IF(OR(I5842="PIZ BUIN",I5842="LISTERINE"),VLOOKUP(E5842,MAPEO!C:D,2,0)&amp;" "&amp;H5842,VLOOKUP(E5842,MAPEO!C:D,2,0))</f>
        <v>RoC Facial Others</v>
      </c>
      <c r="N5842">
        <f>VLOOKUP(F5842,MD!A:B,2,0)</f>
        <v>0</v>
      </c>
    </row>
    <row r="5843" spans="1:14">
      <c r="A5843" t="s">
        <v>133</v>
      </c>
      <c r="B5843" t="s">
        <v>0</v>
      </c>
      <c r="C5843" t="s">
        <v>268</v>
      </c>
      <c r="D5843" t="s">
        <v>244</v>
      </c>
      <c r="E5843" t="s">
        <v>767</v>
      </c>
      <c r="F5843" t="s">
        <v>95</v>
      </c>
      <c r="G5843" s="3">
        <v>-130.30000000000001</v>
      </c>
      <c r="H5843" s="3" t="str">
        <f>VLOOKUP($A5843&amp;$C5843&amp;$B5843,Mapping!$C:$G,3,0)</f>
        <v>Beauty</v>
      </c>
      <c r="I5843" t="str">
        <f>VLOOKUP($A5843&amp;$C5843&amp;$B5843,Mapping!$C:$G,4,0)</f>
        <v>ROC</v>
      </c>
      <c r="J5843" t="str">
        <f t="shared" si="91"/>
        <v>RoC Other Antiedad</v>
      </c>
      <c r="K5843" t="str">
        <f>VLOOKUP($A5843&amp;$C5843&amp;$B5843,Mapping!$C:$G,5,0)</f>
        <v>Adult Skin Care</v>
      </c>
      <c r="L5843" t="str">
        <f>VLOOKUP(J5843&amp;H5843,Mapping!J:K,2,0)</f>
        <v>ROC FACIAL-OLD</v>
      </c>
      <c r="M5843" t="str">
        <f>IF(OR(I5843="PIZ BUIN",I5843="LISTERINE"),VLOOKUP(E5843,MAPEO!C:D,2,0)&amp;" "&amp;H5843,VLOOKUP(E5843,MAPEO!C:D,2,0))</f>
        <v>RoC Facial Others</v>
      </c>
      <c r="N5843" t="str">
        <f>VLOOKUP(F5843,MD!A:B,2,0)</f>
        <v>YTD 2015</v>
      </c>
    </row>
    <row r="5844" spans="1:14">
      <c r="A5844" t="s">
        <v>133</v>
      </c>
      <c r="B5844" t="s">
        <v>0</v>
      </c>
      <c r="C5844" t="s">
        <v>268</v>
      </c>
      <c r="D5844" t="s">
        <v>244</v>
      </c>
      <c r="E5844" t="s">
        <v>767</v>
      </c>
      <c r="F5844" t="s">
        <v>96</v>
      </c>
      <c r="G5844" s="3">
        <v>-815.58</v>
      </c>
      <c r="H5844" s="3" t="str">
        <f>VLOOKUP($A5844&amp;$C5844&amp;$B5844,Mapping!$C:$G,3,0)</f>
        <v>Beauty</v>
      </c>
      <c r="I5844" t="str">
        <f>VLOOKUP($A5844&amp;$C5844&amp;$B5844,Mapping!$C:$G,4,0)</f>
        <v>ROC</v>
      </c>
      <c r="J5844" t="str">
        <f t="shared" si="91"/>
        <v>RoC Other Antiedad</v>
      </c>
      <c r="K5844" t="str">
        <f>VLOOKUP($A5844&amp;$C5844&amp;$B5844,Mapping!$C:$G,5,0)</f>
        <v>Adult Skin Care</v>
      </c>
      <c r="L5844" t="str">
        <f>VLOOKUP(J5844&amp;H5844,Mapping!J:K,2,0)</f>
        <v>ROC FACIAL-OLD</v>
      </c>
      <c r="M5844" t="str">
        <f>IF(OR(I5844="PIZ BUIN",I5844="LISTERINE"),VLOOKUP(E5844,MAPEO!C:D,2,0)&amp;" "&amp;H5844,VLOOKUP(E5844,MAPEO!C:D,2,0))</f>
        <v>RoC Facial Others</v>
      </c>
      <c r="N5844" t="str">
        <f>VLOOKUP(F5844,MD!A:B,2,0)</f>
        <v>YTD 2015</v>
      </c>
    </row>
    <row r="5845" spans="1:14">
      <c r="A5845" t="s">
        <v>133</v>
      </c>
      <c r="B5845" t="s">
        <v>0</v>
      </c>
      <c r="C5845" t="s">
        <v>268</v>
      </c>
      <c r="D5845" t="s">
        <v>244</v>
      </c>
      <c r="E5845" t="s">
        <v>767</v>
      </c>
      <c r="F5845" t="s">
        <v>97</v>
      </c>
      <c r="G5845" s="3">
        <v>-897.93</v>
      </c>
      <c r="H5845" s="3" t="str">
        <f>VLOOKUP($A5845&amp;$C5845&amp;$B5845,Mapping!$C:$G,3,0)</f>
        <v>Beauty</v>
      </c>
      <c r="I5845" t="str">
        <f>VLOOKUP($A5845&amp;$C5845&amp;$B5845,Mapping!$C:$G,4,0)</f>
        <v>ROC</v>
      </c>
      <c r="J5845" t="str">
        <f t="shared" si="91"/>
        <v>RoC Other Antiedad</v>
      </c>
      <c r="K5845" t="str">
        <f>VLOOKUP($A5845&amp;$C5845&amp;$B5845,Mapping!$C:$G,5,0)</f>
        <v>Adult Skin Care</v>
      </c>
      <c r="L5845" t="str">
        <f>VLOOKUP(J5845&amp;H5845,Mapping!J:K,2,0)</f>
        <v>ROC FACIAL-OLD</v>
      </c>
      <c r="M5845" t="str">
        <f>IF(OR(I5845="PIZ BUIN",I5845="LISTERINE"),VLOOKUP(E5845,MAPEO!C:D,2,0)&amp;" "&amp;H5845,VLOOKUP(E5845,MAPEO!C:D,2,0))</f>
        <v>RoC Facial Others</v>
      </c>
      <c r="N5845" t="str">
        <f>VLOOKUP(F5845,MD!A:B,2,0)</f>
        <v>YTD 2015</v>
      </c>
    </row>
    <row r="5846" spans="1:14">
      <c r="A5846" t="s">
        <v>133</v>
      </c>
      <c r="B5846" t="s">
        <v>0</v>
      </c>
      <c r="C5846" t="s">
        <v>268</v>
      </c>
      <c r="D5846" t="s">
        <v>244</v>
      </c>
      <c r="E5846" t="s">
        <v>767</v>
      </c>
      <c r="F5846" t="s">
        <v>101</v>
      </c>
      <c r="G5846" s="3">
        <v>-1810.99</v>
      </c>
      <c r="H5846" s="3" t="str">
        <f>VLOOKUP($A5846&amp;$C5846&amp;$B5846,Mapping!$C:$G,3,0)</f>
        <v>Beauty</v>
      </c>
      <c r="I5846" t="str">
        <f>VLOOKUP($A5846&amp;$C5846&amp;$B5846,Mapping!$C:$G,4,0)</f>
        <v>ROC</v>
      </c>
      <c r="J5846" t="str">
        <f t="shared" si="91"/>
        <v>RoC Other Antiedad</v>
      </c>
      <c r="K5846" t="str">
        <f>VLOOKUP($A5846&amp;$C5846&amp;$B5846,Mapping!$C:$G,5,0)</f>
        <v>Adult Skin Care</v>
      </c>
      <c r="L5846" t="str">
        <f>VLOOKUP(J5846&amp;H5846,Mapping!J:K,2,0)</f>
        <v>ROC FACIAL-OLD</v>
      </c>
      <c r="M5846" t="str">
        <f>IF(OR(I5846="PIZ BUIN",I5846="LISTERINE"),VLOOKUP(E5846,MAPEO!C:D,2,0)&amp;" "&amp;H5846,VLOOKUP(E5846,MAPEO!C:D,2,0))</f>
        <v>RoC Facial Others</v>
      </c>
      <c r="N5846" t="str">
        <f>VLOOKUP(F5846,MD!A:B,2,0)</f>
        <v>YTD 2015</v>
      </c>
    </row>
    <row r="5847" spans="1:14">
      <c r="A5847" t="s">
        <v>133</v>
      </c>
      <c r="B5847" t="s">
        <v>0</v>
      </c>
      <c r="C5847" t="s">
        <v>268</v>
      </c>
      <c r="D5847" t="s">
        <v>244</v>
      </c>
      <c r="E5847" t="s">
        <v>767</v>
      </c>
      <c r="F5847" t="s">
        <v>104</v>
      </c>
      <c r="G5847" s="3">
        <v>-1556.02</v>
      </c>
      <c r="H5847" s="3" t="str">
        <f>VLOOKUP($A5847&amp;$C5847&amp;$B5847,Mapping!$C:$G,3,0)</f>
        <v>Beauty</v>
      </c>
      <c r="I5847" t="str">
        <f>VLOOKUP($A5847&amp;$C5847&amp;$B5847,Mapping!$C:$G,4,0)</f>
        <v>ROC</v>
      </c>
      <c r="J5847" t="str">
        <f t="shared" si="91"/>
        <v>RoC Other Antiedad</v>
      </c>
      <c r="K5847" t="str">
        <f>VLOOKUP($A5847&amp;$C5847&amp;$B5847,Mapping!$C:$G,5,0)</f>
        <v>Adult Skin Care</v>
      </c>
      <c r="L5847" t="str">
        <f>VLOOKUP(J5847&amp;H5847,Mapping!J:K,2,0)</f>
        <v>ROC FACIAL-OLD</v>
      </c>
      <c r="M5847" t="str">
        <f>IF(OR(I5847="PIZ BUIN",I5847="LISTERINE"),VLOOKUP(E5847,MAPEO!C:D,2,0)&amp;" "&amp;H5847,VLOOKUP(E5847,MAPEO!C:D,2,0))</f>
        <v>RoC Facial Others</v>
      </c>
      <c r="N5847" t="str">
        <f>VLOOKUP(F5847,MD!A:B,2,0)</f>
        <v>YTD 2015</v>
      </c>
    </row>
    <row r="5848" spans="1:14">
      <c r="A5848" t="s">
        <v>133</v>
      </c>
      <c r="B5848" t="s">
        <v>0</v>
      </c>
      <c r="C5848" t="s">
        <v>268</v>
      </c>
      <c r="D5848" t="s">
        <v>244</v>
      </c>
      <c r="E5848" t="s">
        <v>767</v>
      </c>
      <c r="F5848" t="s">
        <v>105</v>
      </c>
      <c r="G5848" s="3">
        <v>1528.93</v>
      </c>
      <c r="H5848" s="3" t="str">
        <f>VLOOKUP($A5848&amp;$C5848&amp;$B5848,Mapping!$C:$G,3,0)</f>
        <v>Beauty</v>
      </c>
      <c r="I5848" t="str">
        <f>VLOOKUP($A5848&amp;$C5848&amp;$B5848,Mapping!$C:$G,4,0)</f>
        <v>ROC</v>
      </c>
      <c r="J5848" t="str">
        <f t="shared" si="91"/>
        <v>RoC Other Antiedad</v>
      </c>
      <c r="K5848" t="str">
        <f>VLOOKUP($A5848&amp;$C5848&amp;$B5848,Mapping!$C:$G,5,0)</f>
        <v>Adult Skin Care</v>
      </c>
      <c r="L5848" t="str">
        <f>VLOOKUP(J5848&amp;H5848,Mapping!J:K,2,0)</f>
        <v>ROC FACIAL-OLD</v>
      </c>
      <c r="M5848" t="str">
        <f>IF(OR(I5848="PIZ BUIN",I5848="LISTERINE"),VLOOKUP(E5848,MAPEO!C:D,2,0)&amp;" "&amp;H5848,VLOOKUP(E5848,MAPEO!C:D,2,0))</f>
        <v>RoC Facial Others</v>
      </c>
      <c r="N5848" t="str">
        <f>VLOOKUP(F5848,MD!A:B,2,0)</f>
        <v>YTD 2015</v>
      </c>
    </row>
    <row r="5849" spans="1:14">
      <c r="A5849" t="s">
        <v>133</v>
      </c>
      <c r="B5849" t="s">
        <v>0</v>
      </c>
      <c r="C5849" t="s">
        <v>268</v>
      </c>
      <c r="D5849" t="s">
        <v>244</v>
      </c>
      <c r="E5849" t="s">
        <v>767</v>
      </c>
      <c r="F5849" t="s">
        <v>106</v>
      </c>
      <c r="G5849" s="3">
        <v>-2180.59</v>
      </c>
      <c r="H5849" s="3" t="str">
        <f>VLOOKUP($A5849&amp;$C5849&amp;$B5849,Mapping!$C:$G,3,0)</f>
        <v>Beauty</v>
      </c>
      <c r="I5849" t="str">
        <f>VLOOKUP($A5849&amp;$C5849&amp;$B5849,Mapping!$C:$G,4,0)</f>
        <v>ROC</v>
      </c>
      <c r="J5849" t="str">
        <f t="shared" si="91"/>
        <v>RoC Other Antiedad</v>
      </c>
      <c r="K5849" t="str">
        <f>VLOOKUP($A5849&amp;$C5849&amp;$B5849,Mapping!$C:$G,5,0)</f>
        <v>Adult Skin Care</v>
      </c>
      <c r="L5849" t="str">
        <f>VLOOKUP(J5849&amp;H5849,Mapping!J:K,2,0)</f>
        <v>ROC FACIAL-OLD</v>
      </c>
      <c r="M5849" t="str">
        <f>IF(OR(I5849="PIZ BUIN",I5849="LISTERINE"),VLOOKUP(E5849,MAPEO!C:D,2,0)&amp;" "&amp;H5849,VLOOKUP(E5849,MAPEO!C:D,2,0))</f>
        <v>RoC Facial Others</v>
      </c>
      <c r="N5849" t="str">
        <f>VLOOKUP(F5849,MD!A:B,2,0)</f>
        <v>YTD 2015</v>
      </c>
    </row>
    <row r="5850" spans="1:14">
      <c r="A5850" t="s">
        <v>133</v>
      </c>
      <c r="B5850" t="s">
        <v>0</v>
      </c>
      <c r="C5850" t="s">
        <v>268</v>
      </c>
      <c r="D5850" t="s">
        <v>244</v>
      </c>
      <c r="E5850" t="s">
        <v>767</v>
      </c>
      <c r="F5850" t="s">
        <v>108</v>
      </c>
      <c r="G5850" s="3">
        <v>-855.38</v>
      </c>
      <c r="H5850" s="3" t="str">
        <f>VLOOKUP($A5850&amp;$C5850&amp;$B5850,Mapping!$C:$G,3,0)</f>
        <v>Beauty</v>
      </c>
      <c r="I5850" t="str">
        <f>VLOOKUP($A5850&amp;$C5850&amp;$B5850,Mapping!$C:$G,4,0)</f>
        <v>ROC</v>
      </c>
      <c r="J5850" t="str">
        <f t="shared" si="91"/>
        <v>RoC Other Antiedad</v>
      </c>
      <c r="K5850" t="str">
        <f>VLOOKUP($A5850&amp;$C5850&amp;$B5850,Mapping!$C:$G,5,0)</f>
        <v>Adult Skin Care</v>
      </c>
      <c r="L5850" t="str">
        <f>VLOOKUP(J5850&amp;H5850,Mapping!J:K,2,0)</f>
        <v>ROC FACIAL-OLD</v>
      </c>
      <c r="M5850" t="str">
        <f>IF(OR(I5850="PIZ BUIN",I5850="LISTERINE"),VLOOKUP(E5850,MAPEO!C:D,2,0)&amp;" "&amp;H5850,VLOOKUP(E5850,MAPEO!C:D,2,0))</f>
        <v>RoC Facial Others</v>
      </c>
      <c r="N5850">
        <f>VLOOKUP(F5850,MD!A:B,2,0)</f>
        <v>0</v>
      </c>
    </row>
    <row r="5851" spans="1:14">
      <c r="A5851" t="s">
        <v>133</v>
      </c>
      <c r="B5851" t="s">
        <v>0</v>
      </c>
      <c r="C5851" t="s">
        <v>268</v>
      </c>
      <c r="D5851" t="s">
        <v>244</v>
      </c>
      <c r="E5851" t="s">
        <v>767</v>
      </c>
      <c r="F5851" t="s">
        <v>109</v>
      </c>
      <c r="G5851" s="3">
        <v>-216.54</v>
      </c>
      <c r="H5851" s="3" t="str">
        <f>VLOOKUP($A5851&amp;$C5851&amp;$B5851,Mapping!$C:$G,3,0)</f>
        <v>Beauty</v>
      </c>
      <c r="I5851" t="str">
        <f>VLOOKUP($A5851&amp;$C5851&amp;$B5851,Mapping!$C:$G,4,0)</f>
        <v>ROC</v>
      </c>
      <c r="J5851" t="str">
        <f t="shared" si="91"/>
        <v>RoC Other Antiedad</v>
      </c>
      <c r="K5851" t="str">
        <f>VLOOKUP($A5851&amp;$C5851&amp;$B5851,Mapping!$C:$G,5,0)</f>
        <v>Adult Skin Care</v>
      </c>
      <c r="L5851" t="str">
        <f>VLOOKUP(J5851&amp;H5851,Mapping!J:K,2,0)</f>
        <v>ROC FACIAL-OLD</v>
      </c>
      <c r="M5851" t="str">
        <f>IF(OR(I5851="PIZ BUIN",I5851="LISTERINE"),VLOOKUP(E5851,MAPEO!C:D,2,0)&amp;" "&amp;H5851,VLOOKUP(E5851,MAPEO!C:D,2,0))</f>
        <v>RoC Facial Others</v>
      </c>
      <c r="N5851">
        <f>VLOOKUP(F5851,MD!A:B,2,0)</f>
        <v>0</v>
      </c>
    </row>
    <row r="5852" spans="1:14">
      <c r="A5852" t="s">
        <v>133</v>
      </c>
      <c r="B5852" t="s">
        <v>0</v>
      </c>
      <c r="C5852" t="s">
        <v>268</v>
      </c>
      <c r="D5852" t="s">
        <v>244</v>
      </c>
      <c r="E5852" t="s">
        <v>767</v>
      </c>
      <c r="F5852" t="s">
        <v>110</v>
      </c>
      <c r="G5852" s="3">
        <v>-1024.6300000000001</v>
      </c>
      <c r="H5852" s="3" t="str">
        <f>VLOOKUP($A5852&amp;$C5852&amp;$B5852,Mapping!$C:$G,3,0)</f>
        <v>Beauty</v>
      </c>
      <c r="I5852" t="str">
        <f>VLOOKUP($A5852&amp;$C5852&amp;$B5852,Mapping!$C:$G,4,0)</f>
        <v>ROC</v>
      </c>
      <c r="J5852" t="str">
        <f t="shared" si="91"/>
        <v>RoC Other Antiedad</v>
      </c>
      <c r="K5852" t="str">
        <f>VLOOKUP($A5852&amp;$C5852&amp;$B5852,Mapping!$C:$G,5,0)</f>
        <v>Adult Skin Care</v>
      </c>
      <c r="L5852" t="str">
        <f>VLOOKUP(J5852&amp;H5852,Mapping!J:K,2,0)</f>
        <v>ROC FACIAL-OLD</v>
      </c>
      <c r="M5852" t="str">
        <f>IF(OR(I5852="PIZ BUIN",I5852="LISTERINE"),VLOOKUP(E5852,MAPEO!C:D,2,0)&amp;" "&amp;H5852,VLOOKUP(E5852,MAPEO!C:D,2,0))</f>
        <v>RoC Facial Others</v>
      </c>
      <c r="N5852">
        <f>VLOOKUP(F5852,MD!A:B,2,0)</f>
        <v>0</v>
      </c>
    </row>
    <row r="5853" spans="1:14">
      <c r="A5853" t="s">
        <v>133</v>
      </c>
      <c r="B5853" t="s">
        <v>0</v>
      </c>
      <c r="C5853" t="s">
        <v>268</v>
      </c>
      <c r="D5853" t="s">
        <v>244</v>
      </c>
      <c r="E5853" t="s">
        <v>767</v>
      </c>
      <c r="F5853" t="s">
        <v>111</v>
      </c>
      <c r="G5853" s="3">
        <v>-501.56</v>
      </c>
      <c r="H5853" s="3" t="str">
        <f>VLOOKUP($A5853&amp;$C5853&amp;$B5853,Mapping!$C:$G,3,0)</f>
        <v>Beauty</v>
      </c>
      <c r="I5853" t="str">
        <f>VLOOKUP($A5853&amp;$C5853&amp;$B5853,Mapping!$C:$G,4,0)</f>
        <v>ROC</v>
      </c>
      <c r="J5853" t="str">
        <f t="shared" si="91"/>
        <v>RoC Other Antiedad</v>
      </c>
      <c r="K5853" t="str">
        <f>VLOOKUP($A5853&amp;$C5853&amp;$B5853,Mapping!$C:$G,5,0)</f>
        <v>Adult Skin Care</v>
      </c>
      <c r="L5853" t="str">
        <f>VLOOKUP(J5853&amp;H5853,Mapping!J:K,2,0)</f>
        <v>ROC FACIAL-OLD</v>
      </c>
      <c r="M5853" t="str">
        <f>IF(OR(I5853="PIZ BUIN",I5853="LISTERINE"),VLOOKUP(E5853,MAPEO!C:D,2,0)&amp;" "&amp;H5853,VLOOKUP(E5853,MAPEO!C:D,2,0))</f>
        <v>RoC Facial Others</v>
      </c>
      <c r="N5853">
        <f>VLOOKUP(F5853,MD!A:B,2,0)</f>
        <v>0</v>
      </c>
    </row>
    <row r="5854" spans="1:14">
      <c r="A5854" t="s">
        <v>133</v>
      </c>
      <c r="B5854" t="s">
        <v>0</v>
      </c>
      <c r="C5854" t="s">
        <v>268</v>
      </c>
      <c r="D5854" t="s">
        <v>244</v>
      </c>
      <c r="E5854" t="s">
        <v>767</v>
      </c>
      <c r="F5854" t="s">
        <v>114</v>
      </c>
      <c r="G5854" s="3">
        <v>-678.75</v>
      </c>
      <c r="H5854" s="3" t="str">
        <f>VLOOKUP($A5854&amp;$C5854&amp;$B5854,Mapping!$C:$G,3,0)</f>
        <v>Beauty</v>
      </c>
      <c r="I5854" t="str">
        <f>VLOOKUP($A5854&amp;$C5854&amp;$B5854,Mapping!$C:$G,4,0)</f>
        <v>ROC</v>
      </c>
      <c r="J5854" t="str">
        <f t="shared" si="91"/>
        <v>RoC Other Antiedad</v>
      </c>
      <c r="K5854" t="str">
        <f>VLOOKUP($A5854&amp;$C5854&amp;$B5854,Mapping!$C:$G,5,0)</f>
        <v>Adult Skin Care</v>
      </c>
      <c r="L5854" t="str">
        <f>VLOOKUP(J5854&amp;H5854,Mapping!J:K,2,0)</f>
        <v>ROC FACIAL-OLD</v>
      </c>
      <c r="M5854" t="str">
        <f>IF(OR(I5854="PIZ BUIN",I5854="LISTERINE"),VLOOKUP(E5854,MAPEO!C:D,2,0)&amp;" "&amp;H5854,VLOOKUP(E5854,MAPEO!C:D,2,0))</f>
        <v>RoC Facial Others</v>
      </c>
      <c r="N5854">
        <f>VLOOKUP(F5854,MD!A:B,2,0)</f>
        <v>0</v>
      </c>
    </row>
    <row r="5855" spans="1:14">
      <c r="A5855" t="s">
        <v>133</v>
      </c>
      <c r="B5855" t="s">
        <v>0</v>
      </c>
      <c r="C5855" t="s">
        <v>268</v>
      </c>
      <c r="D5855" t="s">
        <v>244</v>
      </c>
      <c r="E5855" t="s">
        <v>767</v>
      </c>
      <c r="F5855" t="s">
        <v>115</v>
      </c>
      <c r="G5855" s="3">
        <v>-208.96</v>
      </c>
      <c r="H5855" s="3" t="str">
        <f>VLOOKUP($A5855&amp;$C5855&amp;$B5855,Mapping!$C:$G,3,0)</f>
        <v>Beauty</v>
      </c>
      <c r="I5855" t="str">
        <f>VLOOKUP($A5855&amp;$C5855&amp;$B5855,Mapping!$C:$G,4,0)</f>
        <v>ROC</v>
      </c>
      <c r="J5855" t="str">
        <f t="shared" si="91"/>
        <v>RoC Other Antiedad</v>
      </c>
      <c r="K5855" t="str">
        <f>VLOOKUP($A5855&amp;$C5855&amp;$B5855,Mapping!$C:$G,5,0)</f>
        <v>Adult Skin Care</v>
      </c>
      <c r="L5855" t="str">
        <f>VLOOKUP(J5855&amp;H5855,Mapping!J:K,2,0)</f>
        <v>ROC FACIAL-OLD</v>
      </c>
      <c r="M5855" t="str">
        <f>IF(OR(I5855="PIZ BUIN",I5855="LISTERINE"),VLOOKUP(E5855,MAPEO!C:D,2,0)&amp;" "&amp;H5855,VLOOKUP(E5855,MAPEO!C:D,2,0))</f>
        <v>RoC Facial Others</v>
      </c>
      <c r="N5855" t="str">
        <f>VLOOKUP(F5855,MD!A:B,2,0)</f>
        <v>YTD 2016</v>
      </c>
    </row>
    <row r="5856" spans="1:14">
      <c r="A5856" t="s">
        <v>133</v>
      </c>
      <c r="B5856" t="s">
        <v>0</v>
      </c>
      <c r="C5856" t="s">
        <v>268</v>
      </c>
      <c r="D5856" t="s">
        <v>244</v>
      </c>
      <c r="E5856" t="s">
        <v>767</v>
      </c>
      <c r="F5856" t="s">
        <v>117</v>
      </c>
      <c r="G5856" s="3">
        <v>-833.57</v>
      </c>
      <c r="H5856" s="3" t="str">
        <f>VLOOKUP($A5856&amp;$C5856&amp;$B5856,Mapping!$C:$G,3,0)</f>
        <v>Beauty</v>
      </c>
      <c r="I5856" t="str">
        <f>VLOOKUP($A5856&amp;$C5856&amp;$B5856,Mapping!$C:$G,4,0)</f>
        <v>ROC</v>
      </c>
      <c r="J5856" t="str">
        <f t="shared" si="91"/>
        <v>RoC Other Antiedad</v>
      </c>
      <c r="K5856" t="str">
        <f>VLOOKUP($A5856&amp;$C5856&amp;$B5856,Mapping!$C:$G,5,0)</f>
        <v>Adult Skin Care</v>
      </c>
      <c r="L5856" t="str">
        <f>VLOOKUP(J5856&amp;H5856,Mapping!J:K,2,0)</f>
        <v>ROC FACIAL-OLD</v>
      </c>
      <c r="M5856" t="str">
        <f>IF(OR(I5856="PIZ BUIN",I5856="LISTERINE"),VLOOKUP(E5856,MAPEO!C:D,2,0)&amp;" "&amp;H5856,VLOOKUP(E5856,MAPEO!C:D,2,0))</f>
        <v>RoC Facial Others</v>
      </c>
      <c r="N5856" t="str">
        <f>VLOOKUP(F5856,MD!A:B,2,0)</f>
        <v>YTD 2016</v>
      </c>
    </row>
    <row r="5857" spans="1:14">
      <c r="A5857" t="s">
        <v>133</v>
      </c>
      <c r="B5857" t="s">
        <v>0</v>
      </c>
      <c r="C5857" t="s">
        <v>268</v>
      </c>
      <c r="D5857" t="s">
        <v>244</v>
      </c>
      <c r="E5857" t="s">
        <v>767</v>
      </c>
      <c r="F5857" t="s">
        <v>118</v>
      </c>
      <c r="G5857" s="3">
        <v>-106.79</v>
      </c>
      <c r="H5857" s="3" t="str">
        <f>VLOOKUP($A5857&amp;$C5857&amp;$B5857,Mapping!$C:$G,3,0)</f>
        <v>Beauty</v>
      </c>
      <c r="I5857" t="str">
        <f>VLOOKUP($A5857&amp;$C5857&amp;$B5857,Mapping!$C:$G,4,0)</f>
        <v>ROC</v>
      </c>
      <c r="J5857" t="str">
        <f t="shared" si="91"/>
        <v>RoC Other Antiedad</v>
      </c>
      <c r="K5857" t="str">
        <f>VLOOKUP($A5857&amp;$C5857&amp;$B5857,Mapping!$C:$G,5,0)</f>
        <v>Adult Skin Care</v>
      </c>
      <c r="L5857" t="str">
        <f>VLOOKUP(J5857&amp;H5857,Mapping!J:K,2,0)</f>
        <v>ROC FACIAL-OLD</v>
      </c>
      <c r="M5857" t="str">
        <f>IF(OR(I5857="PIZ BUIN",I5857="LISTERINE"),VLOOKUP(E5857,MAPEO!C:D,2,0)&amp;" "&amp;H5857,VLOOKUP(E5857,MAPEO!C:D,2,0))</f>
        <v>RoC Facial Others</v>
      </c>
      <c r="N5857" t="str">
        <f>VLOOKUP(F5857,MD!A:B,2,0)</f>
        <v>YTD 2016</v>
      </c>
    </row>
    <row r="5858" spans="1:14">
      <c r="A5858" t="s">
        <v>133</v>
      </c>
      <c r="B5858" t="s">
        <v>0</v>
      </c>
      <c r="C5858" t="s">
        <v>268</v>
      </c>
      <c r="D5858" t="s">
        <v>244</v>
      </c>
      <c r="E5858" t="s">
        <v>768</v>
      </c>
      <c r="F5858" t="s">
        <v>482</v>
      </c>
      <c r="G5858" s="3">
        <v>11285.04</v>
      </c>
      <c r="H5858" s="3" t="str">
        <f>VLOOKUP($A5858&amp;$C5858&amp;$B5858,Mapping!$C:$G,3,0)</f>
        <v>Beauty</v>
      </c>
      <c r="I5858" t="str">
        <f>VLOOKUP($A5858&amp;$C5858&amp;$B5858,Mapping!$C:$G,4,0)</f>
        <v>ROC</v>
      </c>
      <c r="J5858" t="str">
        <f t="shared" si="91"/>
        <v>RoC Radiance</v>
      </c>
      <c r="K5858" t="str">
        <f>VLOOKUP($A5858&amp;$C5858&amp;$B5858,Mapping!$C:$G,5,0)</f>
        <v>Adult Skin Care</v>
      </c>
      <c r="L5858" t="str">
        <f>VLOOKUP(J5858&amp;H5858,Mapping!J:K,2,0)</f>
        <v>ROC FACIAL-OLD</v>
      </c>
      <c r="M5858" t="str">
        <f>IF(OR(I5858="PIZ BUIN",I5858="LISTERINE"),VLOOKUP(E5858,MAPEO!C:D,2,0)&amp;" "&amp;H5858,VLOOKUP(E5858,MAPEO!C:D,2,0))</f>
        <v>RoC Facial Others</v>
      </c>
      <c r="N5858">
        <f>VLOOKUP(F5858,MD!A:B,2,0)</f>
        <v>0</v>
      </c>
    </row>
    <row r="5859" spans="1:14">
      <c r="A5859" t="s">
        <v>133</v>
      </c>
      <c r="B5859" t="s">
        <v>0</v>
      </c>
      <c r="C5859" t="s">
        <v>268</v>
      </c>
      <c r="D5859" t="s">
        <v>244</v>
      </c>
      <c r="E5859" t="s">
        <v>768</v>
      </c>
      <c r="F5859" t="s">
        <v>483</v>
      </c>
      <c r="G5859" s="3">
        <v>29938.1</v>
      </c>
      <c r="H5859" s="3" t="str">
        <f>VLOOKUP($A5859&amp;$C5859&amp;$B5859,Mapping!$C:$G,3,0)</f>
        <v>Beauty</v>
      </c>
      <c r="I5859" t="str">
        <f>VLOOKUP($A5859&amp;$C5859&amp;$B5859,Mapping!$C:$G,4,0)</f>
        <v>ROC</v>
      </c>
      <c r="J5859" t="str">
        <f t="shared" si="91"/>
        <v>RoC Radiance</v>
      </c>
      <c r="K5859" t="str">
        <f>VLOOKUP($A5859&amp;$C5859&amp;$B5859,Mapping!$C:$G,5,0)</f>
        <v>Adult Skin Care</v>
      </c>
      <c r="L5859" t="str">
        <f>VLOOKUP(J5859&amp;H5859,Mapping!J:K,2,0)</f>
        <v>ROC FACIAL-OLD</v>
      </c>
      <c r="M5859" t="str">
        <f>IF(OR(I5859="PIZ BUIN",I5859="LISTERINE"),VLOOKUP(E5859,MAPEO!C:D,2,0)&amp;" "&amp;H5859,VLOOKUP(E5859,MAPEO!C:D,2,0))</f>
        <v>RoC Facial Others</v>
      </c>
      <c r="N5859">
        <f>VLOOKUP(F5859,MD!A:B,2,0)</f>
        <v>0</v>
      </c>
    </row>
    <row r="5860" spans="1:14">
      <c r="A5860" t="s">
        <v>133</v>
      </c>
      <c r="B5860" t="s">
        <v>0</v>
      </c>
      <c r="C5860" t="s">
        <v>268</v>
      </c>
      <c r="D5860" t="s">
        <v>244</v>
      </c>
      <c r="E5860" t="s">
        <v>768</v>
      </c>
      <c r="F5860" t="s">
        <v>484</v>
      </c>
      <c r="G5860" s="3">
        <v>40157.550000000003</v>
      </c>
      <c r="H5860" s="3" t="str">
        <f>VLOOKUP($A5860&amp;$C5860&amp;$B5860,Mapping!$C:$G,3,0)</f>
        <v>Beauty</v>
      </c>
      <c r="I5860" t="str">
        <f>VLOOKUP($A5860&amp;$C5860&amp;$B5860,Mapping!$C:$G,4,0)</f>
        <v>ROC</v>
      </c>
      <c r="J5860" t="str">
        <f t="shared" si="91"/>
        <v>RoC Radiance</v>
      </c>
      <c r="K5860" t="str">
        <f>VLOOKUP($A5860&amp;$C5860&amp;$B5860,Mapping!$C:$G,5,0)</f>
        <v>Adult Skin Care</v>
      </c>
      <c r="L5860" t="str">
        <f>VLOOKUP(J5860&amp;H5860,Mapping!J:K,2,0)</f>
        <v>ROC FACIAL-OLD</v>
      </c>
      <c r="M5860" t="str">
        <f>IF(OR(I5860="PIZ BUIN",I5860="LISTERINE"),VLOOKUP(E5860,MAPEO!C:D,2,0)&amp;" "&amp;H5860,VLOOKUP(E5860,MAPEO!C:D,2,0))</f>
        <v>RoC Facial Others</v>
      </c>
      <c r="N5860">
        <f>VLOOKUP(F5860,MD!A:B,2,0)</f>
        <v>0</v>
      </c>
    </row>
    <row r="5861" spans="1:14">
      <c r="A5861" t="s">
        <v>133</v>
      </c>
      <c r="B5861" t="s">
        <v>0</v>
      </c>
      <c r="C5861" t="s">
        <v>268</v>
      </c>
      <c r="D5861" t="s">
        <v>244</v>
      </c>
      <c r="E5861" t="s">
        <v>768</v>
      </c>
      <c r="F5861" t="s">
        <v>485</v>
      </c>
      <c r="G5861" s="3">
        <v>28307.360000000001</v>
      </c>
      <c r="H5861" s="3" t="str">
        <f>VLOOKUP($A5861&amp;$C5861&amp;$B5861,Mapping!$C:$G,3,0)</f>
        <v>Beauty</v>
      </c>
      <c r="I5861" t="str">
        <f>VLOOKUP($A5861&amp;$C5861&amp;$B5861,Mapping!$C:$G,4,0)</f>
        <v>ROC</v>
      </c>
      <c r="J5861" t="str">
        <f t="shared" si="91"/>
        <v>RoC Radiance</v>
      </c>
      <c r="K5861" t="str">
        <f>VLOOKUP($A5861&amp;$C5861&amp;$B5861,Mapping!$C:$G,5,0)</f>
        <v>Adult Skin Care</v>
      </c>
      <c r="L5861" t="str">
        <f>VLOOKUP(J5861&amp;H5861,Mapping!J:K,2,0)</f>
        <v>ROC FACIAL-OLD</v>
      </c>
      <c r="M5861" t="str">
        <f>IF(OR(I5861="PIZ BUIN",I5861="LISTERINE"),VLOOKUP(E5861,MAPEO!C:D,2,0)&amp;" "&amp;H5861,VLOOKUP(E5861,MAPEO!C:D,2,0))</f>
        <v>RoC Facial Others</v>
      </c>
      <c r="N5861">
        <f>VLOOKUP(F5861,MD!A:B,2,0)</f>
        <v>0</v>
      </c>
    </row>
    <row r="5862" spans="1:14">
      <c r="A5862" t="s">
        <v>133</v>
      </c>
      <c r="B5862" t="s">
        <v>0</v>
      </c>
      <c r="C5862" t="s">
        <v>268</v>
      </c>
      <c r="D5862" t="s">
        <v>244</v>
      </c>
      <c r="E5862" t="s">
        <v>768</v>
      </c>
      <c r="F5862" t="s">
        <v>486</v>
      </c>
      <c r="G5862" s="3">
        <v>18139.52</v>
      </c>
      <c r="H5862" s="3" t="str">
        <f>VLOOKUP($A5862&amp;$C5862&amp;$B5862,Mapping!$C:$G,3,0)</f>
        <v>Beauty</v>
      </c>
      <c r="I5862" t="str">
        <f>VLOOKUP($A5862&amp;$C5862&amp;$B5862,Mapping!$C:$G,4,0)</f>
        <v>ROC</v>
      </c>
      <c r="J5862" t="str">
        <f t="shared" si="91"/>
        <v>RoC Radiance</v>
      </c>
      <c r="K5862" t="str">
        <f>VLOOKUP($A5862&amp;$C5862&amp;$B5862,Mapping!$C:$G,5,0)</f>
        <v>Adult Skin Care</v>
      </c>
      <c r="L5862" t="str">
        <f>VLOOKUP(J5862&amp;H5862,Mapping!J:K,2,0)</f>
        <v>ROC FACIAL-OLD</v>
      </c>
      <c r="M5862" t="str">
        <f>IF(OR(I5862="PIZ BUIN",I5862="LISTERINE"),VLOOKUP(E5862,MAPEO!C:D,2,0)&amp;" "&amp;H5862,VLOOKUP(E5862,MAPEO!C:D,2,0))</f>
        <v>RoC Facial Others</v>
      </c>
      <c r="N5862">
        <f>VLOOKUP(F5862,MD!A:B,2,0)</f>
        <v>0</v>
      </c>
    </row>
    <row r="5863" spans="1:14">
      <c r="A5863" t="s">
        <v>133</v>
      </c>
      <c r="B5863" t="s">
        <v>0</v>
      </c>
      <c r="C5863" t="s">
        <v>268</v>
      </c>
      <c r="D5863" t="s">
        <v>244</v>
      </c>
      <c r="E5863" t="s">
        <v>768</v>
      </c>
      <c r="F5863" t="s">
        <v>487</v>
      </c>
      <c r="G5863" s="3">
        <v>30117.360000000001</v>
      </c>
      <c r="H5863" s="3" t="str">
        <f>VLOOKUP($A5863&amp;$C5863&amp;$B5863,Mapping!$C:$G,3,0)</f>
        <v>Beauty</v>
      </c>
      <c r="I5863" t="str">
        <f>VLOOKUP($A5863&amp;$C5863&amp;$B5863,Mapping!$C:$G,4,0)</f>
        <v>ROC</v>
      </c>
      <c r="J5863" t="str">
        <f t="shared" si="91"/>
        <v>RoC Radiance</v>
      </c>
      <c r="K5863" t="str">
        <f>VLOOKUP($A5863&amp;$C5863&amp;$B5863,Mapping!$C:$G,5,0)</f>
        <v>Adult Skin Care</v>
      </c>
      <c r="L5863" t="str">
        <f>VLOOKUP(J5863&amp;H5863,Mapping!J:K,2,0)</f>
        <v>ROC FACIAL-OLD</v>
      </c>
      <c r="M5863" t="str">
        <f>IF(OR(I5863="PIZ BUIN",I5863="LISTERINE"),VLOOKUP(E5863,MAPEO!C:D,2,0)&amp;" "&amp;H5863,VLOOKUP(E5863,MAPEO!C:D,2,0))</f>
        <v>RoC Facial Others</v>
      </c>
      <c r="N5863">
        <f>VLOOKUP(F5863,MD!A:B,2,0)</f>
        <v>0</v>
      </c>
    </row>
    <row r="5864" spans="1:14">
      <c r="A5864" t="s">
        <v>133</v>
      </c>
      <c r="B5864" t="s">
        <v>0</v>
      </c>
      <c r="C5864" t="s">
        <v>268</v>
      </c>
      <c r="D5864" t="s">
        <v>244</v>
      </c>
      <c r="E5864" t="s">
        <v>768</v>
      </c>
      <c r="F5864" t="s">
        <v>488</v>
      </c>
      <c r="G5864" s="3">
        <v>12993.65</v>
      </c>
      <c r="H5864" s="3" t="str">
        <f>VLOOKUP($A5864&amp;$C5864&amp;$B5864,Mapping!$C:$G,3,0)</f>
        <v>Beauty</v>
      </c>
      <c r="I5864" t="str">
        <f>VLOOKUP($A5864&amp;$C5864&amp;$B5864,Mapping!$C:$G,4,0)</f>
        <v>ROC</v>
      </c>
      <c r="J5864" t="str">
        <f t="shared" si="91"/>
        <v>RoC Radiance</v>
      </c>
      <c r="K5864" t="str">
        <f>VLOOKUP($A5864&amp;$C5864&amp;$B5864,Mapping!$C:$G,5,0)</f>
        <v>Adult Skin Care</v>
      </c>
      <c r="L5864" t="str">
        <f>VLOOKUP(J5864&amp;H5864,Mapping!J:K,2,0)</f>
        <v>ROC FACIAL-OLD</v>
      </c>
      <c r="M5864" t="str">
        <f>IF(OR(I5864="PIZ BUIN",I5864="LISTERINE"),VLOOKUP(E5864,MAPEO!C:D,2,0)&amp;" "&amp;H5864,VLOOKUP(E5864,MAPEO!C:D,2,0))</f>
        <v>RoC Facial Others</v>
      </c>
      <c r="N5864">
        <f>VLOOKUP(F5864,MD!A:B,2,0)</f>
        <v>0</v>
      </c>
    </row>
    <row r="5865" spans="1:14">
      <c r="A5865" t="s">
        <v>133</v>
      </c>
      <c r="B5865" t="s">
        <v>0</v>
      </c>
      <c r="C5865" t="s">
        <v>268</v>
      </c>
      <c r="D5865" t="s">
        <v>244</v>
      </c>
      <c r="E5865" t="s">
        <v>768</v>
      </c>
      <c r="F5865" t="s">
        <v>489</v>
      </c>
      <c r="G5865" s="3">
        <v>13262.44</v>
      </c>
      <c r="H5865" s="3" t="str">
        <f>VLOOKUP($A5865&amp;$C5865&amp;$B5865,Mapping!$C:$G,3,0)</f>
        <v>Beauty</v>
      </c>
      <c r="I5865" t="str">
        <f>VLOOKUP($A5865&amp;$C5865&amp;$B5865,Mapping!$C:$G,4,0)</f>
        <v>ROC</v>
      </c>
      <c r="J5865" t="str">
        <f t="shared" si="91"/>
        <v>RoC Radiance</v>
      </c>
      <c r="K5865" t="str">
        <f>VLOOKUP($A5865&amp;$C5865&amp;$B5865,Mapping!$C:$G,5,0)</f>
        <v>Adult Skin Care</v>
      </c>
      <c r="L5865" t="str">
        <f>VLOOKUP(J5865&amp;H5865,Mapping!J:K,2,0)</f>
        <v>ROC FACIAL-OLD</v>
      </c>
      <c r="M5865" t="str">
        <f>IF(OR(I5865="PIZ BUIN",I5865="LISTERINE"),VLOOKUP(E5865,MAPEO!C:D,2,0)&amp;" "&amp;H5865,VLOOKUP(E5865,MAPEO!C:D,2,0))</f>
        <v>RoC Facial Others</v>
      </c>
      <c r="N5865">
        <f>VLOOKUP(F5865,MD!A:B,2,0)</f>
        <v>0</v>
      </c>
    </row>
    <row r="5866" spans="1:14">
      <c r="A5866" t="s">
        <v>133</v>
      </c>
      <c r="B5866" t="s">
        <v>0</v>
      </c>
      <c r="C5866" t="s">
        <v>268</v>
      </c>
      <c r="D5866" t="s">
        <v>244</v>
      </c>
      <c r="E5866" t="s">
        <v>768</v>
      </c>
      <c r="F5866" t="s">
        <v>490</v>
      </c>
      <c r="G5866" s="3">
        <v>46025.9</v>
      </c>
      <c r="H5866" s="3" t="str">
        <f>VLOOKUP($A5866&amp;$C5866&amp;$B5866,Mapping!$C:$G,3,0)</f>
        <v>Beauty</v>
      </c>
      <c r="I5866" t="str">
        <f>VLOOKUP($A5866&amp;$C5866&amp;$B5866,Mapping!$C:$G,4,0)</f>
        <v>ROC</v>
      </c>
      <c r="J5866" t="str">
        <f t="shared" si="91"/>
        <v>RoC Radiance</v>
      </c>
      <c r="K5866" t="str">
        <f>VLOOKUP($A5866&amp;$C5866&amp;$B5866,Mapping!$C:$G,5,0)</f>
        <v>Adult Skin Care</v>
      </c>
      <c r="L5866" t="str">
        <f>VLOOKUP(J5866&amp;H5866,Mapping!J:K,2,0)</f>
        <v>ROC FACIAL-OLD</v>
      </c>
      <c r="M5866" t="str">
        <f>IF(OR(I5866="PIZ BUIN",I5866="LISTERINE"),VLOOKUP(E5866,MAPEO!C:D,2,0)&amp;" "&amp;H5866,VLOOKUP(E5866,MAPEO!C:D,2,0))</f>
        <v>RoC Facial Others</v>
      </c>
      <c r="N5866">
        <f>VLOOKUP(F5866,MD!A:B,2,0)</f>
        <v>0</v>
      </c>
    </row>
    <row r="5867" spans="1:14">
      <c r="A5867" t="s">
        <v>133</v>
      </c>
      <c r="B5867" t="s">
        <v>0</v>
      </c>
      <c r="C5867" t="s">
        <v>268</v>
      </c>
      <c r="D5867" t="s">
        <v>244</v>
      </c>
      <c r="E5867" t="s">
        <v>768</v>
      </c>
      <c r="F5867" t="s">
        <v>491</v>
      </c>
      <c r="G5867" s="3">
        <v>14194.56</v>
      </c>
      <c r="H5867" s="3" t="str">
        <f>VLOOKUP($A5867&amp;$C5867&amp;$B5867,Mapping!$C:$G,3,0)</f>
        <v>Beauty</v>
      </c>
      <c r="I5867" t="str">
        <f>VLOOKUP($A5867&amp;$C5867&amp;$B5867,Mapping!$C:$G,4,0)</f>
        <v>ROC</v>
      </c>
      <c r="J5867" t="str">
        <f t="shared" si="91"/>
        <v>RoC Radiance</v>
      </c>
      <c r="K5867" t="str">
        <f>VLOOKUP($A5867&amp;$C5867&amp;$B5867,Mapping!$C:$G,5,0)</f>
        <v>Adult Skin Care</v>
      </c>
      <c r="L5867" t="str">
        <f>VLOOKUP(J5867&amp;H5867,Mapping!J:K,2,0)</f>
        <v>ROC FACIAL-OLD</v>
      </c>
      <c r="M5867" t="str">
        <f>IF(OR(I5867="PIZ BUIN",I5867="LISTERINE"),VLOOKUP(E5867,MAPEO!C:D,2,0)&amp;" "&amp;H5867,VLOOKUP(E5867,MAPEO!C:D,2,0))</f>
        <v>RoC Facial Others</v>
      </c>
      <c r="N5867">
        <f>VLOOKUP(F5867,MD!A:B,2,0)</f>
        <v>0</v>
      </c>
    </row>
    <row r="5868" spans="1:14">
      <c r="A5868" t="s">
        <v>133</v>
      </c>
      <c r="B5868" t="s">
        <v>0</v>
      </c>
      <c r="C5868" t="s">
        <v>268</v>
      </c>
      <c r="D5868" t="s">
        <v>244</v>
      </c>
      <c r="E5868" t="s">
        <v>768</v>
      </c>
      <c r="F5868" t="s">
        <v>492</v>
      </c>
      <c r="G5868" s="3">
        <v>12599.71</v>
      </c>
      <c r="H5868" s="3" t="str">
        <f>VLOOKUP($A5868&amp;$C5868&amp;$B5868,Mapping!$C:$G,3,0)</f>
        <v>Beauty</v>
      </c>
      <c r="I5868" t="str">
        <f>VLOOKUP($A5868&amp;$C5868&amp;$B5868,Mapping!$C:$G,4,0)</f>
        <v>ROC</v>
      </c>
      <c r="J5868" t="str">
        <f t="shared" si="91"/>
        <v>RoC Radiance</v>
      </c>
      <c r="K5868" t="str">
        <f>VLOOKUP($A5868&amp;$C5868&amp;$B5868,Mapping!$C:$G,5,0)</f>
        <v>Adult Skin Care</v>
      </c>
      <c r="L5868" t="str">
        <f>VLOOKUP(J5868&amp;H5868,Mapping!J:K,2,0)</f>
        <v>ROC FACIAL-OLD</v>
      </c>
      <c r="M5868" t="str">
        <f>IF(OR(I5868="PIZ BUIN",I5868="LISTERINE"),VLOOKUP(E5868,MAPEO!C:D,2,0)&amp;" "&amp;H5868,VLOOKUP(E5868,MAPEO!C:D,2,0))</f>
        <v>RoC Facial Others</v>
      </c>
      <c r="N5868">
        <f>VLOOKUP(F5868,MD!A:B,2,0)</f>
        <v>0</v>
      </c>
    </row>
    <row r="5869" spans="1:14">
      <c r="A5869" t="s">
        <v>133</v>
      </c>
      <c r="B5869" t="s">
        <v>0</v>
      </c>
      <c r="C5869" t="s">
        <v>268</v>
      </c>
      <c r="D5869" t="s">
        <v>244</v>
      </c>
      <c r="E5869" t="s">
        <v>768</v>
      </c>
      <c r="F5869" t="s">
        <v>493</v>
      </c>
      <c r="G5869" s="3">
        <v>8199.82</v>
      </c>
      <c r="H5869" s="3" t="str">
        <f>VLOOKUP($A5869&amp;$C5869&amp;$B5869,Mapping!$C:$G,3,0)</f>
        <v>Beauty</v>
      </c>
      <c r="I5869" t="str">
        <f>VLOOKUP($A5869&amp;$C5869&amp;$B5869,Mapping!$C:$G,4,0)</f>
        <v>ROC</v>
      </c>
      <c r="J5869" t="str">
        <f t="shared" si="91"/>
        <v>RoC Radiance</v>
      </c>
      <c r="K5869" t="str">
        <f>VLOOKUP($A5869&amp;$C5869&amp;$B5869,Mapping!$C:$G,5,0)</f>
        <v>Adult Skin Care</v>
      </c>
      <c r="L5869" t="str">
        <f>VLOOKUP(J5869&amp;H5869,Mapping!J:K,2,0)</f>
        <v>ROC FACIAL-OLD</v>
      </c>
      <c r="M5869" t="str">
        <f>IF(OR(I5869="PIZ BUIN",I5869="LISTERINE"),VLOOKUP(E5869,MAPEO!C:D,2,0)&amp;" "&amp;H5869,VLOOKUP(E5869,MAPEO!C:D,2,0))</f>
        <v>RoC Facial Others</v>
      </c>
      <c r="N5869">
        <f>VLOOKUP(F5869,MD!A:B,2,0)</f>
        <v>0</v>
      </c>
    </row>
    <row r="5870" spans="1:14">
      <c r="A5870" t="s">
        <v>133</v>
      </c>
      <c r="B5870" t="s">
        <v>0</v>
      </c>
      <c r="C5870" t="s">
        <v>268</v>
      </c>
      <c r="D5870" t="s">
        <v>244</v>
      </c>
      <c r="E5870" t="s">
        <v>768</v>
      </c>
      <c r="F5870" t="s">
        <v>95</v>
      </c>
      <c r="G5870" s="3">
        <v>4326.28</v>
      </c>
      <c r="H5870" s="3" t="str">
        <f>VLOOKUP($A5870&amp;$C5870&amp;$B5870,Mapping!$C:$G,3,0)</f>
        <v>Beauty</v>
      </c>
      <c r="I5870" t="str">
        <f>VLOOKUP($A5870&amp;$C5870&amp;$B5870,Mapping!$C:$G,4,0)</f>
        <v>ROC</v>
      </c>
      <c r="J5870" t="str">
        <f t="shared" si="91"/>
        <v>RoC Radiance</v>
      </c>
      <c r="K5870" t="str">
        <f>VLOOKUP($A5870&amp;$C5870&amp;$B5870,Mapping!$C:$G,5,0)</f>
        <v>Adult Skin Care</v>
      </c>
      <c r="L5870" t="str">
        <f>VLOOKUP(J5870&amp;H5870,Mapping!J:K,2,0)</f>
        <v>ROC FACIAL-OLD</v>
      </c>
      <c r="M5870" t="str">
        <f>IF(OR(I5870="PIZ BUIN",I5870="LISTERINE"),VLOOKUP(E5870,MAPEO!C:D,2,0)&amp;" "&amp;H5870,VLOOKUP(E5870,MAPEO!C:D,2,0))</f>
        <v>RoC Facial Others</v>
      </c>
      <c r="N5870" t="str">
        <f>VLOOKUP(F5870,MD!A:B,2,0)</f>
        <v>YTD 2015</v>
      </c>
    </row>
    <row r="5871" spans="1:14">
      <c r="A5871" t="s">
        <v>133</v>
      </c>
      <c r="B5871" t="s">
        <v>0</v>
      </c>
      <c r="C5871" t="s">
        <v>268</v>
      </c>
      <c r="D5871" t="s">
        <v>244</v>
      </c>
      <c r="E5871" t="s">
        <v>768</v>
      </c>
      <c r="F5871" t="s">
        <v>96</v>
      </c>
      <c r="G5871" s="3">
        <v>-117.03</v>
      </c>
      <c r="H5871" s="3" t="str">
        <f>VLOOKUP($A5871&amp;$C5871&amp;$B5871,Mapping!$C:$G,3,0)</f>
        <v>Beauty</v>
      </c>
      <c r="I5871" t="str">
        <f>VLOOKUP($A5871&amp;$C5871&amp;$B5871,Mapping!$C:$G,4,0)</f>
        <v>ROC</v>
      </c>
      <c r="J5871" t="str">
        <f t="shared" si="91"/>
        <v>RoC Radiance</v>
      </c>
      <c r="K5871" t="str">
        <f>VLOOKUP($A5871&amp;$C5871&amp;$B5871,Mapping!$C:$G,5,0)</f>
        <v>Adult Skin Care</v>
      </c>
      <c r="L5871" t="str">
        <f>VLOOKUP(J5871&amp;H5871,Mapping!J:K,2,0)</f>
        <v>ROC FACIAL-OLD</v>
      </c>
      <c r="M5871" t="str">
        <f>IF(OR(I5871="PIZ BUIN",I5871="LISTERINE"),VLOOKUP(E5871,MAPEO!C:D,2,0)&amp;" "&amp;H5871,VLOOKUP(E5871,MAPEO!C:D,2,0))</f>
        <v>RoC Facial Others</v>
      </c>
      <c r="N5871" t="str">
        <f>VLOOKUP(F5871,MD!A:B,2,0)</f>
        <v>YTD 2015</v>
      </c>
    </row>
    <row r="5872" spans="1:14">
      <c r="A5872" t="s">
        <v>133</v>
      </c>
      <c r="B5872" t="s">
        <v>0</v>
      </c>
      <c r="C5872" t="s">
        <v>268</v>
      </c>
      <c r="D5872" t="s">
        <v>244</v>
      </c>
      <c r="E5872" t="s">
        <v>768</v>
      </c>
      <c r="F5872" t="s">
        <v>97</v>
      </c>
      <c r="G5872" s="3">
        <v>-13871.25</v>
      </c>
      <c r="H5872" s="3" t="str">
        <f>VLOOKUP($A5872&amp;$C5872&amp;$B5872,Mapping!$C:$G,3,0)</f>
        <v>Beauty</v>
      </c>
      <c r="I5872" t="str">
        <f>VLOOKUP($A5872&amp;$C5872&amp;$B5872,Mapping!$C:$G,4,0)</f>
        <v>ROC</v>
      </c>
      <c r="J5872" t="str">
        <f t="shared" si="91"/>
        <v>RoC Radiance</v>
      </c>
      <c r="K5872" t="str">
        <f>VLOOKUP($A5872&amp;$C5872&amp;$B5872,Mapping!$C:$G,5,0)</f>
        <v>Adult Skin Care</v>
      </c>
      <c r="L5872" t="str">
        <f>VLOOKUP(J5872&amp;H5872,Mapping!J:K,2,0)</f>
        <v>ROC FACIAL-OLD</v>
      </c>
      <c r="M5872" t="str">
        <f>IF(OR(I5872="PIZ BUIN",I5872="LISTERINE"),VLOOKUP(E5872,MAPEO!C:D,2,0)&amp;" "&amp;H5872,VLOOKUP(E5872,MAPEO!C:D,2,0))</f>
        <v>RoC Facial Others</v>
      </c>
      <c r="N5872" t="str">
        <f>VLOOKUP(F5872,MD!A:B,2,0)</f>
        <v>YTD 2015</v>
      </c>
    </row>
    <row r="5873" spans="1:14">
      <c r="A5873" t="s">
        <v>133</v>
      </c>
      <c r="B5873" t="s">
        <v>0</v>
      </c>
      <c r="C5873" t="s">
        <v>268</v>
      </c>
      <c r="D5873" t="s">
        <v>244</v>
      </c>
      <c r="E5873" t="s">
        <v>768</v>
      </c>
      <c r="F5873" t="s">
        <v>101</v>
      </c>
      <c r="G5873" s="3">
        <v>-16434.37</v>
      </c>
      <c r="H5873" s="3" t="str">
        <f>VLOOKUP($A5873&amp;$C5873&amp;$B5873,Mapping!$C:$G,3,0)</f>
        <v>Beauty</v>
      </c>
      <c r="I5873" t="str">
        <f>VLOOKUP($A5873&amp;$C5873&amp;$B5873,Mapping!$C:$G,4,0)</f>
        <v>ROC</v>
      </c>
      <c r="J5873" t="str">
        <f t="shared" si="91"/>
        <v>RoC Radiance</v>
      </c>
      <c r="K5873" t="str">
        <f>VLOOKUP($A5873&amp;$C5873&amp;$B5873,Mapping!$C:$G,5,0)</f>
        <v>Adult Skin Care</v>
      </c>
      <c r="L5873" t="str">
        <f>VLOOKUP(J5873&amp;H5873,Mapping!J:K,2,0)</f>
        <v>ROC FACIAL-OLD</v>
      </c>
      <c r="M5873" t="str">
        <f>IF(OR(I5873="PIZ BUIN",I5873="LISTERINE"),VLOOKUP(E5873,MAPEO!C:D,2,0)&amp;" "&amp;H5873,VLOOKUP(E5873,MAPEO!C:D,2,0))</f>
        <v>RoC Facial Others</v>
      </c>
      <c r="N5873" t="str">
        <f>VLOOKUP(F5873,MD!A:B,2,0)</f>
        <v>YTD 2015</v>
      </c>
    </row>
    <row r="5874" spans="1:14">
      <c r="A5874" t="s">
        <v>133</v>
      </c>
      <c r="B5874" t="s">
        <v>0</v>
      </c>
      <c r="C5874" t="s">
        <v>268</v>
      </c>
      <c r="D5874" t="s">
        <v>244</v>
      </c>
      <c r="E5874" t="s">
        <v>768</v>
      </c>
      <c r="F5874" t="s">
        <v>104</v>
      </c>
      <c r="G5874" s="3">
        <v>-11765.92</v>
      </c>
      <c r="H5874" s="3" t="str">
        <f>VLOOKUP($A5874&amp;$C5874&amp;$B5874,Mapping!$C:$G,3,0)</f>
        <v>Beauty</v>
      </c>
      <c r="I5874" t="str">
        <f>VLOOKUP($A5874&amp;$C5874&amp;$B5874,Mapping!$C:$G,4,0)</f>
        <v>ROC</v>
      </c>
      <c r="J5874" t="str">
        <f t="shared" si="91"/>
        <v>RoC Radiance</v>
      </c>
      <c r="K5874" t="str">
        <f>VLOOKUP($A5874&amp;$C5874&amp;$B5874,Mapping!$C:$G,5,0)</f>
        <v>Adult Skin Care</v>
      </c>
      <c r="L5874" t="str">
        <f>VLOOKUP(J5874&amp;H5874,Mapping!J:K,2,0)</f>
        <v>ROC FACIAL-OLD</v>
      </c>
      <c r="M5874" t="str">
        <f>IF(OR(I5874="PIZ BUIN",I5874="LISTERINE"),VLOOKUP(E5874,MAPEO!C:D,2,0)&amp;" "&amp;H5874,VLOOKUP(E5874,MAPEO!C:D,2,0))</f>
        <v>RoC Facial Others</v>
      </c>
      <c r="N5874" t="str">
        <f>VLOOKUP(F5874,MD!A:B,2,0)</f>
        <v>YTD 2015</v>
      </c>
    </row>
    <row r="5875" spans="1:14">
      <c r="A5875" t="s">
        <v>133</v>
      </c>
      <c r="B5875" t="s">
        <v>0</v>
      </c>
      <c r="C5875" t="s">
        <v>268</v>
      </c>
      <c r="D5875" t="s">
        <v>244</v>
      </c>
      <c r="E5875" t="s">
        <v>768</v>
      </c>
      <c r="F5875" t="s">
        <v>105</v>
      </c>
      <c r="G5875" s="3">
        <v>-17852.05</v>
      </c>
      <c r="H5875" s="3" t="str">
        <f>VLOOKUP($A5875&amp;$C5875&amp;$B5875,Mapping!$C:$G,3,0)</f>
        <v>Beauty</v>
      </c>
      <c r="I5875" t="str">
        <f>VLOOKUP($A5875&amp;$C5875&amp;$B5875,Mapping!$C:$G,4,0)</f>
        <v>ROC</v>
      </c>
      <c r="J5875" t="str">
        <f t="shared" si="91"/>
        <v>RoC Radiance</v>
      </c>
      <c r="K5875" t="str">
        <f>VLOOKUP($A5875&amp;$C5875&amp;$B5875,Mapping!$C:$G,5,0)</f>
        <v>Adult Skin Care</v>
      </c>
      <c r="L5875" t="str">
        <f>VLOOKUP(J5875&amp;H5875,Mapping!J:K,2,0)</f>
        <v>ROC FACIAL-OLD</v>
      </c>
      <c r="M5875" t="str">
        <f>IF(OR(I5875="PIZ BUIN",I5875="LISTERINE"),VLOOKUP(E5875,MAPEO!C:D,2,0)&amp;" "&amp;H5875,VLOOKUP(E5875,MAPEO!C:D,2,0))</f>
        <v>RoC Facial Others</v>
      </c>
      <c r="N5875" t="str">
        <f>VLOOKUP(F5875,MD!A:B,2,0)</f>
        <v>YTD 2015</v>
      </c>
    </row>
    <row r="5876" spans="1:14">
      <c r="A5876" t="s">
        <v>133</v>
      </c>
      <c r="B5876" t="s">
        <v>0</v>
      </c>
      <c r="C5876" t="s">
        <v>268</v>
      </c>
      <c r="D5876" t="s">
        <v>244</v>
      </c>
      <c r="E5876" t="s">
        <v>768</v>
      </c>
      <c r="F5876" t="s">
        <v>106</v>
      </c>
      <c r="G5876" s="3">
        <v>-9097.68</v>
      </c>
      <c r="H5876" s="3" t="str">
        <f>VLOOKUP($A5876&amp;$C5876&amp;$B5876,Mapping!$C:$G,3,0)</f>
        <v>Beauty</v>
      </c>
      <c r="I5876" t="str">
        <f>VLOOKUP($A5876&amp;$C5876&amp;$B5876,Mapping!$C:$G,4,0)</f>
        <v>ROC</v>
      </c>
      <c r="J5876" t="str">
        <f t="shared" si="91"/>
        <v>RoC Radiance</v>
      </c>
      <c r="K5876" t="str">
        <f>VLOOKUP($A5876&amp;$C5876&amp;$B5876,Mapping!$C:$G,5,0)</f>
        <v>Adult Skin Care</v>
      </c>
      <c r="L5876" t="str">
        <f>VLOOKUP(J5876&amp;H5876,Mapping!J:K,2,0)</f>
        <v>ROC FACIAL-OLD</v>
      </c>
      <c r="M5876" t="str">
        <f>IF(OR(I5876="PIZ BUIN",I5876="LISTERINE"),VLOOKUP(E5876,MAPEO!C:D,2,0)&amp;" "&amp;H5876,VLOOKUP(E5876,MAPEO!C:D,2,0))</f>
        <v>RoC Facial Others</v>
      </c>
      <c r="N5876" t="str">
        <f>VLOOKUP(F5876,MD!A:B,2,0)</f>
        <v>YTD 2015</v>
      </c>
    </row>
    <row r="5877" spans="1:14">
      <c r="A5877" t="s">
        <v>133</v>
      </c>
      <c r="B5877" t="s">
        <v>0</v>
      </c>
      <c r="C5877" t="s">
        <v>268</v>
      </c>
      <c r="D5877" t="s">
        <v>244</v>
      </c>
      <c r="E5877" t="s">
        <v>768</v>
      </c>
      <c r="F5877" t="s">
        <v>108</v>
      </c>
      <c r="G5877" s="3">
        <v>-5357.87</v>
      </c>
      <c r="H5877" s="3" t="str">
        <f>VLOOKUP($A5877&amp;$C5877&amp;$B5877,Mapping!$C:$G,3,0)</f>
        <v>Beauty</v>
      </c>
      <c r="I5877" t="str">
        <f>VLOOKUP($A5877&amp;$C5877&amp;$B5877,Mapping!$C:$G,4,0)</f>
        <v>ROC</v>
      </c>
      <c r="J5877" t="str">
        <f t="shared" ref="J5877:J5940" si="92">IF(OR(C5877="ROC",C5877="COMPEED"),E5877,D5877)</f>
        <v>RoC Radiance</v>
      </c>
      <c r="K5877" t="str">
        <f>VLOOKUP($A5877&amp;$C5877&amp;$B5877,Mapping!$C:$G,5,0)</f>
        <v>Adult Skin Care</v>
      </c>
      <c r="L5877" t="str">
        <f>VLOOKUP(J5877&amp;H5877,Mapping!J:K,2,0)</f>
        <v>ROC FACIAL-OLD</v>
      </c>
      <c r="M5877" t="str">
        <f>IF(OR(I5877="PIZ BUIN",I5877="LISTERINE"),VLOOKUP(E5877,MAPEO!C:D,2,0)&amp;" "&amp;H5877,VLOOKUP(E5877,MAPEO!C:D,2,0))</f>
        <v>RoC Facial Others</v>
      </c>
      <c r="N5877">
        <f>VLOOKUP(F5877,MD!A:B,2,0)</f>
        <v>0</v>
      </c>
    </row>
    <row r="5878" spans="1:14">
      <c r="A5878" t="s">
        <v>133</v>
      </c>
      <c r="B5878" t="s">
        <v>0</v>
      </c>
      <c r="C5878" t="s">
        <v>268</v>
      </c>
      <c r="D5878" t="s">
        <v>244</v>
      </c>
      <c r="E5878" t="s">
        <v>768</v>
      </c>
      <c r="F5878" t="s">
        <v>109</v>
      </c>
      <c r="G5878" s="3">
        <v>-470.53</v>
      </c>
      <c r="H5878" s="3" t="str">
        <f>VLOOKUP($A5878&amp;$C5878&amp;$B5878,Mapping!$C:$G,3,0)</f>
        <v>Beauty</v>
      </c>
      <c r="I5878" t="str">
        <f>VLOOKUP($A5878&amp;$C5878&amp;$B5878,Mapping!$C:$G,4,0)</f>
        <v>ROC</v>
      </c>
      <c r="J5878" t="str">
        <f t="shared" si="92"/>
        <v>RoC Radiance</v>
      </c>
      <c r="K5878" t="str">
        <f>VLOOKUP($A5878&amp;$C5878&amp;$B5878,Mapping!$C:$G,5,0)</f>
        <v>Adult Skin Care</v>
      </c>
      <c r="L5878" t="str">
        <f>VLOOKUP(J5878&amp;H5878,Mapping!J:K,2,0)</f>
        <v>ROC FACIAL-OLD</v>
      </c>
      <c r="M5878" t="str">
        <f>IF(OR(I5878="PIZ BUIN",I5878="LISTERINE"),VLOOKUP(E5878,MAPEO!C:D,2,0)&amp;" "&amp;H5878,VLOOKUP(E5878,MAPEO!C:D,2,0))</f>
        <v>RoC Facial Others</v>
      </c>
      <c r="N5878">
        <f>VLOOKUP(F5878,MD!A:B,2,0)</f>
        <v>0</v>
      </c>
    </row>
    <row r="5879" spans="1:14">
      <c r="A5879" t="s">
        <v>133</v>
      </c>
      <c r="B5879" t="s">
        <v>0</v>
      </c>
      <c r="C5879" t="s">
        <v>268</v>
      </c>
      <c r="D5879" t="s">
        <v>244</v>
      </c>
      <c r="E5879" t="s">
        <v>768</v>
      </c>
      <c r="F5879" t="s">
        <v>110</v>
      </c>
      <c r="G5879" s="3">
        <v>-2759.22</v>
      </c>
      <c r="H5879" s="3" t="str">
        <f>VLOOKUP($A5879&amp;$C5879&amp;$B5879,Mapping!$C:$G,3,0)</f>
        <v>Beauty</v>
      </c>
      <c r="I5879" t="str">
        <f>VLOOKUP($A5879&amp;$C5879&amp;$B5879,Mapping!$C:$G,4,0)</f>
        <v>ROC</v>
      </c>
      <c r="J5879" t="str">
        <f t="shared" si="92"/>
        <v>RoC Radiance</v>
      </c>
      <c r="K5879" t="str">
        <f>VLOOKUP($A5879&amp;$C5879&amp;$B5879,Mapping!$C:$G,5,0)</f>
        <v>Adult Skin Care</v>
      </c>
      <c r="L5879" t="str">
        <f>VLOOKUP(J5879&amp;H5879,Mapping!J:K,2,0)</f>
        <v>ROC FACIAL-OLD</v>
      </c>
      <c r="M5879" t="str">
        <f>IF(OR(I5879="PIZ BUIN",I5879="LISTERINE"),VLOOKUP(E5879,MAPEO!C:D,2,0)&amp;" "&amp;H5879,VLOOKUP(E5879,MAPEO!C:D,2,0))</f>
        <v>RoC Facial Others</v>
      </c>
      <c r="N5879">
        <f>VLOOKUP(F5879,MD!A:B,2,0)</f>
        <v>0</v>
      </c>
    </row>
    <row r="5880" spans="1:14">
      <c r="A5880" t="s">
        <v>133</v>
      </c>
      <c r="B5880" t="s">
        <v>0</v>
      </c>
      <c r="C5880" t="s">
        <v>268</v>
      </c>
      <c r="D5880" t="s">
        <v>244</v>
      </c>
      <c r="E5880" t="s">
        <v>768</v>
      </c>
      <c r="F5880" t="s">
        <v>111</v>
      </c>
      <c r="G5880" s="3">
        <v>-1354.42</v>
      </c>
      <c r="H5880" s="3" t="str">
        <f>VLOOKUP($A5880&amp;$C5880&amp;$B5880,Mapping!$C:$G,3,0)</f>
        <v>Beauty</v>
      </c>
      <c r="I5880" t="str">
        <f>VLOOKUP($A5880&amp;$C5880&amp;$B5880,Mapping!$C:$G,4,0)</f>
        <v>ROC</v>
      </c>
      <c r="J5880" t="str">
        <f t="shared" si="92"/>
        <v>RoC Radiance</v>
      </c>
      <c r="K5880" t="str">
        <f>VLOOKUP($A5880&amp;$C5880&amp;$B5880,Mapping!$C:$G,5,0)</f>
        <v>Adult Skin Care</v>
      </c>
      <c r="L5880" t="str">
        <f>VLOOKUP(J5880&amp;H5880,Mapping!J:K,2,0)</f>
        <v>ROC FACIAL-OLD</v>
      </c>
      <c r="M5880" t="str">
        <f>IF(OR(I5880="PIZ BUIN",I5880="LISTERINE"),VLOOKUP(E5880,MAPEO!C:D,2,0)&amp;" "&amp;H5880,VLOOKUP(E5880,MAPEO!C:D,2,0))</f>
        <v>RoC Facial Others</v>
      </c>
      <c r="N5880">
        <f>VLOOKUP(F5880,MD!A:B,2,0)</f>
        <v>0</v>
      </c>
    </row>
    <row r="5881" spans="1:14">
      <c r="A5881" t="s">
        <v>133</v>
      </c>
      <c r="B5881" t="s">
        <v>0</v>
      </c>
      <c r="C5881" t="s">
        <v>268</v>
      </c>
      <c r="D5881" t="s">
        <v>244</v>
      </c>
      <c r="E5881" t="s">
        <v>768</v>
      </c>
      <c r="F5881" t="s">
        <v>114</v>
      </c>
      <c r="G5881" s="3">
        <v>-2723.74</v>
      </c>
      <c r="H5881" s="3" t="str">
        <f>VLOOKUP($A5881&amp;$C5881&amp;$B5881,Mapping!$C:$G,3,0)</f>
        <v>Beauty</v>
      </c>
      <c r="I5881" t="str">
        <f>VLOOKUP($A5881&amp;$C5881&amp;$B5881,Mapping!$C:$G,4,0)</f>
        <v>ROC</v>
      </c>
      <c r="J5881" t="str">
        <f t="shared" si="92"/>
        <v>RoC Radiance</v>
      </c>
      <c r="K5881" t="str">
        <f>VLOOKUP($A5881&amp;$C5881&amp;$B5881,Mapping!$C:$G,5,0)</f>
        <v>Adult Skin Care</v>
      </c>
      <c r="L5881" t="str">
        <f>VLOOKUP(J5881&amp;H5881,Mapping!J:K,2,0)</f>
        <v>ROC FACIAL-OLD</v>
      </c>
      <c r="M5881" t="str">
        <f>IF(OR(I5881="PIZ BUIN",I5881="LISTERINE"),VLOOKUP(E5881,MAPEO!C:D,2,0)&amp;" "&amp;H5881,VLOOKUP(E5881,MAPEO!C:D,2,0))</f>
        <v>RoC Facial Others</v>
      </c>
      <c r="N5881">
        <f>VLOOKUP(F5881,MD!A:B,2,0)</f>
        <v>0</v>
      </c>
    </row>
    <row r="5882" spans="1:14">
      <c r="A5882" t="s">
        <v>133</v>
      </c>
      <c r="B5882" t="s">
        <v>0</v>
      </c>
      <c r="C5882" t="s">
        <v>268</v>
      </c>
      <c r="D5882" t="s">
        <v>244</v>
      </c>
      <c r="E5882" t="s">
        <v>768</v>
      </c>
      <c r="F5882" t="s">
        <v>115</v>
      </c>
      <c r="G5882" s="3">
        <v>-397.04</v>
      </c>
      <c r="H5882" s="3" t="str">
        <f>VLOOKUP($A5882&amp;$C5882&amp;$B5882,Mapping!$C:$G,3,0)</f>
        <v>Beauty</v>
      </c>
      <c r="I5882" t="str">
        <f>VLOOKUP($A5882&amp;$C5882&amp;$B5882,Mapping!$C:$G,4,0)</f>
        <v>ROC</v>
      </c>
      <c r="J5882" t="str">
        <f t="shared" si="92"/>
        <v>RoC Radiance</v>
      </c>
      <c r="K5882" t="str">
        <f>VLOOKUP($A5882&amp;$C5882&amp;$B5882,Mapping!$C:$G,5,0)</f>
        <v>Adult Skin Care</v>
      </c>
      <c r="L5882" t="str">
        <f>VLOOKUP(J5882&amp;H5882,Mapping!J:K,2,0)</f>
        <v>ROC FACIAL-OLD</v>
      </c>
      <c r="M5882" t="str">
        <f>IF(OR(I5882="PIZ BUIN",I5882="LISTERINE"),VLOOKUP(E5882,MAPEO!C:D,2,0)&amp;" "&amp;H5882,VLOOKUP(E5882,MAPEO!C:D,2,0))</f>
        <v>RoC Facial Others</v>
      </c>
      <c r="N5882" t="str">
        <f>VLOOKUP(F5882,MD!A:B,2,0)</f>
        <v>YTD 2016</v>
      </c>
    </row>
    <row r="5883" spans="1:14">
      <c r="A5883" t="s">
        <v>133</v>
      </c>
      <c r="B5883" t="s">
        <v>0</v>
      </c>
      <c r="C5883" t="s">
        <v>268</v>
      </c>
      <c r="D5883" t="s">
        <v>244</v>
      </c>
      <c r="E5883" t="s">
        <v>768</v>
      </c>
      <c r="F5883" t="s">
        <v>117</v>
      </c>
      <c r="G5883" s="3">
        <v>-1159.33</v>
      </c>
      <c r="H5883" s="3" t="str">
        <f>VLOOKUP($A5883&amp;$C5883&amp;$B5883,Mapping!$C:$G,3,0)</f>
        <v>Beauty</v>
      </c>
      <c r="I5883" t="str">
        <f>VLOOKUP($A5883&amp;$C5883&amp;$B5883,Mapping!$C:$G,4,0)</f>
        <v>ROC</v>
      </c>
      <c r="J5883" t="str">
        <f t="shared" si="92"/>
        <v>RoC Radiance</v>
      </c>
      <c r="K5883" t="str">
        <f>VLOOKUP($A5883&amp;$C5883&amp;$B5883,Mapping!$C:$G,5,0)</f>
        <v>Adult Skin Care</v>
      </c>
      <c r="L5883" t="str">
        <f>VLOOKUP(J5883&amp;H5883,Mapping!J:K,2,0)</f>
        <v>ROC FACIAL-OLD</v>
      </c>
      <c r="M5883" t="str">
        <f>IF(OR(I5883="PIZ BUIN",I5883="LISTERINE"),VLOOKUP(E5883,MAPEO!C:D,2,0)&amp;" "&amp;H5883,VLOOKUP(E5883,MAPEO!C:D,2,0))</f>
        <v>RoC Facial Others</v>
      </c>
      <c r="N5883" t="str">
        <f>VLOOKUP(F5883,MD!A:B,2,0)</f>
        <v>YTD 2016</v>
      </c>
    </row>
    <row r="5884" spans="1:14">
      <c r="A5884" t="s">
        <v>133</v>
      </c>
      <c r="B5884" t="s">
        <v>0</v>
      </c>
      <c r="C5884" t="s">
        <v>268</v>
      </c>
      <c r="D5884" t="s">
        <v>244</v>
      </c>
      <c r="E5884" t="s">
        <v>768</v>
      </c>
      <c r="F5884" t="s">
        <v>118</v>
      </c>
      <c r="G5884" s="3">
        <v>-1191.31</v>
      </c>
      <c r="H5884" s="3" t="str">
        <f>VLOOKUP($A5884&amp;$C5884&amp;$B5884,Mapping!$C:$G,3,0)</f>
        <v>Beauty</v>
      </c>
      <c r="I5884" t="str">
        <f>VLOOKUP($A5884&amp;$C5884&amp;$B5884,Mapping!$C:$G,4,0)</f>
        <v>ROC</v>
      </c>
      <c r="J5884" t="str">
        <f t="shared" si="92"/>
        <v>RoC Radiance</v>
      </c>
      <c r="K5884" t="str">
        <f>VLOOKUP($A5884&amp;$C5884&amp;$B5884,Mapping!$C:$G,5,0)</f>
        <v>Adult Skin Care</v>
      </c>
      <c r="L5884" t="str">
        <f>VLOOKUP(J5884&amp;H5884,Mapping!J:K,2,0)</f>
        <v>ROC FACIAL-OLD</v>
      </c>
      <c r="M5884" t="str">
        <f>IF(OR(I5884="PIZ BUIN",I5884="LISTERINE"),VLOOKUP(E5884,MAPEO!C:D,2,0)&amp;" "&amp;H5884,VLOOKUP(E5884,MAPEO!C:D,2,0))</f>
        <v>RoC Facial Others</v>
      </c>
      <c r="N5884" t="str">
        <f>VLOOKUP(F5884,MD!A:B,2,0)</f>
        <v>YTD 2016</v>
      </c>
    </row>
    <row r="5885" spans="1:14">
      <c r="A5885" t="s">
        <v>133</v>
      </c>
      <c r="B5885" t="s">
        <v>0</v>
      </c>
      <c r="C5885" t="s">
        <v>268</v>
      </c>
      <c r="D5885" t="s">
        <v>244</v>
      </c>
      <c r="E5885" t="s">
        <v>769</v>
      </c>
      <c r="F5885" t="s">
        <v>482</v>
      </c>
      <c r="G5885" s="3">
        <v>-4420.9399999999996</v>
      </c>
      <c r="H5885" s="3" t="str">
        <f>VLOOKUP($A5885&amp;$C5885&amp;$B5885,Mapping!$C:$G,3,0)</f>
        <v>Beauty</v>
      </c>
      <c r="I5885" t="str">
        <f>VLOOKUP($A5885&amp;$C5885&amp;$B5885,Mapping!$C:$G,4,0)</f>
        <v>ROC</v>
      </c>
      <c r="J5885" t="str">
        <f t="shared" si="92"/>
        <v>RoC Sublime Energy</v>
      </c>
      <c r="K5885" t="str">
        <f>VLOOKUP($A5885&amp;$C5885&amp;$B5885,Mapping!$C:$G,5,0)</f>
        <v>Adult Skin Care</v>
      </c>
      <c r="L5885" t="str">
        <f>VLOOKUP(J5885&amp;H5885,Mapping!J:K,2,0)</f>
        <v>ROC FACIAL-OLD</v>
      </c>
      <c r="M5885" t="str">
        <f>IF(OR(I5885="PIZ BUIN",I5885="LISTERINE"),VLOOKUP(E5885,MAPEO!C:D,2,0)&amp;" "&amp;H5885,VLOOKUP(E5885,MAPEO!C:D,2,0))</f>
        <v>RoC Facial Others</v>
      </c>
      <c r="N5885">
        <f>VLOOKUP(F5885,MD!A:B,2,0)</f>
        <v>0</v>
      </c>
    </row>
    <row r="5886" spans="1:14">
      <c r="A5886" t="s">
        <v>133</v>
      </c>
      <c r="B5886" t="s">
        <v>0</v>
      </c>
      <c r="C5886" t="s">
        <v>268</v>
      </c>
      <c r="D5886" t="s">
        <v>244</v>
      </c>
      <c r="E5886" t="s">
        <v>769</v>
      </c>
      <c r="F5886" t="s">
        <v>483</v>
      </c>
      <c r="G5886" s="3">
        <v>-13557.56</v>
      </c>
      <c r="H5886" s="3" t="str">
        <f>VLOOKUP($A5886&amp;$C5886&amp;$B5886,Mapping!$C:$G,3,0)</f>
        <v>Beauty</v>
      </c>
      <c r="I5886" t="str">
        <f>VLOOKUP($A5886&amp;$C5886&amp;$B5886,Mapping!$C:$G,4,0)</f>
        <v>ROC</v>
      </c>
      <c r="J5886" t="str">
        <f t="shared" si="92"/>
        <v>RoC Sublime Energy</v>
      </c>
      <c r="K5886" t="str">
        <f>VLOOKUP($A5886&amp;$C5886&amp;$B5886,Mapping!$C:$G,5,0)</f>
        <v>Adult Skin Care</v>
      </c>
      <c r="L5886" t="str">
        <f>VLOOKUP(J5886&amp;H5886,Mapping!J:K,2,0)</f>
        <v>ROC FACIAL-OLD</v>
      </c>
      <c r="M5886" t="str">
        <f>IF(OR(I5886="PIZ BUIN",I5886="LISTERINE"),VLOOKUP(E5886,MAPEO!C:D,2,0)&amp;" "&amp;H5886,VLOOKUP(E5886,MAPEO!C:D,2,0))</f>
        <v>RoC Facial Others</v>
      </c>
      <c r="N5886">
        <f>VLOOKUP(F5886,MD!A:B,2,0)</f>
        <v>0</v>
      </c>
    </row>
    <row r="5887" spans="1:14">
      <c r="A5887" t="s">
        <v>133</v>
      </c>
      <c r="B5887" t="s">
        <v>0</v>
      </c>
      <c r="C5887" t="s">
        <v>268</v>
      </c>
      <c r="D5887" t="s">
        <v>244</v>
      </c>
      <c r="E5887" t="s">
        <v>769</v>
      </c>
      <c r="F5887" t="s">
        <v>484</v>
      </c>
      <c r="G5887" s="3">
        <v>-25924.04</v>
      </c>
      <c r="H5887" s="3" t="str">
        <f>VLOOKUP($A5887&amp;$C5887&amp;$B5887,Mapping!$C:$G,3,0)</f>
        <v>Beauty</v>
      </c>
      <c r="I5887" t="str">
        <f>VLOOKUP($A5887&amp;$C5887&amp;$B5887,Mapping!$C:$G,4,0)</f>
        <v>ROC</v>
      </c>
      <c r="J5887" t="str">
        <f t="shared" si="92"/>
        <v>RoC Sublime Energy</v>
      </c>
      <c r="K5887" t="str">
        <f>VLOOKUP($A5887&amp;$C5887&amp;$B5887,Mapping!$C:$G,5,0)</f>
        <v>Adult Skin Care</v>
      </c>
      <c r="L5887" t="str">
        <f>VLOOKUP(J5887&amp;H5887,Mapping!J:K,2,0)</f>
        <v>ROC FACIAL-OLD</v>
      </c>
      <c r="M5887" t="str">
        <f>IF(OR(I5887="PIZ BUIN",I5887="LISTERINE"),VLOOKUP(E5887,MAPEO!C:D,2,0)&amp;" "&amp;H5887,VLOOKUP(E5887,MAPEO!C:D,2,0))</f>
        <v>RoC Facial Others</v>
      </c>
      <c r="N5887">
        <f>VLOOKUP(F5887,MD!A:B,2,0)</f>
        <v>0</v>
      </c>
    </row>
    <row r="5888" spans="1:14">
      <c r="A5888" t="s">
        <v>133</v>
      </c>
      <c r="B5888" t="s">
        <v>0</v>
      </c>
      <c r="C5888" t="s">
        <v>268</v>
      </c>
      <c r="D5888" t="s">
        <v>244</v>
      </c>
      <c r="E5888" t="s">
        <v>769</v>
      </c>
      <c r="F5888" t="s">
        <v>485</v>
      </c>
      <c r="G5888" s="3">
        <v>-462.44</v>
      </c>
      <c r="H5888" s="3" t="str">
        <f>VLOOKUP($A5888&amp;$C5888&amp;$B5888,Mapping!$C:$G,3,0)</f>
        <v>Beauty</v>
      </c>
      <c r="I5888" t="str">
        <f>VLOOKUP($A5888&amp;$C5888&amp;$B5888,Mapping!$C:$G,4,0)</f>
        <v>ROC</v>
      </c>
      <c r="J5888" t="str">
        <f t="shared" si="92"/>
        <v>RoC Sublime Energy</v>
      </c>
      <c r="K5888" t="str">
        <f>VLOOKUP($A5888&amp;$C5888&amp;$B5888,Mapping!$C:$G,5,0)</f>
        <v>Adult Skin Care</v>
      </c>
      <c r="L5888" t="str">
        <f>VLOOKUP(J5888&amp;H5888,Mapping!J:K,2,0)</f>
        <v>ROC FACIAL-OLD</v>
      </c>
      <c r="M5888" t="str">
        <f>IF(OR(I5888="PIZ BUIN",I5888="LISTERINE"),VLOOKUP(E5888,MAPEO!C:D,2,0)&amp;" "&amp;H5888,VLOOKUP(E5888,MAPEO!C:D,2,0))</f>
        <v>RoC Facial Others</v>
      </c>
      <c r="N5888">
        <f>VLOOKUP(F5888,MD!A:B,2,0)</f>
        <v>0</v>
      </c>
    </row>
    <row r="5889" spans="1:14">
      <c r="A5889" t="s">
        <v>133</v>
      </c>
      <c r="B5889" t="s">
        <v>0</v>
      </c>
      <c r="C5889" t="s">
        <v>268</v>
      </c>
      <c r="D5889" t="s">
        <v>244</v>
      </c>
      <c r="E5889" t="s">
        <v>769</v>
      </c>
      <c r="F5889" t="s">
        <v>486</v>
      </c>
      <c r="G5889" s="3">
        <v>-4269.75</v>
      </c>
      <c r="H5889" s="3" t="str">
        <f>VLOOKUP($A5889&amp;$C5889&amp;$B5889,Mapping!$C:$G,3,0)</f>
        <v>Beauty</v>
      </c>
      <c r="I5889" t="str">
        <f>VLOOKUP($A5889&amp;$C5889&amp;$B5889,Mapping!$C:$G,4,0)</f>
        <v>ROC</v>
      </c>
      <c r="J5889" t="str">
        <f t="shared" si="92"/>
        <v>RoC Sublime Energy</v>
      </c>
      <c r="K5889" t="str">
        <f>VLOOKUP($A5889&amp;$C5889&amp;$B5889,Mapping!$C:$G,5,0)</f>
        <v>Adult Skin Care</v>
      </c>
      <c r="L5889" t="str">
        <f>VLOOKUP(J5889&amp;H5889,Mapping!J:K,2,0)</f>
        <v>ROC FACIAL-OLD</v>
      </c>
      <c r="M5889" t="str">
        <f>IF(OR(I5889="PIZ BUIN",I5889="LISTERINE"),VLOOKUP(E5889,MAPEO!C:D,2,0)&amp;" "&amp;H5889,VLOOKUP(E5889,MAPEO!C:D,2,0))</f>
        <v>RoC Facial Others</v>
      </c>
      <c r="N5889">
        <f>VLOOKUP(F5889,MD!A:B,2,0)</f>
        <v>0</v>
      </c>
    </row>
    <row r="5890" spans="1:14">
      <c r="A5890" t="s">
        <v>133</v>
      </c>
      <c r="B5890" t="s">
        <v>0</v>
      </c>
      <c r="C5890" t="s">
        <v>268</v>
      </c>
      <c r="D5890" t="s">
        <v>244</v>
      </c>
      <c r="E5890" t="s">
        <v>769</v>
      </c>
      <c r="F5890" t="s">
        <v>487</v>
      </c>
      <c r="G5890" s="3">
        <v>28323.22</v>
      </c>
      <c r="H5890" s="3" t="str">
        <f>VLOOKUP($A5890&amp;$C5890&amp;$B5890,Mapping!$C:$G,3,0)</f>
        <v>Beauty</v>
      </c>
      <c r="I5890" t="str">
        <f>VLOOKUP($A5890&amp;$C5890&amp;$B5890,Mapping!$C:$G,4,0)</f>
        <v>ROC</v>
      </c>
      <c r="J5890" t="str">
        <f t="shared" si="92"/>
        <v>RoC Sublime Energy</v>
      </c>
      <c r="K5890" t="str">
        <f>VLOOKUP($A5890&amp;$C5890&amp;$B5890,Mapping!$C:$G,5,0)</f>
        <v>Adult Skin Care</v>
      </c>
      <c r="L5890" t="str">
        <f>VLOOKUP(J5890&amp;H5890,Mapping!J:K,2,0)</f>
        <v>ROC FACIAL-OLD</v>
      </c>
      <c r="M5890" t="str">
        <f>IF(OR(I5890="PIZ BUIN",I5890="LISTERINE"),VLOOKUP(E5890,MAPEO!C:D,2,0)&amp;" "&amp;H5890,VLOOKUP(E5890,MAPEO!C:D,2,0))</f>
        <v>RoC Facial Others</v>
      </c>
      <c r="N5890">
        <f>VLOOKUP(F5890,MD!A:B,2,0)</f>
        <v>0</v>
      </c>
    </row>
    <row r="5891" spans="1:14">
      <c r="A5891" t="s">
        <v>133</v>
      </c>
      <c r="B5891" t="s">
        <v>0</v>
      </c>
      <c r="C5891" t="s">
        <v>268</v>
      </c>
      <c r="D5891" t="s">
        <v>244</v>
      </c>
      <c r="E5891" t="s">
        <v>769</v>
      </c>
      <c r="F5891" t="s">
        <v>488</v>
      </c>
      <c r="G5891" s="3">
        <v>-2335.16</v>
      </c>
      <c r="H5891" s="3" t="str">
        <f>VLOOKUP($A5891&amp;$C5891&amp;$B5891,Mapping!$C:$G,3,0)</f>
        <v>Beauty</v>
      </c>
      <c r="I5891" t="str">
        <f>VLOOKUP($A5891&amp;$C5891&amp;$B5891,Mapping!$C:$G,4,0)</f>
        <v>ROC</v>
      </c>
      <c r="J5891" t="str">
        <f t="shared" si="92"/>
        <v>RoC Sublime Energy</v>
      </c>
      <c r="K5891" t="str">
        <f>VLOOKUP($A5891&amp;$C5891&amp;$B5891,Mapping!$C:$G,5,0)</f>
        <v>Adult Skin Care</v>
      </c>
      <c r="L5891" t="str">
        <f>VLOOKUP(J5891&amp;H5891,Mapping!J:K,2,0)</f>
        <v>ROC FACIAL-OLD</v>
      </c>
      <c r="M5891" t="str">
        <f>IF(OR(I5891="PIZ BUIN",I5891="LISTERINE"),VLOOKUP(E5891,MAPEO!C:D,2,0)&amp;" "&amp;H5891,VLOOKUP(E5891,MAPEO!C:D,2,0))</f>
        <v>RoC Facial Others</v>
      </c>
      <c r="N5891">
        <f>VLOOKUP(F5891,MD!A:B,2,0)</f>
        <v>0</v>
      </c>
    </row>
    <row r="5892" spans="1:14">
      <c r="A5892" t="s">
        <v>133</v>
      </c>
      <c r="B5892" t="s">
        <v>0</v>
      </c>
      <c r="C5892" t="s">
        <v>268</v>
      </c>
      <c r="D5892" t="s">
        <v>244</v>
      </c>
      <c r="E5892" t="s">
        <v>769</v>
      </c>
      <c r="F5892" t="s">
        <v>489</v>
      </c>
      <c r="G5892" s="3">
        <v>-8763.11</v>
      </c>
      <c r="H5892" s="3" t="str">
        <f>VLOOKUP($A5892&amp;$C5892&amp;$B5892,Mapping!$C:$G,3,0)</f>
        <v>Beauty</v>
      </c>
      <c r="I5892" t="str">
        <f>VLOOKUP($A5892&amp;$C5892&amp;$B5892,Mapping!$C:$G,4,0)</f>
        <v>ROC</v>
      </c>
      <c r="J5892" t="str">
        <f t="shared" si="92"/>
        <v>RoC Sublime Energy</v>
      </c>
      <c r="K5892" t="str">
        <f>VLOOKUP($A5892&amp;$C5892&amp;$B5892,Mapping!$C:$G,5,0)</f>
        <v>Adult Skin Care</v>
      </c>
      <c r="L5892" t="str">
        <f>VLOOKUP(J5892&amp;H5892,Mapping!J:K,2,0)</f>
        <v>ROC FACIAL-OLD</v>
      </c>
      <c r="M5892" t="str">
        <f>IF(OR(I5892="PIZ BUIN",I5892="LISTERINE"),VLOOKUP(E5892,MAPEO!C:D,2,0)&amp;" "&amp;H5892,VLOOKUP(E5892,MAPEO!C:D,2,0))</f>
        <v>RoC Facial Others</v>
      </c>
      <c r="N5892">
        <f>VLOOKUP(F5892,MD!A:B,2,0)</f>
        <v>0</v>
      </c>
    </row>
    <row r="5893" spans="1:14">
      <c r="A5893" t="s">
        <v>133</v>
      </c>
      <c r="B5893" t="s">
        <v>0</v>
      </c>
      <c r="C5893" t="s">
        <v>268</v>
      </c>
      <c r="D5893" t="s">
        <v>244</v>
      </c>
      <c r="E5893" t="s">
        <v>769</v>
      </c>
      <c r="F5893" t="s">
        <v>490</v>
      </c>
      <c r="G5893" s="3">
        <v>76665.820000000007</v>
      </c>
      <c r="H5893" s="3" t="str">
        <f>VLOOKUP($A5893&amp;$C5893&amp;$B5893,Mapping!$C:$G,3,0)</f>
        <v>Beauty</v>
      </c>
      <c r="I5893" t="str">
        <f>VLOOKUP($A5893&amp;$C5893&amp;$B5893,Mapping!$C:$G,4,0)</f>
        <v>ROC</v>
      </c>
      <c r="J5893" t="str">
        <f t="shared" si="92"/>
        <v>RoC Sublime Energy</v>
      </c>
      <c r="K5893" t="str">
        <f>VLOOKUP($A5893&amp;$C5893&amp;$B5893,Mapping!$C:$G,5,0)</f>
        <v>Adult Skin Care</v>
      </c>
      <c r="L5893" t="str">
        <f>VLOOKUP(J5893&amp;H5893,Mapping!J:K,2,0)</f>
        <v>ROC FACIAL-OLD</v>
      </c>
      <c r="M5893" t="str">
        <f>IF(OR(I5893="PIZ BUIN",I5893="LISTERINE"),VLOOKUP(E5893,MAPEO!C:D,2,0)&amp;" "&amp;H5893,VLOOKUP(E5893,MAPEO!C:D,2,0))</f>
        <v>RoC Facial Others</v>
      </c>
      <c r="N5893">
        <f>VLOOKUP(F5893,MD!A:B,2,0)</f>
        <v>0</v>
      </c>
    </row>
    <row r="5894" spans="1:14">
      <c r="A5894" t="s">
        <v>133</v>
      </c>
      <c r="B5894" t="s">
        <v>0</v>
      </c>
      <c r="C5894" t="s">
        <v>268</v>
      </c>
      <c r="D5894" t="s">
        <v>244</v>
      </c>
      <c r="E5894" t="s">
        <v>769</v>
      </c>
      <c r="F5894" t="s">
        <v>491</v>
      </c>
      <c r="G5894" s="3">
        <v>-2849.37</v>
      </c>
      <c r="H5894" s="3" t="str">
        <f>VLOOKUP($A5894&amp;$C5894&amp;$B5894,Mapping!$C:$G,3,0)</f>
        <v>Beauty</v>
      </c>
      <c r="I5894" t="str">
        <f>VLOOKUP($A5894&amp;$C5894&amp;$B5894,Mapping!$C:$G,4,0)</f>
        <v>ROC</v>
      </c>
      <c r="J5894" t="str">
        <f t="shared" si="92"/>
        <v>RoC Sublime Energy</v>
      </c>
      <c r="K5894" t="str">
        <f>VLOOKUP($A5894&amp;$C5894&amp;$B5894,Mapping!$C:$G,5,0)</f>
        <v>Adult Skin Care</v>
      </c>
      <c r="L5894" t="str">
        <f>VLOOKUP(J5894&amp;H5894,Mapping!J:K,2,0)</f>
        <v>ROC FACIAL-OLD</v>
      </c>
      <c r="M5894" t="str">
        <f>IF(OR(I5894="PIZ BUIN",I5894="LISTERINE"),VLOOKUP(E5894,MAPEO!C:D,2,0)&amp;" "&amp;H5894,VLOOKUP(E5894,MAPEO!C:D,2,0))</f>
        <v>RoC Facial Others</v>
      </c>
      <c r="N5894">
        <f>VLOOKUP(F5894,MD!A:B,2,0)</f>
        <v>0</v>
      </c>
    </row>
    <row r="5895" spans="1:14">
      <c r="A5895" t="s">
        <v>133</v>
      </c>
      <c r="B5895" t="s">
        <v>0</v>
      </c>
      <c r="C5895" t="s">
        <v>268</v>
      </c>
      <c r="D5895" t="s">
        <v>244</v>
      </c>
      <c r="E5895" t="s">
        <v>769</v>
      </c>
      <c r="F5895" t="s">
        <v>492</v>
      </c>
      <c r="G5895" s="3">
        <v>-2240.7600000000002</v>
      </c>
      <c r="H5895" s="3" t="str">
        <f>VLOOKUP($A5895&amp;$C5895&amp;$B5895,Mapping!$C:$G,3,0)</f>
        <v>Beauty</v>
      </c>
      <c r="I5895" t="str">
        <f>VLOOKUP($A5895&amp;$C5895&amp;$B5895,Mapping!$C:$G,4,0)</f>
        <v>ROC</v>
      </c>
      <c r="J5895" t="str">
        <f t="shared" si="92"/>
        <v>RoC Sublime Energy</v>
      </c>
      <c r="K5895" t="str">
        <f>VLOOKUP($A5895&amp;$C5895&amp;$B5895,Mapping!$C:$G,5,0)</f>
        <v>Adult Skin Care</v>
      </c>
      <c r="L5895" t="str">
        <f>VLOOKUP(J5895&amp;H5895,Mapping!J:K,2,0)</f>
        <v>ROC FACIAL-OLD</v>
      </c>
      <c r="M5895" t="str">
        <f>IF(OR(I5895="PIZ BUIN",I5895="LISTERINE"),VLOOKUP(E5895,MAPEO!C:D,2,0)&amp;" "&amp;H5895,VLOOKUP(E5895,MAPEO!C:D,2,0))</f>
        <v>RoC Facial Others</v>
      </c>
      <c r="N5895">
        <f>VLOOKUP(F5895,MD!A:B,2,0)</f>
        <v>0</v>
      </c>
    </row>
    <row r="5896" spans="1:14">
      <c r="A5896" t="s">
        <v>133</v>
      </c>
      <c r="B5896" t="s">
        <v>0</v>
      </c>
      <c r="C5896" t="s">
        <v>268</v>
      </c>
      <c r="D5896" t="s">
        <v>244</v>
      </c>
      <c r="E5896" t="s">
        <v>769</v>
      </c>
      <c r="F5896" t="s">
        <v>493</v>
      </c>
      <c r="G5896" s="3">
        <v>-87375.47</v>
      </c>
      <c r="H5896" s="3" t="str">
        <f>VLOOKUP($A5896&amp;$C5896&amp;$B5896,Mapping!$C:$G,3,0)</f>
        <v>Beauty</v>
      </c>
      <c r="I5896" t="str">
        <f>VLOOKUP($A5896&amp;$C5896&amp;$B5896,Mapping!$C:$G,4,0)</f>
        <v>ROC</v>
      </c>
      <c r="J5896" t="str">
        <f t="shared" si="92"/>
        <v>RoC Sublime Energy</v>
      </c>
      <c r="K5896" t="str">
        <f>VLOOKUP($A5896&amp;$C5896&amp;$B5896,Mapping!$C:$G,5,0)</f>
        <v>Adult Skin Care</v>
      </c>
      <c r="L5896" t="str">
        <f>VLOOKUP(J5896&amp;H5896,Mapping!J:K,2,0)</f>
        <v>ROC FACIAL-OLD</v>
      </c>
      <c r="M5896" t="str">
        <f>IF(OR(I5896="PIZ BUIN",I5896="LISTERINE"),VLOOKUP(E5896,MAPEO!C:D,2,0)&amp;" "&amp;H5896,VLOOKUP(E5896,MAPEO!C:D,2,0))</f>
        <v>RoC Facial Others</v>
      </c>
      <c r="N5896">
        <f>VLOOKUP(F5896,MD!A:B,2,0)</f>
        <v>0</v>
      </c>
    </row>
    <row r="5897" spans="1:14">
      <c r="A5897" t="s">
        <v>133</v>
      </c>
      <c r="B5897" t="s">
        <v>0</v>
      </c>
      <c r="C5897" t="s">
        <v>268</v>
      </c>
      <c r="D5897" t="s">
        <v>244</v>
      </c>
      <c r="E5897" t="s">
        <v>769</v>
      </c>
      <c r="F5897" t="s">
        <v>95</v>
      </c>
      <c r="G5897" s="3">
        <v>-415.69</v>
      </c>
      <c r="H5897" s="3" t="str">
        <f>VLOOKUP($A5897&amp;$C5897&amp;$B5897,Mapping!$C:$G,3,0)</f>
        <v>Beauty</v>
      </c>
      <c r="I5897" t="str">
        <f>VLOOKUP($A5897&amp;$C5897&amp;$B5897,Mapping!$C:$G,4,0)</f>
        <v>ROC</v>
      </c>
      <c r="J5897" t="str">
        <f t="shared" si="92"/>
        <v>RoC Sublime Energy</v>
      </c>
      <c r="K5897" t="str">
        <f>VLOOKUP($A5897&amp;$C5897&amp;$B5897,Mapping!$C:$G,5,0)</f>
        <v>Adult Skin Care</v>
      </c>
      <c r="L5897" t="str">
        <f>VLOOKUP(J5897&amp;H5897,Mapping!J:K,2,0)</f>
        <v>ROC FACIAL-OLD</v>
      </c>
      <c r="M5897" t="str">
        <f>IF(OR(I5897="PIZ BUIN",I5897="LISTERINE"),VLOOKUP(E5897,MAPEO!C:D,2,0)&amp;" "&amp;H5897,VLOOKUP(E5897,MAPEO!C:D,2,0))</f>
        <v>RoC Facial Others</v>
      </c>
      <c r="N5897" t="str">
        <f>VLOOKUP(F5897,MD!A:B,2,0)</f>
        <v>YTD 2015</v>
      </c>
    </row>
    <row r="5898" spans="1:14">
      <c r="A5898" t="s">
        <v>133</v>
      </c>
      <c r="B5898" t="s">
        <v>0</v>
      </c>
      <c r="C5898" t="s">
        <v>268</v>
      </c>
      <c r="D5898" t="s">
        <v>244</v>
      </c>
      <c r="E5898" t="s">
        <v>769</v>
      </c>
      <c r="F5898" t="s">
        <v>96</v>
      </c>
      <c r="G5898" s="3">
        <v>-10650.42</v>
      </c>
      <c r="H5898" s="3" t="str">
        <f>VLOOKUP($A5898&amp;$C5898&amp;$B5898,Mapping!$C:$G,3,0)</f>
        <v>Beauty</v>
      </c>
      <c r="I5898" t="str">
        <f>VLOOKUP($A5898&amp;$C5898&amp;$B5898,Mapping!$C:$G,4,0)</f>
        <v>ROC</v>
      </c>
      <c r="J5898" t="str">
        <f t="shared" si="92"/>
        <v>RoC Sublime Energy</v>
      </c>
      <c r="K5898" t="str">
        <f>VLOOKUP($A5898&amp;$C5898&amp;$B5898,Mapping!$C:$G,5,0)</f>
        <v>Adult Skin Care</v>
      </c>
      <c r="L5898" t="str">
        <f>VLOOKUP(J5898&amp;H5898,Mapping!J:K,2,0)</f>
        <v>ROC FACIAL-OLD</v>
      </c>
      <c r="M5898" t="str">
        <f>IF(OR(I5898="PIZ BUIN",I5898="LISTERINE"),VLOOKUP(E5898,MAPEO!C:D,2,0)&amp;" "&amp;H5898,VLOOKUP(E5898,MAPEO!C:D,2,0))</f>
        <v>RoC Facial Others</v>
      </c>
      <c r="N5898" t="str">
        <f>VLOOKUP(F5898,MD!A:B,2,0)</f>
        <v>YTD 2015</v>
      </c>
    </row>
    <row r="5899" spans="1:14">
      <c r="A5899" t="s">
        <v>133</v>
      </c>
      <c r="B5899" t="s">
        <v>0</v>
      </c>
      <c r="C5899" t="s">
        <v>268</v>
      </c>
      <c r="D5899" t="s">
        <v>244</v>
      </c>
      <c r="E5899" t="s">
        <v>769</v>
      </c>
      <c r="F5899" t="s">
        <v>97</v>
      </c>
      <c r="G5899" s="3">
        <v>-38109.949999999997</v>
      </c>
      <c r="H5899" s="3" t="str">
        <f>VLOOKUP($A5899&amp;$C5899&amp;$B5899,Mapping!$C:$G,3,0)</f>
        <v>Beauty</v>
      </c>
      <c r="I5899" t="str">
        <f>VLOOKUP($A5899&amp;$C5899&amp;$B5899,Mapping!$C:$G,4,0)</f>
        <v>ROC</v>
      </c>
      <c r="J5899" t="str">
        <f t="shared" si="92"/>
        <v>RoC Sublime Energy</v>
      </c>
      <c r="K5899" t="str">
        <f>VLOOKUP($A5899&amp;$C5899&amp;$B5899,Mapping!$C:$G,5,0)</f>
        <v>Adult Skin Care</v>
      </c>
      <c r="L5899" t="str">
        <f>VLOOKUP(J5899&amp;H5899,Mapping!J:K,2,0)</f>
        <v>ROC FACIAL-OLD</v>
      </c>
      <c r="M5899" t="str">
        <f>IF(OR(I5899="PIZ BUIN",I5899="LISTERINE"),VLOOKUP(E5899,MAPEO!C:D,2,0)&amp;" "&amp;H5899,VLOOKUP(E5899,MAPEO!C:D,2,0))</f>
        <v>RoC Facial Others</v>
      </c>
      <c r="N5899" t="str">
        <f>VLOOKUP(F5899,MD!A:B,2,0)</f>
        <v>YTD 2015</v>
      </c>
    </row>
    <row r="5900" spans="1:14">
      <c r="A5900" t="s">
        <v>133</v>
      </c>
      <c r="B5900" t="s">
        <v>0</v>
      </c>
      <c r="C5900" t="s">
        <v>268</v>
      </c>
      <c r="D5900" t="s">
        <v>244</v>
      </c>
      <c r="E5900" t="s">
        <v>769</v>
      </c>
      <c r="F5900" t="s">
        <v>101</v>
      </c>
      <c r="G5900" s="3">
        <v>-54246.55</v>
      </c>
      <c r="H5900" s="3" t="str">
        <f>VLOOKUP($A5900&amp;$C5900&amp;$B5900,Mapping!$C:$G,3,0)</f>
        <v>Beauty</v>
      </c>
      <c r="I5900" t="str">
        <f>VLOOKUP($A5900&amp;$C5900&amp;$B5900,Mapping!$C:$G,4,0)</f>
        <v>ROC</v>
      </c>
      <c r="J5900" t="str">
        <f t="shared" si="92"/>
        <v>RoC Sublime Energy</v>
      </c>
      <c r="K5900" t="str">
        <f>VLOOKUP($A5900&amp;$C5900&amp;$B5900,Mapping!$C:$G,5,0)</f>
        <v>Adult Skin Care</v>
      </c>
      <c r="L5900" t="str">
        <f>VLOOKUP(J5900&amp;H5900,Mapping!J:K,2,0)</f>
        <v>ROC FACIAL-OLD</v>
      </c>
      <c r="M5900" t="str">
        <f>IF(OR(I5900="PIZ BUIN",I5900="LISTERINE"),VLOOKUP(E5900,MAPEO!C:D,2,0)&amp;" "&amp;H5900,VLOOKUP(E5900,MAPEO!C:D,2,0))</f>
        <v>RoC Facial Others</v>
      </c>
      <c r="N5900" t="str">
        <f>VLOOKUP(F5900,MD!A:B,2,0)</f>
        <v>YTD 2015</v>
      </c>
    </row>
    <row r="5901" spans="1:14">
      <c r="A5901" t="s">
        <v>133</v>
      </c>
      <c r="B5901" t="s">
        <v>0</v>
      </c>
      <c r="C5901" t="s">
        <v>268</v>
      </c>
      <c r="D5901" t="s">
        <v>244</v>
      </c>
      <c r="E5901" t="s">
        <v>769</v>
      </c>
      <c r="F5901" t="s">
        <v>104</v>
      </c>
      <c r="G5901" s="3">
        <v>-37755.919999999998</v>
      </c>
      <c r="H5901" s="3" t="str">
        <f>VLOOKUP($A5901&amp;$C5901&amp;$B5901,Mapping!$C:$G,3,0)</f>
        <v>Beauty</v>
      </c>
      <c r="I5901" t="str">
        <f>VLOOKUP($A5901&amp;$C5901&amp;$B5901,Mapping!$C:$G,4,0)</f>
        <v>ROC</v>
      </c>
      <c r="J5901" t="str">
        <f t="shared" si="92"/>
        <v>RoC Sublime Energy</v>
      </c>
      <c r="K5901" t="str">
        <f>VLOOKUP($A5901&amp;$C5901&amp;$B5901,Mapping!$C:$G,5,0)</f>
        <v>Adult Skin Care</v>
      </c>
      <c r="L5901" t="str">
        <f>VLOOKUP(J5901&amp;H5901,Mapping!J:K,2,0)</f>
        <v>ROC FACIAL-OLD</v>
      </c>
      <c r="M5901" t="str">
        <f>IF(OR(I5901="PIZ BUIN",I5901="LISTERINE"),VLOOKUP(E5901,MAPEO!C:D,2,0)&amp;" "&amp;H5901,VLOOKUP(E5901,MAPEO!C:D,2,0))</f>
        <v>RoC Facial Others</v>
      </c>
      <c r="N5901" t="str">
        <f>VLOOKUP(F5901,MD!A:B,2,0)</f>
        <v>YTD 2015</v>
      </c>
    </row>
    <row r="5902" spans="1:14">
      <c r="A5902" t="s">
        <v>133</v>
      </c>
      <c r="B5902" t="s">
        <v>0</v>
      </c>
      <c r="C5902" t="s">
        <v>268</v>
      </c>
      <c r="D5902" t="s">
        <v>244</v>
      </c>
      <c r="E5902" t="s">
        <v>769</v>
      </c>
      <c r="F5902" t="s">
        <v>105</v>
      </c>
      <c r="G5902" s="3">
        <v>-27926.22</v>
      </c>
      <c r="H5902" s="3" t="str">
        <f>VLOOKUP($A5902&amp;$C5902&amp;$B5902,Mapping!$C:$G,3,0)</f>
        <v>Beauty</v>
      </c>
      <c r="I5902" t="str">
        <f>VLOOKUP($A5902&amp;$C5902&amp;$B5902,Mapping!$C:$G,4,0)</f>
        <v>ROC</v>
      </c>
      <c r="J5902" t="str">
        <f t="shared" si="92"/>
        <v>RoC Sublime Energy</v>
      </c>
      <c r="K5902" t="str">
        <f>VLOOKUP($A5902&amp;$C5902&amp;$B5902,Mapping!$C:$G,5,0)</f>
        <v>Adult Skin Care</v>
      </c>
      <c r="L5902" t="str">
        <f>VLOOKUP(J5902&amp;H5902,Mapping!J:K,2,0)</f>
        <v>ROC FACIAL-OLD</v>
      </c>
      <c r="M5902" t="str">
        <f>IF(OR(I5902="PIZ BUIN",I5902="LISTERINE"),VLOOKUP(E5902,MAPEO!C:D,2,0)&amp;" "&amp;H5902,VLOOKUP(E5902,MAPEO!C:D,2,0))</f>
        <v>RoC Facial Others</v>
      </c>
      <c r="N5902" t="str">
        <f>VLOOKUP(F5902,MD!A:B,2,0)</f>
        <v>YTD 2015</v>
      </c>
    </row>
    <row r="5903" spans="1:14">
      <c r="A5903" t="s">
        <v>133</v>
      </c>
      <c r="B5903" t="s">
        <v>0</v>
      </c>
      <c r="C5903" t="s">
        <v>268</v>
      </c>
      <c r="D5903" t="s">
        <v>244</v>
      </c>
      <c r="E5903" t="s">
        <v>769</v>
      </c>
      <c r="F5903" t="s">
        <v>106</v>
      </c>
      <c r="G5903" s="3">
        <v>-36386.71</v>
      </c>
      <c r="H5903" s="3" t="str">
        <f>VLOOKUP($A5903&amp;$C5903&amp;$B5903,Mapping!$C:$G,3,0)</f>
        <v>Beauty</v>
      </c>
      <c r="I5903" t="str">
        <f>VLOOKUP($A5903&amp;$C5903&amp;$B5903,Mapping!$C:$G,4,0)</f>
        <v>ROC</v>
      </c>
      <c r="J5903" t="str">
        <f t="shared" si="92"/>
        <v>RoC Sublime Energy</v>
      </c>
      <c r="K5903" t="str">
        <f>VLOOKUP($A5903&amp;$C5903&amp;$B5903,Mapping!$C:$G,5,0)</f>
        <v>Adult Skin Care</v>
      </c>
      <c r="L5903" t="str">
        <f>VLOOKUP(J5903&amp;H5903,Mapping!J:K,2,0)</f>
        <v>ROC FACIAL-OLD</v>
      </c>
      <c r="M5903" t="str">
        <f>IF(OR(I5903="PIZ BUIN",I5903="LISTERINE"),VLOOKUP(E5903,MAPEO!C:D,2,0)&amp;" "&amp;H5903,VLOOKUP(E5903,MAPEO!C:D,2,0))</f>
        <v>RoC Facial Others</v>
      </c>
      <c r="N5903" t="str">
        <f>VLOOKUP(F5903,MD!A:B,2,0)</f>
        <v>YTD 2015</v>
      </c>
    </row>
    <row r="5904" spans="1:14">
      <c r="A5904" t="s">
        <v>133</v>
      </c>
      <c r="B5904" t="s">
        <v>0</v>
      </c>
      <c r="C5904" t="s">
        <v>268</v>
      </c>
      <c r="D5904" t="s">
        <v>244</v>
      </c>
      <c r="E5904" t="s">
        <v>769</v>
      </c>
      <c r="F5904" t="s">
        <v>108</v>
      </c>
      <c r="G5904" s="3">
        <v>-22496.69</v>
      </c>
      <c r="H5904" s="3" t="str">
        <f>VLOOKUP($A5904&amp;$C5904&amp;$B5904,Mapping!$C:$G,3,0)</f>
        <v>Beauty</v>
      </c>
      <c r="I5904" t="str">
        <f>VLOOKUP($A5904&amp;$C5904&amp;$B5904,Mapping!$C:$G,4,0)</f>
        <v>ROC</v>
      </c>
      <c r="J5904" t="str">
        <f t="shared" si="92"/>
        <v>RoC Sublime Energy</v>
      </c>
      <c r="K5904" t="str">
        <f>VLOOKUP($A5904&amp;$C5904&amp;$B5904,Mapping!$C:$G,5,0)</f>
        <v>Adult Skin Care</v>
      </c>
      <c r="L5904" t="str">
        <f>VLOOKUP(J5904&amp;H5904,Mapping!J:K,2,0)</f>
        <v>ROC FACIAL-OLD</v>
      </c>
      <c r="M5904" t="str">
        <f>IF(OR(I5904="PIZ BUIN",I5904="LISTERINE"),VLOOKUP(E5904,MAPEO!C:D,2,0)&amp;" "&amp;H5904,VLOOKUP(E5904,MAPEO!C:D,2,0))</f>
        <v>RoC Facial Others</v>
      </c>
      <c r="N5904">
        <f>VLOOKUP(F5904,MD!A:B,2,0)</f>
        <v>0</v>
      </c>
    </row>
    <row r="5905" spans="1:14">
      <c r="A5905" t="s">
        <v>133</v>
      </c>
      <c r="B5905" t="s">
        <v>0</v>
      </c>
      <c r="C5905" t="s">
        <v>268</v>
      </c>
      <c r="D5905" t="s">
        <v>244</v>
      </c>
      <c r="E5905" t="s">
        <v>769</v>
      </c>
      <c r="F5905" t="s">
        <v>109</v>
      </c>
      <c r="G5905" s="3">
        <v>-3654.48</v>
      </c>
      <c r="H5905" s="3" t="str">
        <f>VLOOKUP($A5905&amp;$C5905&amp;$B5905,Mapping!$C:$G,3,0)</f>
        <v>Beauty</v>
      </c>
      <c r="I5905" t="str">
        <f>VLOOKUP($A5905&amp;$C5905&amp;$B5905,Mapping!$C:$G,4,0)</f>
        <v>ROC</v>
      </c>
      <c r="J5905" t="str">
        <f t="shared" si="92"/>
        <v>RoC Sublime Energy</v>
      </c>
      <c r="K5905" t="str">
        <f>VLOOKUP($A5905&amp;$C5905&amp;$B5905,Mapping!$C:$G,5,0)</f>
        <v>Adult Skin Care</v>
      </c>
      <c r="L5905" t="str">
        <f>VLOOKUP(J5905&amp;H5905,Mapping!J:K,2,0)</f>
        <v>ROC FACIAL-OLD</v>
      </c>
      <c r="M5905" t="str">
        <f>IF(OR(I5905="PIZ BUIN",I5905="LISTERINE"),VLOOKUP(E5905,MAPEO!C:D,2,0)&amp;" "&amp;H5905,VLOOKUP(E5905,MAPEO!C:D,2,0))</f>
        <v>RoC Facial Others</v>
      </c>
      <c r="N5905">
        <f>VLOOKUP(F5905,MD!A:B,2,0)</f>
        <v>0</v>
      </c>
    </row>
    <row r="5906" spans="1:14">
      <c r="A5906" t="s">
        <v>133</v>
      </c>
      <c r="B5906" t="s">
        <v>0</v>
      </c>
      <c r="C5906" t="s">
        <v>268</v>
      </c>
      <c r="D5906" t="s">
        <v>244</v>
      </c>
      <c r="E5906" t="s">
        <v>769</v>
      </c>
      <c r="F5906" t="s">
        <v>110</v>
      </c>
      <c r="G5906" s="3">
        <v>-12271.82</v>
      </c>
      <c r="H5906" s="3" t="str">
        <f>VLOOKUP($A5906&amp;$C5906&amp;$B5906,Mapping!$C:$G,3,0)</f>
        <v>Beauty</v>
      </c>
      <c r="I5906" t="str">
        <f>VLOOKUP($A5906&amp;$C5906&amp;$B5906,Mapping!$C:$G,4,0)</f>
        <v>ROC</v>
      </c>
      <c r="J5906" t="str">
        <f t="shared" si="92"/>
        <v>RoC Sublime Energy</v>
      </c>
      <c r="K5906" t="str">
        <f>VLOOKUP($A5906&amp;$C5906&amp;$B5906,Mapping!$C:$G,5,0)</f>
        <v>Adult Skin Care</v>
      </c>
      <c r="L5906" t="str">
        <f>VLOOKUP(J5906&amp;H5906,Mapping!J:K,2,0)</f>
        <v>ROC FACIAL-OLD</v>
      </c>
      <c r="M5906" t="str">
        <f>IF(OR(I5906="PIZ BUIN",I5906="LISTERINE"),VLOOKUP(E5906,MAPEO!C:D,2,0)&amp;" "&amp;H5906,VLOOKUP(E5906,MAPEO!C:D,2,0))</f>
        <v>RoC Facial Others</v>
      </c>
      <c r="N5906">
        <f>VLOOKUP(F5906,MD!A:B,2,0)</f>
        <v>0</v>
      </c>
    </row>
    <row r="5907" spans="1:14">
      <c r="A5907" t="s">
        <v>133</v>
      </c>
      <c r="B5907" t="s">
        <v>0</v>
      </c>
      <c r="C5907" t="s">
        <v>268</v>
      </c>
      <c r="D5907" t="s">
        <v>244</v>
      </c>
      <c r="E5907" t="s">
        <v>769</v>
      </c>
      <c r="F5907" t="s">
        <v>111</v>
      </c>
      <c r="G5907" s="3">
        <v>-17707.54</v>
      </c>
      <c r="H5907" s="3" t="str">
        <f>VLOOKUP($A5907&amp;$C5907&amp;$B5907,Mapping!$C:$G,3,0)</f>
        <v>Beauty</v>
      </c>
      <c r="I5907" t="str">
        <f>VLOOKUP($A5907&amp;$C5907&amp;$B5907,Mapping!$C:$G,4,0)</f>
        <v>ROC</v>
      </c>
      <c r="J5907" t="str">
        <f t="shared" si="92"/>
        <v>RoC Sublime Energy</v>
      </c>
      <c r="K5907" t="str">
        <f>VLOOKUP($A5907&amp;$C5907&amp;$B5907,Mapping!$C:$G,5,0)</f>
        <v>Adult Skin Care</v>
      </c>
      <c r="L5907" t="str">
        <f>VLOOKUP(J5907&amp;H5907,Mapping!J:K,2,0)</f>
        <v>ROC FACIAL-OLD</v>
      </c>
      <c r="M5907" t="str">
        <f>IF(OR(I5907="PIZ BUIN",I5907="LISTERINE"),VLOOKUP(E5907,MAPEO!C:D,2,0)&amp;" "&amp;H5907,VLOOKUP(E5907,MAPEO!C:D,2,0))</f>
        <v>RoC Facial Others</v>
      </c>
      <c r="N5907">
        <f>VLOOKUP(F5907,MD!A:B,2,0)</f>
        <v>0</v>
      </c>
    </row>
    <row r="5908" spans="1:14">
      <c r="A5908" t="s">
        <v>133</v>
      </c>
      <c r="B5908" t="s">
        <v>0</v>
      </c>
      <c r="C5908" t="s">
        <v>268</v>
      </c>
      <c r="D5908" t="s">
        <v>244</v>
      </c>
      <c r="E5908" t="s">
        <v>769</v>
      </c>
      <c r="F5908" t="s">
        <v>114</v>
      </c>
      <c r="G5908" s="3">
        <v>-17058.150000000001</v>
      </c>
      <c r="H5908" s="3" t="str">
        <f>VLOOKUP($A5908&amp;$C5908&amp;$B5908,Mapping!$C:$G,3,0)</f>
        <v>Beauty</v>
      </c>
      <c r="I5908" t="str">
        <f>VLOOKUP($A5908&amp;$C5908&amp;$B5908,Mapping!$C:$G,4,0)</f>
        <v>ROC</v>
      </c>
      <c r="J5908" t="str">
        <f t="shared" si="92"/>
        <v>RoC Sublime Energy</v>
      </c>
      <c r="K5908" t="str">
        <f>VLOOKUP($A5908&amp;$C5908&amp;$B5908,Mapping!$C:$G,5,0)</f>
        <v>Adult Skin Care</v>
      </c>
      <c r="L5908" t="str">
        <f>VLOOKUP(J5908&amp;H5908,Mapping!J:K,2,0)</f>
        <v>ROC FACIAL-OLD</v>
      </c>
      <c r="M5908" t="str">
        <f>IF(OR(I5908="PIZ BUIN",I5908="LISTERINE"),VLOOKUP(E5908,MAPEO!C:D,2,0)&amp;" "&amp;H5908,VLOOKUP(E5908,MAPEO!C:D,2,0))</f>
        <v>RoC Facial Others</v>
      </c>
      <c r="N5908">
        <f>VLOOKUP(F5908,MD!A:B,2,0)</f>
        <v>0</v>
      </c>
    </row>
    <row r="5909" spans="1:14">
      <c r="A5909" t="s">
        <v>133</v>
      </c>
      <c r="B5909" t="s">
        <v>0</v>
      </c>
      <c r="C5909" t="s">
        <v>268</v>
      </c>
      <c r="D5909" t="s">
        <v>244</v>
      </c>
      <c r="E5909" t="s">
        <v>769</v>
      </c>
      <c r="F5909" t="s">
        <v>115</v>
      </c>
      <c r="G5909" s="3">
        <v>-4684.7</v>
      </c>
      <c r="H5909" s="3" t="str">
        <f>VLOOKUP($A5909&amp;$C5909&amp;$B5909,Mapping!$C:$G,3,0)</f>
        <v>Beauty</v>
      </c>
      <c r="I5909" t="str">
        <f>VLOOKUP($A5909&amp;$C5909&amp;$B5909,Mapping!$C:$G,4,0)</f>
        <v>ROC</v>
      </c>
      <c r="J5909" t="str">
        <f t="shared" si="92"/>
        <v>RoC Sublime Energy</v>
      </c>
      <c r="K5909" t="str">
        <f>VLOOKUP($A5909&amp;$C5909&amp;$B5909,Mapping!$C:$G,5,0)</f>
        <v>Adult Skin Care</v>
      </c>
      <c r="L5909" t="str">
        <f>VLOOKUP(J5909&amp;H5909,Mapping!J:K,2,0)</f>
        <v>ROC FACIAL-OLD</v>
      </c>
      <c r="M5909" t="str">
        <f>IF(OR(I5909="PIZ BUIN",I5909="LISTERINE"),VLOOKUP(E5909,MAPEO!C:D,2,0)&amp;" "&amp;H5909,VLOOKUP(E5909,MAPEO!C:D,2,0))</f>
        <v>RoC Facial Others</v>
      </c>
      <c r="N5909" t="str">
        <f>VLOOKUP(F5909,MD!A:B,2,0)</f>
        <v>YTD 2016</v>
      </c>
    </row>
    <row r="5910" spans="1:14">
      <c r="A5910" t="s">
        <v>133</v>
      </c>
      <c r="B5910" t="s">
        <v>0</v>
      </c>
      <c r="C5910" t="s">
        <v>268</v>
      </c>
      <c r="D5910" t="s">
        <v>244</v>
      </c>
      <c r="E5910" t="s">
        <v>769</v>
      </c>
      <c r="F5910" t="s">
        <v>117</v>
      </c>
      <c r="G5910" s="3">
        <v>-5523.66</v>
      </c>
      <c r="H5910" s="3" t="str">
        <f>VLOOKUP($A5910&amp;$C5910&amp;$B5910,Mapping!$C:$G,3,0)</f>
        <v>Beauty</v>
      </c>
      <c r="I5910" t="str">
        <f>VLOOKUP($A5910&amp;$C5910&amp;$B5910,Mapping!$C:$G,4,0)</f>
        <v>ROC</v>
      </c>
      <c r="J5910" t="str">
        <f t="shared" si="92"/>
        <v>RoC Sublime Energy</v>
      </c>
      <c r="K5910" t="str">
        <f>VLOOKUP($A5910&amp;$C5910&amp;$B5910,Mapping!$C:$G,5,0)</f>
        <v>Adult Skin Care</v>
      </c>
      <c r="L5910" t="str">
        <f>VLOOKUP(J5910&amp;H5910,Mapping!J:K,2,0)</f>
        <v>ROC FACIAL-OLD</v>
      </c>
      <c r="M5910" t="str">
        <f>IF(OR(I5910="PIZ BUIN",I5910="LISTERINE"),VLOOKUP(E5910,MAPEO!C:D,2,0)&amp;" "&amp;H5910,VLOOKUP(E5910,MAPEO!C:D,2,0))</f>
        <v>RoC Facial Others</v>
      </c>
      <c r="N5910" t="str">
        <f>VLOOKUP(F5910,MD!A:B,2,0)</f>
        <v>YTD 2016</v>
      </c>
    </row>
    <row r="5911" spans="1:14">
      <c r="A5911" t="s">
        <v>133</v>
      </c>
      <c r="B5911" t="s">
        <v>0</v>
      </c>
      <c r="C5911" t="s">
        <v>268</v>
      </c>
      <c r="D5911" t="s">
        <v>244</v>
      </c>
      <c r="E5911" t="s">
        <v>769</v>
      </c>
      <c r="F5911" t="s">
        <v>118</v>
      </c>
      <c r="G5911" s="3">
        <v>-4284.3</v>
      </c>
      <c r="H5911" s="3" t="str">
        <f>VLOOKUP($A5911&amp;$C5911&amp;$B5911,Mapping!$C:$G,3,0)</f>
        <v>Beauty</v>
      </c>
      <c r="I5911" t="str">
        <f>VLOOKUP($A5911&amp;$C5911&amp;$B5911,Mapping!$C:$G,4,0)</f>
        <v>ROC</v>
      </c>
      <c r="J5911" t="str">
        <f t="shared" si="92"/>
        <v>RoC Sublime Energy</v>
      </c>
      <c r="K5911" t="str">
        <f>VLOOKUP($A5911&amp;$C5911&amp;$B5911,Mapping!$C:$G,5,0)</f>
        <v>Adult Skin Care</v>
      </c>
      <c r="L5911" t="str">
        <f>VLOOKUP(J5911&amp;H5911,Mapping!J:K,2,0)</f>
        <v>ROC FACIAL-OLD</v>
      </c>
      <c r="M5911" t="str">
        <f>IF(OR(I5911="PIZ BUIN",I5911="LISTERINE"),VLOOKUP(E5911,MAPEO!C:D,2,0)&amp;" "&amp;H5911,VLOOKUP(E5911,MAPEO!C:D,2,0))</f>
        <v>RoC Facial Others</v>
      </c>
      <c r="N5911" t="str">
        <f>VLOOKUP(F5911,MD!A:B,2,0)</f>
        <v>YTD 2016</v>
      </c>
    </row>
    <row r="5912" spans="1:14">
      <c r="A5912" t="s">
        <v>133</v>
      </c>
      <c r="B5912" t="s">
        <v>0</v>
      </c>
      <c r="C5912" t="s">
        <v>268</v>
      </c>
      <c r="D5912" t="s">
        <v>244</v>
      </c>
      <c r="E5912" t="s">
        <v>770</v>
      </c>
      <c r="F5912" t="s">
        <v>482</v>
      </c>
      <c r="G5912" s="3">
        <v>36005.74</v>
      </c>
      <c r="H5912" s="3" t="str">
        <f>VLOOKUP($A5912&amp;$C5912&amp;$B5912,Mapping!$C:$G,3,0)</f>
        <v>Beauty</v>
      </c>
      <c r="I5912" t="str">
        <f>VLOOKUP($A5912&amp;$C5912&amp;$B5912,Mapping!$C:$G,4,0)</f>
        <v>ROC</v>
      </c>
      <c r="J5912" t="str">
        <f t="shared" si="92"/>
        <v>RoC Wrinkle</v>
      </c>
      <c r="K5912" t="str">
        <f>VLOOKUP($A5912&amp;$C5912&amp;$B5912,Mapping!$C:$G,5,0)</f>
        <v>Adult Skin Care</v>
      </c>
      <c r="L5912" t="str">
        <f>VLOOKUP(J5912&amp;H5912,Mapping!J:K,2,0)</f>
        <v>ROC FACIAL-OLD</v>
      </c>
      <c r="M5912" t="str">
        <f>IF(OR(I5912="PIZ BUIN",I5912="LISTERINE"),VLOOKUP(E5912,MAPEO!C:D,2,0)&amp;" "&amp;H5912,VLOOKUP(E5912,MAPEO!C:D,2,0))</f>
        <v>RoC Facial Others</v>
      </c>
      <c r="N5912">
        <f>VLOOKUP(F5912,MD!A:B,2,0)</f>
        <v>0</v>
      </c>
    </row>
    <row r="5913" spans="1:14">
      <c r="A5913" t="s">
        <v>133</v>
      </c>
      <c r="B5913" t="s">
        <v>0</v>
      </c>
      <c r="C5913" t="s">
        <v>268</v>
      </c>
      <c r="D5913" t="s">
        <v>244</v>
      </c>
      <c r="E5913" t="s">
        <v>770</v>
      </c>
      <c r="F5913" t="s">
        <v>483</v>
      </c>
      <c r="G5913" s="3">
        <v>77807.929999999993</v>
      </c>
      <c r="H5913" s="3" t="str">
        <f>VLOOKUP($A5913&amp;$C5913&amp;$B5913,Mapping!$C:$G,3,0)</f>
        <v>Beauty</v>
      </c>
      <c r="I5913" t="str">
        <f>VLOOKUP($A5913&amp;$C5913&amp;$B5913,Mapping!$C:$G,4,0)</f>
        <v>ROC</v>
      </c>
      <c r="J5913" t="str">
        <f t="shared" si="92"/>
        <v>RoC Wrinkle</v>
      </c>
      <c r="K5913" t="str">
        <f>VLOOKUP($A5913&amp;$C5913&amp;$B5913,Mapping!$C:$G,5,0)</f>
        <v>Adult Skin Care</v>
      </c>
      <c r="L5913" t="str">
        <f>VLOOKUP(J5913&amp;H5913,Mapping!J:K,2,0)</f>
        <v>ROC FACIAL-OLD</v>
      </c>
      <c r="M5913" t="str">
        <f>IF(OR(I5913="PIZ BUIN",I5913="LISTERINE"),VLOOKUP(E5913,MAPEO!C:D,2,0)&amp;" "&amp;H5913,VLOOKUP(E5913,MAPEO!C:D,2,0))</f>
        <v>RoC Facial Others</v>
      </c>
      <c r="N5913">
        <f>VLOOKUP(F5913,MD!A:B,2,0)</f>
        <v>0</v>
      </c>
    </row>
    <row r="5914" spans="1:14">
      <c r="A5914" t="s">
        <v>133</v>
      </c>
      <c r="B5914" t="s">
        <v>0</v>
      </c>
      <c r="C5914" t="s">
        <v>268</v>
      </c>
      <c r="D5914" t="s">
        <v>244</v>
      </c>
      <c r="E5914" t="s">
        <v>770</v>
      </c>
      <c r="F5914" t="s">
        <v>484</v>
      </c>
      <c r="G5914" s="3">
        <v>196394.99</v>
      </c>
      <c r="H5914" s="3" t="str">
        <f>VLOOKUP($A5914&amp;$C5914&amp;$B5914,Mapping!$C:$G,3,0)</f>
        <v>Beauty</v>
      </c>
      <c r="I5914" t="str">
        <f>VLOOKUP($A5914&amp;$C5914&amp;$B5914,Mapping!$C:$G,4,0)</f>
        <v>ROC</v>
      </c>
      <c r="J5914" t="str">
        <f t="shared" si="92"/>
        <v>RoC Wrinkle</v>
      </c>
      <c r="K5914" t="str">
        <f>VLOOKUP($A5914&amp;$C5914&amp;$B5914,Mapping!$C:$G,5,0)</f>
        <v>Adult Skin Care</v>
      </c>
      <c r="L5914" t="str">
        <f>VLOOKUP(J5914&amp;H5914,Mapping!J:K,2,0)</f>
        <v>ROC FACIAL-OLD</v>
      </c>
      <c r="M5914" t="str">
        <f>IF(OR(I5914="PIZ BUIN",I5914="LISTERINE"),VLOOKUP(E5914,MAPEO!C:D,2,0)&amp;" "&amp;H5914,VLOOKUP(E5914,MAPEO!C:D,2,0))</f>
        <v>RoC Facial Others</v>
      </c>
      <c r="N5914">
        <f>VLOOKUP(F5914,MD!A:B,2,0)</f>
        <v>0</v>
      </c>
    </row>
    <row r="5915" spans="1:14">
      <c r="A5915" t="s">
        <v>133</v>
      </c>
      <c r="B5915" t="s">
        <v>0</v>
      </c>
      <c r="C5915" t="s">
        <v>268</v>
      </c>
      <c r="D5915" t="s">
        <v>244</v>
      </c>
      <c r="E5915" t="s">
        <v>770</v>
      </c>
      <c r="F5915" t="s">
        <v>485</v>
      </c>
      <c r="G5915" s="3">
        <v>86152.01</v>
      </c>
      <c r="H5915" s="3" t="str">
        <f>VLOOKUP($A5915&amp;$C5915&amp;$B5915,Mapping!$C:$G,3,0)</f>
        <v>Beauty</v>
      </c>
      <c r="I5915" t="str">
        <f>VLOOKUP($A5915&amp;$C5915&amp;$B5915,Mapping!$C:$G,4,0)</f>
        <v>ROC</v>
      </c>
      <c r="J5915" t="str">
        <f t="shared" si="92"/>
        <v>RoC Wrinkle</v>
      </c>
      <c r="K5915" t="str">
        <f>VLOOKUP($A5915&amp;$C5915&amp;$B5915,Mapping!$C:$G,5,0)</f>
        <v>Adult Skin Care</v>
      </c>
      <c r="L5915" t="str">
        <f>VLOOKUP(J5915&amp;H5915,Mapping!J:K,2,0)</f>
        <v>ROC FACIAL-OLD</v>
      </c>
      <c r="M5915" t="str">
        <f>IF(OR(I5915="PIZ BUIN",I5915="LISTERINE"),VLOOKUP(E5915,MAPEO!C:D,2,0)&amp;" "&amp;H5915,VLOOKUP(E5915,MAPEO!C:D,2,0))</f>
        <v>RoC Facial Others</v>
      </c>
      <c r="N5915">
        <f>VLOOKUP(F5915,MD!A:B,2,0)</f>
        <v>0</v>
      </c>
    </row>
    <row r="5916" spans="1:14">
      <c r="A5916" t="s">
        <v>133</v>
      </c>
      <c r="B5916" t="s">
        <v>0</v>
      </c>
      <c r="C5916" t="s">
        <v>268</v>
      </c>
      <c r="D5916" t="s">
        <v>244</v>
      </c>
      <c r="E5916" t="s">
        <v>770</v>
      </c>
      <c r="F5916" t="s">
        <v>486</v>
      </c>
      <c r="G5916" s="3">
        <v>51519.44</v>
      </c>
      <c r="H5916" s="3" t="str">
        <f>VLOOKUP($A5916&amp;$C5916&amp;$B5916,Mapping!$C:$G,3,0)</f>
        <v>Beauty</v>
      </c>
      <c r="I5916" t="str">
        <f>VLOOKUP($A5916&amp;$C5916&amp;$B5916,Mapping!$C:$G,4,0)</f>
        <v>ROC</v>
      </c>
      <c r="J5916" t="str">
        <f t="shared" si="92"/>
        <v>RoC Wrinkle</v>
      </c>
      <c r="K5916" t="str">
        <f>VLOOKUP($A5916&amp;$C5916&amp;$B5916,Mapping!$C:$G,5,0)</f>
        <v>Adult Skin Care</v>
      </c>
      <c r="L5916" t="str">
        <f>VLOOKUP(J5916&amp;H5916,Mapping!J:K,2,0)</f>
        <v>ROC FACIAL-OLD</v>
      </c>
      <c r="M5916" t="str">
        <f>IF(OR(I5916="PIZ BUIN",I5916="LISTERINE"),VLOOKUP(E5916,MAPEO!C:D,2,0)&amp;" "&amp;H5916,VLOOKUP(E5916,MAPEO!C:D,2,0))</f>
        <v>RoC Facial Others</v>
      </c>
      <c r="N5916">
        <f>VLOOKUP(F5916,MD!A:B,2,0)</f>
        <v>0</v>
      </c>
    </row>
    <row r="5917" spans="1:14">
      <c r="A5917" t="s">
        <v>133</v>
      </c>
      <c r="B5917" t="s">
        <v>0</v>
      </c>
      <c r="C5917" t="s">
        <v>268</v>
      </c>
      <c r="D5917" t="s">
        <v>244</v>
      </c>
      <c r="E5917" t="s">
        <v>770</v>
      </c>
      <c r="F5917" t="s">
        <v>487</v>
      </c>
      <c r="G5917" s="3">
        <v>168938.81</v>
      </c>
      <c r="H5917" s="3" t="str">
        <f>VLOOKUP($A5917&amp;$C5917&amp;$B5917,Mapping!$C:$G,3,0)</f>
        <v>Beauty</v>
      </c>
      <c r="I5917" t="str">
        <f>VLOOKUP($A5917&amp;$C5917&amp;$B5917,Mapping!$C:$G,4,0)</f>
        <v>ROC</v>
      </c>
      <c r="J5917" t="str">
        <f t="shared" si="92"/>
        <v>RoC Wrinkle</v>
      </c>
      <c r="K5917" t="str">
        <f>VLOOKUP($A5917&amp;$C5917&amp;$B5917,Mapping!$C:$G,5,0)</f>
        <v>Adult Skin Care</v>
      </c>
      <c r="L5917" t="str">
        <f>VLOOKUP(J5917&amp;H5917,Mapping!J:K,2,0)</f>
        <v>ROC FACIAL-OLD</v>
      </c>
      <c r="M5917" t="str">
        <f>IF(OR(I5917="PIZ BUIN",I5917="LISTERINE"),VLOOKUP(E5917,MAPEO!C:D,2,0)&amp;" "&amp;H5917,VLOOKUP(E5917,MAPEO!C:D,2,0))</f>
        <v>RoC Facial Others</v>
      </c>
      <c r="N5917">
        <f>VLOOKUP(F5917,MD!A:B,2,0)</f>
        <v>0</v>
      </c>
    </row>
    <row r="5918" spans="1:14">
      <c r="A5918" t="s">
        <v>133</v>
      </c>
      <c r="B5918" t="s">
        <v>0</v>
      </c>
      <c r="C5918" t="s">
        <v>268</v>
      </c>
      <c r="D5918" t="s">
        <v>244</v>
      </c>
      <c r="E5918" t="s">
        <v>770</v>
      </c>
      <c r="F5918" t="s">
        <v>488</v>
      </c>
      <c r="G5918" s="3">
        <v>40117</v>
      </c>
      <c r="H5918" s="3" t="str">
        <f>VLOOKUP($A5918&amp;$C5918&amp;$B5918,Mapping!$C:$G,3,0)</f>
        <v>Beauty</v>
      </c>
      <c r="I5918" t="str">
        <f>VLOOKUP($A5918&amp;$C5918&amp;$B5918,Mapping!$C:$G,4,0)</f>
        <v>ROC</v>
      </c>
      <c r="J5918" t="str">
        <f t="shared" si="92"/>
        <v>RoC Wrinkle</v>
      </c>
      <c r="K5918" t="str">
        <f>VLOOKUP($A5918&amp;$C5918&amp;$B5918,Mapping!$C:$G,5,0)</f>
        <v>Adult Skin Care</v>
      </c>
      <c r="L5918" t="str">
        <f>VLOOKUP(J5918&amp;H5918,Mapping!J:K,2,0)</f>
        <v>ROC FACIAL-OLD</v>
      </c>
      <c r="M5918" t="str">
        <f>IF(OR(I5918="PIZ BUIN",I5918="LISTERINE"),VLOOKUP(E5918,MAPEO!C:D,2,0)&amp;" "&amp;H5918,VLOOKUP(E5918,MAPEO!C:D,2,0))</f>
        <v>RoC Facial Others</v>
      </c>
      <c r="N5918">
        <f>VLOOKUP(F5918,MD!A:B,2,0)</f>
        <v>0</v>
      </c>
    </row>
    <row r="5919" spans="1:14">
      <c r="A5919" t="s">
        <v>133</v>
      </c>
      <c r="B5919" t="s">
        <v>0</v>
      </c>
      <c r="C5919" t="s">
        <v>268</v>
      </c>
      <c r="D5919" t="s">
        <v>244</v>
      </c>
      <c r="E5919" t="s">
        <v>770</v>
      </c>
      <c r="F5919" t="s">
        <v>489</v>
      </c>
      <c r="G5919" s="3">
        <v>38969.85</v>
      </c>
      <c r="H5919" s="3" t="str">
        <f>VLOOKUP($A5919&amp;$C5919&amp;$B5919,Mapping!$C:$G,3,0)</f>
        <v>Beauty</v>
      </c>
      <c r="I5919" t="str">
        <f>VLOOKUP($A5919&amp;$C5919&amp;$B5919,Mapping!$C:$G,4,0)</f>
        <v>ROC</v>
      </c>
      <c r="J5919" t="str">
        <f t="shared" si="92"/>
        <v>RoC Wrinkle</v>
      </c>
      <c r="K5919" t="str">
        <f>VLOOKUP($A5919&amp;$C5919&amp;$B5919,Mapping!$C:$G,5,0)</f>
        <v>Adult Skin Care</v>
      </c>
      <c r="L5919" t="str">
        <f>VLOOKUP(J5919&amp;H5919,Mapping!J:K,2,0)</f>
        <v>ROC FACIAL-OLD</v>
      </c>
      <c r="M5919" t="str">
        <f>IF(OR(I5919="PIZ BUIN",I5919="LISTERINE"),VLOOKUP(E5919,MAPEO!C:D,2,0)&amp;" "&amp;H5919,VLOOKUP(E5919,MAPEO!C:D,2,0))</f>
        <v>RoC Facial Others</v>
      </c>
      <c r="N5919">
        <f>VLOOKUP(F5919,MD!A:B,2,0)</f>
        <v>0</v>
      </c>
    </row>
    <row r="5920" spans="1:14">
      <c r="A5920" t="s">
        <v>133</v>
      </c>
      <c r="B5920" t="s">
        <v>0</v>
      </c>
      <c r="C5920" t="s">
        <v>268</v>
      </c>
      <c r="D5920" t="s">
        <v>244</v>
      </c>
      <c r="E5920" t="s">
        <v>770</v>
      </c>
      <c r="F5920" t="s">
        <v>490</v>
      </c>
      <c r="G5920" s="3">
        <v>199729.06</v>
      </c>
      <c r="H5920" s="3" t="str">
        <f>VLOOKUP($A5920&amp;$C5920&amp;$B5920,Mapping!$C:$G,3,0)</f>
        <v>Beauty</v>
      </c>
      <c r="I5920" t="str">
        <f>VLOOKUP($A5920&amp;$C5920&amp;$B5920,Mapping!$C:$G,4,0)</f>
        <v>ROC</v>
      </c>
      <c r="J5920" t="str">
        <f t="shared" si="92"/>
        <v>RoC Wrinkle</v>
      </c>
      <c r="K5920" t="str">
        <f>VLOOKUP($A5920&amp;$C5920&amp;$B5920,Mapping!$C:$G,5,0)</f>
        <v>Adult Skin Care</v>
      </c>
      <c r="L5920" t="str">
        <f>VLOOKUP(J5920&amp;H5920,Mapping!J:K,2,0)</f>
        <v>ROC FACIAL-OLD</v>
      </c>
      <c r="M5920" t="str">
        <f>IF(OR(I5920="PIZ BUIN",I5920="LISTERINE"),VLOOKUP(E5920,MAPEO!C:D,2,0)&amp;" "&amp;H5920,VLOOKUP(E5920,MAPEO!C:D,2,0))</f>
        <v>RoC Facial Others</v>
      </c>
      <c r="N5920">
        <f>VLOOKUP(F5920,MD!A:B,2,0)</f>
        <v>0</v>
      </c>
    </row>
    <row r="5921" spans="1:14">
      <c r="A5921" t="s">
        <v>133</v>
      </c>
      <c r="B5921" t="s">
        <v>0</v>
      </c>
      <c r="C5921" t="s">
        <v>268</v>
      </c>
      <c r="D5921" t="s">
        <v>244</v>
      </c>
      <c r="E5921" t="s">
        <v>770</v>
      </c>
      <c r="F5921" t="s">
        <v>491</v>
      </c>
      <c r="G5921" s="3">
        <v>42887.46</v>
      </c>
      <c r="H5921" s="3" t="str">
        <f>VLOOKUP($A5921&amp;$C5921&amp;$B5921,Mapping!$C:$G,3,0)</f>
        <v>Beauty</v>
      </c>
      <c r="I5921" t="str">
        <f>VLOOKUP($A5921&amp;$C5921&amp;$B5921,Mapping!$C:$G,4,0)</f>
        <v>ROC</v>
      </c>
      <c r="J5921" t="str">
        <f t="shared" si="92"/>
        <v>RoC Wrinkle</v>
      </c>
      <c r="K5921" t="str">
        <f>VLOOKUP($A5921&amp;$C5921&amp;$B5921,Mapping!$C:$G,5,0)</f>
        <v>Adult Skin Care</v>
      </c>
      <c r="L5921" t="str">
        <f>VLOOKUP(J5921&amp;H5921,Mapping!J:K,2,0)</f>
        <v>ROC FACIAL-OLD</v>
      </c>
      <c r="M5921" t="str">
        <f>IF(OR(I5921="PIZ BUIN",I5921="LISTERINE"),VLOOKUP(E5921,MAPEO!C:D,2,0)&amp;" "&amp;H5921,VLOOKUP(E5921,MAPEO!C:D,2,0))</f>
        <v>RoC Facial Others</v>
      </c>
      <c r="N5921">
        <f>VLOOKUP(F5921,MD!A:B,2,0)</f>
        <v>0</v>
      </c>
    </row>
    <row r="5922" spans="1:14">
      <c r="A5922" t="s">
        <v>133</v>
      </c>
      <c r="B5922" t="s">
        <v>0</v>
      </c>
      <c r="C5922" t="s">
        <v>268</v>
      </c>
      <c r="D5922" t="s">
        <v>244</v>
      </c>
      <c r="E5922" t="s">
        <v>770</v>
      </c>
      <c r="F5922" t="s">
        <v>492</v>
      </c>
      <c r="G5922" s="3">
        <v>39043.57</v>
      </c>
      <c r="H5922" s="3" t="str">
        <f>VLOOKUP($A5922&amp;$C5922&amp;$B5922,Mapping!$C:$G,3,0)</f>
        <v>Beauty</v>
      </c>
      <c r="I5922" t="str">
        <f>VLOOKUP($A5922&amp;$C5922&amp;$B5922,Mapping!$C:$G,4,0)</f>
        <v>ROC</v>
      </c>
      <c r="J5922" t="str">
        <f t="shared" si="92"/>
        <v>RoC Wrinkle</v>
      </c>
      <c r="K5922" t="str">
        <f>VLOOKUP($A5922&amp;$C5922&amp;$B5922,Mapping!$C:$G,5,0)</f>
        <v>Adult Skin Care</v>
      </c>
      <c r="L5922" t="str">
        <f>VLOOKUP(J5922&amp;H5922,Mapping!J:K,2,0)</f>
        <v>ROC FACIAL-OLD</v>
      </c>
      <c r="M5922" t="str">
        <f>IF(OR(I5922="PIZ BUIN",I5922="LISTERINE"),VLOOKUP(E5922,MAPEO!C:D,2,0)&amp;" "&amp;H5922,VLOOKUP(E5922,MAPEO!C:D,2,0))</f>
        <v>RoC Facial Others</v>
      </c>
      <c r="N5922">
        <f>VLOOKUP(F5922,MD!A:B,2,0)</f>
        <v>0</v>
      </c>
    </row>
    <row r="5923" spans="1:14">
      <c r="A5923" t="s">
        <v>133</v>
      </c>
      <c r="B5923" t="s">
        <v>0</v>
      </c>
      <c r="C5923" t="s">
        <v>268</v>
      </c>
      <c r="D5923" t="s">
        <v>244</v>
      </c>
      <c r="E5923" t="s">
        <v>770</v>
      </c>
      <c r="F5923" t="s">
        <v>493</v>
      </c>
      <c r="G5923" s="3">
        <v>-41348.800000000003</v>
      </c>
      <c r="H5923" s="3" t="str">
        <f>VLOOKUP($A5923&amp;$C5923&amp;$B5923,Mapping!$C:$G,3,0)</f>
        <v>Beauty</v>
      </c>
      <c r="I5923" t="str">
        <f>VLOOKUP($A5923&amp;$C5923&amp;$B5923,Mapping!$C:$G,4,0)</f>
        <v>ROC</v>
      </c>
      <c r="J5923" t="str">
        <f t="shared" si="92"/>
        <v>RoC Wrinkle</v>
      </c>
      <c r="K5923" t="str">
        <f>VLOOKUP($A5923&amp;$C5923&amp;$B5923,Mapping!$C:$G,5,0)</f>
        <v>Adult Skin Care</v>
      </c>
      <c r="L5923" t="str">
        <f>VLOOKUP(J5923&amp;H5923,Mapping!J:K,2,0)</f>
        <v>ROC FACIAL-OLD</v>
      </c>
      <c r="M5923" t="str">
        <f>IF(OR(I5923="PIZ BUIN",I5923="LISTERINE"),VLOOKUP(E5923,MAPEO!C:D,2,0)&amp;" "&amp;H5923,VLOOKUP(E5923,MAPEO!C:D,2,0))</f>
        <v>RoC Facial Others</v>
      </c>
      <c r="N5923">
        <f>VLOOKUP(F5923,MD!A:B,2,0)</f>
        <v>0</v>
      </c>
    </row>
    <row r="5924" spans="1:14">
      <c r="A5924" t="s">
        <v>133</v>
      </c>
      <c r="B5924" t="s">
        <v>0</v>
      </c>
      <c r="C5924" t="s">
        <v>268</v>
      </c>
      <c r="D5924" t="s">
        <v>244</v>
      </c>
      <c r="E5924" t="s">
        <v>770</v>
      </c>
      <c r="F5924" t="s">
        <v>95</v>
      </c>
      <c r="G5924" s="3">
        <v>13754.03</v>
      </c>
      <c r="H5924" s="3" t="str">
        <f>VLOOKUP($A5924&amp;$C5924&amp;$B5924,Mapping!$C:$G,3,0)</f>
        <v>Beauty</v>
      </c>
      <c r="I5924" t="str">
        <f>VLOOKUP($A5924&amp;$C5924&amp;$B5924,Mapping!$C:$G,4,0)</f>
        <v>ROC</v>
      </c>
      <c r="J5924" t="str">
        <f t="shared" si="92"/>
        <v>RoC Wrinkle</v>
      </c>
      <c r="K5924" t="str">
        <f>VLOOKUP($A5924&amp;$C5924&amp;$B5924,Mapping!$C:$G,5,0)</f>
        <v>Adult Skin Care</v>
      </c>
      <c r="L5924" t="str">
        <f>VLOOKUP(J5924&amp;H5924,Mapping!J:K,2,0)</f>
        <v>ROC FACIAL-OLD</v>
      </c>
      <c r="M5924" t="str">
        <f>IF(OR(I5924="PIZ BUIN",I5924="LISTERINE"),VLOOKUP(E5924,MAPEO!C:D,2,0)&amp;" "&amp;H5924,VLOOKUP(E5924,MAPEO!C:D,2,0))</f>
        <v>RoC Facial Others</v>
      </c>
      <c r="N5924" t="str">
        <f>VLOOKUP(F5924,MD!A:B,2,0)</f>
        <v>YTD 2015</v>
      </c>
    </row>
    <row r="5925" spans="1:14">
      <c r="A5925" t="s">
        <v>133</v>
      </c>
      <c r="B5925" t="s">
        <v>0</v>
      </c>
      <c r="C5925" t="s">
        <v>268</v>
      </c>
      <c r="D5925" t="s">
        <v>244</v>
      </c>
      <c r="E5925" t="s">
        <v>770</v>
      </c>
      <c r="F5925" t="s">
        <v>96</v>
      </c>
      <c r="G5925" s="3">
        <v>-9998.31</v>
      </c>
      <c r="H5925" s="3" t="str">
        <f>VLOOKUP($A5925&amp;$C5925&amp;$B5925,Mapping!$C:$G,3,0)</f>
        <v>Beauty</v>
      </c>
      <c r="I5925" t="str">
        <f>VLOOKUP($A5925&amp;$C5925&amp;$B5925,Mapping!$C:$G,4,0)</f>
        <v>ROC</v>
      </c>
      <c r="J5925" t="str">
        <f t="shared" si="92"/>
        <v>RoC Wrinkle</v>
      </c>
      <c r="K5925" t="str">
        <f>VLOOKUP($A5925&amp;$C5925&amp;$B5925,Mapping!$C:$G,5,0)</f>
        <v>Adult Skin Care</v>
      </c>
      <c r="L5925" t="str">
        <f>VLOOKUP(J5925&amp;H5925,Mapping!J:K,2,0)</f>
        <v>ROC FACIAL-OLD</v>
      </c>
      <c r="M5925" t="str">
        <f>IF(OR(I5925="PIZ BUIN",I5925="LISTERINE"),VLOOKUP(E5925,MAPEO!C:D,2,0)&amp;" "&amp;H5925,VLOOKUP(E5925,MAPEO!C:D,2,0))</f>
        <v>RoC Facial Others</v>
      </c>
      <c r="N5925" t="str">
        <f>VLOOKUP(F5925,MD!A:B,2,0)</f>
        <v>YTD 2015</v>
      </c>
    </row>
    <row r="5926" spans="1:14">
      <c r="A5926" t="s">
        <v>133</v>
      </c>
      <c r="B5926" t="s">
        <v>0</v>
      </c>
      <c r="C5926" t="s">
        <v>268</v>
      </c>
      <c r="D5926" t="s">
        <v>244</v>
      </c>
      <c r="E5926" t="s">
        <v>770</v>
      </c>
      <c r="F5926" t="s">
        <v>97</v>
      </c>
      <c r="G5926" s="3">
        <v>-31645.4</v>
      </c>
      <c r="H5926" s="3" t="str">
        <f>VLOOKUP($A5926&amp;$C5926&amp;$B5926,Mapping!$C:$G,3,0)</f>
        <v>Beauty</v>
      </c>
      <c r="I5926" t="str">
        <f>VLOOKUP($A5926&amp;$C5926&amp;$B5926,Mapping!$C:$G,4,0)</f>
        <v>ROC</v>
      </c>
      <c r="J5926" t="str">
        <f t="shared" si="92"/>
        <v>RoC Wrinkle</v>
      </c>
      <c r="K5926" t="str">
        <f>VLOOKUP($A5926&amp;$C5926&amp;$B5926,Mapping!$C:$G,5,0)</f>
        <v>Adult Skin Care</v>
      </c>
      <c r="L5926" t="str">
        <f>VLOOKUP(J5926&amp;H5926,Mapping!J:K,2,0)</f>
        <v>ROC FACIAL-OLD</v>
      </c>
      <c r="M5926" t="str">
        <f>IF(OR(I5926="PIZ BUIN",I5926="LISTERINE"),VLOOKUP(E5926,MAPEO!C:D,2,0)&amp;" "&amp;H5926,VLOOKUP(E5926,MAPEO!C:D,2,0))</f>
        <v>RoC Facial Others</v>
      </c>
      <c r="N5926" t="str">
        <f>VLOOKUP(F5926,MD!A:B,2,0)</f>
        <v>YTD 2015</v>
      </c>
    </row>
    <row r="5927" spans="1:14">
      <c r="A5927" t="s">
        <v>133</v>
      </c>
      <c r="B5927" t="s">
        <v>0</v>
      </c>
      <c r="C5927" t="s">
        <v>268</v>
      </c>
      <c r="D5927" t="s">
        <v>244</v>
      </c>
      <c r="E5927" t="s">
        <v>770</v>
      </c>
      <c r="F5927" t="s">
        <v>101</v>
      </c>
      <c r="G5927" s="3">
        <v>-42296.24</v>
      </c>
      <c r="H5927" s="3" t="str">
        <f>VLOOKUP($A5927&amp;$C5927&amp;$B5927,Mapping!$C:$G,3,0)</f>
        <v>Beauty</v>
      </c>
      <c r="I5927" t="str">
        <f>VLOOKUP($A5927&amp;$C5927&amp;$B5927,Mapping!$C:$G,4,0)</f>
        <v>ROC</v>
      </c>
      <c r="J5927" t="str">
        <f t="shared" si="92"/>
        <v>RoC Wrinkle</v>
      </c>
      <c r="K5927" t="str">
        <f>VLOOKUP($A5927&amp;$C5927&amp;$B5927,Mapping!$C:$G,5,0)</f>
        <v>Adult Skin Care</v>
      </c>
      <c r="L5927" t="str">
        <f>VLOOKUP(J5927&amp;H5927,Mapping!J:K,2,0)</f>
        <v>ROC FACIAL-OLD</v>
      </c>
      <c r="M5927" t="str">
        <f>IF(OR(I5927="PIZ BUIN",I5927="LISTERINE"),VLOOKUP(E5927,MAPEO!C:D,2,0)&amp;" "&amp;H5927,VLOOKUP(E5927,MAPEO!C:D,2,0))</f>
        <v>RoC Facial Others</v>
      </c>
      <c r="N5927" t="str">
        <f>VLOOKUP(F5927,MD!A:B,2,0)</f>
        <v>YTD 2015</v>
      </c>
    </row>
    <row r="5928" spans="1:14">
      <c r="A5928" t="s">
        <v>133</v>
      </c>
      <c r="B5928" t="s">
        <v>0</v>
      </c>
      <c r="C5928" t="s">
        <v>268</v>
      </c>
      <c r="D5928" t="s">
        <v>244</v>
      </c>
      <c r="E5928" t="s">
        <v>770</v>
      </c>
      <c r="F5928" t="s">
        <v>104</v>
      </c>
      <c r="G5928" s="3">
        <v>-34815.1</v>
      </c>
      <c r="H5928" s="3" t="str">
        <f>VLOOKUP($A5928&amp;$C5928&amp;$B5928,Mapping!$C:$G,3,0)</f>
        <v>Beauty</v>
      </c>
      <c r="I5928" t="str">
        <f>VLOOKUP($A5928&amp;$C5928&amp;$B5928,Mapping!$C:$G,4,0)</f>
        <v>ROC</v>
      </c>
      <c r="J5928" t="str">
        <f t="shared" si="92"/>
        <v>RoC Wrinkle</v>
      </c>
      <c r="K5928" t="str">
        <f>VLOOKUP($A5928&amp;$C5928&amp;$B5928,Mapping!$C:$G,5,0)</f>
        <v>Adult Skin Care</v>
      </c>
      <c r="L5928" t="str">
        <f>VLOOKUP(J5928&amp;H5928,Mapping!J:K,2,0)</f>
        <v>ROC FACIAL-OLD</v>
      </c>
      <c r="M5928" t="str">
        <f>IF(OR(I5928="PIZ BUIN",I5928="LISTERINE"),VLOOKUP(E5928,MAPEO!C:D,2,0)&amp;" "&amp;H5928,VLOOKUP(E5928,MAPEO!C:D,2,0))</f>
        <v>RoC Facial Others</v>
      </c>
      <c r="N5928" t="str">
        <f>VLOOKUP(F5928,MD!A:B,2,0)</f>
        <v>YTD 2015</v>
      </c>
    </row>
    <row r="5929" spans="1:14">
      <c r="A5929" t="s">
        <v>133</v>
      </c>
      <c r="B5929" t="s">
        <v>0</v>
      </c>
      <c r="C5929" t="s">
        <v>268</v>
      </c>
      <c r="D5929" t="s">
        <v>244</v>
      </c>
      <c r="E5929" t="s">
        <v>770</v>
      </c>
      <c r="F5929" t="s">
        <v>105</v>
      </c>
      <c r="G5929" s="3">
        <v>-21031.71</v>
      </c>
      <c r="H5929" s="3" t="str">
        <f>VLOOKUP($A5929&amp;$C5929&amp;$B5929,Mapping!$C:$G,3,0)</f>
        <v>Beauty</v>
      </c>
      <c r="I5929" t="str">
        <f>VLOOKUP($A5929&amp;$C5929&amp;$B5929,Mapping!$C:$G,4,0)</f>
        <v>ROC</v>
      </c>
      <c r="J5929" t="str">
        <f t="shared" si="92"/>
        <v>RoC Wrinkle</v>
      </c>
      <c r="K5929" t="str">
        <f>VLOOKUP($A5929&amp;$C5929&amp;$B5929,Mapping!$C:$G,5,0)</f>
        <v>Adult Skin Care</v>
      </c>
      <c r="L5929" t="str">
        <f>VLOOKUP(J5929&amp;H5929,Mapping!J:K,2,0)</f>
        <v>ROC FACIAL-OLD</v>
      </c>
      <c r="M5929" t="str">
        <f>IF(OR(I5929="PIZ BUIN",I5929="LISTERINE"),VLOOKUP(E5929,MAPEO!C:D,2,0)&amp;" "&amp;H5929,VLOOKUP(E5929,MAPEO!C:D,2,0))</f>
        <v>RoC Facial Others</v>
      </c>
      <c r="N5929" t="str">
        <f>VLOOKUP(F5929,MD!A:B,2,0)</f>
        <v>YTD 2015</v>
      </c>
    </row>
    <row r="5930" spans="1:14">
      <c r="A5930" t="s">
        <v>133</v>
      </c>
      <c r="B5930" t="s">
        <v>0</v>
      </c>
      <c r="C5930" t="s">
        <v>268</v>
      </c>
      <c r="D5930" t="s">
        <v>244</v>
      </c>
      <c r="E5930" t="s">
        <v>770</v>
      </c>
      <c r="F5930" t="s">
        <v>106</v>
      </c>
      <c r="G5930" s="3">
        <v>-32564.639999999999</v>
      </c>
      <c r="H5930" s="3" t="str">
        <f>VLOOKUP($A5930&amp;$C5930&amp;$B5930,Mapping!$C:$G,3,0)</f>
        <v>Beauty</v>
      </c>
      <c r="I5930" t="str">
        <f>VLOOKUP($A5930&amp;$C5930&amp;$B5930,Mapping!$C:$G,4,0)</f>
        <v>ROC</v>
      </c>
      <c r="J5930" t="str">
        <f t="shared" si="92"/>
        <v>RoC Wrinkle</v>
      </c>
      <c r="K5930" t="str">
        <f>VLOOKUP($A5930&amp;$C5930&amp;$B5930,Mapping!$C:$G,5,0)</f>
        <v>Adult Skin Care</v>
      </c>
      <c r="L5930" t="str">
        <f>VLOOKUP(J5930&amp;H5930,Mapping!J:K,2,0)</f>
        <v>ROC FACIAL-OLD</v>
      </c>
      <c r="M5930" t="str">
        <f>IF(OR(I5930="PIZ BUIN",I5930="LISTERINE"),VLOOKUP(E5930,MAPEO!C:D,2,0)&amp;" "&amp;H5930,VLOOKUP(E5930,MAPEO!C:D,2,0))</f>
        <v>RoC Facial Others</v>
      </c>
      <c r="N5930" t="str">
        <f>VLOOKUP(F5930,MD!A:B,2,0)</f>
        <v>YTD 2015</v>
      </c>
    </row>
    <row r="5931" spans="1:14">
      <c r="A5931" t="s">
        <v>133</v>
      </c>
      <c r="B5931" t="s">
        <v>0</v>
      </c>
      <c r="C5931" t="s">
        <v>268</v>
      </c>
      <c r="D5931" t="s">
        <v>244</v>
      </c>
      <c r="E5931" t="s">
        <v>770</v>
      </c>
      <c r="F5931" t="s">
        <v>108</v>
      </c>
      <c r="G5931" s="3">
        <v>-24702.18</v>
      </c>
      <c r="H5931" s="3" t="str">
        <f>VLOOKUP($A5931&amp;$C5931&amp;$B5931,Mapping!$C:$G,3,0)</f>
        <v>Beauty</v>
      </c>
      <c r="I5931" t="str">
        <f>VLOOKUP($A5931&amp;$C5931&amp;$B5931,Mapping!$C:$G,4,0)</f>
        <v>ROC</v>
      </c>
      <c r="J5931" t="str">
        <f t="shared" si="92"/>
        <v>RoC Wrinkle</v>
      </c>
      <c r="K5931" t="str">
        <f>VLOOKUP($A5931&amp;$C5931&amp;$B5931,Mapping!$C:$G,5,0)</f>
        <v>Adult Skin Care</v>
      </c>
      <c r="L5931" t="str">
        <f>VLOOKUP(J5931&amp;H5931,Mapping!J:K,2,0)</f>
        <v>ROC FACIAL-OLD</v>
      </c>
      <c r="M5931" t="str">
        <f>IF(OR(I5931="PIZ BUIN",I5931="LISTERINE"),VLOOKUP(E5931,MAPEO!C:D,2,0)&amp;" "&amp;H5931,VLOOKUP(E5931,MAPEO!C:D,2,0))</f>
        <v>RoC Facial Others</v>
      </c>
      <c r="N5931">
        <f>VLOOKUP(F5931,MD!A:B,2,0)</f>
        <v>0</v>
      </c>
    </row>
    <row r="5932" spans="1:14">
      <c r="A5932" t="s">
        <v>133</v>
      </c>
      <c r="B5932" t="s">
        <v>0</v>
      </c>
      <c r="C5932" t="s">
        <v>268</v>
      </c>
      <c r="D5932" t="s">
        <v>244</v>
      </c>
      <c r="E5932" t="s">
        <v>770</v>
      </c>
      <c r="F5932" t="s">
        <v>109</v>
      </c>
      <c r="G5932" s="3">
        <v>-5575.58</v>
      </c>
      <c r="H5932" s="3" t="str">
        <f>VLOOKUP($A5932&amp;$C5932&amp;$B5932,Mapping!$C:$G,3,0)</f>
        <v>Beauty</v>
      </c>
      <c r="I5932" t="str">
        <f>VLOOKUP($A5932&amp;$C5932&amp;$B5932,Mapping!$C:$G,4,0)</f>
        <v>ROC</v>
      </c>
      <c r="J5932" t="str">
        <f t="shared" si="92"/>
        <v>RoC Wrinkle</v>
      </c>
      <c r="K5932" t="str">
        <f>VLOOKUP($A5932&amp;$C5932&amp;$B5932,Mapping!$C:$G,5,0)</f>
        <v>Adult Skin Care</v>
      </c>
      <c r="L5932" t="str">
        <f>VLOOKUP(J5932&amp;H5932,Mapping!J:K,2,0)</f>
        <v>ROC FACIAL-OLD</v>
      </c>
      <c r="M5932" t="str">
        <f>IF(OR(I5932="PIZ BUIN",I5932="LISTERINE"),VLOOKUP(E5932,MAPEO!C:D,2,0)&amp;" "&amp;H5932,VLOOKUP(E5932,MAPEO!C:D,2,0))</f>
        <v>RoC Facial Others</v>
      </c>
      <c r="N5932">
        <f>VLOOKUP(F5932,MD!A:B,2,0)</f>
        <v>0</v>
      </c>
    </row>
    <row r="5933" spans="1:14">
      <c r="A5933" t="s">
        <v>133</v>
      </c>
      <c r="B5933" t="s">
        <v>0</v>
      </c>
      <c r="C5933" t="s">
        <v>268</v>
      </c>
      <c r="D5933" t="s">
        <v>244</v>
      </c>
      <c r="E5933" t="s">
        <v>770</v>
      </c>
      <c r="F5933" t="s">
        <v>110</v>
      </c>
      <c r="G5933" s="3">
        <v>-14488.29</v>
      </c>
      <c r="H5933" s="3" t="str">
        <f>VLOOKUP($A5933&amp;$C5933&amp;$B5933,Mapping!$C:$G,3,0)</f>
        <v>Beauty</v>
      </c>
      <c r="I5933" t="str">
        <f>VLOOKUP($A5933&amp;$C5933&amp;$B5933,Mapping!$C:$G,4,0)</f>
        <v>ROC</v>
      </c>
      <c r="J5933" t="str">
        <f t="shared" si="92"/>
        <v>RoC Wrinkle</v>
      </c>
      <c r="K5933" t="str">
        <f>VLOOKUP($A5933&amp;$C5933&amp;$B5933,Mapping!$C:$G,5,0)</f>
        <v>Adult Skin Care</v>
      </c>
      <c r="L5933" t="str">
        <f>VLOOKUP(J5933&amp;H5933,Mapping!J:K,2,0)</f>
        <v>ROC FACIAL-OLD</v>
      </c>
      <c r="M5933" t="str">
        <f>IF(OR(I5933="PIZ BUIN",I5933="LISTERINE"),VLOOKUP(E5933,MAPEO!C:D,2,0)&amp;" "&amp;H5933,VLOOKUP(E5933,MAPEO!C:D,2,0))</f>
        <v>RoC Facial Others</v>
      </c>
      <c r="N5933">
        <f>VLOOKUP(F5933,MD!A:B,2,0)</f>
        <v>0</v>
      </c>
    </row>
    <row r="5934" spans="1:14">
      <c r="A5934" t="s">
        <v>133</v>
      </c>
      <c r="B5934" t="s">
        <v>0</v>
      </c>
      <c r="C5934" t="s">
        <v>268</v>
      </c>
      <c r="D5934" t="s">
        <v>244</v>
      </c>
      <c r="E5934" t="s">
        <v>770</v>
      </c>
      <c r="F5934" t="s">
        <v>111</v>
      </c>
      <c r="G5934" s="3">
        <v>-9147.69</v>
      </c>
      <c r="H5934" s="3" t="str">
        <f>VLOOKUP($A5934&amp;$C5934&amp;$B5934,Mapping!$C:$G,3,0)</f>
        <v>Beauty</v>
      </c>
      <c r="I5934" t="str">
        <f>VLOOKUP($A5934&amp;$C5934&amp;$B5934,Mapping!$C:$G,4,0)</f>
        <v>ROC</v>
      </c>
      <c r="J5934" t="str">
        <f t="shared" si="92"/>
        <v>RoC Wrinkle</v>
      </c>
      <c r="K5934" t="str">
        <f>VLOOKUP($A5934&amp;$C5934&amp;$B5934,Mapping!$C:$G,5,0)</f>
        <v>Adult Skin Care</v>
      </c>
      <c r="L5934" t="str">
        <f>VLOOKUP(J5934&amp;H5934,Mapping!J:K,2,0)</f>
        <v>ROC FACIAL-OLD</v>
      </c>
      <c r="M5934" t="str">
        <f>IF(OR(I5934="PIZ BUIN",I5934="LISTERINE"),VLOOKUP(E5934,MAPEO!C:D,2,0)&amp;" "&amp;H5934,VLOOKUP(E5934,MAPEO!C:D,2,0))</f>
        <v>RoC Facial Others</v>
      </c>
      <c r="N5934">
        <f>VLOOKUP(F5934,MD!A:B,2,0)</f>
        <v>0</v>
      </c>
    </row>
    <row r="5935" spans="1:14">
      <c r="A5935" t="s">
        <v>133</v>
      </c>
      <c r="B5935" t="s">
        <v>0</v>
      </c>
      <c r="C5935" t="s">
        <v>268</v>
      </c>
      <c r="D5935" t="s">
        <v>244</v>
      </c>
      <c r="E5935" t="s">
        <v>770</v>
      </c>
      <c r="F5935" t="s">
        <v>114</v>
      </c>
      <c r="G5935" s="3">
        <v>-26746.37</v>
      </c>
      <c r="H5935" s="3" t="str">
        <f>VLOOKUP($A5935&amp;$C5935&amp;$B5935,Mapping!$C:$G,3,0)</f>
        <v>Beauty</v>
      </c>
      <c r="I5935" t="str">
        <f>VLOOKUP($A5935&amp;$C5935&amp;$B5935,Mapping!$C:$G,4,0)</f>
        <v>ROC</v>
      </c>
      <c r="J5935" t="str">
        <f t="shared" si="92"/>
        <v>RoC Wrinkle</v>
      </c>
      <c r="K5935" t="str">
        <f>VLOOKUP($A5935&amp;$C5935&amp;$B5935,Mapping!$C:$G,5,0)</f>
        <v>Adult Skin Care</v>
      </c>
      <c r="L5935" t="str">
        <f>VLOOKUP(J5935&amp;H5935,Mapping!J:K,2,0)</f>
        <v>ROC FACIAL-OLD</v>
      </c>
      <c r="M5935" t="str">
        <f>IF(OR(I5935="PIZ BUIN",I5935="LISTERINE"),VLOOKUP(E5935,MAPEO!C:D,2,0)&amp;" "&amp;H5935,VLOOKUP(E5935,MAPEO!C:D,2,0))</f>
        <v>RoC Facial Others</v>
      </c>
      <c r="N5935">
        <f>VLOOKUP(F5935,MD!A:B,2,0)</f>
        <v>0</v>
      </c>
    </row>
    <row r="5936" spans="1:14">
      <c r="A5936" t="s">
        <v>133</v>
      </c>
      <c r="B5936" t="s">
        <v>0</v>
      </c>
      <c r="C5936" t="s">
        <v>268</v>
      </c>
      <c r="D5936" t="s">
        <v>244</v>
      </c>
      <c r="E5936" t="s">
        <v>770</v>
      </c>
      <c r="F5936" t="s">
        <v>115</v>
      </c>
      <c r="G5936" s="3">
        <v>-3615.58</v>
      </c>
      <c r="H5936" s="3" t="str">
        <f>VLOOKUP($A5936&amp;$C5936&amp;$B5936,Mapping!$C:$G,3,0)</f>
        <v>Beauty</v>
      </c>
      <c r="I5936" t="str">
        <f>VLOOKUP($A5936&amp;$C5936&amp;$B5936,Mapping!$C:$G,4,0)</f>
        <v>ROC</v>
      </c>
      <c r="J5936" t="str">
        <f t="shared" si="92"/>
        <v>RoC Wrinkle</v>
      </c>
      <c r="K5936" t="str">
        <f>VLOOKUP($A5936&amp;$C5936&amp;$B5936,Mapping!$C:$G,5,0)</f>
        <v>Adult Skin Care</v>
      </c>
      <c r="L5936" t="str">
        <f>VLOOKUP(J5936&amp;H5936,Mapping!J:K,2,0)</f>
        <v>ROC FACIAL-OLD</v>
      </c>
      <c r="M5936" t="str">
        <f>IF(OR(I5936="PIZ BUIN",I5936="LISTERINE"),VLOOKUP(E5936,MAPEO!C:D,2,0)&amp;" "&amp;H5936,VLOOKUP(E5936,MAPEO!C:D,2,0))</f>
        <v>RoC Facial Others</v>
      </c>
      <c r="N5936" t="str">
        <f>VLOOKUP(F5936,MD!A:B,2,0)</f>
        <v>YTD 2016</v>
      </c>
    </row>
    <row r="5937" spans="1:14">
      <c r="A5937" t="s">
        <v>133</v>
      </c>
      <c r="B5937" t="s">
        <v>0</v>
      </c>
      <c r="C5937" t="s">
        <v>268</v>
      </c>
      <c r="D5937" t="s">
        <v>244</v>
      </c>
      <c r="E5937" t="s">
        <v>770</v>
      </c>
      <c r="F5937" t="s">
        <v>117</v>
      </c>
      <c r="G5937" s="3">
        <v>-6828.16</v>
      </c>
      <c r="H5937" s="3" t="str">
        <f>VLOOKUP($A5937&amp;$C5937&amp;$B5937,Mapping!$C:$G,3,0)</f>
        <v>Beauty</v>
      </c>
      <c r="I5937" t="str">
        <f>VLOOKUP($A5937&amp;$C5937&amp;$B5937,Mapping!$C:$G,4,0)</f>
        <v>ROC</v>
      </c>
      <c r="J5937" t="str">
        <f t="shared" si="92"/>
        <v>RoC Wrinkle</v>
      </c>
      <c r="K5937" t="str">
        <f>VLOOKUP($A5937&amp;$C5937&amp;$B5937,Mapping!$C:$G,5,0)</f>
        <v>Adult Skin Care</v>
      </c>
      <c r="L5937" t="str">
        <f>VLOOKUP(J5937&amp;H5937,Mapping!J:K,2,0)</f>
        <v>ROC FACIAL-OLD</v>
      </c>
      <c r="M5937" t="str">
        <f>IF(OR(I5937="PIZ BUIN",I5937="LISTERINE"),VLOOKUP(E5937,MAPEO!C:D,2,0)&amp;" "&amp;H5937,VLOOKUP(E5937,MAPEO!C:D,2,0))</f>
        <v>RoC Facial Others</v>
      </c>
      <c r="N5937" t="str">
        <f>VLOOKUP(F5937,MD!A:B,2,0)</f>
        <v>YTD 2016</v>
      </c>
    </row>
    <row r="5938" spans="1:14">
      <c r="A5938" t="s">
        <v>133</v>
      </c>
      <c r="B5938" t="s">
        <v>0</v>
      </c>
      <c r="C5938" t="s">
        <v>268</v>
      </c>
      <c r="D5938" t="s">
        <v>244</v>
      </c>
      <c r="E5938" t="s">
        <v>770</v>
      </c>
      <c r="F5938" t="s">
        <v>118</v>
      </c>
      <c r="G5938" s="3">
        <v>-5097.21</v>
      </c>
      <c r="H5938" s="3" t="str">
        <f>VLOOKUP($A5938&amp;$C5938&amp;$B5938,Mapping!$C:$G,3,0)</f>
        <v>Beauty</v>
      </c>
      <c r="I5938" t="str">
        <f>VLOOKUP($A5938&amp;$C5938&amp;$B5938,Mapping!$C:$G,4,0)</f>
        <v>ROC</v>
      </c>
      <c r="J5938" t="str">
        <f t="shared" si="92"/>
        <v>RoC Wrinkle</v>
      </c>
      <c r="K5938" t="str">
        <f>VLOOKUP($A5938&amp;$C5938&amp;$B5938,Mapping!$C:$G,5,0)</f>
        <v>Adult Skin Care</v>
      </c>
      <c r="L5938" t="str">
        <f>VLOOKUP(J5938&amp;H5938,Mapping!J:K,2,0)</f>
        <v>ROC FACIAL-OLD</v>
      </c>
      <c r="M5938" t="str">
        <f>IF(OR(I5938="PIZ BUIN",I5938="LISTERINE"),VLOOKUP(E5938,MAPEO!C:D,2,0)&amp;" "&amp;H5938,VLOOKUP(E5938,MAPEO!C:D,2,0))</f>
        <v>RoC Facial Others</v>
      </c>
      <c r="N5938" t="str">
        <f>VLOOKUP(F5938,MD!A:B,2,0)</f>
        <v>YTD 2016</v>
      </c>
    </row>
    <row r="5939" spans="1:14">
      <c r="A5939" t="s">
        <v>133</v>
      </c>
      <c r="B5939" t="s">
        <v>0</v>
      </c>
      <c r="C5939" t="s">
        <v>268</v>
      </c>
      <c r="D5939" t="s">
        <v>458</v>
      </c>
      <c r="E5939" t="s">
        <v>771</v>
      </c>
      <c r="F5939" t="s">
        <v>96</v>
      </c>
      <c r="G5939" s="3">
        <v>219738.96</v>
      </c>
      <c r="H5939" s="3" t="str">
        <f>VLOOKUP($A5939&amp;$C5939&amp;$B5939,Mapping!$C:$G,3,0)</f>
        <v>Beauty</v>
      </c>
      <c r="I5939" t="str">
        <f>VLOOKUP($A5939&amp;$C5939&amp;$B5939,Mapping!$C:$G,4,0)</f>
        <v>ROC</v>
      </c>
      <c r="J5939" t="str">
        <f t="shared" si="92"/>
        <v>RoC Sun Care BODY</v>
      </c>
      <c r="K5939" t="str">
        <f>VLOOKUP($A5939&amp;$C5939&amp;$B5939,Mapping!$C:$G,5,0)</f>
        <v>Adult Skin Care</v>
      </c>
      <c r="L5939" t="str">
        <f>VLOOKUP(J5939&amp;H5939,Mapping!J:K,2,0)</f>
        <v>ROC SUN CARE</v>
      </c>
      <c r="M5939" t="str">
        <f>IF(OR(I5939="PIZ BUIN",I5939="LISTERINE"),VLOOKUP(E5939,MAPEO!C:D,2,0)&amp;" "&amp;H5939,VLOOKUP(E5939,MAPEO!C:D,2,0))</f>
        <v>RoC Sun Protection</v>
      </c>
      <c r="N5939" t="str">
        <f>VLOOKUP(F5939,MD!A:B,2,0)</f>
        <v>YTD 2015</v>
      </c>
    </row>
    <row r="5940" spans="1:14">
      <c r="A5940" t="s">
        <v>133</v>
      </c>
      <c r="B5940" t="s">
        <v>0</v>
      </c>
      <c r="C5940" t="s">
        <v>268</v>
      </c>
      <c r="D5940" t="s">
        <v>458</v>
      </c>
      <c r="E5940" t="s">
        <v>771</v>
      </c>
      <c r="F5940" t="s">
        <v>97</v>
      </c>
      <c r="G5940" s="3">
        <v>50520.98</v>
      </c>
      <c r="H5940" s="3" t="str">
        <f>VLOOKUP($A5940&amp;$C5940&amp;$B5940,Mapping!$C:$G,3,0)</f>
        <v>Beauty</v>
      </c>
      <c r="I5940" t="str">
        <f>VLOOKUP($A5940&amp;$C5940&amp;$B5940,Mapping!$C:$G,4,0)</f>
        <v>ROC</v>
      </c>
      <c r="J5940" t="str">
        <f t="shared" si="92"/>
        <v>RoC Sun Care BODY</v>
      </c>
      <c r="K5940" t="str">
        <f>VLOOKUP($A5940&amp;$C5940&amp;$B5940,Mapping!$C:$G,5,0)</f>
        <v>Adult Skin Care</v>
      </c>
      <c r="L5940" t="str">
        <f>VLOOKUP(J5940&amp;H5940,Mapping!J:K,2,0)</f>
        <v>ROC SUN CARE</v>
      </c>
      <c r="M5940" t="str">
        <f>IF(OR(I5940="PIZ BUIN",I5940="LISTERINE"),VLOOKUP(E5940,MAPEO!C:D,2,0)&amp;" "&amp;H5940,VLOOKUP(E5940,MAPEO!C:D,2,0))</f>
        <v>RoC Sun Protection</v>
      </c>
      <c r="N5940" t="str">
        <f>VLOOKUP(F5940,MD!A:B,2,0)</f>
        <v>YTD 2015</v>
      </c>
    </row>
    <row r="5941" spans="1:14">
      <c r="A5941" t="s">
        <v>133</v>
      </c>
      <c r="B5941" t="s">
        <v>0</v>
      </c>
      <c r="C5941" t="s">
        <v>268</v>
      </c>
      <c r="D5941" t="s">
        <v>458</v>
      </c>
      <c r="E5941" t="s">
        <v>771</v>
      </c>
      <c r="F5941" t="s">
        <v>101</v>
      </c>
      <c r="G5941" s="3">
        <v>25491.26</v>
      </c>
      <c r="H5941" s="3" t="str">
        <f>VLOOKUP($A5941&amp;$C5941&amp;$B5941,Mapping!$C:$G,3,0)</f>
        <v>Beauty</v>
      </c>
      <c r="I5941" t="str">
        <f>VLOOKUP($A5941&amp;$C5941&amp;$B5941,Mapping!$C:$G,4,0)</f>
        <v>ROC</v>
      </c>
      <c r="J5941" t="str">
        <f t="shared" ref="J5941:J6004" si="93">IF(OR(C5941="ROC",C5941="COMPEED"),E5941,D5941)</f>
        <v>RoC Sun Care BODY</v>
      </c>
      <c r="K5941" t="str">
        <f>VLOOKUP($A5941&amp;$C5941&amp;$B5941,Mapping!$C:$G,5,0)</f>
        <v>Adult Skin Care</v>
      </c>
      <c r="L5941" t="str">
        <f>VLOOKUP(J5941&amp;H5941,Mapping!J:K,2,0)</f>
        <v>ROC SUN CARE</v>
      </c>
      <c r="M5941" t="str">
        <f>IF(OR(I5941="PIZ BUIN",I5941="LISTERINE"),VLOOKUP(E5941,MAPEO!C:D,2,0)&amp;" "&amp;H5941,VLOOKUP(E5941,MAPEO!C:D,2,0))</f>
        <v>RoC Sun Protection</v>
      </c>
      <c r="N5941" t="str">
        <f>VLOOKUP(F5941,MD!A:B,2,0)</f>
        <v>YTD 2015</v>
      </c>
    </row>
    <row r="5942" spans="1:14">
      <c r="A5942" t="s">
        <v>133</v>
      </c>
      <c r="B5942" t="s">
        <v>0</v>
      </c>
      <c r="C5942" t="s">
        <v>268</v>
      </c>
      <c r="D5942" t="s">
        <v>458</v>
      </c>
      <c r="E5942" t="s">
        <v>771</v>
      </c>
      <c r="F5942" t="s">
        <v>104</v>
      </c>
      <c r="G5942" s="3">
        <v>52557.98</v>
      </c>
      <c r="H5942" s="3" t="str">
        <f>VLOOKUP($A5942&amp;$C5942&amp;$B5942,Mapping!$C:$G,3,0)</f>
        <v>Beauty</v>
      </c>
      <c r="I5942" t="str">
        <f>VLOOKUP($A5942&amp;$C5942&amp;$B5942,Mapping!$C:$G,4,0)</f>
        <v>ROC</v>
      </c>
      <c r="J5942" t="str">
        <f t="shared" si="93"/>
        <v>RoC Sun Care BODY</v>
      </c>
      <c r="K5942" t="str">
        <f>VLOOKUP($A5942&amp;$C5942&amp;$B5942,Mapping!$C:$G,5,0)</f>
        <v>Adult Skin Care</v>
      </c>
      <c r="L5942" t="str">
        <f>VLOOKUP(J5942&amp;H5942,Mapping!J:K,2,0)</f>
        <v>ROC SUN CARE</v>
      </c>
      <c r="M5942" t="str">
        <f>IF(OR(I5942="PIZ BUIN",I5942="LISTERINE"),VLOOKUP(E5942,MAPEO!C:D,2,0)&amp;" "&amp;H5942,VLOOKUP(E5942,MAPEO!C:D,2,0))</f>
        <v>RoC Sun Protection</v>
      </c>
      <c r="N5942" t="str">
        <f>VLOOKUP(F5942,MD!A:B,2,0)</f>
        <v>YTD 2015</v>
      </c>
    </row>
    <row r="5943" spans="1:14">
      <c r="A5943" t="s">
        <v>133</v>
      </c>
      <c r="B5943" t="s">
        <v>0</v>
      </c>
      <c r="C5943" t="s">
        <v>268</v>
      </c>
      <c r="D5943" t="s">
        <v>458</v>
      </c>
      <c r="E5943" t="s">
        <v>771</v>
      </c>
      <c r="F5943" t="s">
        <v>105</v>
      </c>
      <c r="G5943" s="3">
        <v>63938.41</v>
      </c>
      <c r="H5943" s="3" t="str">
        <f>VLOOKUP($A5943&amp;$C5943&amp;$B5943,Mapping!$C:$G,3,0)</f>
        <v>Beauty</v>
      </c>
      <c r="I5943" t="str">
        <f>VLOOKUP($A5943&amp;$C5943&amp;$B5943,Mapping!$C:$G,4,0)</f>
        <v>ROC</v>
      </c>
      <c r="J5943" t="str">
        <f t="shared" si="93"/>
        <v>RoC Sun Care BODY</v>
      </c>
      <c r="K5943" t="str">
        <f>VLOOKUP($A5943&amp;$C5943&amp;$B5943,Mapping!$C:$G,5,0)</f>
        <v>Adult Skin Care</v>
      </c>
      <c r="L5943" t="str">
        <f>VLOOKUP(J5943&amp;H5943,Mapping!J:K,2,0)</f>
        <v>ROC SUN CARE</v>
      </c>
      <c r="M5943" t="str">
        <f>IF(OR(I5943="PIZ BUIN",I5943="LISTERINE"),VLOOKUP(E5943,MAPEO!C:D,2,0)&amp;" "&amp;H5943,VLOOKUP(E5943,MAPEO!C:D,2,0))</f>
        <v>RoC Sun Protection</v>
      </c>
      <c r="N5943" t="str">
        <f>VLOOKUP(F5943,MD!A:B,2,0)</f>
        <v>YTD 2015</v>
      </c>
    </row>
    <row r="5944" spans="1:14">
      <c r="A5944" t="s">
        <v>133</v>
      </c>
      <c r="B5944" t="s">
        <v>0</v>
      </c>
      <c r="C5944" t="s">
        <v>268</v>
      </c>
      <c r="D5944" t="s">
        <v>458</v>
      </c>
      <c r="E5944" t="s">
        <v>771</v>
      </c>
      <c r="F5944" t="s">
        <v>106</v>
      </c>
      <c r="G5944" s="3">
        <v>22172.39</v>
      </c>
      <c r="H5944" s="3" t="str">
        <f>VLOOKUP($A5944&amp;$C5944&amp;$B5944,Mapping!$C:$G,3,0)</f>
        <v>Beauty</v>
      </c>
      <c r="I5944" t="str">
        <f>VLOOKUP($A5944&amp;$C5944&amp;$B5944,Mapping!$C:$G,4,0)</f>
        <v>ROC</v>
      </c>
      <c r="J5944" t="str">
        <f t="shared" si="93"/>
        <v>RoC Sun Care BODY</v>
      </c>
      <c r="K5944" t="str">
        <f>VLOOKUP($A5944&amp;$C5944&amp;$B5944,Mapping!$C:$G,5,0)</f>
        <v>Adult Skin Care</v>
      </c>
      <c r="L5944" t="str">
        <f>VLOOKUP(J5944&amp;H5944,Mapping!J:K,2,0)</f>
        <v>ROC SUN CARE</v>
      </c>
      <c r="M5944" t="str">
        <f>IF(OR(I5944="PIZ BUIN",I5944="LISTERINE"),VLOOKUP(E5944,MAPEO!C:D,2,0)&amp;" "&amp;H5944,VLOOKUP(E5944,MAPEO!C:D,2,0))</f>
        <v>RoC Sun Protection</v>
      </c>
      <c r="N5944" t="str">
        <f>VLOOKUP(F5944,MD!A:B,2,0)</f>
        <v>YTD 2015</v>
      </c>
    </row>
    <row r="5945" spans="1:14">
      <c r="A5945" t="s">
        <v>133</v>
      </c>
      <c r="B5945" t="s">
        <v>0</v>
      </c>
      <c r="C5945" t="s">
        <v>268</v>
      </c>
      <c r="D5945" t="s">
        <v>458</v>
      </c>
      <c r="E5945" t="s">
        <v>771</v>
      </c>
      <c r="F5945" t="s">
        <v>108</v>
      </c>
      <c r="G5945" s="3">
        <v>11348.25</v>
      </c>
      <c r="H5945" s="3" t="str">
        <f>VLOOKUP($A5945&amp;$C5945&amp;$B5945,Mapping!$C:$G,3,0)</f>
        <v>Beauty</v>
      </c>
      <c r="I5945" t="str">
        <f>VLOOKUP($A5945&amp;$C5945&amp;$B5945,Mapping!$C:$G,4,0)</f>
        <v>ROC</v>
      </c>
      <c r="J5945" t="str">
        <f t="shared" si="93"/>
        <v>RoC Sun Care BODY</v>
      </c>
      <c r="K5945" t="str">
        <f>VLOOKUP($A5945&amp;$C5945&amp;$B5945,Mapping!$C:$G,5,0)</f>
        <v>Adult Skin Care</v>
      </c>
      <c r="L5945" t="str">
        <f>VLOOKUP(J5945&amp;H5945,Mapping!J:K,2,0)</f>
        <v>ROC SUN CARE</v>
      </c>
      <c r="M5945" t="str">
        <f>IF(OR(I5945="PIZ BUIN",I5945="LISTERINE"),VLOOKUP(E5945,MAPEO!C:D,2,0)&amp;" "&amp;H5945,VLOOKUP(E5945,MAPEO!C:D,2,0))</f>
        <v>RoC Sun Protection</v>
      </c>
      <c r="N5945">
        <f>VLOOKUP(F5945,MD!A:B,2,0)</f>
        <v>0</v>
      </c>
    </row>
    <row r="5946" spans="1:14">
      <c r="A5946" t="s">
        <v>133</v>
      </c>
      <c r="B5946" t="s">
        <v>0</v>
      </c>
      <c r="C5946" t="s">
        <v>268</v>
      </c>
      <c r="D5946" t="s">
        <v>458</v>
      </c>
      <c r="E5946" t="s">
        <v>771</v>
      </c>
      <c r="F5946" t="s">
        <v>109</v>
      </c>
      <c r="G5946" s="3">
        <v>14776.16</v>
      </c>
      <c r="H5946" s="3" t="str">
        <f>VLOOKUP($A5946&amp;$C5946&amp;$B5946,Mapping!$C:$G,3,0)</f>
        <v>Beauty</v>
      </c>
      <c r="I5946" t="str">
        <f>VLOOKUP($A5946&amp;$C5946&amp;$B5946,Mapping!$C:$G,4,0)</f>
        <v>ROC</v>
      </c>
      <c r="J5946" t="str">
        <f t="shared" si="93"/>
        <v>RoC Sun Care BODY</v>
      </c>
      <c r="K5946" t="str">
        <f>VLOOKUP($A5946&amp;$C5946&amp;$B5946,Mapping!$C:$G,5,0)</f>
        <v>Adult Skin Care</v>
      </c>
      <c r="L5946" t="str">
        <f>VLOOKUP(J5946&amp;H5946,Mapping!J:K,2,0)</f>
        <v>ROC SUN CARE</v>
      </c>
      <c r="M5946" t="str">
        <f>IF(OR(I5946="PIZ BUIN",I5946="LISTERINE"),VLOOKUP(E5946,MAPEO!C:D,2,0)&amp;" "&amp;H5946,VLOOKUP(E5946,MAPEO!C:D,2,0))</f>
        <v>RoC Sun Protection</v>
      </c>
      <c r="N5946">
        <f>VLOOKUP(F5946,MD!A:B,2,0)</f>
        <v>0</v>
      </c>
    </row>
    <row r="5947" spans="1:14">
      <c r="A5947" t="s">
        <v>133</v>
      </c>
      <c r="B5947" t="s">
        <v>0</v>
      </c>
      <c r="C5947" t="s">
        <v>268</v>
      </c>
      <c r="D5947" t="s">
        <v>458</v>
      </c>
      <c r="E5947" t="s">
        <v>771</v>
      </c>
      <c r="F5947" t="s">
        <v>110</v>
      </c>
      <c r="G5947" s="3">
        <v>23034.28</v>
      </c>
      <c r="H5947" s="3" t="str">
        <f>VLOOKUP($A5947&amp;$C5947&amp;$B5947,Mapping!$C:$G,3,0)</f>
        <v>Beauty</v>
      </c>
      <c r="I5947" t="str">
        <f>VLOOKUP($A5947&amp;$C5947&amp;$B5947,Mapping!$C:$G,4,0)</f>
        <v>ROC</v>
      </c>
      <c r="J5947" t="str">
        <f t="shared" si="93"/>
        <v>RoC Sun Care BODY</v>
      </c>
      <c r="K5947" t="str">
        <f>VLOOKUP($A5947&amp;$C5947&amp;$B5947,Mapping!$C:$G,5,0)</f>
        <v>Adult Skin Care</v>
      </c>
      <c r="L5947" t="str">
        <f>VLOOKUP(J5947&amp;H5947,Mapping!J:K,2,0)</f>
        <v>ROC SUN CARE</v>
      </c>
      <c r="M5947" t="str">
        <f>IF(OR(I5947="PIZ BUIN",I5947="LISTERINE"),VLOOKUP(E5947,MAPEO!C:D,2,0)&amp;" "&amp;H5947,VLOOKUP(E5947,MAPEO!C:D,2,0))</f>
        <v>RoC Sun Protection</v>
      </c>
      <c r="N5947">
        <f>VLOOKUP(F5947,MD!A:B,2,0)</f>
        <v>0</v>
      </c>
    </row>
    <row r="5948" spans="1:14">
      <c r="A5948" t="s">
        <v>133</v>
      </c>
      <c r="B5948" t="s">
        <v>0</v>
      </c>
      <c r="C5948" t="s">
        <v>268</v>
      </c>
      <c r="D5948" t="s">
        <v>458</v>
      </c>
      <c r="E5948" t="s">
        <v>771</v>
      </c>
      <c r="F5948" t="s">
        <v>111</v>
      </c>
      <c r="G5948" s="3">
        <v>32449.54</v>
      </c>
      <c r="H5948" s="3" t="str">
        <f>VLOOKUP($A5948&amp;$C5948&amp;$B5948,Mapping!$C:$G,3,0)</f>
        <v>Beauty</v>
      </c>
      <c r="I5948" t="str">
        <f>VLOOKUP($A5948&amp;$C5948&amp;$B5948,Mapping!$C:$G,4,0)</f>
        <v>ROC</v>
      </c>
      <c r="J5948" t="str">
        <f t="shared" si="93"/>
        <v>RoC Sun Care BODY</v>
      </c>
      <c r="K5948" t="str">
        <f>VLOOKUP($A5948&amp;$C5948&amp;$B5948,Mapping!$C:$G,5,0)</f>
        <v>Adult Skin Care</v>
      </c>
      <c r="L5948" t="str">
        <f>VLOOKUP(J5948&amp;H5948,Mapping!J:K,2,0)</f>
        <v>ROC SUN CARE</v>
      </c>
      <c r="M5948" t="str">
        <f>IF(OR(I5948="PIZ BUIN",I5948="LISTERINE"),VLOOKUP(E5948,MAPEO!C:D,2,0)&amp;" "&amp;H5948,VLOOKUP(E5948,MAPEO!C:D,2,0))</f>
        <v>RoC Sun Protection</v>
      </c>
      <c r="N5948">
        <f>VLOOKUP(F5948,MD!A:B,2,0)</f>
        <v>0</v>
      </c>
    </row>
    <row r="5949" spans="1:14">
      <c r="A5949" t="s">
        <v>133</v>
      </c>
      <c r="B5949" t="s">
        <v>0</v>
      </c>
      <c r="C5949" t="s">
        <v>268</v>
      </c>
      <c r="D5949" t="s">
        <v>458</v>
      </c>
      <c r="E5949" t="s">
        <v>771</v>
      </c>
      <c r="F5949" t="s">
        <v>114</v>
      </c>
      <c r="G5949" s="3">
        <v>12035.07</v>
      </c>
      <c r="H5949" s="3" t="str">
        <f>VLOOKUP($A5949&amp;$C5949&amp;$B5949,Mapping!$C:$G,3,0)</f>
        <v>Beauty</v>
      </c>
      <c r="I5949" t="str">
        <f>VLOOKUP($A5949&amp;$C5949&amp;$B5949,Mapping!$C:$G,4,0)</f>
        <v>ROC</v>
      </c>
      <c r="J5949" t="str">
        <f t="shared" si="93"/>
        <v>RoC Sun Care BODY</v>
      </c>
      <c r="K5949" t="str">
        <f>VLOOKUP($A5949&amp;$C5949&amp;$B5949,Mapping!$C:$G,5,0)</f>
        <v>Adult Skin Care</v>
      </c>
      <c r="L5949" t="str">
        <f>VLOOKUP(J5949&amp;H5949,Mapping!J:K,2,0)</f>
        <v>ROC SUN CARE</v>
      </c>
      <c r="M5949" t="str">
        <f>IF(OR(I5949="PIZ BUIN",I5949="LISTERINE"),VLOOKUP(E5949,MAPEO!C:D,2,0)&amp;" "&amp;H5949,VLOOKUP(E5949,MAPEO!C:D,2,0))</f>
        <v>RoC Sun Protection</v>
      </c>
      <c r="N5949">
        <f>VLOOKUP(F5949,MD!A:B,2,0)</f>
        <v>0</v>
      </c>
    </row>
    <row r="5950" spans="1:14">
      <c r="A5950" t="s">
        <v>133</v>
      </c>
      <c r="B5950" t="s">
        <v>0</v>
      </c>
      <c r="C5950" t="s">
        <v>268</v>
      </c>
      <c r="D5950" t="s">
        <v>458</v>
      </c>
      <c r="E5950" t="s">
        <v>771</v>
      </c>
      <c r="F5950" t="s">
        <v>115</v>
      </c>
      <c r="G5950" s="3">
        <v>13257</v>
      </c>
      <c r="H5950" s="3" t="str">
        <f>VLOOKUP($A5950&amp;$C5950&amp;$B5950,Mapping!$C:$G,3,0)</f>
        <v>Beauty</v>
      </c>
      <c r="I5950" t="str">
        <f>VLOOKUP($A5950&amp;$C5950&amp;$B5950,Mapping!$C:$G,4,0)</f>
        <v>ROC</v>
      </c>
      <c r="J5950" t="str">
        <f t="shared" si="93"/>
        <v>RoC Sun Care BODY</v>
      </c>
      <c r="K5950" t="str">
        <f>VLOOKUP($A5950&amp;$C5950&amp;$B5950,Mapping!$C:$G,5,0)</f>
        <v>Adult Skin Care</v>
      </c>
      <c r="L5950" t="str">
        <f>VLOOKUP(J5950&amp;H5950,Mapping!J:K,2,0)</f>
        <v>ROC SUN CARE</v>
      </c>
      <c r="M5950" t="str">
        <f>IF(OR(I5950="PIZ BUIN",I5950="LISTERINE"),VLOOKUP(E5950,MAPEO!C:D,2,0)&amp;" "&amp;H5950,VLOOKUP(E5950,MAPEO!C:D,2,0))</f>
        <v>RoC Sun Protection</v>
      </c>
      <c r="N5950" t="str">
        <f>VLOOKUP(F5950,MD!A:B,2,0)</f>
        <v>YTD 2016</v>
      </c>
    </row>
    <row r="5951" spans="1:14">
      <c r="A5951" t="s">
        <v>133</v>
      </c>
      <c r="B5951" t="s">
        <v>0</v>
      </c>
      <c r="C5951" t="s">
        <v>268</v>
      </c>
      <c r="D5951" t="s">
        <v>458</v>
      </c>
      <c r="E5951" t="s">
        <v>771</v>
      </c>
      <c r="F5951" t="s">
        <v>117</v>
      </c>
      <c r="G5951" s="3">
        <v>13548.83</v>
      </c>
      <c r="H5951" s="3" t="str">
        <f>VLOOKUP($A5951&amp;$C5951&amp;$B5951,Mapping!$C:$G,3,0)</f>
        <v>Beauty</v>
      </c>
      <c r="I5951" t="str">
        <f>VLOOKUP($A5951&amp;$C5951&amp;$B5951,Mapping!$C:$G,4,0)</f>
        <v>ROC</v>
      </c>
      <c r="J5951" t="str">
        <f t="shared" si="93"/>
        <v>RoC Sun Care BODY</v>
      </c>
      <c r="K5951" t="str">
        <f>VLOOKUP($A5951&amp;$C5951&amp;$B5951,Mapping!$C:$G,5,0)</f>
        <v>Adult Skin Care</v>
      </c>
      <c r="L5951" t="str">
        <f>VLOOKUP(J5951&amp;H5951,Mapping!J:K,2,0)</f>
        <v>ROC SUN CARE</v>
      </c>
      <c r="M5951" t="str">
        <f>IF(OR(I5951="PIZ BUIN",I5951="LISTERINE"),VLOOKUP(E5951,MAPEO!C:D,2,0)&amp;" "&amp;H5951,VLOOKUP(E5951,MAPEO!C:D,2,0))</f>
        <v>RoC Sun Protection</v>
      </c>
      <c r="N5951" t="str">
        <f>VLOOKUP(F5951,MD!A:B,2,0)</f>
        <v>YTD 2016</v>
      </c>
    </row>
    <row r="5952" spans="1:14">
      <c r="A5952" t="s">
        <v>133</v>
      </c>
      <c r="B5952" t="s">
        <v>0</v>
      </c>
      <c r="C5952" t="s">
        <v>268</v>
      </c>
      <c r="D5952" t="s">
        <v>458</v>
      </c>
      <c r="E5952" t="s">
        <v>771</v>
      </c>
      <c r="F5952" t="s">
        <v>118</v>
      </c>
      <c r="G5952" s="3">
        <v>34791.14</v>
      </c>
      <c r="H5952" s="3" t="str">
        <f>VLOOKUP($A5952&amp;$C5952&amp;$B5952,Mapping!$C:$G,3,0)</f>
        <v>Beauty</v>
      </c>
      <c r="I5952" t="str">
        <f>VLOOKUP($A5952&amp;$C5952&amp;$B5952,Mapping!$C:$G,4,0)</f>
        <v>ROC</v>
      </c>
      <c r="J5952" t="str">
        <f t="shared" si="93"/>
        <v>RoC Sun Care BODY</v>
      </c>
      <c r="K5952" t="str">
        <f>VLOOKUP($A5952&amp;$C5952&amp;$B5952,Mapping!$C:$G,5,0)</f>
        <v>Adult Skin Care</v>
      </c>
      <c r="L5952" t="str">
        <f>VLOOKUP(J5952&amp;H5952,Mapping!J:K,2,0)</f>
        <v>ROC SUN CARE</v>
      </c>
      <c r="M5952" t="str">
        <f>IF(OR(I5952="PIZ BUIN",I5952="LISTERINE"),VLOOKUP(E5952,MAPEO!C:D,2,0)&amp;" "&amp;H5952,VLOOKUP(E5952,MAPEO!C:D,2,0))</f>
        <v>RoC Sun Protection</v>
      </c>
      <c r="N5952" t="str">
        <f>VLOOKUP(F5952,MD!A:B,2,0)</f>
        <v>YTD 2016</v>
      </c>
    </row>
    <row r="5953" spans="1:14">
      <c r="A5953" t="s">
        <v>133</v>
      </c>
      <c r="B5953" t="s">
        <v>0</v>
      </c>
      <c r="C5953" t="s">
        <v>268</v>
      </c>
      <c r="D5953" t="s">
        <v>458</v>
      </c>
      <c r="E5953" t="s">
        <v>772</v>
      </c>
      <c r="F5953" t="s">
        <v>96</v>
      </c>
      <c r="G5953" s="3">
        <v>75764.14</v>
      </c>
      <c r="H5953" s="3" t="str">
        <f>VLOOKUP($A5953&amp;$C5953&amp;$B5953,Mapping!$C:$G,3,0)</f>
        <v>Beauty</v>
      </c>
      <c r="I5953" t="str">
        <f>VLOOKUP($A5953&amp;$C5953&amp;$B5953,Mapping!$C:$G,4,0)</f>
        <v>ROC</v>
      </c>
      <c r="J5953" t="str">
        <f t="shared" si="93"/>
        <v>RoC Sun Care FACIAL</v>
      </c>
      <c r="K5953" t="str">
        <f>VLOOKUP($A5953&amp;$C5953&amp;$B5953,Mapping!$C:$G,5,0)</f>
        <v>Adult Skin Care</v>
      </c>
      <c r="L5953" t="str">
        <f>VLOOKUP(J5953&amp;H5953,Mapping!J:K,2,0)</f>
        <v>ROC SUN CARE</v>
      </c>
      <c r="M5953" t="str">
        <f>IF(OR(I5953="PIZ BUIN",I5953="LISTERINE"),VLOOKUP(E5953,MAPEO!C:D,2,0)&amp;" "&amp;H5953,VLOOKUP(E5953,MAPEO!C:D,2,0))</f>
        <v>RoC Sun Protection</v>
      </c>
      <c r="N5953" t="str">
        <f>VLOOKUP(F5953,MD!A:B,2,0)</f>
        <v>YTD 2015</v>
      </c>
    </row>
    <row r="5954" spans="1:14">
      <c r="A5954" t="s">
        <v>133</v>
      </c>
      <c r="B5954" t="s">
        <v>0</v>
      </c>
      <c r="C5954" t="s">
        <v>268</v>
      </c>
      <c r="D5954" t="s">
        <v>458</v>
      </c>
      <c r="E5954" t="s">
        <v>772</v>
      </c>
      <c r="F5954" t="s">
        <v>97</v>
      </c>
      <c r="G5954" s="3">
        <v>19957.240000000002</v>
      </c>
      <c r="H5954" s="3" t="str">
        <f>VLOOKUP($A5954&amp;$C5954&amp;$B5954,Mapping!$C:$G,3,0)</f>
        <v>Beauty</v>
      </c>
      <c r="I5954" t="str">
        <f>VLOOKUP($A5954&amp;$C5954&amp;$B5954,Mapping!$C:$G,4,0)</f>
        <v>ROC</v>
      </c>
      <c r="J5954" t="str">
        <f t="shared" si="93"/>
        <v>RoC Sun Care FACIAL</v>
      </c>
      <c r="K5954" t="str">
        <f>VLOOKUP($A5954&amp;$C5954&amp;$B5954,Mapping!$C:$G,5,0)</f>
        <v>Adult Skin Care</v>
      </c>
      <c r="L5954" t="str">
        <f>VLOOKUP(J5954&amp;H5954,Mapping!J:K,2,0)</f>
        <v>ROC SUN CARE</v>
      </c>
      <c r="M5954" t="str">
        <f>IF(OR(I5954="PIZ BUIN",I5954="LISTERINE"),VLOOKUP(E5954,MAPEO!C:D,2,0)&amp;" "&amp;H5954,VLOOKUP(E5954,MAPEO!C:D,2,0))</f>
        <v>RoC Sun Protection</v>
      </c>
      <c r="N5954" t="str">
        <f>VLOOKUP(F5954,MD!A:B,2,0)</f>
        <v>YTD 2015</v>
      </c>
    </row>
    <row r="5955" spans="1:14">
      <c r="A5955" t="s">
        <v>133</v>
      </c>
      <c r="B5955" t="s">
        <v>0</v>
      </c>
      <c r="C5955" t="s">
        <v>268</v>
      </c>
      <c r="D5955" t="s">
        <v>458</v>
      </c>
      <c r="E5955" t="s">
        <v>772</v>
      </c>
      <c r="F5955" t="s">
        <v>101</v>
      </c>
      <c r="G5955" s="3">
        <v>5903</v>
      </c>
      <c r="H5955" s="3" t="str">
        <f>VLOOKUP($A5955&amp;$C5955&amp;$B5955,Mapping!$C:$G,3,0)</f>
        <v>Beauty</v>
      </c>
      <c r="I5955" t="str">
        <f>VLOOKUP($A5955&amp;$C5955&amp;$B5955,Mapping!$C:$G,4,0)</f>
        <v>ROC</v>
      </c>
      <c r="J5955" t="str">
        <f t="shared" si="93"/>
        <v>RoC Sun Care FACIAL</v>
      </c>
      <c r="K5955" t="str">
        <f>VLOOKUP($A5955&amp;$C5955&amp;$B5955,Mapping!$C:$G,5,0)</f>
        <v>Adult Skin Care</v>
      </c>
      <c r="L5955" t="str">
        <f>VLOOKUP(J5955&amp;H5955,Mapping!J:K,2,0)</f>
        <v>ROC SUN CARE</v>
      </c>
      <c r="M5955" t="str">
        <f>IF(OR(I5955="PIZ BUIN",I5955="LISTERINE"),VLOOKUP(E5955,MAPEO!C:D,2,0)&amp;" "&amp;H5955,VLOOKUP(E5955,MAPEO!C:D,2,0))</f>
        <v>RoC Sun Protection</v>
      </c>
      <c r="N5955" t="str">
        <f>VLOOKUP(F5955,MD!A:B,2,0)</f>
        <v>YTD 2015</v>
      </c>
    </row>
    <row r="5956" spans="1:14">
      <c r="A5956" t="s">
        <v>133</v>
      </c>
      <c r="B5956" t="s">
        <v>0</v>
      </c>
      <c r="C5956" t="s">
        <v>268</v>
      </c>
      <c r="D5956" t="s">
        <v>458</v>
      </c>
      <c r="E5956" t="s">
        <v>772</v>
      </c>
      <c r="F5956" t="s">
        <v>104</v>
      </c>
      <c r="G5956" s="3">
        <v>14657.49</v>
      </c>
      <c r="H5956" s="3" t="str">
        <f>VLOOKUP($A5956&amp;$C5956&amp;$B5956,Mapping!$C:$G,3,0)</f>
        <v>Beauty</v>
      </c>
      <c r="I5956" t="str">
        <f>VLOOKUP($A5956&amp;$C5956&amp;$B5956,Mapping!$C:$G,4,0)</f>
        <v>ROC</v>
      </c>
      <c r="J5956" t="str">
        <f t="shared" si="93"/>
        <v>RoC Sun Care FACIAL</v>
      </c>
      <c r="K5956" t="str">
        <f>VLOOKUP($A5956&amp;$C5956&amp;$B5956,Mapping!$C:$G,5,0)</f>
        <v>Adult Skin Care</v>
      </c>
      <c r="L5956" t="str">
        <f>VLOOKUP(J5956&amp;H5956,Mapping!J:K,2,0)</f>
        <v>ROC SUN CARE</v>
      </c>
      <c r="M5956" t="str">
        <f>IF(OR(I5956="PIZ BUIN",I5956="LISTERINE"),VLOOKUP(E5956,MAPEO!C:D,2,0)&amp;" "&amp;H5956,VLOOKUP(E5956,MAPEO!C:D,2,0))</f>
        <v>RoC Sun Protection</v>
      </c>
      <c r="N5956" t="str">
        <f>VLOOKUP(F5956,MD!A:B,2,0)</f>
        <v>YTD 2015</v>
      </c>
    </row>
    <row r="5957" spans="1:14">
      <c r="A5957" t="s">
        <v>133</v>
      </c>
      <c r="B5957" t="s">
        <v>0</v>
      </c>
      <c r="C5957" t="s">
        <v>268</v>
      </c>
      <c r="D5957" t="s">
        <v>458</v>
      </c>
      <c r="E5957" t="s">
        <v>772</v>
      </c>
      <c r="F5957" t="s">
        <v>105</v>
      </c>
      <c r="G5957" s="3">
        <v>9628.43</v>
      </c>
      <c r="H5957" s="3" t="str">
        <f>VLOOKUP($A5957&amp;$C5957&amp;$B5957,Mapping!$C:$G,3,0)</f>
        <v>Beauty</v>
      </c>
      <c r="I5957" t="str">
        <f>VLOOKUP($A5957&amp;$C5957&amp;$B5957,Mapping!$C:$G,4,0)</f>
        <v>ROC</v>
      </c>
      <c r="J5957" t="str">
        <f t="shared" si="93"/>
        <v>RoC Sun Care FACIAL</v>
      </c>
      <c r="K5957" t="str">
        <f>VLOOKUP($A5957&amp;$C5957&amp;$B5957,Mapping!$C:$G,5,0)</f>
        <v>Adult Skin Care</v>
      </c>
      <c r="L5957" t="str">
        <f>VLOOKUP(J5957&amp;H5957,Mapping!J:K,2,0)</f>
        <v>ROC SUN CARE</v>
      </c>
      <c r="M5957" t="str">
        <f>IF(OR(I5957="PIZ BUIN",I5957="LISTERINE"),VLOOKUP(E5957,MAPEO!C:D,2,0)&amp;" "&amp;H5957,VLOOKUP(E5957,MAPEO!C:D,2,0))</f>
        <v>RoC Sun Protection</v>
      </c>
      <c r="N5957" t="str">
        <f>VLOOKUP(F5957,MD!A:B,2,0)</f>
        <v>YTD 2015</v>
      </c>
    </row>
    <row r="5958" spans="1:14">
      <c r="A5958" t="s">
        <v>133</v>
      </c>
      <c r="B5958" t="s">
        <v>0</v>
      </c>
      <c r="C5958" t="s">
        <v>268</v>
      </c>
      <c r="D5958" t="s">
        <v>458</v>
      </c>
      <c r="E5958" t="s">
        <v>772</v>
      </c>
      <c r="F5958" t="s">
        <v>106</v>
      </c>
      <c r="G5958" s="3">
        <v>4645.5</v>
      </c>
      <c r="H5958" s="3" t="str">
        <f>VLOOKUP($A5958&amp;$C5958&amp;$B5958,Mapping!$C:$G,3,0)</f>
        <v>Beauty</v>
      </c>
      <c r="I5958" t="str">
        <f>VLOOKUP($A5958&amp;$C5958&amp;$B5958,Mapping!$C:$G,4,0)</f>
        <v>ROC</v>
      </c>
      <c r="J5958" t="str">
        <f t="shared" si="93"/>
        <v>RoC Sun Care FACIAL</v>
      </c>
      <c r="K5958" t="str">
        <f>VLOOKUP($A5958&amp;$C5958&amp;$B5958,Mapping!$C:$G,5,0)</f>
        <v>Adult Skin Care</v>
      </c>
      <c r="L5958" t="str">
        <f>VLOOKUP(J5958&amp;H5958,Mapping!J:K,2,0)</f>
        <v>ROC SUN CARE</v>
      </c>
      <c r="M5958" t="str">
        <f>IF(OR(I5958="PIZ BUIN",I5958="LISTERINE"),VLOOKUP(E5958,MAPEO!C:D,2,0)&amp;" "&amp;H5958,VLOOKUP(E5958,MAPEO!C:D,2,0))</f>
        <v>RoC Sun Protection</v>
      </c>
      <c r="N5958" t="str">
        <f>VLOOKUP(F5958,MD!A:B,2,0)</f>
        <v>YTD 2015</v>
      </c>
    </row>
    <row r="5959" spans="1:14">
      <c r="A5959" t="s">
        <v>133</v>
      </c>
      <c r="B5959" t="s">
        <v>0</v>
      </c>
      <c r="C5959" t="s">
        <v>268</v>
      </c>
      <c r="D5959" t="s">
        <v>458</v>
      </c>
      <c r="E5959" t="s">
        <v>772</v>
      </c>
      <c r="F5959" t="s">
        <v>108</v>
      </c>
      <c r="G5959" s="3">
        <v>2585.54</v>
      </c>
      <c r="H5959" s="3" t="str">
        <f>VLOOKUP($A5959&amp;$C5959&amp;$B5959,Mapping!$C:$G,3,0)</f>
        <v>Beauty</v>
      </c>
      <c r="I5959" t="str">
        <f>VLOOKUP($A5959&amp;$C5959&amp;$B5959,Mapping!$C:$G,4,0)</f>
        <v>ROC</v>
      </c>
      <c r="J5959" t="str">
        <f t="shared" si="93"/>
        <v>RoC Sun Care FACIAL</v>
      </c>
      <c r="K5959" t="str">
        <f>VLOOKUP($A5959&amp;$C5959&amp;$B5959,Mapping!$C:$G,5,0)</f>
        <v>Adult Skin Care</v>
      </c>
      <c r="L5959" t="str">
        <f>VLOOKUP(J5959&amp;H5959,Mapping!J:K,2,0)</f>
        <v>ROC SUN CARE</v>
      </c>
      <c r="M5959" t="str">
        <f>IF(OR(I5959="PIZ BUIN",I5959="LISTERINE"),VLOOKUP(E5959,MAPEO!C:D,2,0)&amp;" "&amp;H5959,VLOOKUP(E5959,MAPEO!C:D,2,0))</f>
        <v>RoC Sun Protection</v>
      </c>
      <c r="N5959">
        <f>VLOOKUP(F5959,MD!A:B,2,0)</f>
        <v>0</v>
      </c>
    </row>
    <row r="5960" spans="1:14">
      <c r="A5960" t="s">
        <v>133</v>
      </c>
      <c r="B5960" t="s">
        <v>0</v>
      </c>
      <c r="C5960" t="s">
        <v>268</v>
      </c>
      <c r="D5960" t="s">
        <v>458</v>
      </c>
      <c r="E5960" t="s">
        <v>772</v>
      </c>
      <c r="F5960" t="s">
        <v>109</v>
      </c>
      <c r="G5960" s="3">
        <v>1845.61</v>
      </c>
      <c r="H5960" s="3" t="str">
        <f>VLOOKUP($A5960&amp;$C5960&amp;$B5960,Mapping!$C:$G,3,0)</f>
        <v>Beauty</v>
      </c>
      <c r="I5960" t="str">
        <f>VLOOKUP($A5960&amp;$C5960&amp;$B5960,Mapping!$C:$G,4,0)</f>
        <v>ROC</v>
      </c>
      <c r="J5960" t="str">
        <f t="shared" si="93"/>
        <v>RoC Sun Care FACIAL</v>
      </c>
      <c r="K5960" t="str">
        <f>VLOOKUP($A5960&amp;$C5960&amp;$B5960,Mapping!$C:$G,5,0)</f>
        <v>Adult Skin Care</v>
      </c>
      <c r="L5960" t="str">
        <f>VLOOKUP(J5960&amp;H5960,Mapping!J:K,2,0)</f>
        <v>ROC SUN CARE</v>
      </c>
      <c r="M5960" t="str">
        <f>IF(OR(I5960="PIZ BUIN",I5960="LISTERINE"),VLOOKUP(E5960,MAPEO!C:D,2,0)&amp;" "&amp;H5960,VLOOKUP(E5960,MAPEO!C:D,2,0))</f>
        <v>RoC Sun Protection</v>
      </c>
      <c r="N5960">
        <f>VLOOKUP(F5960,MD!A:B,2,0)</f>
        <v>0</v>
      </c>
    </row>
    <row r="5961" spans="1:14">
      <c r="A5961" t="s">
        <v>133</v>
      </c>
      <c r="B5961" t="s">
        <v>0</v>
      </c>
      <c r="C5961" t="s">
        <v>268</v>
      </c>
      <c r="D5961" t="s">
        <v>458</v>
      </c>
      <c r="E5961" t="s">
        <v>772</v>
      </c>
      <c r="F5961" t="s">
        <v>110</v>
      </c>
      <c r="G5961" s="3">
        <v>8134.69</v>
      </c>
      <c r="H5961" s="3" t="str">
        <f>VLOOKUP($A5961&amp;$C5961&amp;$B5961,Mapping!$C:$G,3,0)</f>
        <v>Beauty</v>
      </c>
      <c r="I5961" t="str">
        <f>VLOOKUP($A5961&amp;$C5961&amp;$B5961,Mapping!$C:$G,4,0)</f>
        <v>ROC</v>
      </c>
      <c r="J5961" t="str">
        <f t="shared" si="93"/>
        <v>RoC Sun Care FACIAL</v>
      </c>
      <c r="K5961" t="str">
        <f>VLOOKUP($A5961&amp;$C5961&amp;$B5961,Mapping!$C:$G,5,0)</f>
        <v>Adult Skin Care</v>
      </c>
      <c r="L5961" t="str">
        <f>VLOOKUP(J5961&amp;H5961,Mapping!J:K,2,0)</f>
        <v>ROC SUN CARE</v>
      </c>
      <c r="M5961" t="str">
        <f>IF(OR(I5961="PIZ BUIN",I5961="LISTERINE"),VLOOKUP(E5961,MAPEO!C:D,2,0)&amp;" "&amp;H5961,VLOOKUP(E5961,MAPEO!C:D,2,0))</f>
        <v>RoC Sun Protection</v>
      </c>
      <c r="N5961">
        <f>VLOOKUP(F5961,MD!A:B,2,0)</f>
        <v>0</v>
      </c>
    </row>
    <row r="5962" spans="1:14">
      <c r="A5962" t="s">
        <v>133</v>
      </c>
      <c r="B5962" t="s">
        <v>0</v>
      </c>
      <c r="C5962" t="s">
        <v>268</v>
      </c>
      <c r="D5962" t="s">
        <v>458</v>
      </c>
      <c r="E5962" t="s">
        <v>772</v>
      </c>
      <c r="F5962" t="s">
        <v>111</v>
      </c>
      <c r="G5962" s="3">
        <v>1366.48</v>
      </c>
      <c r="H5962" s="3" t="str">
        <f>VLOOKUP($A5962&amp;$C5962&amp;$B5962,Mapping!$C:$G,3,0)</f>
        <v>Beauty</v>
      </c>
      <c r="I5962" t="str">
        <f>VLOOKUP($A5962&amp;$C5962&amp;$B5962,Mapping!$C:$G,4,0)</f>
        <v>ROC</v>
      </c>
      <c r="J5962" t="str">
        <f t="shared" si="93"/>
        <v>RoC Sun Care FACIAL</v>
      </c>
      <c r="K5962" t="str">
        <f>VLOOKUP($A5962&amp;$C5962&amp;$B5962,Mapping!$C:$G,5,0)</f>
        <v>Adult Skin Care</v>
      </c>
      <c r="L5962" t="str">
        <f>VLOOKUP(J5962&amp;H5962,Mapping!J:K,2,0)</f>
        <v>ROC SUN CARE</v>
      </c>
      <c r="M5962" t="str">
        <f>IF(OR(I5962="PIZ BUIN",I5962="LISTERINE"),VLOOKUP(E5962,MAPEO!C:D,2,0)&amp;" "&amp;H5962,VLOOKUP(E5962,MAPEO!C:D,2,0))</f>
        <v>RoC Sun Protection</v>
      </c>
      <c r="N5962">
        <f>VLOOKUP(F5962,MD!A:B,2,0)</f>
        <v>0</v>
      </c>
    </row>
    <row r="5963" spans="1:14">
      <c r="A5963" t="s">
        <v>133</v>
      </c>
      <c r="B5963" t="s">
        <v>0</v>
      </c>
      <c r="C5963" t="s">
        <v>268</v>
      </c>
      <c r="D5963" t="s">
        <v>458</v>
      </c>
      <c r="E5963" t="s">
        <v>772</v>
      </c>
      <c r="F5963" t="s">
        <v>114</v>
      </c>
      <c r="G5963" s="3">
        <v>906.81</v>
      </c>
      <c r="H5963" s="3" t="str">
        <f>VLOOKUP($A5963&amp;$C5963&amp;$B5963,Mapping!$C:$G,3,0)</f>
        <v>Beauty</v>
      </c>
      <c r="I5963" t="str">
        <f>VLOOKUP($A5963&amp;$C5963&amp;$B5963,Mapping!$C:$G,4,0)</f>
        <v>ROC</v>
      </c>
      <c r="J5963" t="str">
        <f t="shared" si="93"/>
        <v>RoC Sun Care FACIAL</v>
      </c>
      <c r="K5963" t="str">
        <f>VLOOKUP($A5963&amp;$C5963&amp;$B5963,Mapping!$C:$G,5,0)</f>
        <v>Adult Skin Care</v>
      </c>
      <c r="L5963" t="str">
        <f>VLOOKUP(J5963&amp;H5963,Mapping!J:K,2,0)</f>
        <v>ROC SUN CARE</v>
      </c>
      <c r="M5963" t="str">
        <f>IF(OR(I5963="PIZ BUIN",I5963="LISTERINE"),VLOOKUP(E5963,MAPEO!C:D,2,0)&amp;" "&amp;H5963,VLOOKUP(E5963,MAPEO!C:D,2,0))</f>
        <v>RoC Sun Protection</v>
      </c>
      <c r="N5963">
        <f>VLOOKUP(F5963,MD!A:B,2,0)</f>
        <v>0</v>
      </c>
    </row>
    <row r="5964" spans="1:14">
      <c r="A5964" t="s">
        <v>133</v>
      </c>
      <c r="B5964" t="s">
        <v>0</v>
      </c>
      <c r="C5964" t="s">
        <v>268</v>
      </c>
      <c r="D5964" t="s">
        <v>458</v>
      </c>
      <c r="E5964" t="s">
        <v>772</v>
      </c>
      <c r="F5964" t="s">
        <v>115</v>
      </c>
      <c r="G5964" s="3">
        <v>1691.52</v>
      </c>
      <c r="H5964" s="3" t="str">
        <f>VLOOKUP($A5964&amp;$C5964&amp;$B5964,Mapping!$C:$G,3,0)</f>
        <v>Beauty</v>
      </c>
      <c r="I5964" t="str">
        <f>VLOOKUP($A5964&amp;$C5964&amp;$B5964,Mapping!$C:$G,4,0)</f>
        <v>ROC</v>
      </c>
      <c r="J5964" t="str">
        <f t="shared" si="93"/>
        <v>RoC Sun Care FACIAL</v>
      </c>
      <c r="K5964" t="str">
        <f>VLOOKUP($A5964&amp;$C5964&amp;$B5964,Mapping!$C:$G,5,0)</f>
        <v>Adult Skin Care</v>
      </c>
      <c r="L5964" t="str">
        <f>VLOOKUP(J5964&amp;H5964,Mapping!J:K,2,0)</f>
        <v>ROC SUN CARE</v>
      </c>
      <c r="M5964" t="str">
        <f>IF(OR(I5964="PIZ BUIN",I5964="LISTERINE"),VLOOKUP(E5964,MAPEO!C:D,2,0)&amp;" "&amp;H5964,VLOOKUP(E5964,MAPEO!C:D,2,0))</f>
        <v>RoC Sun Protection</v>
      </c>
      <c r="N5964" t="str">
        <f>VLOOKUP(F5964,MD!A:B,2,0)</f>
        <v>YTD 2016</v>
      </c>
    </row>
    <row r="5965" spans="1:14">
      <c r="A5965" t="s">
        <v>133</v>
      </c>
      <c r="B5965" t="s">
        <v>0</v>
      </c>
      <c r="C5965" t="s">
        <v>268</v>
      </c>
      <c r="D5965" t="s">
        <v>458</v>
      </c>
      <c r="E5965" t="s">
        <v>772</v>
      </c>
      <c r="F5965" t="s">
        <v>117</v>
      </c>
      <c r="G5965" s="3">
        <v>1543.27</v>
      </c>
      <c r="H5965" s="3" t="str">
        <f>VLOOKUP($A5965&amp;$C5965&amp;$B5965,Mapping!$C:$G,3,0)</f>
        <v>Beauty</v>
      </c>
      <c r="I5965" t="str">
        <f>VLOOKUP($A5965&amp;$C5965&amp;$B5965,Mapping!$C:$G,4,0)</f>
        <v>ROC</v>
      </c>
      <c r="J5965" t="str">
        <f t="shared" si="93"/>
        <v>RoC Sun Care FACIAL</v>
      </c>
      <c r="K5965" t="str">
        <f>VLOOKUP($A5965&amp;$C5965&amp;$B5965,Mapping!$C:$G,5,0)</f>
        <v>Adult Skin Care</v>
      </c>
      <c r="L5965" t="str">
        <f>VLOOKUP(J5965&amp;H5965,Mapping!J:K,2,0)</f>
        <v>ROC SUN CARE</v>
      </c>
      <c r="M5965" t="str">
        <f>IF(OR(I5965="PIZ BUIN",I5965="LISTERINE"),VLOOKUP(E5965,MAPEO!C:D,2,0)&amp;" "&amp;H5965,VLOOKUP(E5965,MAPEO!C:D,2,0))</f>
        <v>RoC Sun Protection</v>
      </c>
      <c r="N5965" t="str">
        <f>VLOOKUP(F5965,MD!A:B,2,0)</f>
        <v>YTD 2016</v>
      </c>
    </row>
    <row r="5966" spans="1:14">
      <c r="A5966" t="s">
        <v>133</v>
      </c>
      <c r="B5966" t="s">
        <v>0</v>
      </c>
      <c r="C5966" t="s">
        <v>268</v>
      </c>
      <c r="D5966" t="s">
        <v>458</v>
      </c>
      <c r="E5966" t="s">
        <v>772</v>
      </c>
      <c r="F5966" t="s">
        <v>118</v>
      </c>
      <c r="G5966" s="3">
        <v>6861.47</v>
      </c>
      <c r="H5966" s="3" t="str">
        <f>VLOOKUP($A5966&amp;$C5966&amp;$B5966,Mapping!$C:$G,3,0)</f>
        <v>Beauty</v>
      </c>
      <c r="I5966" t="str">
        <f>VLOOKUP($A5966&amp;$C5966&amp;$B5966,Mapping!$C:$G,4,0)</f>
        <v>ROC</v>
      </c>
      <c r="J5966" t="str">
        <f t="shared" si="93"/>
        <v>RoC Sun Care FACIAL</v>
      </c>
      <c r="K5966" t="str">
        <f>VLOOKUP($A5966&amp;$C5966&amp;$B5966,Mapping!$C:$G,5,0)</f>
        <v>Adult Skin Care</v>
      </c>
      <c r="L5966" t="str">
        <f>VLOOKUP(J5966&amp;H5966,Mapping!J:K,2,0)</f>
        <v>ROC SUN CARE</v>
      </c>
      <c r="M5966" t="str">
        <f>IF(OR(I5966="PIZ BUIN",I5966="LISTERINE"),VLOOKUP(E5966,MAPEO!C:D,2,0)&amp;" "&amp;H5966,VLOOKUP(E5966,MAPEO!C:D,2,0))</f>
        <v>RoC Sun Protection</v>
      </c>
      <c r="N5966" t="str">
        <f>VLOOKUP(F5966,MD!A:B,2,0)</f>
        <v>YTD 2016</v>
      </c>
    </row>
    <row r="5967" spans="1:14">
      <c r="A5967" t="s">
        <v>133</v>
      </c>
      <c r="B5967" t="s">
        <v>0</v>
      </c>
      <c r="C5967" t="s">
        <v>268</v>
      </c>
      <c r="D5967" t="s">
        <v>459</v>
      </c>
      <c r="E5967" t="s">
        <v>773</v>
      </c>
      <c r="F5967" t="s">
        <v>482</v>
      </c>
      <c r="G5967" s="3">
        <v>-1293.77</v>
      </c>
      <c r="H5967" s="3" t="str">
        <f>VLOOKUP($A5967&amp;$C5967&amp;$B5967,Mapping!$C:$G,3,0)</f>
        <v>Beauty</v>
      </c>
      <c r="I5967" t="str">
        <f>VLOOKUP($A5967&amp;$C5967&amp;$B5967,Mapping!$C:$G,4,0)</f>
        <v>ROC</v>
      </c>
      <c r="J5967" t="str">
        <f t="shared" si="93"/>
        <v>RoC Sun Care BODY-OLD</v>
      </c>
      <c r="K5967" t="str">
        <f>VLOOKUP($A5967&amp;$C5967&amp;$B5967,Mapping!$C:$G,5,0)</f>
        <v>Adult Skin Care</v>
      </c>
      <c r="L5967" t="str">
        <f>VLOOKUP(J5967&amp;H5967,Mapping!J:K,2,0)</f>
        <v>ROC SUN CARE</v>
      </c>
      <c r="M5967" t="str">
        <f>IF(OR(I5967="PIZ BUIN",I5967="LISTERINE"),VLOOKUP(E5967,MAPEO!C:D,2,0)&amp;" "&amp;H5967,VLOOKUP(E5967,MAPEO!C:D,2,0))</f>
        <v>RoC Sun Protection</v>
      </c>
      <c r="N5967">
        <f>VLOOKUP(F5967,MD!A:B,2,0)</f>
        <v>0</v>
      </c>
    </row>
    <row r="5968" spans="1:14">
      <c r="A5968" t="s">
        <v>133</v>
      </c>
      <c r="B5968" t="s">
        <v>0</v>
      </c>
      <c r="C5968" t="s">
        <v>268</v>
      </c>
      <c r="D5968" t="s">
        <v>459</v>
      </c>
      <c r="E5968" t="s">
        <v>773</v>
      </c>
      <c r="F5968" t="s">
        <v>483</v>
      </c>
      <c r="G5968" s="3">
        <v>-6040.82</v>
      </c>
      <c r="H5968" s="3" t="str">
        <f>VLOOKUP($A5968&amp;$C5968&amp;$B5968,Mapping!$C:$G,3,0)</f>
        <v>Beauty</v>
      </c>
      <c r="I5968" t="str">
        <f>VLOOKUP($A5968&amp;$C5968&amp;$B5968,Mapping!$C:$G,4,0)</f>
        <v>ROC</v>
      </c>
      <c r="J5968" t="str">
        <f t="shared" si="93"/>
        <v>RoC Sun Care BODY-OLD</v>
      </c>
      <c r="K5968" t="str">
        <f>VLOOKUP($A5968&amp;$C5968&amp;$B5968,Mapping!$C:$G,5,0)</f>
        <v>Adult Skin Care</v>
      </c>
      <c r="L5968" t="str">
        <f>VLOOKUP(J5968&amp;H5968,Mapping!J:K,2,0)</f>
        <v>ROC SUN CARE</v>
      </c>
      <c r="M5968" t="str">
        <f>IF(OR(I5968="PIZ BUIN",I5968="LISTERINE"),VLOOKUP(E5968,MAPEO!C:D,2,0)&amp;" "&amp;H5968,VLOOKUP(E5968,MAPEO!C:D,2,0))</f>
        <v>RoC Sun Protection</v>
      </c>
      <c r="N5968">
        <f>VLOOKUP(F5968,MD!A:B,2,0)</f>
        <v>0</v>
      </c>
    </row>
    <row r="5969" spans="1:14">
      <c r="A5969" t="s">
        <v>133</v>
      </c>
      <c r="B5969" t="s">
        <v>0</v>
      </c>
      <c r="C5969" t="s">
        <v>268</v>
      </c>
      <c r="D5969" t="s">
        <v>459</v>
      </c>
      <c r="E5969" t="s">
        <v>773</v>
      </c>
      <c r="F5969" t="s">
        <v>484</v>
      </c>
      <c r="G5969" s="3">
        <v>281069.46000000002</v>
      </c>
      <c r="H5969" s="3" t="str">
        <f>VLOOKUP($A5969&amp;$C5969&amp;$B5969,Mapping!$C:$G,3,0)</f>
        <v>Beauty</v>
      </c>
      <c r="I5969" t="str">
        <f>VLOOKUP($A5969&amp;$C5969&amp;$B5969,Mapping!$C:$G,4,0)</f>
        <v>ROC</v>
      </c>
      <c r="J5969" t="str">
        <f t="shared" si="93"/>
        <v>RoC Sun Care BODY-OLD</v>
      </c>
      <c r="K5969" t="str">
        <f>VLOOKUP($A5969&amp;$C5969&amp;$B5969,Mapping!$C:$G,5,0)</f>
        <v>Adult Skin Care</v>
      </c>
      <c r="L5969" t="str">
        <f>VLOOKUP(J5969&amp;H5969,Mapping!J:K,2,0)</f>
        <v>ROC SUN CARE</v>
      </c>
      <c r="M5969" t="str">
        <f>IF(OR(I5969="PIZ BUIN",I5969="LISTERINE"),VLOOKUP(E5969,MAPEO!C:D,2,0)&amp;" "&amp;H5969,VLOOKUP(E5969,MAPEO!C:D,2,0))</f>
        <v>RoC Sun Protection</v>
      </c>
      <c r="N5969">
        <f>VLOOKUP(F5969,MD!A:B,2,0)</f>
        <v>0</v>
      </c>
    </row>
    <row r="5970" spans="1:14">
      <c r="A5970" t="s">
        <v>133</v>
      </c>
      <c r="B5970" t="s">
        <v>0</v>
      </c>
      <c r="C5970" t="s">
        <v>268</v>
      </c>
      <c r="D5970" t="s">
        <v>459</v>
      </c>
      <c r="E5970" t="s">
        <v>773</v>
      </c>
      <c r="F5970" t="s">
        <v>485</v>
      </c>
      <c r="G5970" s="3">
        <v>180648.98</v>
      </c>
      <c r="H5970" s="3" t="str">
        <f>VLOOKUP($A5970&amp;$C5970&amp;$B5970,Mapping!$C:$G,3,0)</f>
        <v>Beauty</v>
      </c>
      <c r="I5970" t="str">
        <f>VLOOKUP($A5970&amp;$C5970&amp;$B5970,Mapping!$C:$G,4,0)</f>
        <v>ROC</v>
      </c>
      <c r="J5970" t="str">
        <f t="shared" si="93"/>
        <v>RoC Sun Care BODY-OLD</v>
      </c>
      <c r="K5970" t="str">
        <f>VLOOKUP($A5970&amp;$C5970&amp;$B5970,Mapping!$C:$G,5,0)</f>
        <v>Adult Skin Care</v>
      </c>
      <c r="L5970" t="str">
        <f>VLOOKUP(J5970&amp;H5970,Mapping!J:K,2,0)</f>
        <v>ROC SUN CARE</v>
      </c>
      <c r="M5970" t="str">
        <f>IF(OR(I5970="PIZ BUIN",I5970="LISTERINE"),VLOOKUP(E5970,MAPEO!C:D,2,0)&amp;" "&amp;H5970,VLOOKUP(E5970,MAPEO!C:D,2,0))</f>
        <v>RoC Sun Protection</v>
      </c>
      <c r="N5970">
        <f>VLOOKUP(F5970,MD!A:B,2,0)</f>
        <v>0</v>
      </c>
    </row>
    <row r="5971" spans="1:14">
      <c r="A5971" t="s">
        <v>133</v>
      </c>
      <c r="B5971" t="s">
        <v>0</v>
      </c>
      <c r="C5971" t="s">
        <v>268</v>
      </c>
      <c r="D5971" t="s">
        <v>459</v>
      </c>
      <c r="E5971" t="s">
        <v>773</v>
      </c>
      <c r="F5971" t="s">
        <v>486</v>
      </c>
      <c r="G5971" s="3">
        <v>61312.92</v>
      </c>
      <c r="H5971" s="3" t="str">
        <f>VLOOKUP($A5971&amp;$C5971&amp;$B5971,Mapping!$C:$G,3,0)</f>
        <v>Beauty</v>
      </c>
      <c r="I5971" t="str">
        <f>VLOOKUP($A5971&amp;$C5971&amp;$B5971,Mapping!$C:$G,4,0)</f>
        <v>ROC</v>
      </c>
      <c r="J5971" t="str">
        <f t="shared" si="93"/>
        <v>RoC Sun Care BODY-OLD</v>
      </c>
      <c r="K5971" t="str">
        <f>VLOOKUP($A5971&amp;$C5971&amp;$B5971,Mapping!$C:$G,5,0)</f>
        <v>Adult Skin Care</v>
      </c>
      <c r="L5971" t="str">
        <f>VLOOKUP(J5971&amp;H5971,Mapping!J:K,2,0)</f>
        <v>ROC SUN CARE</v>
      </c>
      <c r="M5971" t="str">
        <f>IF(OR(I5971="PIZ BUIN",I5971="LISTERINE"),VLOOKUP(E5971,MAPEO!C:D,2,0)&amp;" "&amp;H5971,VLOOKUP(E5971,MAPEO!C:D,2,0))</f>
        <v>RoC Sun Protection</v>
      </c>
      <c r="N5971">
        <f>VLOOKUP(F5971,MD!A:B,2,0)</f>
        <v>0</v>
      </c>
    </row>
    <row r="5972" spans="1:14">
      <c r="A5972" t="s">
        <v>133</v>
      </c>
      <c r="B5972" t="s">
        <v>0</v>
      </c>
      <c r="C5972" t="s">
        <v>268</v>
      </c>
      <c r="D5972" t="s">
        <v>459</v>
      </c>
      <c r="E5972" t="s">
        <v>773</v>
      </c>
      <c r="F5972" t="s">
        <v>487</v>
      </c>
      <c r="G5972" s="3">
        <v>76645.070000000007</v>
      </c>
      <c r="H5972" s="3" t="str">
        <f>VLOOKUP($A5972&amp;$C5972&amp;$B5972,Mapping!$C:$G,3,0)</f>
        <v>Beauty</v>
      </c>
      <c r="I5972" t="str">
        <f>VLOOKUP($A5972&amp;$C5972&amp;$B5972,Mapping!$C:$G,4,0)</f>
        <v>ROC</v>
      </c>
      <c r="J5972" t="str">
        <f t="shared" si="93"/>
        <v>RoC Sun Care BODY-OLD</v>
      </c>
      <c r="K5972" t="str">
        <f>VLOOKUP($A5972&amp;$C5972&amp;$B5972,Mapping!$C:$G,5,0)</f>
        <v>Adult Skin Care</v>
      </c>
      <c r="L5972" t="str">
        <f>VLOOKUP(J5972&amp;H5972,Mapping!J:K,2,0)</f>
        <v>ROC SUN CARE</v>
      </c>
      <c r="M5972" t="str">
        <f>IF(OR(I5972="PIZ BUIN",I5972="LISTERINE"),VLOOKUP(E5972,MAPEO!C:D,2,0)&amp;" "&amp;H5972,VLOOKUP(E5972,MAPEO!C:D,2,0))</f>
        <v>RoC Sun Protection</v>
      </c>
      <c r="N5972">
        <f>VLOOKUP(F5972,MD!A:B,2,0)</f>
        <v>0</v>
      </c>
    </row>
    <row r="5973" spans="1:14">
      <c r="A5973" t="s">
        <v>133</v>
      </c>
      <c r="B5973" t="s">
        <v>0</v>
      </c>
      <c r="C5973" t="s">
        <v>268</v>
      </c>
      <c r="D5973" t="s">
        <v>459</v>
      </c>
      <c r="E5973" t="s">
        <v>773</v>
      </c>
      <c r="F5973" t="s">
        <v>488</v>
      </c>
      <c r="G5973" s="3">
        <v>35295.57</v>
      </c>
      <c r="H5973" s="3" t="str">
        <f>VLOOKUP($A5973&amp;$C5973&amp;$B5973,Mapping!$C:$G,3,0)</f>
        <v>Beauty</v>
      </c>
      <c r="I5973" t="str">
        <f>VLOOKUP($A5973&amp;$C5973&amp;$B5973,Mapping!$C:$G,4,0)</f>
        <v>ROC</v>
      </c>
      <c r="J5973" t="str">
        <f t="shared" si="93"/>
        <v>RoC Sun Care BODY-OLD</v>
      </c>
      <c r="K5973" t="str">
        <f>VLOOKUP($A5973&amp;$C5973&amp;$B5973,Mapping!$C:$G,5,0)</f>
        <v>Adult Skin Care</v>
      </c>
      <c r="L5973" t="str">
        <f>VLOOKUP(J5973&amp;H5973,Mapping!J:K,2,0)</f>
        <v>ROC SUN CARE</v>
      </c>
      <c r="M5973" t="str">
        <f>IF(OR(I5973="PIZ BUIN",I5973="LISTERINE"),VLOOKUP(E5973,MAPEO!C:D,2,0)&amp;" "&amp;H5973,VLOOKUP(E5973,MAPEO!C:D,2,0))</f>
        <v>RoC Sun Protection</v>
      </c>
      <c r="N5973">
        <f>VLOOKUP(F5973,MD!A:B,2,0)</f>
        <v>0</v>
      </c>
    </row>
    <row r="5974" spans="1:14">
      <c r="A5974" t="s">
        <v>133</v>
      </c>
      <c r="B5974" t="s">
        <v>0</v>
      </c>
      <c r="C5974" t="s">
        <v>268</v>
      </c>
      <c r="D5974" t="s">
        <v>459</v>
      </c>
      <c r="E5974" t="s">
        <v>773</v>
      </c>
      <c r="F5974" t="s">
        <v>489</v>
      </c>
      <c r="G5974" s="3">
        <v>11383.23</v>
      </c>
      <c r="H5974" s="3" t="str">
        <f>VLOOKUP($A5974&amp;$C5974&amp;$B5974,Mapping!$C:$G,3,0)</f>
        <v>Beauty</v>
      </c>
      <c r="I5974" t="str">
        <f>VLOOKUP($A5974&amp;$C5974&amp;$B5974,Mapping!$C:$G,4,0)</f>
        <v>ROC</v>
      </c>
      <c r="J5974" t="str">
        <f t="shared" si="93"/>
        <v>RoC Sun Care BODY-OLD</v>
      </c>
      <c r="K5974" t="str">
        <f>VLOOKUP($A5974&amp;$C5974&amp;$B5974,Mapping!$C:$G,5,0)</f>
        <v>Adult Skin Care</v>
      </c>
      <c r="L5974" t="str">
        <f>VLOOKUP(J5974&amp;H5974,Mapping!J:K,2,0)</f>
        <v>ROC SUN CARE</v>
      </c>
      <c r="M5974" t="str">
        <f>IF(OR(I5974="PIZ BUIN",I5974="LISTERINE"),VLOOKUP(E5974,MAPEO!C:D,2,0)&amp;" "&amp;H5974,VLOOKUP(E5974,MAPEO!C:D,2,0))</f>
        <v>RoC Sun Protection</v>
      </c>
      <c r="N5974">
        <f>VLOOKUP(F5974,MD!A:B,2,0)</f>
        <v>0</v>
      </c>
    </row>
    <row r="5975" spans="1:14">
      <c r="A5975" t="s">
        <v>133</v>
      </c>
      <c r="B5975" t="s">
        <v>0</v>
      </c>
      <c r="C5975" t="s">
        <v>268</v>
      </c>
      <c r="D5975" t="s">
        <v>459</v>
      </c>
      <c r="E5975" t="s">
        <v>773</v>
      </c>
      <c r="F5975" t="s">
        <v>490</v>
      </c>
      <c r="G5975" s="3">
        <v>48024.49</v>
      </c>
      <c r="H5975" s="3" t="str">
        <f>VLOOKUP($A5975&amp;$C5975&amp;$B5975,Mapping!$C:$G,3,0)</f>
        <v>Beauty</v>
      </c>
      <c r="I5975" t="str">
        <f>VLOOKUP($A5975&amp;$C5975&amp;$B5975,Mapping!$C:$G,4,0)</f>
        <v>ROC</v>
      </c>
      <c r="J5975" t="str">
        <f t="shared" si="93"/>
        <v>RoC Sun Care BODY-OLD</v>
      </c>
      <c r="K5975" t="str">
        <f>VLOOKUP($A5975&amp;$C5975&amp;$B5975,Mapping!$C:$G,5,0)</f>
        <v>Adult Skin Care</v>
      </c>
      <c r="L5975" t="str">
        <f>VLOOKUP(J5975&amp;H5975,Mapping!J:K,2,0)</f>
        <v>ROC SUN CARE</v>
      </c>
      <c r="M5975" t="str">
        <f>IF(OR(I5975="PIZ BUIN",I5975="LISTERINE"),VLOOKUP(E5975,MAPEO!C:D,2,0)&amp;" "&amp;H5975,VLOOKUP(E5975,MAPEO!C:D,2,0))</f>
        <v>RoC Sun Protection</v>
      </c>
      <c r="N5975">
        <f>VLOOKUP(F5975,MD!A:B,2,0)</f>
        <v>0</v>
      </c>
    </row>
    <row r="5976" spans="1:14">
      <c r="A5976" t="s">
        <v>133</v>
      </c>
      <c r="B5976" t="s">
        <v>0</v>
      </c>
      <c r="C5976" t="s">
        <v>268</v>
      </c>
      <c r="D5976" t="s">
        <v>459</v>
      </c>
      <c r="E5976" t="s">
        <v>773</v>
      </c>
      <c r="F5976" t="s">
        <v>491</v>
      </c>
      <c r="G5976" s="3">
        <v>-2507.1</v>
      </c>
      <c r="H5976" s="3" t="str">
        <f>VLOOKUP($A5976&amp;$C5976&amp;$B5976,Mapping!$C:$G,3,0)</f>
        <v>Beauty</v>
      </c>
      <c r="I5976" t="str">
        <f>VLOOKUP($A5976&amp;$C5976&amp;$B5976,Mapping!$C:$G,4,0)</f>
        <v>ROC</v>
      </c>
      <c r="J5976" t="str">
        <f t="shared" si="93"/>
        <v>RoC Sun Care BODY-OLD</v>
      </c>
      <c r="K5976" t="str">
        <f>VLOOKUP($A5976&amp;$C5976&amp;$B5976,Mapping!$C:$G,5,0)</f>
        <v>Adult Skin Care</v>
      </c>
      <c r="L5976" t="str">
        <f>VLOOKUP(J5976&amp;H5976,Mapping!J:K,2,0)</f>
        <v>ROC SUN CARE</v>
      </c>
      <c r="M5976" t="str">
        <f>IF(OR(I5976="PIZ BUIN",I5976="LISTERINE"),VLOOKUP(E5976,MAPEO!C:D,2,0)&amp;" "&amp;H5976,VLOOKUP(E5976,MAPEO!C:D,2,0))</f>
        <v>RoC Sun Protection</v>
      </c>
      <c r="N5976">
        <f>VLOOKUP(F5976,MD!A:B,2,0)</f>
        <v>0</v>
      </c>
    </row>
    <row r="5977" spans="1:14">
      <c r="A5977" t="s">
        <v>133</v>
      </c>
      <c r="B5977" t="s">
        <v>0</v>
      </c>
      <c r="C5977" t="s">
        <v>268</v>
      </c>
      <c r="D5977" t="s">
        <v>459</v>
      </c>
      <c r="E5977" t="s">
        <v>773</v>
      </c>
      <c r="F5977" t="s">
        <v>492</v>
      </c>
      <c r="G5977" s="3">
        <v>5031.7299999999996</v>
      </c>
      <c r="H5977" s="3" t="str">
        <f>VLOOKUP($A5977&amp;$C5977&amp;$B5977,Mapping!$C:$G,3,0)</f>
        <v>Beauty</v>
      </c>
      <c r="I5977" t="str">
        <f>VLOOKUP($A5977&amp;$C5977&amp;$B5977,Mapping!$C:$G,4,0)</f>
        <v>ROC</v>
      </c>
      <c r="J5977" t="str">
        <f t="shared" si="93"/>
        <v>RoC Sun Care BODY-OLD</v>
      </c>
      <c r="K5977" t="str">
        <f>VLOOKUP($A5977&amp;$C5977&amp;$B5977,Mapping!$C:$G,5,0)</f>
        <v>Adult Skin Care</v>
      </c>
      <c r="L5977" t="str">
        <f>VLOOKUP(J5977&amp;H5977,Mapping!J:K,2,0)</f>
        <v>ROC SUN CARE</v>
      </c>
      <c r="M5977" t="str">
        <f>IF(OR(I5977="PIZ BUIN",I5977="LISTERINE"),VLOOKUP(E5977,MAPEO!C:D,2,0)&amp;" "&amp;H5977,VLOOKUP(E5977,MAPEO!C:D,2,0))</f>
        <v>RoC Sun Protection</v>
      </c>
      <c r="N5977">
        <f>VLOOKUP(F5977,MD!A:B,2,0)</f>
        <v>0</v>
      </c>
    </row>
    <row r="5978" spans="1:14">
      <c r="A5978" t="s">
        <v>133</v>
      </c>
      <c r="B5978" t="s">
        <v>0</v>
      </c>
      <c r="C5978" t="s">
        <v>268</v>
      </c>
      <c r="D5978" t="s">
        <v>459</v>
      </c>
      <c r="E5978" t="s">
        <v>773</v>
      </c>
      <c r="F5978" t="s">
        <v>493</v>
      </c>
      <c r="G5978" s="3">
        <v>-47267.23</v>
      </c>
      <c r="H5978" s="3" t="str">
        <f>VLOOKUP($A5978&amp;$C5978&amp;$B5978,Mapping!$C:$G,3,0)</f>
        <v>Beauty</v>
      </c>
      <c r="I5978" t="str">
        <f>VLOOKUP($A5978&amp;$C5978&amp;$B5978,Mapping!$C:$G,4,0)</f>
        <v>ROC</v>
      </c>
      <c r="J5978" t="str">
        <f t="shared" si="93"/>
        <v>RoC Sun Care BODY-OLD</v>
      </c>
      <c r="K5978" t="str">
        <f>VLOOKUP($A5978&amp;$C5978&amp;$B5978,Mapping!$C:$G,5,0)</f>
        <v>Adult Skin Care</v>
      </c>
      <c r="L5978" t="str">
        <f>VLOOKUP(J5978&amp;H5978,Mapping!J:K,2,0)</f>
        <v>ROC SUN CARE</v>
      </c>
      <c r="M5978" t="str">
        <f>IF(OR(I5978="PIZ BUIN",I5978="LISTERINE"),VLOOKUP(E5978,MAPEO!C:D,2,0)&amp;" "&amp;H5978,VLOOKUP(E5978,MAPEO!C:D,2,0))</f>
        <v>RoC Sun Protection</v>
      </c>
      <c r="N5978">
        <f>VLOOKUP(F5978,MD!A:B,2,0)</f>
        <v>0</v>
      </c>
    </row>
    <row r="5979" spans="1:14">
      <c r="A5979" t="s">
        <v>133</v>
      </c>
      <c r="B5979" t="s">
        <v>0</v>
      </c>
      <c r="C5979" t="s">
        <v>268</v>
      </c>
      <c r="D5979" t="s">
        <v>459</v>
      </c>
      <c r="E5979" t="s">
        <v>773</v>
      </c>
      <c r="F5979" t="s">
        <v>95</v>
      </c>
      <c r="G5979" s="3">
        <v>559.5</v>
      </c>
      <c r="H5979" s="3" t="str">
        <f>VLOOKUP($A5979&amp;$C5979&amp;$B5979,Mapping!$C:$G,3,0)</f>
        <v>Beauty</v>
      </c>
      <c r="I5979" t="str">
        <f>VLOOKUP($A5979&amp;$C5979&amp;$B5979,Mapping!$C:$G,4,0)</f>
        <v>ROC</v>
      </c>
      <c r="J5979" t="str">
        <f t="shared" si="93"/>
        <v>RoC Sun Care BODY-OLD</v>
      </c>
      <c r="K5979" t="str">
        <f>VLOOKUP($A5979&amp;$C5979&amp;$B5979,Mapping!$C:$G,5,0)</f>
        <v>Adult Skin Care</v>
      </c>
      <c r="L5979" t="str">
        <f>VLOOKUP(J5979&amp;H5979,Mapping!J:K,2,0)</f>
        <v>ROC SUN CARE</v>
      </c>
      <c r="M5979" t="str">
        <f>IF(OR(I5979="PIZ BUIN",I5979="LISTERINE"),VLOOKUP(E5979,MAPEO!C:D,2,0)&amp;" "&amp;H5979,VLOOKUP(E5979,MAPEO!C:D,2,0))</f>
        <v>RoC Sun Protection</v>
      </c>
      <c r="N5979" t="str">
        <f>VLOOKUP(F5979,MD!A:B,2,0)</f>
        <v>YTD 2015</v>
      </c>
    </row>
    <row r="5980" spans="1:14">
      <c r="A5980" t="s">
        <v>133</v>
      </c>
      <c r="B5980" t="s">
        <v>0</v>
      </c>
      <c r="C5980" t="s">
        <v>268</v>
      </c>
      <c r="D5980" t="s">
        <v>459</v>
      </c>
      <c r="E5980" t="s">
        <v>773</v>
      </c>
      <c r="F5980" t="s">
        <v>96</v>
      </c>
      <c r="G5980" s="3">
        <v>-1876.08</v>
      </c>
      <c r="H5980" s="3" t="str">
        <f>VLOOKUP($A5980&amp;$C5980&amp;$B5980,Mapping!$C:$G,3,0)</f>
        <v>Beauty</v>
      </c>
      <c r="I5980" t="str">
        <f>VLOOKUP($A5980&amp;$C5980&amp;$B5980,Mapping!$C:$G,4,0)</f>
        <v>ROC</v>
      </c>
      <c r="J5980" t="str">
        <f t="shared" si="93"/>
        <v>RoC Sun Care BODY-OLD</v>
      </c>
      <c r="K5980" t="str">
        <f>VLOOKUP($A5980&amp;$C5980&amp;$B5980,Mapping!$C:$G,5,0)</f>
        <v>Adult Skin Care</v>
      </c>
      <c r="L5980" t="str">
        <f>VLOOKUP(J5980&amp;H5980,Mapping!J:K,2,0)</f>
        <v>ROC SUN CARE</v>
      </c>
      <c r="M5980" t="str">
        <f>IF(OR(I5980="PIZ BUIN",I5980="LISTERINE"),VLOOKUP(E5980,MAPEO!C:D,2,0)&amp;" "&amp;H5980,VLOOKUP(E5980,MAPEO!C:D,2,0))</f>
        <v>RoC Sun Protection</v>
      </c>
      <c r="N5980" t="str">
        <f>VLOOKUP(F5980,MD!A:B,2,0)</f>
        <v>YTD 2015</v>
      </c>
    </row>
    <row r="5981" spans="1:14">
      <c r="A5981" t="s">
        <v>133</v>
      </c>
      <c r="B5981" t="s">
        <v>0</v>
      </c>
      <c r="C5981" t="s">
        <v>268</v>
      </c>
      <c r="D5981" t="s">
        <v>459</v>
      </c>
      <c r="E5981" t="s">
        <v>773</v>
      </c>
      <c r="F5981" t="s">
        <v>97</v>
      </c>
      <c r="G5981" s="3">
        <v>-868.06</v>
      </c>
      <c r="H5981" s="3" t="str">
        <f>VLOOKUP($A5981&amp;$C5981&amp;$B5981,Mapping!$C:$G,3,0)</f>
        <v>Beauty</v>
      </c>
      <c r="I5981" t="str">
        <f>VLOOKUP($A5981&amp;$C5981&amp;$B5981,Mapping!$C:$G,4,0)</f>
        <v>ROC</v>
      </c>
      <c r="J5981" t="str">
        <f t="shared" si="93"/>
        <v>RoC Sun Care BODY-OLD</v>
      </c>
      <c r="K5981" t="str">
        <f>VLOOKUP($A5981&amp;$C5981&amp;$B5981,Mapping!$C:$G,5,0)</f>
        <v>Adult Skin Care</v>
      </c>
      <c r="L5981" t="str">
        <f>VLOOKUP(J5981&amp;H5981,Mapping!J:K,2,0)</f>
        <v>ROC SUN CARE</v>
      </c>
      <c r="M5981" t="str">
        <f>IF(OR(I5981="PIZ BUIN",I5981="LISTERINE"),VLOOKUP(E5981,MAPEO!C:D,2,0)&amp;" "&amp;H5981,VLOOKUP(E5981,MAPEO!C:D,2,0))</f>
        <v>RoC Sun Protection</v>
      </c>
      <c r="N5981" t="str">
        <f>VLOOKUP(F5981,MD!A:B,2,0)</f>
        <v>YTD 2015</v>
      </c>
    </row>
    <row r="5982" spans="1:14">
      <c r="A5982" t="s">
        <v>133</v>
      </c>
      <c r="B5982" t="s">
        <v>0</v>
      </c>
      <c r="C5982" t="s">
        <v>268</v>
      </c>
      <c r="D5982" t="s">
        <v>459</v>
      </c>
      <c r="E5982" t="s">
        <v>773</v>
      </c>
      <c r="F5982" t="s">
        <v>101</v>
      </c>
      <c r="G5982" s="3">
        <v>-6729.77</v>
      </c>
      <c r="H5982" s="3" t="str">
        <f>VLOOKUP($A5982&amp;$C5982&amp;$B5982,Mapping!$C:$G,3,0)</f>
        <v>Beauty</v>
      </c>
      <c r="I5982" t="str">
        <f>VLOOKUP($A5982&amp;$C5982&amp;$B5982,Mapping!$C:$G,4,0)</f>
        <v>ROC</v>
      </c>
      <c r="J5982" t="str">
        <f t="shared" si="93"/>
        <v>RoC Sun Care BODY-OLD</v>
      </c>
      <c r="K5982" t="str">
        <f>VLOOKUP($A5982&amp;$C5982&amp;$B5982,Mapping!$C:$G,5,0)</f>
        <v>Adult Skin Care</v>
      </c>
      <c r="L5982" t="str">
        <f>VLOOKUP(J5982&amp;H5982,Mapping!J:K,2,0)</f>
        <v>ROC SUN CARE</v>
      </c>
      <c r="M5982" t="str">
        <f>IF(OR(I5982="PIZ BUIN",I5982="LISTERINE"),VLOOKUP(E5982,MAPEO!C:D,2,0)&amp;" "&amp;H5982,VLOOKUP(E5982,MAPEO!C:D,2,0))</f>
        <v>RoC Sun Protection</v>
      </c>
      <c r="N5982" t="str">
        <f>VLOOKUP(F5982,MD!A:B,2,0)</f>
        <v>YTD 2015</v>
      </c>
    </row>
    <row r="5983" spans="1:14">
      <c r="A5983" t="s">
        <v>133</v>
      </c>
      <c r="B5983" t="s">
        <v>0</v>
      </c>
      <c r="C5983" t="s">
        <v>268</v>
      </c>
      <c r="D5983" t="s">
        <v>459</v>
      </c>
      <c r="E5983" t="s">
        <v>773</v>
      </c>
      <c r="F5983" t="s">
        <v>104</v>
      </c>
      <c r="G5983" s="3">
        <v>-12009.56</v>
      </c>
      <c r="H5983" s="3" t="str">
        <f>VLOOKUP($A5983&amp;$C5983&amp;$B5983,Mapping!$C:$G,3,0)</f>
        <v>Beauty</v>
      </c>
      <c r="I5983" t="str">
        <f>VLOOKUP($A5983&amp;$C5983&amp;$B5983,Mapping!$C:$G,4,0)</f>
        <v>ROC</v>
      </c>
      <c r="J5983" t="str">
        <f t="shared" si="93"/>
        <v>RoC Sun Care BODY-OLD</v>
      </c>
      <c r="K5983" t="str">
        <f>VLOOKUP($A5983&amp;$C5983&amp;$B5983,Mapping!$C:$G,5,0)</f>
        <v>Adult Skin Care</v>
      </c>
      <c r="L5983" t="str">
        <f>VLOOKUP(J5983&amp;H5983,Mapping!J:K,2,0)</f>
        <v>ROC SUN CARE</v>
      </c>
      <c r="M5983" t="str">
        <f>IF(OR(I5983="PIZ BUIN",I5983="LISTERINE"),VLOOKUP(E5983,MAPEO!C:D,2,0)&amp;" "&amp;H5983,VLOOKUP(E5983,MAPEO!C:D,2,0))</f>
        <v>RoC Sun Protection</v>
      </c>
      <c r="N5983" t="str">
        <f>VLOOKUP(F5983,MD!A:B,2,0)</f>
        <v>YTD 2015</v>
      </c>
    </row>
    <row r="5984" spans="1:14">
      <c r="A5984" t="s">
        <v>133</v>
      </c>
      <c r="B5984" t="s">
        <v>0</v>
      </c>
      <c r="C5984" t="s">
        <v>268</v>
      </c>
      <c r="D5984" t="s">
        <v>459</v>
      </c>
      <c r="E5984" t="s">
        <v>773</v>
      </c>
      <c r="F5984" t="s">
        <v>105</v>
      </c>
      <c r="G5984" s="3">
        <v>5946.16</v>
      </c>
      <c r="H5984" s="3" t="str">
        <f>VLOOKUP($A5984&amp;$C5984&amp;$B5984,Mapping!$C:$G,3,0)</f>
        <v>Beauty</v>
      </c>
      <c r="I5984" t="str">
        <f>VLOOKUP($A5984&amp;$C5984&amp;$B5984,Mapping!$C:$G,4,0)</f>
        <v>ROC</v>
      </c>
      <c r="J5984" t="str">
        <f t="shared" si="93"/>
        <v>RoC Sun Care BODY-OLD</v>
      </c>
      <c r="K5984" t="str">
        <f>VLOOKUP($A5984&amp;$C5984&amp;$B5984,Mapping!$C:$G,5,0)</f>
        <v>Adult Skin Care</v>
      </c>
      <c r="L5984" t="str">
        <f>VLOOKUP(J5984&amp;H5984,Mapping!J:K,2,0)</f>
        <v>ROC SUN CARE</v>
      </c>
      <c r="M5984" t="str">
        <f>IF(OR(I5984="PIZ BUIN",I5984="LISTERINE"),VLOOKUP(E5984,MAPEO!C:D,2,0)&amp;" "&amp;H5984,VLOOKUP(E5984,MAPEO!C:D,2,0))</f>
        <v>RoC Sun Protection</v>
      </c>
      <c r="N5984" t="str">
        <f>VLOOKUP(F5984,MD!A:B,2,0)</f>
        <v>YTD 2015</v>
      </c>
    </row>
    <row r="5985" spans="1:14">
      <c r="A5985" t="s">
        <v>133</v>
      </c>
      <c r="B5985" t="s">
        <v>0</v>
      </c>
      <c r="C5985" t="s">
        <v>268</v>
      </c>
      <c r="D5985" t="s">
        <v>459</v>
      </c>
      <c r="E5985" t="s">
        <v>773</v>
      </c>
      <c r="F5985" t="s">
        <v>106</v>
      </c>
      <c r="G5985" s="3">
        <v>-8891.27</v>
      </c>
      <c r="H5985" s="3" t="str">
        <f>VLOOKUP($A5985&amp;$C5985&amp;$B5985,Mapping!$C:$G,3,0)</f>
        <v>Beauty</v>
      </c>
      <c r="I5985" t="str">
        <f>VLOOKUP($A5985&amp;$C5985&amp;$B5985,Mapping!$C:$G,4,0)</f>
        <v>ROC</v>
      </c>
      <c r="J5985" t="str">
        <f t="shared" si="93"/>
        <v>RoC Sun Care BODY-OLD</v>
      </c>
      <c r="K5985" t="str">
        <f>VLOOKUP($A5985&amp;$C5985&amp;$B5985,Mapping!$C:$G,5,0)</f>
        <v>Adult Skin Care</v>
      </c>
      <c r="L5985" t="str">
        <f>VLOOKUP(J5985&amp;H5985,Mapping!J:K,2,0)</f>
        <v>ROC SUN CARE</v>
      </c>
      <c r="M5985" t="str">
        <f>IF(OR(I5985="PIZ BUIN",I5985="LISTERINE"),VLOOKUP(E5985,MAPEO!C:D,2,0)&amp;" "&amp;H5985,VLOOKUP(E5985,MAPEO!C:D,2,0))</f>
        <v>RoC Sun Protection</v>
      </c>
      <c r="N5985" t="str">
        <f>VLOOKUP(F5985,MD!A:B,2,0)</f>
        <v>YTD 2015</v>
      </c>
    </row>
    <row r="5986" spans="1:14">
      <c r="A5986" t="s">
        <v>133</v>
      </c>
      <c r="B5986" t="s">
        <v>0</v>
      </c>
      <c r="C5986" t="s">
        <v>268</v>
      </c>
      <c r="D5986" t="s">
        <v>459</v>
      </c>
      <c r="E5986" t="s">
        <v>773</v>
      </c>
      <c r="F5986" t="s">
        <v>108</v>
      </c>
      <c r="G5986" s="3">
        <v>-6756.82</v>
      </c>
      <c r="H5986" s="3" t="str">
        <f>VLOOKUP($A5986&amp;$C5986&amp;$B5986,Mapping!$C:$G,3,0)</f>
        <v>Beauty</v>
      </c>
      <c r="I5986" t="str">
        <f>VLOOKUP($A5986&amp;$C5986&amp;$B5986,Mapping!$C:$G,4,0)</f>
        <v>ROC</v>
      </c>
      <c r="J5986" t="str">
        <f t="shared" si="93"/>
        <v>RoC Sun Care BODY-OLD</v>
      </c>
      <c r="K5986" t="str">
        <f>VLOOKUP($A5986&amp;$C5986&amp;$B5986,Mapping!$C:$G,5,0)</f>
        <v>Adult Skin Care</v>
      </c>
      <c r="L5986" t="str">
        <f>VLOOKUP(J5986&amp;H5986,Mapping!J:K,2,0)</f>
        <v>ROC SUN CARE</v>
      </c>
      <c r="M5986" t="str">
        <f>IF(OR(I5986="PIZ BUIN",I5986="LISTERINE"),VLOOKUP(E5986,MAPEO!C:D,2,0)&amp;" "&amp;H5986,VLOOKUP(E5986,MAPEO!C:D,2,0))</f>
        <v>RoC Sun Protection</v>
      </c>
      <c r="N5986">
        <f>VLOOKUP(F5986,MD!A:B,2,0)</f>
        <v>0</v>
      </c>
    </row>
    <row r="5987" spans="1:14">
      <c r="A5987" t="s">
        <v>133</v>
      </c>
      <c r="B5987" t="s">
        <v>0</v>
      </c>
      <c r="C5987" t="s">
        <v>268</v>
      </c>
      <c r="D5987" t="s">
        <v>459</v>
      </c>
      <c r="E5987" t="s">
        <v>773</v>
      </c>
      <c r="F5987" t="s">
        <v>109</v>
      </c>
      <c r="G5987" s="3">
        <v>-2768.99</v>
      </c>
      <c r="H5987" s="3" t="str">
        <f>VLOOKUP($A5987&amp;$C5987&amp;$B5987,Mapping!$C:$G,3,0)</f>
        <v>Beauty</v>
      </c>
      <c r="I5987" t="str">
        <f>VLOOKUP($A5987&amp;$C5987&amp;$B5987,Mapping!$C:$G,4,0)</f>
        <v>ROC</v>
      </c>
      <c r="J5987" t="str">
        <f t="shared" si="93"/>
        <v>RoC Sun Care BODY-OLD</v>
      </c>
      <c r="K5987" t="str">
        <f>VLOOKUP($A5987&amp;$C5987&amp;$B5987,Mapping!$C:$G,5,0)</f>
        <v>Adult Skin Care</v>
      </c>
      <c r="L5987" t="str">
        <f>VLOOKUP(J5987&amp;H5987,Mapping!J:K,2,0)</f>
        <v>ROC SUN CARE</v>
      </c>
      <c r="M5987" t="str">
        <f>IF(OR(I5987="PIZ BUIN",I5987="LISTERINE"),VLOOKUP(E5987,MAPEO!C:D,2,0)&amp;" "&amp;H5987,VLOOKUP(E5987,MAPEO!C:D,2,0))</f>
        <v>RoC Sun Protection</v>
      </c>
      <c r="N5987">
        <f>VLOOKUP(F5987,MD!A:B,2,0)</f>
        <v>0</v>
      </c>
    </row>
    <row r="5988" spans="1:14">
      <c r="A5988" t="s">
        <v>133</v>
      </c>
      <c r="B5988" t="s">
        <v>0</v>
      </c>
      <c r="C5988" t="s">
        <v>268</v>
      </c>
      <c r="D5988" t="s">
        <v>459</v>
      </c>
      <c r="E5988" t="s">
        <v>773</v>
      </c>
      <c r="F5988" t="s">
        <v>110</v>
      </c>
      <c r="G5988" s="3">
        <v>-2669.95</v>
      </c>
      <c r="H5988" s="3" t="str">
        <f>VLOOKUP($A5988&amp;$C5988&amp;$B5988,Mapping!$C:$G,3,0)</f>
        <v>Beauty</v>
      </c>
      <c r="I5988" t="str">
        <f>VLOOKUP($A5988&amp;$C5988&amp;$B5988,Mapping!$C:$G,4,0)</f>
        <v>ROC</v>
      </c>
      <c r="J5988" t="str">
        <f t="shared" si="93"/>
        <v>RoC Sun Care BODY-OLD</v>
      </c>
      <c r="K5988" t="str">
        <f>VLOOKUP($A5988&amp;$C5988&amp;$B5988,Mapping!$C:$G,5,0)</f>
        <v>Adult Skin Care</v>
      </c>
      <c r="L5988" t="str">
        <f>VLOOKUP(J5988&amp;H5988,Mapping!J:K,2,0)</f>
        <v>ROC SUN CARE</v>
      </c>
      <c r="M5988" t="str">
        <f>IF(OR(I5988="PIZ BUIN",I5988="LISTERINE"),VLOOKUP(E5988,MAPEO!C:D,2,0)&amp;" "&amp;H5988,VLOOKUP(E5988,MAPEO!C:D,2,0))</f>
        <v>RoC Sun Protection</v>
      </c>
      <c r="N5988">
        <f>VLOOKUP(F5988,MD!A:B,2,0)</f>
        <v>0</v>
      </c>
    </row>
    <row r="5989" spans="1:14">
      <c r="A5989" t="s">
        <v>133</v>
      </c>
      <c r="B5989" t="s">
        <v>0</v>
      </c>
      <c r="C5989" t="s">
        <v>268</v>
      </c>
      <c r="D5989" t="s">
        <v>459</v>
      </c>
      <c r="E5989" t="s">
        <v>773</v>
      </c>
      <c r="F5989" t="s">
        <v>111</v>
      </c>
      <c r="G5989" s="3">
        <v>-3408</v>
      </c>
      <c r="H5989" s="3" t="str">
        <f>VLOOKUP($A5989&amp;$C5989&amp;$B5989,Mapping!$C:$G,3,0)</f>
        <v>Beauty</v>
      </c>
      <c r="I5989" t="str">
        <f>VLOOKUP($A5989&amp;$C5989&amp;$B5989,Mapping!$C:$G,4,0)</f>
        <v>ROC</v>
      </c>
      <c r="J5989" t="str">
        <f t="shared" si="93"/>
        <v>RoC Sun Care BODY-OLD</v>
      </c>
      <c r="K5989" t="str">
        <f>VLOOKUP($A5989&amp;$C5989&amp;$B5989,Mapping!$C:$G,5,0)</f>
        <v>Adult Skin Care</v>
      </c>
      <c r="L5989" t="str">
        <f>VLOOKUP(J5989&amp;H5989,Mapping!J:K,2,0)</f>
        <v>ROC SUN CARE</v>
      </c>
      <c r="M5989" t="str">
        <f>IF(OR(I5989="PIZ BUIN",I5989="LISTERINE"),VLOOKUP(E5989,MAPEO!C:D,2,0)&amp;" "&amp;H5989,VLOOKUP(E5989,MAPEO!C:D,2,0))</f>
        <v>RoC Sun Protection</v>
      </c>
      <c r="N5989">
        <f>VLOOKUP(F5989,MD!A:B,2,0)</f>
        <v>0</v>
      </c>
    </row>
    <row r="5990" spans="1:14">
      <c r="A5990" t="s">
        <v>133</v>
      </c>
      <c r="B5990" t="s">
        <v>0</v>
      </c>
      <c r="C5990" t="s">
        <v>268</v>
      </c>
      <c r="D5990" t="s">
        <v>459</v>
      </c>
      <c r="E5990" t="s">
        <v>773</v>
      </c>
      <c r="F5990" t="s">
        <v>114</v>
      </c>
      <c r="G5990" s="3">
        <v>-5937.34</v>
      </c>
      <c r="H5990" s="3" t="str">
        <f>VLOOKUP($A5990&amp;$C5990&amp;$B5990,Mapping!$C:$G,3,0)</f>
        <v>Beauty</v>
      </c>
      <c r="I5990" t="str">
        <f>VLOOKUP($A5990&amp;$C5990&amp;$B5990,Mapping!$C:$G,4,0)</f>
        <v>ROC</v>
      </c>
      <c r="J5990" t="str">
        <f t="shared" si="93"/>
        <v>RoC Sun Care BODY-OLD</v>
      </c>
      <c r="K5990" t="str">
        <f>VLOOKUP($A5990&amp;$C5990&amp;$B5990,Mapping!$C:$G,5,0)</f>
        <v>Adult Skin Care</v>
      </c>
      <c r="L5990" t="str">
        <f>VLOOKUP(J5990&amp;H5990,Mapping!J:K,2,0)</f>
        <v>ROC SUN CARE</v>
      </c>
      <c r="M5990" t="str">
        <f>IF(OR(I5990="PIZ BUIN",I5990="LISTERINE"),VLOOKUP(E5990,MAPEO!C:D,2,0)&amp;" "&amp;H5990,VLOOKUP(E5990,MAPEO!C:D,2,0))</f>
        <v>RoC Sun Protection</v>
      </c>
      <c r="N5990">
        <f>VLOOKUP(F5990,MD!A:B,2,0)</f>
        <v>0</v>
      </c>
    </row>
    <row r="5991" spans="1:14">
      <c r="A5991" t="s">
        <v>133</v>
      </c>
      <c r="B5991" t="s">
        <v>0</v>
      </c>
      <c r="C5991" t="s">
        <v>268</v>
      </c>
      <c r="D5991" t="s">
        <v>459</v>
      </c>
      <c r="E5991" t="s">
        <v>773</v>
      </c>
      <c r="F5991" t="s">
        <v>115</v>
      </c>
      <c r="G5991" s="3">
        <v>-2030.95</v>
      </c>
      <c r="H5991" s="3" t="str">
        <f>VLOOKUP($A5991&amp;$C5991&amp;$B5991,Mapping!$C:$G,3,0)</f>
        <v>Beauty</v>
      </c>
      <c r="I5991" t="str">
        <f>VLOOKUP($A5991&amp;$C5991&amp;$B5991,Mapping!$C:$G,4,0)</f>
        <v>ROC</v>
      </c>
      <c r="J5991" t="str">
        <f t="shared" si="93"/>
        <v>RoC Sun Care BODY-OLD</v>
      </c>
      <c r="K5991" t="str">
        <f>VLOOKUP($A5991&amp;$C5991&amp;$B5991,Mapping!$C:$G,5,0)</f>
        <v>Adult Skin Care</v>
      </c>
      <c r="L5991" t="str">
        <f>VLOOKUP(J5991&amp;H5991,Mapping!J:K,2,0)</f>
        <v>ROC SUN CARE</v>
      </c>
      <c r="M5991" t="str">
        <f>IF(OR(I5991="PIZ BUIN",I5991="LISTERINE"),VLOOKUP(E5991,MAPEO!C:D,2,0)&amp;" "&amp;H5991,VLOOKUP(E5991,MAPEO!C:D,2,0))</f>
        <v>RoC Sun Protection</v>
      </c>
      <c r="N5991" t="str">
        <f>VLOOKUP(F5991,MD!A:B,2,0)</f>
        <v>YTD 2016</v>
      </c>
    </row>
    <row r="5992" spans="1:14">
      <c r="A5992" t="s">
        <v>133</v>
      </c>
      <c r="B5992" t="s">
        <v>0</v>
      </c>
      <c r="C5992" t="s">
        <v>268</v>
      </c>
      <c r="D5992" t="s">
        <v>459</v>
      </c>
      <c r="E5992" t="s">
        <v>773</v>
      </c>
      <c r="F5992" t="s">
        <v>117</v>
      </c>
      <c r="G5992" s="3">
        <v>-2778.47</v>
      </c>
      <c r="H5992" s="3" t="str">
        <f>VLOOKUP($A5992&amp;$C5992&amp;$B5992,Mapping!$C:$G,3,0)</f>
        <v>Beauty</v>
      </c>
      <c r="I5992" t="str">
        <f>VLOOKUP($A5992&amp;$C5992&amp;$B5992,Mapping!$C:$G,4,0)</f>
        <v>ROC</v>
      </c>
      <c r="J5992" t="str">
        <f t="shared" si="93"/>
        <v>RoC Sun Care BODY-OLD</v>
      </c>
      <c r="K5992" t="str">
        <f>VLOOKUP($A5992&amp;$C5992&amp;$B5992,Mapping!$C:$G,5,0)</f>
        <v>Adult Skin Care</v>
      </c>
      <c r="L5992" t="str">
        <f>VLOOKUP(J5992&amp;H5992,Mapping!J:K,2,0)</f>
        <v>ROC SUN CARE</v>
      </c>
      <c r="M5992" t="str">
        <f>IF(OR(I5992="PIZ BUIN",I5992="LISTERINE"),VLOOKUP(E5992,MAPEO!C:D,2,0)&amp;" "&amp;H5992,VLOOKUP(E5992,MAPEO!C:D,2,0))</f>
        <v>RoC Sun Protection</v>
      </c>
      <c r="N5992" t="str">
        <f>VLOOKUP(F5992,MD!A:B,2,0)</f>
        <v>YTD 2016</v>
      </c>
    </row>
    <row r="5993" spans="1:14">
      <c r="A5993" t="s">
        <v>133</v>
      </c>
      <c r="B5993" t="s">
        <v>0</v>
      </c>
      <c r="C5993" t="s">
        <v>268</v>
      </c>
      <c r="D5993" t="s">
        <v>459</v>
      </c>
      <c r="E5993" t="s">
        <v>773</v>
      </c>
      <c r="F5993" t="s">
        <v>118</v>
      </c>
      <c r="G5993" s="3">
        <v>-2510.65</v>
      </c>
      <c r="H5993" s="3" t="str">
        <f>VLOOKUP($A5993&amp;$C5993&amp;$B5993,Mapping!$C:$G,3,0)</f>
        <v>Beauty</v>
      </c>
      <c r="I5993" t="str">
        <f>VLOOKUP($A5993&amp;$C5993&amp;$B5993,Mapping!$C:$G,4,0)</f>
        <v>ROC</v>
      </c>
      <c r="J5993" t="str">
        <f t="shared" si="93"/>
        <v>RoC Sun Care BODY-OLD</v>
      </c>
      <c r="K5993" t="str">
        <f>VLOOKUP($A5993&amp;$C5993&amp;$B5993,Mapping!$C:$G,5,0)</f>
        <v>Adult Skin Care</v>
      </c>
      <c r="L5993" t="str">
        <f>VLOOKUP(J5993&amp;H5993,Mapping!J:K,2,0)</f>
        <v>ROC SUN CARE</v>
      </c>
      <c r="M5993" t="str">
        <f>IF(OR(I5993="PIZ BUIN",I5993="LISTERINE"),VLOOKUP(E5993,MAPEO!C:D,2,0)&amp;" "&amp;H5993,VLOOKUP(E5993,MAPEO!C:D,2,0))</f>
        <v>RoC Sun Protection</v>
      </c>
      <c r="N5993" t="str">
        <f>VLOOKUP(F5993,MD!A:B,2,0)</f>
        <v>YTD 2016</v>
      </c>
    </row>
    <row r="5994" spans="1:14">
      <c r="A5994" t="s">
        <v>133</v>
      </c>
      <c r="B5994" t="s">
        <v>0</v>
      </c>
      <c r="C5994" t="s">
        <v>273</v>
      </c>
      <c r="D5994" t="s">
        <v>460</v>
      </c>
      <c r="E5994" t="s">
        <v>774</v>
      </c>
      <c r="F5994" t="s">
        <v>482</v>
      </c>
      <c r="G5994" s="3">
        <v>96679.57</v>
      </c>
      <c r="H5994" s="3" t="str">
        <f>VLOOKUP($A5994&amp;$C5994&amp;$B5994,Mapping!$C:$G,3,0)</f>
        <v>PHARMA</v>
      </c>
      <c r="I5994" t="str">
        <f>VLOOKUP($A5994&amp;$C5994&amp;$B5994,Mapping!$C:$G,4,0)</f>
        <v>Other OTC</v>
      </c>
      <c r="J5994" t="str">
        <f t="shared" si="93"/>
        <v>ROVI</v>
      </c>
      <c r="K5994" t="str">
        <f>VLOOKUP($A5994&amp;$C5994&amp;$B5994,Mapping!$C:$G,5,0)</f>
        <v>OTC</v>
      </c>
      <c r="L5994" t="str">
        <f>VLOOKUP(J5994&amp;H5994,Mapping!J:K,2,0)</f>
        <v>Other GI (Rovi)</v>
      </c>
      <c r="M5994" t="str">
        <f>IF(OR(I5994="PIZ BUIN",I5994="LISTERINE"),VLOOKUP(E5994,MAPEO!C:D,2,0)&amp;" "&amp;H5994,VLOOKUP(E5994,MAPEO!C:D,2,0))</f>
        <v>Rovi suppositories</v>
      </c>
      <c r="N5994">
        <f>VLOOKUP(F5994,MD!A:B,2,0)</f>
        <v>0</v>
      </c>
    </row>
    <row r="5995" spans="1:14">
      <c r="A5995" t="s">
        <v>133</v>
      </c>
      <c r="B5995" t="s">
        <v>0</v>
      </c>
      <c r="C5995" t="s">
        <v>273</v>
      </c>
      <c r="D5995" t="s">
        <v>460</v>
      </c>
      <c r="E5995" t="s">
        <v>774</v>
      </c>
      <c r="F5995" t="s">
        <v>483</v>
      </c>
      <c r="G5995" s="3">
        <v>236906.28</v>
      </c>
      <c r="H5995" s="3" t="str">
        <f>VLOOKUP($A5995&amp;$C5995&amp;$B5995,Mapping!$C:$G,3,0)</f>
        <v>PHARMA</v>
      </c>
      <c r="I5995" t="str">
        <f>VLOOKUP($A5995&amp;$C5995&amp;$B5995,Mapping!$C:$G,4,0)</f>
        <v>Other OTC</v>
      </c>
      <c r="J5995" t="str">
        <f t="shared" si="93"/>
        <v>ROVI</v>
      </c>
      <c r="K5995" t="str">
        <f>VLOOKUP($A5995&amp;$C5995&amp;$B5995,Mapping!$C:$G,5,0)</f>
        <v>OTC</v>
      </c>
      <c r="L5995" t="str">
        <f>VLOOKUP(J5995&amp;H5995,Mapping!J:K,2,0)</f>
        <v>Other GI (Rovi)</v>
      </c>
      <c r="M5995" t="str">
        <f>IF(OR(I5995="PIZ BUIN",I5995="LISTERINE"),VLOOKUP(E5995,MAPEO!C:D,2,0)&amp;" "&amp;H5995,VLOOKUP(E5995,MAPEO!C:D,2,0))</f>
        <v>Rovi suppositories</v>
      </c>
      <c r="N5995">
        <f>VLOOKUP(F5995,MD!A:B,2,0)</f>
        <v>0</v>
      </c>
    </row>
    <row r="5996" spans="1:14">
      <c r="A5996" t="s">
        <v>133</v>
      </c>
      <c r="B5996" t="s">
        <v>0</v>
      </c>
      <c r="C5996" t="s">
        <v>273</v>
      </c>
      <c r="D5996" t="s">
        <v>460</v>
      </c>
      <c r="E5996" t="s">
        <v>774</v>
      </c>
      <c r="F5996" t="s">
        <v>484</v>
      </c>
      <c r="G5996" s="3">
        <v>385857.25</v>
      </c>
      <c r="H5996" s="3" t="str">
        <f>VLOOKUP($A5996&amp;$C5996&amp;$B5996,Mapping!$C:$G,3,0)</f>
        <v>PHARMA</v>
      </c>
      <c r="I5996" t="str">
        <f>VLOOKUP($A5996&amp;$C5996&amp;$B5996,Mapping!$C:$G,4,0)</f>
        <v>Other OTC</v>
      </c>
      <c r="J5996" t="str">
        <f t="shared" si="93"/>
        <v>ROVI</v>
      </c>
      <c r="K5996" t="str">
        <f>VLOOKUP($A5996&amp;$C5996&amp;$B5996,Mapping!$C:$G,5,0)</f>
        <v>OTC</v>
      </c>
      <c r="L5996" t="str">
        <f>VLOOKUP(J5996&amp;H5996,Mapping!J:K,2,0)</f>
        <v>Other GI (Rovi)</v>
      </c>
      <c r="M5996" t="str">
        <f>IF(OR(I5996="PIZ BUIN",I5996="LISTERINE"),VLOOKUP(E5996,MAPEO!C:D,2,0)&amp;" "&amp;H5996,VLOOKUP(E5996,MAPEO!C:D,2,0))</f>
        <v>Rovi suppositories</v>
      </c>
      <c r="N5996">
        <f>VLOOKUP(F5996,MD!A:B,2,0)</f>
        <v>0</v>
      </c>
    </row>
    <row r="5997" spans="1:14">
      <c r="A5997" t="s">
        <v>133</v>
      </c>
      <c r="B5997" t="s">
        <v>0</v>
      </c>
      <c r="C5997" t="s">
        <v>273</v>
      </c>
      <c r="D5997" t="s">
        <v>460</v>
      </c>
      <c r="E5997" t="s">
        <v>774</v>
      </c>
      <c r="F5997" t="s">
        <v>485</v>
      </c>
      <c r="G5997" s="3">
        <v>288458.65999999997</v>
      </c>
      <c r="H5997" s="3" t="str">
        <f>VLOOKUP($A5997&amp;$C5997&amp;$B5997,Mapping!$C:$G,3,0)</f>
        <v>PHARMA</v>
      </c>
      <c r="I5997" t="str">
        <f>VLOOKUP($A5997&amp;$C5997&amp;$B5997,Mapping!$C:$G,4,0)</f>
        <v>Other OTC</v>
      </c>
      <c r="J5997" t="str">
        <f t="shared" si="93"/>
        <v>ROVI</v>
      </c>
      <c r="K5997" t="str">
        <f>VLOOKUP($A5997&amp;$C5997&amp;$B5997,Mapping!$C:$G,5,0)</f>
        <v>OTC</v>
      </c>
      <c r="L5997" t="str">
        <f>VLOOKUP(J5997&amp;H5997,Mapping!J:K,2,0)</f>
        <v>Other GI (Rovi)</v>
      </c>
      <c r="M5997" t="str">
        <f>IF(OR(I5997="PIZ BUIN",I5997="LISTERINE"),VLOOKUP(E5997,MAPEO!C:D,2,0)&amp;" "&amp;H5997,VLOOKUP(E5997,MAPEO!C:D,2,0))</f>
        <v>Rovi suppositories</v>
      </c>
      <c r="N5997">
        <f>VLOOKUP(F5997,MD!A:B,2,0)</f>
        <v>0</v>
      </c>
    </row>
    <row r="5998" spans="1:14">
      <c r="A5998" t="s">
        <v>133</v>
      </c>
      <c r="B5998" t="s">
        <v>0</v>
      </c>
      <c r="C5998" t="s">
        <v>273</v>
      </c>
      <c r="D5998" t="s">
        <v>460</v>
      </c>
      <c r="E5998" t="s">
        <v>774</v>
      </c>
      <c r="F5998" t="s">
        <v>486</v>
      </c>
      <c r="G5998" s="3">
        <v>276216.8</v>
      </c>
      <c r="H5998" s="3" t="str">
        <f>VLOOKUP($A5998&amp;$C5998&amp;$B5998,Mapping!$C:$G,3,0)</f>
        <v>PHARMA</v>
      </c>
      <c r="I5998" t="str">
        <f>VLOOKUP($A5998&amp;$C5998&amp;$B5998,Mapping!$C:$G,4,0)</f>
        <v>Other OTC</v>
      </c>
      <c r="J5998" t="str">
        <f t="shared" si="93"/>
        <v>ROVI</v>
      </c>
      <c r="K5998" t="str">
        <f>VLOOKUP($A5998&amp;$C5998&amp;$B5998,Mapping!$C:$G,5,0)</f>
        <v>OTC</v>
      </c>
      <c r="L5998" t="str">
        <f>VLOOKUP(J5998&amp;H5998,Mapping!J:K,2,0)</f>
        <v>Other GI (Rovi)</v>
      </c>
      <c r="M5998" t="str">
        <f>IF(OR(I5998="PIZ BUIN",I5998="LISTERINE"),VLOOKUP(E5998,MAPEO!C:D,2,0)&amp;" "&amp;H5998,VLOOKUP(E5998,MAPEO!C:D,2,0))</f>
        <v>Rovi suppositories</v>
      </c>
      <c r="N5998">
        <f>VLOOKUP(F5998,MD!A:B,2,0)</f>
        <v>0</v>
      </c>
    </row>
    <row r="5999" spans="1:14">
      <c r="A5999" t="s">
        <v>133</v>
      </c>
      <c r="B5999" t="s">
        <v>0</v>
      </c>
      <c r="C5999" t="s">
        <v>273</v>
      </c>
      <c r="D5999" t="s">
        <v>460</v>
      </c>
      <c r="E5999" t="s">
        <v>774</v>
      </c>
      <c r="F5999" t="s">
        <v>487</v>
      </c>
      <c r="G5999" s="3">
        <v>777550.02</v>
      </c>
      <c r="H5999" s="3" t="str">
        <f>VLOOKUP($A5999&amp;$C5999&amp;$B5999,Mapping!$C:$G,3,0)</f>
        <v>PHARMA</v>
      </c>
      <c r="I5999" t="str">
        <f>VLOOKUP($A5999&amp;$C5999&amp;$B5999,Mapping!$C:$G,4,0)</f>
        <v>Other OTC</v>
      </c>
      <c r="J5999" t="str">
        <f t="shared" si="93"/>
        <v>ROVI</v>
      </c>
      <c r="K5999" t="str">
        <f>VLOOKUP($A5999&amp;$C5999&amp;$B5999,Mapping!$C:$G,5,0)</f>
        <v>OTC</v>
      </c>
      <c r="L5999" t="str">
        <f>VLOOKUP(J5999&amp;H5999,Mapping!J:K,2,0)</f>
        <v>Other GI (Rovi)</v>
      </c>
      <c r="M5999" t="str">
        <f>IF(OR(I5999="PIZ BUIN",I5999="LISTERINE"),VLOOKUP(E5999,MAPEO!C:D,2,0)&amp;" "&amp;H5999,VLOOKUP(E5999,MAPEO!C:D,2,0))</f>
        <v>Rovi suppositories</v>
      </c>
      <c r="N5999">
        <f>VLOOKUP(F5999,MD!A:B,2,0)</f>
        <v>0</v>
      </c>
    </row>
    <row r="6000" spans="1:14">
      <c r="A6000" t="s">
        <v>133</v>
      </c>
      <c r="B6000" t="s">
        <v>0</v>
      </c>
      <c r="C6000" t="s">
        <v>273</v>
      </c>
      <c r="D6000" t="s">
        <v>460</v>
      </c>
      <c r="E6000" t="s">
        <v>774</v>
      </c>
      <c r="F6000" t="s">
        <v>488</v>
      </c>
      <c r="G6000" s="3">
        <v>78477.11</v>
      </c>
      <c r="H6000" s="3" t="str">
        <f>VLOOKUP($A6000&amp;$C6000&amp;$B6000,Mapping!$C:$G,3,0)</f>
        <v>PHARMA</v>
      </c>
      <c r="I6000" t="str">
        <f>VLOOKUP($A6000&amp;$C6000&amp;$B6000,Mapping!$C:$G,4,0)</f>
        <v>Other OTC</v>
      </c>
      <c r="J6000" t="str">
        <f t="shared" si="93"/>
        <v>ROVI</v>
      </c>
      <c r="K6000" t="str">
        <f>VLOOKUP($A6000&amp;$C6000&amp;$B6000,Mapping!$C:$G,5,0)</f>
        <v>OTC</v>
      </c>
      <c r="L6000" t="str">
        <f>VLOOKUP(J6000&amp;H6000,Mapping!J:K,2,0)</f>
        <v>Other GI (Rovi)</v>
      </c>
      <c r="M6000" t="str">
        <f>IF(OR(I6000="PIZ BUIN",I6000="LISTERINE"),VLOOKUP(E6000,MAPEO!C:D,2,0)&amp;" "&amp;H6000,VLOOKUP(E6000,MAPEO!C:D,2,0))</f>
        <v>Rovi suppositories</v>
      </c>
      <c r="N6000">
        <f>VLOOKUP(F6000,MD!A:B,2,0)</f>
        <v>0</v>
      </c>
    </row>
    <row r="6001" spans="1:14">
      <c r="A6001" t="s">
        <v>133</v>
      </c>
      <c r="B6001" t="s">
        <v>0</v>
      </c>
      <c r="C6001" t="s">
        <v>273</v>
      </c>
      <c r="D6001" t="s">
        <v>460</v>
      </c>
      <c r="E6001" t="s">
        <v>774</v>
      </c>
      <c r="F6001" t="s">
        <v>489</v>
      </c>
      <c r="G6001" s="3">
        <v>68507.53</v>
      </c>
      <c r="H6001" s="3" t="str">
        <f>VLOOKUP($A6001&amp;$C6001&amp;$B6001,Mapping!$C:$G,3,0)</f>
        <v>PHARMA</v>
      </c>
      <c r="I6001" t="str">
        <f>VLOOKUP($A6001&amp;$C6001&amp;$B6001,Mapping!$C:$G,4,0)</f>
        <v>Other OTC</v>
      </c>
      <c r="J6001" t="str">
        <f t="shared" si="93"/>
        <v>ROVI</v>
      </c>
      <c r="K6001" t="str">
        <f>VLOOKUP($A6001&amp;$C6001&amp;$B6001,Mapping!$C:$G,5,0)</f>
        <v>OTC</v>
      </c>
      <c r="L6001" t="str">
        <f>VLOOKUP(J6001&amp;H6001,Mapping!J:K,2,0)</f>
        <v>Other GI (Rovi)</v>
      </c>
      <c r="M6001" t="str">
        <f>IF(OR(I6001="PIZ BUIN",I6001="LISTERINE"),VLOOKUP(E6001,MAPEO!C:D,2,0)&amp;" "&amp;H6001,VLOOKUP(E6001,MAPEO!C:D,2,0))</f>
        <v>Rovi suppositories</v>
      </c>
      <c r="N6001">
        <f>VLOOKUP(F6001,MD!A:B,2,0)</f>
        <v>0</v>
      </c>
    </row>
    <row r="6002" spans="1:14">
      <c r="A6002" t="s">
        <v>133</v>
      </c>
      <c r="B6002" t="s">
        <v>0</v>
      </c>
      <c r="C6002" t="s">
        <v>273</v>
      </c>
      <c r="D6002" t="s">
        <v>460</v>
      </c>
      <c r="E6002" t="s">
        <v>774</v>
      </c>
      <c r="F6002" t="s">
        <v>490</v>
      </c>
      <c r="G6002" s="3">
        <v>513054.94</v>
      </c>
      <c r="H6002" s="3" t="str">
        <f>VLOOKUP($A6002&amp;$C6002&amp;$B6002,Mapping!$C:$G,3,0)</f>
        <v>PHARMA</v>
      </c>
      <c r="I6002" t="str">
        <f>VLOOKUP($A6002&amp;$C6002&amp;$B6002,Mapping!$C:$G,4,0)</f>
        <v>Other OTC</v>
      </c>
      <c r="J6002" t="str">
        <f t="shared" si="93"/>
        <v>ROVI</v>
      </c>
      <c r="K6002" t="str">
        <f>VLOOKUP($A6002&amp;$C6002&amp;$B6002,Mapping!$C:$G,5,0)</f>
        <v>OTC</v>
      </c>
      <c r="L6002" t="str">
        <f>VLOOKUP(J6002&amp;H6002,Mapping!J:K,2,0)</f>
        <v>Other GI (Rovi)</v>
      </c>
      <c r="M6002" t="str">
        <f>IF(OR(I6002="PIZ BUIN",I6002="LISTERINE"),VLOOKUP(E6002,MAPEO!C:D,2,0)&amp;" "&amp;H6002,VLOOKUP(E6002,MAPEO!C:D,2,0))</f>
        <v>Rovi suppositories</v>
      </c>
      <c r="N6002">
        <f>VLOOKUP(F6002,MD!A:B,2,0)</f>
        <v>0</v>
      </c>
    </row>
    <row r="6003" spans="1:14">
      <c r="A6003" t="s">
        <v>133</v>
      </c>
      <c r="B6003" t="s">
        <v>0</v>
      </c>
      <c r="C6003" t="s">
        <v>273</v>
      </c>
      <c r="D6003" t="s">
        <v>460</v>
      </c>
      <c r="E6003" t="s">
        <v>774</v>
      </c>
      <c r="F6003" t="s">
        <v>491</v>
      </c>
      <c r="G6003" s="3">
        <v>223920.78</v>
      </c>
      <c r="H6003" s="3" t="str">
        <f>VLOOKUP($A6003&amp;$C6003&amp;$B6003,Mapping!$C:$G,3,0)</f>
        <v>PHARMA</v>
      </c>
      <c r="I6003" t="str">
        <f>VLOOKUP($A6003&amp;$C6003&amp;$B6003,Mapping!$C:$G,4,0)</f>
        <v>Other OTC</v>
      </c>
      <c r="J6003" t="str">
        <f t="shared" si="93"/>
        <v>ROVI</v>
      </c>
      <c r="K6003" t="str">
        <f>VLOOKUP($A6003&amp;$C6003&amp;$B6003,Mapping!$C:$G,5,0)</f>
        <v>OTC</v>
      </c>
      <c r="L6003" t="str">
        <f>VLOOKUP(J6003&amp;H6003,Mapping!J:K,2,0)</f>
        <v>Other GI (Rovi)</v>
      </c>
      <c r="M6003" t="str">
        <f>IF(OR(I6003="PIZ BUIN",I6003="LISTERINE"),VLOOKUP(E6003,MAPEO!C:D,2,0)&amp;" "&amp;H6003,VLOOKUP(E6003,MAPEO!C:D,2,0))</f>
        <v>Rovi suppositories</v>
      </c>
      <c r="N6003">
        <f>VLOOKUP(F6003,MD!A:B,2,0)</f>
        <v>0</v>
      </c>
    </row>
    <row r="6004" spans="1:14">
      <c r="A6004" t="s">
        <v>133</v>
      </c>
      <c r="B6004" t="s">
        <v>0</v>
      </c>
      <c r="C6004" t="s">
        <v>273</v>
      </c>
      <c r="D6004" t="s">
        <v>460</v>
      </c>
      <c r="E6004" t="s">
        <v>774</v>
      </c>
      <c r="F6004" t="s">
        <v>492</v>
      </c>
      <c r="G6004" s="3">
        <v>278354.71000000002</v>
      </c>
      <c r="H6004" s="3" t="str">
        <f>VLOOKUP($A6004&amp;$C6004&amp;$B6004,Mapping!$C:$G,3,0)</f>
        <v>PHARMA</v>
      </c>
      <c r="I6004" t="str">
        <f>VLOOKUP($A6004&amp;$C6004&amp;$B6004,Mapping!$C:$G,4,0)</f>
        <v>Other OTC</v>
      </c>
      <c r="J6004" t="str">
        <f t="shared" si="93"/>
        <v>ROVI</v>
      </c>
      <c r="K6004" t="str">
        <f>VLOOKUP($A6004&amp;$C6004&amp;$B6004,Mapping!$C:$G,5,0)</f>
        <v>OTC</v>
      </c>
      <c r="L6004" t="str">
        <f>VLOOKUP(J6004&amp;H6004,Mapping!J:K,2,0)</f>
        <v>Other GI (Rovi)</v>
      </c>
      <c r="M6004" t="str">
        <f>IF(OR(I6004="PIZ BUIN",I6004="LISTERINE"),VLOOKUP(E6004,MAPEO!C:D,2,0)&amp;" "&amp;H6004,VLOOKUP(E6004,MAPEO!C:D,2,0))</f>
        <v>Rovi suppositories</v>
      </c>
      <c r="N6004">
        <f>VLOOKUP(F6004,MD!A:B,2,0)</f>
        <v>0</v>
      </c>
    </row>
    <row r="6005" spans="1:14">
      <c r="A6005" t="s">
        <v>133</v>
      </c>
      <c r="B6005" t="s">
        <v>0</v>
      </c>
      <c r="C6005" t="s">
        <v>273</v>
      </c>
      <c r="D6005" t="s">
        <v>460</v>
      </c>
      <c r="E6005" t="s">
        <v>774</v>
      </c>
      <c r="F6005" t="s">
        <v>493</v>
      </c>
      <c r="G6005" s="3">
        <v>823183.29</v>
      </c>
      <c r="H6005" s="3" t="str">
        <f>VLOOKUP($A6005&amp;$C6005&amp;$B6005,Mapping!$C:$G,3,0)</f>
        <v>PHARMA</v>
      </c>
      <c r="I6005" t="str">
        <f>VLOOKUP($A6005&amp;$C6005&amp;$B6005,Mapping!$C:$G,4,0)</f>
        <v>Other OTC</v>
      </c>
      <c r="J6005" t="str">
        <f t="shared" ref="J6005:J6068" si="94">IF(OR(C6005="ROC",C6005="COMPEED"),E6005,D6005)</f>
        <v>ROVI</v>
      </c>
      <c r="K6005" t="str">
        <f>VLOOKUP($A6005&amp;$C6005&amp;$B6005,Mapping!$C:$G,5,0)</f>
        <v>OTC</v>
      </c>
      <c r="L6005" t="str">
        <f>VLOOKUP(J6005&amp;H6005,Mapping!J:K,2,0)</f>
        <v>Other GI (Rovi)</v>
      </c>
      <c r="M6005" t="str">
        <f>IF(OR(I6005="PIZ BUIN",I6005="LISTERINE"),VLOOKUP(E6005,MAPEO!C:D,2,0)&amp;" "&amp;H6005,VLOOKUP(E6005,MAPEO!C:D,2,0))</f>
        <v>Rovi suppositories</v>
      </c>
      <c r="N6005">
        <f>VLOOKUP(F6005,MD!A:B,2,0)</f>
        <v>0</v>
      </c>
    </row>
    <row r="6006" spans="1:14">
      <c r="A6006" t="s">
        <v>133</v>
      </c>
      <c r="B6006" t="s">
        <v>0</v>
      </c>
      <c r="C6006" t="s">
        <v>273</v>
      </c>
      <c r="D6006" t="s">
        <v>460</v>
      </c>
      <c r="E6006" t="s">
        <v>774</v>
      </c>
      <c r="F6006" t="s">
        <v>95</v>
      </c>
      <c r="G6006" s="3">
        <v>89207.54</v>
      </c>
      <c r="H6006" s="3" t="str">
        <f>VLOOKUP($A6006&amp;$C6006&amp;$B6006,Mapping!$C:$G,3,0)</f>
        <v>PHARMA</v>
      </c>
      <c r="I6006" t="str">
        <f>VLOOKUP($A6006&amp;$C6006&amp;$B6006,Mapping!$C:$G,4,0)</f>
        <v>Other OTC</v>
      </c>
      <c r="J6006" t="str">
        <f t="shared" si="94"/>
        <v>ROVI</v>
      </c>
      <c r="K6006" t="str">
        <f>VLOOKUP($A6006&amp;$C6006&amp;$B6006,Mapping!$C:$G,5,0)</f>
        <v>OTC</v>
      </c>
      <c r="L6006" t="str">
        <f>VLOOKUP(J6006&amp;H6006,Mapping!J:K,2,0)</f>
        <v>Other GI (Rovi)</v>
      </c>
      <c r="M6006" t="str">
        <f>IF(OR(I6006="PIZ BUIN",I6006="LISTERINE"),VLOOKUP(E6006,MAPEO!C:D,2,0)&amp;" "&amp;H6006,VLOOKUP(E6006,MAPEO!C:D,2,0))</f>
        <v>Rovi suppositories</v>
      </c>
      <c r="N6006" t="str">
        <f>VLOOKUP(F6006,MD!A:B,2,0)</f>
        <v>YTD 2015</v>
      </c>
    </row>
    <row r="6007" spans="1:14">
      <c r="A6007" t="s">
        <v>133</v>
      </c>
      <c r="B6007" t="s">
        <v>0</v>
      </c>
      <c r="C6007" t="s">
        <v>273</v>
      </c>
      <c r="D6007" t="s">
        <v>460</v>
      </c>
      <c r="E6007" t="s">
        <v>774</v>
      </c>
      <c r="F6007" t="s">
        <v>96</v>
      </c>
      <c r="G6007" s="3">
        <v>189345.14</v>
      </c>
      <c r="H6007" s="3" t="str">
        <f>VLOOKUP($A6007&amp;$C6007&amp;$B6007,Mapping!$C:$G,3,0)</f>
        <v>PHARMA</v>
      </c>
      <c r="I6007" t="str">
        <f>VLOOKUP($A6007&amp;$C6007&amp;$B6007,Mapping!$C:$G,4,0)</f>
        <v>Other OTC</v>
      </c>
      <c r="J6007" t="str">
        <f t="shared" si="94"/>
        <v>ROVI</v>
      </c>
      <c r="K6007" t="str">
        <f>VLOOKUP($A6007&amp;$C6007&amp;$B6007,Mapping!$C:$G,5,0)</f>
        <v>OTC</v>
      </c>
      <c r="L6007" t="str">
        <f>VLOOKUP(J6007&amp;H6007,Mapping!J:K,2,0)</f>
        <v>Other GI (Rovi)</v>
      </c>
      <c r="M6007" t="str">
        <f>IF(OR(I6007="PIZ BUIN",I6007="LISTERINE"),VLOOKUP(E6007,MAPEO!C:D,2,0)&amp;" "&amp;H6007,VLOOKUP(E6007,MAPEO!C:D,2,0))</f>
        <v>Rovi suppositories</v>
      </c>
      <c r="N6007" t="str">
        <f>VLOOKUP(F6007,MD!A:B,2,0)</f>
        <v>YTD 2015</v>
      </c>
    </row>
    <row r="6008" spans="1:14">
      <c r="A6008" t="s">
        <v>133</v>
      </c>
      <c r="B6008" t="s">
        <v>0</v>
      </c>
      <c r="C6008" t="s">
        <v>273</v>
      </c>
      <c r="D6008" t="s">
        <v>460</v>
      </c>
      <c r="E6008" t="s">
        <v>774</v>
      </c>
      <c r="F6008" t="s">
        <v>97</v>
      </c>
      <c r="G6008" s="3">
        <v>359902.69</v>
      </c>
      <c r="H6008" s="3" t="str">
        <f>VLOOKUP($A6008&amp;$C6008&amp;$B6008,Mapping!$C:$G,3,0)</f>
        <v>PHARMA</v>
      </c>
      <c r="I6008" t="str">
        <f>VLOOKUP($A6008&amp;$C6008&amp;$B6008,Mapping!$C:$G,4,0)</f>
        <v>Other OTC</v>
      </c>
      <c r="J6008" t="str">
        <f t="shared" si="94"/>
        <v>ROVI</v>
      </c>
      <c r="K6008" t="str">
        <f>VLOOKUP($A6008&amp;$C6008&amp;$B6008,Mapping!$C:$G,5,0)</f>
        <v>OTC</v>
      </c>
      <c r="L6008" t="str">
        <f>VLOOKUP(J6008&amp;H6008,Mapping!J:K,2,0)</f>
        <v>Other GI (Rovi)</v>
      </c>
      <c r="M6008" t="str">
        <f>IF(OR(I6008="PIZ BUIN",I6008="LISTERINE"),VLOOKUP(E6008,MAPEO!C:D,2,0)&amp;" "&amp;H6008,VLOOKUP(E6008,MAPEO!C:D,2,0))</f>
        <v>Rovi suppositories</v>
      </c>
      <c r="N6008" t="str">
        <f>VLOOKUP(F6008,MD!A:B,2,0)</f>
        <v>YTD 2015</v>
      </c>
    </row>
    <row r="6009" spans="1:14">
      <c r="A6009" t="s">
        <v>133</v>
      </c>
      <c r="B6009" t="s">
        <v>0</v>
      </c>
      <c r="C6009" t="s">
        <v>273</v>
      </c>
      <c r="D6009" t="s">
        <v>460</v>
      </c>
      <c r="E6009" t="s">
        <v>774</v>
      </c>
      <c r="F6009" t="s">
        <v>101</v>
      </c>
      <c r="G6009" s="3">
        <v>140534.51999999999</v>
      </c>
      <c r="H6009" s="3" t="str">
        <f>VLOOKUP($A6009&amp;$C6009&amp;$B6009,Mapping!$C:$G,3,0)</f>
        <v>PHARMA</v>
      </c>
      <c r="I6009" t="str">
        <f>VLOOKUP($A6009&amp;$C6009&amp;$B6009,Mapping!$C:$G,4,0)</f>
        <v>Other OTC</v>
      </c>
      <c r="J6009" t="str">
        <f t="shared" si="94"/>
        <v>ROVI</v>
      </c>
      <c r="K6009" t="str">
        <f>VLOOKUP($A6009&amp;$C6009&amp;$B6009,Mapping!$C:$G,5,0)</f>
        <v>OTC</v>
      </c>
      <c r="L6009" t="str">
        <f>VLOOKUP(J6009&amp;H6009,Mapping!J:K,2,0)</f>
        <v>Other GI (Rovi)</v>
      </c>
      <c r="M6009" t="str">
        <f>IF(OR(I6009="PIZ BUIN",I6009="LISTERINE"),VLOOKUP(E6009,MAPEO!C:D,2,0)&amp;" "&amp;H6009,VLOOKUP(E6009,MAPEO!C:D,2,0))</f>
        <v>Rovi suppositories</v>
      </c>
      <c r="N6009" t="str">
        <f>VLOOKUP(F6009,MD!A:B,2,0)</f>
        <v>YTD 2015</v>
      </c>
    </row>
    <row r="6010" spans="1:14">
      <c r="A6010" t="s">
        <v>133</v>
      </c>
      <c r="B6010" t="s">
        <v>0</v>
      </c>
      <c r="C6010" t="s">
        <v>273</v>
      </c>
      <c r="D6010" t="s">
        <v>460</v>
      </c>
      <c r="E6010" t="s">
        <v>774</v>
      </c>
      <c r="F6010" t="s">
        <v>104</v>
      </c>
      <c r="G6010" s="3">
        <v>329234.19</v>
      </c>
      <c r="H6010" s="3" t="str">
        <f>VLOOKUP($A6010&amp;$C6010&amp;$B6010,Mapping!$C:$G,3,0)</f>
        <v>PHARMA</v>
      </c>
      <c r="I6010" t="str">
        <f>VLOOKUP($A6010&amp;$C6010&amp;$B6010,Mapping!$C:$G,4,0)</f>
        <v>Other OTC</v>
      </c>
      <c r="J6010" t="str">
        <f t="shared" si="94"/>
        <v>ROVI</v>
      </c>
      <c r="K6010" t="str">
        <f>VLOOKUP($A6010&amp;$C6010&amp;$B6010,Mapping!$C:$G,5,0)</f>
        <v>OTC</v>
      </c>
      <c r="L6010" t="str">
        <f>VLOOKUP(J6010&amp;H6010,Mapping!J:K,2,0)</f>
        <v>Other GI (Rovi)</v>
      </c>
      <c r="M6010" t="str">
        <f>IF(OR(I6010="PIZ BUIN",I6010="LISTERINE"),VLOOKUP(E6010,MAPEO!C:D,2,0)&amp;" "&amp;H6010,VLOOKUP(E6010,MAPEO!C:D,2,0))</f>
        <v>Rovi suppositories</v>
      </c>
      <c r="N6010" t="str">
        <f>VLOOKUP(F6010,MD!A:B,2,0)</f>
        <v>YTD 2015</v>
      </c>
    </row>
    <row r="6011" spans="1:14">
      <c r="A6011" t="s">
        <v>133</v>
      </c>
      <c r="B6011" t="s">
        <v>0</v>
      </c>
      <c r="C6011" t="s">
        <v>273</v>
      </c>
      <c r="D6011" t="s">
        <v>460</v>
      </c>
      <c r="E6011" t="s">
        <v>774</v>
      </c>
      <c r="F6011" t="s">
        <v>105</v>
      </c>
      <c r="G6011" s="3">
        <v>550316.09</v>
      </c>
      <c r="H6011" s="3" t="str">
        <f>VLOOKUP($A6011&amp;$C6011&amp;$B6011,Mapping!$C:$G,3,0)</f>
        <v>PHARMA</v>
      </c>
      <c r="I6011" t="str">
        <f>VLOOKUP($A6011&amp;$C6011&amp;$B6011,Mapping!$C:$G,4,0)</f>
        <v>Other OTC</v>
      </c>
      <c r="J6011" t="str">
        <f t="shared" si="94"/>
        <v>ROVI</v>
      </c>
      <c r="K6011" t="str">
        <f>VLOOKUP($A6011&amp;$C6011&amp;$B6011,Mapping!$C:$G,5,0)</f>
        <v>OTC</v>
      </c>
      <c r="L6011" t="str">
        <f>VLOOKUP(J6011&amp;H6011,Mapping!J:K,2,0)</f>
        <v>Other GI (Rovi)</v>
      </c>
      <c r="M6011" t="str">
        <f>IF(OR(I6011="PIZ BUIN",I6011="LISTERINE"),VLOOKUP(E6011,MAPEO!C:D,2,0)&amp;" "&amp;H6011,VLOOKUP(E6011,MAPEO!C:D,2,0))</f>
        <v>Rovi suppositories</v>
      </c>
      <c r="N6011" t="str">
        <f>VLOOKUP(F6011,MD!A:B,2,0)</f>
        <v>YTD 2015</v>
      </c>
    </row>
    <row r="6012" spans="1:14">
      <c r="A6012" t="s">
        <v>133</v>
      </c>
      <c r="B6012" t="s">
        <v>0</v>
      </c>
      <c r="C6012" t="s">
        <v>273</v>
      </c>
      <c r="D6012" t="s">
        <v>460</v>
      </c>
      <c r="E6012" t="s">
        <v>774</v>
      </c>
      <c r="F6012" t="s">
        <v>106</v>
      </c>
      <c r="G6012" s="3">
        <v>106541.27</v>
      </c>
      <c r="H6012" s="3" t="str">
        <f>VLOOKUP($A6012&amp;$C6012&amp;$B6012,Mapping!$C:$G,3,0)</f>
        <v>PHARMA</v>
      </c>
      <c r="I6012" t="str">
        <f>VLOOKUP($A6012&amp;$C6012&amp;$B6012,Mapping!$C:$G,4,0)</f>
        <v>Other OTC</v>
      </c>
      <c r="J6012" t="str">
        <f t="shared" si="94"/>
        <v>ROVI</v>
      </c>
      <c r="K6012" t="str">
        <f>VLOOKUP($A6012&amp;$C6012&amp;$B6012,Mapping!$C:$G,5,0)</f>
        <v>OTC</v>
      </c>
      <c r="L6012" t="str">
        <f>VLOOKUP(J6012&amp;H6012,Mapping!J:K,2,0)</f>
        <v>Other GI (Rovi)</v>
      </c>
      <c r="M6012" t="str">
        <f>IF(OR(I6012="PIZ BUIN",I6012="LISTERINE"),VLOOKUP(E6012,MAPEO!C:D,2,0)&amp;" "&amp;H6012,VLOOKUP(E6012,MAPEO!C:D,2,0))</f>
        <v>Rovi suppositories</v>
      </c>
      <c r="N6012" t="str">
        <f>VLOOKUP(F6012,MD!A:B,2,0)</f>
        <v>YTD 2015</v>
      </c>
    </row>
    <row r="6013" spans="1:14">
      <c r="A6013" t="s">
        <v>133</v>
      </c>
      <c r="B6013" t="s">
        <v>0</v>
      </c>
      <c r="C6013" t="s">
        <v>273</v>
      </c>
      <c r="D6013" t="s">
        <v>460</v>
      </c>
      <c r="E6013" t="s">
        <v>774</v>
      </c>
      <c r="F6013" t="s">
        <v>108</v>
      </c>
      <c r="G6013" s="3">
        <v>71357.27</v>
      </c>
      <c r="H6013" s="3" t="str">
        <f>VLOOKUP($A6013&amp;$C6013&amp;$B6013,Mapping!$C:$G,3,0)</f>
        <v>PHARMA</v>
      </c>
      <c r="I6013" t="str">
        <f>VLOOKUP($A6013&amp;$C6013&amp;$B6013,Mapping!$C:$G,4,0)</f>
        <v>Other OTC</v>
      </c>
      <c r="J6013" t="str">
        <f t="shared" si="94"/>
        <v>ROVI</v>
      </c>
      <c r="K6013" t="str">
        <f>VLOOKUP($A6013&amp;$C6013&amp;$B6013,Mapping!$C:$G,5,0)</f>
        <v>OTC</v>
      </c>
      <c r="L6013" t="str">
        <f>VLOOKUP(J6013&amp;H6013,Mapping!J:K,2,0)</f>
        <v>Other GI (Rovi)</v>
      </c>
      <c r="M6013" t="str">
        <f>IF(OR(I6013="PIZ BUIN",I6013="LISTERINE"),VLOOKUP(E6013,MAPEO!C:D,2,0)&amp;" "&amp;H6013,VLOOKUP(E6013,MAPEO!C:D,2,0))</f>
        <v>Rovi suppositories</v>
      </c>
      <c r="N6013">
        <f>VLOOKUP(F6013,MD!A:B,2,0)</f>
        <v>0</v>
      </c>
    </row>
    <row r="6014" spans="1:14">
      <c r="A6014" t="s">
        <v>133</v>
      </c>
      <c r="B6014" t="s">
        <v>0</v>
      </c>
      <c r="C6014" t="s">
        <v>273</v>
      </c>
      <c r="D6014" t="s">
        <v>460</v>
      </c>
      <c r="E6014" t="s">
        <v>774</v>
      </c>
      <c r="F6014" t="s">
        <v>109</v>
      </c>
      <c r="G6014" s="3">
        <v>661609.05000000005</v>
      </c>
      <c r="H6014" s="3" t="str">
        <f>VLOOKUP($A6014&amp;$C6014&amp;$B6014,Mapping!$C:$G,3,0)</f>
        <v>PHARMA</v>
      </c>
      <c r="I6014" t="str">
        <f>VLOOKUP($A6014&amp;$C6014&amp;$B6014,Mapping!$C:$G,4,0)</f>
        <v>Other OTC</v>
      </c>
      <c r="J6014" t="str">
        <f t="shared" si="94"/>
        <v>ROVI</v>
      </c>
      <c r="K6014" t="str">
        <f>VLOOKUP($A6014&amp;$C6014&amp;$B6014,Mapping!$C:$G,5,0)</f>
        <v>OTC</v>
      </c>
      <c r="L6014" t="str">
        <f>VLOOKUP(J6014&amp;H6014,Mapping!J:K,2,0)</f>
        <v>Other GI (Rovi)</v>
      </c>
      <c r="M6014" t="str">
        <f>IF(OR(I6014="PIZ BUIN",I6014="LISTERINE"),VLOOKUP(E6014,MAPEO!C:D,2,0)&amp;" "&amp;H6014,VLOOKUP(E6014,MAPEO!C:D,2,0))</f>
        <v>Rovi suppositories</v>
      </c>
      <c r="N6014">
        <f>VLOOKUP(F6014,MD!A:B,2,0)</f>
        <v>0</v>
      </c>
    </row>
    <row r="6015" spans="1:14">
      <c r="A6015" t="s">
        <v>133</v>
      </c>
      <c r="B6015" t="s">
        <v>0</v>
      </c>
      <c r="C6015" t="s">
        <v>273</v>
      </c>
      <c r="D6015" t="s">
        <v>460</v>
      </c>
      <c r="E6015" t="s">
        <v>774</v>
      </c>
      <c r="F6015" t="s">
        <v>110</v>
      </c>
      <c r="G6015" s="3">
        <v>134516.91</v>
      </c>
      <c r="H6015" s="3" t="str">
        <f>VLOOKUP($A6015&amp;$C6015&amp;$B6015,Mapping!$C:$G,3,0)</f>
        <v>PHARMA</v>
      </c>
      <c r="I6015" t="str">
        <f>VLOOKUP($A6015&amp;$C6015&amp;$B6015,Mapping!$C:$G,4,0)</f>
        <v>Other OTC</v>
      </c>
      <c r="J6015" t="str">
        <f t="shared" si="94"/>
        <v>ROVI</v>
      </c>
      <c r="K6015" t="str">
        <f>VLOOKUP($A6015&amp;$C6015&amp;$B6015,Mapping!$C:$G,5,0)</f>
        <v>OTC</v>
      </c>
      <c r="L6015" t="str">
        <f>VLOOKUP(J6015&amp;H6015,Mapping!J:K,2,0)</f>
        <v>Other GI (Rovi)</v>
      </c>
      <c r="M6015" t="str">
        <f>IF(OR(I6015="PIZ BUIN",I6015="LISTERINE"),VLOOKUP(E6015,MAPEO!C:D,2,0)&amp;" "&amp;H6015,VLOOKUP(E6015,MAPEO!C:D,2,0))</f>
        <v>Rovi suppositories</v>
      </c>
      <c r="N6015">
        <f>VLOOKUP(F6015,MD!A:B,2,0)</f>
        <v>0</v>
      </c>
    </row>
    <row r="6016" spans="1:14">
      <c r="A6016" t="s">
        <v>133</v>
      </c>
      <c r="B6016" t="s">
        <v>0</v>
      </c>
      <c r="C6016" t="s">
        <v>273</v>
      </c>
      <c r="D6016" t="s">
        <v>460</v>
      </c>
      <c r="E6016" t="s">
        <v>774</v>
      </c>
      <c r="F6016" t="s">
        <v>111</v>
      </c>
      <c r="G6016" s="3">
        <v>270751.46999999997</v>
      </c>
      <c r="H6016" s="3" t="str">
        <f>VLOOKUP($A6016&amp;$C6016&amp;$B6016,Mapping!$C:$G,3,0)</f>
        <v>PHARMA</v>
      </c>
      <c r="I6016" t="str">
        <f>VLOOKUP($A6016&amp;$C6016&amp;$B6016,Mapping!$C:$G,4,0)</f>
        <v>Other OTC</v>
      </c>
      <c r="J6016" t="str">
        <f t="shared" si="94"/>
        <v>ROVI</v>
      </c>
      <c r="K6016" t="str">
        <f>VLOOKUP($A6016&amp;$C6016&amp;$B6016,Mapping!$C:$G,5,0)</f>
        <v>OTC</v>
      </c>
      <c r="L6016" t="str">
        <f>VLOOKUP(J6016&amp;H6016,Mapping!J:K,2,0)</f>
        <v>Other GI (Rovi)</v>
      </c>
      <c r="M6016" t="str">
        <f>IF(OR(I6016="PIZ BUIN",I6016="LISTERINE"),VLOOKUP(E6016,MAPEO!C:D,2,0)&amp;" "&amp;H6016,VLOOKUP(E6016,MAPEO!C:D,2,0))</f>
        <v>Rovi suppositories</v>
      </c>
      <c r="N6016">
        <f>VLOOKUP(F6016,MD!A:B,2,0)</f>
        <v>0</v>
      </c>
    </row>
    <row r="6017" spans="1:14">
      <c r="A6017" t="s">
        <v>133</v>
      </c>
      <c r="B6017" t="s">
        <v>0</v>
      </c>
      <c r="C6017" t="s">
        <v>273</v>
      </c>
      <c r="D6017" t="s">
        <v>460</v>
      </c>
      <c r="E6017" t="s">
        <v>774</v>
      </c>
      <c r="F6017" t="s">
        <v>114</v>
      </c>
      <c r="G6017" s="3">
        <v>609804.31999999995</v>
      </c>
      <c r="H6017" s="3" t="str">
        <f>VLOOKUP($A6017&amp;$C6017&amp;$B6017,Mapping!$C:$G,3,0)</f>
        <v>PHARMA</v>
      </c>
      <c r="I6017" t="str">
        <f>VLOOKUP($A6017&amp;$C6017&amp;$B6017,Mapping!$C:$G,4,0)</f>
        <v>Other OTC</v>
      </c>
      <c r="J6017" t="str">
        <f t="shared" si="94"/>
        <v>ROVI</v>
      </c>
      <c r="K6017" t="str">
        <f>VLOOKUP($A6017&amp;$C6017&amp;$B6017,Mapping!$C:$G,5,0)</f>
        <v>OTC</v>
      </c>
      <c r="L6017" t="str">
        <f>VLOOKUP(J6017&amp;H6017,Mapping!J:K,2,0)</f>
        <v>Other GI (Rovi)</v>
      </c>
      <c r="M6017" t="str">
        <f>IF(OR(I6017="PIZ BUIN",I6017="LISTERINE"),VLOOKUP(E6017,MAPEO!C:D,2,0)&amp;" "&amp;H6017,VLOOKUP(E6017,MAPEO!C:D,2,0))</f>
        <v>Rovi suppositories</v>
      </c>
      <c r="N6017">
        <f>VLOOKUP(F6017,MD!A:B,2,0)</f>
        <v>0</v>
      </c>
    </row>
    <row r="6018" spans="1:14">
      <c r="A6018" t="s">
        <v>133</v>
      </c>
      <c r="B6018" t="s">
        <v>0</v>
      </c>
      <c r="C6018" t="s">
        <v>273</v>
      </c>
      <c r="D6018" t="s">
        <v>460</v>
      </c>
      <c r="E6018" t="s">
        <v>774</v>
      </c>
      <c r="F6018" t="s">
        <v>115</v>
      </c>
      <c r="G6018" s="3">
        <v>62477.4</v>
      </c>
      <c r="H6018" s="3" t="str">
        <f>VLOOKUP($A6018&amp;$C6018&amp;$B6018,Mapping!$C:$G,3,0)</f>
        <v>PHARMA</v>
      </c>
      <c r="I6018" t="str">
        <f>VLOOKUP($A6018&amp;$C6018&amp;$B6018,Mapping!$C:$G,4,0)</f>
        <v>Other OTC</v>
      </c>
      <c r="J6018" t="str">
        <f t="shared" si="94"/>
        <v>ROVI</v>
      </c>
      <c r="K6018" t="str">
        <f>VLOOKUP($A6018&amp;$C6018&amp;$B6018,Mapping!$C:$G,5,0)</f>
        <v>OTC</v>
      </c>
      <c r="L6018" t="str">
        <f>VLOOKUP(J6018&amp;H6018,Mapping!J:K,2,0)</f>
        <v>Other GI (Rovi)</v>
      </c>
      <c r="M6018" t="str">
        <f>IF(OR(I6018="PIZ BUIN",I6018="LISTERINE"),VLOOKUP(E6018,MAPEO!C:D,2,0)&amp;" "&amp;H6018,VLOOKUP(E6018,MAPEO!C:D,2,0))</f>
        <v>Rovi suppositories</v>
      </c>
      <c r="N6018" t="str">
        <f>VLOOKUP(F6018,MD!A:B,2,0)</f>
        <v>YTD 2016</v>
      </c>
    </row>
    <row r="6019" spans="1:14">
      <c r="A6019" t="s">
        <v>133</v>
      </c>
      <c r="B6019" t="s">
        <v>0</v>
      </c>
      <c r="C6019" t="s">
        <v>273</v>
      </c>
      <c r="D6019" t="s">
        <v>460</v>
      </c>
      <c r="E6019" t="s">
        <v>774</v>
      </c>
      <c r="F6019" t="s">
        <v>117</v>
      </c>
      <c r="G6019" s="3">
        <v>268988.28000000003</v>
      </c>
      <c r="H6019" s="3" t="str">
        <f>VLOOKUP($A6019&amp;$C6019&amp;$B6019,Mapping!$C:$G,3,0)</f>
        <v>PHARMA</v>
      </c>
      <c r="I6019" t="str">
        <f>VLOOKUP($A6019&amp;$C6019&amp;$B6019,Mapping!$C:$G,4,0)</f>
        <v>Other OTC</v>
      </c>
      <c r="J6019" t="str">
        <f t="shared" si="94"/>
        <v>ROVI</v>
      </c>
      <c r="K6019" t="str">
        <f>VLOOKUP($A6019&amp;$C6019&amp;$B6019,Mapping!$C:$G,5,0)</f>
        <v>OTC</v>
      </c>
      <c r="L6019" t="str">
        <f>VLOOKUP(J6019&amp;H6019,Mapping!J:K,2,0)</f>
        <v>Other GI (Rovi)</v>
      </c>
      <c r="M6019" t="str">
        <f>IF(OR(I6019="PIZ BUIN",I6019="LISTERINE"),VLOOKUP(E6019,MAPEO!C:D,2,0)&amp;" "&amp;H6019,VLOOKUP(E6019,MAPEO!C:D,2,0))</f>
        <v>Rovi suppositories</v>
      </c>
      <c r="N6019" t="str">
        <f>VLOOKUP(F6019,MD!A:B,2,0)</f>
        <v>YTD 2016</v>
      </c>
    </row>
    <row r="6020" spans="1:14">
      <c r="A6020" t="s">
        <v>133</v>
      </c>
      <c r="B6020" t="s">
        <v>0</v>
      </c>
      <c r="C6020" t="s">
        <v>273</v>
      </c>
      <c r="D6020" t="s">
        <v>460</v>
      </c>
      <c r="E6020" t="s">
        <v>774</v>
      </c>
      <c r="F6020" t="s">
        <v>118</v>
      </c>
      <c r="G6020" s="3">
        <v>390168.4</v>
      </c>
      <c r="H6020" s="3" t="str">
        <f>VLOOKUP($A6020&amp;$C6020&amp;$B6020,Mapping!$C:$G,3,0)</f>
        <v>PHARMA</v>
      </c>
      <c r="I6020" t="str">
        <f>VLOOKUP($A6020&amp;$C6020&amp;$B6020,Mapping!$C:$G,4,0)</f>
        <v>Other OTC</v>
      </c>
      <c r="J6020" t="str">
        <f t="shared" si="94"/>
        <v>ROVI</v>
      </c>
      <c r="K6020" t="str">
        <f>VLOOKUP($A6020&amp;$C6020&amp;$B6020,Mapping!$C:$G,5,0)</f>
        <v>OTC</v>
      </c>
      <c r="L6020" t="str">
        <f>VLOOKUP(J6020&amp;H6020,Mapping!J:K,2,0)</f>
        <v>Other GI (Rovi)</v>
      </c>
      <c r="M6020" t="str">
        <f>IF(OR(I6020="PIZ BUIN",I6020="LISTERINE"),VLOOKUP(E6020,MAPEO!C:D,2,0)&amp;" "&amp;H6020,VLOOKUP(E6020,MAPEO!C:D,2,0))</f>
        <v>Rovi suppositories</v>
      </c>
      <c r="N6020" t="str">
        <f>VLOOKUP(F6020,MD!A:B,2,0)</f>
        <v>YTD 2016</v>
      </c>
    </row>
    <row r="6021" spans="1:14">
      <c r="A6021" t="s">
        <v>133</v>
      </c>
      <c r="B6021" t="s">
        <v>0</v>
      </c>
      <c r="C6021" t="s">
        <v>273</v>
      </c>
      <c r="D6021" t="s">
        <v>460</v>
      </c>
      <c r="E6021" t="s">
        <v>775</v>
      </c>
      <c r="F6021" t="s">
        <v>482</v>
      </c>
      <c r="G6021" s="3">
        <v>10994.44</v>
      </c>
      <c r="H6021" s="3" t="str">
        <f>VLOOKUP($A6021&amp;$C6021&amp;$B6021,Mapping!$C:$G,3,0)</f>
        <v>PHARMA</v>
      </c>
      <c r="I6021" t="str">
        <f>VLOOKUP($A6021&amp;$C6021&amp;$B6021,Mapping!$C:$G,4,0)</f>
        <v>Other OTC</v>
      </c>
      <c r="J6021" t="str">
        <f t="shared" si="94"/>
        <v>ROVI</v>
      </c>
      <c r="K6021" t="str">
        <f>VLOOKUP($A6021&amp;$C6021&amp;$B6021,Mapping!$C:$G,5,0)</f>
        <v>OTC</v>
      </c>
      <c r="L6021" t="str">
        <f>VLOOKUP(J6021&amp;H6021,Mapping!J:K,2,0)</f>
        <v>Other GI (Rovi)</v>
      </c>
      <c r="M6021" t="str">
        <f>IF(OR(I6021="PIZ BUIN",I6021="LISTERINE"),VLOOKUP(E6021,MAPEO!C:D,2,0)&amp;" "&amp;H6021,VLOOKUP(E6021,MAPEO!C:D,2,0))</f>
        <v>Rovi suppositories</v>
      </c>
      <c r="N6021">
        <f>VLOOKUP(F6021,MD!A:B,2,0)</f>
        <v>0</v>
      </c>
    </row>
    <row r="6022" spans="1:14">
      <c r="A6022" t="s">
        <v>133</v>
      </c>
      <c r="B6022" t="s">
        <v>0</v>
      </c>
      <c r="C6022" t="s">
        <v>273</v>
      </c>
      <c r="D6022" t="s">
        <v>460</v>
      </c>
      <c r="E6022" t="s">
        <v>775</v>
      </c>
      <c r="F6022" t="s">
        <v>483</v>
      </c>
      <c r="G6022" s="3">
        <v>24715.17</v>
      </c>
      <c r="H6022" s="3" t="str">
        <f>VLOOKUP($A6022&amp;$C6022&amp;$B6022,Mapping!$C:$G,3,0)</f>
        <v>PHARMA</v>
      </c>
      <c r="I6022" t="str">
        <f>VLOOKUP($A6022&amp;$C6022&amp;$B6022,Mapping!$C:$G,4,0)</f>
        <v>Other OTC</v>
      </c>
      <c r="J6022" t="str">
        <f t="shared" si="94"/>
        <v>ROVI</v>
      </c>
      <c r="K6022" t="str">
        <f>VLOOKUP($A6022&amp;$C6022&amp;$B6022,Mapping!$C:$G,5,0)</f>
        <v>OTC</v>
      </c>
      <c r="L6022" t="str">
        <f>VLOOKUP(J6022&amp;H6022,Mapping!J:K,2,0)</f>
        <v>Other GI (Rovi)</v>
      </c>
      <c r="M6022" t="str">
        <f>IF(OR(I6022="PIZ BUIN",I6022="LISTERINE"),VLOOKUP(E6022,MAPEO!C:D,2,0)&amp;" "&amp;H6022,VLOOKUP(E6022,MAPEO!C:D,2,0))</f>
        <v>Rovi suppositories</v>
      </c>
      <c r="N6022">
        <f>VLOOKUP(F6022,MD!A:B,2,0)</f>
        <v>0</v>
      </c>
    </row>
    <row r="6023" spans="1:14">
      <c r="A6023" t="s">
        <v>133</v>
      </c>
      <c r="B6023" t="s">
        <v>0</v>
      </c>
      <c r="C6023" t="s">
        <v>273</v>
      </c>
      <c r="D6023" t="s">
        <v>460</v>
      </c>
      <c r="E6023" t="s">
        <v>775</v>
      </c>
      <c r="F6023" t="s">
        <v>484</v>
      </c>
      <c r="G6023" s="3">
        <v>50986.52</v>
      </c>
      <c r="H6023" s="3" t="str">
        <f>VLOOKUP($A6023&amp;$C6023&amp;$B6023,Mapping!$C:$G,3,0)</f>
        <v>PHARMA</v>
      </c>
      <c r="I6023" t="str">
        <f>VLOOKUP($A6023&amp;$C6023&amp;$B6023,Mapping!$C:$G,4,0)</f>
        <v>Other OTC</v>
      </c>
      <c r="J6023" t="str">
        <f t="shared" si="94"/>
        <v>ROVI</v>
      </c>
      <c r="K6023" t="str">
        <f>VLOOKUP($A6023&amp;$C6023&amp;$B6023,Mapping!$C:$G,5,0)</f>
        <v>OTC</v>
      </c>
      <c r="L6023" t="str">
        <f>VLOOKUP(J6023&amp;H6023,Mapping!J:K,2,0)</f>
        <v>Other GI (Rovi)</v>
      </c>
      <c r="M6023" t="str">
        <f>IF(OR(I6023="PIZ BUIN",I6023="LISTERINE"),VLOOKUP(E6023,MAPEO!C:D,2,0)&amp;" "&amp;H6023,VLOOKUP(E6023,MAPEO!C:D,2,0))</f>
        <v>Rovi suppositories</v>
      </c>
      <c r="N6023">
        <f>VLOOKUP(F6023,MD!A:B,2,0)</f>
        <v>0</v>
      </c>
    </row>
    <row r="6024" spans="1:14">
      <c r="A6024" t="s">
        <v>133</v>
      </c>
      <c r="B6024" t="s">
        <v>0</v>
      </c>
      <c r="C6024" t="s">
        <v>273</v>
      </c>
      <c r="D6024" t="s">
        <v>460</v>
      </c>
      <c r="E6024" t="s">
        <v>775</v>
      </c>
      <c r="F6024" t="s">
        <v>485</v>
      </c>
      <c r="G6024" s="3">
        <v>24363.99</v>
      </c>
      <c r="H6024" s="3" t="str">
        <f>VLOOKUP($A6024&amp;$C6024&amp;$B6024,Mapping!$C:$G,3,0)</f>
        <v>PHARMA</v>
      </c>
      <c r="I6024" t="str">
        <f>VLOOKUP($A6024&amp;$C6024&amp;$B6024,Mapping!$C:$G,4,0)</f>
        <v>Other OTC</v>
      </c>
      <c r="J6024" t="str">
        <f t="shared" si="94"/>
        <v>ROVI</v>
      </c>
      <c r="K6024" t="str">
        <f>VLOOKUP($A6024&amp;$C6024&amp;$B6024,Mapping!$C:$G,5,0)</f>
        <v>OTC</v>
      </c>
      <c r="L6024" t="str">
        <f>VLOOKUP(J6024&amp;H6024,Mapping!J:K,2,0)</f>
        <v>Other GI (Rovi)</v>
      </c>
      <c r="M6024" t="str">
        <f>IF(OR(I6024="PIZ BUIN",I6024="LISTERINE"),VLOOKUP(E6024,MAPEO!C:D,2,0)&amp;" "&amp;H6024,VLOOKUP(E6024,MAPEO!C:D,2,0))</f>
        <v>Rovi suppositories</v>
      </c>
      <c r="N6024">
        <f>VLOOKUP(F6024,MD!A:B,2,0)</f>
        <v>0</v>
      </c>
    </row>
    <row r="6025" spans="1:14">
      <c r="A6025" t="s">
        <v>133</v>
      </c>
      <c r="B6025" t="s">
        <v>0</v>
      </c>
      <c r="C6025" t="s">
        <v>273</v>
      </c>
      <c r="D6025" t="s">
        <v>460</v>
      </c>
      <c r="E6025" t="s">
        <v>775</v>
      </c>
      <c r="F6025" t="s">
        <v>486</v>
      </c>
      <c r="G6025" s="3">
        <v>23888.45</v>
      </c>
      <c r="H6025" s="3" t="str">
        <f>VLOOKUP($A6025&amp;$C6025&amp;$B6025,Mapping!$C:$G,3,0)</f>
        <v>PHARMA</v>
      </c>
      <c r="I6025" t="str">
        <f>VLOOKUP($A6025&amp;$C6025&amp;$B6025,Mapping!$C:$G,4,0)</f>
        <v>Other OTC</v>
      </c>
      <c r="J6025" t="str">
        <f t="shared" si="94"/>
        <v>ROVI</v>
      </c>
      <c r="K6025" t="str">
        <f>VLOOKUP($A6025&amp;$C6025&amp;$B6025,Mapping!$C:$G,5,0)</f>
        <v>OTC</v>
      </c>
      <c r="L6025" t="str">
        <f>VLOOKUP(J6025&amp;H6025,Mapping!J:K,2,0)</f>
        <v>Other GI (Rovi)</v>
      </c>
      <c r="M6025" t="str">
        <f>IF(OR(I6025="PIZ BUIN",I6025="LISTERINE"),VLOOKUP(E6025,MAPEO!C:D,2,0)&amp;" "&amp;H6025,VLOOKUP(E6025,MAPEO!C:D,2,0))</f>
        <v>Rovi suppositories</v>
      </c>
      <c r="N6025">
        <f>VLOOKUP(F6025,MD!A:B,2,0)</f>
        <v>0</v>
      </c>
    </row>
    <row r="6026" spans="1:14">
      <c r="A6026" t="s">
        <v>133</v>
      </c>
      <c r="B6026" t="s">
        <v>0</v>
      </c>
      <c r="C6026" t="s">
        <v>273</v>
      </c>
      <c r="D6026" t="s">
        <v>460</v>
      </c>
      <c r="E6026" t="s">
        <v>775</v>
      </c>
      <c r="F6026" t="s">
        <v>487</v>
      </c>
      <c r="G6026" s="3">
        <v>84404.21</v>
      </c>
      <c r="H6026" s="3" t="str">
        <f>VLOOKUP($A6026&amp;$C6026&amp;$B6026,Mapping!$C:$G,3,0)</f>
        <v>PHARMA</v>
      </c>
      <c r="I6026" t="str">
        <f>VLOOKUP($A6026&amp;$C6026&amp;$B6026,Mapping!$C:$G,4,0)</f>
        <v>Other OTC</v>
      </c>
      <c r="J6026" t="str">
        <f t="shared" si="94"/>
        <v>ROVI</v>
      </c>
      <c r="K6026" t="str">
        <f>VLOOKUP($A6026&amp;$C6026&amp;$B6026,Mapping!$C:$G,5,0)</f>
        <v>OTC</v>
      </c>
      <c r="L6026" t="str">
        <f>VLOOKUP(J6026&amp;H6026,Mapping!J:K,2,0)</f>
        <v>Other GI (Rovi)</v>
      </c>
      <c r="M6026" t="str">
        <f>IF(OR(I6026="PIZ BUIN",I6026="LISTERINE"),VLOOKUP(E6026,MAPEO!C:D,2,0)&amp;" "&amp;H6026,VLOOKUP(E6026,MAPEO!C:D,2,0))</f>
        <v>Rovi suppositories</v>
      </c>
      <c r="N6026">
        <f>VLOOKUP(F6026,MD!A:B,2,0)</f>
        <v>0</v>
      </c>
    </row>
    <row r="6027" spans="1:14">
      <c r="A6027" t="s">
        <v>133</v>
      </c>
      <c r="B6027" t="s">
        <v>0</v>
      </c>
      <c r="C6027" t="s">
        <v>273</v>
      </c>
      <c r="D6027" t="s">
        <v>460</v>
      </c>
      <c r="E6027" t="s">
        <v>775</v>
      </c>
      <c r="F6027" t="s">
        <v>488</v>
      </c>
      <c r="G6027" s="3">
        <v>5314.8</v>
      </c>
      <c r="H6027" s="3" t="str">
        <f>VLOOKUP($A6027&amp;$C6027&amp;$B6027,Mapping!$C:$G,3,0)</f>
        <v>PHARMA</v>
      </c>
      <c r="I6027" t="str">
        <f>VLOOKUP($A6027&amp;$C6027&amp;$B6027,Mapping!$C:$G,4,0)</f>
        <v>Other OTC</v>
      </c>
      <c r="J6027" t="str">
        <f t="shared" si="94"/>
        <v>ROVI</v>
      </c>
      <c r="K6027" t="str">
        <f>VLOOKUP($A6027&amp;$C6027&amp;$B6027,Mapping!$C:$G,5,0)</f>
        <v>OTC</v>
      </c>
      <c r="L6027" t="str">
        <f>VLOOKUP(J6027&amp;H6027,Mapping!J:K,2,0)</f>
        <v>Other GI (Rovi)</v>
      </c>
      <c r="M6027" t="str">
        <f>IF(OR(I6027="PIZ BUIN",I6027="LISTERINE"),VLOOKUP(E6027,MAPEO!C:D,2,0)&amp;" "&amp;H6027,VLOOKUP(E6027,MAPEO!C:D,2,0))</f>
        <v>Rovi suppositories</v>
      </c>
      <c r="N6027">
        <f>VLOOKUP(F6027,MD!A:B,2,0)</f>
        <v>0</v>
      </c>
    </row>
    <row r="6028" spans="1:14">
      <c r="A6028" t="s">
        <v>133</v>
      </c>
      <c r="B6028" t="s">
        <v>0</v>
      </c>
      <c r="C6028" t="s">
        <v>273</v>
      </c>
      <c r="D6028" t="s">
        <v>460</v>
      </c>
      <c r="E6028" t="s">
        <v>775</v>
      </c>
      <c r="F6028" t="s">
        <v>489</v>
      </c>
      <c r="G6028" s="3">
        <v>6268.58</v>
      </c>
      <c r="H6028" s="3" t="str">
        <f>VLOOKUP($A6028&amp;$C6028&amp;$B6028,Mapping!$C:$G,3,0)</f>
        <v>PHARMA</v>
      </c>
      <c r="I6028" t="str">
        <f>VLOOKUP($A6028&amp;$C6028&amp;$B6028,Mapping!$C:$G,4,0)</f>
        <v>Other OTC</v>
      </c>
      <c r="J6028" t="str">
        <f t="shared" si="94"/>
        <v>ROVI</v>
      </c>
      <c r="K6028" t="str">
        <f>VLOOKUP($A6028&amp;$C6028&amp;$B6028,Mapping!$C:$G,5,0)</f>
        <v>OTC</v>
      </c>
      <c r="L6028" t="str">
        <f>VLOOKUP(J6028&amp;H6028,Mapping!J:K,2,0)</f>
        <v>Other GI (Rovi)</v>
      </c>
      <c r="M6028" t="str">
        <f>IF(OR(I6028="PIZ BUIN",I6028="LISTERINE"),VLOOKUP(E6028,MAPEO!C:D,2,0)&amp;" "&amp;H6028,VLOOKUP(E6028,MAPEO!C:D,2,0))</f>
        <v>Rovi suppositories</v>
      </c>
      <c r="N6028">
        <f>VLOOKUP(F6028,MD!A:B,2,0)</f>
        <v>0</v>
      </c>
    </row>
    <row r="6029" spans="1:14">
      <c r="A6029" t="s">
        <v>133</v>
      </c>
      <c r="B6029" t="s">
        <v>0</v>
      </c>
      <c r="C6029" t="s">
        <v>273</v>
      </c>
      <c r="D6029" t="s">
        <v>460</v>
      </c>
      <c r="E6029" t="s">
        <v>775</v>
      </c>
      <c r="F6029" t="s">
        <v>490</v>
      </c>
      <c r="G6029" s="3">
        <v>48582.02</v>
      </c>
      <c r="H6029" s="3" t="str">
        <f>VLOOKUP($A6029&amp;$C6029&amp;$B6029,Mapping!$C:$G,3,0)</f>
        <v>PHARMA</v>
      </c>
      <c r="I6029" t="str">
        <f>VLOOKUP($A6029&amp;$C6029&amp;$B6029,Mapping!$C:$G,4,0)</f>
        <v>Other OTC</v>
      </c>
      <c r="J6029" t="str">
        <f t="shared" si="94"/>
        <v>ROVI</v>
      </c>
      <c r="K6029" t="str">
        <f>VLOOKUP($A6029&amp;$C6029&amp;$B6029,Mapping!$C:$G,5,0)</f>
        <v>OTC</v>
      </c>
      <c r="L6029" t="str">
        <f>VLOOKUP(J6029&amp;H6029,Mapping!J:K,2,0)</f>
        <v>Other GI (Rovi)</v>
      </c>
      <c r="M6029" t="str">
        <f>IF(OR(I6029="PIZ BUIN",I6029="LISTERINE"),VLOOKUP(E6029,MAPEO!C:D,2,0)&amp;" "&amp;H6029,VLOOKUP(E6029,MAPEO!C:D,2,0))</f>
        <v>Rovi suppositories</v>
      </c>
      <c r="N6029">
        <f>VLOOKUP(F6029,MD!A:B,2,0)</f>
        <v>0</v>
      </c>
    </row>
    <row r="6030" spans="1:14">
      <c r="A6030" t="s">
        <v>133</v>
      </c>
      <c r="B6030" t="s">
        <v>0</v>
      </c>
      <c r="C6030" t="s">
        <v>273</v>
      </c>
      <c r="D6030" t="s">
        <v>460</v>
      </c>
      <c r="E6030" t="s">
        <v>775</v>
      </c>
      <c r="F6030" t="s">
        <v>491</v>
      </c>
      <c r="G6030" s="3">
        <v>18635.23</v>
      </c>
      <c r="H6030" s="3" t="str">
        <f>VLOOKUP($A6030&amp;$C6030&amp;$B6030,Mapping!$C:$G,3,0)</f>
        <v>PHARMA</v>
      </c>
      <c r="I6030" t="str">
        <f>VLOOKUP($A6030&amp;$C6030&amp;$B6030,Mapping!$C:$G,4,0)</f>
        <v>Other OTC</v>
      </c>
      <c r="J6030" t="str">
        <f t="shared" si="94"/>
        <v>ROVI</v>
      </c>
      <c r="K6030" t="str">
        <f>VLOOKUP($A6030&amp;$C6030&amp;$B6030,Mapping!$C:$G,5,0)</f>
        <v>OTC</v>
      </c>
      <c r="L6030" t="str">
        <f>VLOOKUP(J6030&amp;H6030,Mapping!J:K,2,0)</f>
        <v>Other GI (Rovi)</v>
      </c>
      <c r="M6030" t="str">
        <f>IF(OR(I6030="PIZ BUIN",I6030="LISTERINE"),VLOOKUP(E6030,MAPEO!C:D,2,0)&amp;" "&amp;H6030,VLOOKUP(E6030,MAPEO!C:D,2,0))</f>
        <v>Rovi suppositories</v>
      </c>
      <c r="N6030">
        <f>VLOOKUP(F6030,MD!A:B,2,0)</f>
        <v>0</v>
      </c>
    </row>
    <row r="6031" spans="1:14">
      <c r="A6031" t="s">
        <v>133</v>
      </c>
      <c r="B6031" t="s">
        <v>0</v>
      </c>
      <c r="C6031" t="s">
        <v>273</v>
      </c>
      <c r="D6031" t="s">
        <v>460</v>
      </c>
      <c r="E6031" t="s">
        <v>775</v>
      </c>
      <c r="F6031" t="s">
        <v>492</v>
      </c>
      <c r="G6031" s="3">
        <v>27922.07</v>
      </c>
      <c r="H6031" s="3" t="str">
        <f>VLOOKUP($A6031&amp;$C6031&amp;$B6031,Mapping!$C:$G,3,0)</f>
        <v>PHARMA</v>
      </c>
      <c r="I6031" t="str">
        <f>VLOOKUP($A6031&amp;$C6031&amp;$B6031,Mapping!$C:$G,4,0)</f>
        <v>Other OTC</v>
      </c>
      <c r="J6031" t="str">
        <f t="shared" si="94"/>
        <v>ROVI</v>
      </c>
      <c r="K6031" t="str">
        <f>VLOOKUP($A6031&amp;$C6031&amp;$B6031,Mapping!$C:$G,5,0)</f>
        <v>OTC</v>
      </c>
      <c r="L6031" t="str">
        <f>VLOOKUP(J6031&amp;H6031,Mapping!J:K,2,0)</f>
        <v>Other GI (Rovi)</v>
      </c>
      <c r="M6031" t="str">
        <f>IF(OR(I6031="PIZ BUIN",I6031="LISTERINE"),VLOOKUP(E6031,MAPEO!C:D,2,0)&amp;" "&amp;H6031,VLOOKUP(E6031,MAPEO!C:D,2,0))</f>
        <v>Rovi suppositories</v>
      </c>
      <c r="N6031">
        <f>VLOOKUP(F6031,MD!A:B,2,0)</f>
        <v>0</v>
      </c>
    </row>
    <row r="6032" spans="1:14">
      <c r="A6032" t="s">
        <v>133</v>
      </c>
      <c r="B6032" t="s">
        <v>0</v>
      </c>
      <c r="C6032" t="s">
        <v>273</v>
      </c>
      <c r="D6032" t="s">
        <v>460</v>
      </c>
      <c r="E6032" t="s">
        <v>775</v>
      </c>
      <c r="F6032" t="s">
        <v>493</v>
      </c>
      <c r="G6032" s="3">
        <v>100847.54</v>
      </c>
      <c r="H6032" s="3" t="str">
        <f>VLOOKUP($A6032&amp;$C6032&amp;$B6032,Mapping!$C:$G,3,0)</f>
        <v>PHARMA</v>
      </c>
      <c r="I6032" t="str">
        <f>VLOOKUP($A6032&amp;$C6032&amp;$B6032,Mapping!$C:$G,4,0)</f>
        <v>Other OTC</v>
      </c>
      <c r="J6032" t="str">
        <f t="shared" si="94"/>
        <v>ROVI</v>
      </c>
      <c r="K6032" t="str">
        <f>VLOOKUP($A6032&amp;$C6032&amp;$B6032,Mapping!$C:$G,5,0)</f>
        <v>OTC</v>
      </c>
      <c r="L6032" t="str">
        <f>VLOOKUP(J6032&amp;H6032,Mapping!J:K,2,0)</f>
        <v>Other GI (Rovi)</v>
      </c>
      <c r="M6032" t="str">
        <f>IF(OR(I6032="PIZ BUIN",I6032="LISTERINE"),VLOOKUP(E6032,MAPEO!C:D,2,0)&amp;" "&amp;H6032,VLOOKUP(E6032,MAPEO!C:D,2,0))</f>
        <v>Rovi suppositories</v>
      </c>
      <c r="N6032">
        <f>VLOOKUP(F6032,MD!A:B,2,0)</f>
        <v>0</v>
      </c>
    </row>
    <row r="6033" spans="1:14">
      <c r="A6033" t="s">
        <v>133</v>
      </c>
      <c r="B6033" t="s">
        <v>0</v>
      </c>
      <c r="C6033" t="s">
        <v>273</v>
      </c>
      <c r="D6033" t="s">
        <v>460</v>
      </c>
      <c r="E6033" t="s">
        <v>775</v>
      </c>
      <c r="F6033" t="s">
        <v>95</v>
      </c>
      <c r="G6033" s="3">
        <v>5599.08</v>
      </c>
      <c r="H6033" s="3" t="str">
        <f>VLOOKUP($A6033&amp;$C6033&amp;$B6033,Mapping!$C:$G,3,0)</f>
        <v>PHARMA</v>
      </c>
      <c r="I6033" t="str">
        <f>VLOOKUP($A6033&amp;$C6033&amp;$B6033,Mapping!$C:$G,4,0)</f>
        <v>Other OTC</v>
      </c>
      <c r="J6033" t="str">
        <f t="shared" si="94"/>
        <v>ROVI</v>
      </c>
      <c r="K6033" t="str">
        <f>VLOOKUP($A6033&amp;$C6033&amp;$B6033,Mapping!$C:$G,5,0)</f>
        <v>OTC</v>
      </c>
      <c r="L6033" t="str">
        <f>VLOOKUP(J6033&amp;H6033,Mapping!J:K,2,0)</f>
        <v>Other GI (Rovi)</v>
      </c>
      <c r="M6033" t="str">
        <f>IF(OR(I6033="PIZ BUIN",I6033="LISTERINE"),VLOOKUP(E6033,MAPEO!C:D,2,0)&amp;" "&amp;H6033,VLOOKUP(E6033,MAPEO!C:D,2,0))</f>
        <v>Rovi suppositories</v>
      </c>
      <c r="N6033" t="str">
        <f>VLOOKUP(F6033,MD!A:B,2,0)</f>
        <v>YTD 2015</v>
      </c>
    </row>
    <row r="6034" spans="1:14">
      <c r="A6034" t="s">
        <v>133</v>
      </c>
      <c r="B6034" t="s">
        <v>0</v>
      </c>
      <c r="C6034" t="s">
        <v>273</v>
      </c>
      <c r="D6034" t="s">
        <v>460</v>
      </c>
      <c r="E6034" t="s">
        <v>775</v>
      </c>
      <c r="F6034" t="s">
        <v>96</v>
      </c>
      <c r="G6034" s="3">
        <v>22325.52</v>
      </c>
      <c r="H6034" s="3" t="str">
        <f>VLOOKUP($A6034&amp;$C6034&amp;$B6034,Mapping!$C:$G,3,0)</f>
        <v>PHARMA</v>
      </c>
      <c r="I6034" t="str">
        <f>VLOOKUP($A6034&amp;$C6034&amp;$B6034,Mapping!$C:$G,4,0)</f>
        <v>Other OTC</v>
      </c>
      <c r="J6034" t="str">
        <f t="shared" si="94"/>
        <v>ROVI</v>
      </c>
      <c r="K6034" t="str">
        <f>VLOOKUP($A6034&amp;$C6034&amp;$B6034,Mapping!$C:$G,5,0)</f>
        <v>OTC</v>
      </c>
      <c r="L6034" t="str">
        <f>VLOOKUP(J6034&amp;H6034,Mapping!J:K,2,0)</f>
        <v>Other GI (Rovi)</v>
      </c>
      <c r="M6034" t="str">
        <f>IF(OR(I6034="PIZ BUIN",I6034="LISTERINE"),VLOOKUP(E6034,MAPEO!C:D,2,0)&amp;" "&amp;H6034,VLOOKUP(E6034,MAPEO!C:D,2,0))</f>
        <v>Rovi suppositories</v>
      </c>
      <c r="N6034" t="str">
        <f>VLOOKUP(F6034,MD!A:B,2,0)</f>
        <v>YTD 2015</v>
      </c>
    </row>
    <row r="6035" spans="1:14">
      <c r="A6035" t="s">
        <v>133</v>
      </c>
      <c r="B6035" t="s">
        <v>0</v>
      </c>
      <c r="C6035" t="s">
        <v>273</v>
      </c>
      <c r="D6035" t="s">
        <v>460</v>
      </c>
      <c r="E6035" t="s">
        <v>775</v>
      </c>
      <c r="F6035" t="s">
        <v>97</v>
      </c>
      <c r="G6035" s="3">
        <v>40025.339999999997</v>
      </c>
      <c r="H6035" s="3" t="str">
        <f>VLOOKUP($A6035&amp;$C6035&amp;$B6035,Mapping!$C:$G,3,0)</f>
        <v>PHARMA</v>
      </c>
      <c r="I6035" t="str">
        <f>VLOOKUP($A6035&amp;$C6035&amp;$B6035,Mapping!$C:$G,4,0)</f>
        <v>Other OTC</v>
      </c>
      <c r="J6035" t="str">
        <f t="shared" si="94"/>
        <v>ROVI</v>
      </c>
      <c r="K6035" t="str">
        <f>VLOOKUP($A6035&amp;$C6035&amp;$B6035,Mapping!$C:$G,5,0)</f>
        <v>OTC</v>
      </c>
      <c r="L6035" t="str">
        <f>VLOOKUP(J6035&amp;H6035,Mapping!J:K,2,0)</f>
        <v>Other GI (Rovi)</v>
      </c>
      <c r="M6035" t="str">
        <f>IF(OR(I6035="PIZ BUIN",I6035="LISTERINE"),VLOOKUP(E6035,MAPEO!C:D,2,0)&amp;" "&amp;H6035,VLOOKUP(E6035,MAPEO!C:D,2,0))</f>
        <v>Rovi suppositories</v>
      </c>
      <c r="N6035" t="str">
        <f>VLOOKUP(F6035,MD!A:B,2,0)</f>
        <v>YTD 2015</v>
      </c>
    </row>
    <row r="6036" spans="1:14">
      <c r="A6036" t="s">
        <v>133</v>
      </c>
      <c r="B6036" t="s">
        <v>0</v>
      </c>
      <c r="C6036" t="s">
        <v>273</v>
      </c>
      <c r="D6036" t="s">
        <v>460</v>
      </c>
      <c r="E6036" t="s">
        <v>775</v>
      </c>
      <c r="F6036" t="s">
        <v>101</v>
      </c>
      <c r="G6036" s="3">
        <v>11839.39</v>
      </c>
      <c r="H6036" s="3" t="str">
        <f>VLOOKUP($A6036&amp;$C6036&amp;$B6036,Mapping!$C:$G,3,0)</f>
        <v>PHARMA</v>
      </c>
      <c r="I6036" t="str">
        <f>VLOOKUP($A6036&amp;$C6036&amp;$B6036,Mapping!$C:$G,4,0)</f>
        <v>Other OTC</v>
      </c>
      <c r="J6036" t="str">
        <f t="shared" si="94"/>
        <v>ROVI</v>
      </c>
      <c r="K6036" t="str">
        <f>VLOOKUP($A6036&amp;$C6036&amp;$B6036,Mapping!$C:$G,5,0)</f>
        <v>OTC</v>
      </c>
      <c r="L6036" t="str">
        <f>VLOOKUP(J6036&amp;H6036,Mapping!J:K,2,0)</f>
        <v>Other GI (Rovi)</v>
      </c>
      <c r="M6036" t="str">
        <f>IF(OR(I6036="PIZ BUIN",I6036="LISTERINE"),VLOOKUP(E6036,MAPEO!C:D,2,0)&amp;" "&amp;H6036,VLOOKUP(E6036,MAPEO!C:D,2,0))</f>
        <v>Rovi suppositories</v>
      </c>
      <c r="N6036" t="str">
        <f>VLOOKUP(F6036,MD!A:B,2,0)</f>
        <v>YTD 2015</v>
      </c>
    </row>
    <row r="6037" spans="1:14">
      <c r="A6037" t="s">
        <v>133</v>
      </c>
      <c r="B6037" t="s">
        <v>0</v>
      </c>
      <c r="C6037" t="s">
        <v>273</v>
      </c>
      <c r="D6037" t="s">
        <v>460</v>
      </c>
      <c r="E6037" t="s">
        <v>775</v>
      </c>
      <c r="F6037" t="s">
        <v>104</v>
      </c>
      <c r="G6037" s="3">
        <v>29601.59</v>
      </c>
      <c r="H6037" s="3" t="str">
        <f>VLOOKUP($A6037&amp;$C6037&amp;$B6037,Mapping!$C:$G,3,0)</f>
        <v>PHARMA</v>
      </c>
      <c r="I6037" t="str">
        <f>VLOOKUP($A6037&amp;$C6037&amp;$B6037,Mapping!$C:$G,4,0)</f>
        <v>Other OTC</v>
      </c>
      <c r="J6037" t="str">
        <f t="shared" si="94"/>
        <v>ROVI</v>
      </c>
      <c r="K6037" t="str">
        <f>VLOOKUP($A6037&amp;$C6037&amp;$B6037,Mapping!$C:$G,5,0)</f>
        <v>OTC</v>
      </c>
      <c r="L6037" t="str">
        <f>VLOOKUP(J6037&amp;H6037,Mapping!J:K,2,0)</f>
        <v>Other GI (Rovi)</v>
      </c>
      <c r="M6037" t="str">
        <f>IF(OR(I6037="PIZ BUIN",I6037="LISTERINE"),VLOOKUP(E6037,MAPEO!C:D,2,0)&amp;" "&amp;H6037,VLOOKUP(E6037,MAPEO!C:D,2,0))</f>
        <v>Rovi suppositories</v>
      </c>
      <c r="N6037" t="str">
        <f>VLOOKUP(F6037,MD!A:B,2,0)</f>
        <v>YTD 2015</v>
      </c>
    </row>
    <row r="6038" spans="1:14">
      <c r="A6038" t="s">
        <v>133</v>
      </c>
      <c r="B6038" t="s">
        <v>0</v>
      </c>
      <c r="C6038" t="s">
        <v>273</v>
      </c>
      <c r="D6038" t="s">
        <v>460</v>
      </c>
      <c r="E6038" t="s">
        <v>775</v>
      </c>
      <c r="F6038" t="s">
        <v>105</v>
      </c>
      <c r="G6038" s="3">
        <v>95531.85</v>
      </c>
      <c r="H6038" s="3" t="str">
        <f>VLOOKUP($A6038&amp;$C6038&amp;$B6038,Mapping!$C:$G,3,0)</f>
        <v>PHARMA</v>
      </c>
      <c r="I6038" t="str">
        <f>VLOOKUP($A6038&amp;$C6038&amp;$B6038,Mapping!$C:$G,4,0)</f>
        <v>Other OTC</v>
      </c>
      <c r="J6038" t="str">
        <f t="shared" si="94"/>
        <v>ROVI</v>
      </c>
      <c r="K6038" t="str">
        <f>VLOOKUP($A6038&amp;$C6038&amp;$B6038,Mapping!$C:$G,5,0)</f>
        <v>OTC</v>
      </c>
      <c r="L6038" t="str">
        <f>VLOOKUP(J6038&amp;H6038,Mapping!J:K,2,0)</f>
        <v>Other GI (Rovi)</v>
      </c>
      <c r="M6038" t="str">
        <f>IF(OR(I6038="PIZ BUIN",I6038="LISTERINE"),VLOOKUP(E6038,MAPEO!C:D,2,0)&amp;" "&amp;H6038,VLOOKUP(E6038,MAPEO!C:D,2,0))</f>
        <v>Rovi suppositories</v>
      </c>
      <c r="N6038" t="str">
        <f>VLOOKUP(F6038,MD!A:B,2,0)</f>
        <v>YTD 2015</v>
      </c>
    </row>
    <row r="6039" spans="1:14">
      <c r="A6039" t="s">
        <v>133</v>
      </c>
      <c r="B6039" t="s">
        <v>0</v>
      </c>
      <c r="C6039" t="s">
        <v>273</v>
      </c>
      <c r="D6039" t="s">
        <v>460</v>
      </c>
      <c r="E6039" t="s">
        <v>775</v>
      </c>
      <c r="F6039" t="s">
        <v>106</v>
      </c>
      <c r="G6039" s="3">
        <v>6438.76</v>
      </c>
      <c r="H6039" s="3" t="str">
        <f>VLOOKUP($A6039&amp;$C6039&amp;$B6039,Mapping!$C:$G,3,0)</f>
        <v>PHARMA</v>
      </c>
      <c r="I6039" t="str">
        <f>VLOOKUP($A6039&amp;$C6039&amp;$B6039,Mapping!$C:$G,4,0)</f>
        <v>Other OTC</v>
      </c>
      <c r="J6039" t="str">
        <f t="shared" si="94"/>
        <v>ROVI</v>
      </c>
      <c r="K6039" t="str">
        <f>VLOOKUP($A6039&amp;$C6039&amp;$B6039,Mapping!$C:$G,5,0)</f>
        <v>OTC</v>
      </c>
      <c r="L6039" t="str">
        <f>VLOOKUP(J6039&amp;H6039,Mapping!J:K,2,0)</f>
        <v>Other GI (Rovi)</v>
      </c>
      <c r="M6039" t="str">
        <f>IF(OR(I6039="PIZ BUIN",I6039="LISTERINE"),VLOOKUP(E6039,MAPEO!C:D,2,0)&amp;" "&amp;H6039,VLOOKUP(E6039,MAPEO!C:D,2,0))</f>
        <v>Rovi suppositories</v>
      </c>
      <c r="N6039" t="str">
        <f>VLOOKUP(F6039,MD!A:B,2,0)</f>
        <v>YTD 2015</v>
      </c>
    </row>
    <row r="6040" spans="1:14">
      <c r="A6040" t="s">
        <v>133</v>
      </c>
      <c r="B6040" t="s">
        <v>0</v>
      </c>
      <c r="C6040" t="s">
        <v>273</v>
      </c>
      <c r="D6040" t="s">
        <v>460</v>
      </c>
      <c r="E6040" t="s">
        <v>775</v>
      </c>
      <c r="F6040" t="s">
        <v>108</v>
      </c>
      <c r="G6040" s="3">
        <v>2943.5</v>
      </c>
      <c r="H6040" s="3" t="str">
        <f>VLOOKUP($A6040&amp;$C6040&amp;$B6040,Mapping!$C:$G,3,0)</f>
        <v>PHARMA</v>
      </c>
      <c r="I6040" t="str">
        <f>VLOOKUP($A6040&amp;$C6040&amp;$B6040,Mapping!$C:$G,4,0)</f>
        <v>Other OTC</v>
      </c>
      <c r="J6040" t="str">
        <f t="shared" si="94"/>
        <v>ROVI</v>
      </c>
      <c r="K6040" t="str">
        <f>VLOOKUP($A6040&amp;$C6040&amp;$B6040,Mapping!$C:$G,5,0)</f>
        <v>OTC</v>
      </c>
      <c r="L6040" t="str">
        <f>VLOOKUP(J6040&amp;H6040,Mapping!J:K,2,0)</f>
        <v>Other GI (Rovi)</v>
      </c>
      <c r="M6040" t="str">
        <f>IF(OR(I6040="PIZ BUIN",I6040="LISTERINE"),VLOOKUP(E6040,MAPEO!C:D,2,0)&amp;" "&amp;H6040,VLOOKUP(E6040,MAPEO!C:D,2,0))</f>
        <v>Rovi suppositories</v>
      </c>
      <c r="N6040">
        <f>VLOOKUP(F6040,MD!A:B,2,0)</f>
        <v>0</v>
      </c>
    </row>
    <row r="6041" spans="1:14">
      <c r="A6041" t="s">
        <v>133</v>
      </c>
      <c r="B6041" t="s">
        <v>0</v>
      </c>
      <c r="C6041" t="s">
        <v>273</v>
      </c>
      <c r="D6041" t="s">
        <v>460</v>
      </c>
      <c r="E6041" t="s">
        <v>775</v>
      </c>
      <c r="F6041" t="s">
        <v>109</v>
      </c>
      <c r="G6041" s="3">
        <v>52021.14</v>
      </c>
      <c r="H6041" s="3" t="str">
        <f>VLOOKUP($A6041&amp;$C6041&amp;$B6041,Mapping!$C:$G,3,0)</f>
        <v>PHARMA</v>
      </c>
      <c r="I6041" t="str">
        <f>VLOOKUP($A6041&amp;$C6041&amp;$B6041,Mapping!$C:$G,4,0)</f>
        <v>Other OTC</v>
      </c>
      <c r="J6041" t="str">
        <f t="shared" si="94"/>
        <v>ROVI</v>
      </c>
      <c r="K6041" t="str">
        <f>VLOOKUP($A6041&amp;$C6041&amp;$B6041,Mapping!$C:$G,5,0)</f>
        <v>OTC</v>
      </c>
      <c r="L6041" t="str">
        <f>VLOOKUP(J6041&amp;H6041,Mapping!J:K,2,0)</f>
        <v>Other GI (Rovi)</v>
      </c>
      <c r="M6041" t="str">
        <f>IF(OR(I6041="PIZ BUIN",I6041="LISTERINE"),VLOOKUP(E6041,MAPEO!C:D,2,0)&amp;" "&amp;H6041,VLOOKUP(E6041,MAPEO!C:D,2,0))</f>
        <v>Rovi suppositories</v>
      </c>
      <c r="N6041">
        <f>VLOOKUP(F6041,MD!A:B,2,0)</f>
        <v>0</v>
      </c>
    </row>
    <row r="6042" spans="1:14">
      <c r="A6042" t="s">
        <v>133</v>
      </c>
      <c r="B6042" t="s">
        <v>0</v>
      </c>
      <c r="C6042" t="s">
        <v>273</v>
      </c>
      <c r="D6042" t="s">
        <v>460</v>
      </c>
      <c r="E6042" t="s">
        <v>775</v>
      </c>
      <c r="F6042" t="s">
        <v>110</v>
      </c>
      <c r="G6042" s="3">
        <v>8561.4</v>
      </c>
      <c r="H6042" s="3" t="str">
        <f>VLOOKUP($A6042&amp;$C6042&amp;$B6042,Mapping!$C:$G,3,0)</f>
        <v>PHARMA</v>
      </c>
      <c r="I6042" t="str">
        <f>VLOOKUP($A6042&amp;$C6042&amp;$B6042,Mapping!$C:$G,4,0)</f>
        <v>Other OTC</v>
      </c>
      <c r="J6042" t="str">
        <f t="shared" si="94"/>
        <v>ROVI</v>
      </c>
      <c r="K6042" t="str">
        <f>VLOOKUP($A6042&amp;$C6042&amp;$B6042,Mapping!$C:$G,5,0)</f>
        <v>OTC</v>
      </c>
      <c r="L6042" t="str">
        <f>VLOOKUP(J6042&amp;H6042,Mapping!J:K,2,0)</f>
        <v>Other GI (Rovi)</v>
      </c>
      <c r="M6042" t="str">
        <f>IF(OR(I6042="PIZ BUIN",I6042="LISTERINE"),VLOOKUP(E6042,MAPEO!C:D,2,0)&amp;" "&amp;H6042,VLOOKUP(E6042,MAPEO!C:D,2,0))</f>
        <v>Rovi suppositories</v>
      </c>
      <c r="N6042">
        <f>VLOOKUP(F6042,MD!A:B,2,0)</f>
        <v>0</v>
      </c>
    </row>
    <row r="6043" spans="1:14">
      <c r="A6043" t="s">
        <v>133</v>
      </c>
      <c r="B6043" t="s">
        <v>0</v>
      </c>
      <c r="C6043" t="s">
        <v>273</v>
      </c>
      <c r="D6043" t="s">
        <v>460</v>
      </c>
      <c r="E6043" t="s">
        <v>775</v>
      </c>
      <c r="F6043" t="s">
        <v>111</v>
      </c>
      <c r="G6043" s="3">
        <v>11274.79</v>
      </c>
      <c r="H6043" s="3" t="str">
        <f>VLOOKUP($A6043&amp;$C6043&amp;$B6043,Mapping!$C:$G,3,0)</f>
        <v>PHARMA</v>
      </c>
      <c r="I6043" t="str">
        <f>VLOOKUP($A6043&amp;$C6043&amp;$B6043,Mapping!$C:$G,4,0)</f>
        <v>Other OTC</v>
      </c>
      <c r="J6043" t="str">
        <f t="shared" si="94"/>
        <v>ROVI</v>
      </c>
      <c r="K6043" t="str">
        <f>VLOOKUP($A6043&amp;$C6043&amp;$B6043,Mapping!$C:$G,5,0)</f>
        <v>OTC</v>
      </c>
      <c r="L6043" t="str">
        <f>VLOOKUP(J6043&amp;H6043,Mapping!J:K,2,0)</f>
        <v>Other GI (Rovi)</v>
      </c>
      <c r="M6043" t="str">
        <f>IF(OR(I6043="PIZ BUIN",I6043="LISTERINE"),VLOOKUP(E6043,MAPEO!C:D,2,0)&amp;" "&amp;H6043,VLOOKUP(E6043,MAPEO!C:D,2,0))</f>
        <v>Rovi suppositories</v>
      </c>
      <c r="N6043">
        <f>VLOOKUP(F6043,MD!A:B,2,0)</f>
        <v>0</v>
      </c>
    </row>
    <row r="6044" spans="1:14">
      <c r="A6044" t="s">
        <v>133</v>
      </c>
      <c r="B6044" t="s">
        <v>0</v>
      </c>
      <c r="C6044" t="s">
        <v>273</v>
      </c>
      <c r="D6044" t="s">
        <v>460</v>
      </c>
      <c r="E6044" t="s">
        <v>775</v>
      </c>
      <c r="F6044" t="s">
        <v>114</v>
      </c>
      <c r="G6044" s="3">
        <v>46811.15</v>
      </c>
      <c r="H6044" s="3" t="str">
        <f>VLOOKUP($A6044&amp;$C6044&amp;$B6044,Mapping!$C:$G,3,0)</f>
        <v>PHARMA</v>
      </c>
      <c r="I6044" t="str">
        <f>VLOOKUP($A6044&amp;$C6044&amp;$B6044,Mapping!$C:$G,4,0)</f>
        <v>Other OTC</v>
      </c>
      <c r="J6044" t="str">
        <f t="shared" si="94"/>
        <v>ROVI</v>
      </c>
      <c r="K6044" t="str">
        <f>VLOOKUP($A6044&amp;$C6044&amp;$B6044,Mapping!$C:$G,5,0)</f>
        <v>OTC</v>
      </c>
      <c r="L6044" t="str">
        <f>VLOOKUP(J6044&amp;H6044,Mapping!J:K,2,0)</f>
        <v>Other GI (Rovi)</v>
      </c>
      <c r="M6044" t="str">
        <f>IF(OR(I6044="PIZ BUIN",I6044="LISTERINE"),VLOOKUP(E6044,MAPEO!C:D,2,0)&amp;" "&amp;H6044,VLOOKUP(E6044,MAPEO!C:D,2,0))</f>
        <v>Rovi suppositories</v>
      </c>
      <c r="N6044">
        <f>VLOOKUP(F6044,MD!A:B,2,0)</f>
        <v>0</v>
      </c>
    </row>
    <row r="6045" spans="1:14">
      <c r="A6045" t="s">
        <v>133</v>
      </c>
      <c r="B6045" t="s">
        <v>0</v>
      </c>
      <c r="C6045" t="s">
        <v>273</v>
      </c>
      <c r="D6045" t="s">
        <v>460</v>
      </c>
      <c r="E6045" t="s">
        <v>775</v>
      </c>
      <c r="F6045" t="s">
        <v>115</v>
      </c>
      <c r="G6045" s="3">
        <v>5715.72</v>
      </c>
      <c r="H6045" s="3" t="str">
        <f>VLOOKUP($A6045&amp;$C6045&amp;$B6045,Mapping!$C:$G,3,0)</f>
        <v>PHARMA</v>
      </c>
      <c r="I6045" t="str">
        <f>VLOOKUP($A6045&amp;$C6045&amp;$B6045,Mapping!$C:$G,4,0)</f>
        <v>Other OTC</v>
      </c>
      <c r="J6045" t="str">
        <f t="shared" si="94"/>
        <v>ROVI</v>
      </c>
      <c r="K6045" t="str">
        <f>VLOOKUP($A6045&amp;$C6045&amp;$B6045,Mapping!$C:$G,5,0)</f>
        <v>OTC</v>
      </c>
      <c r="L6045" t="str">
        <f>VLOOKUP(J6045&amp;H6045,Mapping!J:K,2,0)</f>
        <v>Other GI (Rovi)</v>
      </c>
      <c r="M6045" t="str">
        <f>IF(OR(I6045="PIZ BUIN",I6045="LISTERINE"),VLOOKUP(E6045,MAPEO!C:D,2,0)&amp;" "&amp;H6045,VLOOKUP(E6045,MAPEO!C:D,2,0))</f>
        <v>Rovi suppositories</v>
      </c>
      <c r="N6045" t="str">
        <f>VLOOKUP(F6045,MD!A:B,2,0)</f>
        <v>YTD 2016</v>
      </c>
    </row>
    <row r="6046" spans="1:14">
      <c r="A6046" t="s">
        <v>133</v>
      </c>
      <c r="B6046" t="s">
        <v>0</v>
      </c>
      <c r="C6046" t="s">
        <v>273</v>
      </c>
      <c r="D6046" t="s">
        <v>460</v>
      </c>
      <c r="E6046" t="s">
        <v>775</v>
      </c>
      <c r="F6046" t="s">
        <v>117</v>
      </c>
      <c r="G6046" s="3">
        <v>23439.38</v>
      </c>
      <c r="H6046" s="3" t="str">
        <f>VLOOKUP($A6046&amp;$C6046&amp;$B6046,Mapping!$C:$G,3,0)</f>
        <v>PHARMA</v>
      </c>
      <c r="I6046" t="str">
        <f>VLOOKUP($A6046&amp;$C6046&amp;$B6046,Mapping!$C:$G,4,0)</f>
        <v>Other OTC</v>
      </c>
      <c r="J6046" t="str">
        <f t="shared" si="94"/>
        <v>ROVI</v>
      </c>
      <c r="K6046" t="str">
        <f>VLOOKUP($A6046&amp;$C6046&amp;$B6046,Mapping!$C:$G,5,0)</f>
        <v>OTC</v>
      </c>
      <c r="L6046" t="str">
        <f>VLOOKUP(J6046&amp;H6046,Mapping!J:K,2,0)</f>
        <v>Other GI (Rovi)</v>
      </c>
      <c r="M6046" t="str">
        <f>IF(OR(I6046="PIZ BUIN",I6046="LISTERINE"),VLOOKUP(E6046,MAPEO!C:D,2,0)&amp;" "&amp;H6046,VLOOKUP(E6046,MAPEO!C:D,2,0))</f>
        <v>Rovi suppositories</v>
      </c>
      <c r="N6046" t="str">
        <f>VLOOKUP(F6046,MD!A:B,2,0)</f>
        <v>YTD 2016</v>
      </c>
    </row>
    <row r="6047" spans="1:14">
      <c r="A6047" t="s">
        <v>133</v>
      </c>
      <c r="B6047" t="s">
        <v>0</v>
      </c>
      <c r="C6047" t="s">
        <v>273</v>
      </c>
      <c r="D6047" t="s">
        <v>460</v>
      </c>
      <c r="E6047" t="s">
        <v>775</v>
      </c>
      <c r="F6047" t="s">
        <v>118</v>
      </c>
      <c r="G6047" s="3">
        <v>44517.89</v>
      </c>
      <c r="H6047" s="3" t="str">
        <f>VLOOKUP($A6047&amp;$C6047&amp;$B6047,Mapping!$C:$G,3,0)</f>
        <v>PHARMA</v>
      </c>
      <c r="I6047" t="str">
        <f>VLOOKUP($A6047&amp;$C6047&amp;$B6047,Mapping!$C:$G,4,0)</f>
        <v>Other OTC</v>
      </c>
      <c r="J6047" t="str">
        <f t="shared" si="94"/>
        <v>ROVI</v>
      </c>
      <c r="K6047" t="str">
        <f>VLOOKUP($A6047&amp;$C6047&amp;$B6047,Mapping!$C:$G,5,0)</f>
        <v>OTC</v>
      </c>
      <c r="L6047" t="str">
        <f>VLOOKUP(J6047&amp;H6047,Mapping!J:K,2,0)</f>
        <v>Other GI (Rovi)</v>
      </c>
      <c r="M6047" t="str">
        <f>IF(OR(I6047="PIZ BUIN",I6047="LISTERINE"),VLOOKUP(E6047,MAPEO!C:D,2,0)&amp;" "&amp;H6047,VLOOKUP(E6047,MAPEO!C:D,2,0))</f>
        <v>Rovi suppositories</v>
      </c>
      <c r="N6047" t="str">
        <f>VLOOKUP(F6047,MD!A:B,2,0)</f>
        <v>YTD 2016</v>
      </c>
    </row>
    <row r="6048" spans="1:14">
      <c r="A6048" t="s">
        <v>133</v>
      </c>
      <c r="B6048" t="s">
        <v>0</v>
      </c>
      <c r="C6048" t="s">
        <v>273</v>
      </c>
      <c r="D6048" t="s">
        <v>460</v>
      </c>
      <c r="E6048" t="s">
        <v>776</v>
      </c>
      <c r="F6048" t="s">
        <v>482</v>
      </c>
      <c r="G6048" s="3">
        <v>12896.48</v>
      </c>
      <c r="H6048" s="3" t="str">
        <f>VLOOKUP($A6048&amp;$C6048&amp;$B6048,Mapping!$C:$G,3,0)</f>
        <v>PHARMA</v>
      </c>
      <c r="I6048" t="str">
        <f>VLOOKUP($A6048&amp;$C6048&amp;$B6048,Mapping!$C:$G,4,0)</f>
        <v>Other OTC</v>
      </c>
      <c r="J6048" t="str">
        <f t="shared" si="94"/>
        <v>ROVI</v>
      </c>
      <c r="K6048" t="str">
        <f>VLOOKUP($A6048&amp;$C6048&amp;$B6048,Mapping!$C:$G,5,0)</f>
        <v>OTC</v>
      </c>
      <c r="L6048" t="str">
        <f>VLOOKUP(J6048&amp;H6048,Mapping!J:K,2,0)</f>
        <v>Other GI (Rovi)</v>
      </c>
      <c r="M6048" t="str">
        <f>IF(OR(I6048="PIZ BUIN",I6048="LISTERINE"),VLOOKUP(E6048,MAPEO!C:D,2,0)&amp;" "&amp;H6048,VLOOKUP(E6048,MAPEO!C:D,2,0))</f>
        <v>Rovi suppositories</v>
      </c>
      <c r="N6048">
        <f>VLOOKUP(F6048,MD!A:B,2,0)</f>
        <v>0</v>
      </c>
    </row>
    <row r="6049" spans="1:14">
      <c r="A6049" t="s">
        <v>133</v>
      </c>
      <c r="B6049" t="s">
        <v>0</v>
      </c>
      <c r="C6049" t="s">
        <v>273</v>
      </c>
      <c r="D6049" t="s">
        <v>460</v>
      </c>
      <c r="E6049" t="s">
        <v>776</v>
      </c>
      <c r="F6049" t="s">
        <v>483</v>
      </c>
      <c r="G6049" s="3">
        <v>28395.54</v>
      </c>
      <c r="H6049" s="3" t="str">
        <f>VLOOKUP($A6049&amp;$C6049&amp;$B6049,Mapping!$C:$G,3,0)</f>
        <v>PHARMA</v>
      </c>
      <c r="I6049" t="str">
        <f>VLOOKUP($A6049&amp;$C6049&amp;$B6049,Mapping!$C:$G,4,0)</f>
        <v>Other OTC</v>
      </c>
      <c r="J6049" t="str">
        <f t="shared" si="94"/>
        <v>ROVI</v>
      </c>
      <c r="K6049" t="str">
        <f>VLOOKUP($A6049&amp;$C6049&amp;$B6049,Mapping!$C:$G,5,0)</f>
        <v>OTC</v>
      </c>
      <c r="L6049" t="str">
        <f>VLOOKUP(J6049&amp;H6049,Mapping!J:K,2,0)</f>
        <v>Other GI (Rovi)</v>
      </c>
      <c r="M6049" t="str">
        <f>IF(OR(I6049="PIZ BUIN",I6049="LISTERINE"),VLOOKUP(E6049,MAPEO!C:D,2,0)&amp;" "&amp;H6049,VLOOKUP(E6049,MAPEO!C:D,2,0))</f>
        <v>Rovi suppositories</v>
      </c>
      <c r="N6049">
        <f>VLOOKUP(F6049,MD!A:B,2,0)</f>
        <v>0</v>
      </c>
    </row>
    <row r="6050" spans="1:14">
      <c r="A6050" t="s">
        <v>133</v>
      </c>
      <c r="B6050" t="s">
        <v>0</v>
      </c>
      <c r="C6050" t="s">
        <v>273</v>
      </c>
      <c r="D6050" t="s">
        <v>460</v>
      </c>
      <c r="E6050" t="s">
        <v>776</v>
      </c>
      <c r="F6050" t="s">
        <v>484</v>
      </c>
      <c r="G6050" s="3">
        <v>52786.11</v>
      </c>
      <c r="H6050" s="3" t="str">
        <f>VLOOKUP($A6050&amp;$C6050&amp;$B6050,Mapping!$C:$G,3,0)</f>
        <v>PHARMA</v>
      </c>
      <c r="I6050" t="str">
        <f>VLOOKUP($A6050&amp;$C6050&amp;$B6050,Mapping!$C:$G,4,0)</f>
        <v>Other OTC</v>
      </c>
      <c r="J6050" t="str">
        <f t="shared" si="94"/>
        <v>ROVI</v>
      </c>
      <c r="K6050" t="str">
        <f>VLOOKUP($A6050&amp;$C6050&amp;$B6050,Mapping!$C:$G,5,0)</f>
        <v>OTC</v>
      </c>
      <c r="L6050" t="str">
        <f>VLOOKUP(J6050&amp;H6050,Mapping!J:K,2,0)</f>
        <v>Other GI (Rovi)</v>
      </c>
      <c r="M6050" t="str">
        <f>IF(OR(I6050="PIZ BUIN",I6050="LISTERINE"),VLOOKUP(E6050,MAPEO!C:D,2,0)&amp;" "&amp;H6050,VLOOKUP(E6050,MAPEO!C:D,2,0))</f>
        <v>Rovi suppositories</v>
      </c>
      <c r="N6050">
        <f>VLOOKUP(F6050,MD!A:B,2,0)</f>
        <v>0</v>
      </c>
    </row>
    <row r="6051" spans="1:14">
      <c r="A6051" t="s">
        <v>133</v>
      </c>
      <c r="B6051" t="s">
        <v>0</v>
      </c>
      <c r="C6051" t="s">
        <v>273</v>
      </c>
      <c r="D6051" t="s">
        <v>460</v>
      </c>
      <c r="E6051" t="s">
        <v>776</v>
      </c>
      <c r="F6051" t="s">
        <v>485</v>
      </c>
      <c r="G6051" s="3">
        <v>28150.12</v>
      </c>
      <c r="H6051" s="3" t="str">
        <f>VLOOKUP($A6051&amp;$C6051&amp;$B6051,Mapping!$C:$G,3,0)</f>
        <v>PHARMA</v>
      </c>
      <c r="I6051" t="str">
        <f>VLOOKUP($A6051&amp;$C6051&amp;$B6051,Mapping!$C:$G,4,0)</f>
        <v>Other OTC</v>
      </c>
      <c r="J6051" t="str">
        <f t="shared" si="94"/>
        <v>ROVI</v>
      </c>
      <c r="K6051" t="str">
        <f>VLOOKUP($A6051&amp;$C6051&amp;$B6051,Mapping!$C:$G,5,0)</f>
        <v>OTC</v>
      </c>
      <c r="L6051" t="str">
        <f>VLOOKUP(J6051&amp;H6051,Mapping!J:K,2,0)</f>
        <v>Other GI (Rovi)</v>
      </c>
      <c r="M6051" t="str">
        <f>IF(OR(I6051="PIZ BUIN",I6051="LISTERINE"),VLOOKUP(E6051,MAPEO!C:D,2,0)&amp;" "&amp;H6051,VLOOKUP(E6051,MAPEO!C:D,2,0))</f>
        <v>Rovi suppositories</v>
      </c>
      <c r="N6051">
        <f>VLOOKUP(F6051,MD!A:B,2,0)</f>
        <v>0</v>
      </c>
    </row>
    <row r="6052" spans="1:14">
      <c r="A6052" t="s">
        <v>133</v>
      </c>
      <c r="B6052" t="s">
        <v>0</v>
      </c>
      <c r="C6052" t="s">
        <v>273</v>
      </c>
      <c r="D6052" t="s">
        <v>460</v>
      </c>
      <c r="E6052" t="s">
        <v>776</v>
      </c>
      <c r="F6052" t="s">
        <v>486</v>
      </c>
      <c r="G6052" s="3">
        <v>28787.48</v>
      </c>
      <c r="H6052" s="3" t="str">
        <f>VLOOKUP($A6052&amp;$C6052&amp;$B6052,Mapping!$C:$G,3,0)</f>
        <v>PHARMA</v>
      </c>
      <c r="I6052" t="str">
        <f>VLOOKUP($A6052&amp;$C6052&amp;$B6052,Mapping!$C:$G,4,0)</f>
        <v>Other OTC</v>
      </c>
      <c r="J6052" t="str">
        <f t="shared" si="94"/>
        <v>ROVI</v>
      </c>
      <c r="K6052" t="str">
        <f>VLOOKUP($A6052&amp;$C6052&amp;$B6052,Mapping!$C:$G,5,0)</f>
        <v>OTC</v>
      </c>
      <c r="L6052" t="str">
        <f>VLOOKUP(J6052&amp;H6052,Mapping!J:K,2,0)</f>
        <v>Other GI (Rovi)</v>
      </c>
      <c r="M6052" t="str">
        <f>IF(OR(I6052="PIZ BUIN",I6052="LISTERINE"),VLOOKUP(E6052,MAPEO!C:D,2,0)&amp;" "&amp;H6052,VLOOKUP(E6052,MAPEO!C:D,2,0))</f>
        <v>Rovi suppositories</v>
      </c>
      <c r="N6052">
        <f>VLOOKUP(F6052,MD!A:B,2,0)</f>
        <v>0</v>
      </c>
    </row>
    <row r="6053" spans="1:14">
      <c r="A6053" t="s">
        <v>133</v>
      </c>
      <c r="B6053" t="s">
        <v>0</v>
      </c>
      <c r="C6053" t="s">
        <v>273</v>
      </c>
      <c r="D6053" t="s">
        <v>460</v>
      </c>
      <c r="E6053" t="s">
        <v>776</v>
      </c>
      <c r="F6053" t="s">
        <v>487</v>
      </c>
      <c r="G6053" s="3">
        <v>103697.33</v>
      </c>
      <c r="H6053" s="3" t="str">
        <f>VLOOKUP($A6053&amp;$C6053&amp;$B6053,Mapping!$C:$G,3,0)</f>
        <v>PHARMA</v>
      </c>
      <c r="I6053" t="str">
        <f>VLOOKUP($A6053&amp;$C6053&amp;$B6053,Mapping!$C:$G,4,0)</f>
        <v>Other OTC</v>
      </c>
      <c r="J6053" t="str">
        <f t="shared" si="94"/>
        <v>ROVI</v>
      </c>
      <c r="K6053" t="str">
        <f>VLOOKUP($A6053&amp;$C6053&amp;$B6053,Mapping!$C:$G,5,0)</f>
        <v>OTC</v>
      </c>
      <c r="L6053" t="str">
        <f>VLOOKUP(J6053&amp;H6053,Mapping!J:K,2,0)</f>
        <v>Other GI (Rovi)</v>
      </c>
      <c r="M6053" t="str">
        <f>IF(OR(I6053="PIZ BUIN",I6053="LISTERINE"),VLOOKUP(E6053,MAPEO!C:D,2,0)&amp;" "&amp;H6053,VLOOKUP(E6053,MAPEO!C:D,2,0))</f>
        <v>Rovi suppositories</v>
      </c>
      <c r="N6053">
        <f>VLOOKUP(F6053,MD!A:B,2,0)</f>
        <v>0</v>
      </c>
    </row>
    <row r="6054" spans="1:14">
      <c r="A6054" t="s">
        <v>133</v>
      </c>
      <c r="B6054" t="s">
        <v>0</v>
      </c>
      <c r="C6054" t="s">
        <v>273</v>
      </c>
      <c r="D6054" t="s">
        <v>460</v>
      </c>
      <c r="E6054" t="s">
        <v>776</v>
      </c>
      <c r="F6054" t="s">
        <v>488</v>
      </c>
      <c r="G6054" s="3">
        <v>7260.43</v>
      </c>
      <c r="H6054" s="3" t="str">
        <f>VLOOKUP($A6054&amp;$C6054&amp;$B6054,Mapping!$C:$G,3,0)</f>
        <v>PHARMA</v>
      </c>
      <c r="I6054" t="str">
        <f>VLOOKUP($A6054&amp;$C6054&amp;$B6054,Mapping!$C:$G,4,0)</f>
        <v>Other OTC</v>
      </c>
      <c r="J6054" t="str">
        <f t="shared" si="94"/>
        <v>ROVI</v>
      </c>
      <c r="K6054" t="str">
        <f>VLOOKUP($A6054&amp;$C6054&amp;$B6054,Mapping!$C:$G,5,0)</f>
        <v>OTC</v>
      </c>
      <c r="L6054" t="str">
        <f>VLOOKUP(J6054&amp;H6054,Mapping!J:K,2,0)</f>
        <v>Other GI (Rovi)</v>
      </c>
      <c r="M6054" t="str">
        <f>IF(OR(I6054="PIZ BUIN",I6054="LISTERINE"),VLOOKUP(E6054,MAPEO!C:D,2,0)&amp;" "&amp;H6054,VLOOKUP(E6054,MAPEO!C:D,2,0))</f>
        <v>Rovi suppositories</v>
      </c>
      <c r="N6054">
        <f>VLOOKUP(F6054,MD!A:B,2,0)</f>
        <v>0</v>
      </c>
    </row>
    <row r="6055" spans="1:14">
      <c r="A6055" t="s">
        <v>133</v>
      </c>
      <c r="B6055" t="s">
        <v>0</v>
      </c>
      <c r="C6055" t="s">
        <v>273</v>
      </c>
      <c r="D6055" t="s">
        <v>460</v>
      </c>
      <c r="E6055" t="s">
        <v>776</v>
      </c>
      <c r="F6055" t="s">
        <v>489</v>
      </c>
      <c r="G6055" s="3">
        <v>8432.82</v>
      </c>
      <c r="H6055" s="3" t="str">
        <f>VLOOKUP($A6055&amp;$C6055&amp;$B6055,Mapping!$C:$G,3,0)</f>
        <v>PHARMA</v>
      </c>
      <c r="I6055" t="str">
        <f>VLOOKUP($A6055&amp;$C6055&amp;$B6055,Mapping!$C:$G,4,0)</f>
        <v>Other OTC</v>
      </c>
      <c r="J6055" t="str">
        <f t="shared" si="94"/>
        <v>ROVI</v>
      </c>
      <c r="K6055" t="str">
        <f>VLOOKUP($A6055&amp;$C6055&amp;$B6055,Mapping!$C:$G,5,0)</f>
        <v>OTC</v>
      </c>
      <c r="L6055" t="str">
        <f>VLOOKUP(J6055&amp;H6055,Mapping!J:K,2,0)</f>
        <v>Other GI (Rovi)</v>
      </c>
      <c r="M6055" t="str">
        <f>IF(OR(I6055="PIZ BUIN",I6055="LISTERINE"),VLOOKUP(E6055,MAPEO!C:D,2,0)&amp;" "&amp;H6055,VLOOKUP(E6055,MAPEO!C:D,2,0))</f>
        <v>Rovi suppositories</v>
      </c>
      <c r="N6055">
        <f>VLOOKUP(F6055,MD!A:B,2,0)</f>
        <v>0</v>
      </c>
    </row>
    <row r="6056" spans="1:14">
      <c r="A6056" t="s">
        <v>133</v>
      </c>
      <c r="B6056" t="s">
        <v>0</v>
      </c>
      <c r="C6056" t="s">
        <v>273</v>
      </c>
      <c r="D6056" t="s">
        <v>460</v>
      </c>
      <c r="E6056" t="s">
        <v>776</v>
      </c>
      <c r="F6056" t="s">
        <v>490</v>
      </c>
      <c r="G6056" s="3">
        <v>57328.959999999999</v>
      </c>
      <c r="H6056" s="3" t="str">
        <f>VLOOKUP($A6056&amp;$C6056&amp;$B6056,Mapping!$C:$G,3,0)</f>
        <v>PHARMA</v>
      </c>
      <c r="I6056" t="str">
        <f>VLOOKUP($A6056&amp;$C6056&amp;$B6056,Mapping!$C:$G,4,0)</f>
        <v>Other OTC</v>
      </c>
      <c r="J6056" t="str">
        <f t="shared" si="94"/>
        <v>ROVI</v>
      </c>
      <c r="K6056" t="str">
        <f>VLOOKUP($A6056&amp;$C6056&amp;$B6056,Mapping!$C:$G,5,0)</f>
        <v>OTC</v>
      </c>
      <c r="L6056" t="str">
        <f>VLOOKUP(J6056&amp;H6056,Mapping!J:K,2,0)</f>
        <v>Other GI (Rovi)</v>
      </c>
      <c r="M6056" t="str">
        <f>IF(OR(I6056="PIZ BUIN",I6056="LISTERINE"),VLOOKUP(E6056,MAPEO!C:D,2,0)&amp;" "&amp;H6056,VLOOKUP(E6056,MAPEO!C:D,2,0))</f>
        <v>Rovi suppositories</v>
      </c>
      <c r="N6056">
        <f>VLOOKUP(F6056,MD!A:B,2,0)</f>
        <v>0</v>
      </c>
    </row>
    <row r="6057" spans="1:14">
      <c r="A6057" t="s">
        <v>133</v>
      </c>
      <c r="B6057" t="s">
        <v>0</v>
      </c>
      <c r="C6057" t="s">
        <v>273</v>
      </c>
      <c r="D6057" t="s">
        <v>460</v>
      </c>
      <c r="E6057" t="s">
        <v>776</v>
      </c>
      <c r="F6057" t="s">
        <v>491</v>
      </c>
      <c r="G6057" s="3">
        <v>24029.69</v>
      </c>
      <c r="H6057" s="3" t="str">
        <f>VLOOKUP($A6057&amp;$C6057&amp;$B6057,Mapping!$C:$G,3,0)</f>
        <v>PHARMA</v>
      </c>
      <c r="I6057" t="str">
        <f>VLOOKUP($A6057&amp;$C6057&amp;$B6057,Mapping!$C:$G,4,0)</f>
        <v>Other OTC</v>
      </c>
      <c r="J6057" t="str">
        <f t="shared" si="94"/>
        <v>ROVI</v>
      </c>
      <c r="K6057" t="str">
        <f>VLOOKUP($A6057&amp;$C6057&amp;$B6057,Mapping!$C:$G,5,0)</f>
        <v>OTC</v>
      </c>
      <c r="L6057" t="str">
        <f>VLOOKUP(J6057&amp;H6057,Mapping!J:K,2,0)</f>
        <v>Other GI (Rovi)</v>
      </c>
      <c r="M6057" t="str">
        <f>IF(OR(I6057="PIZ BUIN",I6057="LISTERINE"),VLOOKUP(E6057,MAPEO!C:D,2,0)&amp;" "&amp;H6057,VLOOKUP(E6057,MAPEO!C:D,2,0))</f>
        <v>Rovi suppositories</v>
      </c>
      <c r="N6057">
        <f>VLOOKUP(F6057,MD!A:B,2,0)</f>
        <v>0</v>
      </c>
    </row>
    <row r="6058" spans="1:14">
      <c r="A6058" t="s">
        <v>133</v>
      </c>
      <c r="B6058" t="s">
        <v>0</v>
      </c>
      <c r="C6058" t="s">
        <v>273</v>
      </c>
      <c r="D6058" t="s">
        <v>460</v>
      </c>
      <c r="E6058" t="s">
        <v>776</v>
      </c>
      <c r="F6058" t="s">
        <v>492</v>
      </c>
      <c r="G6058" s="3">
        <v>29067.25</v>
      </c>
      <c r="H6058" s="3" t="str">
        <f>VLOOKUP($A6058&amp;$C6058&amp;$B6058,Mapping!$C:$G,3,0)</f>
        <v>PHARMA</v>
      </c>
      <c r="I6058" t="str">
        <f>VLOOKUP($A6058&amp;$C6058&amp;$B6058,Mapping!$C:$G,4,0)</f>
        <v>Other OTC</v>
      </c>
      <c r="J6058" t="str">
        <f t="shared" si="94"/>
        <v>ROVI</v>
      </c>
      <c r="K6058" t="str">
        <f>VLOOKUP($A6058&amp;$C6058&amp;$B6058,Mapping!$C:$G,5,0)</f>
        <v>OTC</v>
      </c>
      <c r="L6058" t="str">
        <f>VLOOKUP(J6058&amp;H6058,Mapping!J:K,2,0)</f>
        <v>Other GI (Rovi)</v>
      </c>
      <c r="M6058" t="str">
        <f>IF(OR(I6058="PIZ BUIN",I6058="LISTERINE"),VLOOKUP(E6058,MAPEO!C:D,2,0)&amp;" "&amp;H6058,VLOOKUP(E6058,MAPEO!C:D,2,0))</f>
        <v>Rovi suppositories</v>
      </c>
      <c r="N6058">
        <f>VLOOKUP(F6058,MD!A:B,2,0)</f>
        <v>0</v>
      </c>
    </row>
    <row r="6059" spans="1:14">
      <c r="A6059" t="s">
        <v>133</v>
      </c>
      <c r="B6059" t="s">
        <v>0</v>
      </c>
      <c r="C6059" t="s">
        <v>273</v>
      </c>
      <c r="D6059" t="s">
        <v>460</v>
      </c>
      <c r="E6059" t="s">
        <v>776</v>
      </c>
      <c r="F6059" t="s">
        <v>493</v>
      </c>
      <c r="G6059" s="3">
        <v>99568.94</v>
      </c>
      <c r="H6059" s="3" t="str">
        <f>VLOOKUP($A6059&amp;$C6059&amp;$B6059,Mapping!$C:$G,3,0)</f>
        <v>PHARMA</v>
      </c>
      <c r="I6059" t="str">
        <f>VLOOKUP($A6059&amp;$C6059&amp;$B6059,Mapping!$C:$G,4,0)</f>
        <v>Other OTC</v>
      </c>
      <c r="J6059" t="str">
        <f t="shared" si="94"/>
        <v>ROVI</v>
      </c>
      <c r="K6059" t="str">
        <f>VLOOKUP($A6059&amp;$C6059&amp;$B6059,Mapping!$C:$G,5,0)</f>
        <v>OTC</v>
      </c>
      <c r="L6059" t="str">
        <f>VLOOKUP(J6059&amp;H6059,Mapping!J:K,2,0)</f>
        <v>Other GI (Rovi)</v>
      </c>
      <c r="M6059" t="str">
        <f>IF(OR(I6059="PIZ BUIN",I6059="LISTERINE"),VLOOKUP(E6059,MAPEO!C:D,2,0)&amp;" "&amp;H6059,VLOOKUP(E6059,MAPEO!C:D,2,0))</f>
        <v>Rovi suppositories</v>
      </c>
      <c r="N6059">
        <f>VLOOKUP(F6059,MD!A:B,2,0)</f>
        <v>0</v>
      </c>
    </row>
    <row r="6060" spans="1:14">
      <c r="A6060" t="s">
        <v>133</v>
      </c>
      <c r="B6060" t="s">
        <v>0</v>
      </c>
      <c r="C6060" t="s">
        <v>273</v>
      </c>
      <c r="D6060" t="s">
        <v>460</v>
      </c>
      <c r="E6060" t="s">
        <v>776</v>
      </c>
      <c r="F6060" t="s">
        <v>95</v>
      </c>
      <c r="G6060" s="3">
        <v>7506.36</v>
      </c>
      <c r="H6060" s="3" t="str">
        <f>VLOOKUP($A6060&amp;$C6060&amp;$B6060,Mapping!$C:$G,3,0)</f>
        <v>PHARMA</v>
      </c>
      <c r="I6060" t="str">
        <f>VLOOKUP($A6060&amp;$C6060&amp;$B6060,Mapping!$C:$G,4,0)</f>
        <v>Other OTC</v>
      </c>
      <c r="J6060" t="str">
        <f t="shared" si="94"/>
        <v>ROVI</v>
      </c>
      <c r="K6060" t="str">
        <f>VLOOKUP($A6060&amp;$C6060&amp;$B6060,Mapping!$C:$G,5,0)</f>
        <v>OTC</v>
      </c>
      <c r="L6060" t="str">
        <f>VLOOKUP(J6060&amp;H6060,Mapping!J:K,2,0)</f>
        <v>Other GI (Rovi)</v>
      </c>
      <c r="M6060" t="str">
        <f>IF(OR(I6060="PIZ BUIN",I6060="LISTERINE"),VLOOKUP(E6060,MAPEO!C:D,2,0)&amp;" "&amp;H6060,VLOOKUP(E6060,MAPEO!C:D,2,0))</f>
        <v>Rovi suppositories</v>
      </c>
      <c r="N6060" t="str">
        <f>VLOOKUP(F6060,MD!A:B,2,0)</f>
        <v>YTD 2015</v>
      </c>
    </row>
    <row r="6061" spans="1:14">
      <c r="A6061" t="s">
        <v>133</v>
      </c>
      <c r="B6061" t="s">
        <v>0</v>
      </c>
      <c r="C6061" t="s">
        <v>273</v>
      </c>
      <c r="D6061" t="s">
        <v>460</v>
      </c>
      <c r="E6061" t="s">
        <v>776</v>
      </c>
      <c r="F6061" t="s">
        <v>96</v>
      </c>
      <c r="G6061" s="3">
        <v>18779.34</v>
      </c>
      <c r="H6061" s="3" t="str">
        <f>VLOOKUP($A6061&amp;$C6061&amp;$B6061,Mapping!$C:$G,3,0)</f>
        <v>PHARMA</v>
      </c>
      <c r="I6061" t="str">
        <f>VLOOKUP($A6061&amp;$C6061&amp;$B6061,Mapping!$C:$G,4,0)</f>
        <v>Other OTC</v>
      </c>
      <c r="J6061" t="str">
        <f t="shared" si="94"/>
        <v>ROVI</v>
      </c>
      <c r="K6061" t="str">
        <f>VLOOKUP($A6061&amp;$C6061&amp;$B6061,Mapping!$C:$G,5,0)</f>
        <v>OTC</v>
      </c>
      <c r="L6061" t="str">
        <f>VLOOKUP(J6061&amp;H6061,Mapping!J:K,2,0)</f>
        <v>Other GI (Rovi)</v>
      </c>
      <c r="M6061" t="str">
        <f>IF(OR(I6061="PIZ BUIN",I6061="LISTERINE"),VLOOKUP(E6061,MAPEO!C:D,2,0)&amp;" "&amp;H6061,VLOOKUP(E6061,MAPEO!C:D,2,0))</f>
        <v>Rovi suppositories</v>
      </c>
      <c r="N6061" t="str">
        <f>VLOOKUP(F6061,MD!A:B,2,0)</f>
        <v>YTD 2015</v>
      </c>
    </row>
    <row r="6062" spans="1:14">
      <c r="A6062" t="s">
        <v>133</v>
      </c>
      <c r="B6062" t="s">
        <v>0</v>
      </c>
      <c r="C6062" t="s">
        <v>273</v>
      </c>
      <c r="D6062" t="s">
        <v>460</v>
      </c>
      <c r="E6062" t="s">
        <v>776</v>
      </c>
      <c r="F6062" t="s">
        <v>97</v>
      </c>
      <c r="G6062" s="3">
        <v>51573.66</v>
      </c>
      <c r="H6062" s="3" t="str">
        <f>VLOOKUP($A6062&amp;$C6062&amp;$B6062,Mapping!$C:$G,3,0)</f>
        <v>PHARMA</v>
      </c>
      <c r="I6062" t="str">
        <f>VLOOKUP($A6062&amp;$C6062&amp;$B6062,Mapping!$C:$G,4,0)</f>
        <v>Other OTC</v>
      </c>
      <c r="J6062" t="str">
        <f t="shared" si="94"/>
        <v>ROVI</v>
      </c>
      <c r="K6062" t="str">
        <f>VLOOKUP($A6062&amp;$C6062&amp;$B6062,Mapping!$C:$G,5,0)</f>
        <v>OTC</v>
      </c>
      <c r="L6062" t="str">
        <f>VLOOKUP(J6062&amp;H6062,Mapping!J:K,2,0)</f>
        <v>Other GI (Rovi)</v>
      </c>
      <c r="M6062" t="str">
        <f>IF(OR(I6062="PIZ BUIN",I6062="LISTERINE"),VLOOKUP(E6062,MAPEO!C:D,2,0)&amp;" "&amp;H6062,VLOOKUP(E6062,MAPEO!C:D,2,0))</f>
        <v>Rovi suppositories</v>
      </c>
      <c r="N6062" t="str">
        <f>VLOOKUP(F6062,MD!A:B,2,0)</f>
        <v>YTD 2015</v>
      </c>
    </row>
    <row r="6063" spans="1:14">
      <c r="A6063" t="s">
        <v>133</v>
      </c>
      <c r="B6063" t="s">
        <v>0</v>
      </c>
      <c r="C6063" t="s">
        <v>273</v>
      </c>
      <c r="D6063" t="s">
        <v>460</v>
      </c>
      <c r="E6063" t="s">
        <v>776</v>
      </c>
      <c r="F6063" t="s">
        <v>101</v>
      </c>
      <c r="G6063" s="3">
        <v>13236.38</v>
      </c>
      <c r="H6063" s="3" t="str">
        <f>VLOOKUP($A6063&amp;$C6063&amp;$B6063,Mapping!$C:$G,3,0)</f>
        <v>PHARMA</v>
      </c>
      <c r="I6063" t="str">
        <f>VLOOKUP($A6063&amp;$C6063&amp;$B6063,Mapping!$C:$G,4,0)</f>
        <v>Other OTC</v>
      </c>
      <c r="J6063" t="str">
        <f t="shared" si="94"/>
        <v>ROVI</v>
      </c>
      <c r="K6063" t="str">
        <f>VLOOKUP($A6063&amp;$C6063&amp;$B6063,Mapping!$C:$G,5,0)</f>
        <v>OTC</v>
      </c>
      <c r="L6063" t="str">
        <f>VLOOKUP(J6063&amp;H6063,Mapping!J:K,2,0)</f>
        <v>Other GI (Rovi)</v>
      </c>
      <c r="M6063" t="str">
        <f>IF(OR(I6063="PIZ BUIN",I6063="LISTERINE"),VLOOKUP(E6063,MAPEO!C:D,2,0)&amp;" "&amp;H6063,VLOOKUP(E6063,MAPEO!C:D,2,0))</f>
        <v>Rovi suppositories</v>
      </c>
      <c r="N6063" t="str">
        <f>VLOOKUP(F6063,MD!A:B,2,0)</f>
        <v>YTD 2015</v>
      </c>
    </row>
    <row r="6064" spans="1:14">
      <c r="A6064" t="s">
        <v>133</v>
      </c>
      <c r="B6064" t="s">
        <v>0</v>
      </c>
      <c r="C6064" t="s">
        <v>273</v>
      </c>
      <c r="D6064" t="s">
        <v>460</v>
      </c>
      <c r="E6064" t="s">
        <v>776</v>
      </c>
      <c r="F6064" t="s">
        <v>104</v>
      </c>
      <c r="G6064" s="3">
        <v>35083.17</v>
      </c>
      <c r="H6064" s="3" t="str">
        <f>VLOOKUP($A6064&amp;$C6064&amp;$B6064,Mapping!$C:$G,3,0)</f>
        <v>PHARMA</v>
      </c>
      <c r="I6064" t="str">
        <f>VLOOKUP($A6064&amp;$C6064&amp;$B6064,Mapping!$C:$G,4,0)</f>
        <v>Other OTC</v>
      </c>
      <c r="J6064" t="str">
        <f t="shared" si="94"/>
        <v>ROVI</v>
      </c>
      <c r="K6064" t="str">
        <f>VLOOKUP($A6064&amp;$C6064&amp;$B6064,Mapping!$C:$G,5,0)</f>
        <v>OTC</v>
      </c>
      <c r="L6064" t="str">
        <f>VLOOKUP(J6064&amp;H6064,Mapping!J:K,2,0)</f>
        <v>Other GI (Rovi)</v>
      </c>
      <c r="M6064" t="str">
        <f>IF(OR(I6064="PIZ BUIN",I6064="LISTERINE"),VLOOKUP(E6064,MAPEO!C:D,2,0)&amp;" "&amp;H6064,VLOOKUP(E6064,MAPEO!C:D,2,0))</f>
        <v>Rovi suppositories</v>
      </c>
      <c r="N6064" t="str">
        <f>VLOOKUP(F6064,MD!A:B,2,0)</f>
        <v>YTD 2015</v>
      </c>
    </row>
    <row r="6065" spans="1:14">
      <c r="A6065" t="s">
        <v>133</v>
      </c>
      <c r="B6065" t="s">
        <v>0</v>
      </c>
      <c r="C6065" t="s">
        <v>273</v>
      </c>
      <c r="D6065" t="s">
        <v>460</v>
      </c>
      <c r="E6065" t="s">
        <v>776</v>
      </c>
      <c r="F6065" t="s">
        <v>105</v>
      </c>
      <c r="G6065" s="3">
        <v>56714.6</v>
      </c>
      <c r="H6065" s="3" t="str">
        <f>VLOOKUP($A6065&amp;$C6065&amp;$B6065,Mapping!$C:$G,3,0)</f>
        <v>PHARMA</v>
      </c>
      <c r="I6065" t="str">
        <f>VLOOKUP($A6065&amp;$C6065&amp;$B6065,Mapping!$C:$G,4,0)</f>
        <v>Other OTC</v>
      </c>
      <c r="J6065" t="str">
        <f t="shared" si="94"/>
        <v>ROVI</v>
      </c>
      <c r="K6065" t="str">
        <f>VLOOKUP($A6065&amp;$C6065&amp;$B6065,Mapping!$C:$G,5,0)</f>
        <v>OTC</v>
      </c>
      <c r="L6065" t="str">
        <f>VLOOKUP(J6065&amp;H6065,Mapping!J:K,2,0)</f>
        <v>Other GI (Rovi)</v>
      </c>
      <c r="M6065" t="str">
        <f>IF(OR(I6065="PIZ BUIN",I6065="LISTERINE"),VLOOKUP(E6065,MAPEO!C:D,2,0)&amp;" "&amp;H6065,VLOOKUP(E6065,MAPEO!C:D,2,0))</f>
        <v>Rovi suppositories</v>
      </c>
      <c r="N6065" t="str">
        <f>VLOOKUP(F6065,MD!A:B,2,0)</f>
        <v>YTD 2015</v>
      </c>
    </row>
    <row r="6066" spans="1:14">
      <c r="A6066" t="s">
        <v>133</v>
      </c>
      <c r="B6066" t="s">
        <v>0</v>
      </c>
      <c r="C6066" t="s">
        <v>273</v>
      </c>
      <c r="D6066" t="s">
        <v>460</v>
      </c>
      <c r="E6066" t="s">
        <v>776</v>
      </c>
      <c r="F6066" t="s">
        <v>106</v>
      </c>
      <c r="G6066" s="3">
        <v>16631.82</v>
      </c>
      <c r="H6066" s="3" t="str">
        <f>VLOOKUP($A6066&amp;$C6066&amp;$B6066,Mapping!$C:$G,3,0)</f>
        <v>PHARMA</v>
      </c>
      <c r="I6066" t="str">
        <f>VLOOKUP($A6066&amp;$C6066&amp;$B6066,Mapping!$C:$G,4,0)</f>
        <v>Other OTC</v>
      </c>
      <c r="J6066" t="str">
        <f t="shared" si="94"/>
        <v>ROVI</v>
      </c>
      <c r="K6066" t="str">
        <f>VLOOKUP($A6066&amp;$C6066&amp;$B6066,Mapping!$C:$G,5,0)</f>
        <v>OTC</v>
      </c>
      <c r="L6066" t="str">
        <f>VLOOKUP(J6066&amp;H6066,Mapping!J:K,2,0)</f>
        <v>Other GI (Rovi)</v>
      </c>
      <c r="M6066" t="str">
        <f>IF(OR(I6066="PIZ BUIN",I6066="LISTERINE"),VLOOKUP(E6066,MAPEO!C:D,2,0)&amp;" "&amp;H6066,VLOOKUP(E6066,MAPEO!C:D,2,0))</f>
        <v>Rovi suppositories</v>
      </c>
      <c r="N6066" t="str">
        <f>VLOOKUP(F6066,MD!A:B,2,0)</f>
        <v>YTD 2015</v>
      </c>
    </row>
    <row r="6067" spans="1:14">
      <c r="A6067" t="s">
        <v>133</v>
      </c>
      <c r="B6067" t="s">
        <v>0</v>
      </c>
      <c r="C6067" t="s">
        <v>273</v>
      </c>
      <c r="D6067" t="s">
        <v>460</v>
      </c>
      <c r="E6067" t="s">
        <v>776</v>
      </c>
      <c r="F6067" t="s">
        <v>108</v>
      </c>
      <c r="G6067" s="3">
        <v>9880.4699999999993</v>
      </c>
      <c r="H6067" s="3" t="str">
        <f>VLOOKUP($A6067&amp;$C6067&amp;$B6067,Mapping!$C:$G,3,0)</f>
        <v>PHARMA</v>
      </c>
      <c r="I6067" t="str">
        <f>VLOOKUP($A6067&amp;$C6067&amp;$B6067,Mapping!$C:$G,4,0)</f>
        <v>Other OTC</v>
      </c>
      <c r="J6067" t="str">
        <f t="shared" si="94"/>
        <v>ROVI</v>
      </c>
      <c r="K6067" t="str">
        <f>VLOOKUP($A6067&amp;$C6067&amp;$B6067,Mapping!$C:$G,5,0)</f>
        <v>OTC</v>
      </c>
      <c r="L6067" t="str">
        <f>VLOOKUP(J6067&amp;H6067,Mapping!J:K,2,0)</f>
        <v>Other GI (Rovi)</v>
      </c>
      <c r="M6067" t="str">
        <f>IF(OR(I6067="PIZ BUIN",I6067="LISTERINE"),VLOOKUP(E6067,MAPEO!C:D,2,0)&amp;" "&amp;H6067,VLOOKUP(E6067,MAPEO!C:D,2,0))</f>
        <v>Rovi suppositories</v>
      </c>
      <c r="N6067">
        <f>VLOOKUP(F6067,MD!A:B,2,0)</f>
        <v>0</v>
      </c>
    </row>
    <row r="6068" spans="1:14">
      <c r="A6068" t="s">
        <v>133</v>
      </c>
      <c r="B6068" t="s">
        <v>0</v>
      </c>
      <c r="C6068" t="s">
        <v>273</v>
      </c>
      <c r="D6068" t="s">
        <v>460</v>
      </c>
      <c r="E6068" t="s">
        <v>776</v>
      </c>
      <c r="F6068" t="s">
        <v>109</v>
      </c>
      <c r="G6068" s="3">
        <v>76783.62</v>
      </c>
      <c r="H6068" s="3" t="str">
        <f>VLOOKUP($A6068&amp;$C6068&amp;$B6068,Mapping!$C:$G,3,0)</f>
        <v>PHARMA</v>
      </c>
      <c r="I6068" t="str">
        <f>VLOOKUP($A6068&amp;$C6068&amp;$B6068,Mapping!$C:$G,4,0)</f>
        <v>Other OTC</v>
      </c>
      <c r="J6068" t="str">
        <f t="shared" si="94"/>
        <v>ROVI</v>
      </c>
      <c r="K6068" t="str">
        <f>VLOOKUP($A6068&amp;$C6068&amp;$B6068,Mapping!$C:$G,5,0)</f>
        <v>OTC</v>
      </c>
      <c r="L6068" t="str">
        <f>VLOOKUP(J6068&amp;H6068,Mapping!J:K,2,0)</f>
        <v>Other GI (Rovi)</v>
      </c>
      <c r="M6068" t="str">
        <f>IF(OR(I6068="PIZ BUIN",I6068="LISTERINE"),VLOOKUP(E6068,MAPEO!C:D,2,0)&amp;" "&amp;H6068,VLOOKUP(E6068,MAPEO!C:D,2,0))</f>
        <v>Rovi suppositories</v>
      </c>
      <c r="N6068">
        <f>VLOOKUP(F6068,MD!A:B,2,0)</f>
        <v>0</v>
      </c>
    </row>
    <row r="6069" spans="1:14">
      <c r="A6069" t="s">
        <v>133</v>
      </c>
      <c r="B6069" t="s">
        <v>0</v>
      </c>
      <c r="C6069" t="s">
        <v>273</v>
      </c>
      <c r="D6069" t="s">
        <v>460</v>
      </c>
      <c r="E6069" t="s">
        <v>776</v>
      </c>
      <c r="F6069" t="s">
        <v>110</v>
      </c>
      <c r="G6069" s="3">
        <v>13573.93</v>
      </c>
      <c r="H6069" s="3" t="str">
        <f>VLOOKUP($A6069&amp;$C6069&amp;$B6069,Mapping!$C:$G,3,0)</f>
        <v>PHARMA</v>
      </c>
      <c r="I6069" t="str">
        <f>VLOOKUP($A6069&amp;$C6069&amp;$B6069,Mapping!$C:$G,4,0)</f>
        <v>Other OTC</v>
      </c>
      <c r="J6069" t="str">
        <f t="shared" ref="J6069:J6132" si="95">IF(OR(C6069="ROC",C6069="COMPEED"),E6069,D6069)</f>
        <v>ROVI</v>
      </c>
      <c r="K6069" t="str">
        <f>VLOOKUP($A6069&amp;$C6069&amp;$B6069,Mapping!$C:$G,5,0)</f>
        <v>OTC</v>
      </c>
      <c r="L6069" t="str">
        <f>VLOOKUP(J6069&amp;H6069,Mapping!J:K,2,0)</f>
        <v>Other GI (Rovi)</v>
      </c>
      <c r="M6069" t="str">
        <f>IF(OR(I6069="PIZ BUIN",I6069="LISTERINE"),VLOOKUP(E6069,MAPEO!C:D,2,0)&amp;" "&amp;H6069,VLOOKUP(E6069,MAPEO!C:D,2,0))</f>
        <v>Rovi suppositories</v>
      </c>
      <c r="N6069">
        <f>VLOOKUP(F6069,MD!A:B,2,0)</f>
        <v>0</v>
      </c>
    </row>
    <row r="6070" spans="1:14">
      <c r="A6070" t="s">
        <v>133</v>
      </c>
      <c r="B6070" t="s">
        <v>0</v>
      </c>
      <c r="C6070" t="s">
        <v>273</v>
      </c>
      <c r="D6070" t="s">
        <v>460</v>
      </c>
      <c r="E6070" t="s">
        <v>776</v>
      </c>
      <c r="F6070" t="s">
        <v>111</v>
      </c>
      <c r="G6070" s="3">
        <v>24634.95</v>
      </c>
      <c r="H6070" s="3" t="str">
        <f>VLOOKUP($A6070&amp;$C6070&amp;$B6070,Mapping!$C:$G,3,0)</f>
        <v>PHARMA</v>
      </c>
      <c r="I6070" t="str">
        <f>VLOOKUP($A6070&amp;$C6070&amp;$B6070,Mapping!$C:$G,4,0)</f>
        <v>Other OTC</v>
      </c>
      <c r="J6070" t="str">
        <f t="shared" si="95"/>
        <v>ROVI</v>
      </c>
      <c r="K6070" t="str">
        <f>VLOOKUP($A6070&amp;$C6070&amp;$B6070,Mapping!$C:$G,5,0)</f>
        <v>OTC</v>
      </c>
      <c r="L6070" t="str">
        <f>VLOOKUP(J6070&amp;H6070,Mapping!J:K,2,0)</f>
        <v>Other GI (Rovi)</v>
      </c>
      <c r="M6070" t="str">
        <f>IF(OR(I6070="PIZ BUIN",I6070="LISTERINE"),VLOOKUP(E6070,MAPEO!C:D,2,0)&amp;" "&amp;H6070,VLOOKUP(E6070,MAPEO!C:D,2,0))</f>
        <v>Rovi suppositories</v>
      </c>
      <c r="N6070">
        <f>VLOOKUP(F6070,MD!A:B,2,0)</f>
        <v>0</v>
      </c>
    </row>
    <row r="6071" spans="1:14">
      <c r="A6071" t="s">
        <v>133</v>
      </c>
      <c r="B6071" t="s">
        <v>0</v>
      </c>
      <c r="C6071" t="s">
        <v>273</v>
      </c>
      <c r="D6071" t="s">
        <v>460</v>
      </c>
      <c r="E6071" t="s">
        <v>776</v>
      </c>
      <c r="F6071" t="s">
        <v>114</v>
      </c>
      <c r="G6071" s="3">
        <v>75467.86</v>
      </c>
      <c r="H6071" s="3" t="str">
        <f>VLOOKUP($A6071&amp;$C6071&amp;$B6071,Mapping!$C:$G,3,0)</f>
        <v>PHARMA</v>
      </c>
      <c r="I6071" t="str">
        <f>VLOOKUP($A6071&amp;$C6071&amp;$B6071,Mapping!$C:$G,4,0)</f>
        <v>Other OTC</v>
      </c>
      <c r="J6071" t="str">
        <f t="shared" si="95"/>
        <v>ROVI</v>
      </c>
      <c r="K6071" t="str">
        <f>VLOOKUP($A6071&amp;$C6071&amp;$B6071,Mapping!$C:$G,5,0)</f>
        <v>OTC</v>
      </c>
      <c r="L6071" t="str">
        <f>VLOOKUP(J6071&amp;H6071,Mapping!J:K,2,0)</f>
        <v>Other GI (Rovi)</v>
      </c>
      <c r="M6071" t="str">
        <f>IF(OR(I6071="PIZ BUIN",I6071="LISTERINE"),VLOOKUP(E6071,MAPEO!C:D,2,0)&amp;" "&amp;H6071,VLOOKUP(E6071,MAPEO!C:D,2,0))</f>
        <v>Rovi suppositories</v>
      </c>
      <c r="N6071">
        <f>VLOOKUP(F6071,MD!A:B,2,0)</f>
        <v>0</v>
      </c>
    </row>
    <row r="6072" spans="1:14">
      <c r="A6072" t="s">
        <v>133</v>
      </c>
      <c r="B6072" t="s">
        <v>0</v>
      </c>
      <c r="C6072" t="s">
        <v>273</v>
      </c>
      <c r="D6072" t="s">
        <v>460</v>
      </c>
      <c r="E6072" t="s">
        <v>776</v>
      </c>
      <c r="F6072" t="s">
        <v>115</v>
      </c>
      <c r="G6072" s="3">
        <v>6421.87</v>
      </c>
      <c r="H6072" s="3" t="str">
        <f>VLOOKUP($A6072&amp;$C6072&amp;$B6072,Mapping!$C:$G,3,0)</f>
        <v>PHARMA</v>
      </c>
      <c r="I6072" t="str">
        <f>VLOOKUP($A6072&amp;$C6072&amp;$B6072,Mapping!$C:$G,4,0)</f>
        <v>Other OTC</v>
      </c>
      <c r="J6072" t="str">
        <f t="shared" si="95"/>
        <v>ROVI</v>
      </c>
      <c r="K6072" t="str">
        <f>VLOOKUP($A6072&amp;$C6072&amp;$B6072,Mapping!$C:$G,5,0)</f>
        <v>OTC</v>
      </c>
      <c r="L6072" t="str">
        <f>VLOOKUP(J6072&amp;H6072,Mapping!J:K,2,0)</f>
        <v>Other GI (Rovi)</v>
      </c>
      <c r="M6072" t="str">
        <f>IF(OR(I6072="PIZ BUIN",I6072="LISTERINE"),VLOOKUP(E6072,MAPEO!C:D,2,0)&amp;" "&amp;H6072,VLOOKUP(E6072,MAPEO!C:D,2,0))</f>
        <v>Rovi suppositories</v>
      </c>
      <c r="N6072" t="str">
        <f>VLOOKUP(F6072,MD!A:B,2,0)</f>
        <v>YTD 2016</v>
      </c>
    </row>
    <row r="6073" spans="1:14">
      <c r="A6073" t="s">
        <v>133</v>
      </c>
      <c r="B6073" t="s">
        <v>0</v>
      </c>
      <c r="C6073" t="s">
        <v>273</v>
      </c>
      <c r="D6073" t="s">
        <v>460</v>
      </c>
      <c r="E6073" t="s">
        <v>776</v>
      </c>
      <c r="F6073" t="s">
        <v>117</v>
      </c>
      <c r="G6073" s="3">
        <v>29021</v>
      </c>
      <c r="H6073" s="3" t="str">
        <f>VLOOKUP($A6073&amp;$C6073&amp;$B6073,Mapping!$C:$G,3,0)</f>
        <v>PHARMA</v>
      </c>
      <c r="I6073" t="str">
        <f>VLOOKUP($A6073&amp;$C6073&amp;$B6073,Mapping!$C:$G,4,0)</f>
        <v>Other OTC</v>
      </c>
      <c r="J6073" t="str">
        <f t="shared" si="95"/>
        <v>ROVI</v>
      </c>
      <c r="K6073" t="str">
        <f>VLOOKUP($A6073&amp;$C6073&amp;$B6073,Mapping!$C:$G,5,0)</f>
        <v>OTC</v>
      </c>
      <c r="L6073" t="str">
        <f>VLOOKUP(J6073&amp;H6073,Mapping!J:K,2,0)</f>
        <v>Other GI (Rovi)</v>
      </c>
      <c r="M6073" t="str">
        <f>IF(OR(I6073="PIZ BUIN",I6073="LISTERINE"),VLOOKUP(E6073,MAPEO!C:D,2,0)&amp;" "&amp;H6073,VLOOKUP(E6073,MAPEO!C:D,2,0))</f>
        <v>Rovi suppositories</v>
      </c>
      <c r="N6073" t="str">
        <f>VLOOKUP(F6073,MD!A:B,2,0)</f>
        <v>YTD 2016</v>
      </c>
    </row>
    <row r="6074" spans="1:14">
      <c r="A6074" t="s">
        <v>133</v>
      </c>
      <c r="B6074" t="s">
        <v>0</v>
      </c>
      <c r="C6074" t="s">
        <v>273</v>
      </c>
      <c r="D6074" t="s">
        <v>460</v>
      </c>
      <c r="E6074" t="s">
        <v>776</v>
      </c>
      <c r="F6074" t="s">
        <v>118</v>
      </c>
      <c r="G6074" s="3">
        <v>48589.78</v>
      </c>
      <c r="H6074" s="3" t="str">
        <f>VLOOKUP($A6074&amp;$C6074&amp;$B6074,Mapping!$C:$G,3,0)</f>
        <v>PHARMA</v>
      </c>
      <c r="I6074" t="str">
        <f>VLOOKUP($A6074&amp;$C6074&amp;$B6074,Mapping!$C:$G,4,0)</f>
        <v>Other OTC</v>
      </c>
      <c r="J6074" t="str">
        <f t="shared" si="95"/>
        <v>ROVI</v>
      </c>
      <c r="K6074" t="str">
        <f>VLOOKUP($A6074&amp;$C6074&amp;$B6074,Mapping!$C:$G,5,0)</f>
        <v>OTC</v>
      </c>
      <c r="L6074" t="str">
        <f>VLOOKUP(J6074&amp;H6074,Mapping!J:K,2,0)</f>
        <v>Other GI (Rovi)</v>
      </c>
      <c r="M6074" t="str">
        <f>IF(OR(I6074="PIZ BUIN",I6074="LISTERINE"),VLOOKUP(E6074,MAPEO!C:D,2,0)&amp;" "&amp;H6074,VLOOKUP(E6074,MAPEO!C:D,2,0))</f>
        <v>Rovi suppositories</v>
      </c>
      <c r="N6074" t="str">
        <f>VLOOKUP(F6074,MD!A:B,2,0)</f>
        <v>YTD 2016</v>
      </c>
    </row>
    <row r="6075" spans="1:14">
      <c r="A6075" t="s">
        <v>133</v>
      </c>
      <c r="B6075" t="s">
        <v>0</v>
      </c>
      <c r="C6075" t="s">
        <v>275</v>
      </c>
      <c r="D6075" t="s">
        <v>275</v>
      </c>
      <c r="E6075" t="s">
        <v>777</v>
      </c>
      <c r="F6075" t="s">
        <v>482</v>
      </c>
      <c r="G6075" s="3">
        <v>4007.62</v>
      </c>
      <c r="H6075" s="3" t="str">
        <f>VLOOKUP($A6075&amp;$C6075&amp;$B6075,Mapping!$C:$G,3,0)</f>
        <v>PHARMA</v>
      </c>
      <c r="I6075" t="str">
        <f>VLOOKUP($A6075&amp;$C6075&amp;$B6075,Mapping!$C:$G,4,0)</f>
        <v>TITANOREINE</v>
      </c>
      <c r="J6075" t="str">
        <f t="shared" si="95"/>
        <v>TITANOREINE</v>
      </c>
      <c r="K6075" t="str">
        <f>VLOOKUP($A6075&amp;$C6075&amp;$B6075,Mapping!$C:$G,5,0)</f>
        <v>OTC</v>
      </c>
      <c r="L6075" t="str">
        <f>VLOOKUP(J6075&amp;H6075,Mapping!J:K,2,0)</f>
        <v>Titanoreine</v>
      </c>
      <c r="M6075" t="str">
        <f>IF(OR(I6075="PIZ BUIN",I6075="LISTERINE"),VLOOKUP(E6075,MAPEO!C:D,2,0)&amp;" "&amp;H6075,VLOOKUP(E6075,MAPEO!C:D,2,0))</f>
        <v>Titanoreine</v>
      </c>
      <c r="N6075">
        <f>VLOOKUP(F6075,MD!A:B,2,0)</f>
        <v>0</v>
      </c>
    </row>
    <row r="6076" spans="1:14">
      <c r="A6076" t="s">
        <v>133</v>
      </c>
      <c r="B6076" t="s">
        <v>0</v>
      </c>
      <c r="C6076" t="s">
        <v>275</v>
      </c>
      <c r="D6076" t="s">
        <v>275</v>
      </c>
      <c r="E6076" t="s">
        <v>777</v>
      </c>
      <c r="F6076" t="s">
        <v>483</v>
      </c>
      <c r="G6076" s="3">
        <v>7616.98</v>
      </c>
      <c r="H6076" s="3" t="str">
        <f>VLOOKUP($A6076&amp;$C6076&amp;$B6076,Mapping!$C:$G,3,0)</f>
        <v>PHARMA</v>
      </c>
      <c r="I6076" t="str">
        <f>VLOOKUP($A6076&amp;$C6076&amp;$B6076,Mapping!$C:$G,4,0)</f>
        <v>TITANOREINE</v>
      </c>
      <c r="J6076" t="str">
        <f t="shared" si="95"/>
        <v>TITANOREINE</v>
      </c>
      <c r="K6076" t="str">
        <f>VLOOKUP($A6076&amp;$C6076&amp;$B6076,Mapping!$C:$G,5,0)</f>
        <v>OTC</v>
      </c>
      <c r="L6076" t="str">
        <f>VLOOKUP(J6076&amp;H6076,Mapping!J:K,2,0)</f>
        <v>Titanoreine</v>
      </c>
      <c r="M6076" t="str">
        <f>IF(OR(I6076="PIZ BUIN",I6076="LISTERINE"),VLOOKUP(E6076,MAPEO!C:D,2,0)&amp;" "&amp;H6076,VLOOKUP(E6076,MAPEO!C:D,2,0))</f>
        <v>Titanoreine</v>
      </c>
      <c r="N6076">
        <f>VLOOKUP(F6076,MD!A:B,2,0)</f>
        <v>0</v>
      </c>
    </row>
    <row r="6077" spans="1:14">
      <c r="A6077" t="s">
        <v>133</v>
      </c>
      <c r="B6077" t="s">
        <v>0</v>
      </c>
      <c r="C6077" t="s">
        <v>275</v>
      </c>
      <c r="D6077" t="s">
        <v>275</v>
      </c>
      <c r="E6077" t="s">
        <v>777</v>
      </c>
      <c r="F6077" t="s">
        <v>484</v>
      </c>
      <c r="G6077" s="3">
        <v>22959.98</v>
      </c>
      <c r="H6077" s="3" t="str">
        <f>VLOOKUP($A6077&amp;$C6077&amp;$B6077,Mapping!$C:$G,3,0)</f>
        <v>PHARMA</v>
      </c>
      <c r="I6077" t="str">
        <f>VLOOKUP($A6077&amp;$C6077&amp;$B6077,Mapping!$C:$G,4,0)</f>
        <v>TITANOREINE</v>
      </c>
      <c r="J6077" t="str">
        <f t="shared" si="95"/>
        <v>TITANOREINE</v>
      </c>
      <c r="K6077" t="str">
        <f>VLOOKUP($A6077&amp;$C6077&amp;$B6077,Mapping!$C:$G,5,0)</f>
        <v>OTC</v>
      </c>
      <c r="L6077" t="str">
        <f>VLOOKUP(J6077&amp;H6077,Mapping!J:K,2,0)</f>
        <v>Titanoreine</v>
      </c>
      <c r="M6077" t="str">
        <f>IF(OR(I6077="PIZ BUIN",I6077="LISTERINE"),VLOOKUP(E6077,MAPEO!C:D,2,0)&amp;" "&amp;H6077,VLOOKUP(E6077,MAPEO!C:D,2,0))</f>
        <v>Titanoreine</v>
      </c>
      <c r="N6077">
        <f>VLOOKUP(F6077,MD!A:B,2,0)</f>
        <v>0</v>
      </c>
    </row>
    <row r="6078" spans="1:14">
      <c r="A6078" t="s">
        <v>133</v>
      </c>
      <c r="B6078" t="s">
        <v>0</v>
      </c>
      <c r="C6078" t="s">
        <v>275</v>
      </c>
      <c r="D6078" t="s">
        <v>275</v>
      </c>
      <c r="E6078" t="s">
        <v>777</v>
      </c>
      <c r="F6078" t="s">
        <v>485</v>
      </c>
      <c r="G6078" s="3">
        <v>9881.2199999999993</v>
      </c>
      <c r="H6078" s="3" t="str">
        <f>VLOOKUP($A6078&amp;$C6078&amp;$B6078,Mapping!$C:$G,3,0)</f>
        <v>PHARMA</v>
      </c>
      <c r="I6078" t="str">
        <f>VLOOKUP($A6078&amp;$C6078&amp;$B6078,Mapping!$C:$G,4,0)</f>
        <v>TITANOREINE</v>
      </c>
      <c r="J6078" t="str">
        <f t="shared" si="95"/>
        <v>TITANOREINE</v>
      </c>
      <c r="K6078" t="str">
        <f>VLOOKUP($A6078&amp;$C6078&amp;$B6078,Mapping!$C:$G,5,0)</f>
        <v>OTC</v>
      </c>
      <c r="L6078" t="str">
        <f>VLOOKUP(J6078&amp;H6078,Mapping!J:K,2,0)</f>
        <v>Titanoreine</v>
      </c>
      <c r="M6078" t="str">
        <f>IF(OR(I6078="PIZ BUIN",I6078="LISTERINE"),VLOOKUP(E6078,MAPEO!C:D,2,0)&amp;" "&amp;H6078,VLOOKUP(E6078,MAPEO!C:D,2,0))</f>
        <v>Titanoreine</v>
      </c>
      <c r="N6078">
        <f>VLOOKUP(F6078,MD!A:B,2,0)</f>
        <v>0</v>
      </c>
    </row>
    <row r="6079" spans="1:14">
      <c r="A6079" t="s">
        <v>133</v>
      </c>
      <c r="B6079" t="s">
        <v>0</v>
      </c>
      <c r="C6079" t="s">
        <v>275</v>
      </c>
      <c r="D6079" t="s">
        <v>275</v>
      </c>
      <c r="E6079" t="s">
        <v>777</v>
      </c>
      <c r="F6079" t="s">
        <v>486</v>
      </c>
      <c r="G6079" s="3">
        <v>15702.06</v>
      </c>
      <c r="H6079" s="3" t="str">
        <f>VLOOKUP($A6079&amp;$C6079&amp;$B6079,Mapping!$C:$G,3,0)</f>
        <v>PHARMA</v>
      </c>
      <c r="I6079" t="str">
        <f>VLOOKUP($A6079&amp;$C6079&amp;$B6079,Mapping!$C:$G,4,0)</f>
        <v>TITANOREINE</v>
      </c>
      <c r="J6079" t="str">
        <f t="shared" si="95"/>
        <v>TITANOREINE</v>
      </c>
      <c r="K6079" t="str">
        <f>VLOOKUP($A6079&amp;$C6079&amp;$B6079,Mapping!$C:$G,5,0)</f>
        <v>OTC</v>
      </c>
      <c r="L6079" t="str">
        <f>VLOOKUP(J6079&amp;H6079,Mapping!J:K,2,0)</f>
        <v>Titanoreine</v>
      </c>
      <c r="M6079" t="str">
        <f>IF(OR(I6079="PIZ BUIN",I6079="LISTERINE"),VLOOKUP(E6079,MAPEO!C:D,2,0)&amp;" "&amp;H6079,VLOOKUP(E6079,MAPEO!C:D,2,0))</f>
        <v>Titanoreine</v>
      </c>
      <c r="N6079">
        <f>VLOOKUP(F6079,MD!A:B,2,0)</f>
        <v>0</v>
      </c>
    </row>
    <row r="6080" spans="1:14">
      <c r="A6080" t="s">
        <v>133</v>
      </c>
      <c r="B6080" t="s">
        <v>0</v>
      </c>
      <c r="C6080" t="s">
        <v>275</v>
      </c>
      <c r="D6080" t="s">
        <v>275</v>
      </c>
      <c r="E6080" t="s">
        <v>777</v>
      </c>
      <c r="F6080" t="s">
        <v>487</v>
      </c>
      <c r="G6080" s="3">
        <v>50893.55</v>
      </c>
      <c r="H6080" s="3" t="str">
        <f>VLOOKUP($A6080&amp;$C6080&amp;$B6080,Mapping!$C:$G,3,0)</f>
        <v>PHARMA</v>
      </c>
      <c r="I6080" t="str">
        <f>VLOOKUP($A6080&amp;$C6080&amp;$B6080,Mapping!$C:$G,4,0)</f>
        <v>TITANOREINE</v>
      </c>
      <c r="J6080" t="str">
        <f t="shared" si="95"/>
        <v>TITANOREINE</v>
      </c>
      <c r="K6080" t="str">
        <f>VLOOKUP($A6080&amp;$C6080&amp;$B6080,Mapping!$C:$G,5,0)</f>
        <v>OTC</v>
      </c>
      <c r="L6080" t="str">
        <f>VLOOKUP(J6080&amp;H6080,Mapping!J:K,2,0)</f>
        <v>Titanoreine</v>
      </c>
      <c r="M6080" t="str">
        <f>IF(OR(I6080="PIZ BUIN",I6080="LISTERINE"),VLOOKUP(E6080,MAPEO!C:D,2,0)&amp;" "&amp;H6080,VLOOKUP(E6080,MAPEO!C:D,2,0))</f>
        <v>Titanoreine</v>
      </c>
      <c r="N6080">
        <f>VLOOKUP(F6080,MD!A:B,2,0)</f>
        <v>0</v>
      </c>
    </row>
    <row r="6081" spans="1:14">
      <c r="A6081" t="s">
        <v>133</v>
      </c>
      <c r="B6081" t="s">
        <v>0</v>
      </c>
      <c r="C6081" t="s">
        <v>275</v>
      </c>
      <c r="D6081" t="s">
        <v>275</v>
      </c>
      <c r="E6081" t="s">
        <v>777</v>
      </c>
      <c r="F6081" t="s">
        <v>488</v>
      </c>
      <c r="G6081" s="3">
        <v>2612.4499999999998</v>
      </c>
      <c r="H6081" s="3" t="str">
        <f>VLOOKUP($A6081&amp;$C6081&amp;$B6081,Mapping!$C:$G,3,0)</f>
        <v>PHARMA</v>
      </c>
      <c r="I6081" t="str">
        <f>VLOOKUP($A6081&amp;$C6081&amp;$B6081,Mapping!$C:$G,4,0)</f>
        <v>TITANOREINE</v>
      </c>
      <c r="J6081" t="str">
        <f t="shared" si="95"/>
        <v>TITANOREINE</v>
      </c>
      <c r="K6081" t="str">
        <f>VLOOKUP($A6081&amp;$C6081&amp;$B6081,Mapping!$C:$G,5,0)</f>
        <v>OTC</v>
      </c>
      <c r="L6081" t="str">
        <f>VLOOKUP(J6081&amp;H6081,Mapping!J:K,2,0)</f>
        <v>Titanoreine</v>
      </c>
      <c r="M6081" t="str">
        <f>IF(OR(I6081="PIZ BUIN",I6081="LISTERINE"),VLOOKUP(E6081,MAPEO!C:D,2,0)&amp;" "&amp;H6081,VLOOKUP(E6081,MAPEO!C:D,2,0))</f>
        <v>Titanoreine</v>
      </c>
      <c r="N6081">
        <f>VLOOKUP(F6081,MD!A:B,2,0)</f>
        <v>0</v>
      </c>
    </row>
    <row r="6082" spans="1:14">
      <c r="A6082" t="s">
        <v>133</v>
      </c>
      <c r="B6082" t="s">
        <v>0</v>
      </c>
      <c r="C6082" t="s">
        <v>275</v>
      </c>
      <c r="D6082" t="s">
        <v>275</v>
      </c>
      <c r="E6082" t="s">
        <v>777</v>
      </c>
      <c r="F6082" t="s">
        <v>489</v>
      </c>
      <c r="G6082" s="3">
        <v>2991.55</v>
      </c>
      <c r="H6082" s="3" t="str">
        <f>VLOOKUP($A6082&amp;$C6082&amp;$B6082,Mapping!$C:$G,3,0)</f>
        <v>PHARMA</v>
      </c>
      <c r="I6082" t="str">
        <f>VLOOKUP($A6082&amp;$C6082&amp;$B6082,Mapping!$C:$G,4,0)</f>
        <v>TITANOREINE</v>
      </c>
      <c r="J6082" t="str">
        <f t="shared" si="95"/>
        <v>TITANOREINE</v>
      </c>
      <c r="K6082" t="str">
        <f>VLOOKUP($A6082&amp;$C6082&amp;$B6082,Mapping!$C:$G,5,0)</f>
        <v>OTC</v>
      </c>
      <c r="L6082" t="str">
        <f>VLOOKUP(J6082&amp;H6082,Mapping!J:K,2,0)</f>
        <v>Titanoreine</v>
      </c>
      <c r="M6082" t="str">
        <f>IF(OR(I6082="PIZ BUIN",I6082="LISTERINE"),VLOOKUP(E6082,MAPEO!C:D,2,0)&amp;" "&amp;H6082,VLOOKUP(E6082,MAPEO!C:D,2,0))</f>
        <v>Titanoreine</v>
      </c>
      <c r="N6082">
        <f>VLOOKUP(F6082,MD!A:B,2,0)</f>
        <v>0</v>
      </c>
    </row>
    <row r="6083" spans="1:14">
      <c r="A6083" t="s">
        <v>133</v>
      </c>
      <c r="B6083" t="s">
        <v>0</v>
      </c>
      <c r="C6083" t="s">
        <v>275</v>
      </c>
      <c r="D6083" t="s">
        <v>275</v>
      </c>
      <c r="E6083" t="s">
        <v>777</v>
      </c>
      <c r="F6083" t="s">
        <v>490</v>
      </c>
      <c r="G6083" s="3">
        <v>17489.29</v>
      </c>
      <c r="H6083" s="3" t="str">
        <f>VLOOKUP($A6083&amp;$C6083&amp;$B6083,Mapping!$C:$G,3,0)</f>
        <v>PHARMA</v>
      </c>
      <c r="I6083" t="str">
        <f>VLOOKUP($A6083&amp;$C6083&amp;$B6083,Mapping!$C:$G,4,0)</f>
        <v>TITANOREINE</v>
      </c>
      <c r="J6083" t="str">
        <f t="shared" si="95"/>
        <v>TITANOREINE</v>
      </c>
      <c r="K6083" t="str">
        <f>VLOOKUP($A6083&amp;$C6083&amp;$B6083,Mapping!$C:$G,5,0)</f>
        <v>OTC</v>
      </c>
      <c r="L6083" t="str">
        <f>VLOOKUP(J6083&amp;H6083,Mapping!J:K,2,0)</f>
        <v>Titanoreine</v>
      </c>
      <c r="M6083" t="str">
        <f>IF(OR(I6083="PIZ BUIN",I6083="LISTERINE"),VLOOKUP(E6083,MAPEO!C:D,2,0)&amp;" "&amp;H6083,VLOOKUP(E6083,MAPEO!C:D,2,0))</f>
        <v>Titanoreine</v>
      </c>
      <c r="N6083">
        <f>VLOOKUP(F6083,MD!A:B,2,0)</f>
        <v>0</v>
      </c>
    </row>
    <row r="6084" spans="1:14">
      <c r="A6084" t="s">
        <v>133</v>
      </c>
      <c r="B6084" t="s">
        <v>0</v>
      </c>
      <c r="C6084" t="s">
        <v>275</v>
      </c>
      <c r="D6084" t="s">
        <v>275</v>
      </c>
      <c r="E6084" t="s">
        <v>777</v>
      </c>
      <c r="F6084" t="s">
        <v>491</v>
      </c>
      <c r="G6084" s="3">
        <v>8918.35</v>
      </c>
      <c r="H6084" s="3" t="str">
        <f>VLOOKUP($A6084&amp;$C6084&amp;$B6084,Mapping!$C:$G,3,0)</f>
        <v>PHARMA</v>
      </c>
      <c r="I6084" t="str">
        <f>VLOOKUP($A6084&amp;$C6084&amp;$B6084,Mapping!$C:$G,4,0)</f>
        <v>TITANOREINE</v>
      </c>
      <c r="J6084" t="str">
        <f t="shared" si="95"/>
        <v>TITANOREINE</v>
      </c>
      <c r="K6084" t="str">
        <f>VLOOKUP($A6084&amp;$C6084&amp;$B6084,Mapping!$C:$G,5,0)</f>
        <v>OTC</v>
      </c>
      <c r="L6084" t="str">
        <f>VLOOKUP(J6084&amp;H6084,Mapping!J:K,2,0)</f>
        <v>Titanoreine</v>
      </c>
      <c r="M6084" t="str">
        <f>IF(OR(I6084="PIZ BUIN",I6084="LISTERINE"),VLOOKUP(E6084,MAPEO!C:D,2,0)&amp;" "&amp;H6084,VLOOKUP(E6084,MAPEO!C:D,2,0))</f>
        <v>Titanoreine</v>
      </c>
      <c r="N6084">
        <f>VLOOKUP(F6084,MD!A:B,2,0)</f>
        <v>0</v>
      </c>
    </row>
    <row r="6085" spans="1:14">
      <c r="A6085" t="s">
        <v>133</v>
      </c>
      <c r="B6085" t="s">
        <v>0</v>
      </c>
      <c r="C6085" t="s">
        <v>275</v>
      </c>
      <c r="D6085" t="s">
        <v>275</v>
      </c>
      <c r="E6085" t="s">
        <v>777</v>
      </c>
      <c r="F6085" t="s">
        <v>492</v>
      </c>
      <c r="G6085" s="3">
        <v>12627.71</v>
      </c>
      <c r="H6085" s="3" t="str">
        <f>VLOOKUP($A6085&amp;$C6085&amp;$B6085,Mapping!$C:$G,3,0)</f>
        <v>PHARMA</v>
      </c>
      <c r="I6085" t="str">
        <f>VLOOKUP($A6085&amp;$C6085&amp;$B6085,Mapping!$C:$G,4,0)</f>
        <v>TITANOREINE</v>
      </c>
      <c r="J6085" t="str">
        <f t="shared" si="95"/>
        <v>TITANOREINE</v>
      </c>
      <c r="K6085" t="str">
        <f>VLOOKUP($A6085&amp;$C6085&amp;$B6085,Mapping!$C:$G,5,0)</f>
        <v>OTC</v>
      </c>
      <c r="L6085" t="str">
        <f>VLOOKUP(J6085&amp;H6085,Mapping!J:K,2,0)</f>
        <v>Titanoreine</v>
      </c>
      <c r="M6085" t="str">
        <f>IF(OR(I6085="PIZ BUIN",I6085="LISTERINE"),VLOOKUP(E6085,MAPEO!C:D,2,0)&amp;" "&amp;H6085,VLOOKUP(E6085,MAPEO!C:D,2,0))</f>
        <v>Titanoreine</v>
      </c>
      <c r="N6085">
        <f>VLOOKUP(F6085,MD!A:B,2,0)</f>
        <v>0</v>
      </c>
    </row>
    <row r="6086" spans="1:14">
      <c r="A6086" t="s">
        <v>133</v>
      </c>
      <c r="B6086" t="s">
        <v>0</v>
      </c>
      <c r="C6086" t="s">
        <v>275</v>
      </c>
      <c r="D6086" t="s">
        <v>275</v>
      </c>
      <c r="E6086" t="s">
        <v>777</v>
      </c>
      <c r="F6086" t="s">
        <v>493</v>
      </c>
      <c r="G6086" s="3">
        <v>54190.62</v>
      </c>
      <c r="H6086" s="3" t="str">
        <f>VLOOKUP($A6086&amp;$C6086&amp;$B6086,Mapping!$C:$G,3,0)</f>
        <v>PHARMA</v>
      </c>
      <c r="I6086" t="str">
        <f>VLOOKUP($A6086&amp;$C6086&amp;$B6086,Mapping!$C:$G,4,0)</f>
        <v>TITANOREINE</v>
      </c>
      <c r="J6086" t="str">
        <f t="shared" si="95"/>
        <v>TITANOREINE</v>
      </c>
      <c r="K6086" t="str">
        <f>VLOOKUP($A6086&amp;$C6086&amp;$B6086,Mapping!$C:$G,5,0)</f>
        <v>OTC</v>
      </c>
      <c r="L6086" t="str">
        <f>VLOOKUP(J6086&amp;H6086,Mapping!J:K,2,0)</f>
        <v>Titanoreine</v>
      </c>
      <c r="M6086" t="str">
        <f>IF(OR(I6086="PIZ BUIN",I6086="LISTERINE"),VLOOKUP(E6086,MAPEO!C:D,2,0)&amp;" "&amp;H6086,VLOOKUP(E6086,MAPEO!C:D,2,0))</f>
        <v>Titanoreine</v>
      </c>
      <c r="N6086">
        <f>VLOOKUP(F6086,MD!A:B,2,0)</f>
        <v>0</v>
      </c>
    </row>
    <row r="6087" spans="1:14">
      <c r="A6087" t="s">
        <v>133</v>
      </c>
      <c r="B6087" t="s">
        <v>0</v>
      </c>
      <c r="C6087" t="s">
        <v>275</v>
      </c>
      <c r="D6087" t="s">
        <v>275</v>
      </c>
      <c r="E6087" t="s">
        <v>777</v>
      </c>
      <c r="F6087" t="s">
        <v>95</v>
      </c>
      <c r="G6087" s="3">
        <v>2242.83</v>
      </c>
      <c r="H6087" s="3" t="str">
        <f>VLOOKUP($A6087&amp;$C6087&amp;$B6087,Mapping!$C:$G,3,0)</f>
        <v>PHARMA</v>
      </c>
      <c r="I6087" t="str">
        <f>VLOOKUP($A6087&amp;$C6087&amp;$B6087,Mapping!$C:$G,4,0)</f>
        <v>TITANOREINE</v>
      </c>
      <c r="J6087" t="str">
        <f t="shared" si="95"/>
        <v>TITANOREINE</v>
      </c>
      <c r="K6087" t="str">
        <f>VLOOKUP($A6087&amp;$C6087&amp;$B6087,Mapping!$C:$G,5,0)</f>
        <v>OTC</v>
      </c>
      <c r="L6087" t="str">
        <f>VLOOKUP(J6087&amp;H6087,Mapping!J:K,2,0)</f>
        <v>Titanoreine</v>
      </c>
      <c r="M6087" t="str">
        <f>IF(OR(I6087="PIZ BUIN",I6087="LISTERINE"),VLOOKUP(E6087,MAPEO!C:D,2,0)&amp;" "&amp;H6087,VLOOKUP(E6087,MAPEO!C:D,2,0))</f>
        <v>Titanoreine</v>
      </c>
      <c r="N6087" t="str">
        <f>VLOOKUP(F6087,MD!A:B,2,0)</f>
        <v>YTD 2015</v>
      </c>
    </row>
    <row r="6088" spans="1:14">
      <c r="A6088" t="s">
        <v>133</v>
      </c>
      <c r="B6088" t="s">
        <v>0</v>
      </c>
      <c r="C6088" t="s">
        <v>275</v>
      </c>
      <c r="D6088" t="s">
        <v>275</v>
      </c>
      <c r="E6088" t="s">
        <v>777</v>
      </c>
      <c r="F6088" t="s">
        <v>96</v>
      </c>
      <c r="G6088" s="3">
        <v>6087.32</v>
      </c>
      <c r="H6088" s="3" t="str">
        <f>VLOOKUP($A6088&amp;$C6088&amp;$B6088,Mapping!$C:$G,3,0)</f>
        <v>PHARMA</v>
      </c>
      <c r="I6088" t="str">
        <f>VLOOKUP($A6088&amp;$C6088&amp;$B6088,Mapping!$C:$G,4,0)</f>
        <v>TITANOREINE</v>
      </c>
      <c r="J6088" t="str">
        <f t="shared" si="95"/>
        <v>TITANOREINE</v>
      </c>
      <c r="K6088" t="str">
        <f>VLOOKUP($A6088&amp;$C6088&amp;$B6088,Mapping!$C:$G,5,0)</f>
        <v>OTC</v>
      </c>
      <c r="L6088" t="str">
        <f>VLOOKUP(J6088&amp;H6088,Mapping!J:K,2,0)</f>
        <v>Titanoreine</v>
      </c>
      <c r="M6088" t="str">
        <f>IF(OR(I6088="PIZ BUIN",I6088="LISTERINE"),VLOOKUP(E6088,MAPEO!C:D,2,0)&amp;" "&amp;H6088,VLOOKUP(E6088,MAPEO!C:D,2,0))</f>
        <v>Titanoreine</v>
      </c>
      <c r="N6088" t="str">
        <f>VLOOKUP(F6088,MD!A:B,2,0)</f>
        <v>YTD 2015</v>
      </c>
    </row>
    <row r="6089" spans="1:14">
      <c r="A6089" t="s">
        <v>133</v>
      </c>
      <c r="B6089" t="s">
        <v>0</v>
      </c>
      <c r="C6089" t="s">
        <v>275</v>
      </c>
      <c r="D6089" t="s">
        <v>275</v>
      </c>
      <c r="E6089" t="s">
        <v>777</v>
      </c>
      <c r="F6089" t="s">
        <v>97</v>
      </c>
      <c r="G6089" s="3">
        <v>18516.11</v>
      </c>
      <c r="H6089" s="3" t="str">
        <f>VLOOKUP($A6089&amp;$C6089&amp;$B6089,Mapping!$C:$G,3,0)</f>
        <v>PHARMA</v>
      </c>
      <c r="I6089" t="str">
        <f>VLOOKUP($A6089&amp;$C6089&amp;$B6089,Mapping!$C:$G,4,0)</f>
        <v>TITANOREINE</v>
      </c>
      <c r="J6089" t="str">
        <f t="shared" si="95"/>
        <v>TITANOREINE</v>
      </c>
      <c r="K6089" t="str">
        <f>VLOOKUP($A6089&amp;$C6089&amp;$B6089,Mapping!$C:$G,5,0)</f>
        <v>OTC</v>
      </c>
      <c r="L6089" t="str">
        <f>VLOOKUP(J6089&amp;H6089,Mapping!J:K,2,0)</f>
        <v>Titanoreine</v>
      </c>
      <c r="M6089" t="str">
        <f>IF(OR(I6089="PIZ BUIN",I6089="LISTERINE"),VLOOKUP(E6089,MAPEO!C:D,2,0)&amp;" "&amp;H6089,VLOOKUP(E6089,MAPEO!C:D,2,0))</f>
        <v>Titanoreine</v>
      </c>
      <c r="N6089" t="str">
        <f>VLOOKUP(F6089,MD!A:B,2,0)</f>
        <v>YTD 2015</v>
      </c>
    </row>
    <row r="6090" spans="1:14">
      <c r="A6090" t="s">
        <v>133</v>
      </c>
      <c r="B6090" t="s">
        <v>0</v>
      </c>
      <c r="C6090" t="s">
        <v>275</v>
      </c>
      <c r="D6090" t="s">
        <v>275</v>
      </c>
      <c r="E6090" t="s">
        <v>777</v>
      </c>
      <c r="F6090" t="s">
        <v>101</v>
      </c>
      <c r="G6090" s="3">
        <v>4742.68</v>
      </c>
      <c r="H6090" s="3" t="str">
        <f>VLOOKUP($A6090&amp;$C6090&amp;$B6090,Mapping!$C:$G,3,0)</f>
        <v>PHARMA</v>
      </c>
      <c r="I6090" t="str">
        <f>VLOOKUP($A6090&amp;$C6090&amp;$B6090,Mapping!$C:$G,4,0)</f>
        <v>TITANOREINE</v>
      </c>
      <c r="J6090" t="str">
        <f t="shared" si="95"/>
        <v>TITANOREINE</v>
      </c>
      <c r="K6090" t="str">
        <f>VLOOKUP($A6090&amp;$C6090&amp;$B6090,Mapping!$C:$G,5,0)</f>
        <v>OTC</v>
      </c>
      <c r="L6090" t="str">
        <f>VLOOKUP(J6090&amp;H6090,Mapping!J:K,2,0)</f>
        <v>Titanoreine</v>
      </c>
      <c r="M6090" t="str">
        <f>IF(OR(I6090="PIZ BUIN",I6090="LISTERINE"),VLOOKUP(E6090,MAPEO!C:D,2,0)&amp;" "&amp;H6090,VLOOKUP(E6090,MAPEO!C:D,2,0))</f>
        <v>Titanoreine</v>
      </c>
      <c r="N6090" t="str">
        <f>VLOOKUP(F6090,MD!A:B,2,0)</f>
        <v>YTD 2015</v>
      </c>
    </row>
    <row r="6091" spans="1:14">
      <c r="A6091" t="s">
        <v>133</v>
      </c>
      <c r="B6091" t="s">
        <v>0</v>
      </c>
      <c r="C6091" t="s">
        <v>275</v>
      </c>
      <c r="D6091" t="s">
        <v>275</v>
      </c>
      <c r="E6091" t="s">
        <v>777</v>
      </c>
      <c r="F6091" t="s">
        <v>104</v>
      </c>
      <c r="G6091" s="3">
        <v>18188.53</v>
      </c>
      <c r="H6091" s="3" t="str">
        <f>VLOOKUP($A6091&amp;$C6091&amp;$B6091,Mapping!$C:$G,3,0)</f>
        <v>PHARMA</v>
      </c>
      <c r="I6091" t="str">
        <f>VLOOKUP($A6091&amp;$C6091&amp;$B6091,Mapping!$C:$G,4,0)</f>
        <v>TITANOREINE</v>
      </c>
      <c r="J6091" t="str">
        <f t="shared" si="95"/>
        <v>TITANOREINE</v>
      </c>
      <c r="K6091" t="str">
        <f>VLOOKUP($A6091&amp;$C6091&amp;$B6091,Mapping!$C:$G,5,0)</f>
        <v>OTC</v>
      </c>
      <c r="L6091" t="str">
        <f>VLOOKUP(J6091&amp;H6091,Mapping!J:K,2,0)</f>
        <v>Titanoreine</v>
      </c>
      <c r="M6091" t="str">
        <f>IF(OR(I6091="PIZ BUIN",I6091="LISTERINE"),VLOOKUP(E6091,MAPEO!C:D,2,0)&amp;" "&amp;H6091,VLOOKUP(E6091,MAPEO!C:D,2,0))</f>
        <v>Titanoreine</v>
      </c>
      <c r="N6091" t="str">
        <f>VLOOKUP(F6091,MD!A:B,2,0)</f>
        <v>YTD 2015</v>
      </c>
    </row>
    <row r="6092" spans="1:14">
      <c r="A6092" t="s">
        <v>133</v>
      </c>
      <c r="B6092" t="s">
        <v>0</v>
      </c>
      <c r="C6092" t="s">
        <v>275</v>
      </c>
      <c r="D6092" t="s">
        <v>275</v>
      </c>
      <c r="E6092" t="s">
        <v>777</v>
      </c>
      <c r="F6092" t="s">
        <v>105</v>
      </c>
      <c r="G6092" s="3">
        <v>39237.800000000003</v>
      </c>
      <c r="H6092" s="3" t="str">
        <f>VLOOKUP($A6092&amp;$C6092&amp;$B6092,Mapping!$C:$G,3,0)</f>
        <v>PHARMA</v>
      </c>
      <c r="I6092" t="str">
        <f>VLOOKUP($A6092&amp;$C6092&amp;$B6092,Mapping!$C:$G,4,0)</f>
        <v>TITANOREINE</v>
      </c>
      <c r="J6092" t="str">
        <f t="shared" si="95"/>
        <v>TITANOREINE</v>
      </c>
      <c r="K6092" t="str">
        <f>VLOOKUP($A6092&amp;$C6092&amp;$B6092,Mapping!$C:$G,5,0)</f>
        <v>OTC</v>
      </c>
      <c r="L6092" t="str">
        <f>VLOOKUP(J6092&amp;H6092,Mapping!J:K,2,0)</f>
        <v>Titanoreine</v>
      </c>
      <c r="M6092" t="str">
        <f>IF(OR(I6092="PIZ BUIN",I6092="LISTERINE"),VLOOKUP(E6092,MAPEO!C:D,2,0)&amp;" "&amp;H6092,VLOOKUP(E6092,MAPEO!C:D,2,0))</f>
        <v>Titanoreine</v>
      </c>
      <c r="N6092" t="str">
        <f>VLOOKUP(F6092,MD!A:B,2,0)</f>
        <v>YTD 2015</v>
      </c>
    </row>
    <row r="6093" spans="1:14">
      <c r="A6093" t="s">
        <v>133</v>
      </c>
      <c r="B6093" t="s">
        <v>0</v>
      </c>
      <c r="C6093" t="s">
        <v>275</v>
      </c>
      <c r="D6093" t="s">
        <v>275</v>
      </c>
      <c r="E6093" t="s">
        <v>777</v>
      </c>
      <c r="F6093" t="s">
        <v>106</v>
      </c>
      <c r="G6093" s="3">
        <v>3793.52</v>
      </c>
      <c r="H6093" s="3" t="str">
        <f>VLOOKUP($A6093&amp;$C6093&amp;$B6093,Mapping!$C:$G,3,0)</f>
        <v>PHARMA</v>
      </c>
      <c r="I6093" t="str">
        <f>VLOOKUP($A6093&amp;$C6093&amp;$B6093,Mapping!$C:$G,4,0)</f>
        <v>TITANOREINE</v>
      </c>
      <c r="J6093" t="str">
        <f t="shared" si="95"/>
        <v>TITANOREINE</v>
      </c>
      <c r="K6093" t="str">
        <f>VLOOKUP($A6093&amp;$C6093&amp;$B6093,Mapping!$C:$G,5,0)</f>
        <v>OTC</v>
      </c>
      <c r="L6093" t="str">
        <f>VLOOKUP(J6093&amp;H6093,Mapping!J:K,2,0)</f>
        <v>Titanoreine</v>
      </c>
      <c r="M6093" t="str">
        <f>IF(OR(I6093="PIZ BUIN",I6093="LISTERINE"),VLOOKUP(E6093,MAPEO!C:D,2,0)&amp;" "&amp;H6093,VLOOKUP(E6093,MAPEO!C:D,2,0))</f>
        <v>Titanoreine</v>
      </c>
      <c r="N6093" t="str">
        <f>VLOOKUP(F6093,MD!A:B,2,0)</f>
        <v>YTD 2015</v>
      </c>
    </row>
    <row r="6094" spans="1:14">
      <c r="A6094" t="s">
        <v>133</v>
      </c>
      <c r="B6094" t="s">
        <v>0</v>
      </c>
      <c r="C6094" t="s">
        <v>275</v>
      </c>
      <c r="D6094" t="s">
        <v>275</v>
      </c>
      <c r="E6094" t="s">
        <v>777</v>
      </c>
      <c r="F6094" t="s">
        <v>108</v>
      </c>
      <c r="G6094" s="3">
        <v>-1522.46</v>
      </c>
      <c r="H6094" s="3" t="str">
        <f>VLOOKUP($A6094&amp;$C6094&amp;$B6094,Mapping!$C:$G,3,0)</f>
        <v>PHARMA</v>
      </c>
      <c r="I6094" t="str">
        <f>VLOOKUP($A6094&amp;$C6094&amp;$B6094,Mapping!$C:$G,4,0)</f>
        <v>TITANOREINE</v>
      </c>
      <c r="J6094" t="str">
        <f t="shared" si="95"/>
        <v>TITANOREINE</v>
      </c>
      <c r="K6094" t="str">
        <f>VLOOKUP($A6094&amp;$C6094&amp;$B6094,Mapping!$C:$G,5,0)</f>
        <v>OTC</v>
      </c>
      <c r="L6094" t="str">
        <f>VLOOKUP(J6094&amp;H6094,Mapping!J:K,2,0)</f>
        <v>Titanoreine</v>
      </c>
      <c r="M6094" t="str">
        <f>IF(OR(I6094="PIZ BUIN",I6094="LISTERINE"),VLOOKUP(E6094,MAPEO!C:D,2,0)&amp;" "&amp;H6094,VLOOKUP(E6094,MAPEO!C:D,2,0))</f>
        <v>Titanoreine</v>
      </c>
      <c r="N6094">
        <f>VLOOKUP(F6094,MD!A:B,2,0)</f>
        <v>0</v>
      </c>
    </row>
    <row r="6095" spans="1:14">
      <c r="A6095" t="s">
        <v>133</v>
      </c>
      <c r="B6095" t="s">
        <v>0</v>
      </c>
      <c r="C6095" t="s">
        <v>275</v>
      </c>
      <c r="D6095" t="s">
        <v>275</v>
      </c>
      <c r="E6095" t="s">
        <v>777</v>
      </c>
      <c r="F6095" t="s">
        <v>109</v>
      </c>
      <c r="G6095" s="3">
        <v>20918.61</v>
      </c>
      <c r="H6095" s="3" t="str">
        <f>VLOOKUP($A6095&amp;$C6095&amp;$B6095,Mapping!$C:$G,3,0)</f>
        <v>PHARMA</v>
      </c>
      <c r="I6095" t="str">
        <f>VLOOKUP($A6095&amp;$C6095&amp;$B6095,Mapping!$C:$G,4,0)</f>
        <v>TITANOREINE</v>
      </c>
      <c r="J6095" t="str">
        <f t="shared" si="95"/>
        <v>TITANOREINE</v>
      </c>
      <c r="K6095" t="str">
        <f>VLOOKUP($A6095&amp;$C6095&amp;$B6095,Mapping!$C:$G,5,0)</f>
        <v>OTC</v>
      </c>
      <c r="L6095" t="str">
        <f>VLOOKUP(J6095&amp;H6095,Mapping!J:K,2,0)</f>
        <v>Titanoreine</v>
      </c>
      <c r="M6095" t="str">
        <f>IF(OR(I6095="PIZ BUIN",I6095="LISTERINE"),VLOOKUP(E6095,MAPEO!C:D,2,0)&amp;" "&amp;H6095,VLOOKUP(E6095,MAPEO!C:D,2,0))</f>
        <v>Titanoreine</v>
      </c>
      <c r="N6095">
        <f>VLOOKUP(F6095,MD!A:B,2,0)</f>
        <v>0</v>
      </c>
    </row>
    <row r="6096" spans="1:14">
      <c r="A6096" t="s">
        <v>133</v>
      </c>
      <c r="B6096" t="s">
        <v>0</v>
      </c>
      <c r="C6096" t="s">
        <v>275</v>
      </c>
      <c r="D6096" t="s">
        <v>275</v>
      </c>
      <c r="E6096" t="s">
        <v>777</v>
      </c>
      <c r="F6096" t="s">
        <v>110</v>
      </c>
      <c r="G6096" s="3">
        <v>7787.77</v>
      </c>
      <c r="H6096" s="3" t="str">
        <f>VLOOKUP($A6096&amp;$C6096&amp;$B6096,Mapping!$C:$G,3,0)</f>
        <v>PHARMA</v>
      </c>
      <c r="I6096" t="str">
        <f>VLOOKUP($A6096&amp;$C6096&amp;$B6096,Mapping!$C:$G,4,0)</f>
        <v>TITANOREINE</v>
      </c>
      <c r="J6096" t="str">
        <f t="shared" si="95"/>
        <v>TITANOREINE</v>
      </c>
      <c r="K6096" t="str">
        <f>VLOOKUP($A6096&amp;$C6096&amp;$B6096,Mapping!$C:$G,5,0)</f>
        <v>OTC</v>
      </c>
      <c r="L6096" t="str">
        <f>VLOOKUP(J6096&amp;H6096,Mapping!J:K,2,0)</f>
        <v>Titanoreine</v>
      </c>
      <c r="M6096" t="str">
        <f>IF(OR(I6096="PIZ BUIN",I6096="LISTERINE"),VLOOKUP(E6096,MAPEO!C:D,2,0)&amp;" "&amp;H6096,VLOOKUP(E6096,MAPEO!C:D,2,0))</f>
        <v>Titanoreine</v>
      </c>
      <c r="N6096">
        <f>VLOOKUP(F6096,MD!A:B,2,0)</f>
        <v>0</v>
      </c>
    </row>
    <row r="6097" spans="1:14">
      <c r="A6097" t="s">
        <v>133</v>
      </c>
      <c r="B6097" t="s">
        <v>0</v>
      </c>
      <c r="C6097" t="s">
        <v>275</v>
      </c>
      <c r="D6097" t="s">
        <v>275</v>
      </c>
      <c r="E6097" t="s">
        <v>777</v>
      </c>
      <c r="F6097" t="s">
        <v>111</v>
      </c>
      <c r="G6097" s="3">
        <v>13117.9</v>
      </c>
      <c r="H6097" s="3" t="str">
        <f>VLOOKUP($A6097&amp;$C6097&amp;$B6097,Mapping!$C:$G,3,0)</f>
        <v>PHARMA</v>
      </c>
      <c r="I6097" t="str">
        <f>VLOOKUP($A6097&amp;$C6097&amp;$B6097,Mapping!$C:$G,4,0)</f>
        <v>TITANOREINE</v>
      </c>
      <c r="J6097" t="str">
        <f t="shared" si="95"/>
        <v>TITANOREINE</v>
      </c>
      <c r="K6097" t="str">
        <f>VLOOKUP($A6097&amp;$C6097&amp;$B6097,Mapping!$C:$G,5,0)</f>
        <v>OTC</v>
      </c>
      <c r="L6097" t="str">
        <f>VLOOKUP(J6097&amp;H6097,Mapping!J:K,2,0)</f>
        <v>Titanoreine</v>
      </c>
      <c r="M6097" t="str">
        <f>IF(OR(I6097="PIZ BUIN",I6097="LISTERINE"),VLOOKUP(E6097,MAPEO!C:D,2,0)&amp;" "&amp;H6097,VLOOKUP(E6097,MAPEO!C:D,2,0))</f>
        <v>Titanoreine</v>
      </c>
      <c r="N6097">
        <f>VLOOKUP(F6097,MD!A:B,2,0)</f>
        <v>0</v>
      </c>
    </row>
    <row r="6098" spans="1:14">
      <c r="A6098" t="s">
        <v>133</v>
      </c>
      <c r="B6098" t="s">
        <v>0</v>
      </c>
      <c r="C6098" t="s">
        <v>275</v>
      </c>
      <c r="D6098" t="s">
        <v>275</v>
      </c>
      <c r="E6098" t="s">
        <v>777</v>
      </c>
      <c r="F6098" t="s">
        <v>114</v>
      </c>
      <c r="G6098" s="3">
        <v>42963.54</v>
      </c>
      <c r="H6098" s="3" t="str">
        <f>VLOOKUP($A6098&amp;$C6098&amp;$B6098,Mapping!$C:$G,3,0)</f>
        <v>PHARMA</v>
      </c>
      <c r="I6098" t="str">
        <f>VLOOKUP($A6098&amp;$C6098&amp;$B6098,Mapping!$C:$G,4,0)</f>
        <v>TITANOREINE</v>
      </c>
      <c r="J6098" t="str">
        <f t="shared" si="95"/>
        <v>TITANOREINE</v>
      </c>
      <c r="K6098" t="str">
        <f>VLOOKUP($A6098&amp;$C6098&amp;$B6098,Mapping!$C:$G,5,0)</f>
        <v>OTC</v>
      </c>
      <c r="L6098" t="str">
        <f>VLOOKUP(J6098&amp;H6098,Mapping!J:K,2,0)</f>
        <v>Titanoreine</v>
      </c>
      <c r="M6098" t="str">
        <f>IF(OR(I6098="PIZ BUIN",I6098="LISTERINE"),VLOOKUP(E6098,MAPEO!C:D,2,0)&amp;" "&amp;H6098,VLOOKUP(E6098,MAPEO!C:D,2,0))</f>
        <v>Titanoreine</v>
      </c>
      <c r="N6098">
        <f>VLOOKUP(F6098,MD!A:B,2,0)</f>
        <v>0</v>
      </c>
    </row>
    <row r="6099" spans="1:14">
      <c r="A6099" t="s">
        <v>133</v>
      </c>
      <c r="B6099" t="s">
        <v>0</v>
      </c>
      <c r="C6099" t="s">
        <v>275</v>
      </c>
      <c r="D6099" t="s">
        <v>275</v>
      </c>
      <c r="E6099" t="s">
        <v>777</v>
      </c>
      <c r="F6099" t="s">
        <v>115</v>
      </c>
      <c r="G6099" s="3">
        <v>2796.5</v>
      </c>
      <c r="H6099" s="3" t="str">
        <f>VLOOKUP($A6099&amp;$C6099&amp;$B6099,Mapping!$C:$G,3,0)</f>
        <v>PHARMA</v>
      </c>
      <c r="I6099" t="str">
        <f>VLOOKUP($A6099&amp;$C6099&amp;$B6099,Mapping!$C:$G,4,0)</f>
        <v>TITANOREINE</v>
      </c>
      <c r="J6099" t="str">
        <f t="shared" si="95"/>
        <v>TITANOREINE</v>
      </c>
      <c r="K6099" t="str">
        <f>VLOOKUP($A6099&amp;$C6099&amp;$B6099,Mapping!$C:$G,5,0)</f>
        <v>OTC</v>
      </c>
      <c r="L6099" t="str">
        <f>VLOOKUP(J6099&amp;H6099,Mapping!J:K,2,0)</f>
        <v>Titanoreine</v>
      </c>
      <c r="M6099" t="str">
        <f>IF(OR(I6099="PIZ BUIN",I6099="LISTERINE"),VLOOKUP(E6099,MAPEO!C:D,2,0)&amp;" "&amp;H6099,VLOOKUP(E6099,MAPEO!C:D,2,0))</f>
        <v>Titanoreine</v>
      </c>
      <c r="N6099" t="str">
        <f>VLOOKUP(F6099,MD!A:B,2,0)</f>
        <v>YTD 2016</v>
      </c>
    </row>
    <row r="6100" spans="1:14">
      <c r="A6100" t="s">
        <v>133</v>
      </c>
      <c r="B6100" t="s">
        <v>0</v>
      </c>
      <c r="C6100" t="s">
        <v>275</v>
      </c>
      <c r="D6100" t="s">
        <v>275</v>
      </c>
      <c r="E6100" t="s">
        <v>777</v>
      </c>
      <c r="F6100" t="s">
        <v>117</v>
      </c>
      <c r="G6100" s="3">
        <v>6579.35</v>
      </c>
      <c r="H6100" s="3" t="str">
        <f>VLOOKUP($A6100&amp;$C6100&amp;$B6100,Mapping!$C:$G,3,0)</f>
        <v>PHARMA</v>
      </c>
      <c r="I6100" t="str">
        <f>VLOOKUP($A6100&amp;$C6100&amp;$B6100,Mapping!$C:$G,4,0)</f>
        <v>TITANOREINE</v>
      </c>
      <c r="J6100" t="str">
        <f t="shared" si="95"/>
        <v>TITANOREINE</v>
      </c>
      <c r="K6100" t="str">
        <f>VLOOKUP($A6100&amp;$C6100&amp;$B6100,Mapping!$C:$G,5,0)</f>
        <v>OTC</v>
      </c>
      <c r="L6100" t="str">
        <f>VLOOKUP(J6100&amp;H6100,Mapping!J:K,2,0)</f>
        <v>Titanoreine</v>
      </c>
      <c r="M6100" t="str">
        <f>IF(OR(I6100="PIZ BUIN",I6100="LISTERINE"),VLOOKUP(E6100,MAPEO!C:D,2,0)&amp;" "&amp;H6100,VLOOKUP(E6100,MAPEO!C:D,2,0))</f>
        <v>Titanoreine</v>
      </c>
      <c r="N6100" t="str">
        <f>VLOOKUP(F6100,MD!A:B,2,0)</f>
        <v>YTD 2016</v>
      </c>
    </row>
    <row r="6101" spans="1:14">
      <c r="A6101" t="s">
        <v>133</v>
      </c>
      <c r="B6101" t="s">
        <v>0</v>
      </c>
      <c r="C6101" t="s">
        <v>275</v>
      </c>
      <c r="D6101" t="s">
        <v>275</v>
      </c>
      <c r="E6101" t="s">
        <v>777</v>
      </c>
      <c r="F6101" t="s">
        <v>118</v>
      </c>
      <c r="G6101" s="3">
        <v>17949.25</v>
      </c>
      <c r="H6101" s="3" t="str">
        <f>VLOOKUP($A6101&amp;$C6101&amp;$B6101,Mapping!$C:$G,3,0)</f>
        <v>PHARMA</v>
      </c>
      <c r="I6101" t="str">
        <f>VLOOKUP($A6101&amp;$C6101&amp;$B6101,Mapping!$C:$G,4,0)</f>
        <v>TITANOREINE</v>
      </c>
      <c r="J6101" t="str">
        <f t="shared" si="95"/>
        <v>TITANOREINE</v>
      </c>
      <c r="K6101" t="str">
        <f>VLOOKUP($A6101&amp;$C6101&amp;$B6101,Mapping!$C:$G,5,0)</f>
        <v>OTC</v>
      </c>
      <c r="L6101" t="str">
        <f>VLOOKUP(J6101&amp;H6101,Mapping!J:K,2,0)</f>
        <v>Titanoreine</v>
      </c>
      <c r="M6101" t="str">
        <f>IF(OR(I6101="PIZ BUIN",I6101="LISTERINE"),VLOOKUP(E6101,MAPEO!C:D,2,0)&amp;" "&amp;H6101,VLOOKUP(E6101,MAPEO!C:D,2,0))</f>
        <v>Titanoreine</v>
      </c>
      <c r="N6101" t="str">
        <f>VLOOKUP(F6101,MD!A:B,2,0)</f>
        <v>YTD 2016</v>
      </c>
    </row>
    <row r="6102" spans="1:14">
      <c r="A6102" t="s">
        <v>133</v>
      </c>
      <c r="B6102" t="s">
        <v>0</v>
      </c>
      <c r="C6102" t="s">
        <v>275</v>
      </c>
      <c r="D6102" t="s">
        <v>275</v>
      </c>
      <c r="E6102" t="s">
        <v>778</v>
      </c>
      <c r="F6102" t="s">
        <v>484</v>
      </c>
      <c r="G6102" s="3">
        <v>-20.99</v>
      </c>
      <c r="H6102" s="3" t="str">
        <f>VLOOKUP($A6102&amp;$C6102&amp;$B6102,Mapping!$C:$G,3,0)</f>
        <v>PHARMA</v>
      </c>
      <c r="I6102" t="str">
        <f>VLOOKUP($A6102&amp;$C6102&amp;$B6102,Mapping!$C:$G,4,0)</f>
        <v>TITANOREINE</v>
      </c>
      <c r="J6102" t="str">
        <f t="shared" si="95"/>
        <v>TITANOREINE</v>
      </c>
      <c r="K6102" t="str">
        <f>VLOOKUP($A6102&amp;$C6102&amp;$B6102,Mapping!$C:$G,5,0)</f>
        <v>OTC</v>
      </c>
      <c r="L6102" t="str">
        <f>VLOOKUP(J6102&amp;H6102,Mapping!J:K,2,0)</f>
        <v>Titanoreine</v>
      </c>
      <c r="M6102" t="str">
        <f>IF(OR(I6102="PIZ BUIN",I6102="LISTERINE"),VLOOKUP(E6102,MAPEO!C:D,2,0)&amp;" "&amp;H6102,VLOOKUP(E6102,MAPEO!C:D,2,0))</f>
        <v>Titanoreine</v>
      </c>
      <c r="N6102">
        <f>VLOOKUP(F6102,MD!A:B,2,0)</f>
        <v>0</v>
      </c>
    </row>
    <row r="6103" spans="1:14">
      <c r="A6103" t="s">
        <v>133</v>
      </c>
      <c r="B6103" t="s">
        <v>0</v>
      </c>
      <c r="C6103" t="s">
        <v>275</v>
      </c>
      <c r="D6103" t="s">
        <v>275</v>
      </c>
      <c r="E6103" t="s">
        <v>778</v>
      </c>
      <c r="F6103" t="s">
        <v>487</v>
      </c>
      <c r="G6103" s="3">
        <v>-73.489999999999995</v>
      </c>
      <c r="H6103" s="3" t="str">
        <f>VLOOKUP($A6103&amp;$C6103&amp;$B6103,Mapping!$C:$G,3,0)</f>
        <v>PHARMA</v>
      </c>
      <c r="I6103" t="str">
        <f>VLOOKUP($A6103&amp;$C6103&amp;$B6103,Mapping!$C:$G,4,0)</f>
        <v>TITANOREINE</v>
      </c>
      <c r="J6103" t="str">
        <f t="shared" si="95"/>
        <v>TITANOREINE</v>
      </c>
      <c r="K6103" t="str">
        <f>VLOOKUP($A6103&amp;$C6103&amp;$B6103,Mapping!$C:$G,5,0)</f>
        <v>OTC</v>
      </c>
      <c r="L6103" t="str">
        <f>VLOOKUP(J6103&amp;H6103,Mapping!J:K,2,0)</f>
        <v>Titanoreine</v>
      </c>
      <c r="M6103" t="str">
        <f>IF(OR(I6103="PIZ BUIN",I6103="LISTERINE"),VLOOKUP(E6103,MAPEO!C:D,2,0)&amp;" "&amp;H6103,VLOOKUP(E6103,MAPEO!C:D,2,0))</f>
        <v>Titanoreine</v>
      </c>
      <c r="N6103">
        <f>VLOOKUP(F6103,MD!A:B,2,0)</f>
        <v>0</v>
      </c>
    </row>
    <row r="6104" spans="1:14">
      <c r="A6104" t="s">
        <v>133</v>
      </c>
      <c r="B6104" t="s">
        <v>0</v>
      </c>
      <c r="C6104" t="s">
        <v>275</v>
      </c>
      <c r="D6104" t="s">
        <v>275</v>
      </c>
      <c r="E6104" t="s">
        <v>778</v>
      </c>
      <c r="F6104" t="s">
        <v>490</v>
      </c>
      <c r="G6104" s="3">
        <v>48.84</v>
      </c>
      <c r="H6104" s="3" t="str">
        <f>VLOOKUP($A6104&amp;$C6104&amp;$B6104,Mapping!$C:$G,3,0)</f>
        <v>PHARMA</v>
      </c>
      <c r="I6104" t="str">
        <f>VLOOKUP($A6104&amp;$C6104&amp;$B6104,Mapping!$C:$G,4,0)</f>
        <v>TITANOREINE</v>
      </c>
      <c r="J6104" t="str">
        <f t="shared" si="95"/>
        <v>TITANOREINE</v>
      </c>
      <c r="K6104" t="str">
        <f>VLOOKUP($A6104&amp;$C6104&amp;$B6104,Mapping!$C:$G,5,0)</f>
        <v>OTC</v>
      </c>
      <c r="L6104" t="str">
        <f>VLOOKUP(J6104&amp;H6104,Mapping!J:K,2,0)</f>
        <v>Titanoreine</v>
      </c>
      <c r="M6104" t="str">
        <f>IF(OR(I6104="PIZ BUIN",I6104="LISTERINE"),VLOOKUP(E6104,MAPEO!C:D,2,0)&amp;" "&amp;H6104,VLOOKUP(E6104,MAPEO!C:D,2,0))</f>
        <v>Titanoreine</v>
      </c>
      <c r="N6104">
        <f>VLOOKUP(F6104,MD!A:B,2,0)</f>
        <v>0</v>
      </c>
    </row>
    <row r="6105" spans="1:14">
      <c r="A6105" t="s">
        <v>133</v>
      </c>
      <c r="B6105" t="s">
        <v>0</v>
      </c>
      <c r="C6105" t="s">
        <v>275</v>
      </c>
      <c r="D6105" t="s">
        <v>275</v>
      </c>
      <c r="E6105" t="s">
        <v>778</v>
      </c>
      <c r="F6105" t="s">
        <v>491</v>
      </c>
      <c r="G6105" s="3">
        <v>-2.62</v>
      </c>
      <c r="H6105" s="3" t="str">
        <f>VLOOKUP($A6105&amp;$C6105&amp;$B6105,Mapping!$C:$G,3,0)</f>
        <v>PHARMA</v>
      </c>
      <c r="I6105" t="str">
        <f>VLOOKUP($A6105&amp;$C6105&amp;$B6105,Mapping!$C:$G,4,0)</f>
        <v>TITANOREINE</v>
      </c>
      <c r="J6105" t="str">
        <f t="shared" si="95"/>
        <v>TITANOREINE</v>
      </c>
      <c r="K6105" t="str">
        <f>VLOOKUP($A6105&amp;$C6105&amp;$B6105,Mapping!$C:$G,5,0)</f>
        <v>OTC</v>
      </c>
      <c r="L6105" t="str">
        <f>VLOOKUP(J6105&amp;H6105,Mapping!J:K,2,0)</f>
        <v>Titanoreine</v>
      </c>
      <c r="M6105" t="str">
        <f>IF(OR(I6105="PIZ BUIN",I6105="LISTERINE"),VLOOKUP(E6105,MAPEO!C:D,2,0)&amp;" "&amp;H6105,VLOOKUP(E6105,MAPEO!C:D,2,0))</f>
        <v>Titanoreine</v>
      </c>
      <c r="N6105">
        <f>VLOOKUP(F6105,MD!A:B,2,0)</f>
        <v>0</v>
      </c>
    </row>
    <row r="6106" spans="1:14">
      <c r="A6106" t="s">
        <v>133</v>
      </c>
      <c r="B6106" t="s">
        <v>0</v>
      </c>
      <c r="C6106" t="s">
        <v>275</v>
      </c>
      <c r="D6106" t="s">
        <v>275</v>
      </c>
      <c r="E6106" t="s">
        <v>778</v>
      </c>
      <c r="F6106" t="s">
        <v>493</v>
      </c>
      <c r="G6106" s="3">
        <v>-47.13</v>
      </c>
      <c r="H6106" s="3" t="str">
        <f>VLOOKUP($A6106&amp;$C6106&amp;$B6106,Mapping!$C:$G,3,0)</f>
        <v>PHARMA</v>
      </c>
      <c r="I6106" t="str">
        <f>VLOOKUP($A6106&amp;$C6106&amp;$B6106,Mapping!$C:$G,4,0)</f>
        <v>TITANOREINE</v>
      </c>
      <c r="J6106" t="str">
        <f t="shared" si="95"/>
        <v>TITANOREINE</v>
      </c>
      <c r="K6106" t="str">
        <f>VLOOKUP($A6106&amp;$C6106&amp;$B6106,Mapping!$C:$G,5,0)</f>
        <v>OTC</v>
      </c>
      <c r="L6106" t="str">
        <f>VLOOKUP(J6106&amp;H6106,Mapping!J:K,2,0)</f>
        <v>Titanoreine</v>
      </c>
      <c r="M6106" t="str">
        <f>IF(OR(I6106="PIZ BUIN",I6106="LISTERINE"),VLOOKUP(E6106,MAPEO!C:D,2,0)&amp;" "&amp;H6106,VLOOKUP(E6106,MAPEO!C:D,2,0))</f>
        <v>Titanoreine</v>
      </c>
      <c r="N6106">
        <f>VLOOKUP(F6106,MD!A:B,2,0)</f>
        <v>0</v>
      </c>
    </row>
    <row r="6107" spans="1:14">
      <c r="A6107" t="s">
        <v>133</v>
      </c>
      <c r="B6107" t="s">
        <v>0</v>
      </c>
      <c r="C6107" t="s">
        <v>275</v>
      </c>
      <c r="D6107" t="s">
        <v>275</v>
      </c>
      <c r="E6107" t="s">
        <v>778</v>
      </c>
      <c r="F6107" t="s">
        <v>96</v>
      </c>
      <c r="G6107" s="3">
        <v>-39.369999999999997</v>
      </c>
      <c r="H6107" s="3" t="str">
        <f>VLOOKUP($A6107&amp;$C6107&amp;$B6107,Mapping!$C:$G,3,0)</f>
        <v>PHARMA</v>
      </c>
      <c r="I6107" t="str">
        <f>VLOOKUP($A6107&amp;$C6107&amp;$B6107,Mapping!$C:$G,4,0)</f>
        <v>TITANOREINE</v>
      </c>
      <c r="J6107" t="str">
        <f t="shared" si="95"/>
        <v>TITANOREINE</v>
      </c>
      <c r="K6107" t="str">
        <f>VLOOKUP($A6107&amp;$C6107&amp;$B6107,Mapping!$C:$G,5,0)</f>
        <v>OTC</v>
      </c>
      <c r="L6107" t="str">
        <f>VLOOKUP(J6107&amp;H6107,Mapping!J:K,2,0)</f>
        <v>Titanoreine</v>
      </c>
      <c r="M6107" t="str">
        <f>IF(OR(I6107="PIZ BUIN",I6107="LISTERINE"),VLOOKUP(E6107,MAPEO!C:D,2,0)&amp;" "&amp;H6107,VLOOKUP(E6107,MAPEO!C:D,2,0))</f>
        <v>Titanoreine</v>
      </c>
      <c r="N6107" t="str">
        <f>VLOOKUP(F6107,MD!A:B,2,0)</f>
        <v>YTD 2015</v>
      </c>
    </row>
    <row r="6108" spans="1:14">
      <c r="A6108" t="s">
        <v>133</v>
      </c>
      <c r="B6108" t="s">
        <v>0</v>
      </c>
      <c r="C6108" t="s">
        <v>275</v>
      </c>
      <c r="D6108" t="s">
        <v>275</v>
      </c>
      <c r="E6108" t="s">
        <v>778</v>
      </c>
      <c r="F6108" t="s">
        <v>97</v>
      </c>
      <c r="G6108" s="3">
        <v>-5.83</v>
      </c>
      <c r="H6108" s="3" t="str">
        <f>VLOOKUP($A6108&amp;$C6108&amp;$B6108,Mapping!$C:$G,3,0)</f>
        <v>PHARMA</v>
      </c>
      <c r="I6108" t="str">
        <f>VLOOKUP($A6108&amp;$C6108&amp;$B6108,Mapping!$C:$G,4,0)</f>
        <v>TITANOREINE</v>
      </c>
      <c r="J6108" t="str">
        <f t="shared" si="95"/>
        <v>TITANOREINE</v>
      </c>
      <c r="K6108" t="str">
        <f>VLOOKUP($A6108&amp;$C6108&amp;$B6108,Mapping!$C:$G,5,0)</f>
        <v>OTC</v>
      </c>
      <c r="L6108" t="str">
        <f>VLOOKUP(J6108&amp;H6108,Mapping!J:K,2,0)</f>
        <v>Titanoreine</v>
      </c>
      <c r="M6108" t="str">
        <f>IF(OR(I6108="PIZ BUIN",I6108="LISTERINE"),VLOOKUP(E6108,MAPEO!C:D,2,0)&amp;" "&amp;H6108,VLOOKUP(E6108,MAPEO!C:D,2,0))</f>
        <v>Titanoreine</v>
      </c>
      <c r="N6108" t="str">
        <f>VLOOKUP(F6108,MD!A:B,2,0)</f>
        <v>YTD 2015</v>
      </c>
    </row>
    <row r="6109" spans="1:14">
      <c r="A6109" t="s">
        <v>133</v>
      </c>
      <c r="B6109" t="s">
        <v>0</v>
      </c>
      <c r="C6109" t="s">
        <v>275</v>
      </c>
      <c r="D6109" t="s">
        <v>275</v>
      </c>
      <c r="E6109" t="s">
        <v>778</v>
      </c>
      <c r="F6109" t="s">
        <v>105</v>
      </c>
      <c r="G6109" s="3">
        <v>22.27</v>
      </c>
      <c r="H6109" s="3" t="str">
        <f>VLOOKUP($A6109&amp;$C6109&amp;$B6109,Mapping!$C:$G,3,0)</f>
        <v>PHARMA</v>
      </c>
      <c r="I6109" t="str">
        <f>VLOOKUP($A6109&amp;$C6109&amp;$B6109,Mapping!$C:$G,4,0)</f>
        <v>TITANOREINE</v>
      </c>
      <c r="J6109" t="str">
        <f t="shared" si="95"/>
        <v>TITANOREINE</v>
      </c>
      <c r="K6109" t="str">
        <f>VLOOKUP($A6109&amp;$C6109&amp;$B6109,Mapping!$C:$G,5,0)</f>
        <v>OTC</v>
      </c>
      <c r="L6109" t="str">
        <f>VLOOKUP(J6109&amp;H6109,Mapping!J:K,2,0)</f>
        <v>Titanoreine</v>
      </c>
      <c r="M6109" t="str">
        <f>IF(OR(I6109="PIZ BUIN",I6109="LISTERINE"),VLOOKUP(E6109,MAPEO!C:D,2,0)&amp;" "&amp;H6109,VLOOKUP(E6109,MAPEO!C:D,2,0))</f>
        <v>Titanoreine</v>
      </c>
      <c r="N6109" t="str">
        <f>VLOOKUP(F6109,MD!A:B,2,0)</f>
        <v>YTD 2015</v>
      </c>
    </row>
    <row r="6110" spans="1:14">
      <c r="A6110" t="s">
        <v>133</v>
      </c>
      <c r="B6110" t="s">
        <v>0</v>
      </c>
      <c r="C6110" t="s">
        <v>275</v>
      </c>
      <c r="D6110" t="s">
        <v>275</v>
      </c>
      <c r="E6110" t="s">
        <v>778</v>
      </c>
      <c r="F6110" t="s">
        <v>106</v>
      </c>
      <c r="G6110" s="3">
        <v>-26.25</v>
      </c>
      <c r="H6110" s="3" t="str">
        <f>VLOOKUP($A6110&amp;$C6110&amp;$B6110,Mapping!$C:$G,3,0)</f>
        <v>PHARMA</v>
      </c>
      <c r="I6110" t="str">
        <f>VLOOKUP($A6110&amp;$C6110&amp;$B6110,Mapping!$C:$G,4,0)</f>
        <v>TITANOREINE</v>
      </c>
      <c r="J6110" t="str">
        <f t="shared" si="95"/>
        <v>TITANOREINE</v>
      </c>
      <c r="K6110" t="str">
        <f>VLOOKUP($A6110&amp;$C6110&amp;$B6110,Mapping!$C:$G,5,0)</f>
        <v>OTC</v>
      </c>
      <c r="L6110" t="str">
        <f>VLOOKUP(J6110&amp;H6110,Mapping!J:K,2,0)</f>
        <v>Titanoreine</v>
      </c>
      <c r="M6110" t="str">
        <f>IF(OR(I6110="PIZ BUIN",I6110="LISTERINE"),VLOOKUP(E6110,MAPEO!C:D,2,0)&amp;" "&amp;H6110,VLOOKUP(E6110,MAPEO!C:D,2,0))</f>
        <v>Titanoreine</v>
      </c>
      <c r="N6110" t="str">
        <f>VLOOKUP(F6110,MD!A:B,2,0)</f>
        <v>YTD 2015</v>
      </c>
    </row>
    <row r="6111" spans="1:14">
      <c r="A6111" t="s">
        <v>133</v>
      </c>
      <c r="B6111" t="s">
        <v>0</v>
      </c>
      <c r="C6111" t="s">
        <v>275</v>
      </c>
      <c r="D6111" t="s">
        <v>275</v>
      </c>
      <c r="E6111" t="s">
        <v>778</v>
      </c>
      <c r="F6111" t="s">
        <v>109</v>
      </c>
      <c r="G6111" s="3">
        <v>-0.77</v>
      </c>
      <c r="H6111" s="3" t="str">
        <f>VLOOKUP($A6111&amp;$C6111&amp;$B6111,Mapping!$C:$G,3,0)</f>
        <v>PHARMA</v>
      </c>
      <c r="I6111" t="str">
        <f>VLOOKUP($A6111&amp;$C6111&amp;$B6111,Mapping!$C:$G,4,0)</f>
        <v>TITANOREINE</v>
      </c>
      <c r="J6111" t="str">
        <f t="shared" si="95"/>
        <v>TITANOREINE</v>
      </c>
      <c r="K6111" t="str">
        <f>VLOOKUP($A6111&amp;$C6111&amp;$B6111,Mapping!$C:$G,5,0)</f>
        <v>OTC</v>
      </c>
      <c r="L6111" t="str">
        <f>VLOOKUP(J6111&amp;H6111,Mapping!J:K,2,0)</f>
        <v>Titanoreine</v>
      </c>
      <c r="M6111" t="str">
        <f>IF(OR(I6111="PIZ BUIN",I6111="LISTERINE"),VLOOKUP(E6111,MAPEO!C:D,2,0)&amp;" "&amp;H6111,VLOOKUP(E6111,MAPEO!C:D,2,0))</f>
        <v>Titanoreine</v>
      </c>
      <c r="N6111">
        <f>VLOOKUP(F6111,MD!A:B,2,0)</f>
        <v>0</v>
      </c>
    </row>
    <row r="6112" spans="1:14">
      <c r="A6112" t="s">
        <v>133</v>
      </c>
      <c r="B6112" t="s">
        <v>0</v>
      </c>
      <c r="C6112" t="s">
        <v>278</v>
      </c>
      <c r="D6112" t="s">
        <v>278</v>
      </c>
      <c r="E6112" t="s">
        <v>278</v>
      </c>
      <c r="F6112" t="s">
        <v>482</v>
      </c>
      <c r="G6112" s="3">
        <v>-1.25</v>
      </c>
      <c r="H6112" s="3" t="str">
        <f>VLOOKUP($A6112&amp;$C6112&amp;$B6112,Mapping!$C:$G,3,0)</f>
        <v>PHARMA</v>
      </c>
      <c r="I6112" t="str">
        <f>VLOOKUP($A6112&amp;$C6112&amp;$B6112,Mapping!$C:$G,4,0)</f>
        <v>Other OTC</v>
      </c>
      <c r="J6112" t="str">
        <f t="shared" si="95"/>
        <v>TYLENOL</v>
      </c>
      <c r="K6112" t="str">
        <f>VLOOKUP($A6112&amp;$C6112&amp;$B6112,Mapping!$C:$G,5,0)</f>
        <v>OTC</v>
      </c>
      <c r="L6112" t="str">
        <f>VLOOKUP(J6112&amp;H6112,Mapping!J:K,2,0)</f>
        <v>Other OTC Products</v>
      </c>
      <c r="M6112" t="str">
        <f>IF(OR(I6112="PIZ BUIN",I6112="LISTERINE"),VLOOKUP(E6112,MAPEO!C:D,2,0)&amp;" "&amp;H6112,VLOOKUP(E6112,MAPEO!C:D,2,0))</f>
        <v>Tylenol</v>
      </c>
      <c r="N6112">
        <f>VLOOKUP(F6112,MD!A:B,2,0)</f>
        <v>0</v>
      </c>
    </row>
    <row r="6113" spans="1:14">
      <c r="A6113" t="s">
        <v>133</v>
      </c>
      <c r="B6113" t="s">
        <v>0</v>
      </c>
      <c r="C6113" t="s">
        <v>278</v>
      </c>
      <c r="D6113" t="s">
        <v>278</v>
      </c>
      <c r="E6113" t="s">
        <v>278</v>
      </c>
      <c r="F6113" t="s">
        <v>483</v>
      </c>
      <c r="G6113" s="3">
        <v>-106.37</v>
      </c>
      <c r="H6113" s="3" t="str">
        <f>VLOOKUP($A6113&amp;$C6113&amp;$B6113,Mapping!$C:$G,3,0)</f>
        <v>PHARMA</v>
      </c>
      <c r="I6113" t="str">
        <f>VLOOKUP($A6113&amp;$C6113&amp;$B6113,Mapping!$C:$G,4,0)</f>
        <v>Other OTC</v>
      </c>
      <c r="J6113" t="str">
        <f t="shared" si="95"/>
        <v>TYLENOL</v>
      </c>
      <c r="K6113" t="str">
        <f>VLOOKUP($A6113&amp;$C6113&amp;$B6113,Mapping!$C:$G,5,0)</f>
        <v>OTC</v>
      </c>
      <c r="L6113" t="str">
        <f>VLOOKUP(J6113&amp;H6113,Mapping!J:K,2,0)</f>
        <v>Other OTC Products</v>
      </c>
      <c r="M6113" t="str">
        <f>IF(OR(I6113="PIZ BUIN",I6113="LISTERINE"),VLOOKUP(E6113,MAPEO!C:D,2,0)&amp;" "&amp;H6113,VLOOKUP(E6113,MAPEO!C:D,2,0))</f>
        <v>Tylenol</v>
      </c>
      <c r="N6113">
        <f>VLOOKUP(F6113,MD!A:B,2,0)</f>
        <v>0</v>
      </c>
    </row>
    <row r="6114" spans="1:14">
      <c r="A6114" t="s">
        <v>133</v>
      </c>
      <c r="B6114" t="s">
        <v>0</v>
      </c>
      <c r="C6114" t="s">
        <v>278</v>
      </c>
      <c r="D6114" t="s">
        <v>278</v>
      </c>
      <c r="E6114" t="s">
        <v>278</v>
      </c>
      <c r="F6114" t="s">
        <v>484</v>
      </c>
      <c r="G6114" s="3">
        <v>64.73</v>
      </c>
      <c r="H6114" s="3" t="str">
        <f>VLOOKUP($A6114&amp;$C6114&amp;$B6114,Mapping!$C:$G,3,0)</f>
        <v>PHARMA</v>
      </c>
      <c r="I6114" t="str">
        <f>VLOOKUP($A6114&amp;$C6114&amp;$B6114,Mapping!$C:$G,4,0)</f>
        <v>Other OTC</v>
      </c>
      <c r="J6114" t="str">
        <f t="shared" si="95"/>
        <v>TYLENOL</v>
      </c>
      <c r="K6114" t="str">
        <f>VLOOKUP($A6114&amp;$C6114&amp;$B6114,Mapping!$C:$G,5,0)</f>
        <v>OTC</v>
      </c>
      <c r="L6114" t="str">
        <f>VLOOKUP(J6114&amp;H6114,Mapping!J:K,2,0)</f>
        <v>Other OTC Products</v>
      </c>
      <c r="M6114" t="str">
        <f>IF(OR(I6114="PIZ BUIN",I6114="LISTERINE"),VLOOKUP(E6114,MAPEO!C:D,2,0)&amp;" "&amp;H6114,VLOOKUP(E6114,MAPEO!C:D,2,0))</f>
        <v>Tylenol</v>
      </c>
      <c r="N6114">
        <f>VLOOKUP(F6114,MD!A:B,2,0)</f>
        <v>0</v>
      </c>
    </row>
    <row r="6115" spans="1:14">
      <c r="A6115" t="s">
        <v>133</v>
      </c>
      <c r="B6115" t="s">
        <v>0</v>
      </c>
      <c r="C6115" t="s">
        <v>278</v>
      </c>
      <c r="D6115" t="s">
        <v>278</v>
      </c>
      <c r="E6115" t="s">
        <v>278</v>
      </c>
      <c r="F6115" t="s">
        <v>485</v>
      </c>
      <c r="G6115" s="3">
        <v>-37.49</v>
      </c>
      <c r="H6115" s="3" t="str">
        <f>VLOOKUP($A6115&amp;$C6115&amp;$B6115,Mapping!$C:$G,3,0)</f>
        <v>PHARMA</v>
      </c>
      <c r="I6115" t="str">
        <f>VLOOKUP($A6115&amp;$C6115&amp;$B6115,Mapping!$C:$G,4,0)</f>
        <v>Other OTC</v>
      </c>
      <c r="J6115" t="str">
        <f t="shared" si="95"/>
        <v>TYLENOL</v>
      </c>
      <c r="K6115" t="str">
        <f>VLOOKUP($A6115&amp;$C6115&amp;$B6115,Mapping!$C:$G,5,0)</f>
        <v>OTC</v>
      </c>
      <c r="L6115" t="str">
        <f>VLOOKUP(J6115&amp;H6115,Mapping!J:K,2,0)</f>
        <v>Other OTC Products</v>
      </c>
      <c r="M6115" t="str">
        <f>IF(OR(I6115="PIZ BUIN",I6115="LISTERINE"),VLOOKUP(E6115,MAPEO!C:D,2,0)&amp;" "&amp;H6115,VLOOKUP(E6115,MAPEO!C:D,2,0))</f>
        <v>Tylenol</v>
      </c>
      <c r="N6115">
        <f>VLOOKUP(F6115,MD!A:B,2,0)</f>
        <v>0</v>
      </c>
    </row>
    <row r="6116" spans="1:14">
      <c r="A6116" t="s">
        <v>133</v>
      </c>
      <c r="B6116" t="s">
        <v>0</v>
      </c>
      <c r="C6116" t="s">
        <v>278</v>
      </c>
      <c r="D6116" t="s">
        <v>278</v>
      </c>
      <c r="E6116" t="s">
        <v>278</v>
      </c>
      <c r="F6116" t="s">
        <v>486</v>
      </c>
      <c r="G6116" s="3">
        <v>-165.48</v>
      </c>
      <c r="H6116" s="3" t="str">
        <f>VLOOKUP($A6116&amp;$C6116&amp;$B6116,Mapping!$C:$G,3,0)</f>
        <v>PHARMA</v>
      </c>
      <c r="I6116" t="str">
        <f>VLOOKUP($A6116&amp;$C6116&amp;$B6116,Mapping!$C:$G,4,0)</f>
        <v>Other OTC</v>
      </c>
      <c r="J6116" t="str">
        <f t="shared" si="95"/>
        <v>TYLENOL</v>
      </c>
      <c r="K6116" t="str">
        <f>VLOOKUP($A6116&amp;$C6116&amp;$B6116,Mapping!$C:$G,5,0)</f>
        <v>OTC</v>
      </c>
      <c r="L6116" t="str">
        <f>VLOOKUP(J6116&amp;H6116,Mapping!J:K,2,0)</f>
        <v>Other OTC Products</v>
      </c>
      <c r="M6116" t="str">
        <f>IF(OR(I6116="PIZ BUIN",I6116="LISTERINE"),VLOOKUP(E6116,MAPEO!C:D,2,0)&amp;" "&amp;H6116,VLOOKUP(E6116,MAPEO!C:D,2,0))</f>
        <v>Tylenol</v>
      </c>
      <c r="N6116">
        <f>VLOOKUP(F6116,MD!A:B,2,0)</f>
        <v>0</v>
      </c>
    </row>
    <row r="6117" spans="1:14">
      <c r="A6117" t="s">
        <v>133</v>
      </c>
      <c r="B6117" t="s">
        <v>0</v>
      </c>
      <c r="C6117" t="s">
        <v>278</v>
      </c>
      <c r="D6117" t="s">
        <v>278</v>
      </c>
      <c r="E6117" t="s">
        <v>278</v>
      </c>
      <c r="F6117" t="s">
        <v>487</v>
      </c>
      <c r="G6117" s="3">
        <v>-98.9</v>
      </c>
      <c r="H6117" s="3" t="str">
        <f>VLOOKUP($A6117&amp;$C6117&amp;$B6117,Mapping!$C:$G,3,0)</f>
        <v>PHARMA</v>
      </c>
      <c r="I6117" t="str">
        <f>VLOOKUP($A6117&amp;$C6117&amp;$B6117,Mapping!$C:$G,4,0)</f>
        <v>Other OTC</v>
      </c>
      <c r="J6117" t="str">
        <f t="shared" si="95"/>
        <v>TYLENOL</v>
      </c>
      <c r="K6117" t="str">
        <f>VLOOKUP($A6117&amp;$C6117&amp;$B6117,Mapping!$C:$G,5,0)</f>
        <v>OTC</v>
      </c>
      <c r="L6117" t="str">
        <f>VLOOKUP(J6117&amp;H6117,Mapping!J:K,2,0)</f>
        <v>Other OTC Products</v>
      </c>
      <c r="M6117" t="str">
        <f>IF(OR(I6117="PIZ BUIN",I6117="LISTERINE"),VLOOKUP(E6117,MAPEO!C:D,2,0)&amp;" "&amp;H6117,VLOOKUP(E6117,MAPEO!C:D,2,0))</f>
        <v>Tylenol</v>
      </c>
      <c r="N6117">
        <f>VLOOKUP(F6117,MD!A:B,2,0)</f>
        <v>0</v>
      </c>
    </row>
    <row r="6118" spans="1:14">
      <c r="A6118" t="s">
        <v>133</v>
      </c>
      <c r="B6118" t="s">
        <v>0</v>
      </c>
      <c r="C6118" t="s">
        <v>278</v>
      </c>
      <c r="D6118" t="s">
        <v>278</v>
      </c>
      <c r="E6118" t="s">
        <v>278</v>
      </c>
      <c r="F6118" t="s">
        <v>488</v>
      </c>
      <c r="G6118" s="3">
        <v>-54.87</v>
      </c>
      <c r="H6118" s="3" t="str">
        <f>VLOOKUP($A6118&amp;$C6118&amp;$B6118,Mapping!$C:$G,3,0)</f>
        <v>PHARMA</v>
      </c>
      <c r="I6118" t="str">
        <f>VLOOKUP($A6118&amp;$C6118&amp;$B6118,Mapping!$C:$G,4,0)</f>
        <v>Other OTC</v>
      </c>
      <c r="J6118" t="str">
        <f t="shared" si="95"/>
        <v>TYLENOL</v>
      </c>
      <c r="K6118" t="str">
        <f>VLOOKUP($A6118&amp;$C6118&amp;$B6118,Mapping!$C:$G,5,0)</f>
        <v>OTC</v>
      </c>
      <c r="L6118" t="str">
        <f>VLOOKUP(J6118&amp;H6118,Mapping!J:K,2,0)</f>
        <v>Other OTC Products</v>
      </c>
      <c r="M6118" t="str">
        <f>IF(OR(I6118="PIZ BUIN",I6118="LISTERINE"),VLOOKUP(E6118,MAPEO!C:D,2,0)&amp;" "&amp;H6118,VLOOKUP(E6118,MAPEO!C:D,2,0))</f>
        <v>Tylenol</v>
      </c>
      <c r="N6118">
        <f>VLOOKUP(F6118,MD!A:B,2,0)</f>
        <v>0</v>
      </c>
    </row>
    <row r="6119" spans="1:14">
      <c r="A6119" t="s">
        <v>133</v>
      </c>
      <c r="B6119" t="s">
        <v>0</v>
      </c>
      <c r="C6119" t="s">
        <v>278</v>
      </c>
      <c r="D6119" t="s">
        <v>278</v>
      </c>
      <c r="E6119" t="s">
        <v>278</v>
      </c>
      <c r="F6119" t="s">
        <v>489</v>
      </c>
      <c r="G6119" s="3">
        <v>-88.83</v>
      </c>
      <c r="H6119" s="3" t="str">
        <f>VLOOKUP($A6119&amp;$C6119&amp;$B6119,Mapping!$C:$G,3,0)</f>
        <v>PHARMA</v>
      </c>
      <c r="I6119" t="str">
        <f>VLOOKUP($A6119&amp;$C6119&amp;$B6119,Mapping!$C:$G,4,0)</f>
        <v>Other OTC</v>
      </c>
      <c r="J6119" t="str">
        <f t="shared" si="95"/>
        <v>TYLENOL</v>
      </c>
      <c r="K6119" t="str">
        <f>VLOOKUP($A6119&amp;$C6119&amp;$B6119,Mapping!$C:$G,5,0)</f>
        <v>OTC</v>
      </c>
      <c r="L6119" t="str">
        <f>VLOOKUP(J6119&amp;H6119,Mapping!J:K,2,0)</f>
        <v>Other OTC Products</v>
      </c>
      <c r="M6119" t="str">
        <f>IF(OR(I6119="PIZ BUIN",I6119="LISTERINE"),VLOOKUP(E6119,MAPEO!C:D,2,0)&amp;" "&amp;H6119,VLOOKUP(E6119,MAPEO!C:D,2,0))</f>
        <v>Tylenol</v>
      </c>
      <c r="N6119">
        <f>VLOOKUP(F6119,MD!A:B,2,0)</f>
        <v>0</v>
      </c>
    </row>
    <row r="6120" spans="1:14">
      <c r="A6120" t="s">
        <v>133</v>
      </c>
      <c r="B6120" t="s">
        <v>0</v>
      </c>
      <c r="C6120" t="s">
        <v>278</v>
      </c>
      <c r="D6120" t="s">
        <v>278</v>
      </c>
      <c r="E6120" t="s">
        <v>278</v>
      </c>
      <c r="F6120" t="s">
        <v>490</v>
      </c>
      <c r="G6120" s="3">
        <v>525.94000000000005</v>
      </c>
      <c r="H6120" s="3" t="str">
        <f>VLOOKUP($A6120&amp;$C6120&amp;$B6120,Mapping!$C:$G,3,0)</f>
        <v>PHARMA</v>
      </c>
      <c r="I6120" t="str">
        <f>VLOOKUP($A6120&amp;$C6120&amp;$B6120,Mapping!$C:$G,4,0)</f>
        <v>Other OTC</v>
      </c>
      <c r="J6120" t="str">
        <f t="shared" si="95"/>
        <v>TYLENOL</v>
      </c>
      <c r="K6120" t="str">
        <f>VLOOKUP($A6120&amp;$C6120&amp;$B6120,Mapping!$C:$G,5,0)</f>
        <v>OTC</v>
      </c>
      <c r="L6120" t="str">
        <f>VLOOKUP(J6120&amp;H6120,Mapping!J:K,2,0)</f>
        <v>Other OTC Products</v>
      </c>
      <c r="M6120" t="str">
        <f>IF(OR(I6120="PIZ BUIN",I6120="LISTERINE"),VLOOKUP(E6120,MAPEO!C:D,2,0)&amp;" "&amp;H6120,VLOOKUP(E6120,MAPEO!C:D,2,0))</f>
        <v>Tylenol</v>
      </c>
      <c r="N6120">
        <f>VLOOKUP(F6120,MD!A:B,2,0)</f>
        <v>0</v>
      </c>
    </row>
    <row r="6121" spans="1:14">
      <c r="A6121" t="s">
        <v>133</v>
      </c>
      <c r="B6121" t="s">
        <v>0</v>
      </c>
      <c r="C6121" t="s">
        <v>278</v>
      </c>
      <c r="D6121" t="s">
        <v>278</v>
      </c>
      <c r="E6121" t="s">
        <v>278</v>
      </c>
      <c r="F6121" t="s">
        <v>491</v>
      </c>
      <c r="G6121" s="3">
        <v>-8.59</v>
      </c>
      <c r="H6121" s="3" t="str">
        <f>VLOOKUP($A6121&amp;$C6121&amp;$B6121,Mapping!$C:$G,3,0)</f>
        <v>PHARMA</v>
      </c>
      <c r="I6121" t="str">
        <f>VLOOKUP($A6121&amp;$C6121&amp;$B6121,Mapping!$C:$G,4,0)</f>
        <v>Other OTC</v>
      </c>
      <c r="J6121" t="str">
        <f t="shared" si="95"/>
        <v>TYLENOL</v>
      </c>
      <c r="K6121" t="str">
        <f>VLOOKUP($A6121&amp;$C6121&amp;$B6121,Mapping!$C:$G,5,0)</f>
        <v>OTC</v>
      </c>
      <c r="L6121" t="str">
        <f>VLOOKUP(J6121&amp;H6121,Mapping!J:K,2,0)</f>
        <v>Other OTC Products</v>
      </c>
      <c r="M6121" t="str">
        <f>IF(OR(I6121="PIZ BUIN",I6121="LISTERINE"),VLOOKUP(E6121,MAPEO!C:D,2,0)&amp;" "&amp;H6121,VLOOKUP(E6121,MAPEO!C:D,2,0))</f>
        <v>Tylenol</v>
      </c>
      <c r="N6121">
        <f>VLOOKUP(F6121,MD!A:B,2,0)</f>
        <v>0</v>
      </c>
    </row>
    <row r="6122" spans="1:14">
      <c r="A6122" t="s">
        <v>133</v>
      </c>
      <c r="B6122" t="s">
        <v>0</v>
      </c>
      <c r="C6122" t="s">
        <v>278</v>
      </c>
      <c r="D6122" t="s">
        <v>278</v>
      </c>
      <c r="E6122" t="s">
        <v>278</v>
      </c>
      <c r="F6122" t="s">
        <v>492</v>
      </c>
      <c r="G6122" s="3">
        <v>-40.99</v>
      </c>
      <c r="H6122" s="3" t="str">
        <f>VLOOKUP($A6122&amp;$C6122&amp;$B6122,Mapping!$C:$G,3,0)</f>
        <v>PHARMA</v>
      </c>
      <c r="I6122" t="str">
        <f>VLOOKUP($A6122&amp;$C6122&amp;$B6122,Mapping!$C:$G,4,0)</f>
        <v>Other OTC</v>
      </c>
      <c r="J6122" t="str">
        <f t="shared" si="95"/>
        <v>TYLENOL</v>
      </c>
      <c r="K6122" t="str">
        <f>VLOOKUP($A6122&amp;$C6122&amp;$B6122,Mapping!$C:$G,5,0)</f>
        <v>OTC</v>
      </c>
      <c r="L6122" t="str">
        <f>VLOOKUP(J6122&amp;H6122,Mapping!J:K,2,0)</f>
        <v>Other OTC Products</v>
      </c>
      <c r="M6122" t="str">
        <f>IF(OR(I6122="PIZ BUIN",I6122="LISTERINE"),VLOOKUP(E6122,MAPEO!C:D,2,0)&amp;" "&amp;H6122,VLOOKUP(E6122,MAPEO!C:D,2,0))</f>
        <v>Tylenol</v>
      </c>
      <c r="N6122">
        <f>VLOOKUP(F6122,MD!A:B,2,0)</f>
        <v>0</v>
      </c>
    </row>
    <row r="6123" spans="1:14">
      <c r="A6123" t="s">
        <v>133</v>
      </c>
      <c r="B6123" t="s">
        <v>0</v>
      </c>
      <c r="C6123" t="s">
        <v>278</v>
      </c>
      <c r="D6123" t="s">
        <v>278</v>
      </c>
      <c r="E6123" t="s">
        <v>278</v>
      </c>
      <c r="F6123" t="s">
        <v>493</v>
      </c>
      <c r="G6123" s="3">
        <v>-895.38</v>
      </c>
      <c r="H6123" s="3" t="str">
        <f>VLOOKUP($A6123&amp;$C6123&amp;$B6123,Mapping!$C:$G,3,0)</f>
        <v>PHARMA</v>
      </c>
      <c r="I6123" t="str">
        <f>VLOOKUP($A6123&amp;$C6123&amp;$B6123,Mapping!$C:$G,4,0)</f>
        <v>Other OTC</v>
      </c>
      <c r="J6123" t="str">
        <f t="shared" si="95"/>
        <v>TYLENOL</v>
      </c>
      <c r="K6123" t="str">
        <f>VLOOKUP($A6123&amp;$C6123&amp;$B6123,Mapping!$C:$G,5,0)</f>
        <v>OTC</v>
      </c>
      <c r="L6123" t="str">
        <f>VLOOKUP(J6123&amp;H6123,Mapping!J:K,2,0)</f>
        <v>Other OTC Products</v>
      </c>
      <c r="M6123" t="str">
        <f>IF(OR(I6123="PIZ BUIN",I6123="LISTERINE"),VLOOKUP(E6123,MAPEO!C:D,2,0)&amp;" "&amp;H6123,VLOOKUP(E6123,MAPEO!C:D,2,0))</f>
        <v>Tylenol</v>
      </c>
      <c r="N6123">
        <f>VLOOKUP(F6123,MD!A:B,2,0)</f>
        <v>0</v>
      </c>
    </row>
    <row r="6124" spans="1:14">
      <c r="A6124" t="s">
        <v>133</v>
      </c>
      <c r="B6124" t="s">
        <v>0</v>
      </c>
      <c r="C6124" t="s">
        <v>278</v>
      </c>
      <c r="D6124" t="s">
        <v>278</v>
      </c>
      <c r="E6124" t="s">
        <v>278</v>
      </c>
      <c r="F6124" t="s">
        <v>95</v>
      </c>
      <c r="G6124" s="3">
        <v>-1.25</v>
      </c>
      <c r="H6124" s="3" t="str">
        <f>VLOOKUP($A6124&amp;$C6124&amp;$B6124,Mapping!$C:$G,3,0)</f>
        <v>PHARMA</v>
      </c>
      <c r="I6124" t="str">
        <f>VLOOKUP($A6124&amp;$C6124&amp;$B6124,Mapping!$C:$G,4,0)</f>
        <v>Other OTC</v>
      </c>
      <c r="J6124" t="str">
        <f t="shared" si="95"/>
        <v>TYLENOL</v>
      </c>
      <c r="K6124" t="str">
        <f>VLOOKUP($A6124&amp;$C6124&amp;$B6124,Mapping!$C:$G,5,0)</f>
        <v>OTC</v>
      </c>
      <c r="L6124" t="str">
        <f>VLOOKUP(J6124&amp;H6124,Mapping!J:K,2,0)</f>
        <v>Other OTC Products</v>
      </c>
      <c r="M6124" t="str">
        <f>IF(OR(I6124="PIZ BUIN",I6124="LISTERINE"),VLOOKUP(E6124,MAPEO!C:D,2,0)&amp;" "&amp;H6124,VLOOKUP(E6124,MAPEO!C:D,2,0))</f>
        <v>Tylenol</v>
      </c>
      <c r="N6124" t="str">
        <f>VLOOKUP(F6124,MD!A:B,2,0)</f>
        <v>YTD 2015</v>
      </c>
    </row>
    <row r="6125" spans="1:14">
      <c r="A6125" t="s">
        <v>133</v>
      </c>
      <c r="B6125" t="s">
        <v>0</v>
      </c>
      <c r="C6125" t="s">
        <v>278</v>
      </c>
      <c r="D6125" t="s">
        <v>278</v>
      </c>
      <c r="E6125" t="s">
        <v>278</v>
      </c>
      <c r="F6125" t="s">
        <v>96</v>
      </c>
      <c r="G6125" s="3">
        <v>-38.54</v>
      </c>
      <c r="H6125" s="3" t="str">
        <f>VLOOKUP($A6125&amp;$C6125&amp;$B6125,Mapping!$C:$G,3,0)</f>
        <v>PHARMA</v>
      </c>
      <c r="I6125" t="str">
        <f>VLOOKUP($A6125&amp;$C6125&amp;$B6125,Mapping!$C:$G,4,0)</f>
        <v>Other OTC</v>
      </c>
      <c r="J6125" t="str">
        <f t="shared" si="95"/>
        <v>TYLENOL</v>
      </c>
      <c r="K6125" t="str">
        <f>VLOOKUP($A6125&amp;$C6125&amp;$B6125,Mapping!$C:$G,5,0)</f>
        <v>OTC</v>
      </c>
      <c r="L6125" t="str">
        <f>VLOOKUP(J6125&amp;H6125,Mapping!J:K,2,0)</f>
        <v>Other OTC Products</v>
      </c>
      <c r="M6125" t="str">
        <f>IF(OR(I6125="PIZ BUIN",I6125="LISTERINE"),VLOOKUP(E6125,MAPEO!C:D,2,0)&amp;" "&amp;H6125,VLOOKUP(E6125,MAPEO!C:D,2,0))</f>
        <v>Tylenol</v>
      </c>
      <c r="N6125" t="str">
        <f>VLOOKUP(F6125,MD!A:B,2,0)</f>
        <v>YTD 2015</v>
      </c>
    </row>
    <row r="6126" spans="1:14">
      <c r="A6126" t="s">
        <v>133</v>
      </c>
      <c r="B6126" t="s">
        <v>0</v>
      </c>
      <c r="C6126" t="s">
        <v>278</v>
      </c>
      <c r="D6126" t="s">
        <v>278</v>
      </c>
      <c r="E6126" t="s">
        <v>278</v>
      </c>
      <c r="F6126" t="s">
        <v>97</v>
      </c>
      <c r="G6126" s="3">
        <v>19.63</v>
      </c>
      <c r="H6126" s="3" t="str">
        <f>VLOOKUP($A6126&amp;$C6126&amp;$B6126,Mapping!$C:$G,3,0)</f>
        <v>PHARMA</v>
      </c>
      <c r="I6126" t="str">
        <f>VLOOKUP($A6126&amp;$C6126&amp;$B6126,Mapping!$C:$G,4,0)</f>
        <v>Other OTC</v>
      </c>
      <c r="J6126" t="str">
        <f t="shared" si="95"/>
        <v>TYLENOL</v>
      </c>
      <c r="K6126" t="str">
        <f>VLOOKUP($A6126&amp;$C6126&amp;$B6126,Mapping!$C:$G,5,0)</f>
        <v>OTC</v>
      </c>
      <c r="L6126" t="str">
        <f>VLOOKUP(J6126&amp;H6126,Mapping!J:K,2,0)</f>
        <v>Other OTC Products</v>
      </c>
      <c r="M6126" t="str">
        <f>IF(OR(I6126="PIZ BUIN",I6126="LISTERINE"),VLOOKUP(E6126,MAPEO!C:D,2,0)&amp;" "&amp;H6126,VLOOKUP(E6126,MAPEO!C:D,2,0))</f>
        <v>Tylenol</v>
      </c>
      <c r="N6126" t="str">
        <f>VLOOKUP(F6126,MD!A:B,2,0)</f>
        <v>YTD 2015</v>
      </c>
    </row>
    <row r="6127" spans="1:14">
      <c r="A6127" t="s">
        <v>133</v>
      </c>
      <c r="B6127" t="s">
        <v>0</v>
      </c>
      <c r="C6127" t="s">
        <v>278</v>
      </c>
      <c r="D6127" t="s">
        <v>278</v>
      </c>
      <c r="E6127" t="s">
        <v>278</v>
      </c>
      <c r="F6127" t="s">
        <v>101</v>
      </c>
      <c r="G6127" s="3">
        <v>-17.489999999999998</v>
      </c>
      <c r="H6127" s="3" t="str">
        <f>VLOOKUP($A6127&amp;$C6127&amp;$B6127,Mapping!$C:$G,3,0)</f>
        <v>PHARMA</v>
      </c>
      <c r="I6127" t="str">
        <f>VLOOKUP($A6127&amp;$C6127&amp;$B6127,Mapping!$C:$G,4,0)</f>
        <v>Other OTC</v>
      </c>
      <c r="J6127" t="str">
        <f t="shared" si="95"/>
        <v>TYLENOL</v>
      </c>
      <c r="K6127" t="str">
        <f>VLOOKUP($A6127&amp;$C6127&amp;$B6127,Mapping!$C:$G,5,0)</f>
        <v>OTC</v>
      </c>
      <c r="L6127" t="str">
        <f>VLOOKUP(J6127&amp;H6127,Mapping!J:K,2,0)</f>
        <v>Other OTC Products</v>
      </c>
      <c r="M6127" t="str">
        <f>IF(OR(I6127="PIZ BUIN",I6127="LISTERINE"),VLOOKUP(E6127,MAPEO!C:D,2,0)&amp;" "&amp;H6127,VLOOKUP(E6127,MAPEO!C:D,2,0))</f>
        <v>Tylenol</v>
      </c>
      <c r="N6127" t="str">
        <f>VLOOKUP(F6127,MD!A:B,2,0)</f>
        <v>YTD 2015</v>
      </c>
    </row>
    <row r="6128" spans="1:14">
      <c r="A6128" t="s">
        <v>133</v>
      </c>
      <c r="B6128" t="s">
        <v>0</v>
      </c>
      <c r="C6128" t="s">
        <v>278</v>
      </c>
      <c r="D6128" t="s">
        <v>278</v>
      </c>
      <c r="E6128" t="s">
        <v>278</v>
      </c>
      <c r="F6128" t="s">
        <v>104</v>
      </c>
      <c r="G6128" s="3">
        <v>-33.840000000000003</v>
      </c>
      <c r="H6128" s="3" t="str">
        <f>VLOOKUP($A6128&amp;$C6128&amp;$B6128,Mapping!$C:$G,3,0)</f>
        <v>PHARMA</v>
      </c>
      <c r="I6128" t="str">
        <f>VLOOKUP($A6128&amp;$C6128&amp;$B6128,Mapping!$C:$G,4,0)</f>
        <v>Other OTC</v>
      </c>
      <c r="J6128" t="str">
        <f t="shared" si="95"/>
        <v>TYLENOL</v>
      </c>
      <c r="K6128" t="str">
        <f>VLOOKUP($A6128&amp;$C6128&amp;$B6128,Mapping!$C:$G,5,0)</f>
        <v>OTC</v>
      </c>
      <c r="L6128" t="str">
        <f>VLOOKUP(J6128&amp;H6128,Mapping!J:K,2,0)</f>
        <v>Other OTC Products</v>
      </c>
      <c r="M6128" t="str">
        <f>IF(OR(I6128="PIZ BUIN",I6128="LISTERINE"),VLOOKUP(E6128,MAPEO!C:D,2,0)&amp;" "&amp;H6128,VLOOKUP(E6128,MAPEO!C:D,2,0))</f>
        <v>Tylenol</v>
      </c>
      <c r="N6128" t="str">
        <f>VLOOKUP(F6128,MD!A:B,2,0)</f>
        <v>YTD 2015</v>
      </c>
    </row>
    <row r="6129" spans="1:14">
      <c r="A6129" t="s">
        <v>133</v>
      </c>
      <c r="B6129" t="s">
        <v>0</v>
      </c>
      <c r="C6129" t="s">
        <v>278</v>
      </c>
      <c r="D6129" t="s">
        <v>278</v>
      </c>
      <c r="E6129" t="s">
        <v>278</v>
      </c>
      <c r="F6129" t="s">
        <v>105</v>
      </c>
      <c r="G6129" s="3">
        <v>219.67</v>
      </c>
      <c r="H6129" s="3" t="str">
        <f>VLOOKUP($A6129&amp;$C6129&amp;$B6129,Mapping!$C:$G,3,0)</f>
        <v>PHARMA</v>
      </c>
      <c r="I6129" t="str">
        <f>VLOOKUP($A6129&amp;$C6129&amp;$B6129,Mapping!$C:$G,4,0)</f>
        <v>Other OTC</v>
      </c>
      <c r="J6129" t="str">
        <f t="shared" si="95"/>
        <v>TYLENOL</v>
      </c>
      <c r="K6129" t="str">
        <f>VLOOKUP($A6129&amp;$C6129&amp;$B6129,Mapping!$C:$G,5,0)</f>
        <v>OTC</v>
      </c>
      <c r="L6129" t="str">
        <f>VLOOKUP(J6129&amp;H6129,Mapping!J:K,2,0)</f>
        <v>Other OTC Products</v>
      </c>
      <c r="M6129" t="str">
        <f>IF(OR(I6129="PIZ BUIN",I6129="LISTERINE"),VLOOKUP(E6129,MAPEO!C:D,2,0)&amp;" "&amp;H6129,VLOOKUP(E6129,MAPEO!C:D,2,0))</f>
        <v>Tylenol</v>
      </c>
      <c r="N6129" t="str">
        <f>VLOOKUP(F6129,MD!A:B,2,0)</f>
        <v>YTD 2015</v>
      </c>
    </row>
    <row r="6130" spans="1:14">
      <c r="A6130" t="s">
        <v>133</v>
      </c>
      <c r="B6130" t="s">
        <v>0</v>
      </c>
      <c r="C6130" t="s">
        <v>278</v>
      </c>
      <c r="D6130" t="s">
        <v>278</v>
      </c>
      <c r="E6130" t="s">
        <v>278</v>
      </c>
      <c r="F6130" t="s">
        <v>106</v>
      </c>
      <c r="G6130" s="3">
        <v>-2.59</v>
      </c>
      <c r="H6130" s="3" t="str">
        <f>VLOOKUP($A6130&amp;$C6130&amp;$B6130,Mapping!$C:$G,3,0)</f>
        <v>PHARMA</v>
      </c>
      <c r="I6130" t="str">
        <f>VLOOKUP($A6130&amp;$C6130&amp;$B6130,Mapping!$C:$G,4,0)</f>
        <v>Other OTC</v>
      </c>
      <c r="J6130" t="str">
        <f t="shared" si="95"/>
        <v>TYLENOL</v>
      </c>
      <c r="K6130" t="str">
        <f>VLOOKUP($A6130&amp;$C6130&amp;$B6130,Mapping!$C:$G,5,0)</f>
        <v>OTC</v>
      </c>
      <c r="L6130" t="str">
        <f>VLOOKUP(J6130&amp;H6130,Mapping!J:K,2,0)</f>
        <v>Other OTC Products</v>
      </c>
      <c r="M6130" t="str">
        <f>IF(OR(I6130="PIZ BUIN",I6130="LISTERINE"),VLOOKUP(E6130,MAPEO!C:D,2,0)&amp;" "&amp;H6130,VLOOKUP(E6130,MAPEO!C:D,2,0))</f>
        <v>Tylenol</v>
      </c>
      <c r="N6130" t="str">
        <f>VLOOKUP(F6130,MD!A:B,2,0)</f>
        <v>YTD 2015</v>
      </c>
    </row>
    <row r="6131" spans="1:14">
      <c r="A6131" t="s">
        <v>133</v>
      </c>
      <c r="B6131" t="s">
        <v>0</v>
      </c>
      <c r="C6131" t="s">
        <v>278</v>
      </c>
      <c r="D6131" t="s">
        <v>278</v>
      </c>
      <c r="E6131" t="s">
        <v>278</v>
      </c>
      <c r="F6131" t="s">
        <v>108</v>
      </c>
      <c r="G6131" s="3">
        <v>-16.25</v>
      </c>
      <c r="H6131" s="3" t="str">
        <f>VLOOKUP($A6131&amp;$C6131&amp;$B6131,Mapping!$C:$G,3,0)</f>
        <v>PHARMA</v>
      </c>
      <c r="I6131" t="str">
        <f>VLOOKUP($A6131&amp;$C6131&amp;$B6131,Mapping!$C:$G,4,0)</f>
        <v>Other OTC</v>
      </c>
      <c r="J6131" t="str">
        <f t="shared" si="95"/>
        <v>TYLENOL</v>
      </c>
      <c r="K6131" t="str">
        <f>VLOOKUP($A6131&amp;$C6131&amp;$B6131,Mapping!$C:$G,5,0)</f>
        <v>OTC</v>
      </c>
      <c r="L6131" t="str">
        <f>VLOOKUP(J6131&amp;H6131,Mapping!J:K,2,0)</f>
        <v>Other OTC Products</v>
      </c>
      <c r="M6131" t="str">
        <f>IF(OR(I6131="PIZ BUIN",I6131="LISTERINE"),VLOOKUP(E6131,MAPEO!C:D,2,0)&amp;" "&amp;H6131,VLOOKUP(E6131,MAPEO!C:D,2,0))</f>
        <v>Tylenol</v>
      </c>
      <c r="N6131">
        <f>VLOOKUP(F6131,MD!A:B,2,0)</f>
        <v>0</v>
      </c>
    </row>
    <row r="6132" spans="1:14">
      <c r="A6132" t="s">
        <v>133</v>
      </c>
      <c r="B6132" t="s">
        <v>0</v>
      </c>
      <c r="C6132" t="s">
        <v>278</v>
      </c>
      <c r="D6132" t="s">
        <v>278</v>
      </c>
      <c r="E6132" t="s">
        <v>278</v>
      </c>
      <c r="F6132" t="s">
        <v>109</v>
      </c>
      <c r="G6132" s="3">
        <v>-17.989999999999998</v>
      </c>
      <c r="H6132" s="3" t="str">
        <f>VLOOKUP($A6132&amp;$C6132&amp;$B6132,Mapping!$C:$G,3,0)</f>
        <v>PHARMA</v>
      </c>
      <c r="I6132" t="str">
        <f>VLOOKUP($A6132&amp;$C6132&amp;$B6132,Mapping!$C:$G,4,0)</f>
        <v>Other OTC</v>
      </c>
      <c r="J6132" t="str">
        <f t="shared" si="95"/>
        <v>TYLENOL</v>
      </c>
      <c r="K6132" t="str">
        <f>VLOOKUP($A6132&amp;$C6132&amp;$B6132,Mapping!$C:$G,5,0)</f>
        <v>OTC</v>
      </c>
      <c r="L6132" t="str">
        <f>VLOOKUP(J6132&amp;H6132,Mapping!J:K,2,0)</f>
        <v>Other OTC Products</v>
      </c>
      <c r="M6132" t="str">
        <f>IF(OR(I6132="PIZ BUIN",I6132="LISTERINE"),VLOOKUP(E6132,MAPEO!C:D,2,0)&amp;" "&amp;H6132,VLOOKUP(E6132,MAPEO!C:D,2,0))</f>
        <v>Tylenol</v>
      </c>
      <c r="N6132">
        <f>VLOOKUP(F6132,MD!A:B,2,0)</f>
        <v>0</v>
      </c>
    </row>
    <row r="6133" spans="1:14">
      <c r="A6133" t="s">
        <v>133</v>
      </c>
      <c r="B6133" t="s">
        <v>0</v>
      </c>
      <c r="C6133" t="s">
        <v>278</v>
      </c>
      <c r="D6133" t="s">
        <v>278</v>
      </c>
      <c r="E6133" t="s">
        <v>278</v>
      </c>
      <c r="F6133" t="s">
        <v>110</v>
      </c>
      <c r="G6133" s="3">
        <v>-7.5</v>
      </c>
      <c r="H6133" s="3" t="str">
        <f>VLOOKUP($A6133&amp;$C6133&amp;$B6133,Mapping!$C:$G,3,0)</f>
        <v>PHARMA</v>
      </c>
      <c r="I6133" t="str">
        <f>VLOOKUP($A6133&amp;$C6133&amp;$B6133,Mapping!$C:$G,4,0)</f>
        <v>Other OTC</v>
      </c>
      <c r="J6133" t="str">
        <f t="shared" ref="J6133:J6196" si="96">IF(OR(C6133="ROC",C6133="COMPEED"),E6133,D6133)</f>
        <v>TYLENOL</v>
      </c>
      <c r="K6133" t="str">
        <f>VLOOKUP($A6133&amp;$C6133&amp;$B6133,Mapping!$C:$G,5,0)</f>
        <v>OTC</v>
      </c>
      <c r="L6133" t="str">
        <f>VLOOKUP(J6133&amp;H6133,Mapping!J:K,2,0)</f>
        <v>Other OTC Products</v>
      </c>
      <c r="M6133" t="str">
        <f>IF(OR(I6133="PIZ BUIN",I6133="LISTERINE"),VLOOKUP(E6133,MAPEO!C:D,2,0)&amp;" "&amp;H6133,VLOOKUP(E6133,MAPEO!C:D,2,0))</f>
        <v>Tylenol</v>
      </c>
      <c r="N6133">
        <f>VLOOKUP(F6133,MD!A:B,2,0)</f>
        <v>0</v>
      </c>
    </row>
    <row r="6134" spans="1:14">
      <c r="A6134" t="s">
        <v>133</v>
      </c>
      <c r="B6134" t="s">
        <v>0</v>
      </c>
      <c r="C6134" t="s">
        <v>278</v>
      </c>
      <c r="D6134" t="s">
        <v>278</v>
      </c>
      <c r="E6134" t="s">
        <v>278</v>
      </c>
      <c r="F6134" t="s">
        <v>111</v>
      </c>
      <c r="G6134" s="3">
        <v>-4.9400000000000004</v>
      </c>
      <c r="H6134" s="3" t="str">
        <f>VLOOKUP($A6134&amp;$C6134&amp;$B6134,Mapping!$C:$G,3,0)</f>
        <v>PHARMA</v>
      </c>
      <c r="I6134" t="str">
        <f>VLOOKUP($A6134&amp;$C6134&amp;$B6134,Mapping!$C:$G,4,0)</f>
        <v>Other OTC</v>
      </c>
      <c r="J6134" t="str">
        <f t="shared" si="96"/>
        <v>TYLENOL</v>
      </c>
      <c r="K6134" t="str">
        <f>VLOOKUP($A6134&amp;$C6134&amp;$B6134,Mapping!$C:$G,5,0)</f>
        <v>OTC</v>
      </c>
      <c r="L6134" t="str">
        <f>VLOOKUP(J6134&amp;H6134,Mapping!J:K,2,0)</f>
        <v>Other OTC Products</v>
      </c>
      <c r="M6134" t="str">
        <f>IF(OR(I6134="PIZ BUIN",I6134="LISTERINE"),VLOOKUP(E6134,MAPEO!C:D,2,0)&amp;" "&amp;H6134,VLOOKUP(E6134,MAPEO!C:D,2,0))</f>
        <v>Tylenol</v>
      </c>
      <c r="N6134">
        <f>VLOOKUP(F6134,MD!A:B,2,0)</f>
        <v>0</v>
      </c>
    </row>
    <row r="6135" spans="1:14">
      <c r="A6135" t="s">
        <v>133</v>
      </c>
      <c r="B6135" t="s">
        <v>0</v>
      </c>
      <c r="C6135" t="s">
        <v>278</v>
      </c>
      <c r="D6135" t="s">
        <v>278</v>
      </c>
      <c r="E6135" t="s">
        <v>278</v>
      </c>
      <c r="F6135" t="s">
        <v>114</v>
      </c>
      <c r="G6135" s="3">
        <v>0.03</v>
      </c>
      <c r="H6135" s="3" t="str">
        <f>VLOOKUP($A6135&amp;$C6135&amp;$B6135,Mapping!$C:$G,3,0)</f>
        <v>PHARMA</v>
      </c>
      <c r="I6135" t="str">
        <f>VLOOKUP($A6135&amp;$C6135&amp;$B6135,Mapping!$C:$G,4,0)</f>
        <v>Other OTC</v>
      </c>
      <c r="J6135" t="str">
        <f t="shared" si="96"/>
        <v>TYLENOL</v>
      </c>
      <c r="K6135" t="str">
        <f>VLOOKUP($A6135&amp;$C6135&amp;$B6135,Mapping!$C:$G,5,0)</f>
        <v>OTC</v>
      </c>
      <c r="L6135" t="str">
        <f>VLOOKUP(J6135&amp;H6135,Mapping!J:K,2,0)</f>
        <v>Other OTC Products</v>
      </c>
      <c r="M6135" t="str">
        <f>IF(OR(I6135="PIZ BUIN",I6135="LISTERINE"),VLOOKUP(E6135,MAPEO!C:D,2,0)&amp;" "&amp;H6135,VLOOKUP(E6135,MAPEO!C:D,2,0))</f>
        <v>Tylenol</v>
      </c>
      <c r="N6135">
        <f>VLOOKUP(F6135,MD!A:B,2,0)</f>
        <v>0</v>
      </c>
    </row>
    <row r="6136" spans="1:14">
      <c r="A6136" t="s">
        <v>133</v>
      </c>
      <c r="B6136" t="s">
        <v>0</v>
      </c>
      <c r="C6136" t="s">
        <v>282</v>
      </c>
      <c r="D6136" t="s">
        <v>282</v>
      </c>
      <c r="E6136" t="s">
        <v>282</v>
      </c>
      <c r="F6136" t="s">
        <v>483</v>
      </c>
      <c r="G6136" s="3">
        <v>-7.25</v>
      </c>
      <c r="H6136" s="3" t="str">
        <f>VLOOKUP($A6136&amp;$C6136&amp;$B6136,Mapping!$C:$G,3,0)</f>
        <v>PHARMA</v>
      </c>
      <c r="I6136" t="str">
        <f>VLOOKUP($A6136&amp;$C6136&amp;$B6136,Mapping!$C:$G,4,0)</f>
        <v>VISINE</v>
      </c>
      <c r="J6136" t="str">
        <f t="shared" si="96"/>
        <v>VISINE</v>
      </c>
      <c r="K6136" t="str">
        <f>VLOOKUP($A6136&amp;$C6136&amp;$B6136,Mapping!$C:$G,5,0)</f>
        <v>Oral &amp; Topical</v>
      </c>
      <c r="L6136" t="str">
        <f>VLOOKUP(J6136&amp;H6136,Mapping!J:K,2,0)</f>
        <v>Eye Care</v>
      </c>
      <c r="M6136" t="str">
        <f>IF(OR(I6136="PIZ BUIN",I6136="LISTERINE"),VLOOKUP(E6136,MAPEO!C:D,2,0)&amp;" "&amp;H6136,VLOOKUP(E6136,MAPEO!C:D,2,0))</f>
        <v>Other OTC products</v>
      </c>
      <c r="N6136">
        <f>VLOOKUP(F6136,MD!A:B,2,0)</f>
        <v>0</v>
      </c>
    </row>
    <row r="6137" spans="1:14">
      <c r="A6137" t="s">
        <v>133</v>
      </c>
      <c r="B6137" t="s">
        <v>0</v>
      </c>
      <c r="C6137" t="s">
        <v>282</v>
      </c>
      <c r="D6137" t="s">
        <v>282</v>
      </c>
      <c r="E6137" t="s">
        <v>282</v>
      </c>
      <c r="F6137" t="s">
        <v>484</v>
      </c>
      <c r="G6137" s="3">
        <v>-135.25</v>
      </c>
      <c r="H6137" s="3" t="str">
        <f>VLOOKUP($A6137&amp;$C6137&amp;$B6137,Mapping!$C:$G,3,0)</f>
        <v>PHARMA</v>
      </c>
      <c r="I6137" t="str">
        <f>VLOOKUP($A6137&amp;$C6137&amp;$B6137,Mapping!$C:$G,4,0)</f>
        <v>VISINE</v>
      </c>
      <c r="J6137" t="str">
        <f t="shared" si="96"/>
        <v>VISINE</v>
      </c>
      <c r="K6137" t="str">
        <f>VLOOKUP($A6137&amp;$C6137&amp;$B6137,Mapping!$C:$G,5,0)</f>
        <v>Oral &amp; Topical</v>
      </c>
      <c r="L6137" t="str">
        <f>VLOOKUP(J6137&amp;H6137,Mapping!J:K,2,0)</f>
        <v>Eye Care</v>
      </c>
      <c r="M6137" t="str">
        <f>IF(OR(I6137="PIZ BUIN",I6137="LISTERINE"),VLOOKUP(E6137,MAPEO!C:D,2,0)&amp;" "&amp;H6137,VLOOKUP(E6137,MAPEO!C:D,2,0))</f>
        <v>Other OTC products</v>
      </c>
      <c r="N6137">
        <f>VLOOKUP(F6137,MD!A:B,2,0)</f>
        <v>0</v>
      </c>
    </row>
    <row r="6138" spans="1:14">
      <c r="A6138" t="s">
        <v>133</v>
      </c>
      <c r="B6138" t="s">
        <v>0</v>
      </c>
      <c r="C6138" t="s">
        <v>282</v>
      </c>
      <c r="D6138" t="s">
        <v>282</v>
      </c>
      <c r="E6138" t="s">
        <v>282</v>
      </c>
      <c r="F6138" t="s">
        <v>485</v>
      </c>
      <c r="G6138" s="3">
        <v>-16.920000000000002</v>
      </c>
      <c r="H6138" s="3" t="str">
        <f>VLOOKUP($A6138&amp;$C6138&amp;$B6138,Mapping!$C:$G,3,0)</f>
        <v>PHARMA</v>
      </c>
      <c r="I6138" t="str">
        <f>VLOOKUP($A6138&amp;$C6138&amp;$B6138,Mapping!$C:$G,4,0)</f>
        <v>VISINE</v>
      </c>
      <c r="J6138" t="str">
        <f t="shared" si="96"/>
        <v>VISINE</v>
      </c>
      <c r="K6138" t="str">
        <f>VLOOKUP($A6138&amp;$C6138&amp;$B6138,Mapping!$C:$G,5,0)</f>
        <v>Oral &amp; Topical</v>
      </c>
      <c r="L6138" t="str">
        <f>VLOOKUP(J6138&amp;H6138,Mapping!J:K,2,0)</f>
        <v>Eye Care</v>
      </c>
      <c r="M6138" t="str">
        <f>IF(OR(I6138="PIZ BUIN",I6138="LISTERINE"),VLOOKUP(E6138,MAPEO!C:D,2,0)&amp;" "&amp;H6138,VLOOKUP(E6138,MAPEO!C:D,2,0))</f>
        <v>Other OTC products</v>
      </c>
      <c r="N6138">
        <f>VLOOKUP(F6138,MD!A:B,2,0)</f>
        <v>0</v>
      </c>
    </row>
    <row r="6139" spans="1:14">
      <c r="A6139" t="s">
        <v>133</v>
      </c>
      <c r="B6139" t="s">
        <v>0</v>
      </c>
      <c r="C6139" t="s">
        <v>282</v>
      </c>
      <c r="D6139" t="s">
        <v>282</v>
      </c>
      <c r="E6139" t="s">
        <v>282</v>
      </c>
      <c r="F6139" t="s">
        <v>486</v>
      </c>
      <c r="G6139" s="3">
        <v>-3.96</v>
      </c>
      <c r="H6139" s="3" t="str">
        <f>VLOOKUP($A6139&amp;$C6139&amp;$B6139,Mapping!$C:$G,3,0)</f>
        <v>PHARMA</v>
      </c>
      <c r="I6139" t="str">
        <f>VLOOKUP($A6139&amp;$C6139&amp;$B6139,Mapping!$C:$G,4,0)</f>
        <v>VISINE</v>
      </c>
      <c r="J6139" t="str">
        <f t="shared" si="96"/>
        <v>VISINE</v>
      </c>
      <c r="K6139" t="str">
        <f>VLOOKUP($A6139&amp;$C6139&amp;$B6139,Mapping!$C:$G,5,0)</f>
        <v>Oral &amp; Topical</v>
      </c>
      <c r="L6139" t="str">
        <f>VLOOKUP(J6139&amp;H6139,Mapping!J:K,2,0)</f>
        <v>Eye Care</v>
      </c>
      <c r="M6139" t="str">
        <f>IF(OR(I6139="PIZ BUIN",I6139="LISTERINE"),VLOOKUP(E6139,MAPEO!C:D,2,0)&amp;" "&amp;H6139,VLOOKUP(E6139,MAPEO!C:D,2,0))</f>
        <v>Other OTC products</v>
      </c>
      <c r="N6139">
        <f>VLOOKUP(F6139,MD!A:B,2,0)</f>
        <v>0</v>
      </c>
    </row>
    <row r="6140" spans="1:14">
      <c r="A6140" t="s">
        <v>133</v>
      </c>
      <c r="B6140" t="s">
        <v>0</v>
      </c>
      <c r="C6140" t="s">
        <v>282</v>
      </c>
      <c r="D6140" t="s">
        <v>282</v>
      </c>
      <c r="E6140" t="s">
        <v>282</v>
      </c>
      <c r="F6140" t="s">
        <v>487</v>
      </c>
      <c r="G6140" s="3">
        <v>11.19</v>
      </c>
      <c r="H6140" s="3" t="str">
        <f>VLOOKUP($A6140&amp;$C6140&amp;$B6140,Mapping!$C:$G,3,0)</f>
        <v>PHARMA</v>
      </c>
      <c r="I6140" t="str">
        <f>VLOOKUP($A6140&amp;$C6140&amp;$B6140,Mapping!$C:$G,4,0)</f>
        <v>VISINE</v>
      </c>
      <c r="J6140" t="str">
        <f t="shared" si="96"/>
        <v>VISINE</v>
      </c>
      <c r="K6140" t="str">
        <f>VLOOKUP($A6140&amp;$C6140&amp;$B6140,Mapping!$C:$G,5,0)</f>
        <v>Oral &amp; Topical</v>
      </c>
      <c r="L6140" t="str">
        <f>VLOOKUP(J6140&amp;H6140,Mapping!J:K,2,0)</f>
        <v>Eye Care</v>
      </c>
      <c r="M6140" t="str">
        <f>IF(OR(I6140="PIZ BUIN",I6140="LISTERINE"),VLOOKUP(E6140,MAPEO!C:D,2,0)&amp;" "&amp;H6140,VLOOKUP(E6140,MAPEO!C:D,2,0))</f>
        <v>Other OTC products</v>
      </c>
      <c r="N6140">
        <f>VLOOKUP(F6140,MD!A:B,2,0)</f>
        <v>0</v>
      </c>
    </row>
    <row r="6141" spans="1:14">
      <c r="A6141" t="s">
        <v>133</v>
      </c>
      <c r="B6141" t="s">
        <v>0</v>
      </c>
      <c r="C6141" t="s">
        <v>282</v>
      </c>
      <c r="D6141" t="s">
        <v>282</v>
      </c>
      <c r="E6141" t="s">
        <v>282</v>
      </c>
      <c r="F6141" t="s">
        <v>488</v>
      </c>
      <c r="G6141" s="3">
        <v>-13.26</v>
      </c>
      <c r="H6141" s="3" t="str">
        <f>VLOOKUP($A6141&amp;$C6141&amp;$B6141,Mapping!$C:$G,3,0)</f>
        <v>PHARMA</v>
      </c>
      <c r="I6141" t="str">
        <f>VLOOKUP($A6141&amp;$C6141&amp;$B6141,Mapping!$C:$G,4,0)</f>
        <v>VISINE</v>
      </c>
      <c r="J6141" t="str">
        <f t="shared" si="96"/>
        <v>VISINE</v>
      </c>
      <c r="K6141" t="str">
        <f>VLOOKUP($A6141&amp;$C6141&amp;$B6141,Mapping!$C:$G,5,0)</f>
        <v>Oral &amp; Topical</v>
      </c>
      <c r="L6141" t="str">
        <f>VLOOKUP(J6141&amp;H6141,Mapping!J:K,2,0)</f>
        <v>Eye Care</v>
      </c>
      <c r="M6141" t="str">
        <f>IF(OR(I6141="PIZ BUIN",I6141="LISTERINE"),VLOOKUP(E6141,MAPEO!C:D,2,0)&amp;" "&amp;H6141,VLOOKUP(E6141,MAPEO!C:D,2,0))</f>
        <v>Other OTC products</v>
      </c>
      <c r="N6141">
        <f>VLOOKUP(F6141,MD!A:B,2,0)</f>
        <v>0</v>
      </c>
    </row>
    <row r="6142" spans="1:14">
      <c r="A6142" t="s">
        <v>133</v>
      </c>
      <c r="B6142" t="s">
        <v>0</v>
      </c>
      <c r="C6142" t="s">
        <v>282</v>
      </c>
      <c r="D6142" t="s">
        <v>282</v>
      </c>
      <c r="E6142" t="s">
        <v>282</v>
      </c>
      <c r="F6142" t="s">
        <v>490</v>
      </c>
      <c r="G6142" s="3">
        <v>53.9</v>
      </c>
      <c r="H6142" s="3" t="str">
        <f>VLOOKUP($A6142&amp;$C6142&amp;$B6142,Mapping!$C:$G,3,0)</f>
        <v>PHARMA</v>
      </c>
      <c r="I6142" t="str">
        <f>VLOOKUP($A6142&amp;$C6142&amp;$B6142,Mapping!$C:$G,4,0)</f>
        <v>VISINE</v>
      </c>
      <c r="J6142" t="str">
        <f t="shared" si="96"/>
        <v>VISINE</v>
      </c>
      <c r="K6142" t="str">
        <f>VLOOKUP($A6142&amp;$C6142&amp;$B6142,Mapping!$C:$G,5,0)</f>
        <v>Oral &amp; Topical</v>
      </c>
      <c r="L6142" t="str">
        <f>VLOOKUP(J6142&amp;H6142,Mapping!J:K,2,0)</f>
        <v>Eye Care</v>
      </c>
      <c r="M6142" t="str">
        <f>IF(OR(I6142="PIZ BUIN",I6142="LISTERINE"),VLOOKUP(E6142,MAPEO!C:D,2,0)&amp;" "&amp;H6142,VLOOKUP(E6142,MAPEO!C:D,2,0))</f>
        <v>Other OTC products</v>
      </c>
      <c r="N6142">
        <f>VLOOKUP(F6142,MD!A:B,2,0)</f>
        <v>0</v>
      </c>
    </row>
    <row r="6143" spans="1:14">
      <c r="A6143" t="s">
        <v>133</v>
      </c>
      <c r="B6143" t="s">
        <v>0</v>
      </c>
      <c r="C6143" t="s">
        <v>282</v>
      </c>
      <c r="D6143" t="s">
        <v>282</v>
      </c>
      <c r="E6143" t="s">
        <v>282</v>
      </c>
      <c r="F6143" t="s">
        <v>491</v>
      </c>
      <c r="G6143" s="3">
        <v>-6.9</v>
      </c>
      <c r="H6143" s="3" t="str">
        <f>VLOOKUP($A6143&amp;$C6143&amp;$B6143,Mapping!$C:$G,3,0)</f>
        <v>PHARMA</v>
      </c>
      <c r="I6143" t="str">
        <f>VLOOKUP($A6143&amp;$C6143&amp;$B6143,Mapping!$C:$G,4,0)</f>
        <v>VISINE</v>
      </c>
      <c r="J6143" t="str">
        <f t="shared" si="96"/>
        <v>VISINE</v>
      </c>
      <c r="K6143" t="str">
        <f>VLOOKUP($A6143&amp;$C6143&amp;$B6143,Mapping!$C:$G,5,0)</f>
        <v>Oral &amp; Topical</v>
      </c>
      <c r="L6143" t="str">
        <f>VLOOKUP(J6143&amp;H6143,Mapping!J:K,2,0)</f>
        <v>Eye Care</v>
      </c>
      <c r="M6143" t="str">
        <f>IF(OR(I6143="PIZ BUIN",I6143="LISTERINE"),VLOOKUP(E6143,MAPEO!C:D,2,0)&amp;" "&amp;H6143,VLOOKUP(E6143,MAPEO!C:D,2,0))</f>
        <v>Other OTC products</v>
      </c>
      <c r="N6143">
        <f>VLOOKUP(F6143,MD!A:B,2,0)</f>
        <v>0</v>
      </c>
    </row>
    <row r="6144" spans="1:14">
      <c r="A6144" t="s">
        <v>133</v>
      </c>
      <c r="B6144" t="s">
        <v>0</v>
      </c>
      <c r="C6144" t="s">
        <v>282</v>
      </c>
      <c r="D6144" t="s">
        <v>282</v>
      </c>
      <c r="E6144" t="s">
        <v>282</v>
      </c>
      <c r="F6144" t="s">
        <v>493</v>
      </c>
      <c r="G6144" s="3">
        <v>-97.13</v>
      </c>
      <c r="H6144" s="3" t="str">
        <f>VLOOKUP($A6144&amp;$C6144&amp;$B6144,Mapping!$C:$G,3,0)</f>
        <v>PHARMA</v>
      </c>
      <c r="I6144" t="str">
        <f>VLOOKUP($A6144&amp;$C6144&amp;$B6144,Mapping!$C:$G,4,0)</f>
        <v>VISINE</v>
      </c>
      <c r="J6144" t="str">
        <f t="shared" si="96"/>
        <v>VISINE</v>
      </c>
      <c r="K6144" t="str">
        <f>VLOOKUP($A6144&amp;$C6144&amp;$B6144,Mapping!$C:$G,5,0)</f>
        <v>Oral &amp; Topical</v>
      </c>
      <c r="L6144" t="str">
        <f>VLOOKUP(J6144&amp;H6144,Mapping!J:K,2,0)</f>
        <v>Eye Care</v>
      </c>
      <c r="M6144" t="str">
        <f>IF(OR(I6144="PIZ BUIN",I6144="LISTERINE"),VLOOKUP(E6144,MAPEO!C:D,2,0)&amp;" "&amp;H6144,VLOOKUP(E6144,MAPEO!C:D,2,0))</f>
        <v>Other OTC products</v>
      </c>
      <c r="N6144">
        <f>VLOOKUP(F6144,MD!A:B,2,0)</f>
        <v>0</v>
      </c>
    </row>
    <row r="6145" spans="1:14">
      <c r="A6145" t="s">
        <v>133</v>
      </c>
      <c r="B6145" t="s">
        <v>0</v>
      </c>
      <c r="C6145" t="s">
        <v>282</v>
      </c>
      <c r="D6145" t="s">
        <v>282</v>
      </c>
      <c r="E6145" t="s">
        <v>282</v>
      </c>
      <c r="F6145" t="s">
        <v>97</v>
      </c>
      <c r="G6145" s="3">
        <v>3.07</v>
      </c>
      <c r="H6145" s="3" t="str">
        <f>VLOOKUP($A6145&amp;$C6145&amp;$B6145,Mapping!$C:$G,3,0)</f>
        <v>PHARMA</v>
      </c>
      <c r="I6145" t="str">
        <f>VLOOKUP($A6145&amp;$C6145&amp;$B6145,Mapping!$C:$G,4,0)</f>
        <v>VISINE</v>
      </c>
      <c r="J6145" t="str">
        <f t="shared" si="96"/>
        <v>VISINE</v>
      </c>
      <c r="K6145" t="str">
        <f>VLOOKUP($A6145&amp;$C6145&amp;$B6145,Mapping!$C:$G,5,0)</f>
        <v>Oral &amp; Topical</v>
      </c>
      <c r="L6145" t="str">
        <f>VLOOKUP(J6145&amp;H6145,Mapping!J:K,2,0)</f>
        <v>Eye Care</v>
      </c>
      <c r="M6145" t="str">
        <f>IF(OR(I6145="PIZ BUIN",I6145="LISTERINE"),VLOOKUP(E6145,MAPEO!C:D,2,0)&amp;" "&amp;H6145,VLOOKUP(E6145,MAPEO!C:D,2,0))</f>
        <v>Other OTC products</v>
      </c>
      <c r="N6145" t="str">
        <f>VLOOKUP(F6145,MD!A:B,2,0)</f>
        <v>YTD 2015</v>
      </c>
    </row>
    <row r="6146" spans="1:14">
      <c r="A6146" t="s">
        <v>133</v>
      </c>
      <c r="B6146" t="s">
        <v>0</v>
      </c>
      <c r="C6146" t="s">
        <v>282</v>
      </c>
      <c r="D6146" t="s">
        <v>282</v>
      </c>
      <c r="E6146" t="s">
        <v>282</v>
      </c>
      <c r="F6146" t="s">
        <v>105</v>
      </c>
      <c r="G6146" s="3">
        <v>33.61</v>
      </c>
      <c r="H6146" s="3" t="str">
        <f>VLOOKUP($A6146&amp;$C6146&amp;$B6146,Mapping!$C:$G,3,0)</f>
        <v>PHARMA</v>
      </c>
      <c r="I6146" t="str">
        <f>VLOOKUP($A6146&amp;$C6146&amp;$B6146,Mapping!$C:$G,4,0)</f>
        <v>VISINE</v>
      </c>
      <c r="J6146" t="str">
        <f t="shared" si="96"/>
        <v>VISINE</v>
      </c>
      <c r="K6146" t="str">
        <f>VLOOKUP($A6146&amp;$C6146&amp;$B6146,Mapping!$C:$G,5,0)</f>
        <v>Oral &amp; Topical</v>
      </c>
      <c r="L6146" t="str">
        <f>VLOOKUP(J6146&amp;H6146,Mapping!J:K,2,0)</f>
        <v>Eye Care</v>
      </c>
      <c r="M6146" t="str">
        <f>IF(OR(I6146="PIZ BUIN",I6146="LISTERINE"),VLOOKUP(E6146,MAPEO!C:D,2,0)&amp;" "&amp;H6146,VLOOKUP(E6146,MAPEO!C:D,2,0))</f>
        <v>Other OTC products</v>
      </c>
      <c r="N6146" t="str">
        <f>VLOOKUP(F6146,MD!A:B,2,0)</f>
        <v>YTD 2015</v>
      </c>
    </row>
    <row r="6147" spans="1:14">
      <c r="A6147" t="s">
        <v>133</v>
      </c>
      <c r="B6147" t="s">
        <v>0</v>
      </c>
      <c r="C6147" t="s">
        <v>282</v>
      </c>
      <c r="D6147" t="s">
        <v>282</v>
      </c>
      <c r="E6147" t="s">
        <v>282</v>
      </c>
      <c r="F6147" t="s">
        <v>109</v>
      </c>
      <c r="G6147" s="3">
        <v>-5.44</v>
      </c>
      <c r="H6147" s="3" t="str">
        <f>VLOOKUP($A6147&amp;$C6147&amp;$B6147,Mapping!$C:$G,3,0)</f>
        <v>PHARMA</v>
      </c>
      <c r="I6147" t="str">
        <f>VLOOKUP($A6147&amp;$C6147&amp;$B6147,Mapping!$C:$G,4,0)</f>
        <v>VISINE</v>
      </c>
      <c r="J6147" t="str">
        <f t="shared" si="96"/>
        <v>VISINE</v>
      </c>
      <c r="K6147" t="str">
        <f>VLOOKUP($A6147&amp;$C6147&amp;$B6147,Mapping!$C:$G,5,0)</f>
        <v>Oral &amp; Topical</v>
      </c>
      <c r="L6147" t="str">
        <f>VLOOKUP(J6147&amp;H6147,Mapping!J:K,2,0)</f>
        <v>Eye Care</v>
      </c>
      <c r="M6147" t="str">
        <f>IF(OR(I6147="PIZ BUIN",I6147="LISTERINE"),VLOOKUP(E6147,MAPEO!C:D,2,0)&amp;" "&amp;H6147,VLOOKUP(E6147,MAPEO!C:D,2,0))</f>
        <v>Other OTC products</v>
      </c>
      <c r="N6147">
        <f>VLOOKUP(F6147,MD!A:B,2,0)</f>
        <v>0</v>
      </c>
    </row>
    <row r="6148" spans="1:14">
      <c r="A6148" t="s">
        <v>133</v>
      </c>
      <c r="B6148" t="s">
        <v>0</v>
      </c>
      <c r="C6148" t="s">
        <v>282</v>
      </c>
      <c r="D6148" t="s">
        <v>282</v>
      </c>
      <c r="E6148" t="s">
        <v>282</v>
      </c>
      <c r="F6148" t="s">
        <v>111</v>
      </c>
      <c r="G6148" s="3">
        <v>-2</v>
      </c>
      <c r="H6148" s="3" t="str">
        <f>VLOOKUP($A6148&amp;$C6148&amp;$B6148,Mapping!$C:$G,3,0)</f>
        <v>PHARMA</v>
      </c>
      <c r="I6148" t="str">
        <f>VLOOKUP($A6148&amp;$C6148&amp;$B6148,Mapping!$C:$G,4,0)</f>
        <v>VISINE</v>
      </c>
      <c r="J6148" t="str">
        <f t="shared" si="96"/>
        <v>VISINE</v>
      </c>
      <c r="K6148" t="str">
        <f>VLOOKUP($A6148&amp;$C6148&amp;$B6148,Mapping!$C:$G,5,0)</f>
        <v>Oral &amp; Topical</v>
      </c>
      <c r="L6148" t="str">
        <f>VLOOKUP(J6148&amp;H6148,Mapping!J:K,2,0)</f>
        <v>Eye Care</v>
      </c>
      <c r="M6148" t="str">
        <f>IF(OR(I6148="PIZ BUIN",I6148="LISTERINE"),VLOOKUP(E6148,MAPEO!C:D,2,0)&amp;" "&amp;H6148,VLOOKUP(E6148,MAPEO!C:D,2,0))</f>
        <v>Other OTC products</v>
      </c>
      <c r="N6148">
        <f>VLOOKUP(F6148,MD!A:B,2,0)</f>
        <v>0</v>
      </c>
    </row>
    <row r="6149" spans="1:14">
      <c r="A6149" t="s">
        <v>133</v>
      </c>
      <c r="B6149" t="s">
        <v>0</v>
      </c>
      <c r="C6149" t="s">
        <v>282</v>
      </c>
      <c r="D6149" t="s">
        <v>282</v>
      </c>
      <c r="E6149" t="s">
        <v>282</v>
      </c>
      <c r="F6149" t="s">
        <v>115</v>
      </c>
      <c r="G6149" s="3">
        <v>-2.2999999999999998</v>
      </c>
      <c r="H6149" s="3" t="str">
        <f>VLOOKUP($A6149&amp;$C6149&amp;$B6149,Mapping!$C:$G,3,0)</f>
        <v>PHARMA</v>
      </c>
      <c r="I6149" t="str">
        <f>VLOOKUP($A6149&amp;$C6149&amp;$B6149,Mapping!$C:$G,4,0)</f>
        <v>VISINE</v>
      </c>
      <c r="J6149" t="str">
        <f t="shared" si="96"/>
        <v>VISINE</v>
      </c>
      <c r="K6149" t="str">
        <f>VLOOKUP($A6149&amp;$C6149&amp;$B6149,Mapping!$C:$G,5,0)</f>
        <v>Oral &amp; Topical</v>
      </c>
      <c r="L6149" t="str">
        <f>VLOOKUP(J6149&amp;H6149,Mapping!J:K,2,0)</f>
        <v>Eye Care</v>
      </c>
      <c r="M6149" t="str">
        <f>IF(OR(I6149="PIZ BUIN",I6149="LISTERINE"),VLOOKUP(E6149,MAPEO!C:D,2,0)&amp;" "&amp;H6149,VLOOKUP(E6149,MAPEO!C:D,2,0))</f>
        <v>Other OTC products</v>
      </c>
      <c r="N6149" t="str">
        <f>VLOOKUP(F6149,MD!A:B,2,0)</f>
        <v>YTD 2016</v>
      </c>
    </row>
    <row r="6150" spans="1:14">
      <c r="A6150" t="s">
        <v>133</v>
      </c>
      <c r="B6150" t="s">
        <v>0</v>
      </c>
      <c r="C6150" t="s">
        <v>286</v>
      </c>
      <c r="D6150" t="s">
        <v>461</v>
      </c>
      <c r="E6150" t="s">
        <v>461</v>
      </c>
      <c r="F6150" t="s">
        <v>482</v>
      </c>
      <c r="G6150" s="3">
        <v>-524.09</v>
      </c>
      <c r="H6150" s="3" t="str">
        <f>VLOOKUP($A6150&amp;$C6150&amp;$B6150,Mapping!$C:$G,3,0)</f>
        <v>PHARMA</v>
      </c>
      <c r="I6150" t="str">
        <f>VLOOKUP($A6150&amp;$C6150&amp;$B6150,Mapping!$C:$G,4,0)</f>
        <v>VISPRING</v>
      </c>
      <c r="J6150" t="str">
        <f t="shared" si="96"/>
        <v>VISPRING DISPLAY MIXTO</v>
      </c>
      <c r="K6150" t="str">
        <f>VLOOKUP($A6150&amp;$C6150&amp;$B6150,Mapping!$C:$G,5,0)</f>
        <v>Oral &amp; Topical</v>
      </c>
      <c r="L6150" t="str">
        <f>VLOOKUP(J6150&amp;H6150,Mapping!J:K,2,0)</f>
        <v>Eye Care</v>
      </c>
      <c r="M6150" t="str">
        <f>IF(OR(I6150="PIZ BUIN",I6150="LISTERINE"),VLOOKUP(E6150,MAPEO!C:D,2,0)&amp;" "&amp;H6150,VLOOKUP(E6150,MAPEO!C:D,2,0))</f>
        <v>Vispring</v>
      </c>
      <c r="N6150">
        <f>VLOOKUP(F6150,MD!A:B,2,0)</f>
        <v>0</v>
      </c>
    </row>
    <row r="6151" spans="1:14">
      <c r="A6151" t="s">
        <v>133</v>
      </c>
      <c r="B6151" t="s">
        <v>0</v>
      </c>
      <c r="C6151" t="s">
        <v>286</v>
      </c>
      <c r="D6151" t="s">
        <v>461</v>
      </c>
      <c r="E6151" t="s">
        <v>461</v>
      </c>
      <c r="F6151" t="s">
        <v>483</v>
      </c>
      <c r="G6151" s="3">
        <v>75498.64</v>
      </c>
      <c r="H6151" s="3" t="str">
        <f>VLOOKUP($A6151&amp;$C6151&amp;$B6151,Mapping!$C:$G,3,0)</f>
        <v>PHARMA</v>
      </c>
      <c r="I6151" t="str">
        <f>VLOOKUP($A6151&amp;$C6151&amp;$B6151,Mapping!$C:$G,4,0)</f>
        <v>VISPRING</v>
      </c>
      <c r="J6151" t="str">
        <f t="shared" si="96"/>
        <v>VISPRING DISPLAY MIXTO</v>
      </c>
      <c r="K6151" t="str">
        <f>VLOOKUP($A6151&amp;$C6151&amp;$B6151,Mapping!$C:$G,5,0)</f>
        <v>Oral &amp; Topical</v>
      </c>
      <c r="L6151" t="str">
        <f>VLOOKUP(J6151&amp;H6151,Mapping!J:K,2,0)</f>
        <v>Eye Care</v>
      </c>
      <c r="M6151" t="str">
        <f>IF(OR(I6151="PIZ BUIN",I6151="LISTERINE"),VLOOKUP(E6151,MAPEO!C:D,2,0)&amp;" "&amp;H6151,VLOOKUP(E6151,MAPEO!C:D,2,0))</f>
        <v>Vispring</v>
      </c>
      <c r="N6151">
        <f>VLOOKUP(F6151,MD!A:B,2,0)</f>
        <v>0</v>
      </c>
    </row>
    <row r="6152" spans="1:14">
      <c r="A6152" t="s">
        <v>133</v>
      </c>
      <c r="B6152" t="s">
        <v>0</v>
      </c>
      <c r="C6152" t="s">
        <v>286</v>
      </c>
      <c r="D6152" t="s">
        <v>461</v>
      </c>
      <c r="E6152" t="s">
        <v>461</v>
      </c>
      <c r="F6152" t="s">
        <v>484</v>
      </c>
      <c r="G6152" s="3">
        <v>140631.22</v>
      </c>
      <c r="H6152" s="3" t="str">
        <f>VLOOKUP($A6152&amp;$C6152&amp;$B6152,Mapping!$C:$G,3,0)</f>
        <v>PHARMA</v>
      </c>
      <c r="I6152" t="str">
        <f>VLOOKUP($A6152&amp;$C6152&amp;$B6152,Mapping!$C:$G,4,0)</f>
        <v>VISPRING</v>
      </c>
      <c r="J6152" t="str">
        <f t="shared" si="96"/>
        <v>VISPRING DISPLAY MIXTO</v>
      </c>
      <c r="K6152" t="str">
        <f>VLOOKUP($A6152&amp;$C6152&amp;$B6152,Mapping!$C:$G,5,0)</f>
        <v>Oral &amp; Topical</v>
      </c>
      <c r="L6152" t="str">
        <f>VLOOKUP(J6152&amp;H6152,Mapping!J:K,2,0)</f>
        <v>Eye Care</v>
      </c>
      <c r="M6152" t="str">
        <f>IF(OR(I6152="PIZ BUIN",I6152="LISTERINE"),VLOOKUP(E6152,MAPEO!C:D,2,0)&amp;" "&amp;H6152,VLOOKUP(E6152,MAPEO!C:D,2,0))</f>
        <v>Vispring</v>
      </c>
      <c r="N6152">
        <f>VLOOKUP(F6152,MD!A:B,2,0)</f>
        <v>0</v>
      </c>
    </row>
    <row r="6153" spans="1:14">
      <c r="A6153" t="s">
        <v>133</v>
      </c>
      <c r="B6153" t="s">
        <v>0</v>
      </c>
      <c r="C6153" t="s">
        <v>286</v>
      </c>
      <c r="D6153" t="s">
        <v>461</v>
      </c>
      <c r="E6153" t="s">
        <v>461</v>
      </c>
      <c r="F6153" t="s">
        <v>485</v>
      </c>
      <c r="G6153" s="3">
        <v>56849.24</v>
      </c>
      <c r="H6153" s="3" t="str">
        <f>VLOOKUP($A6153&amp;$C6153&amp;$B6153,Mapping!$C:$G,3,0)</f>
        <v>PHARMA</v>
      </c>
      <c r="I6153" t="str">
        <f>VLOOKUP($A6153&amp;$C6153&amp;$B6153,Mapping!$C:$G,4,0)</f>
        <v>VISPRING</v>
      </c>
      <c r="J6153" t="str">
        <f t="shared" si="96"/>
        <v>VISPRING DISPLAY MIXTO</v>
      </c>
      <c r="K6153" t="str">
        <f>VLOOKUP($A6153&amp;$C6153&amp;$B6153,Mapping!$C:$G,5,0)</f>
        <v>Oral &amp; Topical</v>
      </c>
      <c r="L6153" t="str">
        <f>VLOOKUP(J6153&amp;H6153,Mapping!J:K,2,0)</f>
        <v>Eye Care</v>
      </c>
      <c r="M6153" t="str">
        <f>IF(OR(I6153="PIZ BUIN",I6153="LISTERINE"),VLOOKUP(E6153,MAPEO!C:D,2,0)&amp;" "&amp;H6153,VLOOKUP(E6153,MAPEO!C:D,2,0))</f>
        <v>Vispring</v>
      </c>
      <c r="N6153">
        <f>VLOOKUP(F6153,MD!A:B,2,0)</f>
        <v>0</v>
      </c>
    </row>
    <row r="6154" spans="1:14">
      <c r="A6154" t="s">
        <v>133</v>
      </c>
      <c r="B6154" t="s">
        <v>0</v>
      </c>
      <c r="C6154" t="s">
        <v>286</v>
      </c>
      <c r="D6154" t="s">
        <v>461</v>
      </c>
      <c r="E6154" t="s">
        <v>461</v>
      </c>
      <c r="F6154" t="s">
        <v>486</v>
      </c>
      <c r="G6154" s="3">
        <v>93117.51</v>
      </c>
      <c r="H6154" s="3" t="str">
        <f>VLOOKUP($A6154&amp;$C6154&amp;$B6154,Mapping!$C:$G,3,0)</f>
        <v>PHARMA</v>
      </c>
      <c r="I6154" t="str">
        <f>VLOOKUP($A6154&amp;$C6154&amp;$B6154,Mapping!$C:$G,4,0)</f>
        <v>VISPRING</v>
      </c>
      <c r="J6154" t="str">
        <f t="shared" si="96"/>
        <v>VISPRING DISPLAY MIXTO</v>
      </c>
      <c r="K6154" t="str">
        <f>VLOOKUP($A6154&amp;$C6154&amp;$B6154,Mapping!$C:$G,5,0)</f>
        <v>Oral &amp; Topical</v>
      </c>
      <c r="L6154" t="str">
        <f>VLOOKUP(J6154&amp;H6154,Mapping!J:K,2,0)</f>
        <v>Eye Care</v>
      </c>
      <c r="M6154" t="str">
        <f>IF(OR(I6154="PIZ BUIN",I6154="LISTERINE"),VLOOKUP(E6154,MAPEO!C:D,2,0)&amp;" "&amp;H6154,VLOOKUP(E6154,MAPEO!C:D,2,0))</f>
        <v>Vispring</v>
      </c>
      <c r="N6154">
        <f>VLOOKUP(F6154,MD!A:B,2,0)</f>
        <v>0</v>
      </c>
    </row>
    <row r="6155" spans="1:14">
      <c r="A6155" t="s">
        <v>133</v>
      </c>
      <c r="B6155" t="s">
        <v>0</v>
      </c>
      <c r="C6155" t="s">
        <v>286</v>
      </c>
      <c r="D6155" t="s">
        <v>461</v>
      </c>
      <c r="E6155" t="s">
        <v>461</v>
      </c>
      <c r="F6155" t="s">
        <v>487</v>
      </c>
      <c r="G6155" s="3">
        <v>123727.56</v>
      </c>
      <c r="H6155" s="3" t="str">
        <f>VLOOKUP($A6155&amp;$C6155&amp;$B6155,Mapping!$C:$G,3,0)</f>
        <v>PHARMA</v>
      </c>
      <c r="I6155" t="str">
        <f>VLOOKUP($A6155&amp;$C6155&amp;$B6155,Mapping!$C:$G,4,0)</f>
        <v>VISPRING</v>
      </c>
      <c r="J6155" t="str">
        <f t="shared" si="96"/>
        <v>VISPRING DISPLAY MIXTO</v>
      </c>
      <c r="K6155" t="str">
        <f>VLOOKUP($A6155&amp;$C6155&amp;$B6155,Mapping!$C:$G,5,0)</f>
        <v>Oral &amp; Topical</v>
      </c>
      <c r="L6155" t="str">
        <f>VLOOKUP(J6155&amp;H6155,Mapping!J:K,2,0)</f>
        <v>Eye Care</v>
      </c>
      <c r="M6155" t="str">
        <f>IF(OR(I6155="PIZ BUIN",I6155="LISTERINE"),VLOOKUP(E6155,MAPEO!C:D,2,0)&amp;" "&amp;H6155,VLOOKUP(E6155,MAPEO!C:D,2,0))</f>
        <v>Vispring</v>
      </c>
      <c r="N6155">
        <f>VLOOKUP(F6155,MD!A:B,2,0)</f>
        <v>0</v>
      </c>
    </row>
    <row r="6156" spans="1:14">
      <c r="A6156" t="s">
        <v>133</v>
      </c>
      <c r="B6156" t="s">
        <v>0</v>
      </c>
      <c r="C6156" t="s">
        <v>286</v>
      </c>
      <c r="D6156" t="s">
        <v>461</v>
      </c>
      <c r="E6156" t="s">
        <v>461</v>
      </c>
      <c r="F6156" t="s">
        <v>488</v>
      </c>
      <c r="G6156" s="3">
        <v>35184.550000000003</v>
      </c>
      <c r="H6156" s="3" t="str">
        <f>VLOOKUP($A6156&amp;$C6156&amp;$B6156,Mapping!$C:$G,3,0)</f>
        <v>PHARMA</v>
      </c>
      <c r="I6156" t="str">
        <f>VLOOKUP($A6156&amp;$C6156&amp;$B6156,Mapping!$C:$G,4,0)</f>
        <v>VISPRING</v>
      </c>
      <c r="J6156" t="str">
        <f t="shared" si="96"/>
        <v>VISPRING DISPLAY MIXTO</v>
      </c>
      <c r="K6156" t="str">
        <f>VLOOKUP($A6156&amp;$C6156&amp;$B6156,Mapping!$C:$G,5,0)</f>
        <v>Oral &amp; Topical</v>
      </c>
      <c r="L6156" t="str">
        <f>VLOOKUP(J6156&amp;H6156,Mapping!J:K,2,0)</f>
        <v>Eye Care</v>
      </c>
      <c r="M6156" t="str">
        <f>IF(OR(I6156="PIZ BUIN",I6156="LISTERINE"),VLOOKUP(E6156,MAPEO!C:D,2,0)&amp;" "&amp;H6156,VLOOKUP(E6156,MAPEO!C:D,2,0))</f>
        <v>Vispring</v>
      </c>
      <c r="N6156">
        <f>VLOOKUP(F6156,MD!A:B,2,0)</f>
        <v>0</v>
      </c>
    </row>
    <row r="6157" spans="1:14">
      <c r="A6157" t="s">
        <v>133</v>
      </c>
      <c r="B6157" t="s">
        <v>0</v>
      </c>
      <c r="C6157" t="s">
        <v>286</v>
      </c>
      <c r="D6157" t="s">
        <v>461</v>
      </c>
      <c r="E6157" t="s">
        <v>461</v>
      </c>
      <c r="F6157" t="s">
        <v>489</v>
      </c>
      <c r="G6157" s="3">
        <v>-995.05</v>
      </c>
      <c r="H6157" s="3" t="str">
        <f>VLOOKUP($A6157&amp;$C6157&amp;$B6157,Mapping!$C:$G,3,0)</f>
        <v>PHARMA</v>
      </c>
      <c r="I6157" t="str">
        <f>VLOOKUP($A6157&amp;$C6157&amp;$B6157,Mapping!$C:$G,4,0)</f>
        <v>VISPRING</v>
      </c>
      <c r="J6157" t="str">
        <f t="shared" si="96"/>
        <v>VISPRING DISPLAY MIXTO</v>
      </c>
      <c r="K6157" t="str">
        <f>VLOOKUP($A6157&amp;$C6157&amp;$B6157,Mapping!$C:$G,5,0)</f>
        <v>Oral &amp; Topical</v>
      </c>
      <c r="L6157" t="str">
        <f>VLOOKUP(J6157&amp;H6157,Mapping!J:K,2,0)</f>
        <v>Eye Care</v>
      </c>
      <c r="M6157" t="str">
        <f>IF(OR(I6157="PIZ BUIN",I6157="LISTERINE"),VLOOKUP(E6157,MAPEO!C:D,2,0)&amp;" "&amp;H6157,VLOOKUP(E6157,MAPEO!C:D,2,0))</f>
        <v>Vispring</v>
      </c>
      <c r="N6157">
        <f>VLOOKUP(F6157,MD!A:B,2,0)</f>
        <v>0</v>
      </c>
    </row>
    <row r="6158" spans="1:14">
      <c r="A6158" t="s">
        <v>133</v>
      </c>
      <c r="B6158" t="s">
        <v>0</v>
      </c>
      <c r="C6158" t="s">
        <v>286</v>
      </c>
      <c r="D6158" t="s">
        <v>461</v>
      </c>
      <c r="E6158" t="s">
        <v>461</v>
      </c>
      <c r="F6158" t="s">
        <v>490</v>
      </c>
      <c r="G6158" s="3">
        <v>10311.49</v>
      </c>
      <c r="H6158" s="3" t="str">
        <f>VLOOKUP($A6158&amp;$C6158&amp;$B6158,Mapping!$C:$G,3,0)</f>
        <v>PHARMA</v>
      </c>
      <c r="I6158" t="str">
        <f>VLOOKUP($A6158&amp;$C6158&amp;$B6158,Mapping!$C:$G,4,0)</f>
        <v>VISPRING</v>
      </c>
      <c r="J6158" t="str">
        <f t="shared" si="96"/>
        <v>VISPRING DISPLAY MIXTO</v>
      </c>
      <c r="K6158" t="str">
        <f>VLOOKUP($A6158&amp;$C6158&amp;$B6158,Mapping!$C:$G,5,0)</f>
        <v>Oral &amp; Topical</v>
      </c>
      <c r="L6158" t="str">
        <f>VLOOKUP(J6158&amp;H6158,Mapping!J:K,2,0)</f>
        <v>Eye Care</v>
      </c>
      <c r="M6158" t="str">
        <f>IF(OR(I6158="PIZ BUIN",I6158="LISTERINE"),VLOOKUP(E6158,MAPEO!C:D,2,0)&amp;" "&amp;H6158,VLOOKUP(E6158,MAPEO!C:D,2,0))</f>
        <v>Vispring</v>
      </c>
      <c r="N6158">
        <f>VLOOKUP(F6158,MD!A:B,2,0)</f>
        <v>0</v>
      </c>
    </row>
    <row r="6159" spans="1:14">
      <c r="A6159" t="s">
        <v>133</v>
      </c>
      <c r="B6159" t="s">
        <v>0</v>
      </c>
      <c r="C6159" t="s">
        <v>286</v>
      </c>
      <c r="D6159" t="s">
        <v>461</v>
      </c>
      <c r="E6159" t="s">
        <v>461</v>
      </c>
      <c r="F6159" t="s">
        <v>491</v>
      </c>
      <c r="G6159" s="3">
        <v>-930.07</v>
      </c>
      <c r="H6159" s="3" t="str">
        <f>VLOOKUP($A6159&amp;$C6159&amp;$B6159,Mapping!$C:$G,3,0)</f>
        <v>PHARMA</v>
      </c>
      <c r="I6159" t="str">
        <f>VLOOKUP($A6159&amp;$C6159&amp;$B6159,Mapping!$C:$G,4,0)</f>
        <v>VISPRING</v>
      </c>
      <c r="J6159" t="str">
        <f t="shared" si="96"/>
        <v>VISPRING DISPLAY MIXTO</v>
      </c>
      <c r="K6159" t="str">
        <f>VLOOKUP($A6159&amp;$C6159&amp;$B6159,Mapping!$C:$G,5,0)</f>
        <v>Oral &amp; Topical</v>
      </c>
      <c r="L6159" t="str">
        <f>VLOOKUP(J6159&amp;H6159,Mapping!J:K,2,0)</f>
        <v>Eye Care</v>
      </c>
      <c r="M6159" t="str">
        <f>IF(OR(I6159="PIZ BUIN",I6159="LISTERINE"),VLOOKUP(E6159,MAPEO!C:D,2,0)&amp;" "&amp;H6159,VLOOKUP(E6159,MAPEO!C:D,2,0))</f>
        <v>Vispring</v>
      </c>
      <c r="N6159">
        <f>VLOOKUP(F6159,MD!A:B,2,0)</f>
        <v>0</v>
      </c>
    </row>
    <row r="6160" spans="1:14">
      <c r="A6160" t="s">
        <v>133</v>
      </c>
      <c r="B6160" t="s">
        <v>0</v>
      </c>
      <c r="C6160" t="s">
        <v>286</v>
      </c>
      <c r="D6160" t="s">
        <v>461</v>
      </c>
      <c r="E6160" t="s">
        <v>461</v>
      </c>
      <c r="F6160" t="s">
        <v>492</v>
      </c>
      <c r="G6160" s="3">
        <v>-11743.08</v>
      </c>
      <c r="H6160" s="3" t="str">
        <f>VLOOKUP($A6160&amp;$C6160&amp;$B6160,Mapping!$C:$G,3,0)</f>
        <v>PHARMA</v>
      </c>
      <c r="I6160" t="str">
        <f>VLOOKUP($A6160&amp;$C6160&amp;$B6160,Mapping!$C:$G,4,0)</f>
        <v>VISPRING</v>
      </c>
      <c r="J6160" t="str">
        <f t="shared" si="96"/>
        <v>VISPRING DISPLAY MIXTO</v>
      </c>
      <c r="K6160" t="str">
        <f>VLOOKUP($A6160&amp;$C6160&amp;$B6160,Mapping!$C:$G,5,0)</f>
        <v>Oral &amp; Topical</v>
      </c>
      <c r="L6160" t="str">
        <f>VLOOKUP(J6160&amp;H6160,Mapping!J:K,2,0)</f>
        <v>Eye Care</v>
      </c>
      <c r="M6160" t="str">
        <f>IF(OR(I6160="PIZ BUIN",I6160="LISTERINE"),VLOOKUP(E6160,MAPEO!C:D,2,0)&amp;" "&amp;H6160,VLOOKUP(E6160,MAPEO!C:D,2,0))</f>
        <v>Vispring</v>
      </c>
      <c r="N6160">
        <f>VLOOKUP(F6160,MD!A:B,2,0)</f>
        <v>0</v>
      </c>
    </row>
    <row r="6161" spans="1:14">
      <c r="A6161" t="s">
        <v>133</v>
      </c>
      <c r="B6161" t="s">
        <v>0</v>
      </c>
      <c r="C6161" t="s">
        <v>286</v>
      </c>
      <c r="D6161" t="s">
        <v>461</v>
      </c>
      <c r="E6161" t="s">
        <v>461</v>
      </c>
      <c r="F6161" t="s">
        <v>493</v>
      </c>
      <c r="G6161" s="3">
        <v>-5518.13</v>
      </c>
      <c r="H6161" s="3" t="str">
        <f>VLOOKUP($A6161&amp;$C6161&amp;$B6161,Mapping!$C:$G,3,0)</f>
        <v>PHARMA</v>
      </c>
      <c r="I6161" t="str">
        <f>VLOOKUP($A6161&amp;$C6161&amp;$B6161,Mapping!$C:$G,4,0)</f>
        <v>VISPRING</v>
      </c>
      <c r="J6161" t="str">
        <f t="shared" si="96"/>
        <v>VISPRING DISPLAY MIXTO</v>
      </c>
      <c r="K6161" t="str">
        <f>VLOOKUP($A6161&amp;$C6161&amp;$B6161,Mapping!$C:$G,5,0)</f>
        <v>Oral &amp; Topical</v>
      </c>
      <c r="L6161" t="str">
        <f>VLOOKUP(J6161&amp;H6161,Mapping!J:K,2,0)</f>
        <v>Eye Care</v>
      </c>
      <c r="M6161" t="str">
        <f>IF(OR(I6161="PIZ BUIN",I6161="LISTERINE"),VLOOKUP(E6161,MAPEO!C:D,2,0)&amp;" "&amp;H6161,VLOOKUP(E6161,MAPEO!C:D,2,0))</f>
        <v>Vispring</v>
      </c>
      <c r="N6161">
        <f>VLOOKUP(F6161,MD!A:B,2,0)</f>
        <v>0</v>
      </c>
    </row>
    <row r="6162" spans="1:14">
      <c r="A6162" t="s">
        <v>133</v>
      </c>
      <c r="B6162" t="s">
        <v>0</v>
      </c>
      <c r="C6162" t="s">
        <v>286</v>
      </c>
      <c r="D6162" t="s">
        <v>462</v>
      </c>
      <c r="E6162" t="s">
        <v>462</v>
      </c>
      <c r="F6162" t="s">
        <v>482</v>
      </c>
      <c r="G6162" s="3">
        <v>48690.1</v>
      </c>
      <c r="H6162" s="3" t="str">
        <f>VLOOKUP($A6162&amp;$C6162&amp;$B6162,Mapping!$C:$G,3,0)</f>
        <v>PHARMA</v>
      </c>
      <c r="I6162" t="str">
        <f>VLOOKUP($A6162&amp;$C6162&amp;$B6162,Mapping!$C:$G,4,0)</f>
        <v>VISPRING</v>
      </c>
      <c r="J6162" t="str">
        <f t="shared" si="96"/>
        <v>VISPRING MULTIDOSIS</v>
      </c>
      <c r="K6162" t="str">
        <f>VLOOKUP($A6162&amp;$C6162&amp;$B6162,Mapping!$C:$G,5,0)</f>
        <v>Oral &amp; Topical</v>
      </c>
      <c r="L6162" t="str">
        <f>VLOOKUP(J6162&amp;H6162,Mapping!J:K,2,0)</f>
        <v>Eye Care</v>
      </c>
      <c r="M6162" t="str">
        <f>IF(OR(I6162="PIZ BUIN",I6162="LISTERINE"),VLOOKUP(E6162,MAPEO!C:D,2,0)&amp;" "&amp;H6162,VLOOKUP(E6162,MAPEO!C:D,2,0))</f>
        <v>Vispring</v>
      </c>
      <c r="N6162">
        <f>VLOOKUP(F6162,MD!A:B,2,0)</f>
        <v>0</v>
      </c>
    </row>
    <row r="6163" spans="1:14">
      <c r="A6163" t="s">
        <v>133</v>
      </c>
      <c r="B6163" t="s">
        <v>0</v>
      </c>
      <c r="C6163" t="s">
        <v>286</v>
      </c>
      <c r="D6163" t="s">
        <v>462</v>
      </c>
      <c r="E6163" t="s">
        <v>462</v>
      </c>
      <c r="F6163" t="s">
        <v>483</v>
      </c>
      <c r="G6163" s="3">
        <v>155603.96</v>
      </c>
      <c r="H6163" s="3" t="str">
        <f>VLOOKUP($A6163&amp;$C6163&amp;$B6163,Mapping!$C:$G,3,0)</f>
        <v>PHARMA</v>
      </c>
      <c r="I6163" t="str">
        <f>VLOOKUP($A6163&amp;$C6163&amp;$B6163,Mapping!$C:$G,4,0)</f>
        <v>VISPRING</v>
      </c>
      <c r="J6163" t="str">
        <f t="shared" si="96"/>
        <v>VISPRING MULTIDOSIS</v>
      </c>
      <c r="K6163" t="str">
        <f>VLOOKUP($A6163&amp;$C6163&amp;$B6163,Mapping!$C:$G,5,0)</f>
        <v>Oral &amp; Topical</v>
      </c>
      <c r="L6163" t="str">
        <f>VLOOKUP(J6163&amp;H6163,Mapping!J:K,2,0)</f>
        <v>Eye Care</v>
      </c>
      <c r="M6163" t="str">
        <f>IF(OR(I6163="PIZ BUIN",I6163="LISTERINE"),VLOOKUP(E6163,MAPEO!C:D,2,0)&amp;" "&amp;H6163,VLOOKUP(E6163,MAPEO!C:D,2,0))</f>
        <v>Vispring</v>
      </c>
      <c r="N6163">
        <f>VLOOKUP(F6163,MD!A:B,2,0)</f>
        <v>0</v>
      </c>
    </row>
    <row r="6164" spans="1:14">
      <c r="A6164" t="s">
        <v>133</v>
      </c>
      <c r="B6164" t="s">
        <v>0</v>
      </c>
      <c r="C6164" t="s">
        <v>286</v>
      </c>
      <c r="D6164" t="s">
        <v>462</v>
      </c>
      <c r="E6164" t="s">
        <v>462</v>
      </c>
      <c r="F6164" t="s">
        <v>484</v>
      </c>
      <c r="G6164" s="3">
        <v>279635.94</v>
      </c>
      <c r="H6164" s="3" t="str">
        <f>VLOOKUP($A6164&amp;$C6164&amp;$B6164,Mapping!$C:$G,3,0)</f>
        <v>PHARMA</v>
      </c>
      <c r="I6164" t="str">
        <f>VLOOKUP($A6164&amp;$C6164&amp;$B6164,Mapping!$C:$G,4,0)</f>
        <v>VISPRING</v>
      </c>
      <c r="J6164" t="str">
        <f t="shared" si="96"/>
        <v>VISPRING MULTIDOSIS</v>
      </c>
      <c r="K6164" t="str">
        <f>VLOOKUP($A6164&amp;$C6164&amp;$B6164,Mapping!$C:$G,5,0)</f>
        <v>Oral &amp; Topical</v>
      </c>
      <c r="L6164" t="str">
        <f>VLOOKUP(J6164&amp;H6164,Mapping!J:K,2,0)</f>
        <v>Eye Care</v>
      </c>
      <c r="M6164" t="str">
        <f>IF(OR(I6164="PIZ BUIN",I6164="LISTERINE"),VLOOKUP(E6164,MAPEO!C:D,2,0)&amp;" "&amp;H6164,VLOOKUP(E6164,MAPEO!C:D,2,0))</f>
        <v>Vispring</v>
      </c>
      <c r="N6164">
        <f>VLOOKUP(F6164,MD!A:B,2,0)</f>
        <v>0</v>
      </c>
    </row>
    <row r="6165" spans="1:14">
      <c r="A6165" t="s">
        <v>133</v>
      </c>
      <c r="B6165" t="s">
        <v>0</v>
      </c>
      <c r="C6165" t="s">
        <v>286</v>
      </c>
      <c r="D6165" t="s">
        <v>462</v>
      </c>
      <c r="E6165" t="s">
        <v>462</v>
      </c>
      <c r="F6165" t="s">
        <v>485</v>
      </c>
      <c r="G6165" s="3">
        <v>174755.73</v>
      </c>
      <c r="H6165" s="3" t="str">
        <f>VLOOKUP($A6165&amp;$C6165&amp;$B6165,Mapping!$C:$G,3,0)</f>
        <v>PHARMA</v>
      </c>
      <c r="I6165" t="str">
        <f>VLOOKUP($A6165&amp;$C6165&amp;$B6165,Mapping!$C:$G,4,0)</f>
        <v>VISPRING</v>
      </c>
      <c r="J6165" t="str">
        <f t="shared" si="96"/>
        <v>VISPRING MULTIDOSIS</v>
      </c>
      <c r="K6165" t="str">
        <f>VLOOKUP($A6165&amp;$C6165&amp;$B6165,Mapping!$C:$G,5,0)</f>
        <v>Oral &amp; Topical</v>
      </c>
      <c r="L6165" t="str">
        <f>VLOOKUP(J6165&amp;H6165,Mapping!J:K,2,0)</f>
        <v>Eye Care</v>
      </c>
      <c r="M6165" t="str">
        <f>IF(OR(I6165="PIZ BUIN",I6165="LISTERINE"),VLOOKUP(E6165,MAPEO!C:D,2,0)&amp;" "&amp;H6165,VLOOKUP(E6165,MAPEO!C:D,2,0))</f>
        <v>Vispring</v>
      </c>
      <c r="N6165">
        <f>VLOOKUP(F6165,MD!A:B,2,0)</f>
        <v>0</v>
      </c>
    </row>
    <row r="6166" spans="1:14">
      <c r="A6166" t="s">
        <v>133</v>
      </c>
      <c r="B6166" t="s">
        <v>0</v>
      </c>
      <c r="C6166" t="s">
        <v>286</v>
      </c>
      <c r="D6166" t="s">
        <v>462</v>
      </c>
      <c r="E6166" t="s">
        <v>462</v>
      </c>
      <c r="F6166" t="s">
        <v>486</v>
      </c>
      <c r="G6166" s="3">
        <v>230730.51</v>
      </c>
      <c r="H6166" s="3" t="str">
        <f>VLOOKUP($A6166&amp;$C6166&amp;$B6166,Mapping!$C:$G,3,0)</f>
        <v>PHARMA</v>
      </c>
      <c r="I6166" t="str">
        <f>VLOOKUP($A6166&amp;$C6166&amp;$B6166,Mapping!$C:$G,4,0)</f>
        <v>VISPRING</v>
      </c>
      <c r="J6166" t="str">
        <f t="shared" si="96"/>
        <v>VISPRING MULTIDOSIS</v>
      </c>
      <c r="K6166" t="str">
        <f>VLOOKUP($A6166&amp;$C6166&amp;$B6166,Mapping!$C:$G,5,0)</f>
        <v>Oral &amp; Topical</v>
      </c>
      <c r="L6166" t="str">
        <f>VLOOKUP(J6166&amp;H6166,Mapping!J:K,2,0)</f>
        <v>Eye Care</v>
      </c>
      <c r="M6166" t="str">
        <f>IF(OR(I6166="PIZ BUIN",I6166="LISTERINE"),VLOOKUP(E6166,MAPEO!C:D,2,0)&amp;" "&amp;H6166,VLOOKUP(E6166,MAPEO!C:D,2,0))</f>
        <v>Vispring</v>
      </c>
      <c r="N6166">
        <f>VLOOKUP(F6166,MD!A:B,2,0)</f>
        <v>0</v>
      </c>
    </row>
    <row r="6167" spans="1:14">
      <c r="A6167" t="s">
        <v>133</v>
      </c>
      <c r="B6167" t="s">
        <v>0</v>
      </c>
      <c r="C6167" t="s">
        <v>286</v>
      </c>
      <c r="D6167" t="s">
        <v>462</v>
      </c>
      <c r="E6167" t="s">
        <v>462</v>
      </c>
      <c r="F6167" t="s">
        <v>487</v>
      </c>
      <c r="G6167" s="3">
        <v>525567.76</v>
      </c>
      <c r="H6167" s="3" t="str">
        <f>VLOOKUP($A6167&amp;$C6167&amp;$B6167,Mapping!$C:$G,3,0)</f>
        <v>PHARMA</v>
      </c>
      <c r="I6167" t="str">
        <f>VLOOKUP($A6167&amp;$C6167&amp;$B6167,Mapping!$C:$G,4,0)</f>
        <v>VISPRING</v>
      </c>
      <c r="J6167" t="str">
        <f t="shared" si="96"/>
        <v>VISPRING MULTIDOSIS</v>
      </c>
      <c r="K6167" t="str">
        <f>VLOOKUP($A6167&amp;$C6167&amp;$B6167,Mapping!$C:$G,5,0)</f>
        <v>Oral &amp; Topical</v>
      </c>
      <c r="L6167" t="str">
        <f>VLOOKUP(J6167&amp;H6167,Mapping!J:K,2,0)</f>
        <v>Eye Care</v>
      </c>
      <c r="M6167" t="str">
        <f>IF(OR(I6167="PIZ BUIN",I6167="LISTERINE"),VLOOKUP(E6167,MAPEO!C:D,2,0)&amp;" "&amp;H6167,VLOOKUP(E6167,MAPEO!C:D,2,0))</f>
        <v>Vispring</v>
      </c>
      <c r="N6167">
        <f>VLOOKUP(F6167,MD!A:B,2,0)</f>
        <v>0</v>
      </c>
    </row>
    <row r="6168" spans="1:14">
      <c r="A6168" t="s">
        <v>133</v>
      </c>
      <c r="B6168" t="s">
        <v>0</v>
      </c>
      <c r="C6168" t="s">
        <v>286</v>
      </c>
      <c r="D6168" t="s">
        <v>462</v>
      </c>
      <c r="E6168" t="s">
        <v>462</v>
      </c>
      <c r="F6168" t="s">
        <v>488</v>
      </c>
      <c r="G6168" s="3">
        <v>38638.17</v>
      </c>
      <c r="H6168" s="3" t="str">
        <f>VLOOKUP($A6168&amp;$C6168&amp;$B6168,Mapping!$C:$G,3,0)</f>
        <v>PHARMA</v>
      </c>
      <c r="I6168" t="str">
        <f>VLOOKUP($A6168&amp;$C6168&amp;$B6168,Mapping!$C:$G,4,0)</f>
        <v>VISPRING</v>
      </c>
      <c r="J6168" t="str">
        <f t="shared" si="96"/>
        <v>VISPRING MULTIDOSIS</v>
      </c>
      <c r="K6168" t="str">
        <f>VLOOKUP($A6168&amp;$C6168&amp;$B6168,Mapping!$C:$G,5,0)</f>
        <v>Oral &amp; Topical</v>
      </c>
      <c r="L6168" t="str">
        <f>VLOOKUP(J6168&amp;H6168,Mapping!J:K,2,0)</f>
        <v>Eye Care</v>
      </c>
      <c r="M6168" t="str">
        <f>IF(OR(I6168="PIZ BUIN",I6168="LISTERINE"),VLOOKUP(E6168,MAPEO!C:D,2,0)&amp;" "&amp;H6168,VLOOKUP(E6168,MAPEO!C:D,2,0))</f>
        <v>Vispring</v>
      </c>
      <c r="N6168">
        <f>VLOOKUP(F6168,MD!A:B,2,0)</f>
        <v>0</v>
      </c>
    </row>
    <row r="6169" spans="1:14">
      <c r="A6169" t="s">
        <v>133</v>
      </c>
      <c r="B6169" t="s">
        <v>0</v>
      </c>
      <c r="C6169" t="s">
        <v>286</v>
      </c>
      <c r="D6169" t="s">
        <v>462</v>
      </c>
      <c r="E6169" t="s">
        <v>462</v>
      </c>
      <c r="F6169" t="s">
        <v>489</v>
      </c>
      <c r="G6169" s="3">
        <v>41912.93</v>
      </c>
      <c r="H6169" s="3" t="str">
        <f>VLOOKUP($A6169&amp;$C6169&amp;$B6169,Mapping!$C:$G,3,0)</f>
        <v>PHARMA</v>
      </c>
      <c r="I6169" t="str">
        <f>VLOOKUP($A6169&amp;$C6169&amp;$B6169,Mapping!$C:$G,4,0)</f>
        <v>VISPRING</v>
      </c>
      <c r="J6169" t="str">
        <f t="shared" si="96"/>
        <v>VISPRING MULTIDOSIS</v>
      </c>
      <c r="K6169" t="str">
        <f>VLOOKUP($A6169&amp;$C6169&amp;$B6169,Mapping!$C:$G,5,0)</f>
        <v>Oral &amp; Topical</v>
      </c>
      <c r="L6169" t="str">
        <f>VLOOKUP(J6169&amp;H6169,Mapping!J:K,2,0)</f>
        <v>Eye Care</v>
      </c>
      <c r="M6169" t="str">
        <f>IF(OR(I6169="PIZ BUIN",I6169="LISTERINE"),VLOOKUP(E6169,MAPEO!C:D,2,0)&amp;" "&amp;H6169,VLOOKUP(E6169,MAPEO!C:D,2,0))</f>
        <v>Vispring</v>
      </c>
      <c r="N6169">
        <f>VLOOKUP(F6169,MD!A:B,2,0)</f>
        <v>0</v>
      </c>
    </row>
    <row r="6170" spans="1:14">
      <c r="A6170" t="s">
        <v>133</v>
      </c>
      <c r="B6170" t="s">
        <v>0</v>
      </c>
      <c r="C6170" t="s">
        <v>286</v>
      </c>
      <c r="D6170" t="s">
        <v>462</v>
      </c>
      <c r="E6170" t="s">
        <v>462</v>
      </c>
      <c r="F6170" t="s">
        <v>490</v>
      </c>
      <c r="G6170" s="3">
        <v>169859.53</v>
      </c>
      <c r="H6170" s="3" t="str">
        <f>VLOOKUP($A6170&amp;$C6170&amp;$B6170,Mapping!$C:$G,3,0)</f>
        <v>PHARMA</v>
      </c>
      <c r="I6170" t="str">
        <f>VLOOKUP($A6170&amp;$C6170&amp;$B6170,Mapping!$C:$G,4,0)</f>
        <v>VISPRING</v>
      </c>
      <c r="J6170" t="str">
        <f t="shared" si="96"/>
        <v>VISPRING MULTIDOSIS</v>
      </c>
      <c r="K6170" t="str">
        <f>VLOOKUP($A6170&amp;$C6170&amp;$B6170,Mapping!$C:$G,5,0)</f>
        <v>Oral &amp; Topical</v>
      </c>
      <c r="L6170" t="str">
        <f>VLOOKUP(J6170&amp;H6170,Mapping!J:K,2,0)</f>
        <v>Eye Care</v>
      </c>
      <c r="M6170" t="str">
        <f>IF(OR(I6170="PIZ BUIN",I6170="LISTERINE"),VLOOKUP(E6170,MAPEO!C:D,2,0)&amp;" "&amp;H6170,VLOOKUP(E6170,MAPEO!C:D,2,0))</f>
        <v>Vispring</v>
      </c>
      <c r="N6170">
        <f>VLOOKUP(F6170,MD!A:B,2,0)</f>
        <v>0</v>
      </c>
    </row>
    <row r="6171" spans="1:14">
      <c r="A6171" t="s">
        <v>133</v>
      </c>
      <c r="B6171" t="s">
        <v>0</v>
      </c>
      <c r="C6171" t="s">
        <v>286</v>
      </c>
      <c r="D6171" t="s">
        <v>462</v>
      </c>
      <c r="E6171" t="s">
        <v>462</v>
      </c>
      <c r="F6171" t="s">
        <v>491</v>
      </c>
      <c r="G6171" s="3">
        <v>204376.62</v>
      </c>
      <c r="H6171" s="3" t="str">
        <f>VLOOKUP($A6171&amp;$C6171&amp;$B6171,Mapping!$C:$G,3,0)</f>
        <v>PHARMA</v>
      </c>
      <c r="I6171" t="str">
        <f>VLOOKUP($A6171&amp;$C6171&amp;$B6171,Mapping!$C:$G,4,0)</f>
        <v>VISPRING</v>
      </c>
      <c r="J6171" t="str">
        <f t="shared" si="96"/>
        <v>VISPRING MULTIDOSIS</v>
      </c>
      <c r="K6171" t="str">
        <f>VLOOKUP($A6171&amp;$C6171&amp;$B6171,Mapping!$C:$G,5,0)</f>
        <v>Oral &amp; Topical</v>
      </c>
      <c r="L6171" t="str">
        <f>VLOOKUP(J6171&amp;H6171,Mapping!J:K,2,0)</f>
        <v>Eye Care</v>
      </c>
      <c r="M6171" t="str">
        <f>IF(OR(I6171="PIZ BUIN",I6171="LISTERINE"),VLOOKUP(E6171,MAPEO!C:D,2,0)&amp;" "&amp;H6171,VLOOKUP(E6171,MAPEO!C:D,2,0))</f>
        <v>Vispring</v>
      </c>
      <c r="N6171">
        <f>VLOOKUP(F6171,MD!A:B,2,0)</f>
        <v>0</v>
      </c>
    </row>
    <row r="6172" spans="1:14">
      <c r="A6172" t="s">
        <v>133</v>
      </c>
      <c r="B6172" t="s">
        <v>0</v>
      </c>
      <c r="C6172" t="s">
        <v>286</v>
      </c>
      <c r="D6172" t="s">
        <v>462</v>
      </c>
      <c r="E6172" t="s">
        <v>462</v>
      </c>
      <c r="F6172" t="s">
        <v>492</v>
      </c>
      <c r="G6172" s="3">
        <v>290744.09999999998</v>
      </c>
      <c r="H6172" s="3" t="str">
        <f>VLOOKUP($A6172&amp;$C6172&amp;$B6172,Mapping!$C:$G,3,0)</f>
        <v>PHARMA</v>
      </c>
      <c r="I6172" t="str">
        <f>VLOOKUP($A6172&amp;$C6172&amp;$B6172,Mapping!$C:$G,4,0)</f>
        <v>VISPRING</v>
      </c>
      <c r="J6172" t="str">
        <f t="shared" si="96"/>
        <v>VISPRING MULTIDOSIS</v>
      </c>
      <c r="K6172" t="str">
        <f>VLOOKUP($A6172&amp;$C6172&amp;$B6172,Mapping!$C:$G,5,0)</f>
        <v>Oral &amp; Topical</v>
      </c>
      <c r="L6172" t="str">
        <f>VLOOKUP(J6172&amp;H6172,Mapping!J:K,2,0)</f>
        <v>Eye Care</v>
      </c>
      <c r="M6172" t="str">
        <f>IF(OR(I6172="PIZ BUIN",I6172="LISTERINE"),VLOOKUP(E6172,MAPEO!C:D,2,0)&amp;" "&amp;H6172,VLOOKUP(E6172,MAPEO!C:D,2,0))</f>
        <v>Vispring</v>
      </c>
      <c r="N6172">
        <f>VLOOKUP(F6172,MD!A:B,2,0)</f>
        <v>0</v>
      </c>
    </row>
    <row r="6173" spans="1:14">
      <c r="A6173" t="s">
        <v>133</v>
      </c>
      <c r="B6173" t="s">
        <v>0</v>
      </c>
      <c r="C6173" t="s">
        <v>286</v>
      </c>
      <c r="D6173" t="s">
        <v>462</v>
      </c>
      <c r="E6173" t="s">
        <v>462</v>
      </c>
      <c r="F6173" t="s">
        <v>493</v>
      </c>
      <c r="G6173" s="3">
        <v>-38109.68</v>
      </c>
      <c r="H6173" s="3" t="str">
        <f>VLOOKUP($A6173&amp;$C6173&amp;$B6173,Mapping!$C:$G,3,0)</f>
        <v>PHARMA</v>
      </c>
      <c r="I6173" t="str">
        <f>VLOOKUP($A6173&amp;$C6173&amp;$B6173,Mapping!$C:$G,4,0)</f>
        <v>VISPRING</v>
      </c>
      <c r="J6173" t="str">
        <f t="shared" si="96"/>
        <v>VISPRING MULTIDOSIS</v>
      </c>
      <c r="K6173" t="str">
        <f>VLOOKUP($A6173&amp;$C6173&amp;$B6173,Mapping!$C:$G,5,0)</f>
        <v>Oral &amp; Topical</v>
      </c>
      <c r="L6173" t="str">
        <f>VLOOKUP(J6173&amp;H6173,Mapping!J:K,2,0)</f>
        <v>Eye Care</v>
      </c>
      <c r="M6173" t="str">
        <f>IF(OR(I6173="PIZ BUIN",I6173="LISTERINE"),VLOOKUP(E6173,MAPEO!C:D,2,0)&amp;" "&amp;H6173,VLOOKUP(E6173,MAPEO!C:D,2,0))</f>
        <v>Vispring</v>
      </c>
      <c r="N6173">
        <f>VLOOKUP(F6173,MD!A:B,2,0)</f>
        <v>0</v>
      </c>
    </row>
    <row r="6174" spans="1:14">
      <c r="A6174" t="s">
        <v>133</v>
      </c>
      <c r="B6174" t="s">
        <v>0</v>
      </c>
      <c r="C6174" t="s">
        <v>286</v>
      </c>
      <c r="D6174" t="s">
        <v>462</v>
      </c>
      <c r="E6174" t="s">
        <v>462</v>
      </c>
      <c r="F6174" t="s">
        <v>95</v>
      </c>
      <c r="G6174" s="3">
        <v>-44705.9</v>
      </c>
      <c r="H6174" s="3" t="str">
        <f>VLOOKUP($A6174&amp;$C6174&amp;$B6174,Mapping!$C:$G,3,0)</f>
        <v>PHARMA</v>
      </c>
      <c r="I6174" t="str">
        <f>VLOOKUP($A6174&amp;$C6174&amp;$B6174,Mapping!$C:$G,4,0)</f>
        <v>VISPRING</v>
      </c>
      <c r="J6174" t="str">
        <f t="shared" si="96"/>
        <v>VISPRING MULTIDOSIS</v>
      </c>
      <c r="K6174" t="str">
        <f>VLOOKUP($A6174&amp;$C6174&amp;$B6174,Mapping!$C:$G,5,0)</f>
        <v>Oral &amp; Topical</v>
      </c>
      <c r="L6174" t="str">
        <f>VLOOKUP(J6174&amp;H6174,Mapping!J:K,2,0)</f>
        <v>Eye Care</v>
      </c>
      <c r="M6174" t="str">
        <f>IF(OR(I6174="PIZ BUIN",I6174="LISTERINE"),VLOOKUP(E6174,MAPEO!C:D,2,0)&amp;" "&amp;H6174,VLOOKUP(E6174,MAPEO!C:D,2,0))</f>
        <v>Vispring</v>
      </c>
      <c r="N6174" t="str">
        <f>VLOOKUP(F6174,MD!A:B,2,0)</f>
        <v>YTD 2015</v>
      </c>
    </row>
    <row r="6175" spans="1:14">
      <c r="A6175" t="s">
        <v>133</v>
      </c>
      <c r="B6175" t="s">
        <v>0</v>
      </c>
      <c r="C6175" t="s">
        <v>286</v>
      </c>
      <c r="D6175" t="s">
        <v>462</v>
      </c>
      <c r="E6175" t="s">
        <v>462</v>
      </c>
      <c r="F6175" t="s">
        <v>96</v>
      </c>
      <c r="G6175" s="3">
        <v>219902.3</v>
      </c>
      <c r="H6175" s="3" t="str">
        <f>VLOOKUP($A6175&amp;$C6175&amp;$B6175,Mapping!$C:$G,3,0)</f>
        <v>PHARMA</v>
      </c>
      <c r="I6175" t="str">
        <f>VLOOKUP($A6175&amp;$C6175&amp;$B6175,Mapping!$C:$G,4,0)</f>
        <v>VISPRING</v>
      </c>
      <c r="J6175" t="str">
        <f t="shared" si="96"/>
        <v>VISPRING MULTIDOSIS</v>
      </c>
      <c r="K6175" t="str">
        <f>VLOOKUP($A6175&amp;$C6175&amp;$B6175,Mapping!$C:$G,5,0)</f>
        <v>Oral &amp; Topical</v>
      </c>
      <c r="L6175" t="str">
        <f>VLOOKUP(J6175&amp;H6175,Mapping!J:K,2,0)</f>
        <v>Eye Care</v>
      </c>
      <c r="M6175" t="str">
        <f>IF(OR(I6175="PIZ BUIN",I6175="LISTERINE"),VLOOKUP(E6175,MAPEO!C:D,2,0)&amp;" "&amp;H6175,VLOOKUP(E6175,MAPEO!C:D,2,0))</f>
        <v>Vispring</v>
      </c>
      <c r="N6175" t="str">
        <f>VLOOKUP(F6175,MD!A:B,2,0)</f>
        <v>YTD 2015</v>
      </c>
    </row>
    <row r="6176" spans="1:14">
      <c r="A6176" t="s">
        <v>133</v>
      </c>
      <c r="B6176" t="s">
        <v>0</v>
      </c>
      <c r="C6176" t="s">
        <v>286</v>
      </c>
      <c r="D6176" t="s">
        <v>462</v>
      </c>
      <c r="E6176" t="s">
        <v>462</v>
      </c>
      <c r="F6176" t="s">
        <v>97</v>
      </c>
      <c r="G6176" s="3">
        <v>553018.22</v>
      </c>
      <c r="H6176" s="3" t="str">
        <f>VLOOKUP($A6176&amp;$C6176&amp;$B6176,Mapping!$C:$G,3,0)</f>
        <v>PHARMA</v>
      </c>
      <c r="I6176" t="str">
        <f>VLOOKUP($A6176&amp;$C6176&amp;$B6176,Mapping!$C:$G,4,0)</f>
        <v>VISPRING</v>
      </c>
      <c r="J6176" t="str">
        <f t="shared" si="96"/>
        <v>VISPRING MULTIDOSIS</v>
      </c>
      <c r="K6176" t="str">
        <f>VLOOKUP($A6176&amp;$C6176&amp;$B6176,Mapping!$C:$G,5,0)</f>
        <v>Oral &amp; Topical</v>
      </c>
      <c r="L6176" t="str">
        <f>VLOOKUP(J6176&amp;H6176,Mapping!J:K,2,0)</f>
        <v>Eye Care</v>
      </c>
      <c r="M6176" t="str">
        <f>IF(OR(I6176="PIZ BUIN",I6176="LISTERINE"),VLOOKUP(E6176,MAPEO!C:D,2,0)&amp;" "&amp;H6176,VLOOKUP(E6176,MAPEO!C:D,2,0))</f>
        <v>Vispring</v>
      </c>
      <c r="N6176" t="str">
        <f>VLOOKUP(F6176,MD!A:B,2,0)</f>
        <v>YTD 2015</v>
      </c>
    </row>
    <row r="6177" spans="1:14">
      <c r="A6177" t="s">
        <v>133</v>
      </c>
      <c r="B6177" t="s">
        <v>0</v>
      </c>
      <c r="C6177" t="s">
        <v>286</v>
      </c>
      <c r="D6177" t="s">
        <v>462</v>
      </c>
      <c r="E6177" t="s">
        <v>462</v>
      </c>
      <c r="F6177" t="s">
        <v>101</v>
      </c>
      <c r="G6177" s="3">
        <v>208314.77</v>
      </c>
      <c r="H6177" s="3" t="str">
        <f>VLOOKUP($A6177&amp;$C6177&amp;$B6177,Mapping!$C:$G,3,0)</f>
        <v>PHARMA</v>
      </c>
      <c r="I6177" t="str">
        <f>VLOOKUP($A6177&amp;$C6177&amp;$B6177,Mapping!$C:$G,4,0)</f>
        <v>VISPRING</v>
      </c>
      <c r="J6177" t="str">
        <f t="shared" si="96"/>
        <v>VISPRING MULTIDOSIS</v>
      </c>
      <c r="K6177" t="str">
        <f>VLOOKUP($A6177&amp;$C6177&amp;$B6177,Mapping!$C:$G,5,0)</f>
        <v>Oral &amp; Topical</v>
      </c>
      <c r="L6177" t="str">
        <f>VLOOKUP(J6177&amp;H6177,Mapping!J:K,2,0)</f>
        <v>Eye Care</v>
      </c>
      <c r="M6177" t="str">
        <f>IF(OR(I6177="PIZ BUIN",I6177="LISTERINE"),VLOOKUP(E6177,MAPEO!C:D,2,0)&amp;" "&amp;H6177,VLOOKUP(E6177,MAPEO!C:D,2,0))</f>
        <v>Vispring</v>
      </c>
      <c r="N6177" t="str">
        <f>VLOOKUP(F6177,MD!A:B,2,0)</f>
        <v>YTD 2015</v>
      </c>
    </row>
    <row r="6178" spans="1:14">
      <c r="A6178" t="s">
        <v>133</v>
      </c>
      <c r="B6178" t="s">
        <v>0</v>
      </c>
      <c r="C6178" t="s">
        <v>286</v>
      </c>
      <c r="D6178" t="s">
        <v>462</v>
      </c>
      <c r="E6178" t="s">
        <v>462</v>
      </c>
      <c r="F6178" t="s">
        <v>104</v>
      </c>
      <c r="G6178" s="3">
        <v>299676.82</v>
      </c>
      <c r="H6178" s="3" t="str">
        <f>VLOOKUP($A6178&amp;$C6178&amp;$B6178,Mapping!$C:$G,3,0)</f>
        <v>PHARMA</v>
      </c>
      <c r="I6178" t="str">
        <f>VLOOKUP($A6178&amp;$C6178&amp;$B6178,Mapping!$C:$G,4,0)</f>
        <v>VISPRING</v>
      </c>
      <c r="J6178" t="str">
        <f t="shared" si="96"/>
        <v>VISPRING MULTIDOSIS</v>
      </c>
      <c r="K6178" t="str">
        <f>VLOOKUP($A6178&amp;$C6178&amp;$B6178,Mapping!$C:$G,5,0)</f>
        <v>Oral &amp; Topical</v>
      </c>
      <c r="L6178" t="str">
        <f>VLOOKUP(J6178&amp;H6178,Mapping!J:K,2,0)</f>
        <v>Eye Care</v>
      </c>
      <c r="M6178" t="str">
        <f>IF(OR(I6178="PIZ BUIN",I6178="LISTERINE"),VLOOKUP(E6178,MAPEO!C:D,2,0)&amp;" "&amp;H6178,VLOOKUP(E6178,MAPEO!C:D,2,0))</f>
        <v>Vispring</v>
      </c>
      <c r="N6178" t="str">
        <f>VLOOKUP(F6178,MD!A:B,2,0)</f>
        <v>YTD 2015</v>
      </c>
    </row>
    <row r="6179" spans="1:14">
      <c r="A6179" t="s">
        <v>133</v>
      </c>
      <c r="B6179" t="s">
        <v>0</v>
      </c>
      <c r="C6179" t="s">
        <v>286</v>
      </c>
      <c r="D6179" t="s">
        <v>462</v>
      </c>
      <c r="E6179" t="s">
        <v>462</v>
      </c>
      <c r="F6179" t="s">
        <v>105</v>
      </c>
      <c r="G6179" s="3">
        <v>577027.57999999996</v>
      </c>
      <c r="H6179" s="3" t="str">
        <f>VLOOKUP($A6179&amp;$C6179&amp;$B6179,Mapping!$C:$G,3,0)</f>
        <v>PHARMA</v>
      </c>
      <c r="I6179" t="str">
        <f>VLOOKUP($A6179&amp;$C6179&amp;$B6179,Mapping!$C:$G,4,0)</f>
        <v>VISPRING</v>
      </c>
      <c r="J6179" t="str">
        <f t="shared" si="96"/>
        <v>VISPRING MULTIDOSIS</v>
      </c>
      <c r="K6179" t="str">
        <f>VLOOKUP($A6179&amp;$C6179&amp;$B6179,Mapping!$C:$G,5,0)</f>
        <v>Oral &amp; Topical</v>
      </c>
      <c r="L6179" t="str">
        <f>VLOOKUP(J6179&amp;H6179,Mapping!J:K,2,0)</f>
        <v>Eye Care</v>
      </c>
      <c r="M6179" t="str">
        <f>IF(OR(I6179="PIZ BUIN",I6179="LISTERINE"),VLOOKUP(E6179,MAPEO!C:D,2,0)&amp;" "&amp;H6179,VLOOKUP(E6179,MAPEO!C:D,2,0))</f>
        <v>Vispring</v>
      </c>
      <c r="N6179" t="str">
        <f>VLOOKUP(F6179,MD!A:B,2,0)</f>
        <v>YTD 2015</v>
      </c>
    </row>
    <row r="6180" spans="1:14">
      <c r="A6180" t="s">
        <v>133</v>
      </c>
      <c r="B6180" t="s">
        <v>0</v>
      </c>
      <c r="C6180" t="s">
        <v>286</v>
      </c>
      <c r="D6180" t="s">
        <v>462</v>
      </c>
      <c r="E6180" t="s">
        <v>462</v>
      </c>
      <c r="F6180" t="s">
        <v>106</v>
      </c>
      <c r="G6180" s="3">
        <v>82640.78</v>
      </c>
      <c r="H6180" s="3" t="str">
        <f>VLOOKUP($A6180&amp;$C6180&amp;$B6180,Mapping!$C:$G,3,0)</f>
        <v>PHARMA</v>
      </c>
      <c r="I6180" t="str">
        <f>VLOOKUP($A6180&amp;$C6180&amp;$B6180,Mapping!$C:$G,4,0)</f>
        <v>VISPRING</v>
      </c>
      <c r="J6180" t="str">
        <f t="shared" si="96"/>
        <v>VISPRING MULTIDOSIS</v>
      </c>
      <c r="K6180" t="str">
        <f>VLOOKUP($A6180&amp;$C6180&amp;$B6180,Mapping!$C:$G,5,0)</f>
        <v>Oral &amp; Topical</v>
      </c>
      <c r="L6180" t="str">
        <f>VLOOKUP(J6180&amp;H6180,Mapping!J:K,2,0)</f>
        <v>Eye Care</v>
      </c>
      <c r="M6180" t="str">
        <f>IF(OR(I6180="PIZ BUIN",I6180="LISTERINE"),VLOOKUP(E6180,MAPEO!C:D,2,0)&amp;" "&amp;H6180,VLOOKUP(E6180,MAPEO!C:D,2,0))</f>
        <v>Vispring</v>
      </c>
      <c r="N6180" t="str">
        <f>VLOOKUP(F6180,MD!A:B,2,0)</f>
        <v>YTD 2015</v>
      </c>
    </row>
    <row r="6181" spans="1:14">
      <c r="A6181" t="s">
        <v>133</v>
      </c>
      <c r="B6181" t="s">
        <v>0</v>
      </c>
      <c r="C6181" t="s">
        <v>286</v>
      </c>
      <c r="D6181" t="s">
        <v>462</v>
      </c>
      <c r="E6181" t="s">
        <v>462</v>
      </c>
      <c r="F6181" t="s">
        <v>108</v>
      </c>
      <c r="G6181" s="3">
        <v>25107.97</v>
      </c>
      <c r="H6181" s="3" t="str">
        <f>VLOOKUP($A6181&amp;$C6181&amp;$B6181,Mapping!$C:$G,3,0)</f>
        <v>PHARMA</v>
      </c>
      <c r="I6181" t="str">
        <f>VLOOKUP($A6181&amp;$C6181&amp;$B6181,Mapping!$C:$G,4,0)</f>
        <v>VISPRING</v>
      </c>
      <c r="J6181" t="str">
        <f t="shared" si="96"/>
        <v>VISPRING MULTIDOSIS</v>
      </c>
      <c r="K6181" t="str">
        <f>VLOOKUP($A6181&amp;$C6181&amp;$B6181,Mapping!$C:$G,5,0)</f>
        <v>Oral &amp; Topical</v>
      </c>
      <c r="L6181" t="str">
        <f>VLOOKUP(J6181&amp;H6181,Mapping!J:K,2,0)</f>
        <v>Eye Care</v>
      </c>
      <c r="M6181" t="str">
        <f>IF(OR(I6181="PIZ BUIN",I6181="LISTERINE"),VLOOKUP(E6181,MAPEO!C:D,2,0)&amp;" "&amp;H6181,VLOOKUP(E6181,MAPEO!C:D,2,0))</f>
        <v>Vispring</v>
      </c>
      <c r="N6181">
        <f>VLOOKUP(F6181,MD!A:B,2,0)</f>
        <v>0</v>
      </c>
    </row>
    <row r="6182" spans="1:14">
      <c r="A6182" t="s">
        <v>133</v>
      </c>
      <c r="B6182" t="s">
        <v>0</v>
      </c>
      <c r="C6182" t="s">
        <v>286</v>
      </c>
      <c r="D6182" t="s">
        <v>462</v>
      </c>
      <c r="E6182" t="s">
        <v>462</v>
      </c>
      <c r="F6182" t="s">
        <v>109</v>
      </c>
      <c r="G6182" s="3">
        <v>356810.09</v>
      </c>
      <c r="H6182" s="3" t="str">
        <f>VLOOKUP($A6182&amp;$C6182&amp;$B6182,Mapping!$C:$G,3,0)</f>
        <v>PHARMA</v>
      </c>
      <c r="I6182" t="str">
        <f>VLOOKUP($A6182&amp;$C6182&amp;$B6182,Mapping!$C:$G,4,0)</f>
        <v>VISPRING</v>
      </c>
      <c r="J6182" t="str">
        <f t="shared" si="96"/>
        <v>VISPRING MULTIDOSIS</v>
      </c>
      <c r="K6182" t="str">
        <f>VLOOKUP($A6182&amp;$C6182&amp;$B6182,Mapping!$C:$G,5,0)</f>
        <v>Oral &amp; Topical</v>
      </c>
      <c r="L6182" t="str">
        <f>VLOOKUP(J6182&amp;H6182,Mapping!J:K,2,0)</f>
        <v>Eye Care</v>
      </c>
      <c r="M6182" t="str">
        <f>IF(OR(I6182="PIZ BUIN",I6182="LISTERINE"),VLOOKUP(E6182,MAPEO!C:D,2,0)&amp;" "&amp;H6182,VLOOKUP(E6182,MAPEO!C:D,2,0))</f>
        <v>Vispring</v>
      </c>
      <c r="N6182">
        <f>VLOOKUP(F6182,MD!A:B,2,0)</f>
        <v>0</v>
      </c>
    </row>
    <row r="6183" spans="1:14">
      <c r="A6183" t="s">
        <v>133</v>
      </c>
      <c r="B6183" t="s">
        <v>0</v>
      </c>
      <c r="C6183" t="s">
        <v>286</v>
      </c>
      <c r="D6183" t="s">
        <v>462</v>
      </c>
      <c r="E6183" t="s">
        <v>462</v>
      </c>
      <c r="F6183" t="s">
        <v>110</v>
      </c>
      <c r="G6183" s="3">
        <v>86784.29</v>
      </c>
      <c r="H6183" s="3" t="str">
        <f>VLOOKUP($A6183&amp;$C6183&amp;$B6183,Mapping!$C:$G,3,0)</f>
        <v>PHARMA</v>
      </c>
      <c r="I6183" t="str">
        <f>VLOOKUP($A6183&amp;$C6183&amp;$B6183,Mapping!$C:$G,4,0)</f>
        <v>VISPRING</v>
      </c>
      <c r="J6183" t="str">
        <f t="shared" si="96"/>
        <v>VISPRING MULTIDOSIS</v>
      </c>
      <c r="K6183" t="str">
        <f>VLOOKUP($A6183&amp;$C6183&amp;$B6183,Mapping!$C:$G,5,0)</f>
        <v>Oral &amp; Topical</v>
      </c>
      <c r="L6183" t="str">
        <f>VLOOKUP(J6183&amp;H6183,Mapping!J:K,2,0)</f>
        <v>Eye Care</v>
      </c>
      <c r="M6183" t="str">
        <f>IF(OR(I6183="PIZ BUIN",I6183="LISTERINE"),VLOOKUP(E6183,MAPEO!C:D,2,0)&amp;" "&amp;H6183,VLOOKUP(E6183,MAPEO!C:D,2,0))</f>
        <v>Vispring</v>
      </c>
      <c r="N6183">
        <f>VLOOKUP(F6183,MD!A:B,2,0)</f>
        <v>0</v>
      </c>
    </row>
    <row r="6184" spans="1:14">
      <c r="A6184" t="s">
        <v>133</v>
      </c>
      <c r="B6184" t="s">
        <v>0</v>
      </c>
      <c r="C6184" t="s">
        <v>286</v>
      </c>
      <c r="D6184" t="s">
        <v>462</v>
      </c>
      <c r="E6184" t="s">
        <v>462</v>
      </c>
      <c r="F6184" t="s">
        <v>111</v>
      </c>
      <c r="G6184" s="3">
        <v>89000.39</v>
      </c>
      <c r="H6184" s="3" t="str">
        <f>VLOOKUP($A6184&amp;$C6184&amp;$B6184,Mapping!$C:$G,3,0)</f>
        <v>PHARMA</v>
      </c>
      <c r="I6184" t="str">
        <f>VLOOKUP($A6184&amp;$C6184&amp;$B6184,Mapping!$C:$G,4,0)</f>
        <v>VISPRING</v>
      </c>
      <c r="J6184" t="str">
        <f t="shared" si="96"/>
        <v>VISPRING MULTIDOSIS</v>
      </c>
      <c r="K6184" t="str">
        <f>VLOOKUP($A6184&amp;$C6184&amp;$B6184,Mapping!$C:$G,5,0)</f>
        <v>Oral &amp; Topical</v>
      </c>
      <c r="L6184" t="str">
        <f>VLOOKUP(J6184&amp;H6184,Mapping!J:K,2,0)</f>
        <v>Eye Care</v>
      </c>
      <c r="M6184" t="str">
        <f>IF(OR(I6184="PIZ BUIN",I6184="LISTERINE"),VLOOKUP(E6184,MAPEO!C:D,2,0)&amp;" "&amp;H6184,VLOOKUP(E6184,MAPEO!C:D,2,0))</f>
        <v>Vispring</v>
      </c>
      <c r="N6184">
        <f>VLOOKUP(F6184,MD!A:B,2,0)</f>
        <v>0</v>
      </c>
    </row>
    <row r="6185" spans="1:14">
      <c r="A6185" t="s">
        <v>133</v>
      </c>
      <c r="B6185" t="s">
        <v>0</v>
      </c>
      <c r="C6185" t="s">
        <v>286</v>
      </c>
      <c r="D6185" t="s">
        <v>462</v>
      </c>
      <c r="E6185" t="s">
        <v>462</v>
      </c>
      <c r="F6185" t="s">
        <v>114</v>
      </c>
      <c r="G6185" s="3">
        <v>574316.37</v>
      </c>
      <c r="H6185" s="3" t="str">
        <f>VLOOKUP($A6185&amp;$C6185&amp;$B6185,Mapping!$C:$G,3,0)</f>
        <v>PHARMA</v>
      </c>
      <c r="I6185" t="str">
        <f>VLOOKUP($A6185&amp;$C6185&amp;$B6185,Mapping!$C:$G,4,0)</f>
        <v>VISPRING</v>
      </c>
      <c r="J6185" t="str">
        <f t="shared" si="96"/>
        <v>VISPRING MULTIDOSIS</v>
      </c>
      <c r="K6185" t="str">
        <f>VLOOKUP($A6185&amp;$C6185&amp;$B6185,Mapping!$C:$G,5,0)</f>
        <v>Oral &amp; Topical</v>
      </c>
      <c r="L6185" t="str">
        <f>VLOOKUP(J6185&amp;H6185,Mapping!J:K,2,0)</f>
        <v>Eye Care</v>
      </c>
      <c r="M6185" t="str">
        <f>IF(OR(I6185="PIZ BUIN",I6185="LISTERINE"),VLOOKUP(E6185,MAPEO!C:D,2,0)&amp;" "&amp;H6185,VLOOKUP(E6185,MAPEO!C:D,2,0))</f>
        <v>Vispring</v>
      </c>
      <c r="N6185">
        <f>VLOOKUP(F6185,MD!A:B,2,0)</f>
        <v>0</v>
      </c>
    </row>
    <row r="6186" spans="1:14">
      <c r="A6186" t="s">
        <v>133</v>
      </c>
      <c r="B6186" t="s">
        <v>0</v>
      </c>
      <c r="C6186" t="s">
        <v>286</v>
      </c>
      <c r="D6186" t="s">
        <v>462</v>
      </c>
      <c r="E6186" t="s">
        <v>462</v>
      </c>
      <c r="F6186" t="s">
        <v>115</v>
      </c>
      <c r="G6186" s="3">
        <v>37999.46</v>
      </c>
      <c r="H6186" s="3" t="str">
        <f>VLOOKUP($A6186&amp;$C6186&amp;$B6186,Mapping!$C:$G,3,0)</f>
        <v>PHARMA</v>
      </c>
      <c r="I6186" t="str">
        <f>VLOOKUP($A6186&amp;$C6186&amp;$B6186,Mapping!$C:$G,4,0)</f>
        <v>VISPRING</v>
      </c>
      <c r="J6186" t="str">
        <f t="shared" si="96"/>
        <v>VISPRING MULTIDOSIS</v>
      </c>
      <c r="K6186" t="str">
        <f>VLOOKUP($A6186&amp;$C6186&amp;$B6186,Mapping!$C:$G,5,0)</f>
        <v>Oral &amp; Topical</v>
      </c>
      <c r="L6186" t="str">
        <f>VLOOKUP(J6186&amp;H6186,Mapping!J:K,2,0)</f>
        <v>Eye Care</v>
      </c>
      <c r="M6186" t="str">
        <f>IF(OR(I6186="PIZ BUIN",I6186="LISTERINE"),VLOOKUP(E6186,MAPEO!C:D,2,0)&amp;" "&amp;H6186,VLOOKUP(E6186,MAPEO!C:D,2,0))</f>
        <v>Vispring</v>
      </c>
      <c r="N6186" t="str">
        <f>VLOOKUP(F6186,MD!A:B,2,0)</f>
        <v>YTD 2016</v>
      </c>
    </row>
    <row r="6187" spans="1:14">
      <c r="A6187" t="s">
        <v>133</v>
      </c>
      <c r="B6187" t="s">
        <v>0</v>
      </c>
      <c r="C6187" t="s">
        <v>286</v>
      </c>
      <c r="D6187" t="s">
        <v>462</v>
      </c>
      <c r="E6187" t="s">
        <v>462</v>
      </c>
      <c r="F6187" t="s">
        <v>117</v>
      </c>
      <c r="G6187" s="3">
        <v>175377.31</v>
      </c>
      <c r="H6187" s="3" t="str">
        <f>VLOOKUP($A6187&amp;$C6187&amp;$B6187,Mapping!$C:$G,3,0)</f>
        <v>PHARMA</v>
      </c>
      <c r="I6187" t="str">
        <f>VLOOKUP($A6187&amp;$C6187&amp;$B6187,Mapping!$C:$G,4,0)</f>
        <v>VISPRING</v>
      </c>
      <c r="J6187" t="str">
        <f t="shared" si="96"/>
        <v>VISPRING MULTIDOSIS</v>
      </c>
      <c r="K6187" t="str">
        <f>VLOOKUP($A6187&amp;$C6187&amp;$B6187,Mapping!$C:$G,5,0)</f>
        <v>Oral &amp; Topical</v>
      </c>
      <c r="L6187" t="str">
        <f>VLOOKUP(J6187&amp;H6187,Mapping!J:K,2,0)</f>
        <v>Eye Care</v>
      </c>
      <c r="M6187" t="str">
        <f>IF(OR(I6187="PIZ BUIN",I6187="LISTERINE"),VLOOKUP(E6187,MAPEO!C:D,2,0)&amp;" "&amp;H6187,VLOOKUP(E6187,MAPEO!C:D,2,0))</f>
        <v>Vispring</v>
      </c>
      <c r="N6187" t="str">
        <f>VLOOKUP(F6187,MD!A:B,2,0)</f>
        <v>YTD 2016</v>
      </c>
    </row>
    <row r="6188" spans="1:14">
      <c r="A6188" t="s">
        <v>133</v>
      </c>
      <c r="B6188" t="s">
        <v>0</v>
      </c>
      <c r="C6188" t="s">
        <v>286</v>
      </c>
      <c r="D6188" t="s">
        <v>462</v>
      </c>
      <c r="E6188" t="s">
        <v>462</v>
      </c>
      <c r="F6188" t="s">
        <v>118</v>
      </c>
      <c r="G6188" s="3">
        <v>525713.46</v>
      </c>
      <c r="H6188" s="3" t="str">
        <f>VLOOKUP($A6188&amp;$C6188&amp;$B6188,Mapping!$C:$G,3,0)</f>
        <v>PHARMA</v>
      </c>
      <c r="I6188" t="str">
        <f>VLOOKUP($A6188&amp;$C6188&amp;$B6188,Mapping!$C:$G,4,0)</f>
        <v>VISPRING</v>
      </c>
      <c r="J6188" t="str">
        <f t="shared" si="96"/>
        <v>VISPRING MULTIDOSIS</v>
      </c>
      <c r="K6188" t="str">
        <f>VLOOKUP($A6188&amp;$C6188&amp;$B6188,Mapping!$C:$G,5,0)</f>
        <v>Oral &amp; Topical</v>
      </c>
      <c r="L6188" t="str">
        <f>VLOOKUP(J6188&amp;H6188,Mapping!J:K,2,0)</f>
        <v>Eye Care</v>
      </c>
      <c r="M6188" t="str">
        <f>IF(OR(I6188="PIZ BUIN",I6188="LISTERINE"),VLOOKUP(E6188,MAPEO!C:D,2,0)&amp;" "&amp;H6188,VLOOKUP(E6188,MAPEO!C:D,2,0))</f>
        <v>Vispring</v>
      </c>
      <c r="N6188" t="str">
        <f>VLOOKUP(F6188,MD!A:B,2,0)</f>
        <v>YTD 2016</v>
      </c>
    </row>
    <row r="6189" spans="1:14">
      <c r="A6189" t="s">
        <v>133</v>
      </c>
      <c r="B6189" t="s">
        <v>0</v>
      </c>
      <c r="C6189" t="s">
        <v>286</v>
      </c>
      <c r="D6189" t="s">
        <v>463</v>
      </c>
      <c r="E6189" t="s">
        <v>463</v>
      </c>
      <c r="F6189" t="s">
        <v>482</v>
      </c>
      <c r="G6189" s="3">
        <v>13412.73</v>
      </c>
      <c r="H6189" s="3" t="str">
        <f>VLOOKUP($A6189&amp;$C6189&amp;$B6189,Mapping!$C:$G,3,0)</f>
        <v>PHARMA</v>
      </c>
      <c r="I6189" t="str">
        <f>VLOOKUP($A6189&amp;$C6189&amp;$B6189,Mapping!$C:$G,4,0)</f>
        <v>VISPRING</v>
      </c>
      <c r="J6189" t="str">
        <f t="shared" si="96"/>
        <v>VISPRING UNIDOSIS</v>
      </c>
      <c r="K6189" t="str">
        <f>VLOOKUP($A6189&amp;$C6189&amp;$B6189,Mapping!$C:$G,5,0)</f>
        <v>Oral &amp; Topical</v>
      </c>
      <c r="L6189" t="str">
        <f>VLOOKUP(J6189&amp;H6189,Mapping!J:K,2,0)</f>
        <v>Eye Care</v>
      </c>
      <c r="M6189" t="str">
        <f>IF(OR(I6189="PIZ BUIN",I6189="LISTERINE"),VLOOKUP(E6189,MAPEO!C:D,2,0)&amp;" "&amp;H6189,VLOOKUP(E6189,MAPEO!C:D,2,0))</f>
        <v>Vispring</v>
      </c>
      <c r="N6189">
        <f>VLOOKUP(F6189,MD!A:B,2,0)</f>
        <v>0</v>
      </c>
    </row>
    <row r="6190" spans="1:14">
      <c r="A6190" t="s">
        <v>133</v>
      </c>
      <c r="B6190" t="s">
        <v>0</v>
      </c>
      <c r="C6190" t="s">
        <v>286</v>
      </c>
      <c r="D6190" t="s">
        <v>463</v>
      </c>
      <c r="E6190" t="s">
        <v>463</v>
      </c>
      <c r="F6190" t="s">
        <v>483</v>
      </c>
      <c r="G6190" s="3">
        <v>53444.33</v>
      </c>
      <c r="H6190" s="3" t="str">
        <f>VLOOKUP($A6190&amp;$C6190&amp;$B6190,Mapping!$C:$G,3,0)</f>
        <v>PHARMA</v>
      </c>
      <c r="I6190" t="str">
        <f>VLOOKUP($A6190&amp;$C6190&amp;$B6190,Mapping!$C:$G,4,0)</f>
        <v>VISPRING</v>
      </c>
      <c r="J6190" t="str">
        <f t="shared" si="96"/>
        <v>VISPRING UNIDOSIS</v>
      </c>
      <c r="K6190" t="str">
        <f>VLOOKUP($A6190&amp;$C6190&amp;$B6190,Mapping!$C:$G,5,0)</f>
        <v>Oral &amp; Topical</v>
      </c>
      <c r="L6190" t="str">
        <f>VLOOKUP(J6190&amp;H6190,Mapping!J:K,2,0)</f>
        <v>Eye Care</v>
      </c>
      <c r="M6190" t="str">
        <f>IF(OR(I6190="PIZ BUIN",I6190="LISTERINE"),VLOOKUP(E6190,MAPEO!C:D,2,0)&amp;" "&amp;H6190,VLOOKUP(E6190,MAPEO!C:D,2,0))</f>
        <v>Vispring</v>
      </c>
      <c r="N6190">
        <f>VLOOKUP(F6190,MD!A:B,2,0)</f>
        <v>0</v>
      </c>
    </row>
    <row r="6191" spans="1:14">
      <c r="A6191" t="s">
        <v>133</v>
      </c>
      <c r="B6191" t="s">
        <v>0</v>
      </c>
      <c r="C6191" t="s">
        <v>286</v>
      </c>
      <c r="D6191" t="s">
        <v>463</v>
      </c>
      <c r="E6191" t="s">
        <v>463</v>
      </c>
      <c r="F6191" t="s">
        <v>484</v>
      </c>
      <c r="G6191" s="3">
        <v>112769.51</v>
      </c>
      <c r="H6191" s="3" t="str">
        <f>VLOOKUP($A6191&amp;$C6191&amp;$B6191,Mapping!$C:$G,3,0)</f>
        <v>PHARMA</v>
      </c>
      <c r="I6191" t="str">
        <f>VLOOKUP($A6191&amp;$C6191&amp;$B6191,Mapping!$C:$G,4,0)</f>
        <v>VISPRING</v>
      </c>
      <c r="J6191" t="str">
        <f t="shared" si="96"/>
        <v>VISPRING UNIDOSIS</v>
      </c>
      <c r="K6191" t="str">
        <f>VLOOKUP($A6191&amp;$C6191&amp;$B6191,Mapping!$C:$G,5,0)</f>
        <v>Oral &amp; Topical</v>
      </c>
      <c r="L6191" t="str">
        <f>VLOOKUP(J6191&amp;H6191,Mapping!J:K,2,0)</f>
        <v>Eye Care</v>
      </c>
      <c r="M6191" t="str">
        <f>IF(OR(I6191="PIZ BUIN",I6191="LISTERINE"),VLOOKUP(E6191,MAPEO!C:D,2,0)&amp;" "&amp;H6191,VLOOKUP(E6191,MAPEO!C:D,2,0))</f>
        <v>Vispring</v>
      </c>
      <c r="N6191">
        <f>VLOOKUP(F6191,MD!A:B,2,0)</f>
        <v>0</v>
      </c>
    </row>
    <row r="6192" spans="1:14">
      <c r="A6192" t="s">
        <v>133</v>
      </c>
      <c r="B6192" t="s">
        <v>0</v>
      </c>
      <c r="C6192" t="s">
        <v>286</v>
      </c>
      <c r="D6192" t="s">
        <v>463</v>
      </c>
      <c r="E6192" t="s">
        <v>463</v>
      </c>
      <c r="F6192" t="s">
        <v>485</v>
      </c>
      <c r="G6192" s="3">
        <v>56955.55</v>
      </c>
      <c r="H6192" s="3" t="str">
        <f>VLOOKUP($A6192&amp;$C6192&amp;$B6192,Mapping!$C:$G,3,0)</f>
        <v>PHARMA</v>
      </c>
      <c r="I6192" t="str">
        <f>VLOOKUP($A6192&amp;$C6192&amp;$B6192,Mapping!$C:$G,4,0)</f>
        <v>VISPRING</v>
      </c>
      <c r="J6192" t="str">
        <f t="shared" si="96"/>
        <v>VISPRING UNIDOSIS</v>
      </c>
      <c r="K6192" t="str">
        <f>VLOOKUP($A6192&amp;$C6192&amp;$B6192,Mapping!$C:$G,5,0)</f>
        <v>Oral &amp; Topical</v>
      </c>
      <c r="L6192" t="str">
        <f>VLOOKUP(J6192&amp;H6192,Mapping!J:K,2,0)</f>
        <v>Eye Care</v>
      </c>
      <c r="M6192" t="str">
        <f>IF(OR(I6192="PIZ BUIN",I6192="LISTERINE"),VLOOKUP(E6192,MAPEO!C:D,2,0)&amp;" "&amp;H6192,VLOOKUP(E6192,MAPEO!C:D,2,0))</f>
        <v>Vispring</v>
      </c>
      <c r="N6192">
        <f>VLOOKUP(F6192,MD!A:B,2,0)</f>
        <v>0</v>
      </c>
    </row>
    <row r="6193" spans="1:14">
      <c r="A6193" t="s">
        <v>133</v>
      </c>
      <c r="B6193" t="s">
        <v>0</v>
      </c>
      <c r="C6193" t="s">
        <v>286</v>
      </c>
      <c r="D6193" t="s">
        <v>463</v>
      </c>
      <c r="E6193" t="s">
        <v>463</v>
      </c>
      <c r="F6193" t="s">
        <v>486</v>
      </c>
      <c r="G6193" s="3">
        <v>86798.12</v>
      </c>
      <c r="H6193" s="3" t="str">
        <f>VLOOKUP($A6193&amp;$C6193&amp;$B6193,Mapping!$C:$G,3,0)</f>
        <v>PHARMA</v>
      </c>
      <c r="I6193" t="str">
        <f>VLOOKUP($A6193&amp;$C6193&amp;$B6193,Mapping!$C:$G,4,0)</f>
        <v>VISPRING</v>
      </c>
      <c r="J6193" t="str">
        <f t="shared" si="96"/>
        <v>VISPRING UNIDOSIS</v>
      </c>
      <c r="K6193" t="str">
        <f>VLOOKUP($A6193&amp;$C6193&amp;$B6193,Mapping!$C:$G,5,0)</f>
        <v>Oral &amp; Topical</v>
      </c>
      <c r="L6193" t="str">
        <f>VLOOKUP(J6193&amp;H6193,Mapping!J:K,2,0)</f>
        <v>Eye Care</v>
      </c>
      <c r="M6193" t="str">
        <f>IF(OR(I6193="PIZ BUIN",I6193="LISTERINE"),VLOOKUP(E6193,MAPEO!C:D,2,0)&amp;" "&amp;H6193,VLOOKUP(E6193,MAPEO!C:D,2,0))</f>
        <v>Vispring</v>
      </c>
      <c r="N6193">
        <f>VLOOKUP(F6193,MD!A:B,2,0)</f>
        <v>0</v>
      </c>
    </row>
    <row r="6194" spans="1:14">
      <c r="A6194" t="s">
        <v>133</v>
      </c>
      <c r="B6194" t="s">
        <v>0</v>
      </c>
      <c r="C6194" t="s">
        <v>286</v>
      </c>
      <c r="D6194" t="s">
        <v>463</v>
      </c>
      <c r="E6194" t="s">
        <v>463</v>
      </c>
      <c r="F6194" t="s">
        <v>487</v>
      </c>
      <c r="G6194" s="3">
        <v>232353.73</v>
      </c>
      <c r="H6194" s="3" t="str">
        <f>VLOOKUP($A6194&amp;$C6194&amp;$B6194,Mapping!$C:$G,3,0)</f>
        <v>PHARMA</v>
      </c>
      <c r="I6194" t="str">
        <f>VLOOKUP($A6194&amp;$C6194&amp;$B6194,Mapping!$C:$G,4,0)</f>
        <v>VISPRING</v>
      </c>
      <c r="J6194" t="str">
        <f t="shared" si="96"/>
        <v>VISPRING UNIDOSIS</v>
      </c>
      <c r="K6194" t="str">
        <f>VLOOKUP($A6194&amp;$C6194&amp;$B6194,Mapping!$C:$G,5,0)</f>
        <v>Oral &amp; Topical</v>
      </c>
      <c r="L6194" t="str">
        <f>VLOOKUP(J6194&amp;H6194,Mapping!J:K,2,0)</f>
        <v>Eye Care</v>
      </c>
      <c r="M6194" t="str">
        <f>IF(OR(I6194="PIZ BUIN",I6194="LISTERINE"),VLOOKUP(E6194,MAPEO!C:D,2,0)&amp;" "&amp;H6194,VLOOKUP(E6194,MAPEO!C:D,2,0))</f>
        <v>Vispring</v>
      </c>
      <c r="N6194">
        <f>VLOOKUP(F6194,MD!A:B,2,0)</f>
        <v>0</v>
      </c>
    </row>
    <row r="6195" spans="1:14">
      <c r="A6195" t="s">
        <v>133</v>
      </c>
      <c r="B6195" t="s">
        <v>0</v>
      </c>
      <c r="C6195" t="s">
        <v>286</v>
      </c>
      <c r="D6195" t="s">
        <v>463</v>
      </c>
      <c r="E6195" t="s">
        <v>463</v>
      </c>
      <c r="F6195" t="s">
        <v>488</v>
      </c>
      <c r="G6195" s="3">
        <v>10099.790000000001</v>
      </c>
      <c r="H6195" s="3" t="str">
        <f>VLOOKUP($A6195&amp;$C6195&amp;$B6195,Mapping!$C:$G,3,0)</f>
        <v>PHARMA</v>
      </c>
      <c r="I6195" t="str">
        <f>VLOOKUP($A6195&amp;$C6195&amp;$B6195,Mapping!$C:$G,4,0)</f>
        <v>VISPRING</v>
      </c>
      <c r="J6195" t="str">
        <f t="shared" si="96"/>
        <v>VISPRING UNIDOSIS</v>
      </c>
      <c r="K6195" t="str">
        <f>VLOOKUP($A6195&amp;$C6195&amp;$B6195,Mapping!$C:$G,5,0)</f>
        <v>Oral &amp; Topical</v>
      </c>
      <c r="L6195" t="str">
        <f>VLOOKUP(J6195&amp;H6195,Mapping!J:K,2,0)</f>
        <v>Eye Care</v>
      </c>
      <c r="M6195" t="str">
        <f>IF(OR(I6195="PIZ BUIN",I6195="LISTERINE"),VLOOKUP(E6195,MAPEO!C:D,2,0)&amp;" "&amp;H6195,VLOOKUP(E6195,MAPEO!C:D,2,0))</f>
        <v>Vispring</v>
      </c>
      <c r="N6195">
        <f>VLOOKUP(F6195,MD!A:B,2,0)</f>
        <v>0</v>
      </c>
    </row>
    <row r="6196" spans="1:14">
      <c r="A6196" t="s">
        <v>133</v>
      </c>
      <c r="B6196" t="s">
        <v>0</v>
      </c>
      <c r="C6196" t="s">
        <v>286</v>
      </c>
      <c r="D6196" t="s">
        <v>463</v>
      </c>
      <c r="E6196" t="s">
        <v>463</v>
      </c>
      <c r="F6196" t="s">
        <v>489</v>
      </c>
      <c r="G6196" s="3">
        <v>14445.74</v>
      </c>
      <c r="H6196" s="3" t="str">
        <f>VLOOKUP($A6196&amp;$C6196&amp;$B6196,Mapping!$C:$G,3,0)</f>
        <v>PHARMA</v>
      </c>
      <c r="I6196" t="str">
        <f>VLOOKUP($A6196&amp;$C6196&amp;$B6196,Mapping!$C:$G,4,0)</f>
        <v>VISPRING</v>
      </c>
      <c r="J6196" t="str">
        <f t="shared" si="96"/>
        <v>VISPRING UNIDOSIS</v>
      </c>
      <c r="K6196" t="str">
        <f>VLOOKUP($A6196&amp;$C6196&amp;$B6196,Mapping!$C:$G,5,0)</f>
        <v>Oral &amp; Topical</v>
      </c>
      <c r="L6196" t="str">
        <f>VLOOKUP(J6196&amp;H6196,Mapping!J:K,2,0)</f>
        <v>Eye Care</v>
      </c>
      <c r="M6196" t="str">
        <f>IF(OR(I6196="PIZ BUIN",I6196="LISTERINE"),VLOOKUP(E6196,MAPEO!C:D,2,0)&amp;" "&amp;H6196,VLOOKUP(E6196,MAPEO!C:D,2,0))</f>
        <v>Vispring</v>
      </c>
      <c r="N6196">
        <f>VLOOKUP(F6196,MD!A:B,2,0)</f>
        <v>0</v>
      </c>
    </row>
    <row r="6197" spans="1:14">
      <c r="A6197" t="s">
        <v>133</v>
      </c>
      <c r="B6197" t="s">
        <v>0</v>
      </c>
      <c r="C6197" t="s">
        <v>286</v>
      </c>
      <c r="D6197" t="s">
        <v>463</v>
      </c>
      <c r="E6197" t="s">
        <v>463</v>
      </c>
      <c r="F6197" t="s">
        <v>490</v>
      </c>
      <c r="G6197" s="3">
        <v>-237925.67</v>
      </c>
      <c r="H6197" s="3" t="str">
        <f>VLOOKUP($A6197&amp;$C6197&amp;$B6197,Mapping!$C:$G,3,0)</f>
        <v>PHARMA</v>
      </c>
      <c r="I6197" t="str">
        <f>VLOOKUP($A6197&amp;$C6197&amp;$B6197,Mapping!$C:$G,4,0)</f>
        <v>VISPRING</v>
      </c>
      <c r="J6197" t="str">
        <f t="shared" ref="J6197:J6251" si="97">IF(OR(C6197="ROC",C6197="COMPEED"),E6197,D6197)</f>
        <v>VISPRING UNIDOSIS</v>
      </c>
      <c r="K6197" t="str">
        <f>VLOOKUP($A6197&amp;$C6197&amp;$B6197,Mapping!$C:$G,5,0)</f>
        <v>Oral &amp; Topical</v>
      </c>
      <c r="L6197" t="str">
        <f>VLOOKUP(J6197&amp;H6197,Mapping!J:K,2,0)</f>
        <v>Eye Care</v>
      </c>
      <c r="M6197" t="str">
        <f>IF(OR(I6197="PIZ BUIN",I6197="LISTERINE"),VLOOKUP(E6197,MAPEO!C:D,2,0)&amp;" "&amp;H6197,VLOOKUP(E6197,MAPEO!C:D,2,0))</f>
        <v>Vispring</v>
      </c>
      <c r="N6197">
        <f>VLOOKUP(F6197,MD!A:B,2,0)</f>
        <v>0</v>
      </c>
    </row>
    <row r="6198" spans="1:14">
      <c r="A6198" t="s">
        <v>133</v>
      </c>
      <c r="B6198" t="s">
        <v>0</v>
      </c>
      <c r="C6198" t="s">
        <v>286</v>
      </c>
      <c r="D6198" t="s">
        <v>463</v>
      </c>
      <c r="E6198" t="s">
        <v>463</v>
      </c>
      <c r="F6198" t="s">
        <v>491</v>
      </c>
      <c r="G6198" s="3">
        <v>17788.71</v>
      </c>
      <c r="H6198" s="3" t="str">
        <f>VLOOKUP($A6198&amp;$C6198&amp;$B6198,Mapping!$C:$G,3,0)</f>
        <v>PHARMA</v>
      </c>
      <c r="I6198" t="str">
        <f>VLOOKUP($A6198&amp;$C6198&amp;$B6198,Mapping!$C:$G,4,0)</f>
        <v>VISPRING</v>
      </c>
      <c r="J6198" t="str">
        <f t="shared" si="97"/>
        <v>VISPRING UNIDOSIS</v>
      </c>
      <c r="K6198" t="str">
        <f>VLOOKUP($A6198&amp;$C6198&amp;$B6198,Mapping!$C:$G,5,0)</f>
        <v>Oral &amp; Topical</v>
      </c>
      <c r="L6198" t="str">
        <f>VLOOKUP(J6198&amp;H6198,Mapping!J:K,2,0)</f>
        <v>Eye Care</v>
      </c>
      <c r="M6198" t="str">
        <f>IF(OR(I6198="PIZ BUIN",I6198="LISTERINE"),VLOOKUP(E6198,MAPEO!C:D,2,0)&amp;" "&amp;H6198,VLOOKUP(E6198,MAPEO!C:D,2,0))</f>
        <v>Vispring</v>
      </c>
      <c r="N6198">
        <f>VLOOKUP(F6198,MD!A:B,2,0)</f>
        <v>0</v>
      </c>
    </row>
    <row r="6199" spans="1:14">
      <c r="A6199" t="s">
        <v>133</v>
      </c>
      <c r="B6199" t="s">
        <v>0</v>
      </c>
      <c r="C6199" t="s">
        <v>286</v>
      </c>
      <c r="D6199" t="s">
        <v>463</v>
      </c>
      <c r="E6199" t="s">
        <v>463</v>
      </c>
      <c r="F6199" t="s">
        <v>492</v>
      </c>
      <c r="G6199" s="3">
        <v>-9930.49</v>
      </c>
      <c r="H6199" s="3" t="str">
        <f>VLOOKUP($A6199&amp;$C6199&amp;$B6199,Mapping!$C:$G,3,0)</f>
        <v>PHARMA</v>
      </c>
      <c r="I6199" t="str">
        <f>VLOOKUP($A6199&amp;$C6199&amp;$B6199,Mapping!$C:$G,4,0)</f>
        <v>VISPRING</v>
      </c>
      <c r="J6199" t="str">
        <f t="shared" si="97"/>
        <v>VISPRING UNIDOSIS</v>
      </c>
      <c r="K6199" t="str">
        <f>VLOOKUP($A6199&amp;$C6199&amp;$B6199,Mapping!$C:$G,5,0)</f>
        <v>Oral &amp; Topical</v>
      </c>
      <c r="L6199" t="str">
        <f>VLOOKUP(J6199&amp;H6199,Mapping!J:K,2,0)</f>
        <v>Eye Care</v>
      </c>
      <c r="M6199" t="str">
        <f>IF(OR(I6199="PIZ BUIN",I6199="LISTERINE"),VLOOKUP(E6199,MAPEO!C:D,2,0)&amp;" "&amp;H6199,VLOOKUP(E6199,MAPEO!C:D,2,0))</f>
        <v>Vispring</v>
      </c>
      <c r="N6199">
        <f>VLOOKUP(F6199,MD!A:B,2,0)</f>
        <v>0</v>
      </c>
    </row>
    <row r="6200" spans="1:14">
      <c r="A6200" t="s">
        <v>133</v>
      </c>
      <c r="B6200" t="s">
        <v>0</v>
      </c>
      <c r="C6200" t="s">
        <v>286</v>
      </c>
      <c r="D6200" t="s">
        <v>463</v>
      </c>
      <c r="E6200" t="s">
        <v>463</v>
      </c>
      <c r="F6200" t="s">
        <v>493</v>
      </c>
      <c r="G6200" s="3">
        <v>151647</v>
      </c>
      <c r="H6200" s="3" t="str">
        <f>VLOOKUP($A6200&amp;$C6200&amp;$B6200,Mapping!$C:$G,3,0)</f>
        <v>PHARMA</v>
      </c>
      <c r="I6200" t="str">
        <f>VLOOKUP($A6200&amp;$C6200&amp;$B6200,Mapping!$C:$G,4,0)</f>
        <v>VISPRING</v>
      </c>
      <c r="J6200" t="str">
        <f t="shared" si="97"/>
        <v>VISPRING UNIDOSIS</v>
      </c>
      <c r="K6200" t="str">
        <f>VLOOKUP($A6200&amp;$C6200&amp;$B6200,Mapping!$C:$G,5,0)</f>
        <v>Oral &amp; Topical</v>
      </c>
      <c r="L6200" t="str">
        <f>VLOOKUP(J6200&amp;H6200,Mapping!J:K,2,0)</f>
        <v>Eye Care</v>
      </c>
      <c r="M6200" t="str">
        <f>IF(OR(I6200="PIZ BUIN",I6200="LISTERINE"),VLOOKUP(E6200,MAPEO!C:D,2,0)&amp;" "&amp;H6200,VLOOKUP(E6200,MAPEO!C:D,2,0))</f>
        <v>Vispring</v>
      </c>
      <c r="N6200">
        <f>VLOOKUP(F6200,MD!A:B,2,0)</f>
        <v>0</v>
      </c>
    </row>
    <row r="6201" spans="1:14">
      <c r="A6201" t="s">
        <v>133</v>
      </c>
      <c r="B6201" t="s">
        <v>0</v>
      </c>
      <c r="C6201" t="s">
        <v>286</v>
      </c>
      <c r="D6201" t="s">
        <v>463</v>
      </c>
      <c r="E6201" t="s">
        <v>463</v>
      </c>
      <c r="F6201" t="s">
        <v>95</v>
      </c>
      <c r="G6201" s="3">
        <v>-14237.09</v>
      </c>
      <c r="H6201" s="3" t="str">
        <f>VLOOKUP($A6201&amp;$C6201&amp;$B6201,Mapping!$C:$G,3,0)</f>
        <v>PHARMA</v>
      </c>
      <c r="I6201" t="str">
        <f>VLOOKUP($A6201&amp;$C6201&amp;$B6201,Mapping!$C:$G,4,0)</f>
        <v>VISPRING</v>
      </c>
      <c r="J6201" t="str">
        <f t="shared" si="97"/>
        <v>VISPRING UNIDOSIS</v>
      </c>
      <c r="K6201" t="str">
        <f>VLOOKUP($A6201&amp;$C6201&amp;$B6201,Mapping!$C:$G,5,0)</f>
        <v>Oral &amp; Topical</v>
      </c>
      <c r="L6201" t="str">
        <f>VLOOKUP(J6201&amp;H6201,Mapping!J:K,2,0)</f>
        <v>Eye Care</v>
      </c>
      <c r="M6201" t="str">
        <f>IF(OR(I6201="PIZ BUIN",I6201="LISTERINE"),VLOOKUP(E6201,MAPEO!C:D,2,0)&amp;" "&amp;H6201,VLOOKUP(E6201,MAPEO!C:D,2,0))</f>
        <v>Vispring</v>
      </c>
      <c r="N6201" t="str">
        <f>VLOOKUP(F6201,MD!A:B,2,0)</f>
        <v>YTD 2015</v>
      </c>
    </row>
    <row r="6202" spans="1:14">
      <c r="A6202" t="s">
        <v>133</v>
      </c>
      <c r="B6202" t="s">
        <v>0</v>
      </c>
      <c r="C6202" t="s">
        <v>286</v>
      </c>
      <c r="D6202" t="s">
        <v>463</v>
      </c>
      <c r="E6202" t="s">
        <v>463</v>
      </c>
      <c r="F6202" t="s">
        <v>96</v>
      </c>
      <c r="G6202" s="3">
        <v>-12005.96</v>
      </c>
      <c r="H6202" s="3" t="str">
        <f>VLOOKUP($A6202&amp;$C6202&amp;$B6202,Mapping!$C:$G,3,0)</f>
        <v>PHARMA</v>
      </c>
      <c r="I6202" t="str">
        <f>VLOOKUP($A6202&amp;$C6202&amp;$B6202,Mapping!$C:$G,4,0)</f>
        <v>VISPRING</v>
      </c>
      <c r="J6202" t="str">
        <f t="shared" si="97"/>
        <v>VISPRING UNIDOSIS</v>
      </c>
      <c r="K6202" t="str">
        <f>VLOOKUP($A6202&amp;$C6202&amp;$B6202,Mapping!$C:$G,5,0)</f>
        <v>Oral &amp; Topical</v>
      </c>
      <c r="L6202" t="str">
        <f>VLOOKUP(J6202&amp;H6202,Mapping!J:K,2,0)</f>
        <v>Eye Care</v>
      </c>
      <c r="M6202" t="str">
        <f>IF(OR(I6202="PIZ BUIN",I6202="LISTERINE"),VLOOKUP(E6202,MAPEO!C:D,2,0)&amp;" "&amp;H6202,VLOOKUP(E6202,MAPEO!C:D,2,0))</f>
        <v>Vispring</v>
      </c>
      <c r="N6202" t="str">
        <f>VLOOKUP(F6202,MD!A:B,2,0)</f>
        <v>YTD 2015</v>
      </c>
    </row>
    <row r="6203" spans="1:14">
      <c r="A6203" t="s">
        <v>133</v>
      </c>
      <c r="B6203" t="s">
        <v>0</v>
      </c>
      <c r="C6203" t="s">
        <v>286</v>
      </c>
      <c r="D6203" t="s">
        <v>463</v>
      </c>
      <c r="E6203" t="s">
        <v>463</v>
      </c>
      <c r="F6203" t="s">
        <v>97</v>
      </c>
      <c r="G6203" s="3">
        <v>63048.38</v>
      </c>
      <c r="H6203" s="3" t="str">
        <f>VLOOKUP($A6203&amp;$C6203&amp;$B6203,Mapping!$C:$G,3,0)</f>
        <v>PHARMA</v>
      </c>
      <c r="I6203" t="str">
        <f>VLOOKUP($A6203&amp;$C6203&amp;$B6203,Mapping!$C:$G,4,0)</f>
        <v>VISPRING</v>
      </c>
      <c r="J6203" t="str">
        <f t="shared" si="97"/>
        <v>VISPRING UNIDOSIS</v>
      </c>
      <c r="K6203" t="str">
        <f>VLOOKUP($A6203&amp;$C6203&amp;$B6203,Mapping!$C:$G,5,0)</f>
        <v>Oral &amp; Topical</v>
      </c>
      <c r="L6203" t="str">
        <f>VLOOKUP(J6203&amp;H6203,Mapping!J:K,2,0)</f>
        <v>Eye Care</v>
      </c>
      <c r="M6203" t="str">
        <f>IF(OR(I6203="PIZ BUIN",I6203="LISTERINE"),VLOOKUP(E6203,MAPEO!C:D,2,0)&amp;" "&amp;H6203,VLOOKUP(E6203,MAPEO!C:D,2,0))</f>
        <v>Vispring</v>
      </c>
      <c r="N6203" t="str">
        <f>VLOOKUP(F6203,MD!A:B,2,0)</f>
        <v>YTD 2015</v>
      </c>
    </row>
    <row r="6204" spans="1:14">
      <c r="A6204" t="s">
        <v>133</v>
      </c>
      <c r="B6204" t="s">
        <v>0</v>
      </c>
      <c r="C6204" t="s">
        <v>286</v>
      </c>
      <c r="D6204" t="s">
        <v>463</v>
      </c>
      <c r="E6204" t="s">
        <v>463</v>
      </c>
      <c r="F6204" t="s">
        <v>101</v>
      </c>
      <c r="G6204" s="3">
        <v>297328.55</v>
      </c>
      <c r="H6204" s="3" t="str">
        <f>VLOOKUP($A6204&amp;$C6204&amp;$B6204,Mapping!$C:$G,3,0)</f>
        <v>PHARMA</v>
      </c>
      <c r="I6204" t="str">
        <f>VLOOKUP($A6204&amp;$C6204&amp;$B6204,Mapping!$C:$G,4,0)</f>
        <v>VISPRING</v>
      </c>
      <c r="J6204" t="str">
        <f t="shared" si="97"/>
        <v>VISPRING UNIDOSIS</v>
      </c>
      <c r="K6204" t="str">
        <f>VLOOKUP($A6204&amp;$C6204&amp;$B6204,Mapping!$C:$G,5,0)</f>
        <v>Oral &amp; Topical</v>
      </c>
      <c r="L6204" t="str">
        <f>VLOOKUP(J6204&amp;H6204,Mapping!J:K,2,0)</f>
        <v>Eye Care</v>
      </c>
      <c r="M6204" t="str">
        <f>IF(OR(I6204="PIZ BUIN",I6204="LISTERINE"),VLOOKUP(E6204,MAPEO!C:D,2,0)&amp;" "&amp;H6204,VLOOKUP(E6204,MAPEO!C:D,2,0))</f>
        <v>Vispring</v>
      </c>
      <c r="N6204" t="str">
        <f>VLOOKUP(F6204,MD!A:B,2,0)</f>
        <v>YTD 2015</v>
      </c>
    </row>
    <row r="6205" spans="1:14">
      <c r="A6205" t="s">
        <v>133</v>
      </c>
      <c r="B6205" t="s">
        <v>0</v>
      </c>
      <c r="C6205" t="s">
        <v>286</v>
      </c>
      <c r="D6205" t="s">
        <v>463</v>
      </c>
      <c r="E6205" t="s">
        <v>463</v>
      </c>
      <c r="F6205" t="s">
        <v>104</v>
      </c>
      <c r="G6205" s="3">
        <v>178166.2</v>
      </c>
      <c r="H6205" s="3" t="str">
        <f>VLOOKUP($A6205&amp;$C6205&amp;$B6205,Mapping!$C:$G,3,0)</f>
        <v>PHARMA</v>
      </c>
      <c r="I6205" t="str">
        <f>VLOOKUP($A6205&amp;$C6205&amp;$B6205,Mapping!$C:$G,4,0)</f>
        <v>VISPRING</v>
      </c>
      <c r="J6205" t="str">
        <f t="shared" si="97"/>
        <v>VISPRING UNIDOSIS</v>
      </c>
      <c r="K6205" t="str">
        <f>VLOOKUP($A6205&amp;$C6205&amp;$B6205,Mapping!$C:$G,5,0)</f>
        <v>Oral &amp; Topical</v>
      </c>
      <c r="L6205" t="str">
        <f>VLOOKUP(J6205&amp;H6205,Mapping!J:K,2,0)</f>
        <v>Eye Care</v>
      </c>
      <c r="M6205" t="str">
        <f>IF(OR(I6205="PIZ BUIN",I6205="LISTERINE"),VLOOKUP(E6205,MAPEO!C:D,2,0)&amp;" "&amp;H6205,VLOOKUP(E6205,MAPEO!C:D,2,0))</f>
        <v>Vispring</v>
      </c>
      <c r="N6205" t="str">
        <f>VLOOKUP(F6205,MD!A:B,2,0)</f>
        <v>YTD 2015</v>
      </c>
    </row>
    <row r="6206" spans="1:14">
      <c r="A6206" t="s">
        <v>133</v>
      </c>
      <c r="B6206" t="s">
        <v>0</v>
      </c>
      <c r="C6206" t="s">
        <v>286</v>
      </c>
      <c r="D6206" t="s">
        <v>463</v>
      </c>
      <c r="E6206" t="s">
        <v>463</v>
      </c>
      <c r="F6206" t="s">
        <v>105</v>
      </c>
      <c r="G6206" s="3">
        <v>207049.7</v>
      </c>
      <c r="H6206" s="3" t="str">
        <f>VLOOKUP($A6206&amp;$C6206&amp;$B6206,Mapping!$C:$G,3,0)</f>
        <v>PHARMA</v>
      </c>
      <c r="I6206" t="str">
        <f>VLOOKUP($A6206&amp;$C6206&amp;$B6206,Mapping!$C:$G,4,0)</f>
        <v>VISPRING</v>
      </c>
      <c r="J6206" t="str">
        <f t="shared" si="97"/>
        <v>VISPRING UNIDOSIS</v>
      </c>
      <c r="K6206" t="str">
        <f>VLOOKUP($A6206&amp;$C6206&amp;$B6206,Mapping!$C:$G,5,0)</f>
        <v>Oral &amp; Topical</v>
      </c>
      <c r="L6206" t="str">
        <f>VLOOKUP(J6206&amp;H6206,Mapping!J:K,2,0)</f>
        <v>Eye Care</v>
      </c>
      <c r="M6206" t="str">
        <f>IF(OR(I6206="PIZ BUIN",I6206="LISTERINE"),VLOOKUP(E6206,MAPEO!C:D,2,0)&amp;" "&amp;H6206,VLOOKUP(E6206,MAPEO!C:D,2,0))</f>
        <v>Vispring</v>
      </c>
      <c r="N6206" t="str">
        <f>VLOOKUP(F6206,MD!A:B,2,0)</f>
        <v>YTD 2015</v>
      </c>
    </row>
    <row r="6207" spans="1:14">
      <c r="A6207" t="s">
        <v>133</v>
      </c>
      <c r="B6207" t="s">
        <v>0</v>
      </c>
      <c r="C6207" t="s">
        <v>286</v>
      </c>
      <c r="D6207" t="s">
        <v>463</v>
      </c>
      <c r="E6207" t="s">
        <v>463</v>
      </c>
      <c r="F6207" t="s">
        <v>106</v>
      </c>
      <c r="G6207" s="3">
        <v>37300.239999999998</v>
      </c>
      <c r="H6207" s="3" t="str">
        <f>VLOOKUP($A6207&amp;$C6207&amp;$B6207,Mapping!$C:$G,3,0)</f>
        <v>PHARMA</v>
      </c>
      <c r="I6207" t="str">
        <f>VLOOKUP($A6207&amp;$C6207&amp;$B6207,Mapping!$C:$G,4,0)</f>
        <v>VISPRING</v>
      </c>
      <c r="J6207" t="str">
        <f t="shared" si="97"/>
        <v>VISPRING UNIDOSIS</v>
      </c>
      <c r="K6207" t="str">
        <f>VLOOKUP($A6207&amp;$C6207&amp;$B6207,Mapping!$C:$G,5,0)</f>
        <v>Oral &amp; Topical</v>
      </c>
      <c r="L6207" t="str">
        <f>VLOOKUP(J6207&amp;H6207,Mapping!J:K,2,0)</f>
        <v>Eye Care</v>
      </c>
      <c r="M6207" t="str">
        <f>IF(OR(I6207="PIZ BUIN",I6207="LISTERINE"),VLOOKUP(E6207,MAPEO!C:D,2,0)&amp;" "&amp;H6207,VLOOKUP(E6207,MAPEO!C:D,2,0))</f>
        <v>Vispring</v>
      </c>
      <c r="N6207" t="str">
        <f>VLOOKUP(F6207,MD!A:B,2,0)</f>
        <v>YTD 2015</v>
      </c>
    </row>
    <row r="6208" spans="1:14">
      <c r="A6208" t="s">
        <v>133</v>
      </c>
      <c r="B6208" t="s">
        <v>0</v>
      </c>
      <c r="C6208" t="s">
        <v>286</v>
      </c>
      <c r="D6208" t="s">
        <v>463</v>
      </c>
      <c r="E6208" t="s">
        <v>463</v>
      </c>
      <c r="F6208" t="s">
        <v>108</v>
      </c>
      <c r="G6208" s="3">
        <v>619.23</v>
      </c>
      <c r="H6208" s="3" t="str">
        <f>VLOOKUP($A6208&amp;$C6208&amp;$B6208,Mapping!$C:$G,3,0)</f>
        <v>PHARMA</v>
      </c>
      <c r="I6208" t="str">
        <f>VLOOKUP($A6208&amp;$C6208&amp;$B6208,Mapping!$C:$G,4,0)</f>
        <v>VISPRING</v>
      </c>
      <c r="J6208" t="str">
        <f t="shared" si="97"/>
        <v>VISPRING UNIDOSIS</v>
      </c>
      <c r="K6208" t="str">
        <f>VLOOKUP($A6208&amp;$C6208&amp;$B6208,Mapping!$C:$G,5,0)</f>
        <v>Oral &amp; Topical</v>
      </c>
      <c r="L6208" t="str">
        <f>VLOOKUP(J6208&amp;H6208,Mapping!J:K,2,0)</f>
        <v>Eye Care</v>
      </c>
      <c r="M6208" t="str">
        <f>IF(OR(I6208="PIZ BUIN",I6208="LISTERINE"),VLOOKUP(E6208,MAPEO!C:D,2,0)&amp;" "&amp;H6208,VLOOKUP(E6208,MAPEO!C:D,2,0))</f>
        <v>Vispring</v>
      </c>
      <c r="N6208">
        <f>VLOOKUP(F6208,MD!A:B,2,0)</f>
        <v>0</v>
      </c>
    </row>
    <row r="6209" spans="1:14">
      <c r="A6209" t="s">
        <v>133</v>
      </c>
      <c r="B6209" t="s">
        <v>0</v>
      </c>
      <c r="C6209" t="s">
        <v>286</v>
      </c>
      <c r="D6209" t="s">
        <v>463</v>
      </c>
      <c r="E6209" t="s">
        <v>463</v>
      </c>
      <c r="F6209" t="s">
        <v>109</v>
      </c>
      <c r="G6209" s="3">
        <v>73526.080000000002</v>
      </c>
      <c r="H6209" s="3" t="str">
        <f>VLOOKUP($A6209&amp;$C6209&amp;$B6209,Mapping!$C:$G,3,0)</f>
        <v>PHARMA</v>
      </c>
      <c r="I6209" t="str">
        <f>VLOOKUP($A6209&amp;$C6209&amp;$B6209,Mapping!$C:$G,4,0)</f>
        <v>VISPRING</v>
      </c>
      <c r="J6209" t="str">
        <f t="shared" si="97"/>
        <v>VISPRING UNIDOSIS</v>
      </c>
      <c r="K6209" t="str">
        <f>VLOOKUP($A6209&amp;$C6209&amp;$B6209,Mapping!$C:$G,5,0)</f>
        <v>Oral &amp; Topical</v>
      </c>
      <c r="L6209" t="str">
        <f>VLOOKUP(J6209&amp;H6209,Mapping!J:K,2,0)</f>
        <v>Eye Care</v>
      </c>
      <c r="M6209" t="str">
        <f>IF(OR(I6209="PIZ BUIN",I6209="LISTERINE"),VLOOKUP(E6209,MAPEO!C:D,2,0)&amp;" "&amp;H6209,VLOOKUP(E6209,MAPEO!C:D,2,0))</f>
        <v>Vispring</v>
      </c>
      <c r="N6209">
        <f>VLOOKUP(F6209,MD!A:B,2,0)</f>
        <v>0</v>
      </c>
    </row>
    <row r="6210" spans="1:14">
      <c r="A6210" t="s">
        <v>133</v>
      </c>
      <c r="B6210" t="s">
        <v>0</v>
      </c>
      <c r="C6210" t="s">
        <v>286</v>
      </c>
      <c r="D6210" t="s">
        <v>463</v>
      </c>
      <c r="E6210" t="s">
        <v>463</v>
      </c>
      <c r="F6210" t="s">
        <v>110</v>
      </c>
      <c r="G6210" s="3">
        <v>44678.22</v>
      </c>
      <c r="H6210" s="3" t="str">
        <f>VLOOKUP($A6210&amp;$C6210&amp;$B6210,Mapping!$C:$G,3,0)</f>
        <v>PHARMA</v>
      </c>
      <c r="I6210" t="str">
        <f>VLOOKUP($A6210&amp;$C6210&amp;$B6210,Mapping!$C:$G,4,0)</f>
        <v>VISPRING</v>
      </c>
      <c r="J6210" t="str">
        <f t="shared" si="97"/>
        <v>VISPRING UNIDOSIS</v>
      </c>
      <c r="K6210" t="str">
        <f>VLOOKUP($A6210&amp;$C6210&amp;$B6210,Mapping!$C:$G,5,0)</f>
        <v>Oral &amp; Topical</v>
      </c>
      <c r="L6210" t="str">
        <f>VLOOKUP(J6210&amp;H6210,Mapping!J:K,2,0)</f>
        <v>Eye Care</v>
      </c>
      <c r="M6210" t="str">
        <f>IF(OR(I6210="PIZ BUIN",I6210="LISTERINE"),VLOOKUP(E6210,MAPEO!C:D,2,0)&amp;" "&amp;H6210,VLOOKUP(E6210,MAPEO!C:D,2,0))</f>
        <v>Vispring</v>
      </c>
      <c r="N6210">
        <f>VLOOKUP(F6210,MD!A:B,2,0)</f>
        <v>0</v>
      </c>
    </row>
    <row r="6211" spans="1:14">
      <c r="A6211" t="s">
        <v>133</v>
      </c>
      <c r="B6211" t="s">
        <v>0</v>
      </c>
      <c r="C6211" t="s">
        <v>286</v>
      </c>
      <c r="D6211" t="s">
        <v>463</v>
      </c>
      <c r="E6211" t="s">
        <v>463</v>
      </c>
      <c r="F6211" t="s">
        <v>111</v>
      </c>
      <c r="G6211" s="3">
        <v>41484.339999999997</v>
      </c>
      <c r="H6211" s="3" t="str">
        <f>VLOOKUP($A6211&amp;$C6211&amp;$B6211,Mapping!$C:$G,3,0)</f>
        <v>PHARMA</v>
      </c>
      <c r="I6211" t="str">
        <f>VLOOKUP($A6211&amp;$C6211&amp;$B6211,Mapping!$C:$G,4,0)</f>
        <v>VISPRING</v>
      </c>
      <c r="J6211" t="str">
        <f t="shared" si="97"/>
        <v>VISPRING UNIDOSIS</v>
      </c>
      <c r="K6211" t="str">
        <f>VLOOKUP($A6211&amp;$C6211&amp;$B6211,Mapping!$C:$G,5,0)</f>
        <v>Oral &amp; Topical</v>
      </c>
      <c r="L6211" t="str">
        <f>VLOOKUP(J6211&amp;H6211,Mapping!J:K,2,0)</f>
        <v>Eye Care</v>
      </c>
      <c r="M6211" t="str">
        <f>IF(OR(I6211="PIZ BUIN",I6211="LISTERINE"),VLOOKUP(E6211,MAPEO!C:D,2,0)&amp;" "&amp;H6211,VLOOKUP(E6211,MAPEO!C:D,2,0))</f>
        <v>Vispring</v>
      </c>
      <c r="N6211">
        <f>VLOOKUP(F6211,MD!A:B,2,0)</f>
        <v>0</v>
      </c>
    </row>
    <row r="6212" spans="1:14">
      <c r="A6212" t="s">
        <v>133</v>
      </c>
      <c r="B6212" t="s">
        <v>0</v>
      </c>
      <c r="C6212" t="s">
        <v>286</v>
      </c>
      <c r="D6212" t="s">
        <v>463</v>
      </c>
      <c r="E6212" t="s">
        <v>463</v>
      </c>
      <c r="F6212" t="s">
        <v>114</v>
      </c>
      <c r="G6212" s="3">
        <v>156534.65</v>
      </c>
      <c r="H6212" s="3" t="str">
        <f>VLOOKUP($A6212&amp;$C6212&amp;$B6212,Mapping!$C:$G,3,0)</f>
        <v>PHARMA</v>
      </c>
      <c r="I6212" t="str">
        <f>VLOOKUP($A6212&amp;$C6212&amp;$B6212,Mapping!$C:$G,4,0)</f>
        <v>VISPRING</v>
      </c>
      <c r="J6212" t="str">
        <f t="shared" si="97"/>
        <v>VISPRING UNIDOSIS</v>
      </c>
      <c r="K6212" t="str">
        <f>VLOOKUP($A6212&amp;$C6212&amp;$B6212,Mapping!$C:$G,5,0)</f>
        <v>Oral &amp; Topical</v>
      </c>
      <c r="L6212" t="str">
        <f>VLOOKUP(J6212&amp;H6212,Mapping!J:K,2,0)</f>
        <v>Eye Care</v>
      </c>
      <c r="M6212" t="str">
        <f>IF(OR(I6212="PIZ BUIN",I6212="LISTERINE"),VLOOKUP(E6212,MAPEO!C:D,2,0)&amp;" "&amp;H6212,VLOOKUP(E6212,MAPEO!C:D,2,0))</f>
        <v>Vispring</v>
      </c>
      <c r="N6212">
        <f>VLOOKUP(F6212,MD!A:B,2,0)</f>
        <v>0</v>
      </c>
    </row>
    <row r="6213" spans="1:14">
      <c r="A6213" t="s">
        <v>133</v>
      </c>
      <c r="B6213" t="s">
        <v>0</v>
      </c>
      <c r="C6213" t="s">
        <v>286</v>
      </c>
      <c r="D6213" t="s">
        <v>463</v>
      </c>
      <c r="E6213" t="s">
        <v>463</v>
      </c>
      <c r="F6213" t="s">
        <v>115</v>
      </c>
      <c r="G6213" s="3">
        <v>9884.2900000000009</v>
      </c>
      <c r="H6213" s="3" t="str">
        <f>VLOOKUP($A6213&amp;$C6213&amp;$B6213,Mapping!$C:$G,3,0)</f>
        <v>PHARMA</v>
      </c>
      <c r="I6213" t="str">
        <f>VLOOKUP($A6213&amp;$C6213&amp;$B6213,Mapping!$C:$G,4,0)</f>
        <v>VISPRING</v>
      </c>
      <c r="J6213" t="str">
        <f t="shared" si="97"/>
        <v>VISPRING UNIDOSIS</v>
      </c>
      <c r="K6213" t="str">
        <f>VLOOKUP($A6213&amp;$C6213&amp;$B6213,Mapping!$C:$G,5,0)</f>
        <v>Oral &amp; Topical</v>
      </c>
      <c r="L6213" t="str">
        <f>VLOOKUP(J6213&amp;H6213,Mapping!J:K,2,0)</f>
        <v>Eye Care</v>
      </c>
      <c r="M6213" t="str">
        <f>IF(OR(I6213="PIZ BUIN",I6213="LISTERINE"),VLOOKUP(E6213,MAPEO!C:D,2,0)&amp;" "&amp;H6213,VLOOKUP(E6213,MAPEO!C:D,2,0))</f>
        <v>Vispring</v>
      </c>
      <c r="N6213" t="str">
        <f>VLOOKUP(F6213,MD!A:B,2,0)</f>
        <v>YTD 2016</v>
      </c>
    </row>
    <row r="6214" spans="1:14">
      <c r="A6214" t="s">
        <v>133</v>
      </c>
      <c r="B6214" t="s">
        <v>0</v>
      </c>
      <c r="C6214" t="s">
        <v>286</v>
      </c>
      <c r="D6214" t="s">
        <v>463</v>
      </c>
      <c r="E6214" t="s">
        <v>463</v>
      </c>
      <c r="F6214" t="s">
        <v>117</v>
      </c>
      <c r="G6214" s="3">
        <v>57964.639999999999</v>
      </c>
      <c r="H6214" s="3" t="str">
        <f>VLOOKUP($A6214&amp;$C6214&amp;$B6214,Mapping!$C:$G,3,0)</f>
        <v>PHARMA</v>
      </c>
      <c r="I6214" t="str">
        <f>VLOOKUP($A6214&amp;$C6214&amp;$B6214,Mapping!$C:$G,4,0)</f>
        <v>VISPRING</v>
      </c>
      <c r="J6214" t="str">
        <f t="shared" si="97"/>
        <v>VISPRING UNIDOSIS</v>
      </c>
      <c r="K6214" t="str">
        <f>VLOOKUP($A6214&amp;$C6214&amp;$B6214,Mapping!$C:$G,5,0)</f>
        <v>Oral &amp; Topical</v>
      </c>
      <c r="L6214" t="str">
        <f>VLOOKUP(J6214&amp;H6214,Mapping!J:K,2,0)</f>
        <v>Eye Care</v>
      </c>
      <c r="M6214" t="str">
        <f>IF(OR(I6214="PIZ BUIN",I6214="LISTERINE"),VLOOKUP(E6214,MAPEO!C:D,2,0)&amp;" "&amp;H6214,VLOOKUP(E6214,MAPEO!C:D,2,0))</f>
        <v>Vispring</v>
      </c>
      <c r="N6214" t="str">
        <f>VLOOKUP(F6214,MD!A:B,2,0)</f>
        <v>YTD 2016</v>
      </c>
    </row>
    <row r="6215" spans="1:14">
      <c r="A6215" t="s">
        <v>133</v>
      </c>
      <c r="B6215" t="s">
        <v>0</v>
      </c>
      <c r="C6215" t="s">
        <v>286</v>
      </c>
      <c r="D6215" t="s">
        <v>463</v>
      </c>
      <c r="E6215" t="s">
        <v>463</v>
      </c>
      <c r="F6215" t="s">
        <v>118</v>
      </c>
      <c r="G6215" s="3">
        <v>177214.62</v>
      </c>
      <c r="H6215" s="3" t="str">
        <f>VLOOKUP($A6215&amp;$C6215&amp;$B6215,Mapping!$C:$G,3,0)</f>
        <v>PHARMA</v>
      </c>
      <c r="I6215" t="str">
        <f>VLOOKUP($A6215&amp;$C6215&amp;$B6215,Mapping!$C:$G,4,0)</f>
        <v>VISPRING</v>
      </c>
      <c r="J6215" t="str">
        <f t="shared" si="97"/>
        <v>VISPRING UNIDOSIS</v>
      </c>
      <c r="K6215" t="str">
        <f>VLOOKUP($A6215&amp;$C6215&amp;$B6215,Mapping!$C:$G,5,0)</f>
        <v>Oral &amp; Topical</v>
      </c>
      <c r="L6215" t="str">
        <f>VLOOKUP(J6215&amp;H6215,Mapping!J:K,2,0)</f>
        <v>Eye Care</v>
      </c>
      <c r="M6215" t="str">
        <f>IF(OR(I6215="PIZ BUIN",I6215="LISTERINE"),VLOOKUP(E6215,MAPEO!C:D,2,0)&amp;" "&amp;H6215,VLOOKUP(E6215,MAPEO!C:D,2,0))</f>
        <v>Vispring</v>
      </c>
      <c r="N6215" t="str">
        <f>VLOOKUP(F6215,MD!A:B,2,0)</f>
        <v>YTD 2016</v>
      </c>
    </row>
    <row r="6216" spans="1:14">
      <c r="A6216" t="s">
        <v>133</v>
      </c>
      <c r="B6216" t="s">
        <v>0</v>
      </c>
      <c r="C6216" t="s">
        <v>286</v>
      </c>
      <c r="D6216" t="s">
        <v>463</v>
      </c>
      <c r="E6216" t="s">
        <v>779</v>
      </c>
      <c r="F6216" t="s">
        <v>490</v>
      </c>
      <c r="G6216" s="3">
        <v>-150.65</v>
      </c>
      <c r="H6216" s="3" t="str">
        <f>VLOOKUP($A6216&amp;$C6216&amp;$B6216,Mapping!$C:$G,3,0)</f>
        <v>PHARMA</v>
      </c>
      <c r="I6216" t="str">
        <f>VLOOKUP($A6216&amp;$C6216&amp;$B6216,Mapping!$C:$G,4,0)</f>
        <v>VISPRING</v>
      </c>
      <c r="J6216" t="str">
        <f t="shared" si="97"/>
        <v>VISPRING UNIDOSIS</v>
      </c>
      <c r="K6216" t="str">
        <f>VLOOKUP($A6216&amp;$C6216&amp;$B6216,Mapping!$C:$G,5,0)</f>
        <v>Oral &amp; Topical</v>
      </c>
      <c r="L6216" t="str">
        <f>VLOOKUP(J6216&amp;H6216,Mapping!J:K,2,0)</f>
        <v>Eye Care</v>
      </c>
      <c r="M6216" t="str">
        <f>IF(OR(I6216="PIZ BUIN",I6216="LISTERINE"),VLOOKUP(E6216,MAPEO!C:D,2,0)&amp;" "&amp;H6216,VLOOKUP(E6216,MAPEO!C:D,2,0))</f>
        <v>Vispring</v>
      </c>
      <c r="N6216">
        <f>VLOOKUP(F6216,MD!A:B,2,0)</f>
        <v>0</v>
      </c>
    </row>
    <row r="6217" spans="1:14">
      <c r="A6217" t="s">
        <v>133</v>
      </c>
      <c r="B6217" t="s">
        <v>0</v>
      </c>
      <c r="C6217" t="s">
        <v>286</v>
      </c>
      <c r="D6217" t="s">
        <v>463</v>
      </c>
      <c r="E6217" t="s">
        <v>779</v>
      </c>
      <c r="F6217" t="s">
        <v>492</v>
      </c>
      <c r="G6217" s="3">
        <v>63.75</v>
      </c>
      <c r="H6217" s="3" t="str">
        <f>VLOOKUP($A6217&amp;$C6217&amp;$B6217,Mapping!$C:$G,3,0)</f>
        <v>PHARMA</v>
      </c>
      <c r="I6217" t="str">
        <f>VLOOKUP($A6217&amp;$C6217&amp;$B6217,Mapping!$C:$G,4,0)</f>
        <v>VISPRING</v>
      </c>
      <c r="J6217" t="str">
        <f t="shared" si="97"/>
        <v>VISPRING UNIDOSIS</v>
      </c>
      <c r="K6217" t="str">
        <f>VLOOKUP($A6217&amp;$C6217&amp;$B6217,Mapping!$C:$G,5,0)</f>
        <v>Oral &amp; Topical</v>
      </c>
      <c r="L6217" t="str">
        <f>VLOOKUP(J6217&amp;H6217,Mapping!J:K,2,0)</f>
        <v>Eye Care</v>
      </c>
      <c r="M6217" t="str">
        <f>IF(OR(I6217="PIZ BUIN",I6217="LISTERINE"),VLOOKUP(E6217,MAPEO!C:D,2,0)&amp;" "&amp;H6217,VLOOKUP(E6217,MAPEO!C:D,2,0))</f>
        <v>Vispring</v>
      </c>
      <c r="N6217">
        <f>VLOOKUP(F6217,MD!A:B,2,0)</f>
        <v>0</v>
      </c>
    </row>
    <row r="6218" spans="1:14">
      <c r="A6218" t="s">
        <v>133</v>
      </c>
      <c r="B6218" t="s">
        <v>0</v>
      </c>
      <c r="C6218" t="s">
        <v>286</v>
      </c>
      <c r="D6218" t="s">
        <v>463</v>
      </c>
      <c r="E6218" t="s">
        <v>779</v>
      </c>
      <c r="F6218" t="s">
        <v>493</v>
      </c>
      <c r="G6218" s="3">
        <v>-75.38</v>
      </c>
      <c r="H6218" s="3" t="str">
        <f>VLOOKUP($A6218&amp;$C6218&amp;$B6218,Mapping!$C:$G,3,0)</f>
        <v>PHARMA</v>
      </c>
      <c r="I6218" t="str">
        <f>VLOOKUP($A6218&amp;$C6218&amp;$B6218,Mapping!$C:$G,4,0)</f>
        <v>VISPRING</v>
      </c>
      <c r="J6218" t="str">
        <f t="shared" si="97"/>
        <v>VISPRING UNIDOSIS</v>
      </c>
      <c r="K6218" t="str">
        <f>VLOOKUP($A6218&amp;$C6218&amp;$B6218,Mapping!$C:$G,5,0)</f>
        <v>Oral &amp; Topical</v>
      </c>
      <c r="L6218" t="str">
        <f>VLOOKUP(J6218&amp;H6218,Mapping!J:K,2,0)</f>
        <v>Eye Care</v>
      </c>
      <c r="M6218" t="str">
        <f>IF(OR(I6218="PIZ BUIN",I6218="LISTERINE"),VLOOKUP(E6218,MAPEO!C:D,2,0)&amp;" "&amp;H6218,VLOOKUP(E6218,MAPEO!C:D,2,0))</f>
        <v>Vispring</v>
      </c>
      <c r="N6218">
        <f>VLOOKUP(F6218,MD!A:B,2,0)</f>
        <v>0</v>
      </c>
    </row>
    <row r="6219" spans="1:14">
      <c r="A6219" t="s">
        <v>133</v>
      </c>
      <c r="B6219" t="s">
        <v>1</v>
      </c>
      <c r="C6219" t="s">
        <v>154</v>
      </c>
      <c r="D6219" t="s">
        <v>154</v>
      </c>
      <c r="E6219" t="s">
        <v>560</v>
      </c>
      <c r="F6219" t="s">
        <v>493</v>
      </c>
      <c r="G6219" s="3">
        <v>25718.400000000001</v>
      </c>
      <c r="H6219" s="3" t="str">
        <f>VLOOKUP($A6219&amp;$C6219&amp;$B6219,Mapping!$C:$G,3,0)</f>
        <v>Mass</v>
      </c>
      <c r="I6219" t="str">
        <f>VLOOKUP($A6219&amp;$C6219&amp;$B6219,Mapping!$C:$G,4,0)</f>
        <v>CLEAN &amp; CLEAR</v>
      </c>
      <c r="J6219" t="str">
        <f t="shared" si="97"/>
        <v>CLEAN &amp; CLEAR</v>
      </c>
      <c r="K6219" t="str">
        <f>VLOOKUP($A6219&amp;$C6219&amp;$B6219,Mapping!$C:$G,5,0)</f>
        <v>Adult Skin Care</v>
      </c>
      <c r="L6219" t="str">
        <f>VLOOKUP(J6219&amp;H6219,Mapping!J:K,2,0)</f>
        <v>Clean &amp; Clear Mass</v>
      </c>
      <c r="M6219" t="str">
        <f>IF(OR(I6219="PIZ BUIN",I6219="LISTERINE"),VLOOKUP(E6219,MAPEO!C:D,2,0)&amp;" "&amp;H6219,VLOOKUP(E6219,MAPEO!C:D,2,0))</f>
        <v>Clean &amp; Clear</v>
      </c>
      <c r="N6219">
        <f>VLOOKUP(F6219,MD!A:B,2,0)</f>
        <v>0</v>
      </c>
    </row>
    <row r="6220" spans="1:14">
      <c r="A6220" t="s">
        <v>133</v>
      </c>
      <c r="B6220" t="s">
        <v>107</v>
      </c>
      <c r="C6220" t="s">
        <v>189</v>
      </c>
      <c r="D6220" t="s">
        <v>385</v>
      </c>
      <c r="E6220" t="s">
        <v>566</v>
      </c>
      <c r="F6220" t="s">
        <v>114</v>
      </c>
      <c r="G6220" s="3">
        <v>296</v>
      </c>
      <c r="H6220" s="3" t="str">
        <f>VLOOKUP($A6220&amp;$C6220&amp;$B6220,Mapping!$C:$G,3,0)</f>
        <v>Mass</v>
      </c>
      <c r="I6220" t="str">
        <f>VLOOKUP($A6220&amp;$C6220&amp;$B6220,Mapping!$C:$G,4,0)</f>
        <v>JOHNSON'S BABY</v>
      </c>
      <c r="J6220" t="str">
        <f t="shared" si="97"/>
        <v>BABY CLEANSERS EX SOFT</v>
      </c>
      <c r="K6220" t="str">
        <f>VLOOKUP($A6220&amp;$C6220&amp;$B6220,Mapping!$C:$G,5,0)</f>
        <v>Baby Care</v>
      </c>
      <c r="L6220" t="str">
        <f>VLOOKUP(J6220&amp;H6220,Mapping!J:K,2,0)</f>
        <v>Baby Bath</v>
      </c>
      <c r="M6220" t="str">
        <f>IF(OR(I6220="PIZ BUIN",I6220="LISTERINE"),VLOOKUP(E6220,MAPEO!C:D,2,0)&amp;" "&amp;H6220,VLOOKUP(E6220,MAPEO!C:D,2,0))</f>
        <v>J´s Baby Bath</v>
      </c>
      <c r="N6220">
        <f>VLOOKUP(F6220,MD!A:B,2,0)</f>
        <v>0</v>
      </c>
    </row>
    <row r="6221" spans="1:14">
      <c r="A6221" t="s">
        <v>133</v>
      </c>
      <c r="B6221" t="s">
        <v>107</v>
      </c>
      <c r="C6221" t="s">
        <v>189</v>
      </c>
      <c r="D6221" t="s">
        <v>389</v>
      </c>
      <c r="E6221" t="s">
        <v>575</v>
      </c>
      <c r="F6221" t="s">
        <v>114</v>
      </c>
      <c r="G6221" s="3">
        <v>591.99</v>
      </c>
      <c r="H6221" s="3" t="str">
        <f>VLOOKUP($A6221&amp;$C6221&amp;$B6221,Mapping!$C:$G,3,0)</f>
        <v>Mass</v>
      </c>
      <c r="I6221" t="str">
        <f>VLOOKUP($A6221&amp;$C6221&amp;$B6221,Mapping!$C:$G,4,0)</f>
        <v>JOHNSON'S BABY</v>
      </c>
      <c r="J6221" t="str">
        <f t="shared" si="97"/>
        <v>BABY HAIR CARE</v>
      </c>
      <c r="K6221" t="str">
        <f>VLOOKUP($A6221&amp;$C6221&amp;$B6221,Mapping!$C:$G,5,0)</f>
        <v>Baby Care</v>
      </c>
      <c r="L6221" t="str">
        <f>VLOOKUP(J6221&amp;H6221,Mapping!J:K,2,0)</f>
        <v>Baby Hair Care</v>
      </c>
      <c r="M6221" t="str">
        <f>IF(OR(I6221="PIZ BUIN",I6221="LISTERINE"),VLOOKUP(E6221,MAPEO!C:D,2,0)&amp;" "&amp;H6221,VLOOKUP(E6221,MAPEO!C:D,2,0))</f>
        <v>J´s Baby Shampoo</v>
      </c>
      <c r="N6221">
        <f>VLOOKUP(F6221,MD!A:B,2,0)</f>
        <v>0</v>
      </c>
    </row>
    <row r="6222" spans="1:14">
      <c r="A6222" t="s">
        <v>133</v>
      </c>
      <c r="B6222" t="s">
        <v>107</v>
      </c>
      <c r="C6222" t="s">
        <v>189</v>
      </c>
      <c r="D6222" t="s">
        <v>389</v>
      </c>
      <c r="E6222" t="s">
        <v>580</v>
      </c>
      <c r="F6222" t="s">
        <v>114</v>
      </c>
      <c r="G6222" s="3">
        <v>591.99</v>
      </c>
      <c r="H6222" s="3" t="str">
        <f>VLOOKUP($A6222&amp;$C6222&amp;$B6222,Mapping!$C:$G,3,0)</f>
        <v>Mass</v>
      </c>
      <c r="I6222" t="str">
        <f>VLOOKUP($A6222&amp;$C6222&amp;$B6222,Mapping!$C:$G,4,0)</f>
        <v>JOHNSON'S BABY</v>
      </c>
      <c r="J6222" t="str">
        <f t="shared" si="97"/>
        <v>BABY HAIR CARE</v>
      </c>
      <c r="K6222" t="str">
        <f>VLOOKUP($A6222&amp;$C6222&amp;$B6222,Mapping!$C:$G,5,0)</f>
        <v>Baby Care</v>
      </c>
      <c r="L6222" t="str">
        <f>VLOOKUP(J6222&amp;H6222,Mapping!J:K,2,0)</f>
        <v>Baby Hair Care</v>
      </c>
      <c r="M6222" t="str">
        <f>IF(OR(I6222="PIZ BUIN",I6222="LISTERINE"),VLOOKUP(E6222,MAPEO!C:D,2,0)&amp;" "&amp;H6222,VLOOKUP(E6222,MAPEO!C:D,2,0))</f>
        <v>J´s Baby Shampoo</v>
      </c>
      <c r="N6222">
        <f>VLOOKUP(F6222,MD!A:B,2,0)</f>
        <v>0</v>
      </c>
    </row>
    <row r="6223" spans="1:14">
      <c r="A6223" t="s">
        <v>133</v>
      </c>
      <c r="B6223" t="s">
        <v>107</v>
      </c>
      <c r="C6223" t="s">
        <v>189</v>
      </c>
      <c r="D6223" t="s">
        <v>391</v>
      </c>
      <c r="E6223" t="s">
        <v>391</v>
      </c>
      <c r="F6223" t="s">
        <v>114</v>
      </c>
      <c r="G6223" s="3">
        <v>309.26</v>
      </c>
      <c r="H6223" s="3" t="str">
        <f>VLOOKUP($A6223&amp;$C6223&amp;$B6223,Mapping!$C:$G,3,0)</f>
        <v>Mass</v>
      </c>
      <c r="I6223" t="str">
        <f>VLOOKUP($A6223&amp;$C6223&amp;$B6223,Mapping!$C:$G,4,0)</f>
        <v>JOHNSON'S BABY</v>
      </c>
      <c r="J6223" t="str">
        <f t="shared" si="97"/>
        <v>COTTON BUDS/SWABS</v>
      </c>
      <c r="K6223" t="str">
        <f>VLOOKUP($A6223&amp;$C6223&amp;$B6223,Mapping!$C:$G,5,0)</f>
        <v>Baby Care</v>
      </c>
      <c r="L6223" t="str">
        <f>VLOOKUP(J6223&amp;H6223,Mapping!J:K,2,0)</f>
        <v>Cotton Buds/Swabs</v>
      </c>
      <c r="M6223" t="str">
        <f>IF(OR(I6223="PIZ BUIN",I6223="LISTERINE"),VLOOKUP(E6223,MAPEO!C:D,2,0)&amp;" "&amp;H6223,VLOOKUP(E6223,MAPEO!C:D,2,0))</f>
        <v>Cotton Buds/Swabs</v>
      </c>
      <c r="N6223">
        <f>VLOOKUP(F6223,MD!A:B,2,0)</f>
        <v>0</v>
      </c>
    </row>
    <row r="6224" spans="1:14">
      <c r="A6224" t="s">
        <v>133</v>
      </c>
      <c r="B6224" t="s">
        <v>107</v>
      </c>
      <c r="C6224" t="s">
        <v>189</v>
      </c>
      <c r="D6224" t="s">
        <v>392</v>
      </c>
      <c r="E6224" t="s">
        <v>392</v>
      </c>
      <c r="F6224" t="s">
        <v>114</v>
      </c>
      <c r="G6224" s="3">
        <v>441.47</v>
      </c>
      <c r="H6224" s="3" t="str">
        <f>VLOOKUP($A6224&amp;$C6224&amp;$B6224,Mapping!$C:$G,3,0)</f>
        <v>Mass</v>
      </c>
      <c r="I6224" t="str">
        <f>VLOOKUP($A6224&amp;$C6224&amp;$B6224,Mapping!$C:$G,4,0)</f>
        <v>JOHNSON'S BABY</v>
      </c>
      <c r="J6224" t="str">
        <f t="shared" si="97"/>
        <v>DIAPER RASH</v>
      </c>
      <c r="K6224" t="str">
        <f>VLOOKUP($A6224&amp;$C6224&amp;$B6224,Mapping!$C:$G,5,0)</f>
        <v>Baby Care</v>
      </c>
      <c r="L6224" t="str">
        <f>VLOOKUP(J6224&amp;H6224,Mapping!J:K,2,0)</f>
        <v>Baby Cream</v>
      </c>
      <c r="M6224" t="str">
        <f>IF(OR(I6224="PIZ BUIN",I6224="LISTERINE"),VLOOKUP(E6224,MAPEO!C:D,2,0)&amp;" "&amp;H6224,VLOOKUP(E6224,MAPEO!C:D,2,0))</f>
        <v>J´s Baby Nappy Creams</v>
      </c>
      <c r="N6224">
        <f>VLOOKUP(F6224,MD!A:B,2,0)</f>
        <v>0</v>
      </c>
    </row>
    <row r="6225" spans="1:14">
      <c r="A6225" t="s">
        <v>133</v>
      </c>
      <c r="B6225" t="s">
        <v>107</v>
      </c>
      <c r="C6225" t="s">
        <v>189</v>
      </c>
      <c r="D6225" t="s">
        <v>393</v>
      </c>
      <c r="E6225" t="s">
        <v>584</v>
      </c>
      <c r="F6225" t="s">
        <v>492</v>
      </c>
      <c r="G6225" s="3">
        <v>1459.2</v>
      </c>
      <c r="H6225" s="3" t="str">
        <f>VLOOKUP($A6225&amp;$C6225&amp;$B6225,Mapping!$C:$G,3,0)</f>
        <v>Mass</v>
      </c>
      <c r="I6225" t="str">
        <f>VLOOKUP($A6225&amp;$C6225&amp;$B6225,Mapping!$C:$G,4,0)</f>
        <v>JOHNSON'S BABY</v>
      </c>
      <c r="J6225" t="str">
        <f t="shared" si="97"/>
        <v>NASAL SPRAY BABY</v>
      </c>
      <c r="K6225" t="str">
        <f>VLOOKUP($A6225&amp;$C6225&amp;$B6225,Mapping!$C:$G,5,0)</f>
        <v>Baby Care</v>
      </c>
      <c r="L6225" t="str">
        <f>VLOOKUP(J6225&amp;H6225,Mapping!J:K,2,0)</f>
        <v>Suero Fisiologico</v>
      </c>
      <c r="M6225" t="str">
        <f>IF(OR(I6225="PIZ BUIN",I6225="LISTERINE"),VLOOKUP(E6225,MAPEO!C:D,2,0)&amp;" "&amp;H6225,VLOOKUP(E6225,MAPEO!C:D,2,0))</f>
        <v>Suero Fisiologico</v>
      </c>
      <c r="N6225">
        <f>VLOOKUP(F6225,MD!A:B,2,0)</f>
        <v>0</v>
      </c>
    </row>
    <row r="6226" spans="1:14">
      <c r="A6226" t="s">
        <v>133</v>
      </c>
      <c r="B6226" t="s">
        <v>107</v>
      </c>
      <c r="C6226" t="s">
        <v>189</v>
      </c>
      <c r="D6226" t="s">
        <v>395</v>
      </c>
      <c r="E6226" t="s">
        <v>586</v>
      </c>
      <c r="F6226" t="s">
        <v>114</v>
      </c>
      <c r="G6226" s="3">
        <v>10588.8</v>
      </c>
      <c r="H6226" s="3" t="str">
        <f>VLOOKUP($A6226&amp;$C6226&amp;$B6226,Mapping!$C:$G,3,0)</f>
        <v>Mass</v>
      </c>
      <c r="I6226" t="str">
        <f>VLOOKUP($A6226&amp;$C6226&amp;$B6226,Mapping!$C:$G,4,0)</f>
        <v>JOHNSON'S BABY</v>
      </c>
      <c r="J6226" t="str">
        <f t="shared" si="97"/>
        <v>OIL</v>
      </c>
      <c r="K6226" t="str">
        <f>VLOOKUP($A6226&amp;$C6226&amp;$B6226,Mapping!$C:$G,5,0)</f>
        <v>Baby Care</v>
      </c>
      <c r="L6226" t="str">
        <f>VLOOKUP(J6226&amp;H6226,Mapping!J:K,2,0)</f>
        <v>Baby Oil</v>
      </c>
      <c r="M6226" t="str">
        <f>IF(OR(I6226="PIZ BUIN",I6226="LISTERINE"),VLOOKUP(E6226,MAPEO!C:D,2,0)&amp;" "&amp;H6226,VLOOKUP(E6226,MAPEO!C:D,2,0))</f>
        <v>J´s Baby Oil</v>
      </c>
      <c r="N6226">
        <f>VLOOKUP(F6226,MD!A:B,2,0)</f>
        <v>0</v>
      </c>
    </row>
    <row r="6227" spans="1:14">
      <c r="A6227" t="s">
        <v>133</v>
      </c>
      <c r="B6227" t="s">
        <v>107</v>
      </c>
      <c r="C6227" t="s">
        <v>189</v>
      </c>
      <c r="D6227" t="s">
        <v>396</v>
      </c>
      <c r="E6227" t="s">
        <v>592</v>
      </c>
      <c r="F6227" t="s">
        <v>114</v>
      </c>
      <c r="G6227" s="3">
        <v>351.09</v>
      </c>
      <c r="H6227" s="3" t="str">
        <f>VLOOKUP($A6227&amp;$C6227&amp;$B6227,Mapping!$C:$G,3,0)</f>
        <v>Mass</v>
      </c>
      <c r="I6227" t="str">
        <f>VLOOKUP($A6227&amp;$C6227&amp;$B6227,Mapping!$C:$G,4,0)</f>
        <v>JOHNSON'S BABY</v>
      </c>
      <c r="J6227" t="str">
        <f t="shared" si="97"/>
        <v>SOFTLOTION</v>
      </c>
      <c r="K6227" t="str">
        <f>VLOOKUP($A6227&amp;$C6227&amp;$B6227,Mapping!$C:$G,5,0)</f>
        <v>Baby Care</v>
      </c>
      <c r="L6227" t="str">
        <f>VLOOKUP(J6227&amp;H6227,Mapping!J:K,2,0)</f>
        <v>Baby body milk</v>
      </c>
      <c r="M6227" t="str">
        <f>IF(OR(I6227="PIZ BUIN",I6227="LISTERINE"),VLOOKUP(E6227,MAPEO!C:D,2,0)&amp;" "&amp;H6227,VLOOKUP(E6227,MAPEO!C:D,2,0))</f>
        <v>J´s Baby Milk &amp; Lotions</v>
      </c>
      <c r="N6227">
        <f>VLOOKUP(F6227,MD!A:B,2,0)</f>
        <v>0</v>
      </c>
    </row>
    <row r="6228" spans="1:14">
      <c r="A6228" t="s">
        <v>133</v>
      </c>
      <c r="B6228" t="s">
        <v>107</v>
      </c>
      <c r="C6228" t="s">
        <v>73</v>
      </c>
      <c r="D6228" t="s">
        <v>399</v>
      </c>
      <c r="E6228" t="s">
        <v>399</v>
      </c>
      <c r="F6228" t="s">
        <v>114</v>
      </c>
      <c r="G6228" s="3">
        <v>23991.01</v>
      </c>
      <c r="H6228" s="3" t="str">
        <f>VLOOKUP($A6228&amp;$C6228&amp;$B6228,Mapping!$C:$G,3,0)</f>
        <v>Mass</v>
      </c>
      <c r="I6228" t="str">
        <f>VLOOKUP($A6228&amp;$C6228&amp;$B6228,Mapping!$C:$G,4,0)</f>
        <v>Le Petit Marseillais</v>
      </c>
      <c r="J6228" t="str">
        <f t="shared" si="97"/>
        <v>LPM GEL</v>
      </c>
      <c r="K6228" t="str">
        <f>VLOOKUP($A6228&amp;$C6228&amp;$B6228,Mapping!$C:$G,5,0)</f>
        <v>Adult Skin Care</v>
      </c>
      <c r="L6228" t="str">
        <f>VLOOKUP(J6228&amp;H6228,Mapping!J:K,2,0)</f>
        <v>Petit Marseillais Body</v>
      </c>
      <c r="M6228" t="str">
        <f>IF(OR(I6228="PIZ BUIN",I6228="LISTERINE"),VLOOKUP(E6228,MAPEO!C:D,2,0)&amp;" "&amp;H6228,VLOOKUP(E6228,MAPEO!C:D,2,0))</f>
        <v>LPM Body Cleansing</v>
      </c>
      <c r="N6228">
        <f>VLOOKUP(F6228,MD!A:B,2,0)</f>
        <v>0</v>
      </c>
    </row>
    <row r="6229" spans="1:14">
      <c r="A6229" t="s">
        <v>133</v>
      </c>
      <c r="B6229" t="s">
        <v>107</v>
      </c>
      <c r="C6229" t="s">
        <v>73</v>
      </c>
      <c r="D6229" t="s">
        <v>400</v>
      </c>
      <c r="E6229" t="s">
        <v>605</v>
      </c>
      <c r="F6229" t="s">
        <v>114</v>
      </c>
      <c r="G6229" s="3">
        <v>4343.93</v>
      </c>
      <c r="H6229" s="3" t="str">
        <f>VLOOKUP($A6229&amp;$C6229&amp;$B6229,Mapping!$C:$G,3,0)</f>
        <v>Mass</v>
      </c>
      <c r="I6229" t="str">
        <f>VLOOKUP($A6229&amp;$C6229&amp;$B6229,Mapping!$C:$G,4,0)</f>
        <v>Le Petit Marseillais</v>
      </c>
      <c r="J6229" t="str">
        <f t="shared" si="97"/>
        <v>LPM HAIR CARE</v>
      </c>
      <c r="K6229" t="str">
        <f>VLOOKUP($A6229&amp;$C6229&amp;$B6229,Mapping!$C:$G,5,0)</f>
        <v>Adult Skin Care</v>
      </c>
      <c r="L6229" t="str">
        <f>VLOOKUP(J6229&amp;H6229,Mapping!J:K,2,0)</f>
        <v>Petit Marseillais Hair</v>
      </c>
      <c r="M6229" t="str">
        <f>IF(OR(I6229="PIZ BUIN",I6229="LISTERINE"),VLOOKUP(E6229,MAPEO!C:D,2,0)&amp;" "&amp;H6229,VLOOKUP(E6229,MAPEO!C:D,2,0))</f>
        <v>LPM Conditioners</v>
      </c>
      <c r="N6229">
        <f>VLOOKUP(F6229,MD!A:B,2,0)</f>
        <v>0</v>
      </c>
    </row>
    <row r="6230" spans="1:14">
      <c r="A6230" t="s">
        <v>133</v>
      </c>
      <c r="B6230" t="s">
        <v>107</v>
      </c>
      <c r="C6230" t="s">
        <v>73</v>
      </c>
      <c r="D6230" t="s">
        <v>400</v>
      </c>
      <c r="E6230" t="s">
        <v>607</v>
      </c>
      <c r="F6230" t="s">
        <v>114</v>
      </c>
      <c r="G6230" s="3">
        <v>26839.33</v>
      </c>
      <c r="H6230" s="3" t="str">
        <f>VLOOKUP($A6230&amp;$C6230&amp;$B6230,Mapping!$C:$G,3,0)</f>
        <v>Mass</v>
      </c>
      <c r="I6230" t="str">
        <f>VLOOKUP($A6230&amp;$C6230&amp;$B6230,Mapping!$C:$G,4,0)</f>
        <v>Le Petit Marseillais</v>
      </c>
      <c r="J6230" t="str">
        <f t="shared" si="97"/>
        <v>LPM HAIR CARE</v>
      </c>
      <c r="K6230" t="str">
        <f>VLOOKUP($A6230&amp;$C6230&amp;$B6230,Mapping!$C:$G,5,0)</f>
        <v>Adult Skin Care</v>
      </c>
      <c r="L6230" t="str">
        <f>VLOOKUP(J6230&amp;H6230,Mapping!J:K,2,0)</f>
        <v>Petit Marseillais Hair</v>
      </c>
      <c r="M6230" t="str">
        <f>IF(OR(I6230="PIZ BUIN",I6230="LISTERINE"),VLOOKUP(E6230,MAPEO!C:D,2,0)&amp;" "&amp;H6230,VLOOKUP(E6230,MAPEO!C:D,2,0))</f>
        <v>LPM Conditioners</v>
      </c>
      <c r="N6230">
        <f>VLOOKUP(F6230,MD!A:B,2,0)</f>
        <v>0</v>
      </c>
    </row>
    <row r="6231" spans="1:14">
      <c r="A6231" t="s">
        <v>133</v>
      </c>
      <c r="B6231" t="s">
        <v>107</v>
      </c>
      <c r="C6231" t="s">
        <v>73</v>
      </c>
      <c r="D6231" t="s">
        <v>400</v>
      </c>
      <c r="E6231" t="s">
        <v>608</v>
      </c>
      <c r="F6231" t="s">
        <v>114</v>
      </c>
      <c r="G6231" s="3">
        <v>32124.84</v>
      </c>
      <c r="H6231" s="3" t="str">
        <f>VLOOKUP($A6231&amp;$C6231&amp;$B6231,Mapping!$C:$G,3,0)</f>
        <v>Mass</v>
      </c>
      <c r="I6231" t="str">
        <f>VLOOKUP($A6231&amp;$C6231&amp;$B6231,Mapping!$C:$G,4,0)</f>
        <v>Le Petit Marseillais</v>
      </c>
      <c r="J6231" t="str">
        <f t="shared" si="97"/>
        <v>LPM HAIR CARE</v>
      </c>
      <c r="K6231" t="str">
        <f>VLOOKUP($A6231&amp;$C6231&amp;$B6231,Mapping!$C:$G,5,0)</f>
        <v>Adult Skin Care</v>
      </c>
      <c r="L6231" t="str">
        <f>VLOOKUP(J6231&amp;H6231,Mapping!J:K,2,0)</f>
        <v>Petit Marseillais Hair</v>
      </c>
      <c r="M6231" t="str">
        <f>IF(OR(I6231="PIZ BUIN",I6231="LISTERINE"),VLOOKUP(E6231,MAPEO!C:D,2,0)&amp;" "&amp;H6231,VLOOKUP(E6231,MAPEO!C:D,2,0))</f>
        <v>LPM Shampoo  (Only Adult)</v>
      </c>
      <c r="N6231">
        <f>VLOOKUP(F6231,MD!A:B,2,0)</f>
        <v>0</v>
      </c>
    </row>
    <row r="6232" spans="1:14">
      <c r="A6232" t="s">
        <v>133</v>
      </c>
      <c r="B6232" t="s">
        <v>107</v>
      </c>
      <c r="C6232" t="s">
        <v>73</v>
      </c>
      <c r="D6232" t="s">
        <v>402</v>
      </c>
      <c r="E6232" t="s">
        <v>610</v>
      </c>
      <c r="F6232" t="s">
        <v>492</v>
      </c>
      <c r="G6232" s="3">
        <v>19958.740000000002</v>
      </c>
      <c r="H6232" s="3" t="str">
        <f>VLOOKUP($A6232&amp;$C6232&amp;$B6232,Mapping!$C:$G,3,0)</f>
        <v>Mass</v>
      </c>
      <c r="I6232" t="str">
        <f>VLOOKUP($A6232&amp;$C6232&amp;$B6232,Mapping!$C:$G,4,0)</f>
        <v>Le Petit Marseillais</v>
      </c>
      <c r="J6232" t="str">
        <f t="shared" si="97"/>
        <v>LPM MOISTURIZER</v>
      </c>
      <c r="K6232" t="str">
        <f>VLOOKUP($A6232&amp;$C6232&amp;$B6232,Mapping!$C:$G,5,0)</f>
        <v>Adult Skin Care</v>
      </c>
      <c r="L6232" t="str">
        <f>VLOOKUP(J6232&amp;H6232,Mapping!J:K,2,0)</f>
        <v>Petit Marseillais Body Moisturizers</v>
      </c>
      <c r="M6232" t="str">
        <f>IF(OR(I6232="PIZ BUIN",I6232="LISTERINE"),VLOOKUP(E6232,MAPEO!C:D,2,0)&amp;" "&amp;H6232,VLOOKUP(E6232,MAPEO!C:D,2,0))</f>
        <v>LPM Adult Body</v>
      </c>
      <c r="N6232">
        <f>VLOOKUP(F6232,MD!A:B,2,0)</f>
        <v>0</v>
      </c>
    </row>
    <row r="6233" spans="1:14">
      <c r="A6233" t="s">
        <v>133</v>
      </c>
      <c r="B6233" t="s">
        <v>107</v>
      </c>
      <c r="C6233" t="s">
        <v>73</v>
      </c>
      <c r="D6233" t="s">
        <v>402</v>
      </c>
      <c r="E6233" t="s">
        <v>610</v>
      </c>
      <c r="F6233" t="s">
        <v>114</v>
      </c>
      <c r="G6233" s="3">
        <v>20824.669999999998</v>
      </c>
      <c r="H6233" s="3" t="str">
        <f>VLOOKUP($A6233&amp;$C6233&amp;$B6233,Mapping!$C:$G,3,0)</f>
        <v>Mass</v>
      </c>
      <c r="I6233" t="str">
        <f>VLOOKUP($A6233&amp;$C6233&amp;$B6233,Mapping!$C:$G,4,0)</f>
        <v>Le Petit Marseillais</v>
      </c>
      <c r="J6233" t="str">
        <f t="shared" si="97"/>
        <v>LPM MOISTURIZER</v>
      </c>
      <c r="K6233" t="str">
        <f>VLOOKUP($A6233&amp;$C6233&amp;$B6233,Mapping!$C:$G,5,0)</f>
        <v>Adult Skin Care</v>
      </c>
      <c r="L6233" t="str">
        <f>VLOOKUP(J6233&amp;H6233,Mapping!J:K,2,0)</f>
        <v>Petit Marseillais Body Moisturizers</v>
      </c>
      <c r="M6233" t="str">
        <f>IF(OR(I6233="PIZ BUIN",I6233="LISTERINE"),VLOOKUP(E6233,MAPEO!C:D,2,0)&amp;" "&amp;H6233,VLOOKUP(E6233,MAPEO!C:D,2,0))</f>
        <v>LPM Adult Body</v>
      </c>
      <c r="N6233">
        <f>VLOOKUP(F6233,MD!A:B,2,0)</f>
        <v>0</v>
      </c>
    </row>
    <row r="6234" spans="1:14">
      <c r="A6234" t="s">
        <v>133</v>
      </c>
      <c r="B6234" t="s">
        <v>107</v>
      </c>
      <c r="C6234" t="s">
        <v>207</v>
      </c>
      <c r="D6234" t="s">
        <v>207</v>
      </c>
      <c r="E6234" t="s">
        <v>621</v>
      </c>
      <c r="F6234" t="s">
        <v>114</v>
      </c>
      <c r="G6234" s="3">
        <v>831.6</v>
      </c>
      <c r="H6234" s="3" t="str">
        <f>VLOOKUP($A6234&amp;$C6234&amp;$B6234,Mapping!$C:$G,3,0)</f>
        <v>PHARMA</v>
      </c>
      <c r="I6234" t="str">
        <f>VLOOKUP($A6234&amp;$C6234&amp;$B6234,Mapping!$C:$G,4,0)</f>
        <v>LISTERINE</v>
      </c>
      <c r="J6234" t="str">
        <f t="shared" si="97"/>
        <v>LISTERINE</v>
      </c>
      <c r="K6234" t="str">
        <f>VLOOKUP($A6234&amp;$C6234&amp;$B6234,Mapping!$C:$G,5,0)</f>
        <v>Oral &amp; Topical</v>
      </c>
      <c r="L6234" t="str">
        <f>VLOOKUP(J6234&amp;H6234,Mapping!J:K,2,0)</f>
        <v>Listerine Pharma</v>
      </c>
      <c r="M6234" t="str">
        <f>IF(OR(I6234="PIZ BUIN",I6234="LISTERINE"),VLOOKUP(E6234,MAPEO!C:D,2,0)&amp;" "&amp;H6234,VLOOKUP(E6234,MAPEO!C:D,2,0))</f>
        <v>Listerine PHARMA</v>
      </c>
      <c r="N6234">
        <f>VLOOKUP(F6234,MD!A:B,2,0)</f>
        <v>0</v>
      </c>
    </row>
    <row r="6235" spans="1:14">
      <c r="A6235" t="s">
        <v>133</v>
      </c>
      <c r="B6235" t="s">
        <v>107</v>
      </c>
      <c r="C6235" t="s">
        <v>221</v>
      </c>
      <c r="D6235" t="s">
        <v>440</v>
      </c>
      <c r="E6235" t="s">
        <v>695</v>
      </c>
      <c r="F6235" t="s">
        <v>114</v>
      </c>
      <c r="G6235" s="3">
        <v>2260.8000000000002</v>
      </c>
      <c r="H6235" s="3" t="str">
        <f>VLOOKUP($A6235&amp;$C6235&amp;$B6235,Mapping!$C:$G,3,0)</f>
        <v>Beauty</v>
      </c>
      <c r="I6235" t="str">
        <f>VLOOKUP($A6235&amp;$C6235&amp;$B6235,Mapping!$C:$G,4,0)</f>
        <v>NEUTROGENA</v>
      </c>
      <c r="J6235" t="str">
        <f t="shared" si="97"/>
        <v>BODY EMULSION</v>
      </c>
      <c r="K6235" t="str">
        <f>VLOOKUP($A6235&amp;$C6235&amp;$B6235,Mapping!$C:$G,5,0)</f>
        <v>Adult Skin Care</v>
      </c>
      <c r="L6235" t="str">
        <f>VLOOKUP(J6235&amp;H6235,Mapping!J:K,2,0)</f>
        <v>Body Emulsion</v>
      </c>
      <c r="M6235" t="str">
        <f>IF(OR(I6235="PIZ BUIN",I6235="LISTERINE"),VLOOKUP(E6235,MAPEO!C:D,2,0)&amp;" "&amp;H6235,VLOOKUP(E6235,MAPEO!C:D,2,0))</f>
        <v>Neutrogena Body</v>
      </c>
      <c r="N6235">
        <f>VLOOKUP(F6235,MD!A:B,2,0)</f>
        <v>0</v>
      </c>
    </row>
    <row r="6236" spans="1:14">
      <c r="A6236" t="s">
        <v>133</v>
      </c>
      <c r="B6236" t="s">
        <v>107</v>
      </c>
      <c r="C6236" t="s">
        <v>221</v>
      </c>
      <c r="D6236" t="s">
        <v>443</v>
      </c>
      <c r="E6236" t="s">
        <v>719</v>
      </c>
      <c r="F6236" t="s">
        <v>114</v>
      </c>
      <c r="G6236" s="3">
        <v>3517.8</v>
      </c>
      <c r="H6236" s="3" t="str">
        <f>VLOOKUP($A6236&amp;$C6236&amp;$B6236,Mapping!$C:$G,3,0)</f>
        <v>Beauty</v>
      </c>
      <c r="I6236" t="str">
        <f>VLOOKUP($A6236&amp;$C6236&amp;$B6236,Mapping!$C:$G,4,0)</f>
        <v>NEUTROGENA</v>
      </c>
      <c r="J6236" t="str">
        <f t="shared" si="97"/>
        <v>LIP CARE</v>
      </c>
      <c r="K6236" t="str">
        <f>VLOOKUP($A6236&amp;$C6236&amp;$B6236,Mapping!$C:$G,5,0)</f>
        <v>Adult Skin Care</v>
      </c>
      <c r="L6236" t="str">
        <f>VLOOKUP(J6236&amp;H6236,Mapping!J:K,2,0)</f>
        <v>Lip Care</v>
      </c>
      <c r="M6236" t="str">
        <f>IF(OR(I6236="PIZ BUIN",I6236="LISTERINE"),VLOOKUP(E6236,MAPEO!C:D,2,0)&amp;" "&amp;H6236,VLOOKUP(E6236,MAPEO!C:D,2,0))</f>
        <v>Neutrogena Lips</v>
      </c>
      <c r="N6236">
        <f>VLOOKUP(F6236,MD!A:B,2,0)</f>
        <v>0</v>
      </c>
    </row>
    <row r="6237" spans="1:14">
      <c r="A6237" t="s">
        <v>133</v>
      </c>
      <c r="B6237" t="s">
        <v>107</v>
      </c>
      <c r="C6237" t="s">
        <v>249</v>
      </c>
      <c r="D6237" t="s">
        <v>407</v>
      </c>
      <c r="E6237" t="s">
        <v>635</v>
      </c>
      <c r="F6237" t="s">
        <v>114</v>
      </c>
      <c r="G6237" s="3">
        <v>2418.9</v>
      </c>
      <c r="H6237" s="3" t="str">
        <f>VLOOKUP($A6237&amp;$C6237&amp;$B6237,Mapping!$C:$G,3,0)</f>
        <v>Beauty</v>
      </c>
      <c r="I6237" t="str">
        <f>VLOOKUP($A6237&amp;$C6237&amp;$B6237,Mapping!$C:$G,4,0)</f>
        <v>PIZ BUIN</v>
      </c>
      <c r="J6237" t="str">
        <f t="shared" si="97"/>
        <v>PIZ BUIN SUN</v>
      </c>
      <c r="K6237" t="str">
        <f>VLOOKUP($A6237&amp;$C6237&amp;$B6237,Mapping!$C:$G,5,0)</f>
        <v>Adult Skin Care</v>
      </c>
      <c r="L6237" t="str">
        <f>VLOOKUP(J6237&amp;H6237,Mapping!J:K,2,0)</f>
        <v>Piz Buin Sun Pharma</v>
      </c>
      <c r="M6237" t="str">
        <f>IF(OR(I6237="PIZ BUIN",I6237="LISTERINE"),VLOOKUP(E6237,MAPEO!C:D,2,0)&amp;" "&amp;H6237,VLOOKUP(E6237,MAPEO!C:D,2,0))</f>
        <v>Piz Buin Sun Protection Beauty</v>
      </c>
      <c r="N6237">
        <f>VLOOKUP(F6237,MD!A:B,2,0)</f>
        <v>0</v>
      </c>
    </row>
    <row r="6238" spans="1:14">
      <c r="A6238" t="s">
        <v>133</v>
      </c>
      <c r="B6238" t="s">
        <v>107</v>
      </c>
      <c r="C6238" t="s">
        <v>249</v>
      </c>
      <c r="D6238" t="s">
        <v>407</v>
      </c>
      <c r="E6238" t="s">
        <v>638</v>
      </c>
      <c r="F6238" t="s">
        <v>493</v>
      </c>
      <c r="G6238" s="3">
        <v>4500</v>
      </c>
      <c r="H6238" s="3" t="str">
        <f>VLOOKUP($A6238&amp;$C6238&amp;$B6238,Mapping!$C:$G,3,0)</f>
        <v>Beauty</v>
      </c>
      <c r="I6238" t="str">
        <f>VLOOKUP($A6238&amp;$C6238&amp;$B6238,Mapping!$C:$G,4,0)</f>
        <v>PIZ BUIN</v>
      </c>
      <c r="J6238" t="str">
        <f t="shared" si="97"/>
        <v>PIZ BUIN SUN</v>
      </c>
      <c r="K6238" t="str">
        <f>VLOOKUP($A6238&amp;$C6238&amp;$B6238,Mapping!$C:$G,5,0)</f>
        <v>Adult Skin Care</v>
      </c>
      <c r="L6238" t="str">
        <f>VLOOKUP(J6238&amp;H6238,Mapping!J:K,2,0)</f>
        <v>Piz Buin Sun Pharma</v>
      </c>
      <c r="M6238" t="str">
        <f>IF(OR(I6238="PIZ BUIN",I6238="LISTERINE"),VLOOKUP(E6238,MAPEO!C:D,2,0)&amp;" "&amp;H6238,VLOOKUP(E6238,MAPEO!C:D,2,0))</f>
        <v>Piz Buin Sun Protection Beauty</v>
      </c>
      <c r="N6238">
        <f>VLOOKUP(F6238,MD!A:B,2,0)</f>
        <v>0</v>
      </c>
    </row>
    <row r="6239" spans="1:14">
      <c r="A6239" t="s">
        <v>133</v>
      </c>
      <c r="B6239" t="s">
        <v>107</v>
      </c>
      <c r="C6239" t="s">
        <v>249</v>
      </c>
      <c r="D6239" t="s">
        <v>407</v>
      </c>
      <c r="E6239" t="s">
        <v>638</v>
      </c>
      <c r="F6239" t="s">
        <v>114</v>
      </c>
      <c r="G6239" s="3">
        <v>22226.400000000001</v>
      </c>
      <c r="H6239" s="3" t="str">
        <f>VLOOKUP($A6239&amp;$C6239&amp;$B6239,Mapping!$C:$G,3,0)</f>
        <v>Beauty</v>
      </c>
      <c r="I6239" t="str">
        <f>VLOOKUP($A6239&amp;$C6239&amp;$B6239,Mapping!$C:$G,4,0)</f>
        <v>PIZ BUIN</v>
      </c>
      <c r="J6239" t="str">
        <f t="shared" si="97"/>
        <v>PIZ BUIN SUN</v>
      </c>
      <c r="K6239" t="str">
        <f>VLOOKUP($A6239&amp;$C6239&amp;$B6239,Mapping!$C:$G,5,0)</f>
        <v>Adult Skin Care</v>
      </c>
      <c r="L6239" t="str">
        <f>VLOOKUP(J6239&amp;H6239,Mapping!J:K,2,0)</f>
        <v>Piz Buin Sun Pharma</v>
      </c>
      <c r="M6239" t="str">
        <f>IF(OR(I6239="PIZ BUIN",I6239="LISTERINE"),VLOOKUP(E6239,MAPEO!C:D,2,0)&amp;" "&amp;H6239,VLOOKUP(E6239,MAPEO!C:D,2,0))</f>
        <v>Piz Buin Sun Protection Beauty</v>
      </c>
      <c r="N6239">
        <f>VLOOKUP(F6239,MD!A:B,2,0)</f>
        <v>0</v>
      </c>
    </row>
    <row r="6240" spans="1:14">
      <c r="A6240" t="s">
        <v>133</v>
      </c>
      <c r="B6240" t="s">
        <v>107</v>
      </c>
      <c r="C6240" t="s">
        <v>268</v>
      </c>
      <c r="D6240" t="s">
        <v>456</v>
      </c>
      <c r="E6240" t="s">
        <v>750</v>
      </c>
      <c r="F6240" t="s">
        <v>106</v>
      </c>
      <c r="G6240" s="3">
        <v>176530.7</v>
      </c>
      <c r="H6240" s="3" t="str">
        <f>VLOOKUP($A6240&amp;$C6240&amp;$B6240,Mapping!$C:$G,3,0)</f>
        <v>Beauty</v>
      </c>
      <c r="I6240" t="str">
        <f>VLOOKUP($A6240&amp;$C6240&amp;$B6240,Mapping!$C:$G,4,0)</f>
        <v>ROC</v>
      </c>
      <c r="J6240" t="str">
        <f t="shared" si="97"/>
        <v>ROC BODY ANTICELULITICO</v>
      </c>
      <c r="K6240" t="str">
        <f>VLOOKUP($A6240&amp;$C6240&amp;$B6240,Mapping!$C:$G,5,0)</f>
        <v>Adult Skin Care</v>
      </c>
      <c r="L6240" t="str">
        <f>VLOOKUP(J6240&amp;H6240,Mapping!J:K,2,0)</f>
        <v>ROC Cuerpo</v>
      </c>
      <c r="M6240" t="str">
        <f>IF(OR(I6240="PIZ BUIN",I6240="LISTERINE"),VLOOKUP(E6240,MAPEO!C:D,2,0)&amp;" "&amp;H6240,VLOOKUP(E6240,MAPEO!C:D,2,0))</f>
        <v>RoC Anticeluliticos</v>
      </c>
      <c r="N6240" t="str">
        <f>VLOOKUP(F6240,MD!A:B,2,0)</f>
        <v>YTD 2015</v>
      </c>
    </row>
    <row r="6241" spans="1:14">
      <c r="A6241" t="s">
        <v>133</v>
      </c>
      <c r="B6241" t="s">
        <v>107</v>
      </c>
      <c r="C6241" t="s">
        <v>268</v>
      </c>
      <c r="D6241" t="s">
        <v>456</v>
      </c>
      <c r="E6241" t="s">
        <v>753</v>
      </c>
      <c r="F6241" t="s">
        <v>106</v>
      </c>
      <c r="G6241" s="3">
        <v>30795.1</v>
      </c>
      <c r="H6241" s="3" t="str">
        <f>VLOOKUP($A6241&amp;$C6241&amp;$B6241,Mapping!$C:$G,3,0)</f>
        <v>Beauty</v>
      </c>
      <c r="I6241" t="str">
        <f>VLOOKUP($A6241&amp;$C6241&amp;$B6241,Mapping!$C:$G,4,0)</f>
        <v>ROC</v>
      </c>
      <c r="J6241" t="str">
        <f t="shared" si="97"/>
        <v>ROC BODY REDUCTOR</v>
      </c>
      <c r="K6241" t="str">
        <f>VLOOKUP($A6241&amp;$C6241&amp;$B6241,Mapping!$C:$G,5,0)</f>
        <v>Adult Skin Care</v>
      </c>
      <c r="L6241" t="str">
        <f>VLOOKUP(J6241&amp;H6241,Mapping!J:K,2,0)</f>
        <v>ROC Cuerpo</v>
      </c>
      <c r="M6241" t="str">
        <f>IF(OR(I6241="PIZ BUIN",I6241="LISTERINE"),VLOOKUP(E6241,MAPEO!C:D,2,0)&amp;" "&amp;H6241,VLOOKUP(E6241,MAPEO!C:D,2,0))</f>
        <v>RoC Anticeluliticos</v>
      </c>
      <c r="N6241" t="str">
        <f>VLOOKUP(F6241,MD!A:B,2,0)</f>
        <v>YTD 2015</v>
      </c>
    </row>
    <row r="6242" spans="1:14">
      <c r="A6242" t="s">
        <v>133</v>
      </c>
      <c r="B6242" t="s">
        <v>107</v>
      </c>
      <c r="C6242" t="s">
        <v>268</v>
      </c>
      <c r="D6242" t="s">
        <v>244</v>
      </c>
      <c r="E6242" t="s">
        <v>763</v>
      </c>
      <c r="F6242" t="s">
        <v>106</v>
      </c>
      <c r="G6242" s="3">
        <v>3746.6</v>
      </c>
      <c r="H6242" s="3" t="str">
        <f>VLOOKUP($A6242&amp;$C6242&amp;$B6242,Mapping!$C:$G,3,0)</f>
        <v>Beauty</v>
      </c>
      <c r="I6242" t="str">
        <f>VLOOKUP($A6242&amp;$C6242&amp;$B6242,Mapping!$C:$G,4,0)</f>
        <v>ROC</v>
      </c>
      <c r="J6242" t="str">
        <f t="shared" si="97"/>
        <v>RoC Complete Lift</v>
      </c>
      <c r="K6242" t="str">
        <f>VLOOKUP($A6242&amp;$C6242&amp;$B6242,Mapping!$C:$G,5,0)</f>
        <v>Adult Skin Care</v>
      </c>
      <c r="L6242" t="str">
        <f>VLOOKUP(J6242&amp;H6242,Mapping!J:K,2,0)</f>
        <v>ROC FACIAL-OLD</v>
      </c>
      <c r="M6242" t="str">
        <f>IF(OR(I6242="PIZ BUIN",I6242="LISTERINE"),VLOOKUP(E6242,MAPEO!C:D,2,0)&amp;" "&amp;H6242,VLOOKUP(E6242,MAPEO!C:D,2,0))</f>
        <v>RoC Facial Others</v>
      </c>
      <c r="N6242" t="str">
        <f>VLOOKUP(F6242,MD!A:B,2,0)</f>
        <v>YTD 2015</v>
      </c>
    </row>
    <row r="6243" spans="1:14">
      <c r="A6243" t="s">
        <v>133</v>
      </c>
      <c r="B6243" t="s">
        <v>107</v>
      </c>
      <c r="C6243" t="s">
        <v>268</v>
      </c>
      <c r="D6243" t="s">
        <v>244</v>
      </c>
      <c r="E6243" t="s">
        <v>763</v>
      </c>
      <c r="F6243" t="s">
        <v>114</v>
      </c>
      <c r="G6243" s="3">
        <v>40292</v>
      </c>
      <c r="H6243" s="3" t="str">
        <f>VLOOKUP($A6243&amp;$C6243&amp;$B6243,Mapping!$C:$G,3,0)</f>
        <v>Beauty</v>
      </c>
      <c r="I6243" t="str">
        <f>VLOOKUP($A6243&amp;$C6243&amp;$B6243,Mapping!$C:$G,4,0)</f>
        <v>ROC</v>
      </c>
      <c r="J6243" t="str">
        <f t="shared" si="97"/>
        <v>RoC Complete Lift</v>
      </c>
      <c r="K6243" t="str">
        <f>VLOOKUP($A6243&amp;$C6243&amp;$B6243,Mapping!$C:$G,5,0)</f>
        <v>Adult Skin Care</v>
      </c>
      <c r="L6243" t="str">
        <f>VLOOKUP(J6243&amp;H6243,Mapping!J:K,2,0)</f>
        <v>ROC FACIAL-OLD</v>
      </c>
      <c r="M6243" t="str">
        <f>IF(OR(I6243="PIZ BUIN",I6243="LISTERINE"),VLOOKUP(E6243,MAPEO!C:D,2,0)&amp;" "&amp;H6243,VLOOKUP(E6243,MAPEO!C:D,2,0))</f>
        <v>RoC Facial Others</v>
      </c>
      <c r="N6243">
        <f>VLOOKUP(F6243,MD!A:B,2,0)</f>
        <v>0</v>
      </c>
    </row>
    <row r="6244" spans="1:14">
      <c r="A6244" t="s">
        <v>133</v>
      </c>
      <c r="B6244" t="s">
        <v>107</v>
      </c>
      <c r="C6244" t="s">
        <v>268</v>
      </c>
      <c r="D6244" t="s">
        <v>244</v>
      </c>
      <c r="E6244" t="s">
        <v>765</v>
      </c>
      <c r="F6244" t="s">
        <v>114</v>
      </c>
      <c r="G6244" s="3">
        <v>12982</v>
      </c>
      <c r="H6244" s="3" t="str">
        <f>VLOOKUP($A6244&amp;$C6244&amp;$B6244,Mapping!$C:$G,3,0)</f>
        <v>Beauty</v>
      </c>
      <c r="I6244" t="str">
        <f>VLOOKUP($A6244&amp;$C6244&amp;$B6244,Mapping!$C:$G,4,0)</f>
        <v>ROC</v>
      </c>
      <c r="J6244" t="str">
        <f t="shared" si="97"/>
        <v>RoC Hydra + (others)</v>
      </c>
      <c r="K6244" t="str">
        <f>VLOOKUP($A6244&amp;$C6244&amp;$B6244,Mapping!$C:$G,5,0)</f>
        <v>Adult Skin Care</v>
      </c>
      <c r="L6244" t="str">
        <f>VLOOKUP(J6244&amp;H6244,Mapping!J:K,2,0)</f>
        <v>ROC FACIAL-OLD</v>
      </c>
      <c r="M6244" t="str">
        <f>IF(OR(I6244="PIZ BUIN",I6244="LISTERINE"),VLOOKUP(E6244,MAPEO!C:D,2,0)&amp;" "&amp;H6244,VLOOKUP(E6244,MAPEO!C:D,2,0))</f>
        <v>RoC Facial Others</v>
      </c>
      <c r="N6244">
        <f>VLOOKUP(F6244,MD!A:B,2,0)</f>
        <v>0</v>
      </c>
    </row>
    <row r="6245" spans="1:14">
      <c r="A6245" t="s">
        <v>133</v>
      </c>
      <c r="B6245" t="s">
        <v>107</v>
      </c>
      <c r="C6245" t="s">
        <v>268</v>
      </c>
      <c r="D6245" t="s">
        <v>244</v>
      </c>
      <c r="E6245" t="s">
        <v>766</v>
      </c>
      <c r="F6245" t="s">
        <v>114</v>
      </c>
      <c r="G6245" s="3">
        <v>28003.75</v>
      </c>
      <c r="H6245" s="3" t="str">
        <f>VLOOKUP($A6245&amp;$C6245&amp;$B6245,Mapping!$C:$G,3,0)</f>
        <v>Beauty</v>
      </c>
      <c r="I6245" t="str">
        <f>VLOOKUP($A6245&amp;$C6245&amp;$B6245,Mapping!$C:$G,4,0)</f>
        <v>ROC</v>
      </c>
      <c r="J6245" t="str">
        <f t="shared" si="97"/>
        <v>RoC Multi Correction</v>
      </c>
      <c r="K6245" t="str">
        <f>VLOOKUP($A6245&amp;$C6245&amp;$B6245,Mapping!$C:$G,5,0)</f>
        <v>Adult Skin Care</v>
      </c>
      <c r="L6245" t="str">
        <f>VLOOKUP(J6245&amp;H6245,Mapping!J:K,2,0)</f>
        <v>ROC FACIAL-OLD</v>
      </c>
      <c r="M6245" t="str">
        <f>IF(OR(I6245="PIZ BUIN",I6245="LISTERINE"),VLOOKUP(E6245,MAPEO!C:D,2,0)&amp;" "&amp;H6245,VLOOKUP(E6245,MAPEO!C:D,2,0))</f>
        <v>RoC Facial Others</v>
      </c>
      <c r="N6245">
        <f>VLOOKUP(F6245,MD!A:B,2,0)</f>
        <v>0</v>
      </c>
    </row>
    <row r="6246" spans="1:14">
      <c r="A6246" t="s">
        <v>133</v>
      </c>
      <c r="B6246" t="s">
        <v>107</v>
      </c>
      <c r="C6246" t="s">
        <v>268</v>
      </c>
      <c r="D6246" t="s">
        <v>244</v>
      </c>
      <c r="E6246" t="s">
        <v>768</v>
      </c>
      <c r="F6246" t="s">
        <v>114</v>
      </c>
      <c r="G6246" s="3">
        <v>2608</v>
      </c>
      <c r="H6246" s="3" t="str">
        <f>VLOOKUP($A6246&amp;$C6246&amp;$B6246,Mapping!$C:$G,3,0)</f>
        <v>Beauty</v>
      </c>
      <c r="I6246" t="str">
        <f>VLOOKUP($A6246&amp;$C6246&amp;$B6246,Mapping!$C:$G,4,0)</f>
        <v>ROC</v>
      </c>
      <c r="J6246" t="str">
        <f t="shared" si="97"/>
        <v>RoC Radiance</v>
      </c>
      <c r="K6246" t="str">
        <f>VLOOKUP($A6246&amp;$C6246&amp;$B6246,Mapping!$C:$G,5,0)</f>
        <v>Adult Skin Care</v>
      </c>
      <c r="L6246" t="str">
        <f>VLOOKUP(J6246&amp;H6246,Mapping!J:K,2,0)</f>
        <v>ROC FACIAL-OLD</v>
      </c>
      <c r="M6246" t="str">
        <f>IF(OR(I6246="PIZ BUIN",I6246="LISTERINE"),VLOOKUP(E6246,MAPEO!C:D,2,0)&amp;" "&amp;H6246,VLOOKUP(E6246,MAPEO!C:D,2,0))</f>
        <v>RoC Facial Others</v>
      </c>
      <c r="N6246">
        <f>VLOOKUP(F6246,MD!A:B,2,0)</f>
        <v>0</v>
      </c>
    </row>
    <row r="6247" spans="1:14">
      <c r="A6247" t="s">
        <v>133</v>
      </c>
      <c r="B6247" t="s">
        <v>107</v>
      </c>
      <c r="C6247" t="s">
        <v>268</v>
      </c>
      <c r="D6247" t="s">
        <v>244</v>
      </c>
      <c r="E6247" t="s">
        <v>769</v>
      </c>
      <c r="F6247" t="s">
        <v>106</v>
      </c>
      <c r="G6247" s="3">
        <v>3353.8</v>
      </c>
      <c r="H6247" s="3" t="str">
        <f>VLOOKUP($A6247&amp;$C6247&amp;$B6247,Mapping!$C:$G,3,0)</f>
        <v>Beauty</v>
      </c>
      <c r="I6247" t="str">
        <f>VLOOKUP($A6247&amp;$C6247&amp;$B6247,Mapping!$C:$G,4,0)</f>
        <v>ROC</v>
      </c>
      <c r="J6247" t="str">
        <f t="shared" si="97"/>
        <v>RoC Sublime Energy</v>
      </c>
      <c r="K6247" t="str">
        <f>VLOOKUP($A6247&amp;$C6247&amp;$B6247,Mapping!$C:$G,5,0)</f>
        <v>Adult Skin Care</v>
      </c>
      <c r="L6247" t="str">
        <f>VLOOKUP(J6247&amp;H6247,Mapping!J:K,2,0)</f>
        <v>ROC FACIAL-OLD</v>
      </c>
      <c r="M6247" t="str">
        <f>IF(OR(I6247="PIZ BUIN",I6247="LISTERINE"),VLOOKUP(E6247,MAPEO!C:D,2,0)&amp;" "&amp;H6247,VLOOKUP(E6247,MAPEO!C:D,2,0))</f>
        <v>RoC Facial Others</v>
      </c>
      <c r="N6247" t="str">
        <f>VLOOKUP(F6247,MD!A:B,2,0)</f>
        <v>YTD 2015</v>
      </c>
    </row>
    <row r="6248" spans="1:14">
      <c r="A6248" t="s">
        <v>133</v>
      </c>
      <c r="B6248" t="s">
        <v>107</v>
      </c>
      <c r="C6248" t="s">
        <v>268</v>
      </c>
      <c r="D6248" t="s">
        <v>244</v>
      </c>
      <c r="E6248" t="s">
        <v>770</v>
      </c>
      <c r="F6248" t="s">
        <v>106</v>
      </c>
      <c r="G6248" s="3">
        <v>5811.2</v>
      </c>
      <c r="H6248" s="3" t="str">
        <f>VLOOKUP($A6248&amp;$C6248&amp;$B6248,Mapping!$C:$G,3,0)</f>
        <v>Beauty</v>
      </c>
      <c r="I6248" t="str">
        <f>VLOOKUP($A6248&amp;$C6248&amp;$B6248,Mapping!$C:$G,4,0)</f>
        <v>ROC</v>
      </c>
      <c r="J6248" t="str">
        <f t="shared" si="97"/>
        <v>RoC Wrinkle</v>
      </c>
      <c r="K6248" t="str">
        <f>VLOOKUP($A6248&amp;$C6248&amp;$B6248,Mapping!$C:$G,5,0)</f>
        <v>Adult Skin Care</v>
      </c>
      <c r="L6248" t="str">
        <f>VLOOKUP(J6248&amp;H6248,Mapping!J:K,2,0)</f>
        <v>ROC FACIAL-OLD</v>
      </c>
      <c r="M6248" t="str">
        <f>IF(OR(I6248="PIZ BUIN",I6248="LISTERINE"),VLOOKUP(E6248,MAPEO!C:D,2,0)&amp;" "&amp;H6248,VLOOKUP(E6248,MAPEO!C:D,2,0))</f>
        <v>RoC Facial Others</v>
      </c>
      <c r="N6248" t="str">
        <f>VLOOKUP(F6248,MD!A:B,2,0)</f>
        <v>YTD 2015</v>
      </c>
    </row>
    <row r="6249" spans="1:14">
      <c r="A6249" t="s">
        <v>133</v>
      </c>
      <c r="B6249" t="s">
        <v>107</v>
      </c>
      <c r="C6249" t="s">
        <v>268</v>
      </c>
      <c r="D6249" t="s">
        <v>459</v>
      </c>
      <c r="E6249" t="s">
        <v>773</v>
      </c>
      <c r="F6249" t="s">
        <v>493</v>
      </c>
      <c r="G6249" s="3">
        <v>44542.8</v>
      </c>
      <c r="H6249" s="3" t="str">
        <f>VLOOKUP($A6249&amp;$C6249&amp;$B6249,Mapping!$C:$G,3,0)</f>
        <v>Beauty</v>
      </c>
      <c r="I6249" t="str">
        <f>VLOOKUP($A6249&amp;$C6249&amp;$B6249,Mapping!$C:$G,4,0)</f>
        <v>ROC</v>
      </c>
      <c r="J6249" t="str">
        <f t="shared" si="97"/>
        <v>RoC Sun Care BODY-OLD</v>
      </c>
      <c r="K6249" t="str">
        <f>VLOOKUP($A6249&amp;$C6249&amp;$B6249,Mapping!$C:$G,5,0)</f>
        <v>Adult Skin Care</v>
      </c>
      <c r="L6249" t="str">
        <f>VLOOKUP(J6249&amp;H6249,Mapping!J:K,2,0)</f>
        <v>ROC SUN CARE</v>
      </c>
      <c r="M6249" t="str">
        <f>IF(OR(I6249="PIZ BUIN",I6249="LISTERINE"),VLOOKUP(E6249,MAPEO!C:D,2,0)&amp;" "&amp;H6249,VLOOKUP(E6249,MAPEO!C:D,2,0))</f>
        <v>RoC Sun Protection</v>
      </c>
      <c r="N6249">
        <f>VLOOKUP(F6249,MD!A:B,2,0)</f>
        <v>0</v>
      </c>
    </row>
    <row r="6250" spans="1:14">
      <c r="A6250" t="s">
        <v>133</v>
      </c>
      <c r="B6250" t="s">
        <v>107</v>
      </c>
      <c r="C6250" t="s">
        <v>268</v>
      </c>
      <c r="D6250" t="s">
        <v>459</v>
      </c>
      <c r="E6250" t="s">
        <v>773</v>
      </c>
      <c r="F6250" t="s">
        <v>106</v>
      </c>
      <c r="G6250" s="3">
        <v>134.4</v>
      </c>
      <c r="H6250" s="3" t="str">
        <f>VLOOKUP($A6250&amp;$C6250&amp;$B6250,Mapping!$C:$G,3,0)</f>
        <v>Beauty</v>
      </c>
      <c r="I6250" t="str">
        <f>VLOOKUP($A6250&amp;$C6250&amp;$B6250,Mapping!$C:$G,4,0)</f>
        <v>ROC</v>
      </c>
      <c r="J6250" t="str">
        <f t="shared" si="97"/>
        <v>RoC Sun Care BODY-OLD</v>
      </c>
      <c r="K6250" t="str">
        <f>VLOOKUP($A6250&amp;$C6250&amp;$B6250,Mapping!$C:$G,5,0)</f>
        <v>Adult Skin Care</v>
      </c>
      <c r="L6250" t="str">
        <f>VLOOKUP(J6250&amp;H6250,Mapping!J:K,2,0)</f>
        <v>ROC SUN CARE</v>
      </c>
      <c r="M6250" t="str">
        <f>IF(OR(I6250="PIZ BUIN",I6250="LISTERINE"),VLOOKUP(E6250,MAPEO!C:D,2,0)&amp;" "&amp;H6250,VLOOKUP(E6250,MAPEO!C:D,2,0))</f>
        <v>RoC Sun Protection</v>
      </c>
      <c r="N6250" t="str">
        <f>VLOOKUP(F6250,MD!A:B,2,0)</f>
        <v>YTD 2015</v>
      </c>
    </row>
    <row r="6251" spans="1:14">
      <c r="A6251" t="s">
        <v>133</v>
      </c>
      <c r="B6251" t="s">
        <v>107</v>
      </c>
      <c r="C6251" t="s">
        <v>268</v>
      </c>
      <c r="D6251" t="s">
        <v>459</v>
      </c>
      <c r="E6251" t="s">
        <v>773</v>
      </c>
      <c r="F6251" t="s">
        <v>114</v>
      </c>
      <c r="G6251" s="3">
        <v>16091.85</v>
      </c>
      <c r="H6251" s="3" t="str">
        <f>VLOOKUP($A6251&amp;$C6251&amp;$B6251,Mapping!$C:$G,3,0)</f>
        <v>Beauty</v>
      </c>
      <c r="I6251" t="str">
        <f>VLOOKUP($A6251&amp;$C6251&amp;$B6251,Mapping!$C:$G,4,0)</f>
        <v>ROC</v>
      </c>
      <c r="J6251" t="str">
        <f t="shared" si="97"/>
        <v>RoC Sun Care BODY-OLD</v>
      </c>
      <c r="K6251" t="str">
        <f>VLOOKUP($A6251&amp;$C6251&amp;$B6251,Mapping!$C:$G,5,0)</f>
        <v>Adult Skin Care</v>
      </c>
      <c r="L6251" t="str">
        <f>VLOOKUP(J6251&amp;H6251,Mapping!J:K,2,0)</f>
        <v>ROC SUN CARE</v>
      </c>
      <c r="M6251" t="str">
        <f>IF(OR(I6251="PIZ BUIN",I6251="LISTERINE"),VLOOKUP(E6251,MAPEO!C:D,2,0)&amp;" "&amp;H6251,VLOOKUP(E6251,MAPEO!C:D,2,0))</f>
        <v>RoC Sun Protection</v>
      </c>
      <c r="N6251">
        <f>VLOOKUP(F6251,MD!A:B,2,0)</f>
        <v>0</v>
      </c>
    </row>
    <row r="6252" spans="1:14">
      <c r="A6252" t="s">
        <v>133</v>
      </c>
      <c r="B6252" t="s">
        <v>1</v>
      </c>
      <c r="C6252" t="s">
        <v>147</v>
      </c>
      <c r="D6252" t="s">
        <v>381</v>
      </c>
      <c r="E6252" t="s">
        <v>558</v>
      </c>
      <c r="F6252" t="s">
        <v>119</v>
      </c>
      <c r="G6252" s="3">
        <v>12565.05</v>
      </c>
      <c r="H6252" s="3" t="str">
        <f>VLOOKUP($A6252&amp;$C6252&amp;$B6252,Mapping!$C:$G,3,0)</f>
        <v>Mass</v>
      </c>
      <c r="I6252" t="str">
        <f>VLOOKUP($A6252&amp;$C6252&amp;$B6252,Mapping!$C:$G,4,0)</f>
        <v>CAREFREE</v>
      </c>
      <c r="J6252" t="str">
        <f t="shared" ref="J6252:J6315" si="98">IF(OR(C6252="ROC",C6252="COMPEED"),E6252,D6252)</f>
        <v>CAREFREE INTIM LINE</v>
      </c>
      <c r="K6252" t="str">
        <f>VLOOKUP($A6252&amp;$C6252&amp;$B6252,Mapping!$C:$G,5,0)</f>
        <v>Women Health</v>
      </c>
      <c r="L6252" t="str">
        <f>VLOOKUP(J6252&amp;H6252,Mapping!J:K,2,0)</f>
        <v>Carefree Intim. Line</v>
      </c>
      <c r="M6252" t="str">
        <f>IF(OR(I6252="PIZ BUIN",I6252="LISTERINE"),VLOOKUP(E6252,MAPEO!C:D,2,0)&amp;" "&amp;H6252,VLOOKUP(E6252,MAPEO!C:D,2,0))</f>
        <v>Carefree</v>
      </c>
      <c r="N6252" t="str">
        <f>VLOOKUP(F6252,MD!A:B,2,0)</f>
        <v>YTD 2016</v>
      </c>
    </row>
    <row r="6253" spans="1:14">
      <c r="A6253" t="s">
        <v>133</v>
      </c>
      <c r="B6253" t="s">
        <v>1</v>
      </c>
      <c r="C6253" t="s">
        <v>147</v>
      </c>
      <c r="D6253" t="s">
        <v>381</v>
      </c>
      <c r="E6253" t="s">
        <v>559</v>
      </c>
      <c r="F6253" t="s">
        <v>119</v>
      </c>
      <c r="G6253" s="3">
        <v>16164.14</v>
      </c>
      <c r="H6253" s="3" t="str">
        <f>VLOOKUP($A6253&amp;$C6253&amp;$B6253,Mapping!$C:$G,3,0)</f>
        <v>Mass</v>
      </c>
      <c r="I6253" t="str">
        <f>VLOOKUP($A6253&amp;$C6253&amp;$B6253,Mapping!$C:$G,4,0)</f>
        <v>CAREFREE</v>
      </c>
      <c r="J6253" t="str">
        <f t="shared" si="98"/>
        <v>CAREFREE INTIM LINE</v>
      </c>
      <c r="K6253" t="str">
        <f>VLOOKUP($A6253&amp;$C6253&amp;$B6253,Mapping!$C:$G,5,0)</f>
        <v>Women Health</v>
      </c>
      <c r="L6253" t="str">
        <f>VLOOKUP(J6253&amp;H6253,Mapping!J:K,2,0)</f>
        <v>Carefree Intim. Line</v>
      </c>
      <c r="M6253" t="str">
        <f>IF(OR(I6253="PIZ BUIN",I6253="LISTERINE"),VLOOKUP(E6253,MAPEO!C:D,2,0)&amp;" "&amp;H6253,VLOOKUP(E6253,MAPEO!C:D,2,0))</f>
        <v>Carefree</v>
      </c>
      <c r="N6253" t="str">
        <f>VLOOKUP(F6253,MD!A:B,2,0)</f>
        <v>YTD 2016</v>
      </c>
    </row>
    <row r="6254" spans="1:14">
      <c r="A6254" t="s">
        <v>133</v>
      </c>
      <c r="B6254" t="s">
        <v>1</v>
      </c>
      <c r="C6254" t="s">
        <v>147</v>
      </c>
      <c r="D6254" t="s">
        <v>382</v>
      </c>
      <c r="E6254" t="s">
        <v>382</v>
      </c>
      <c r="F6254" t="s">
        <v>119</v>
      </c>
      <c r="G6254" s="3">
        <v>771411.38</v>
      </c>
      <c r="H6254" s="3" t="str">
        <f>VLOOKUP($A6254&amp;$C6254&amp;$B6254,Mapping!$C:$G,3,0)</f>
        <v>Mass</v>
      </c>
      <c r="I6254" t="str">
        <f>VLOOKUP($A6254&amp;$C6254&amp;$B6254,Mapping!$C:$G,4,0)</f>
        <v>CAREFREE</v>
      </c>
      <c r="J6254" t="str">
        <f t="shared" si="98"/>
        <v>CAREFREE P.S.</v>
      </c>
      <c r="K6254" t="str">
        <f>VLOOKUP($A6254&amp;$C6254&amp;$B6254,Mapping!$C:$G,5,0)</f>
        <v>Women Health</v>
      </c>
      <c r="L6254" t="str">
        <f>VLOOKUP(J6254&amp;H6254,Mapping!J:K,2,0)</f>
        <v>Carefree P.S.</v>
      </c>
      <c r="M6254" t="str">
        <f>IF(OR(I6254="PIZ BUIN",I6254="LISTERINE"),VLOOKUP(E6254,MAPEO!C:D,2,0)&amp;" "&amp;H6254,VLOOKUP(E6254,MAPEO!C:D,2,0))</f>
        <v>Carefree</v>
      </c>
      <c r="N6254" t="str">
        <f>VLOOKUP(F6254,MD!A:B,2,0)</f>
        <v>YTD 2016</v>
      </c>
    </row>
    <row r="6255" spans="1:14">
      <c r="A6255" t="s">
        <v>133</v>
      </c>
      <c r="B6255" t="s">
        <v>1</v>
      </c>
      <c r="C6255" t="s">
        <v>154</v>
      </c>
      <c r="D6255" t="s">
        <v>154</v>
      </c>
      <c r="E6255" t="s">
        <v>560</v>
      </c>
      <c r="F6255" t="s">
        <v>119</v>
      </c>
      <c r="G6255" s="3">
        <v>59018.55</v>
      </c>
      <c r="H6255" s="3" t="str">
        <f>VLOOKUP($A6255&amp;$C6255&amp;$B6255,Mapping!$C:$G,3,0)</f>
        <v>Mass</v>
      </c>
      <c r="I6255" t="str">
        <f>VLOOKUP($A6255&amp;$C6255&amp;$B6255,Mapping!$C:$G,4,0)</f>
        <v>CLEAN &amp; CLEAR</v>
      </c>
      <c r="J6255" t="str">
        <f t="shared" si="98"/>
        <v>CLEAN &amp; CLEAR</v>
      </c>
      <c r="K6255" t="str">
        <f>VLOOKUP($A6255&amp;$C6255&amp;$B6255,Mapping!$C:$G,5,0)</f>
        <v>Adult Skin Care</v>
      </c>
      <c r="L6255" t="str">
        <f>VLOOKUP(J6255&amp;H6255,Mapping!J:K,2,0)</f>
        <v>Clean &amp; Clear Mass</v>
      </c>
      <c r="M6255" t="str">
        <f>IF(OR(I6255="PIZ BUIN",I6255="LISTERINE"),VLOOKUP(E6255,MAPEO!C:D,2,0)&amp;" "&amp;H6255,VLOOKUP(E6255,MAPEO!C:D,2,0))</f>
        <v>Clean &amp; Clear</v>
      </c>
      <c r="N6255" t="str">
        <f>VLOOKUP(F6255,MD!A:B,2,0)</f>
        <v>YTD 2016</v>
      </c>
    </row>
    <row r="6256" spans="1:14">
      <c r="A6256" t="s">
        <v>133</v>
      </c>
      <c r="B6256" t="s">
        <v>1</v>
      </c>
      <c r="C6256" t="s">
        <v>154</v>
      </c>
      <c r="D6256" t="s">
        <v>154</v>
      </c>
      <c r="E6256" t="s">
        <v>561</v>
      </c>
      <c r="F6256" t="s">
        <v>119</v>
      </c>
      <c r="G6256" s="3">
        <v>4356.3900000000003</v>
      </c>
      <c r="H6256" s="3" t="str">
        <f>VLOOKUP($A6256&amp;$C6256&amp;$B6256,Mapping!$C:$G,3,0)</f>
        <v>Mass</v>
      </c>
      <c r="I6256" t="str">
        <f>VLOOKUP($A6256&amp;$C6256&amp;$B6256,Mapping!$C:$G,4,0)</f>
        <v>CLEAN &amp; CLEAR</v>
      </c>
      <c r="J6256" t="str">
        <f t="shared" si="98"/>
        <v>CLEAN &amp; CLEAR</v>
      </c>
      <c r="K6256" t="str">
        <f>VLOOKUP($A6256&amp;$C6256&amp;$B6256,Mapping!$C:$G,5,0)</f>
        <v>Adult Skin Care</v>
      </c>
      <c r="L6256" t="str">
        <f>VLOOKUP(J6256&amp;H6256,Mapping!J:K,2,0)</f>
        <v>Clean &amp; Clear Mass</v>
      </c>
      <c r="M6256" t="str">
        <f>IF(OR(I6256="PIZ BUIN",I6256="LISTERINE"),VLOOKUP(E6256,MAPEO!C:D,2,0)&amp;" "&amp;H6256,VLOOKUP(E6256,MAPEO!C:D,2,0))</f>
        <v>Clean &amp; Clear</v>
      </c>
      <c r="N6256" t="str">
        <f>VLOOKUP(F6256,MD!A:B,2,0)</f>
        <v>YTD 2016</v>
      </c>
    </row>
    <row r="6257" spans="1:14">
      <c r="A6257" t="s">
        <v>133</v>
      </c>
      <c r="B6257" t="s">
        <v>1</v>
      </c>
      <c r="C6257" t="s">
        <v>154</v>
      </c>
      <c r="D6257" t="s">
        <v>154</v>
      </c>
      <c r="E6257" t="s">
        <v>562</v>
      </c>
      <c r="F6257" t="s">
        <v>119</v>
      </c>
      <c r="G6257" s="3">
        <v>13253.6</v>
      </c>
      <c r="H6257" s="3" t="str">
        <f>VLOOKUP($A6257&amp;$C6257&amp;$B6257,Mapping!$C:$G,3,0)</f>
        <v>Mass</v>
      </c>
      <c r="I6257" t="str">
        <f>VLOOKUP($A6257&amp;$C6257&amp;$B6257,Mapping!$C:$G,4,0)</f>
        <v>CLEAN &amp; CLEAR</v>
      </c>
      <c r="J6257" t="str">
        <f t="shared" si="98"/>
        <v>CLEAN &amp; CLEAR</v>
      </c>
      <c r="K6257" t="str">
        <f>VLOOKUP($A6257&amp;$C6257&amp;$B6257,Mapping!$C:$G,5,0)</f>
        <v>Adult Skin Care</v>
      </c>
      <c r="L6257" t="str">
        <f>VLOOKUP(J6257&amp;H6257,Mapping!J:K,2,0)</f>
        <v>Clean &amp; Clear Mass</v>
      </c>
      <c r="M6257" t="str">
        <f>IF(OR(I6257="PIZ BUIN",I6257="LISTERINE"),VLOOKUP(E6257,MAPEO!C:D,2,0)&amp;" "&amp;H6257,VLOOKUP(E6257,MAPEO!C:D,2,0))</f>
        <v>Clean &amp; Clear</v>
      </c>
      <c r="N6257" t="str">
        <f>VLOOKUP(F6257,MD!A:B,2,0)</f>
        <v>YTD 2016</v>
      </c>
    </row>
    <row r="6258" spans="1:14">
      <c r="A6258" t="s">
        <v>133</v>
      </c>
      <c r="B6258" t="s">
        <v>1</v>
      </c>
      <c r="C6258" t="s">
        <v>185</v>
      </c>
      <c r="D6258" t="s">
        <v>383</v>
      </c>
      <c r="E6258" t="s">
        <v>383</v>
      </c>
      <c r="F6258" t="s">
        <v>119</v>
      </c>
      <c r="G6258" s="3">
        <v>184183.06</v>
      </c>
      <c r="H6258" s="3" t="str">
        <f>VLOOKUP($A6258&amp;$C6258&amp;$B6258,Mapping!$C:$G,3,0)</f>
        <v>Mass</v>
      </c>
      <c r="I6258" t="str">
        <f>VLOOKUP($A6258&amp;$C6258&amp;$B6258,Mapping!$C:$G,4,0)</f>
        <v>Johnson's</v>
      </c>
      <c r="J6258" t="str">
        <f t="shared" si="98"/>
        <v>JOHNSON'S GEL</v>
      </c>
      <c r="K6258" t="str">
        <f>VLOOKUP($A6258&amp;$C6258&amp;$B6258,Mapping!$C:$G,5,0)</f>
        <v>Adult Skin Care</v>
      </c>
      <c r="L6258" t="str">
        <f>VLOOKUP(J6258&amp;H6258,Mapping!J:K,2,0)</f>
        <v>J's Shower Gel</v>
      </c>
      <c r="M6258" t="str">
        <f>IF(OR(I6258="PIZ BUIN",I6258="LISTERINE"),VLOOKUP(E6258,MAPEO!C:D,2,0)&amp;" "&amp;H6258,VLOOKUP(E6258,MAPEO!C:D,2,0))</f>
        <v>J´s Adult Shower Gels</v>
      </c>
      <c r="N6258" t="str">
        <f>VLOOKUP(F6258,MD!A:B,2,0)</f>
        <v>YTD 2016</v>
      </c>
    </row>
    <row r="6259" spans="1:14">
      <c r="A6259" t="s">
        <v>133</v>
      </c>
      <c r="B6259" t="s">
        <v>1</v>
      </c>
      <c r="C6259" t="s">
        <v>185</v>
      </c>
      <c r="D6259" t="s">
        <v>384</v>
      </c>
      <c r="E6259" t="s">
        <v>563</v>
      </c>
      <c r="F6259" t="s">
        <v>119</v>
      </c>
      <c r="G6259" s="3">
        <v>-3.6</v>
      </c>
      <c r="H6259" s="3" t="str">
        <f>VLOOKUP($A6259&amp;$C6259&amp;$B6259,Mapping!$C:$G,3,0)</f>
        <v>Mass</v>
      </c>
      <c r="I6259" t="str">
        <f>VLOOKUP($A6259&amp;$C6259&amp;$B6259,Mapping!$C:$G,4,0)</f>
        <v>Johnson's</v>
      </c>
      <c r="J6259" t="str">
        <f t="shared" si="98"/>
        <v>JOHNSON'S MOISTURISING</v>
      </c>
      <c r="K6259" t="str">
        <f>VLOOKUP($A6259&amp;$C6259&amp;$B6259,Mapping!$C:$G,5,0)</f>
        <v>Adult Skin Care</v>
      </c>
      <c r="L6259" t="str">
        <f>VLOOKUP(J6259&amp;H6259,Mapping!J:K,2,0)</f>
        <v>J's Shower Gel</v>
      </c>
      <c r="M6259" t="str">
        <f>IF(OR(I6259="PIZ BUIN",I6259="LISTERINE"),VLOOKUP(E6259,MAPEO!C:D,2,0)&amp;" "&amp;H6259,VLOOKUP(E6259,MAPEO!C:D,2,0))</f>
        <v>JOHNSON'S BODY</v>
      </c>
      <c r="N6259" t="str">
        <f>VLOOKUP(F6259,MD!A:B,2,0)</f>
        <v>YTD 2016</v>
      </c>
    </row>
    <row r="6260" spans="1:14">
      <c r="A6260" t="s">
        <v>133</v>
      </c>
      <c r="B6260" t="s">
        <v>1</v>
      </c>
      <c r="C6260" t="s">
        <v>189</v>
      </c>
      <c r="D6260" t="s">
        <v>385</v>
      </c>
      <c r="E6260" t="s">
        <v>564</v>
      </c>
      <c r="F6260" t="s">
        <v>119</v>
      </c>
      <c r="G6260" s="3">
        <v>22407.45</v>
      </c>
      <c r="H6260" s="3" t="str">
        <f>VLOOKUP($A6260&amp;$C6260&amp;$B6260,Mapping!$C:$G,3,0)</f>
        <v>Mass</v>
      </c>
      <c r="I6260" t="str">
        <f>VLOOKUP($A6260&amp;$C6260&amp;$B6260,Mapping!$C:$G,4,0)</f>
        <v>JOHNSON'S BABY</v>
      </c>
      <c r="J6260" t="str">
        <f t="shared" si="98"/>
        <v>BABY CLEANSERS EX SOFT</v>
      </c>
      <c r="K6260" t="str">
        <f>VLOOKUP($A6260&amp;$C6260&amp;$B6260,Mapping!$C:$G,5,0)</f>
        <v>Baby Care</v>
      </c>
      <c r="L6260" t="str">
        <f>VLOOKUP(J6260&amp;H6260,Mapping!J:K,2,0)</f>
        <v>Baby Bath</v>
      </c>
      <c r="M6260" t="str">
        <f>IF(OR(I6260="PIZ BUIN",I6260="LISTERINE"),VLOOKUP(E6260,MAPEO!C:D,2,0)&amp;" "&amp;H6260,VLOOKUP(E6260,MAPEO!C:D,2,0))</f>
        <v>J´s Baby Bath</v>
      </c>
      <c r="N6260" t="str">
        <f>VLOOKUP(F6260,MD!A:B,2,0)</f>
        <v>YTD 2016</v>
      </c>
    </row>
    <row r="6261" spans="1:14">
      <c r="A6261" t="s">
        <v>133</v>
      </c>
      <c r="B6261" t="s">
        <v>1</v>
      </c>
      <c r="C6261" t="s">
        <v>189</v>
      </c>
      <c r="D6261" t="s">
        <v>385</v>
      </c>
      <c r="E6261" t="s">
        <v>565</v>
      </c>
      <c r="F6261" t="s">
        <v>119</v>
      </c>
      <c r="G6261" s="3">
        <v>149</v>
      </c>
      <c r="H6261" s="3" t="str">
        <f>VLOOKUP($A6261&amp;$C6261&amp;$B6261,Mapping!$C:$G,3,0)</f>
        <v>Mass</v>
      </c>
      <c r="I6261" t="str">
        <f>VLOOKUP($A6261&amp;$C6261&amp;$B6261,Mapping!$C:$G,4,0)</f>
        <v>JOHNSON'S BABY</v>
      </c>
      <c r="J6261" t="str">
        <f t="shared" si="98"/>
        <v>BABY CLEANSERS EX SOFT</v>
      </c>
      <c r="K6261" t="str">
        <f>VLOOKUP($A6261&amp;$C6261&amp;$B6261,Mapping!$C:$G,5,0)</f>
        <v>Baby Care</v>
      </c>
      <c r="L6261" t="str">
        <f>VLOOKUP(J6261&amp;H6261,Mapping!J:K,2,0)</f>
        <v>Baby Bath</v>
      </c>
      <c r="M6261" t="str">
        <f>IF(OR(I6261="PIZ BUIN",I6261="LISTERINE"),VLOOKUP(E6261,MAPEO!C:D,2,0)&amp;" "&amp;H6261,VLOOKUP(E6261,MAPEO!C:D,2,0))</f>
        <v>J´s Baby Bath</v>
      </c>
      <c r="N6261" t="str">
        <f>VLOOKUP(F6261,MD!A:B,2,0)</f>
        <v>YTD 2016</v>
      </c>
    </row>
    <row r="6262" spans="1:14">
      <c r="A6262" t="s">
        <v>133</v>
      </c>
      <c r="B6262" t="s">
        <v>1</v>
      </c>
      <c r="C6262" t="s">
        <v>189</v>
      </c>
      <c r="D6262" t="s">
        <v>385</v>
      </c>
      <c r="E6262" t="s">
        <v>566</v>
      </c>
      <c r="F6262" t="s">
        <v>119</v>
      </c>
      <c r="G6262" s="3">
        <v>44876.18</v>
      </c>
      <c r="H6262" s="3" t="str">
        <f>VLOOKUP($A6262&amp;$C6262&amp;$B6262,Mapping!$C:$G,3,0)</f>
        <v>Mass</v>
      </c>
      <c r="I6262" t="str">
        <f>VLOOKUP($A6262&amp;$C6262&amp;$B6262,Mapping!$C:$G,4,0)</f>
        <v>JOHNSON'S BABY</v>
      </c>
      <c r="J6262" t="str">
        <f t="shared" si="98"/>
        <v>BABY CLEANSERS EX SOFT</v>
      </c>
      <c r="K6262" t="str">
        <f>VLOOKUP($A6262&amp;$C6262&amp;$B6262,Mapping!$C:$G,5,0)</f>
        <v>Baby Care</v>
      </c>
      <c r="L6262" t="str">
        <f>VLOOKUP(J6262&amp;H6262,Mapping!J:K,2,0)</f>
        <v>Baby Bath</v>
      </c>
      <c r="M6262" t="str">
        <f>IF(OR(I6262="PIZ BUIN",I6262="LISTERINE"),VLOOKUP(E6262,MAPEO!C:D,2,0)&amp;" "&amp;H6262,VLOOKUP(E6262,MAPEO!C:D,2,0))</f>
        <v>J´s Baby Bath</v>
      </c>
      <c r="N6262" t="str">
        <f>VLOOKUP(F6262,MD!A:B,2,0)</f>
        <v>YTD 2016</v>
      </c>
    </row>
    <row r="6263" spans="1:14">
      <c r="A6263" t="s">
        <v>133</v>
      </c>
      <c r="B6263" t="s">
        <v>1</v>
      </c>
      <c r="C6263" t="s">
        <v>189</v>
      </c>
      <c r="D6263" t="s">
        <v>385</v>
      </c>
      <c r="E6263" t="s">
        <v>567</v>
      </c>
      <c r="F6263" t="s">
        <v>119</v>
      </c>
      <c r="G6263" s="3">
        <v>4508.82</v>
      </c>
      <c r="H6263" s="3" t="str">
        <f>VLOOKUP($A6263&amp;$C6263&amp;$B6263,Mapping!$C:$G,3,0)</f>
        <v>Mass</v>
      </c>
      <c r="I6263" t="str">
        <f>VLOOKUP($A6263&amp;$C6263&amp;$B6263,Mapping!$C:$G,4,0)</f>
        <v>JOHNSON'S BABY</v>
      </c>
      <c r="J6263" t="str">
        <f t="shared" si="98"/>
        <v>BABY CLEANSERS EX SOFT</v>
      </c>
      <c r="K6263" t="str">
        <f>VLOOKUP($A6263&amp;$C6263&amp;$B6263,Mapping!$C:$G,5,0)</f>
        <v>Baby Care</v>
      </c>
      <c r="L6263" t="str">
        <f>VLOOKUP(J6263&amp;H6263,Mapping!J:K,2,0)</f>
        <v>Baby Bath</v>
      </c>
      <c r="M6263" t="str">
        <f>IF(OR(I6263="PIZ BUIN",I6263="LISTERINE"),VLOOKUP(E6263,MAPEO!C:D,2,0)&amp;" "&amp;H6263,VLOOKUP(E6263,MAPEO!C:D,2,0))</f>
        <v>J´s Baby Bath</v>
      </c>
      <c r="N6263" t="str">
        <f>VLOOKUP(F6263,MD!A:B,2,0)</f>
        <v>YTD 2016</v>
      </c>
    </row>
    <row r="6264" spans="1:14">
      <c r="A6264" t="s">
        <v>133</v>
      </c>
      <c r="B6264" t="s">
        <v>1</v>
      </c>
      <c r="C6264" t="s">
        <v>189</v>
      </c>
      <c r="D6264" t="s">
        <v>386</v>
      </c>
      <c r="E6264" t="s">
        <v>568</v>
      </c>
      <c r="F6264" t="s">
        <v>119</v>
      </c>
      <c r="G6264" s="3">
        <v>-25.38</v>
      </c>
      <c r="H6264" s="3" t="str">
        <f>VLOOKUP($A6264&amp;$C6264&amp;$B6264,Mapping!$C:$G,3,0)</f>
        <v>Mass</v>
      </c>
      <c r="I6264" t="str">
        <f>VLOOKUP($A6264&amp;$C6264&amp;$B6264,Mapping!$C:$G,4,0)</f>
        <v>JOHNSON'S BABY</v>
      </c>
      <c r="J6264" t="str">
        <f t="shared" si="98"/>
        <v>BABY COLOGNE</v>
      </c>
      <c r="K6264" t="str">
        <f>VLOOKUP($A6264&amp;$C6264&amp;$B6264,Mapping!$C:$G,5,0)</f>
        <v>Baby Care</v>
      </c>
      <c r="L6264" t="str">
        <f>VLOOKUP(J6264&amp;H6264,Mapping!J:K,2,0)</f>
        <v>Baby Cologne</v>
      </c>
      <c r="M6264" t="str">
        <f>IF(OR(I6264="PIZ BUIN",I6264="LISTERINE"),VLOOKUP(E6264,MAPEO!C:D,2,0)&amp;" "&amp;H6264,VLOOKUP(E6264,MAPEO!C:D,2,0))</f>
        <v>J´s Baby Cologne</v>
      </c>
      <c r="N6264" t="str">
        <f>VLOOKUP(F6264,MD!A:B,2,0)</f>
        <v>YTD 2016</v>
      </c>
    </row>
    <row r="6265" spans="1:14">
      <c r="A6265" t="s">
        <v>133</v>
      </c>
      <c r="B6265" t="s">
        <v>1</v>
      </c>
      <c r="C6265" t="s">
        <v>189</v>
      </c>
      <c r="D6265" t="s">
        <v>386</v>
      </c>
      <c r="E6265" t="s">
        <v>571</v>
      </c>
      <c r="F6265" t="s">
        <v>119</v>
      </c>
      <c r="G6265" s="3">
        <v>53293.43</v>
      </c>
      <c r="H6265" s="3" t="str">
        <f>VLOOKUP($A6265&amp;$C6265&amp;$B6265,Mapping!$C:$G,3,0)</f>
        <v>Mass</v>
      </c>
      <c r="I6265" t="str">
        <f>VLOOKUP($A6265&amp;$C6265&amp;$B6265,Mapping!$C:$G,4,0)</f>
        <v>JOHNSON'S BABY</v>
      </c>
      <c r="J6265" t="str">
        <f t="shared" si="98"/>
        <v>BABY COLOGNE</v>
      </c>
      <c r="K6265" t="str">
        <f>VLOOKUP($A6265&amp;$C6265&amp;$B6265,Mapping!$C:$G,5,0)</f>
        <v>Baby Care</v>
      </c>
      <c r="L6265" t="str">
        <f>VLOOKUP(J6265&amp;H6265,Mapping!J:K,2,0)</f>
        <v>Baby Cologne</v>
      </c>
      <c r="M6265" t="str">
        <f>IF(OR(I6265="PIZ BUIN",I6265="LISTERINE"),VLOOKUP(E6265,MAPEO!C:D,2,0)&amp;" "&amp;H6265,VLOOKUP(E6265,MAPEO!C:D,2,0))</f>
        <v>J´s Baby Cologne</v>
      </c>
      <c r="N6265" t="str">
        <f>VLOOKUP(F6265,MD!A:B,2,0)</f>
        <v>YTD 2016</v>
      </c>
    </row>
    <row r="6266" spans="1:14">
      <c r="A6266" t="s">
        <v>133</v>
      </c>
      <c r="B6266" t="s">
        <v>1</v>
      </c>
      <c r="C6266" t="s">
        <v>189</v>
      </c>
      <c r="D6266" t="s">
        <v>388</v>
      </c>
      <c r="E6266" t="s">
        <v>388</v>
      </c>
      <c r="F6266" t="s">
        <v>119</v>
      </c>
      <c r="G6266" s="3">
        <v>10437.67</v>
      </c>
      <c r="H6266" s="3" t="str">
        <f>VLOOKUP($A6266&amp;$C6266&amp;$B6266,Mapping!$C:$G,3,0)</f>
        <v>Mass</v>
      </c>
      <c r="I6266" t="str">
        <f>VLOOKUP($A6266&amp;$C6266&amp;$B6266,Mapping!$C:$G,4,0)</f>
        <v>JOHNSON'S BABY</v>
      </c>
      <c r="J6266" t="str">
        <f t="shared" si="98"/>
        <v>BABY GIFT SETS</v>
      </c>
      <c r="K6266" t="str">
        <f>VLOOKUP($A6266&amp;$C6266&amp;$B6266,Mapping!$C:$G,5,0)</f>
        <v>Baby Care</v>
      </c>
      <c r="L6266" t="str">
        <f>VLOOKUP(J6266&amp;H6266,Mapping!J:K,2,0)</f>
        <v>Tesoros</v>
      </c>
      <c r="M6266" t="str">
        <f>IF(OR(I6266="PIZ BUIN",I6266="LISTERINE"),VLOOKUP(E6266,MAPEO!C:D,2,0)&amp;" "&amp;H6266,VLOOKUP(E6266,MAPEO!C:D,2,0))</f>
        <v>J´s Baby Mixed Packs</v>
      </c>
      <c r="N6266" t="str">
        <f>VLOOKUP(F6266,MD!A:B,2,0)</f>
        <v>YTD 2016</v>
      </c>
    </row>
    <row r="6267" spans="1:14">
      <c r="A6267" t="s">
        <v>133</v>
      </c>
      <c r="B6267" t="s">
        <v>1</v>
      </c>
      <c r="C6267" t="s">
        <v>189</v>
      </c>
      <c r="D6267" t="s">
        <v>389</v>
      </c>
      <c r="E6267" t="s">
        <v>573</v>
      </c>
      <c r="F6267" t="s">
        <v>119</v>
      </c>
      <c r="G6267" s="3">
        <v>16242.04</v>
      </c>
      <c r="H6267" s="3" t="str">
        <f>VLOOKUP($A6267&amp;$C6267&amp;$B6267,Mapping!$C:$G,3,0)</f>
        <v>Mass</v>
      </c>
      <c r="I6267" t="str">
        <f>VLOOKUP($A6267&amp;$C6267&amp;$B6267,Mapping!$C:$G,4,0)</f>
        <v>JOHNSON'S BABY</v>
      </c>
      <c r="J6267" t="str">
        <f t="shared" si="98"/>
        <v>BABY HAIR CARE</v>
      </c>
      <c r="K6267" t="str">
        <f>VLOOKUP($A6267&amp;$C6267&amp;$B6267,Mapping!$C:$G,5,0)</f>
        <v>Baby Care</v>
      </c>
      <c r="L6267" t="str">
        <f>VLOOKUP(J6267&amp;H6267,Mapping!J:K,2,0)</f>
        <v>Baby Hair Care</v>
      </c>
      <c r="M6267" t="str">
        <f>IF(OR(I6267="PIZ BUIN",I6267="LISTERINE"),VLOOKUP(E6267,MAPEO!C:D,2,0)&amp;" "&amp;H6267,VLOOKUP(E6267,MAPEO!C:D,2,0))</f>
        <v>J´s Baby Shampoo</v>
      </c>
      <c r="N6267" t="str">
        <f>VLOOKUP(F6267,MD!A:B,2,0)</f>
        <v>YTD 2016</v>
      </c>
    </row>
    <row r="6268" spans="1:14">
      <c r="A6268" t="s">
        <v>133</v>
      </c>
      <c r="B6268" t="s">
        <v>1</v>
      </c>
      <c r="C6268" t="s">
        <v>189</v>
      </c>
      <c r="D6268" t="s">
        <v>389</v>
      </c>
      <c r="E6268" t="s">
        <v>574</v>
      </c>
      <c r="F6268" t="s">
        <v>119</v>
      </c>
      <c r="G6268" s="3">
        <v>18383.939999999999</v>
      </c>
      <c r="H6268" s="3" t="str">
        <f>VLOOKUP($A6268&amp;$C6268&amp;$B6268,Mapping!$C:$G,3,0)</f>
        <v>Mass</v>
      </c>
      <c r="I6268" t="str">
        <f>VLOOKUP($A6268&amp;$C6268&amp;$B6268,Mapping!$C:$G,4,0)</f>
        <v>JOHNSON'S BABY</v>
      </c>
      <c r="J6268" t="str">
        <f t="shared" si="98"/>
        <v>BABY HAIR CARE</v>
      </c>
      <c r="K6268" t="str">
        <f>VLOOKUP($A6268&amp;$C6268&amp;$B6268,Mapping!$C:$G,5,0)</f>
        <v>Baby Care</v>
      </c>
      <c r="L6268" t="str">
        <f>VLOOKUP(J6268&amp;H6268,Mapping!J:K,2,0)</f>
        <v>Baby Hair Care</v>
      </c>
      <c r="M6268" t="str">
        <f>IF(OR(I6268="PIZ BUIN",I6268="LISTERINE"),VLOOKUP(E6268,MAPEO!C:D,2,0)&amp;" "&amp;H6268,VLOOKUP(E6268,MAPEO!C:D,2,0))</f>
        <v>J´s Baby Shampoo</v>
      </c>
      <c r="N6268" t="str">
        <f>VLOOKUP(F6268,MD!A:B,2,0)</f>
        <v>YTD 2016</v>
      </c>
    </row>
    <row r="6269" spans="1:14">
      <c r="A6269" t="s">
        <v>133</v>
      </c>
      <c r="B6269" t="s">
        <v>1</v>
      </c>
      <c r="C6269" t="s">
        <v>189</v>
      </c>
      <c r="D6269" t="s">
        <v>389</v>
      </c>
      <c r="E6269" t="s">
        <v>575</v>
      </c>
      <c r="F6269" t="s">
        <v>119</v>
      </c>
      <c r="G6269" s="3">
        <v>108591.48</v>
      </c>
      <c r="H6269" s="3" t="str">
        <f>VLOOKUP($A6269&amp;$C6269&amp;$B6269,Mapping!$C:$G,3,0)</f>
        <v>Mass</v>
      </c>
      <c r="I6269" t="str">
        <f>VLOOKUP($A6269&amp;$C6269&amp;$B6269,Mapping!$C:$G,4,0)</f>
        <v>JOHNSON'S BABY</v>
      </c>
      <c r="J6269" t="str">
        <f t="shared" si="98"/>
        <v>BABY HAIR CARE</v>
      </c>
      <c r="K6269" t="str">
        <f>VLOOKUP($A6269&amp;$C6269&amp;$B6269,Mapping!$C:$G,5,0)</f>
        <v>Baby Care</v>
      </c>
      <c r="L6269" t="str">
        <f>VLOOKUP(J6269&amp;H6269,Mapping!J:K,2,0)</f>
        <v>Baby Hair Care</v>
      </c>
      <c r="M6269" t="str">
        <f>IF(OR(I6269="PIZ BUIN",I6269="LISTERINE"),VLOOKUP(E6269,MAPEO!C:D,2,0)&amp;" "&amp;H6269,VLOOKUP(E6269,MAPEO!C:D,2,0))</f>
        <v>J´s Baby Shampoo</v>
      </c>
      <c r="N6269" t="str">
        <f>VLOOKUP(F6269,MD!A:B,2,0)</f>
        <v>YTD 2016</v>
      </c>
    </row>
    <row r="6270" spans="1:14">
      <c r="A6270" t="s">
        <v>133</v>
      </c>
      <c r="B6270" t="s">
        <v>1</v>
      </c>
      <c r="C6270" t="s">
        <v>189</v>
      </c>
      <c r="D6270" t="s">
        <v>389</v>
      </c>
      <c r="E6270" t="s">
        <v>576</v>
      </c>
      <c r="F6270" t="s">
        <v>119</v>
      </c>
      <c r="G6270" s="3">
        <v>1360.53</v>
      </c>
      <c r="H6270" s="3" t="str">
        <f>VLOOKUP($A6270&amp;$C6270&amp;$B6270,Mapping!$C:$G,3,0)</f>
        <v>Mass</v>
      </c>
      <c r="I6270" t="str">
        <f>VLOOKUP($A6270&amp;$C6270&amp;$B6270,Mapping!$C:$G,4,0)</f>
        <v>JOHNSON'S BABY</v>
      </c>
      <c r="J6270" t="str">
        <f t="shared" si="98"/>
        <v>BABY HAIR CARE</v>
      </c>
      <c r="K6270" t="str">
        <f>VLOOKUP($A6270&amp;$C6270&amp;$B6270,Mapping!$C:$G,5,0)</f>
        <v>Baby Care</v>
      </c>
      <c r="L6270" t="str">
        <f>VLOOKUP(J6270&amp;H6270,Mapping!J:K,2,0)</f>
        <v>Baby Hair Care</v>
      </c>
      <c r="M6270" t="str">
        <f>IF(OR(I6270="PIZ BUIN",I6270="LISTERINE"),VLOOKUP(E6270,MAPEO!C:D,2,0)&amp;" "&amp;H6270,VLOOKUP(E6270,MAPEO!C:D,2,0))</f>
        <v>J´s Baby Shampoo</v>
      </c>
      <c r="N6270" t="str">
        <f>VLOOKUP(F6270,MD!A:B,2,0)</f>
        <v>YTD 2016</v>
      </c>
    </row>
    <row r="6271" spans="1:14">
      <c r="A6271" t="s">
        <v>133</v>
      </c>
      <c r="B6271" t="s">
        <v>1</v>
      </c>
      <c r="C6271" t="s">
        <v>189</v>
      </c>
      <c r="D6271" t="s">
        <v>389</v>
      </c>
      <c r="E6271" t="s">
        <v>578</v>
      </c>
      <c r="F6271" t="s">
        <v>119</v>
      </c>
      <c r="G6271" s="3">
        <v>15520.49</v>
      </c>
      <c r="H6271" s="3" t="str">
        <f>VLOOKUP($A6271&amp;$C6271&amp;$B6271,Mapping!$C:$G,3,0)</f>
        <v>Mass</v>
      </c>
      <c r="I6271" t="str">
        <f>VLOOKUP($A6271&amp;$C6271&amp;$B6271,Mapping!$C:$G,4,0)</f>
        <v>JOHNSON'S BABY</v>
      </c>
      <c r="J6271" t="str">
        <f t="shared" si="98"/>
        <v>BABY HAIR CARE</v>
      </c>
      <c r="K6271" t="str">
        <f>VLOOKUP($A6271&amp;$C6271&amp;$B6271,Mapping!$C:$G,5,0)</f>
        <v>Baby Care</v>
      </c>
      <c r="L6271" t="str">
        <f>VLOOKUP(J6271&amp;H6271,Mapping!J:K,2,0)</f>
        <v>Baby Hair Care</v>
      </c>
      <c r="M6271" t="str">
        <f>IF(OR(I6271="PIZ BUIN",I6271="LISTERINE"),VLOOKUP(E6271,MAPEO!C:D,2,0)&amp;" "&amp;H6271,VLOOKUP(E6271,MAPEO!C:D,2,0))</f>
        <v>J´s Baby Shampoo</v>
      </c>
      <c r="N6271" t="str">
        <f>VLOOKUP(F6271,MD!A:B,2,0)</f>
        <v>YTD 2016</v>
      </c>
    </row>
    <row r="6272" spans="1:14">
      <c r="A6272" t="s">
        <v>133</v>
      </c>
      <c r="B6272" t="s">
        <v>1</v>
      </c>
      <c r="C6272" t="s">
        <v>189</v>
      </c>
      <c r="D6272" t="s">
        <v>389</v>
      </c>
      <c r="E6272" t="s">
        <v>579</v>
      </c>
      <c r="F6272" t="s">
        <v>119</v>
      </c>
      <c r="G6272" s="3">
        <v>14661.22</v>
      </c>
      <c r="H6272" s="3" t="str">
        <f>VLOOKUP($A6272&amp;$C6272&amp;$B6272,Mapping!$C:$G,3,0)</f>
        <v>Mass</v>
      </c>
      <c r="I6272" t="str">
        <f>VLOOKUP($A6272&amp;$C6272&amp;$B6272,Mapping!$C:$G,4,0)</f>
        <v>JOHNSON'S BABY</v>
      </c>
      <c r="J6272" t="str">
        <f t="shared" si="98"/>
        <v>BABY HAIR CARE</v>
      </c>
      <c r="K6272" t="str">
        <f>VLOOKUP($A6272&amp;$C6272&amp;$B6272,Mapping!$C:$G,5,0)</f>
        <v>Baby Care</v>
      </c>
      <c r="L6272" t="str">
        <f>VLOOKUP(J6272&amp;H6272,Mapping!J:K,2,0)</f>
        <v>Baby Hair Care</v>
      </c>
      <c r="M6272" t="str">
        <f>IF(OR(I6272="PIZ BUIN",I6272="LISTERINE"),VLOOKUP(E6272,MAPEO!C:D,2,0)&amp;" "&amp;H6272,VLOOKUP(E6272,MAPEO!C:D,2,0))</f>
        <v>J´s Baby Shampoo</v>
      </c>
      <c r="N6272" t="str">
        <f>VLOOKUP(F6272,MD!A:B,2,0)</f>
        <v>YTD 2016</v>
      </c>
    </row>
    <row r="6273" spans="1:14">
      <c r="A6273" t="s">
        <v>133</v>
      </c>
      <c r="B6273" t="s">
        <v>1</v>
      </c>
      <c r="C6273" t="s">
        <v>189</v>
      </c>
      <c r="D6273" t="s">
        <v>389</v>
      </c>
      <c r="E6273" t="s">
        <v>580</v>
      </c>
      <c r="F6273" t="s">
        <v>119</v>
      </c>
      <c r="G6273" s="3">
        <v>260230.94</v>
      </c>
      <c r="H6273" s="3" t="str">
        <f>VLOOKUP($A6273&amp;$C6273&amp;$B6273,Mapping!$C:$G,3,0)</f>
        <v>Mass</v>
      </c>
      <c r="I6273" t="str">
        <f>VLOOKUP($A6273&amp;$C6273&amp;$B6273,Mapping!$C:$G,4,0)</f>
        <v>JOHNSON'S BABY</v>
      </c>
      <c r="J6273" t="str">
        <f t="shared" si="98"/>
        <v>BABY HAIR CARE</v>
      </c>
      <c r="K6273" t="str">
        <f>VLOOKUP($A6273&amp;$C6273&amp;$B6273,Mapping!$C:$G,5,0)</f>
        <v>Baby Care</v>
      </c>
      <c r="L6273" t="str">
        <f>VLOOKUP(J6273&amp;H6273,Mapping!J:K,2,0)</f>
        <v>Baby Hair Care</v>
      </c>
      <c r="M6273" t="str">
        <f>IF(OR(I6273="PIZ BUIN",I6273="LISTERINE"),VLOOKUP(E6273,MAPEO!C:D,2,0)&amp;" "&amp;H6273,VLOOKUP(E6273,MAPEO!C:D,2,0))</f>
        <v>J´s Baby Shampoo</v>
      </c>
      <c r="N6273" t="str">
        <f>VLOOKUP(F6273,MD!A:B,2,0)</f>
        <v>YTD 2016</v>
      </c>
    </row>
    <row r="6274" spans="1:14">
      <c r="A6274" t="s">
        <v>133</v>
      </c>
      <c r="B6274" t="s">
        <v>1</v>
      </c>
      <c r="C6274" t="s">
        <v>189</v>
      </c>
      <c r="D6274" t="s">
        <v>389</v>
      </c>
      <c r="E6274" t="s">
        <v>581</v>
      </c>
      <c r="F6274" t="s">
        <v>119</v>
      </c>
      <c r="G6274" s="3">
        <v>38420.69</v>
      </c>
      <c r="H6274" s="3" t="str">
        <f>VLOOKUP($A6274&amp;$C6274&amp;$B6274,Mapping!$C:$G,3,0)</f>
        <v>Mass</v>
      </c>
      <c r="I6274" t="str">
        <f>VLOOKUP($A6274&amp;$C6274&amp;$B6274,Mapping!$C:$G,4,0)</f>
        <v>JOHNSON'S BABY</v>
      </c>
      <c r="J6274" t="str">
        <f t="shared" si="98"/>
        <v>BABY HAIR CARE</v>
      </c>
      <c r="K6274" t="str">
        <f>VLOOKUP($A6274&amp;$C6274&amp;$B6274,Mapping!$C:$G,5,0)</f>
        <v>Baby Care</v>
      </c>
      <c r="L6274" t="str">
        <f>VLOOKUP(J6274&amp;H6274,Mapping!J:K,2,0)</f>
        <v>Baby Hair Care</v>
      </c>
      <c r="M6274" t="str">
        <f>IF(OR(I6274="PIZ BUIN",I6274="LISTERINE"),VLOOKUP(E6274,MAPEO!C:D,2,0)&amp;" "&amp;H6274,VLOOKUP(E6274,MAPEO!C:D,2,0))</f>
        <v>J´s Baby Shampoo</v>
      </c>
      <c r="N6274" t="str">
        <f>VLOOKUP(F6274,MD!A:B,2,0)</f>
        <v>YTD 2016</v>
      </c>
    </row>
    <row r="6275" spans="1:14">
      <c r="A6275" t="s">
        <v>133</v>
      </c>
      <c r="B6275" t="s">
        <v>1</v>
      </c>
      <c r="C6275" t="s">
        <v>189</v>
      </c>
      <c r="D6275" t="s">
        <v>390</v>
      </c>
      <c r="E6275" t="s">
        <v>390</v>
      </c>
      <c r="F6275" t="s">
        <v>119</v>
      </c>
      <c r="G6275" s="3">
        <v>16055.73</v>
      </c>
      <c r="H6275" s="3" t="str">
        <f>VLOOKUP($A6275&amp;$C6275&amp;$B6275,Mapping!$C:$G,3,0)</f>
        <v>Mass</v>
      </c>
      <c r="I6275" t="str">
        <f>VLOOKUP($A6275&amp;$C6275&amp;$B6275,Mapping!$C:$G,4,0)</f>
        <v>JOHNSON'S BABY</v>
      </c>
      <c r="J6275" t="str">
        <f t="shared" si="98"/>
        <v>BABY POWDER</v>
      </c>
      <c r="K6275" t="str">
        <f>VLOOKUP($A6275&amp;$C6275&amp;$B6275,Mapping!$C:$G,5,0)</f>
        <v>Baby Care</v>
      </c>
      <c r="L6275" t="str">
        <f>VLOOKUP(J6275&amp;H6275,Mapping!J:K,2,0)</f>
        <v>Baby Powder</v>
      </c>
      <c r="M6275" t="str">
        <f>IF(OR(I6275="PIZ BUIN",I6275="LISTERINE"),VLOOKUP(E6275,MAPEO!C:D,2,0)&amp;" "&amp;H6275,VLOOKUP(E6275,MAPEO!C:D,2,0))</f>
        <v>J´s Baby Powder</v>
      </c>
      <c r="N6275" t="str">
        <f>VLOOKUP(F6275,MD!A:B,2,0)</f>
        <v>YTD 2016</v>
      </c>
    </row>
    <row r="6276" spans="1:14">
      <c r="A6276" t="s">
        <v>133</v>
      </c>
      <c r="B6276" t="s">
        <v>1</v>
      </c>
      <c r="C6276" t="s">
        <v>189</v>
      </c>
      <c r="D6276" t="s">
        <v>391</v>
      </c>
      <c r="E6276" t="s">
        <v>391</v>
      </c>
      <c r="F6276" t="s">
        <v>119</v>
      </c>
      <c r="G6276" s="3">
        <v>39172.39</v>
      </c>
      <c r="H6276" s="3" t="str">
        <f>VLOOKUP($A6276&amp;$C6276&amp;$B6276,Mapping!$C:$G,3,0)</f>
        <v>Mass</v>
      </c>
      <c r="I6276" t="str">
        <f>VLOOKUP($A6276&amp;$C6276&amp;$B6276,Mapping!$C:$G,4,0)</f>
        <v>JOHNSON'S BABY</v>
      </c>
      <c r="J6276" t="str">
        <f t="shared" si="98"/>
        <v>COTTON BUDS/SWABS</v>
      </c>
      <c r="K6276" t="str">
        <f>VLOOKUP($A6276&amp;$C6276&amp;$B6276,Mapping!$C:$G,5,0)</f>
        <v>Baby Care</v>
      </c>
      <c r="L6276" t="str">
        <f>VLOOKUP(J6276&amp;H6276,Mapping!J:K,2,0)</f>
        <v>Cotton Buds/Swabs</v>
      </c>
      <c r="M6276" t="str">
        <f>IF(OR(I6276="PIZ BUIN",I6276="LISTERINE"),VLOOKUP(E6276,MAPEO!C:D,2,0)&amp;" "&amp;H6276,VLOOKUP(E6276,MAPEO!C:D,2,0))</f>
        <v>Cotton Buds/Swabs</v>
      </c>
      <c r="N6276" t="str">
        <f>VLOOKUP(F6276,MD!A:B,2,0)</f>
        <v>YTD 2016</v>
      </c>
    </row>
    <row r="6277" spans="1:14">
      <c r="A6277" t="s">
        <v>133</v>
      </c>
      <c r="B6277" t="s">
        <v>1</v>
      </c>
      <c r="C6277" t="s">
        <v>189</v>
      </c>
      <c r="D6277" t="s">
        <v>392</v>
      </c>
      <c r="E6277" t="s">
        <v>583</v>
      </c>
      <c r="F6277" t="s">
        <v>119</v>
      </c>
      <c r="G6277" s="3">
        <v>4327.09</v>
      </c>
      <c r="H6277" s="3" t="str">
        <f>VLOOKUP($A6277&amp;$C6277&amp;$B6277,Mapping!$C:$G,3,0)</f>
        <v>Mass</v>
      </c>
      <c r="I6277" t="str">
        <f>VLOOKUP($A6277&amp;$C6277&amp;$B6277,Mapping!$C:$G,4,0)</f>
        <v>JOHNSON'S BABY</v>
      </c>
      <c r="J6277" t="str">
        <f t="shared" si="98"/>
        <v>DIAPER RASH</v>
      </c>
      <c r="K6277" t="str">
        <f>VLOOKUP($A6277&amp;$C6277&amp;$B6277,Mapping!$C:$G,5,0)</f>
        <v>Baby Care</v>
      </c>
      <c r="L6277" t="str">
        <f>VLOOKUP(J6277&amp;H6277,Mapping!J:K,2,0)</f>
        <v>Baby Cream</v>
      </c>
      <c r="M6277" t="str">
        <f>IF(OR(I6277="PIZ BUIN",I6277="LISTERINE"),VLOOKUP(E6277,MAPEO!C:D,2,0)&amp;" "&amp;H6277,VLOOKUP(E6277,MAPEO!C:D,2,0))</f>
        <v>J´s Baby Nappy Creams</v>
      </c>
      <c r="N6277" t="str">
        <f>VLOOKUP(F6277,MD!A:B,2,0)</f>
        <v>YTD 2016</v>
      </c>
    </row>
    <row r="6278" spans="1:14">
      <c r="A6278" t="s">
        <v>133</v>
      </c>
      <c r="B6278" t="s">
        <v>1</v>
      </c>
      <c r="C6278" t="s">
        <v>189</v>
      </c>
      <c r="D6278" t="s">
        <v>392</v>
      </c>
      <c r="E6278" t="s">
        <v>392</v>
      </c>
      <c r="F6278" t="s">
        <v>119</v>
      </c>
      <c r="G6278" s="3">
        <v>63250.26</v>
      </c>
      <c r="H6278" s="3" t="str">
        <f>VLOOKUP($A6278&amp;$C6278&amp;$B6278,Mapping!$C:$G,3,0)</f>
        <v>Mass</v>
      </c>
      <c r="I6278" t="str">
        <f>VLOOKUP($A6278&amp;$C6278&amp;$B6278,Mapping!$C:$G,4,0)</f>
        <v>JOHNSON'S BABY</v>
      </c>
      <c r="J6278" t="str">
        <f t="shared" si="98"/>
        <v>DIAPER RASH</v>
      </c>
      <c r="K6278" t="str">
        <f>VLOOKUP($A6278&amp;$C6278&amp;$B6278,Mapping!$C:$G,5,0)</f>
        <v>Baby Care</v>
      </c>
      <c r="L6278" t="str">
        <f>VLOOKUP(J6278&amp;H6278,Mapping!J:K,2,0)</f>
        <v>Baby Cream</v>
      </c>
      <c r="M6278" t="str">
        <f>IF(OR(I6278="PIZ BUIN",I6278="LISTERINE"),VLOOKUP(E6278,MAPEO!C:D,2,0)&amp;" "&amp;H6278,VLOOKUP(E6278,MAPEO!C:D,2,0))</f>
        <v>J´s Baby Nappy Creams</v>
      </c>
      <c r="N6278" t="str">
        <f>VLOOKUP(F6278,MD!A:B,2,0)</f>
        <v>YTD 2016</v>
      </c>
    </row>
    <row r="6279" spans="1:14">
      <c r="A6279" t="s">
        <v>133</v>
      </c>
      <c r="B6279" t="s">
        <v>1</v>
      </c>
      <c r="C6279" t="s">
        <v>189</v>
      </c>
      <c r="D6279" t="s">
        <v>394</v>
      </c>
      <c r="E6279" t="s">
        <v>585</v>
      </c>
      <c r="F6279" t="s">
        <v>119</v>
      </c>
      <c r="G6279" s="3">
        <v>1704.27</v>
      </c>
      <c r="H6279" s="3" t="str">
        <f>VLOOKUP($A6279&amp;$C6279&amp;$B6279,Mapping!$C:$G,3,0)</f>
        <v>Mass</v>
      </c>
      <c r="I6279" t="str">
        <f>VLOOKUP($A6279&amp;$C6279&amp;$B6279,Mapping!$C:$G,4,0)</f>
        <v>JOHNSON'S BABY</v>
      </c>
      <c r="J6279" t="str">
        <f t="shared" si="98"/>
        <v>NURSING PADS</v>
      </c>
      <c r="K6279" t="str">
        <f>VLOOKUP($A6279&amp;$C6279&amp;$B6279,Mapping!$C:$G,5,0)</f>
        <v>Baby Care</v>
      </c>
      <c r="L6279" t="str">
        <f>VLOOKUP(J6279&amp;H6279,Mapping!J:K,2,0)</f>
        <v>Nursing Pads</v>
      </c>
      <c r="M6279" t="str">
        <f>IF(OR(I6279="PIZ BUIN",I6279="LISTERINE"),VLOOKUP(E6279,MAPEO!C:D,2,0)&amp;" "&amp;H6279,VLOOKUP(E6279,MAPEO!C:D,2,0))</f>
        <v>Nursing Pads</v>
      </c>
      <c r="N6279" t="str">
        <f>VLOOKUP(F6279,MD!A:B,2,0)</f>
        <v>YTD 2016</v>
      </c>
    </row>
    <row r="6280" spans="1:14">
      <c r="A6280" t="s">
        <v>133</v>
      </c>
      <c r="B6280" t="s">
        <v>1</v>
      </c>
      <c r="C6280" t="s">
        <v>189</v>
      </c>
      <c r="D6280" t="s">
        <v>395</v>
      </c>
      <c r="E6280" t="s">
        <v>586</v>
      </c>
      <c r="F6280" t="s">
        <v>119</v>
      </c>
      <c r="G6280" s="3">
        <v>111837.94</v>
      </c>
      <c r="H6280" s="3" t="str">
        <f>VLOOKUP($A6280&amp;$C6280&amp;$B6280,Mapping!$C:$G,3,0)</f>
        <v>Mass</v>
      </c>
      <c r="I6280" t="str">
        <f>VLOOKUP($A6280&amp;$C6280&amp;$B6280,Mapping!$C:$G,4,0)</f>
        <v>JOHNSON'S BABY</v>
      </c>
      <c r="J6280" t="str">
        <f t="shared" si="98"/>
        <v>OIL</v>
      </c>
      <c r="K6280" t="str">
        <f>VLOOKUP($A6280&amp;$C6280&amp;$B6280,Mapping!$C:$G,5,0)</f>
        <v>Baby Care</v>
      </c>
      <c r="L6280" t="str">
        <f>VLOOKUP(J6280&amp;H6280,Mapping!J:K,2,0)</f>
        <v>Baby Oil</v>
      </c>
      <c r="M6280" t="str">
        <f>IF(OR(I6280="PIZ BUIN",I6280="LISTERINE"),VLOOKUP(E6280,MAPEO!C:D,2,0)&amp;" "&amp;H6280,VLOOKUP(E6280,MAPEO!C:D,2,0))</f>
        <v>J´s Baby Oil</v>
      </c>
      <c r="N6280" t="str">
        <f>VLOOKUP(F6280,MD!A:B,2,0)</f>
        <v>YTD 2016</v>
      </c>
    </row>
    <row r="6281" spans="1:14">
      <c r="A6281" t="s">
        <v>133</v>
      </c>
      <c r="B6281" t="s">
        <v>1</v>
      </c>
      <c r="C6281" t="s">
        <v>189</v>
      </c>
      <c r="D6281" t="s">
        <v>395</v>
      </c>
      <c r="E6281" t="s">
        <v>587</v>
      </c>
      <c r="F6281" t="s">
        <v>119</v>
      </c>
      <c r="G6281" s="3">
        <v>382.39</v>
      </c>
      <c r="H6281" s="3" t="str">
        <f>VLOOKUP($A6281&amp;$C6281&amp;$B6281,Mapping!$C:$G,3,0)</f>
        <v>Mass</v>
      </c>
      <c r="I6281" t="str">
        <f>VLOOKUP($A6281&amp;$C6281&amp;$B6281,Mapping!$C:$G,4,0)</f>
        <v>JOHNSON'S BABY</v>
      </c>
      <c r="J6281" t="str">
        <f t="shared" si="98"/>
        <v>OIL</v>
      </c>
      <c r="K6281" t="str">
        <f>VLOOKUP($A6281&amp;$C6281&amp;$B6281,Mapping!$C:$G,5,0)</f>
        <v>Baby Care</v>
      </c>
      <c r="L6281" t="str">
        <f>VLOOKUP(J6281&amp;H6281,Mapping!J:K,2,0)</f>
        <v>Baby Oil</v>
      </c>
      <c r="M6281" t="str">
        <f>IF(OR(I6281="PIZ BUIN",I6281="LISTERINE"),VLOOKUP(E6281,MAPEO!C:D,2,0)&amp;" "&amp;H6281,VLOOKUP(E6281,MAPEO!C:D,2,0))</f>
        <v>J´s Baby Oil</v>
      </c>
      <c r="N6281" t="str">
        <f>VLOOKUP(F6281,MD!A:B,2,0)</f>
        <v>YTD 2016</v>
      </c>
    </row>
    <row r="6282" spans="1:14">
      <c r="A6282" t="s">
        <v>133</v>
      </c>
      <c r="B6282" t="s">
        <v>1</v>
      </c>
      <c r="C6282" t="s">
        <v>189</v>
      </c>
      <c r="D6282" t="s">
        <v>395</v>
      </c>
      <c r="E6282" t="s">
        <v>588</v>
      </c>
      <c r="F6282" t="s">
        <v>119</v>
      </c>
      <c r="G6282" s="3">
        <v>16836.14</v>
      </c>
      <c r="H6282" s="3" t="str">
        <f>VLOOKUP($A6282&amp;$C6282&amp;$B6282,Mapping!$C:$G,3,0)</f>
        <v>Mass</v>
      </c>
      <c r="I6282" t="str">
        <f>VLOOKUP($A6282&amp;$C6282&amp;$B6282,Mapping!$C:$G,4,0)</f>
        <v>JOHNSON'S BABY</v>
      </c>
      <c r="J6282" t="str">
        <f t="shared" si="98"/>
        <v>OIL</v>
      </c>
      <c r="K6282" t="str">
        <f>VLOOKUP($A6282&amp;$C6282&amp;$B6282,Mapping!$C:$G,5,0)</f>
        <v>Baby Care</v>
      </c>
      <c r="L6282" t="str">
        <f>VLOOKUP(J6282&amp;H6282,Mapping!J:K,2,0)</f>
        <v>Baby Oil</v>
      </c>
      <c r="M6282" t="str">
        <f>IF(OR(I6282="PIZ BUIN",I6282="LISTERINE"),VLOOKUP(E6282,MAPEO!C:D,2,0)&amp;" "&amp;H6282,VLOOKUP(E6282,MAPEO!C:D,2,0))</f>
        <v>J´s Baby Oil</v>
      </c>
      <c r="N6282" t="str">
        <f>VLOOKUP(F6282,MD!A:B,2,0)</f>
        <v>YTD 2016</v>
      </c>
    </row>
    <row r="6283" spans="1:14">
      <c r="A6283" t="s">
        <v>133</v>
      </c>
      <c r="B6283" t="s">
        <v>1</v>
      </c>
      <c r="C6283" t="s">
        <v>189</v>
      </c>
      <c r="D6283" t="s">
        <v>395</v>
      </c>
      <c r="E6283" t="s">
        <v>589</v>
      </c>
      <c r="F6283" t="s">
        <v>119</v>
      </c>
      <c r="G6283" s="3">
        <v>110908.62</v>
      </c>
      <c r="H6283" s="3" t="str">
        <f>VLOOKUP($A6283&amp;$C6283&amp;$B6283,Mapping!$C:$G,3,0)</f>
        <v>Mass</v>
      </c>
      <c r="I6283" t="str">
        <f>VLOOKUP($A6283&amp;$C6283&amp;$B6283,Mapping!$C:$G,4,0)</f>
        <v>JOHNSON'S BABY</v>
      </c>
      <c r="J6283" t="str">
        <f t="shared" si="98"/>
        <v>OIL</v>
      </c>
      <c r="K6283" t="str">
        <f>VLOOKUP($A6283&amp;$C6283&amp;$B6283,Mapping!$C:$G,5,0)</f>
        <v>Baby Care</v>
      </c>
      <c r="L6283" t="str">
        <f>VLOOKUP(J6283&amp;H6283,Mapping!J:K,2,0)</f>
        <v>Baby Oil</v>
      </c>
      <c r="M6283" t="str">
        <f>IF(OR(I6283="PIZ BUIN",I6283="LISTERINE"),VLOOKUP(E6283,MAPEO!C:D,2,0)&amp;" "&amp;H6283,VLOOKUP(E6283,MAPEO!C:D,2,0))</f>
        <v>J´s Baby Oil</v>
      </c>
      <c r="N6283" t="str">
        <f>VLOOKUP(F6283,MD!A:B,2,0)</f>
        <v>YTD 2016</v>
      </c>
    </row>
    <row r="6284" spans="1:14">
      <c r="A6284" t="s">
        <v>133</v>
      </c>
      <c r="B6284" t="s">
        <v>1</v>
      </c>
      <c r="C6284" t="s">
        <v>189</v>
      </c>
      <c r="D6284" t="s">
        <v>395</v>
      </c>
      <c r="E6284" t="s">
        <v>590</v>
      </c>
      <c r="F6284" t="s">
        <v>119</v>
      </c>
      <c r="G6284" s="3">
        <v>2538.75</v>
      </c>
      <c r="H6284" s="3" t="str">
        <f>VLOOKUP($A6284&amp;$C6284&amp;$B6284,Mapping!$C:$G,3,0)</f>
        <v>Mass</v>
      </c>
      <c r="I6284" t="str">
        <f>VLOOKUP($A6284&amp;$C6284&amp;$B6284,Mapping!$C:$G,4,0)</f>
        <v>JOHNSON'S BABY</v>
      </c>
      <c r="J6284" t="str">
        <f t="shared" si="98"/>
        <v>OIL</v>
      </c>
      <c r="K6284" t="str">
        <f>VLOOKUP($A6284&amp;$C6284&amp;$B6284,Mapping!$C:$G,5,0)</f>
        <v>Baby Care</v>
      </c>
      <c r="L6284" t="str">
        <f>VLOOKUP(J6284&amp;H6284,Mapping!J:K,2,0)</f>
        <v>Baby Oil</v>
      </c>
      <c r="M6284" t="str">
        <f>IF(OR(I6284="PIZ BUIN",I6284="LISTERINE"),VLOOKUP(E6284,MAPEO!C:D,2,0)&amp;" "&amp;H6284,VLOOKUP(E6284,MAPEO!C:D,2,0))</f>
        <v>J´s Baby Oil</v>
      </c>
      <c r="N6284" t="str">
        <f>VLOOKUP(F6284,MD!A:B,2,0)</f>
        <v>YTD 2016</v>
      </c>
    </row>
    <row r="6285" spans="1:14">
      <c r="A6285" t="s">
        <v>133</v>
      </c>
      <c r="B6285" t="s">
        <v>1</v>
      </c>
      <c r="C6285" t="s">
        <v>189</v>
      </c>
      <c r="D6285" t="s">
        <v>396</v>
      </c>
      <c r="E6285" t="s">
        <v>591</v>
      </c>
      <c r="F6285" t="s">
        <v>119</v>
      </c>
      <c r="G6285" s="3">
        <v>15269.11</v>
      </c>
      <c r="H6285" s="3" t="str">
        <f>VLOOKUP($A6285&amp;$C6285&amp;$B6285,Mapping!$C:$G,3,0)</f>
        <v>Mass</v>
      </c>
      <c r="I6285" t="str">
        <f>VLOOKUP($A6285&amp;$C6285&amp;$B6285,Mapping!$C:$G,4,0)</f>
        <v>JOHNSON'S BABY</v>
      </c>
      <c r="J6285" t="str">
        <f t="shared" si="98"/>
        <v>SOFTLOTION</v>
      </c>
      <c r="K6285" t="str">
        <f>VLOOKUP($A6285&amp;$C6285&amp;$B6285,Mapping!$C:$G,5,0)</f>
        <v>Baby Care</v>
      </c>
      <c r="L6285" t="str">
        <f>VLOOKUP(J6285&amp;H6285,Mapping!J:K,2,0)</f>
        <v>Baby body milk</v>
      </c>
      <c r="M6285" t="str">
        <f>IF(OR(I6285="PIZ BUIN",I6285="LISTERINE"),VLOOKUP(E6285,MAPEO!C:D,2,0)&amp;" "&amp;H6285,VLOOKUP(E6285,MAPEO!C:D,2,0))</f>
        <v>J´s Baby Milk &amp; Lotions</v>
      </c>
      <c r="N6285" t="str">
        <f>VLOOKUP(F6285,MD!A:B,2,0)</f>
        <v>YTD 2016</v>
      </c>
    </row>
    <row r="6286" spans="1:14">
      <c r="A6286" t="s">
        <v>133</v>
      </c>
      <c r="B6286" t="s">
        <v>1</v>
      </c>
      <c r="C6286" t="s">
        <v>189</v>
      </c>
      <c r="D6286" t="s">
        <v>396</v>
      </c>
      <c r="E6286" t="s">
        <v>396</v>
      </c>
      <c r="F6286" t="s">
        <v>119</v>
      </c>
      <c r="G6286" s="3">
        <v>4858.3100000000004</v>
      </c>
      <c r="H6286" s="3" t="str">
        <f>VLOOKUP($A6286&amp;$C6286&amp;$B6286,Mapping!$C:$G,3,0)</f>
        <v>Mass</v>
      </c>
      <c r="I6286" t="str">
        <f>VLOOKUP($A6286&amp;$C6286&amp;$B6286,Mapping!$C:$G,4,0)</f>
        <v>JOHNSON'S BABY</v>
      </c>
      <c r="J6286" t="str">
        <f t="shared" si="98"/>
        <v>SOFTLOTION</v>
      </c>
      <c r="K6286" t="str">
        <f>VLOOKUP($A6286&amp;$C6286&amp;$B6286,Mapping!$C:$G,5,0)</f>
        <v>Baby Care</v>
      </c>
      <c r="L6286" t="str">
        <f>VLOOKUP(J6286&amp;H6286,Mapping!J:K,2,0)</f>
        <v>Baby body milk</v>
      </c>
      <c r="M6286" t="str">
        <f>IF(OR(I6286="PIZ BUIN",I6286="LISTERINE"),VLOOKUP(E6286,MAPEO!C:D,2,0)&amp;" "&amp;H6286,VLOOKUP(E6286,MAPEO!C:D,2,0))</f>
        <v>J´s Baby Milk &amp; Lotions</v>
      </c>
      <c r="N6286" t="str">
        <f>VLOOKUP(F6286,MD!A:B,2,0)</f>
        <v>YTD 2016</v>
      </c>
    </row>
    <row r="6287" spans="1:14">
      <c r="A6287" t="s">
        <v>133</v>
      </c>
      <c r="B6287" t="s">
        <v>1</v>
      </c>
      <c r="C6287" t="s">
        <v>189</v>
      </c>
      <c r="D6287" t="s">
        <v>396</v>
      </c>
      <c r="E6287" t="s">
        <v>592</v>
      </c>
      <c r="F6287" t="s">
        <v>119</v>
      </c>
      <c r="G6287" s="3">
        <v>22714.23</v>
      </c>
      <c r="H6287" s="3" t="str">
        <f>VLOOKUP($A6287&amp;$C6287&amp;$B6287,Mapping!$C:$G,3,0)</f>
        <v>Mass</v>
      </c>
      <c r="I6287" t="str">
        <f>VLOOKUP($A6287&amp;$C6287&amp;$B6287,Mapping!$C:$G,4,0)</f>
        <v>JOHNSON'S BABY</v>
      </c>
      <c r="J6287" t="str">
        <f t="shared" si="98"/>
        <v>SOFTLOTION</v>
      </c>
      <c r="K6287" t="str">
        <f>VLOOKUP($A6287&amp;$C6287&amp;$B6287,Mapping!$C:$G,5,0)</f>
        <v>Baby Care</v>
      </c>
      <c r="L6287" t="str">
        <f>VLOOKUP(J6287&amp;H6287,Mapping!J:K,2,0)</f>
        <v>Baby body milk</v>
      </c>
      <c r="M6287" t="str">
        <f>IF(OR(I6287="PIZ BUIN",I6287="LISTERINE"),VLOOKUP(E6287,MAPEO!C:D,2,0)&amp;" "&amp;H6287,VLOOKUP(E6287,MAPEO!C:D,2,0))</f>
        <v>J´s Baby Milk &amp; Lotions</v>
      </c>
      <c r="N6287" t="str">
        <f>VLOOKUP(F6287,MD!A:B,2,0)</f>
        <v>YTD 2016</v>
      </c>
    </row>
    <row r="6288" spans="1:14">
      <c r="A6288" t="s">
        <v>133</v>
      </c>
      <c r="B6288" t="s">
        <v>1</v>
      </c>
      <c r="C6288" t="s">
        <v>189</v>
      </c>
      <c r="D6288" t="s">
        <v>397</v>
      </c>
      <c r="E6288" t="s">
        <v>597</v>
      </c>
      <c r="F6288" t="s">
        <v>119</v>
      </c>
      <c r="G6288" s="3">
        <v>222850.69</v>
      </c>
      <c r="H6288" s="3" t="str">
        <f>VLOOKUP($A6288&amp;$C6288&amp;$B6288,Mapping!$C:$G,3,0)</f>
        <v>Mass</v>
      </c>
      <c r="I6288" t="str">
        <f>VLOOKUP($A6288&amp;$C6288&amp;$B6288,Mapping!$C:$G,4,0)</f>
        <v>JOHNSON'S BABY</v>
      </c>
      <c r="J6288" t="str">
        <f t="shared" si="98"/>
        <v>WIPES</v>
      </c>
      <c r="K6288" t="str">
        <f>VLOOKUP($A6288&amp;$C6288&amp;$B6288,Mapping!$C:$G,5,0)</f>
        <v>Baby Care</v>
      </c>
      <c r="L6288" t="str">
        <f>VLOOKUP(J6288&amp;H6288,Mapping!J:K,2,0)</f>
        <v>Wipes</v>
      </c>
      <c r="M6288" t="str">
        <f>IF(OR(I6288="PIZ BUIN",I6288="LISTERINE"),VLOOKUP(E6288,MAPEO!C:D,2,0)&amp;" "&amp;H6288,VLOOKUP(E6288,MAPEO!C:D,2,0))</f>
        <v>J´s Baby Wipes</v>
      </c>
      <c r="N6288" t="str">
        <f>VLOOKUP(F6288,MD!A:B,2,0)</f>
        <v>YTD 2016</v>
      </c>
    </row>
    <row r="6289" spans="1:14">
      <c r="A6289" t="s">
        <v>133</v>
      </c>
      <c r="B6289" t="s">
        <v>1</v>
      </c>
      <c r="C6289" t="s">
        <v>195</v>
      </c>
      <c r="D6289" t="s">
        <v>195</v>
      </c>
      <c r="E6289" t="s">
        <v>599</v>
      </c>
      <c r="F6289" t="s">
        <v>119</v>
      </c>
      <c r="G6289" s="3">
        <v>-2.2999999999999998</v>
      </c>
      <c r="H6289" s="3" t="str">
        <f>VLOOKUP($A6289&amp;$C6289&amp;$B6289,Mapping!$C:$G,3,0)</f>
        <v>Mass</v>
      </c>
      <c r="I6289" t="str">
        <f>VLOOKUP($A6289&amp;$C6289&amp;$B6289,Mapping!$C:$G,4,0)</f>
        <v>Johnson's Baby</v>
      </c>
      <c r="J6289" t="str">
        <f t="shared" si="98"/>
        <v>JOHNSON'S JUNIOR</v>
      </c>
      <c r="K6289" t="str">
        <f>VLOOKUP($A6289&amp;$C6289&amp;$B6289,Mapping!$C:$G,5,0)</f>
        <v>Baby Care</v>
      </c>
      <c r="L6289" t="str">
        <f>VLOOKUP(J6289&amp;H6289,Mapping!J:K,2,0)</f>
        <v>Junior</v>
      </c>
      <c r="M6289" t="str">
        <f>IF(OR(I6289="PIZ BUIN",I6289="LISTERINE"),VLOOKUP(E6289,MAPEO!C:D,2,0)&amp;" "&amp;H6289,VLOOKUP(E6289,MAPEO!C:D,2,0))</f>
        <v>Junior</v>
      </c>
      <c r="N6289" t="str">
        <f>VLOOKUP(F6289,MD!A:B,2,0)</f>
        <v>YTD 2016</v>
      </c>
    </row>
    <row r="6290" spans="1:14">
      <c r="A6290" t="s">
        <v>133</v>
      </c>
      <c r="B6290" t="s">
        <v>1</v>
      </c>
      <c r="C6290" t="s">
        <v>195</v>
      </c>
      <c r="D6290" t="s">
        <v>195</v>
      </c>
      <c r="E6290" t="s">
        <v>600</v>
      </c>
      <c r="F6290" t="s">
        <v>119</v>
      </c>
      <c r="G6290" s="3">
        <v>-6.54</v>
      </c>
      <c r="H6290" s="3" t="str">
        <f>VLOOKUP($A6290&amp;$C6290&amp;$B6290,Mapping!$C:$G,3,0)</f>
        <v>Mass</v>
      </c>
      <c r="I6290" t="str">
        <f>VLOOKUP($A6290&amp;$C6290&amp;$B6290,Mapping!$C:$G,4,0)</f>
        <v>Johnson's Baby</v>
      </c>
      <c r="J6290" t="str">
        <f t="shared" si="98"/>
        <v>JOHNSON'S JUNIOR</v>
      </c>
      <c r="K6290" t="str">
        <f>VLOOKUP($A6290&amp;$C6290&amp;$B6290,Mapping!$C:$G,5,0)</f>
        <v>Baby Care</v>
      </c>
      <c r="L6290" t="str">
        <f>VLOOKUP(J6290&amp;H6290,Mapping!J:K,2,0)</f>
        <v>Junior</v>
      </c>
      <c r="M6290" t="str">
        <f>IF(OR(I6290="PIZ BUIN",I6290="LISTERINE"),VLOOKUP(E6290,MAPEO!C:D,2,0)&amp;" "&amp;H6290,VLOOKUP(E6290,MAPEO!C:D,2,0))</f>
        <v>Junior</v>
      </c>
      <c r="N6290" t="str">
        <f>VLOOKUP(F6290,MD!A:B,2,0)</f>
        <v>YTD 2016</v>
      </c>
    </row>
    <row r="6291" spans="1:14">
      <c r="A6291" t="s">
        <v>133</v>
      </c>
      <c r="B6291" t="s">
        <v>1</v>
      </c>
      <c r="C6291" t="s">
        <v>73</v>
      </c>
      <c r="D6291" t="s">
        <v>399</v>
      </c>
      <c r="E6291" t="s">
        <v>399</v>
      </c>
      <c r="F6291" t="s">
        <v>119</v>
      </c>
      <c r="G6291" s="3">
        <v>232712.03</v>
      </c>
      <c r="H6291" s="3" t="str">
        <f>VLOOKUP($A6291&amp;$C6291&amp;$B6291,Mapping!$C:$G,3,0)</f>
        <v>Mass</v>
      </c>
      <c r="I6291" t="str">
        <f>VLOOKUP($A6291&amp;$C6291&amp;$B6291,Mapping!$C:$G,4,0)</f>
        <v>Le Petit Marseillais</v>
      </c>
      <c r="J6291" t="str">
        <f t="shared" si="98"/>
        <v>LPM GEL</v>
      </c>
      <c r="K6291" t="str">
        <f>VLOOKUP($A6291&amp;$C6291&amp;$B6291,Mapping!$C:$G,5,0)</f>
        <v>Adult Skin Care</v>
      </c>
      <c r="L6291" t="str">
        <f>VLOOKUP(J6291&amp;H6291,Mapping!J:K,2,0)</f>
        <v>Petit Marseillais Body</v>
      </c>
      <c r="M6291" t="str">
        <f>IF(OR(I6291="PIZ BUIN",I6291="LISTERINE"),VLOOKUP(E6291,MAPEO!C:D,2,0)&amp;" "&amp;H6291,VLOOKUP(E6291,MAPEO!C:D,2,0))</f>
        <v>LPM Body Cleansing</v>
      </c>
      <c r="N6291" t="str">
        <f>VLOOKUP(F6291,MD!A:B,2,0)</f>
        <v>YTD 2016</v>
      </c>
    </row>
    <row r="6292" spans="1:14">
      <c r="A6292" t="s">
        <v>133</v>
      </c>
      <c r="B6292" t="s">
        <v>1</v>
      </c>
      <c r="C6292" t="s">
        <v>73</v>
      </c>
      <c r="D6292" t="s">
        <v>400</v>
      </c>
      <c r="E6292" t="s">
        <v>605</v>
      </c>
      <c r="F6292" t="s">
        <v>119</v>
      </c>
      <c r="G6292" s="3">
        <v>8867</v>
      </c>
      <c r="H6292" s="3" t="str">
        <f>VLOOKUP($A6292&amp;$C6292&amp;$B6292,Mapping!$C:$G,3,0)</f>
        <v>Mass</v>
      </c>
      <c r="I6292" t="str">
        <f>VLOOKUP($A6292&amp;$C6292&amp;$B6292,Mapping!$C:$G,4,0)</f>
        <v>Le Petit Marseillais</v>
      </c>
      <c r="J6292" t="str">
        <f t="shared" si="98"/>
        <v>LPM HAIR CARE</v>
      </c>
      <c r="K6292" t="str">
        <f>VLOOKUP($A6292&amp;$C6292&amp;$B6292,Mapping!$C:$G,5,0)</f>
        <v>Adult Skin Care</v>
      </c>
      <c r="L6292" t="str">
        <f>VLOOKUP(J6292&amp;H6292,Mapping!J:K,2,0)</f>
        <v>Petit Marseillais Hair</v>
      </c>
      <c r="M6292" t="str">
        <f>IF(OR(I6292="PIZ BUIN",I6292="LISTERINE"),VLOOKUP(E6292,MAPEO!C:D,2,0)&amp;" "&amp;H6292,VLOOKUP(E6292,MAPEO!C:D,2,0))</f>
        <v>LPM Conditioners</v>
      </c>
      <c r="N6292" t="str">
        <f>VLOOKUP(F6292,MD!A:B,2,0)</f>
        <v>YTD 2016</v>
      </c>
    </row>
    <row r="6293" spans="1:14">
      <c r="A6293" t="s">
        <v>133</v>
      </c>
      <c r="B6293" t="s">
        <v>1</v>
      </c>
      <c r="C6293" t="s">
        <v>73</v>
      </c>
      <c r="D6293" t="s">
        <v>400</v>
      </c>
      <c r="E6293" t="s">
        <v>607</v>
      </c>
      <c r="F6293" t="s">
        <v>119</v>
      </c>
      <c r="G6293" s="3">
        <v>9079.7999999999993</v>
      </c>
      <c r="H6293" s="3" t="str">
        <f>VLOOKUP($A6293&amp;$C6293&amp;$B6293,Mapping!$C:$G,3,0)</f>
        <v>Mass</v>
      </c>
      <c r="I6293" t="str">
        <f>VLOOKUP($A6293&amp;$C6293&amp;$B6293,Mapping!$C:$G,4,0)</f>
        <v>Le Petit Marseillais</v>
      </c>
      <c r="J6293" t="str">
        <f t="shared" si="98"/>
        <v>LPM HAIR CARE</v>
      </c>
      <c r="K6293" t="str">
        <f>VLOOKUP($A6293&amp;$C6293&amp;$B6293,Mapping!$C:$G,5,0)</f>
        <v>Adult Skin Care</v>
      </c>
      <c r="L6293" t="str">
        <f>VLOOKUP(J6293&amp;H6293,Mapping!J:K,2,0)</f>
        <v>Petit Marseillais Hair</v>
      </c>
      <c r="M6293" t="str">
        <f>IF(OR(I6293="PIZ BUIN",I6293="LISTERINE"),VLOOKUP(E6293,MAPEO!C:D,2,0)&amp;" "&amp;H6293,VLOOKUP(E6293,MAPEO!C:D,2,0))</f>
        <v>LPM Conditioners</v>
      </c>
      <c r="N6293" t="str">
        <f>VLOOKUP(F6293,MD!A:B,2,0)</f>
        <v>YTD 2016</v>
      </c>
    </row>
    <row r="6294" spans="1:14">
      <c r="A6294" t="s">
        <v>133</v>
      </c>
      <c r="B6294" t="s">
        <v>1</v>
      </c>
      <c r="C6294" t="s">
        <v>73</v>
      </c>
      <c r="D6294" t="s">
        <v>400</v>
      </c>
      <c r="E6294" t="s">
        <v>608</v>
      </c>
      <c r="F6294" t="s">
        <v>119</v>
      </c>
      <c r="G6294" s="3">
        <v>114335.94</v>
      </c>
      <c r="H6294" s="3" t="str">
        <f>VLOOKUP($A6294&amp;$C6294&amp;$B6294,Mapping!$C:$G,3,0)</f>
        <v>Mass</v>
      </c>
      <c r="I6294" t="str">
        <f>VLOOKUP($A6294&amp;$C6294&amp;$B6294,Mapping!$C:$G,4,0)</f>
        <v>Le Petit Marseillais</v>
      </c>
      <c r="J6294" t="str">
        <f t="shared" si="98"/>
        <v>LPM HAIR CARE</v>
      </c>
      <c r="K6294" t="str">
        <f>VLOOKUP($A6294&amp;$C6294&amp;$B6294,Mapping!$C:$G,5,0)</f>
        <v>Adult Skin Care</v>
      </c>
      <c r="L6294" t="str">
        <f>VLOOKUP(J6294&amp;H6294,Mapping!J:K,2,0)</f>
        <v>Petit Marseillais Hair</v>
      </c>
      <c r="M6294" t="str">
        <f>IF(OR(I6294="PIZ BUIN",I6294="LISTERINE"),VLOOKUP(E6294,MAPEO!C:D,2,0)&amp;" "&amp;H6294,VLOOKUP(E6294,MAPEO!C:D,2,0))</f>
        <v>LPM Shampoo  (Only Adult)</v>
      </c>
      <c r="N6294" t="str">
        <f>VLOOKUP(F6294,MD!A:B,2,0)</f>
        <v>YTD 2016</v>
      </c>
    </row>
    <row r="6295" spans="1:14">
      <c r="A6295" t="s">
        <v>133</v>
      </c>
      <c r="B6295" t="s">
        <v>1</v>
      </c>
      <c r="C6295" t="s">
        <v>73</v>
      </c>
      <c r="D6295" t="s">
        <v>402</v>
      </c>
      <c r="E6295" t="s">
        <v>609</v>
      </c>
      <c r="F6295" t="s">
        <v>119</v>
      </c>
      <c r="G6295" s="3">
        <v>21010.55</v>
      </c>
      <c r="H6295" s="3" t="str">
        <f>VLOOKUP($A6295&amp;$C6295&amp;$B6295,Mapping!$C:$G,3,0)</f>
        <v>Mass</v>
      </c>
      <c r="I6295" t="str">
        <f>VLOOKUP($A6295&amp;$C6295&amp;$B6295,Mapping!$C:$G,4,0)</f>
        <v>Le Petit Marseillais</v>
      </c>
      <c r="J6295" t="str">
        <f t="shared" si="98"/>
        <v>LPM MOISTURIZER</v>
      </c>
      <c r="K6295" t="str">
        <f>VLOOKUP($A6295&amp;$C6295&amp;$B6295,Mapping!$C:$G,5,0)</f>
        <v>Adult Skin Care</v>
      </c>
      <c r="L6295" t="str">
        <f>VLOOKUP(J6295&amp;H6295,Mapping!J:K,2,0)</f>
        <v>Petit Marseillais Body Moisturizers</v>
      </c>
      <c r="M6295" t="str">
        <f>IF(OR(I6295="PIZ BUIN",I6295="LISTERINE"),VLOOKUP(E6295,MAPEO!C:D,2,0)&amp;" "&amp;H6295,VLOOKUP(E6295,MAPEO!C:D,2,0))</f>
        <v>LPM Hands</v>
      </c>
      <c r="N6295" t="str">
        <f>VLOOKUP(F6295,MD!A:B,2,0)</f>
        <v>YTD 2016</v>
      </c>
    </row>
    <row r="6296" spans="1:14">
      <c r="A6296" t="s">
        <v>133</v>
      </c>
      <c r="B6296" t="s">
        <v>1</v>
      </c>
      <c r="C6296" t="s">
        <v>73</v>
      </c>
      <c r="D6296" t="s">
        <v>402</v>
      </c>
      <c r="E6296" t="s">
        <v>610</v>
      </c>
      <c r="F6296" t="s">
        <v>119</v>
      </c>
      <c r="G6296" s="3">
        <v>49012.37</v>
      </c>
      <c r="H6296" s="3" t="str">
        <f>VLOOKUP($A6296&amp;$C6296&amp;$B6296,Mapping!$C:$G,3,0)</f>
        <v>Mass</v>
      </c>
      <c r="I6296" t="str">
        <f>VLOOKUP($A6296&amp;$C6296&amp;$B6296,Mapping!$C:$G,4,0)</f>
        <v>Le Petit Marseillais</v>
      </c>
      <c r="J6296" t="str">
        <f t="shared" si="98"/>
        <v>LPM MOISTURIZER</v>
      </c>
      <c r="K6296" t="str">
        <f>VLOOKUP($A6296&amp;$C6296&amp;$B6296,Mapping!$C:$G,5,0)</f>
        <v>Adult Skin Care</v>
      </c>
      <c r="L6296" t="str">
        <f>VLOOKUP(J6296&amp;H6296,Mapping!J:K,2,0)</f>
        <v>Petit Marseillais Body Moisturizers</v>
      </c>
      <c r="M6296" t="str">
        <f>IF(OR(I6296="PIZ BUIN",I6296="LISTERINE"),VLOOKUP(E6296,MAPEO!C:D,2,0)&amp;" "&amp;H6296,VLOOKUP(E6296,MAPEO!C:D,2,0))</f>
        <v>LPM Adult Body</v>
      </c>
      <c r="N6296" t="str">
        <f>VLOOKUP(F6296,MD!A:B,2,0)</f>
        <v>YTD 2016</v>
      </c>
    </row>
    <row r="6297" spans="1:14">
      <c r="A6297" t="s">
        <v>133</v>
      </c>
      <c r="B6297" t="s">
        <v>1</v>
      </c>
      <c r="C6297" t="s">
        <v>207</v>
      </c>
      <c r="D6297" t="s">
        <v>207</v>
      </c>
      <c r="E6297" t="s">
        <v>612</v>
      </c>
      <c r="F6297" t="s">
        <v>119</v>
      </c>
      <c r="G6297" s="3">
        <v>-17.239999999999998</v>
      </c>
      <c r="H6297" s="3" t="str">
        <f>VLOOKUP($A6297&amp;$C6297&amp;$B6297,Mapping!$C:$G,3,0)</f>
        <v>Mass</v>
      </c>
      <c r="I6297" t="str">
        <f>VLOOKUP($A6297&amp;$C6297&amp;$B6297,Mapping!$C:$G,4,0)</f>
        <v>LISTERINE</v>
      </c>
      <c r="J6297" t="str">
        <f t="shared" si="98"/>
        <v>LISTERINE</v>
      </c>
      <c r="K6297" t="str">
        <f>VLOOKUP($A6297&amp;$C6297&amp;$B6297,Mapping!$C:$G,5,0)</f>
        <v>Oral &amp; Topical</v>
      </c>
      <c r="L6297" t="str">
        <f>VLOOKUP(J6297&amp;H6297,Mapping!J:K,2,0)</f>
        <v>Listerine</v>
      </c>
      <c r="M6297" t="str">
        <f>IF(OR(I6297="PIZ BUIN",I6297="LISTERINE"),VLOOKUP(E6297,MAPEO!C:D,2,0)&amp;" "&amp;H6297,VLOOKUP(E6297,MAPEO!C:D,2,0))</f>
        <v>Listerine Mass</v>
      </c>
      <c r="N6297" t="str">
        <f>VLOOKUP(F6297,MD!A:B,2,0)</f>
        <v>YTD 2016</v>
      </c>
    </row>
    <row r="6298" spans="1:14">
      <c r="A6298" t="s">
        <v>133</v>
      </c>
      <c r="B6298" t="s">
        <v>1</v>
      </c>
      <c r="C6298" t="s">
        <v>207</v>
      </c>
      <c r="D6298" t="s">
        <v>207</v>
      </c>
      <c r="E6298" t="s">
        <v>613</v>
      </c>
      <c r="F6298" t="s">
        <v>119</v>
      </c>
      <c r="G6298" s="3">
        <v>199993.95</v>
      </c>
      <c r="H6298" s="3" t="str">
        <f>VLOOKUP($A6298&amp;$C6298&amp;$B6298,Mapping!$C:$G,3,0)</f>
        <v>Mass</v>
      </c>
      <c r="I6298" t="str">
        <f>VLOOKUP($A6298&amp;$C6298&amp;$B6298,Mapping!$C:$G,4,0)</f>
        <v>LISTERINE</v>
      </c>
      <c r="J6298" t="str">
        <f t="shared" si="98"/>
        <v>LISTERINE</v>
      </c>
      <c r="K6298" t="str">
        <f>VLOOKUP($A6298&amp;$C6298&amp;$B6298,Mapping!$C:$G,5,0)</f>
        <v>Oral &amp; Topical</v>
      </c>
      <c r="L6298" t="str">
        <f>VLOOKUP(J6298&amp;H6298,Mapping!J:K,2,0)</f>
        <v>Listerine</v>
      </c>
      <c r="M6298" t="str">
        <f>IF(OR(I6298="PIZ BUIN",I6298="LISTERINE"),VLOOKUP(E6298,MAPEO!C:D,2,0)&amp;" "&amp;H6298,VLOOKUP(E6298,MAPEO!C:D,2,0))</f>
        <v>Listerine Mass</v>
      </c>
      <c r="N6298" t="str">
        <f>VLOOKUP(F6298,MD!A:B,2,0)</f>
        <v>YTD 2016</v>
      </c>
    </row>
    <row r="6299" spans="1:14">
      <c r="A6299" t="s">
        <v>133</v>
      </c>
      <c r="B6299" t="s">
        <v>1</v>
      </c>
      <c r="C6299" t="s">
        <v>207</v>
      </c>
      <c r="D6299" t="s">
        <v>207</v>
      </c>
      <c r="E6299" t="s">
        <v>614</v>
      </c>
      <c r="F6299" t="s">
        <v>119</v>
      </c>
      <c r="G6299" s="3">
        <v>384039.62</v>
      </c>
      <c r="H6299" s="3" t="str">
        <f>VLOOKUP($A6299&amp;$C6299&amp;$B6299,Mapping!$C:$G,3,0)</f>
        <v>Mass</v>
      </c>
      <c r="I6299" t="str">
        <f>VLOOKUP($A6299&amp;$C6299&amp;$B6299,Mapping!$C:$G,4,0)</f>
        <v>LISTERINE</v>
      </c>
      <c r="J6299" t="str">
        <f t="shared" si="98"/>
        <v>LISTERINE</v>
      </c>
      <c r="K6299" t="str">
        <f>VLOOKUP($A6299&amp;$C6299&amp;$B6299,Mapping!$C:$G,5,0)</f>
        <v>Oral &amp; Topical</v>
      </c>
      <c r="L6299" t="str">
        <f>VLOOKUP(J6299&amp;H6299,Mapping!J:K,2,0)</f>
        <v>Listerine</v>
      </c>
      <c r="M6299" t="str">
        <f>IF(OR(I6299="PIZ BUIN",I6299="LISTERINE"),VLOOKUP(E6299,MAPEO!C:D,2,0)&amp;" "&amp;H6299,VLOOKUP(E6299,MAPEO!C:D,2,0))</f>
        <v>Listerine Mass</v>
      </c>
      <c r="N6299" t="str">
        <f>VLOOKUP(F6299,MD!A:B,2,0)</f>
        <v>YTD 2016</v>
      </c>
    </row>
    <row r="6300" spans="1:14">
      <c r="A6300" t="s">
        <v>133</v>
      </c>
      <c r="B6300" t="s">
        <v>1</v>
      </c>
      <c r="C6300" t="s">
        <v>207</v>
      </c>
      <c r="D6300" t="s">
        <v>207</v>
      </c>
      <c r="E6300" t="s">
        <v>615</v>
      </c>
      <c r="F6300" t="s">
        <v>119</v>
      </c>
      <c r="G6300" s="3">
        <v>278.72000000000003</v>
      </c>
      <c r="H6300" s="3" t="str">
        <f>VLOOKUP($A6300&amp;$C6300&amp;$B6300,Mapping!$C:$G,3,0)</f>
        <v>Mass</v>
      </c>
      <c r="I6300" t="str">
        <f>VLOOKUP($A6300&amp;$C6300&amp;$B6300,Mapping!$C:$G,4,0)</f>
        <v>LISTERINE</v>
      </c>
      <c r="J6300" t="str">
        <f t="shared" si="98"/>
        <v>LISTERINE</v>
      </c>
      <c r="K6300" t="str">
        <f>VLOOKUP($A6300&amp;$C6300&amp;$B6300,Mapping!$C:$G,5,0)</f>
        <v>Oral &amp; Topical</v>
      </c>
      <c r="L6300" t="str">
        <f>VLOOKUP(J6300&amp;H6300,Mapping!J:K,2,0)</f>
        <v>Listerine</v>
      </c>
      <c r="M6300" t="str">
        <f>IF(OR(I6300="PIZ BUIN",I6300="LISTERINE"),VLOOKUP(E6300,MAPEO!C:D,2,0)&amp;" "&amp;H6300,VLOOKUP(E6300,MAPEO!C:D,2,0))</f>
        <v>Listerine Mass</v>
      </c>
      <c r="N6300" t="str">
        <f>VLOOKUP(F6300,MD!A:B,2,0)</f>
        <v>YTD 2016</v>
      </c>
    </row>
    <row r="6301" spans="1:14">
      <c r="A6301" t="s">
        <v>133</v>
      </c>
      <c r="B6301" t="s">
        <v>1</v>
      </c>
      <c r="C6301" t="s">
        <v>207</v>
      </c>
      <c r="D6301" t="s">
        <v>207</v>
      </c>
      <c r="E6301" t="s">
        <v>616</v>
      </c>
      <c r="F6301" t="s">
        <v>119</v>
      </c>
      <c r="G6301" s="3">
        <v>122962.63</v>
      </c>
      <c r="H6301" s="3" t="str">
        <f>VLOOKUP($A6301&amp;$C6301&amp;$B6301,Mapping!$C:$G,3,0)</f>
        <v>Mass</v>
      </c>
      <c r="I6301" t="str">
        <f>VLOOKUP($A6301&amp;$C6301&amp;$B6301,Mapping!$C:$G,4,0)</f>
        <v>LISTERINE</v>
      </c>
      <c r="J6301" t="str">
        <f t="shared" si="98"/>
        <v>LISTERINE</v>
      </c>
      <c r="K6301" t="str">
        <f>VLOOKUP($A6301&amp;$C6301&amp;$B6301,Mapping!$C:$G,5,0)</f>
        <v>Oral &amp; Topical</v>
      </c>
      <c r="L6301" t="str">
        <f>VLOOKUP(J6301&amp;H6301,Mapping!J:K,2,0)</f>
        <v>Listerine</v>
      </c>
      <c r="M6301" t="str">
        <f>IF(OR(I6301="PIZ BUIN",I6301="LISTERINE"),VLOOKUP(E6301,MAPEO!C:D,2,0)&amp;" "&amp;H6301,VLOOKUP(E6301,MAPEO!C:D,2,0))</f>
        <v>Listerine Mass</v>
      </c>
      <c r="N6301" t="str">
        <f>VLOOKUP(F6301,MD!A:B,2,0)</f>
        <v>YTD 2016</v>
      </c>
    </row>
    <row r="6302" spans="1:14">
      <c r="A6302" t="s">
        <v>133</v>
      </c>
      <c r="B6302" t="s">
        <v>1</v>
      </c>
      <c r="C6302" t="s">
        <v>207</v>
      </c>
      <c r="D6302" t="s">
        <v>207</v>
      </c>
      <c r="E6302" t="s">
        <v>617</v>
      </c>
      <c r="F6302" t="s">
        <v>119</v>
      </c>
      <c r="G6302" s="3">
        <v>337479.27</v>
      </c>
      <c r="H6302" s="3" t="str">
        <f>VLOOKUP($A6302&amp;$C6302&amp;$B6302,Mapping!$C:$G,3,0)</f>
        <v>Mass</v>
      </c>
      <c r="I6302" t="str">
        <f>VLOOKUP($A6302&amp;$C6302&amp;$B6302,Mapping!$C:$G,4,0)</f>
        <v>LISTERINE</v>
      </c>
      <c r="J6302" t="str">
        <f t="shared" si="98"/>
        <v>LISTERINE</v>
      </c>
      <c r="K6302" t="str">
        <f>VLOOKUP($A6302&amp;$C6302&amp;$B6302,Mapping!$C:$G,5,0)</f>
        <v>Oral &amp; Topical</v>
      </c>
      <c r="L6302" t="str">
        <f>VLOOKUP(J6302&amp;H6302,Mapping!J:K,2,0)</f>
        <v>Listerine</v>
      </c>
      <c r="M6302" t="str">
        <f>IF(OR(I6302="PIZ BUIN",I6302="LISTERINE"),VLOOKUP(E6302,MAPEO!C:D,2,0)&amp;" "&amp;H6302,VLOOKUP(E6302,MAPEO!C:D,2,0))</f>
        <v>Listerine Mass</v>
      </c>
      <c r="N6302" t="str">
        <f>VLOOKUP(F6302,MD!A:B,2,0)</f>
        <v>YTD 2016</v>
      </c>
    </row>
    <row r="6303" spans="1:14">
      <c r="A6303" t="s">
        <v>133</v>
      </c>
      <c r="B6303" t="s">
        <v>1</v>
      </c>
      <c r="C6303" t="s">
        <v>207</v>
      </c>
      <c r="D6303" t="s">
        <v>207</v>
      </c>
      <c r="E6303" t="s">
        <v>619</v>
      </c>
      <c r="F6303" t="s">
        <v>119</v>
      </c>
      <c r="G6303" s="3">
        <v>11152.84</v>
      </c>
      <c r="H6303" s="3" t="str">
        <f>VLOOKUP($A6303&amp;$C6303&amp;$B6303,Mapping!$C:$G,3,0)</f>
        <v>Mass</v>
      </c>
      <c r="I6303" t="str">
        <f>VLOOKUP($A6303&amp;$C6303&amp;$B6303,Mapping!$C:$G,4,0)</f>
        <v>LISTERINE</v>
      </c>
      <c r="J6303" t="str">
        <f t="shared" si="98"/>
        <v>LISTERINE</v>
      </c>
      <c r="K6303" t="str">
        <f>VLOOKUP($A6303&amp;$C6303&amp;$B6303,Mapping!$C:$G,5,0)</f>
        <v>Oral &amp; Topical</v>
      </c>
      <c r="L6303" t="str">
        <f>VLOOKUP(J6303&amp;H6303,Mapping!J:K,2,0)</f>
        <v>Listerine</v>
      </c>
      <c r="M6303" t="str">
        <f>IF(OR(I6303="PIZ BUIN",I6303="LISTERINE"),VLOOKUP(E6303,MAPEO!C:D,2,0)&amp;" "&amp;H6303,VLOOKUP(E6303,MAPEO!C:D,2,0))</f>
        <v>Listerine Mass</v>
      </c>
      <c r="N6303" t="str">
        <f>VLOOKUP(F6303,MD!A:B,2,0)</f>
        <v>YTD 2016</v>
      </c>
    </row>
    <row r="6304" spans="1:14">
      <c r="A6304" t="s">
        <v>133</v>
      </c>
      <c r="B6304" t="s">
        <v>1</v>
      </c>
      <c r="C6304" t="s">
        <v>207</v>
      </c>
      <c r="D6304" t="s">
        <v>207</v>
      </c>
      <c r="E6304" t="s">
        <v>620</v>
      </c>
      <c r="F6304" t="s">
        <v>119</v>
      </c>
      <c r="G6304" s="3">
        <v>32227.99</v>
      </c>
      <c r="H6304" s="3" t="str">
        <f>VLOOKUP($A6304&amp;$C6304&amp;$B6304,Mapping!$C:$G,3,0)</f>
        <v>Mass</v>
      </c>
      <c r="I6304" t="str">
        <f>VLOOKUP($A6304&amp;$C6304&amp;$B6304,Mapping!$C:$G,4,0)</f>
        <v>LISTERINE</v>
      </c>
      <c r="J6304" t="str">
        <f t="shared" si="98"/>
        <v>LISTERINE</v>
      </c>
      <c r="K6304" t="str">
        <f>VLOOKUP($A6304&amp;$C6304&amp;$B6304,Mapping!$C:$G,5,0)</f>
        <v>Oral &amp; Topical</v>
      </c>
      <c r="L6304" t="str">
        <f>VLOOKUP(J6304&amp;H6304,Mapping!J:K,2,0)</f>
        <v>Listerine</v>
      </c>
      <c r="M6304" t="str">
        <f>IF(OR(I6304="PIZ BUIN",I6304="LISTERINE"),VLOOKUP(E6304,MAPEO!C:D,2,0)&amp;" "&amp;H6304,VLOOKUP(E6304,MAPEO!C:D,2,0))</f>
        <v>Listerine Mass</v>
      </c>
      <c r="N6304" t="str">
        <f>VLOOKUP(F6304,MD!A:B,2,0)</f>
        <v>YTD 2016</v>
      </c>
    </row>
    <row r="6305" spans="1:14">
      <c r="A6305" t="s">
        <v>133</v>
      </c>
      <c r="B6305" t="s">
        <v>1</v>
      </c>
      <c r="C6305" t="s">
        <v>207</v>
      </c>
      <c r="D6305" t="s">
        <v>207</v>
      </c>
      <c r="E6305" t="s">
        <v>621</v>
      </c>
      <c r="F6305" t="s">
        <v>119</v>
      </c>
      <c r="G6305" s="3">
        <v>503343.96</v>
      </c>
      <c r="H6305" s="3" t="str">
        <f>VLOOKUP($A6305&amp;$C6305&amp;$B6305,Mapping!$C:$G,3,0)</f>
        <v>Mass</v>
      </c>
      <c r="I6305" t="str">
        <f>VLOOKUP($A6305&amp;$C6305&amp;$B6305,Mapping!$C:$G,4,0)</f>
        <v>LISTERINE</v>
      </c>
      <c r="J6305" t="str">
        <f t="shared" si="98"/>
        <v>LISTERINE</v>
      </c>
      <c r="K6305" t="str">
        <f>VLOOKUP($A6305&amp;$C6305&amp;$B6305,Mapping!$C:$G,5,0)</f>
        <v>Oral &amp; Topical</v>
      </c>
      <c r="L6305" t="str">
        <f>VLOOKUP(J6305&amp;H6305,Mapping!J:K,2,0)</f>
        <v>Listerine</v>
      </c>
      <c r="M6305" t="str">
        <f>IF(OR(I6305="PIZ BUIN",I6305="LISTERINE"),VLOOKUP(E6305,MAPEO!C:D,2,0)&amp;" "&amp;H6305,VLOOKUP(E6305,MAPEO!C:D,2,0))</f>
        <v>Listerine Mass</v>
      </c>
      <c r="N6305" t="str">
        <f>VLOOKUP(F6305,MD!A:B,2,0)</f>
        <v>YTD 2016</v>
      </c>
    </row>
    <row r="6306" spans="1:14">
      <c r="A6306" t="s">
        <v>133</v>
      </c>
      <c r="B6306" t="s">
        <v>1</v>
      </c>
      <c r="C6306" t="s">
        <v>207</v>
      </c>
      <c r="D6306" t="s">
        <v>207</v>
      </c>
      <c r="E6306" t="s">
        <v>622</v>
      </c>
      <c r="F6306" t="s">
        <v>119</v>
      </c>
      <c r="G6306" s="3">
        <v>61506.28</v>
      </c>
      <c r="H6306" s="3" t="str">
        <f>VLOOKUP($A6306&amp;$C6306&amp;$B6306,Mapping!$C:$G,3,0)</f>
        <v>Mass</v>
      </c>
      <c r="I6306" t="str">
        <f>VLOOKUP($A6306&amp;$C6306&amp;$B6306,Mapping!$C:$G,4,0)</f>
        <v>LISTERINE</v>
      </c>
      <c r="J6306" t="str">
        <f t="shared" si="98"/>
        <v>LISTERINE</v>
      </c>
      <c r="K6306" t="str">
        <f>VLOOKUP($A6306&amp;$C6306&amp;$B6306,Mapping!$C:$G,5,0)</f>
        <v>Oral &amp; Topical</v>
      </c>
      <c r="L6306" t="str">
        <f>VLOOKUP(J6306&amp;H6306,Mapping!J:K,2,0)</f>
        <v>Listerine</v>
      </c>
      <c r="M6306" t="str">
        <f>IF(OR(I6306="PIZ BUIN",I6306="LISTERINE"),VLOOKUP(E6306,MAPEO!C:D,2,0)&amp;" "&amp;H6306,VLOOKUP(E6306,MAPEO!C:D,2,0))</f>
        <v>Listerine Mass</v>
      </c>
      <c r="N6306" t="str">
        <f>VLOOKUP(F6306,MD!A:B,2,0)</f>
        <v>YTD 2016</v>
      </c>
    </row>
    <row r="6307" spans="1:14">
      <c r="A6307" t="s">
        <v>133</v>
      </c>
      <c r="B6307" t="s">
        <v>1</v>
      </c>
      <c r="C6307" t="s">
        <v>207</v>
      </c>
      <c r="D6307" t="s">
        <v>207</v>
      </c>
      <c r="E6307" t="s">
        <v>623</v>
      </c>
      <c r="F6307" t="s">
        <v>119</v>
      </c>
      <c r="G6307" s="3">
        <v>4730.1899999999996</v>
      </c>
      <c r="H6307" s="3" t="str">
        <f>VLOOKUP($A6307&amp;$C6307&amp;$B6307,Mapping!$C:$G,3,0)</f>
        <v>Mass</v>
      </c>
      <c r="I6307" t="str">
        <f>VLOOKUP($A6307&amp;$C6307&amp;$B6307,Mapping!$C:$G,4,0)</f>
        <v>LISTERINE</v>
      </c>
      <c r="J6307" t="str">
        <f t="shared" si="98"/>
        <v>LISTERINE</v>
      </c>
      <c r="K6307" t="str">
        <f>VLOOKUP($A6307&amp;$C6307&amp;$B6307,Mapping!$C:$G,5,0)</f>
        <v>Oral &amp; Topical</v>
      </c>
      <c r="L6307" t="str">
        <f>VLOOKUP(J6307&amp;H6307,Mapping!J:K,2,0)</f>
        <v>Listerine</v>
      </c>
      <c r="M6307" t="str">
        <f>IF(OR(I6307="PIZ BUIN",I6307="LISTERINE"),VLOOKUP(E6307,MAPEO!C:D,2,0)&amp;" "&amp;H6307,VLOOKUP(E6307,MAPEO!C:D,2,0))</f>
        <v>Listerine Mass</v>
      </c>
      <c r="N6307" t="str">
        <f>VLOOKUP(F6307,MD!A:B,2,0)</f>
        <v>YTD 2016</v>
      </c>
    </row>
    <row r="6308" spans="1:14">
      <c r="A6308" t="s">
        <v>133</v>
      </c>
      <c r="B6308" t="s">
        <v>1</v>
      </c>
      <c r="C6308" t="s">
        <v>207</v>
      </c>
      <c r="D6308" t="s">
        <v>207</v>
      </c>
      <c r="E6308" t="s">
        <v>624</v>
      </c>
      <c r="F6308" t="s">
        <v>119</v>
      </c>
      <c r="G6308" s="3">
        <v>22889.49</v>
      </c>
      <c r="H6308" s="3" t="str">
        <f>VLOOKUP($A6308&amp;$C6308&amp;$B6308,Mapping!$C:$G,3,0)</f>
        <v>Mass</v>
      </c>
      <c r="I6308" t="str">
        <f>VLOOKUP($A6308&amp;$C6308&amp;$B6308,Mapping!$C:$G,4,0)</f>
        <v>LISTERINE</v>
      </c>
      <c r="J6308" t="str">
        <f t="shared" si="98"/>
        <v>LISTERINE</v>
      </c>
      <c r="K6308" t="str">
        <f>VLOOKUP($A6308&amp;$C6308&amp;$B6308,Mapping!$C:$G,5,0)</f>
        <v>Oral &amp; Topical</v>
      </c>
      <c r="L6308" t="str">
        <f>VLOOKUP(J6308&amp;H6308,Mapping!J:K,2,0)</f>
        <v>Listerine</v>
      </c>
      <c r="M6308" t="str">
        <f>IF(OR(I6308="PIZ BUIN",I6308="LISTERINE"),VLOOKUP(E6308,MAPEO!C:D,2,0)&amp;" "&amp;H6308,VLOOKUP(E6308,MAPEO!C:D,2,0))</f>
        <v>Listerine Mass</v>
      </c>
      <c r="N6308" t="str">
        <f>VLOOKUP(F6308,MD!A:B,2,0)</f>
        <v>YTD 2016</v>
      </c>
    </row>
    <row r="6309" spans="1:14">
      <c r="A6309" t="s">
        <v>133</v>
      </c>
      <c r="B6309" t="s">
        <v>1</v>
      </c>
      <c r="C6309" t="s">
        <v>207</v>
      </c>
      <c r="D6309" t="s">
        <v>207</v>
      </c>
      <c r="E6309" t="s">
        <v>625</v>
      </c>
      <c r="F6309" t="s">
        <v>119</v>
      </c>
      <c r="G6309" s="3">
        <v>164181.35</v>
      </c>
      <c r="H6309" s="3" t="str">
        <f>VLOOKUP($A6309&amp;$C6309&amp;$B6309,Mapping!$C:$G,3,0)</f>
        <v>Mass</v>
      </c>
      <c r="I6309" t="str">
        <f>VLOOKUP($A6309&amp;$C6309&amp;$B6309,Mapping!$C:$G,4,0)</f>
        <v>LISTERINE</v>
      </c>
      <c r="J6309" t="str">
        <f t="shared" si="98"/>
        <v>LISTERINE</v>
      </c>
      <c r="K6309" t="str">
        <f>VLOOKUP($A6309&amp;$C6309&amp;$B6309,Mapping!$C:$G,5,0)</f>
        <v>Oral &amp; Topical</v>
      </c>
      <c r="L6309" t="str">
        <f>VLOOKUP(J6309&amp;H6309,Mapping!J:K,2,0)</f>
        <v>Listerine</v>
      </c>
      <c r="M6309" t="str">
        <f>IF(OR(I6309="PIZ BUIN",I6309="LISTERINE"),VLOOKUP(E6309,MAPEO!C:D,2,0)&amp;" "&amp;H6309,VLOOKUP(E6309,MAPEO!C:D,2,0))</f>
        <v>Listerine Mass</v>
      </c>
      <c r="N6309" t="str">
        <f>VLOOKUP(F6309,MD!A:B,2,0)</f>
        <v>YTD 2016</v>
      </c>
    </row>
    <row r="6310" spans="1:14">
      <c r="A6310" t="s">
        <v>133</v>
      </c>
      <c r="B6310" t="s">
        <v>1</v>
      </c>
      <c r="C6310" t="s">
        <v>207</v>
      </c>
      <c r="D6310" t="s">
        <v>403</v>
      </c>
      <c r="E6310" t="s">
        <v>626</v>
      </c>
      <c r="F6310" t="s">
        <v>119</v>
      </c>
      <c r="G6310" s="3">
        <v>13406.09</v>
      </c>
      <c r="H6310" s="3" t="str">
        <f>VLOOKUP($A6310&amp;$C6310&amp;$B6310,Mapping!$C:$G,3,0)</f>
        <v>Mass</v>
      </c>
      <c r="I6310" t="str">
        <f>VLOOKUP($A6310&amp;$C6310&amp;$B6310,Mapping!$C:$G,4,0)</f>
        <v>LISTERINE</v>
      </c>
      <c r="J6310" t="str">
        <f t="shared" si="98"/>
        <v>LISTERINE KIDS</v>
      </c>
      <c r="K6310" t="str">
        <f>VLOOKUP($A6310&amp;$C6310&amp;$B6310,Mapping!$C:$G,5,0)</f>
        <v>Oral &amp; Topical</v>
      </c>
      <c r="L6310" t="str">
        <f>VLOOKUP(J6310&amp;H6310,Mapping!J:K,2,0)</f>
        <v>Listerine</v>
      </c>
      <c r="M6310" t="str">
        <f>IF(OR(I6310="PIZ BUIN",I6310="LISTERINE"),VLOOKUP(E6310,MAPEO!C:D,2,0)&amp;" "&amp;H6310,VLOOKUP(E6310,MAPEO!C:D,2,0))</f>
        <v>Listerine Mass</v>
      </c>
      <c r="N6310" t="str">
        <f>VLOOKUP(F6310,MD!A:B,2,0)</f>
        <v>YTD 2016</v>
      </c>
    </row>
    <row r="6311" spans="1:14">
      <c r="A6311" t="s">
        <v>133</v>
      </c>
      <c r="B6311" t="s">
        <v>1</v>
      </c>
      <c r="C6311" t="s">
        <v>229</v>
      </c>
      <c r="D6311" t="s">
        <v>404</v>
      </c>
      <c r="E6311" t="s">
        <v>627</v>
      </c>
      <c r="F6311" t="s">
        <v>119</v>
      </c>
      <c r="G6311" s="3">
        <v>10760.79</v>
      </c>
      <c r="H6311" s="3" t="str">
        <f>VLOOKUP($A6311&amp;$C6311&amp;$B6311,Mapping!$C:$G,3,0)</f>
        <v>Mass</v>
      </c>
      <c r="I6311" t="str">
        <f>VLOOKUP($A6311&amp;$C6311&amp;$B6311,Mapping!$C:$G,4,0)</f>
        <v>O.B.</v>
      </c>
      <c r="J6311" t="str">
        <f t="shared" si="98"/>
        <v>APPLICATOR TAMPONS</v>
      </c>
      <c r="K6311" t="str">
        <f>VLOOKUP($A6311&amp;$C6311&amp;$B6311,Mapping!$C:$G,5,0)</f>
        <v>Women Health</v>
      </c>
      <c r="L6311" t="str">
        <f>VLOOKUP(J6311&amp;H6311,Mapping!J:K,2,0)</f>
        <v>O.B. Applicator</v>
      </c>
      <c r="M6311" t="str">
        <f>IF(OR(I6311="PIZ BUIN",I6311="LISTERINE"),VLOOKUP(E6311,MAPEO!C:D,2,0)&amp;" "&amp;H6311,VLOOKUP(E6311,MAPEO!C:D,2,0))</f>
        <v>OB</v>
      </c>
      <c r="N6311" t="str">
        <f>VLOOKUP(F6311,MD!A:B,2,0)</f>
        <v>YTD 2016</v>
      </c>
    </row>
    <row r="6312" spans="1:14">
      <c r="A6312" t="s">
        <v>133</v>
      </c>
      <c r="B6312" t="s">
        <v>1</v>
      </c>
      <c r="C6312" t="s">
        <v>229</v>
      </c>
      <c r="D6312" t="s">
        <v>404</v>
      </c>
      <c r="E6312" t="s">
        <v>628</v>
      </c>
      <c r="F6312" t="s">
        <v>119</v>
      </c>
      <c r="G6312" s="3">
        <v>19373.759999999998</v>
      </c>
      <c r="H6312" s="3" t="str">
        <f>VLOOKUP($A6312&amp;$C6312&amp;$B6312,Mapping!$C:$G,3,0)</f>
        <v>Mass</v>
      </c>
      <c r="I6312" t="str">
        <f>VLOOKUP($A6312&amp;$C6312&amp;$B6312,Mapping!$C:$G,4,0)</f>
        <v>O.B.</v>
      </c>
      <c r="J6312" t="str">
        <f t="shared" si="98"/>
        <v>APPLICATOR TAMPONS</v>
      </c>
      <c r="K6312" t="str">
        <f>VLOOKUP($A6312&amp;$C6312&amp;$B6312,Mapping!$C:$G,5,0)</f>
        <v>Women Health</v>
      </c>
      <c r="L6312" t="str">
        <f>VLOOKUP(J6312&amp;H6312,Mapping!J:K,2,0)</f>
        <v>O.B. Applicator</v>
      </c>
      <c r="M6312" t="str">
        <f>IF(OR(I6312="PIZ BUIN",I6312="LISTERINE"),VLOOKUP(E6312,MAPEO!C:D,2,0)&amp;" "&amp;H6312,VLOOKUP(E6312,MAPEO!C:D,2,0))</f>
        <v>OB</v>
      </c>
      <c r="N6312" t="str">
        <f>VLOOKUP(F6312,MD!A:B,2,0)</f>
        <v>YTD 2016</v>
      </c>
    </row>
    <row r="6313" spans="1:14">
      <c r="A6313" t="s">
        <v>133</v>
      </c>
      <c r="B6313" t="s">
        <v>1</v>
      </c>
      <c r="C6313" t="s">
        <v>229</v>
      </c>
      <c r="D6313" t="s">
        <v>405</v>
      </c>
      <c r="E6313" t="s">
        <v>629</v>
      </c>
      <c r="F6313" t="s">
        <v>119</v>
      </c>
      <c r="G6313" s="3">
        <v>26852.400000000001</v>
      </c>
      <c r="H6313" s="3" t="str">
        <f>VLOOKUP($A6313&amp;$C6313&amp;$B6313,Mapping!$C:$G,3,0)</f>
        <v>Mass</v>
      </c>
      <c r="I6313" t="str">
        <f>VLOOKUP($A6313&amp;$C6313&amp;$B6313,Mapping!$C:$G,4,0)</f>
        <v>O.B.</v>
      </c>
      <c r="J6313" t="str">
        <f t="shared" si="98"/>
        <v>DIGITAL</v>
      </c>
      <c r="K6313" t="str">
        <f>VLOOKUP($A6313&amp;$C6313&amp;$B6313,Mapping!$C:$G,5,0)</f>
        <v>Women Health</v>
      </c>
      <c r="L6313" t="str">
        <f>VLOOKUP(J6313&amp;H6313,Mapping!J:K,2,0)</f>
        <v>O.B. Digital</v>
      </c>
      <c r="M6313" t="str">
        <f>IF(OR(I6313="PIZ BUIN",I6313="LISTERINE"),VLOOKUP(E6313,MAPEO!C:D,2,0)&amp;" "&amp;H6313,VLOOKUP(E6313,MAPEO!C:D,2,0))</f>
        <v>OB</v>
      </c>
      <c r="N6313" t="str">
        <f>VLOOKUP(F6313,MD!A:B,2,0)</f>
        <v>YTD 2016</v>
      </c>
    </row>
    <row r="6314" spans="1:14">
      <c r="A6314" t="s">
        <v>133</v>
      </c>
      <c r="B6314" t="s">
        <v>1</v>
      </c>
      <c r="C6314" t="s">
        <v>229</v>
      </c>
      <c r="D6314" t="s">
        <v>405</v>
      </c>
      <c r="E6314" t="s">
        <v>630</v>
      </c>
      <c r="F6314" t="s">
        <v>119</v>
      </c>
      <c r="G6314" s="3">
        <v>106122.84</v>
      </c>
      <c r="H6314" s="3" t="str">
        <f>VLOOKUP($A6314&amp;$C6314&amp;$B6314,Mapping!$C:$G,3,0)</f>
        <v>Mass</v>
      </c>
      <c r="I6314" t="str">
        <f>VLOOKUP($A6314&amp;$C6314&amp;$B6314,Mapping!$C:$G,4,0)</f>
        <v>O.B.</v>
      </c>
      <c r="J6314" t="str">
        <f t="shared" si="98"/>
        <v>DIGITAL</v>
      </c>
      <c r="K6314" t="str">
        <f>VLOOKUP($A6314&amp;$C6314&amp;$B6314,Mapping!$C:$G,5,0)</f>
        <v>Women Health</v>
      </c>
      <c r="L6314" t="str">
        <f>VLOOKUP(J6314&amp;H6314,Mapping!J:K,2,0)</f>
        <v>O.B. Digital</v>
      </c>
      <c r="M6314" t="str">
        <f>IF(OR(I6314="PIZ BUIN",I6314="LISTERINE"),VLOOKUP(E6314,MAPEO!C:D,2,0)&amp;" "&amp;H6314,VLOOKUP(E6314,MAPEO!C:D,2,0))</f>
        <v>OB</v>
      </c>
      <c r="N6314" t="str">
        <f>VLOOKUP(F6314,MD!A:B,2,0)</f>
        <v>YTD 2016</v>
      </c>
    </row>
    <row r="6315" spans="1:14">
      <c r="A6315" t="s">
        <v>133</v>
      </c>
      <c r="B6315" t="s">
        <v>1</v>
      </c>
      <c r="C6315" t="s">
        <v>229</v>
      </c>
      <c r="D6315" t="s">
        <v>405</v>
      </c>
      <c r="E6315" t="s">
        <v>631</v>
      </c>
      <c r="F6315" t="s">
        <v>119</v>
      </c>
      <c r="G6315" s="3">
        <v>103998.56</v>
      </c>
      <c r="H6315" s="3" t="str">
        <f>VLOOKUP($A6315&amp;$C6315&amp;$B6315,Mapping!$C:$G,3,0)</f>
        <v>Mass</v>
      </c>
      <c r="I6315" t="str">
        <f>VLOOKUP($A6315&amp;$C6315&amp;$B6315,Mapping!$C:$G,4,0)</f>
        <v>O.B.</v>
      </c>
      <c r="J6315" t="str">
        <f t="shared" si="98"/>
        <v>DIGITAL</v>
      </c>
      <c r="K6315" t="str">
        <f>VLOOKUP($A6315&amp;$C6315&amp;$B6315,Mapping!$C:$G,5,0)</f>
        <v>Women Health</v>
      </c>
      <c r="L6315" t="str">
        <f>VLOOKUP(J6315&amp;H6315,Mapping!J:K,2,0)</f>
        <v>O.B. Digital</v>
      </c>
      <c r="M6315" t="str">
        <f>IF(OR(I6315="PIZ BUIN",I6315="LISTERINE"),VLOOKUP(E6315,MAPEO!C:D,2,0)&amp;" "&amp;H6315,VLOOKUP(E6315,MAPEO!C:D,2,0))</f>
        <v>OB</v>
      </c>
      <c r="N6315" t="str">
        <f>VLOOKUP(F6315,MD!A:B,2,0)</f>
        <v>YTD 2016</v>
      </c>
    </row>
    <row r="6316" spans="1:14">
      <c r="A6316" t="s">
        <v>133</v>
      </c>
      <c r="B6316" t="s">
        <v>1</v>
      </c>
      <c r="C6316" t="s">
        <v>229</v>
      </c>
      <c r="D6316" t="s">
        <v>405</v>
      </c>
      <c r="E6316" t="s">
        <v>632</v>
      </c>
      <c r="F6316" t="s">
        <v>119</v>
      </c>
      <c r="G6316" s="3">
        <v>19439.560000000001</v>
      </c>
      <c r="H6316" s="3" t="str">
        <f>VLOOKUP($A6316&amp;$C6316&amp;$B6316,Mapping!$C:$G,3,0)</f>
        <v>Mass</v>
      </c>
      <c r="I6316" t="str">
        <f>VLOOKUP($A6316&amp;$C6316&amp;$B6316,Mapping!$C:$G,4,0)</f>
        <v>O.B.</v>
      </c>
      <c r="J6316" t="str">
        <f t="shared" ref="J6316:J6378" si="99">IF(OR(C6316="ROC",C6316="COMPEED"),E6316,D6316)</f>
        <v>DIGITAL</v>
      </c>
      <c r="K6316" t="str">
        <f>VLOOKUP($A6316&amp;$C6316&amp;$B6316,Mapping!$C:$G,5,0)</f>
        <v>Women Health</v>
      </c>
      <c r="L6316" t="str">
        <f>VLOOKUP(J6316&amp;H6316,Mapping!J:K,2,0)</f>
        <v>O.B. Digital</v>
      </c>
      <c r="M6316" t="str">
        <f>IF(OR(I6316="PIZ BUIN",I6316="LISTERINE"),VLOOKUP(E6316,MAPEO!C:D,2,0)&amp;" "&amp;H6316,VLOOKUP(E6316,MAPEO!C:D,2,0))</f>
        <v>OB</v>
      </c>
      <c r="N6316" t="str">
        <f>VLOOKUP(F6316,MD!A:B,2,0)</f>
        <v>YTD 2016</v>
      </c>
    </row>
    <row r="6317" spans="1:14">
      <c r="A6317" t="s">
        <v>133</v>
      </c>
      <c r="B6317" t="s">
        <v>1</v>
      </c>
      <c r="C6317" t="s">
        <v>249</v>
      </c>
      <c r="D6317" t="s">
        <v>406</v>
      </c>
      <c r="E6317" t="s">
        <v>406</v>
      </c>
      <c r="F6317" t="s">
        <v>119</v>
      </c>
      <c r="G6317" s="3">
        <v>-244.43</v>
      </c>
      <c r="H6317" s="3" t="str">
        <f>VLOOKUP($A6317&amp;$C6317&amp;$B6317,Mapping!$C:$G,3,0)</f>
        <v>Mass</v>
      </c>
      <c r="I6317" t="str">
        <f>VLOOKUP($A6317&amp;$C6317&amp;$B6317,Mapping!$C:$G,4,0)</f>
        <v>PIZ BUIN</v>
      </c>
      <c r="J6317" t="str">
        <f t="shared" si="99"/>
        <v>PIZ BUIN LIPS</v>
      </c>
      <c r="K6317" t="str">
        <f>VLOOKUP($A6317&amp;$C6317&amp;$B6317,Mapping!$C:$G,5,0)</f>
        <v>Adult Skin Care</v>
      </c>
      <c r="L6317" t="str">
        <f>VLOOKUP(J6317&amp;H6317,Mapping!J:K,2,0)</f>
        <v>Piz Buin Lip Mass</v>
      </c>
      <c r="M6317" t="str">
        <f>IF(OR(I6317="PIZ BUIN",I6317="LISTERINE"),VLOOKUP(E6317,MAPEO!C:D,2,0)&amp;" "&amp;H6317,VLOOKUP(E6317,MAPEO!C:D,2,0))</f>
        <v>Piz Buin Sun Protection Mass</v>
      </c>
      <c r="N6317" t="str">
        <f>VLOOKUP(F6317,MD!A:B,2,0)</f>
        <v>YTD 2016</v>
      </c>
    </row>
    <row r="6318" spans="1:14">
      <c r="A6318" t="s">
        <v>133</v>
      </c>
      <c r="B6318" t="s">
        <v>1</v>
      </c>
      <c r="C6318" t="s">
        <v>249</v>
      </c>
      <c r="D6318" t="s">
        <v>407</v>
      </c>
      <c r="E6318" t="s">
        <v>633</v>
      </c>
      <c r="F6318" t="s">
        <v>119</v>
      </c>
      <c r="G6318" s="3">
        <v>-747.29</v>
      </c>
      <c r="H6318" s="3" t="str">
        <f>VLOOKUP($A6318&amp;$C6318&amp;$B6318,Mapping!$C:$G,3,0)</f>
        <v>Mass</v>
      </c>
      <c r="I6318" t="str">
        <f>VLOOKUP($A6318&amp;$C6318&amp;$B6318,Mapping!$C:$G,4,0)</f>
        <v>PIZ BUIN</v>
      </c>
      <c r="J6318" t="str">
        <f t="shared" si="99"/>
        <v>PIZ BUIN SUN</v>
      </c>
      <c r="K6318" t="str">
        <f>VLOOKUP($A6318&amp;$C6318&amp;$B6318,Mapping!$C:$G,5,0)</f>
        <v>Adult Skin Care</v>
      </c>
      <c r="L6318" t="str">
        <f>VLOOKUP(J6318&amp;H6318,Mapping!J:K,2,0)</f>
        <v>Piz Buin Sun Mass</v>
      </c>
      <c r="M6318" t="str">
        <f>IF(OR(I6318="PIZ BUIN",I6318="LISTERINE"),VLOOKUP(E6318,MAPEO!C:D,2,0)&amp;" "&amp;H6318,VLOOKUP(E6318,MAPEO!C:D,2,0))</f>
        <v>Piz Buin Sun Protection Mass</v>
      </c>
      <c r="N6318" t="str">
        <f>VLOOKUP(F6318,MD!A:B,2,0)</f>
        <v>YTD 2016</v>
      </c>
    </row>
    <row r="6319" spans="1:14">
      <c r="A6319" t="s">
        <v>133</v>
      </c>
      <c r="B6319" t="s">
        <v>1</v>
      </c>
      <c r="C6319" t="s">
        <v>249</v>
      </c>
      <c r="D6319" t="s">
        <v>407</v>
      </c>
      <c r="E6319" t="s">
        <v>634</v>
      </c>
      <c r="F6319" t="s">
        <v>119</v>
      </c>
      <c r="G6319" s="3">
        <v>-1977.89</v>
      </c>
      <c r="H6319" s="3" t="str">
        <f>VLOOKUP($A6319&amp;$C6319&amp;$B6319,Mapping!$C:$G,3,0)</f>
        <v>Mass</v>
      </c>
      <c r="I6319" t="str">
        <f>VLOOKUP($A6319&amp;$C6319&amp;$B6319,Mapping!$C:$G,4,0)</f>
        <v>PIZ BUIN</v>
      </c>
      <c r="J6319" t="str">
        <f t="shared" si="99"/>
        <v>PIZ BUIN SUN</v>
      </c>
      <c r="K6319" t="str">
        <f>VLOOKUP($A6319&amp;$C6319&amp;$B6319,Mapping!$C:$G,5,0)</f>
        <v>Adult Skin Care</v>
      </c>
      <c r="L6319" t="str">
        <f>VLOOKUP(J6319&amp;H6319,Mapping!J:K,2,0)</f>
        <v>Piz Buin Sun Mass</v>
      </c>
      <c r="M6319" t="str">
        <f>IF(OR(I6319="PIZ BUIN",I6319="LISTERINE"),VLOOKUP(E6319,MAPEO!C:D,2,0)&amp;" "&amp;H6319,VLOOKUP(E6319,MAPEO!C:D,2,0))</f>
        <v>Piz Buin Sun Protection Mass</v>
      </c>
      <c r="N6319" t="str">
        <f>VLOOKUP(F6319,MD!A:B,2,0)</f>
        <v>YTD 2016</v>
      </c>
    </row>
    <row r="6320" spans="1:14">
      <c r="A6320" t="s">
        <v>133</v>
      </c>
      <c r="B6320" t="s">
        <v>1</v>
      </c>
      <c r="C6320" t="s">
        <v>249</v>
      </c>
      <c r="D6320" t="s">
        <v>407</v>
      </c>
      <c r="E6320" t="s">
        <v>635</v>
      </c>
      <c r="F6320" t="s">
        <v>119</v>
      </c>
      <c r="G6320" s="3">
        <v>-1900.29</v>
      </c>
      <c r="H6320" s="3" t="str">
        <f>VLOOKUP($A6320&amp;$C6320&amp;$B6320,Mapping!$C:$G,3,0)</f>
        <v>Mass</v>
      </c>
      <c r="I6320" t="str">
        <f>VLOOKUP($A6320&amp;$C6320&amp;$B6320,Mapping!$C:$G,4,0)</f>
        <v>PIZ BUIN</v>
      </c>
      <c r="J6320" t="str">
        <f t="shared" si="99"/>
        <v>PIZ BUIN SUN</v>
      </c>
      <c r="K6320" t="str">
        <f>VLOOKUP($A6320&amp;$C6320&amp;$B6320,Mapping!$C:$G,5,0)</f>
        <v>Adult Skin Care</v>
      </c>
      <c r="L6320" t="str">
        <f>VLOOKUP(J6320&amp;H6320,Mapping!J:K,2,0)</f>
        <v>Piz Buin Sun Mass</v>
      </c>
      <c r="M6320" t="str">
        <f>IF(OR(I6320="PIZ BUIN",I6320="LISTERINE"),VLOOKUP(E6320,MAPEO!C:D,2,0)&amp;" "&amp;H6320,VLOOKUP(E6320,MAPEO!C:D,2,0))</f>
        <v>Piz Buin Sun Protection Mass</v>
      </c>
      <c r="N6320" t="str">
        <f>VLOOKUP(F6320,MD!A:B,2,0)</f>
        <v>YTD 2016</v>
      </c>
    </row>
    <row r="6321" spans="1:14">
      <c r="A6321" t="s">
        <v>133</v>
      </c>
      <c r="B6321" t="s">
        <v>1</v>
      </c>
      <c r="C6321" t="s">
        <v>249</v>
      </c>
      <c r="D6321" t="s">
        <v>407</v>
      </c>
      <c r="E6321" t="s">
        <v>636</v>
      </c>
      <c r="F6321" t="s">
        <v>119</v>
      </c>
      <c r="G6321" s="3">
        <v>-335.25</v>
      </c>
      <c r="H6321" s="3" t="str">
        <f>VLOOKUP($A6321&amp;$C6321&amp;$B6321,Mapping!$C:$G,3,0)</f>
        <v>Mass</v>
      </c>
      <c r="I6321" t="str">
        <f>VLOOKUP($A6321&amp;$C6321&amp;$B6321,Mapping!$C:$G,4,0)</f>
        <v>PIZ BUIN</v>
      </c>
      <c r="J6321" t="str">
        <f t="shared" si="99"/>
        <v>PIZ BUIN SUN</v>
      </c>
      <c r="K6321" t="str">
        <f>VLOOKUP($A6321&amp;$C6321&amp;$B6321,Mapping!$C:$G,5,0)</f>
        <v>Adult Skin Care</v>
      </c>
      <c r="L6321" t="str">
        <f>VLOOKUP(J6321&amp;H6321,Mapping!J:K,2,0)</f>
        <v>Piz Buin Sun Mass</v>
      </c>
      <c r="M6321" t="str">
        <f>IF(OR(I6321="PIZ BUIN",I6321="LISTERINE"),VLOOKUP(E6321,MAPEO!C:D,2,0)&amp;" "&amp;H6321,VLOOKUP(E6321,MAPEO!C:D,2,0))</f>
        <v>Piz Buin Sun Protection Mass</v>
      </c>
      <c r="N6321" t="str">
        <f>VLOOKUP(F6321,MD!A:B,2,0)</f>
        <v>YTD 2016</v>
      </c>
    </row>
    <row r="6322" spans="1:14">
      <c r="A6322" t="s">
        <v>133</v>
      </c>
      <c r="B6322" t="s">
        <v>1</v>
      </c>
      <c r="C6322" t="s">
        <v>249</v>
      </c>
      <c r="D6322" t="s">
        <v>407</v>
      </c>
      <c r="E6322" t="s">
        <v>637</v>
      </c>
      <c r="F6322" t="s">
        <v>119</v>
      </c>
      <c r="G6322" s="3">
        <v>474.03</v>
      </c>
      <c r="H6322" s="3" t="str">
        <f>VLOOKUP($A6322&amp;$C6322&amp;$B6322,Mapping!$C:$G,3,0)</f>
        <v>Mass</v>
      </c>
      <c r="I6322" t="str">
        <f>VLOOKUP($A6322&amp;$C6322&amp;$B6322,Mapping!$C:$G,4,0)</f>
        <v>PIZ BUIN</v>
      </c>
      <c r="J6322" t="str">
        <f t="shared" si="99"/>
        <v>PIZ BUIN SUN</v>
      </c>
      <c r="K6322" t="str">
        <f>VLOOKUP($A6322&amp;$C6322&amp;$B6322,Mapping!$C:$G,5,0)</f>
        <v>Adult Skin Care</v>
      </c>
      <c r="L6322" t="str">
        <f>VLOOKUP(J6322&amp;H6322,Mapping!J:K,2,0)</f>
        <v>Piz Buin Sun Mass</v>
      </c>
      <c r="M6322" t="str">
        <f>IF(OR(I6322="PIZ BUIN",I6322="LISTERINE"),VLOOKUP(E6322,MAPEO!C:D,2,0)&amp;" "&amp;H6322,VLOOKUP(E6322,MAPEO!C:D,2,0))</f>
        <v>Piz Buin Sun Protection Mass</v>
      </c>
      <c r="N6322" t="str">
        <f>VLOOKUP(F6322,MD!A:B,2,0)</f>
        <v>YTD 2016</v>
      </c>
    </row>
    <row r="6323" spans="1:14">
      <c r="A6323" t="s">
        <v>133</v>
      </c>
      <c r="B6323" t="s">
        <v>1</v>
      </c>
      <c r="C6323" t="s">
        <v>249</v>
      </c>
      <c r="D6323" t="s">
        <v>407</v>
      </c>
      <c r="E6323" t="s">
        <v>638</v>
      </c>
      <c r="F6323" t="s">
        <v>119</v>
      </c>
      <c r="G6323" s="3">
        <v>-915.79</v>
      </c>
      <c r="H6323" s="3" t="str">
        <f>VLOOKUP($A6323&amp;$C6323&amp;$B6323,Mapping!$C:$G,3,0)</f>
        <v>Mass</v>
      </c>
      <c r="I6323" t="str">
        <f>VLOOKUP($A6323&amp;$C6323&amp;$B6323,Mapping!$C:$G,4,0)</f>
        <v>PIZ BUIN</v>
      </c>
      <c r="J6323" t="str">
        <f t="shared" si="99"/>
        <v>PIZ BUIN SUN</v>
      </c>
      <c r="K6323" t="str">
        <f>VLOOKUP($A6323&amp;$C6323&amp;$B6323,Mapping!$C:$G,5,0)</f>
        <v>Adult Skin Care</v>
      </c>
      <c r="L6323" t="str">
        <f>VLOOKUP(J6323&amp;H6323,Mapping!J:K,2,0)</f>
        <v>Piz Buin Sun Mass</v>
      </c>
      <c r="M6323" t="str">
        <f>IF(OR(I6323="PIZ BUIN",I6323="LISTERINE"),VLOOKUP(E6323,MAPEO!C:D,2,0)&amp;" "&amp;H6323,VLOOKUP(E6323,MAPEO!C:D,2,0))</f>
        <v>Piz Buin Sun Protection Mass</v>
      </c>
      <c r="N6323" t="str">
        <f>VLOOKUP(F6323,MD!A:B,2,0)</f>
        <v>YTD 2016</v>
      </c>
    </row>
    <row r="6324" spans="1:14">
      <c r="A6324" t="s">
        <v>133</v>
      </c>
      <c r="B6324" t="s">
        <v>1</v>
      </c>
      <c r="C6324" t="s">
        <v>249</v>
      </c>
      <c r="D6324" t="s">
        <v>407</v>
      </c>
      <c r="E6324" t="s">
        <v>639</v>
      </c>
      <c r="F6324" t="s">
        <v>119</v>
      </c>
      <c r="G6324" s="3">
        <v>-523.30999999999995</v>
      </c>
      <c r="H6324" s="3" t="str">
        <f>VLOOKUP($A6324&amp;$C6324&amp;$B6324,Mapping!$C:$G,3,0)</f>
        <v>Mass</v>
      </c>
      <c r="I6324" t="str">
        <f>VLOOKUP($A6324&amp;$C6324&amp;$B6324,Mapping!$C:$G,4,0)</f>
        <v>PIZ BUIN</v>
      </c>
      <c r="J6324" t="str">
        <f t="shared" si="99"/>
        <v>PIZ BUIN SUN</v>
      </c>
      <c r="K6324" t="str">
        <f>VLOOKUP($A6324&amp;$C6324&amp;$B6324,Mapping!$C:$G,5,0)</f>
        <v>Adult Skin Care</v>
      </c>
      <c r="L6324" t="str">
        <f>VLOOKUP(J6324&amp;H6324,Mapping!J:K,2,0)</f>
        <v>Piz Buin Sun Mass</v>
      </c>
      <c r="M6324" t="str">
        <f>IF(OR(I6324="PIZ BUIN",I6324="LISTERINE"),VLOOKUP(E6324,MAPEO!C:D,2,0)&amp;" "&amp;H6324,VLOOKUP(E6324,MAPEO!C:D,2,0))</f>
        <v>Piz Buin Sun Protection Mass</v>
      </c>
      <c r="N6324" t="str">
        <f>VLOOKUP(F6324,MD!A:B,2,0)</f>
        <v>YTD 2016</v>
      </c>
    </row>
    <row r="6325" spans="1:14">
      <c r="A6325" t="s">
        <v>133</v>
      </c>
      <c r="B6325" s="4" t="s">
        <v>0</v>
      </c>
      <c r="C6325" t="s">
        <v>268</v>
      </c>
      <c r="D6325" t="s">
        <v>248</v>
      </c>
      <c r="E6325" t="s">
        <v>523</v>
      </c>
      <c r="F6325" t="s">
        <v>119</v>
      </c>
      <c r="G6325" s="3">
        <v>4463.4399999999996</v>
      </c>
      <c r="H6325" s="3" t="str">
        <f>VLOOKUP($A6325&amp;$C6325&amp;$B6325,Mapping!$C:$G,3,0)</f>
        <v>Beauty</v>
      </c>
      <c r="I6325" t="str">
        <f>VLOOKUP($A6325&amp;$C6325&amp;$B6325,Mapping!$C:$G,4,0)</f>
        <v>ROC</v>
      </c>
      <c r="J6325" t="str">
        <f t="shared" si="99"/>
        <v>RoC Cleansers</v>
      </c>
      <c r="K6325" t="str">
        <f>VLOOKUP($A6325&amp;$C6325&amp;$B6325,Mapping!$C:$G,5,0)</f>
        <v>Adult Skin Care</v>
      </c>
      <c r="L6325" t="str">
        <f>VLOOKUP(J6325&amp;H6325,Mapping!J:K,2,0)</f>
        <v>RoC Cleansers</v>
      </c>
      <c r="M6325" t="str">
        <f>IF(OR(I6325="PIZ BUIN",I6325="LISTERINE"),VLOOKUP(E6325,MAPEO!C:D,2,0)&amp;" "&amp;H6325,VLOOKUP(E6325,MAPEO!C:D,2,0))</f>
        <v>RoC Facial Cleansers</v>
      </c>
      <c r="N6325" t="str">
        <f>VLOOKUP(F6325,MD!A:B,2,0)</f>
        <v>YTD 2016</v>
      </c>
    </row>
    <row r="6326" spans="1:14">
      <c r="A6326" t="s">
        <v>133</v>
      </c>
      <c r="B6326" s="4" t="s">
        <v>0</v>
      </c>
      <c r="C6326" t="s">
        <v>268</v>
      </c>
      <c r="D6326" t="s">
        <v>248</v>
      </c>
      <c r="E6326" t="s">
        <v>757</v>
      </c>
      <c r="F6326" t="s">
        <v>119</v>
      </c>
      <c r="G6326" s="3">
        <v>3938.33</v>
      </c>
      <c r="H6326" s="3" t="str">
        <f>VLOOKUP($A6326&amp;$C6326&amp;$B6326,Mapping!$C:$G,3,0)</f>
        <v>Beauty</v>
      </c>
      <c r="I6326" t="str">
        <f>VLOOKUP($A6326&amp;$C6326&amp;$B6326,Mapping!$C:$G,4,0)</f>
        <v>ROC</v>
      </c>
      <c r="J6326" t="str">
        <f t="shared" si="99"/>
        <v>RoC Pro-Correct</v>
      </c>
      <c r="K6326" t="str">
        <f>VLOOKUP($A6326&amp;$C6326&amp;$B6326,Mapping!$C:$G,5,0)</f>
        <v>Adult Skin Care</v>
      </c>
      <c r="L6326" t="str">
        <f>VLOOKUP(J6326&amp;H6326,Mapping!J:K,2,0)</f>
        <v>ROC FACIAL ANTIEDAD</v>
      </c>
      <c r="M6326" t="str">
        <f>IF(OR(I6326="PIZ BUIN",I6326="LISTERINE"),VLOOKUP(E6326,MAPEO!C:D,2,0)&amp;" "&amp;H6326,VLOOKUP(E6326,MAPEO!C:D,2,0))</f>
        <v>RoC Facial Moisturisers</v>
      </c>
      <c r="N6326" t="str">
        <f>VLOOKUP(F6326,MD!A:B,2,0)</f>
        <v>YTD 2016</v>
      </c>
    </row>
    <row r="6327" spans="1:14">
      <c r="A6327" t="s">
        <v>133</v>
      </c>
      <c r="B6327" s="4" t="s">
        <v>0</v>
      </c>
      <c r="C6327" t="s">
        <v>268</v>
      </c>
      <c r="D6327" t="s">
        <v>248</v>
      </c>
      <c r="E6327" t="s">
        <v>758</v>
      </c>
      <c r="F6327" t="s">
        <v>119</v>
      </c>
      <c r="G6327" s="3">
        <v>3957.76</v>
      </c>
      <c r="H6327" s="3" t="str">
        <f>VLOOKUP($A6327&amp;$C6327&amp;$B6327,Mapping!$C:$G,3,0)</f>
        <v>Beauty</v>
      </c>
      <c r="I6327" t="str">
        <f>VLOOKUP($A6327&amp;$C6327&amp;$B6327,Mapping!$C:$G,4,0)</f>
        <v>ROC</v>
      </c>
      <c r="J6327" t="str">
        <f t="shared" si="99"/>
        <v>RoC Pro-Define</v>
      </c>
      <c r="K6327" t="str">
        <f>VLOOKUP($A6327&amp;$C6327&amp;$B6327,Mapping!$C:$G,5,0)</f>
        <v>Adult Skin Care</v>
      </c>
      <c r="L6327" t="str">
        <f>VLOOKUP(J6327&amp;H6327,Mapping!J:K,2,0)</f>
        <v>ROC FACIAL ANTIEDAD</v>
      </c>
      <c r="M6327" t="str">
        <f>IF(OR(I6327="PIZ BUIN",I6327="LISTERINE"),VLOOKUP(E6327,MAPEO!C:D,2,0)&amp;" "&amp;H6327,VLOOKUP(E6327,MAPEO!C:D,2,0))</f>
        <v>RoC Facial Moisturisers</v>
      </c>
      <c r="N6327" t="str">
        <f>VLOOKUP(F6327,MD!A:B,2,0)</f>
        <v>YTD 2016</v>
      </c>
    </row>
    <row r="6328" spans="1:14">
      <c r="A6328" t="s">
        <v>133</v>
      </c>
      <c r="B6328" s="4" t="s">
        <v>0</v>
      </c>
      <c r="C6328" t="s">
        <v>268</v>
      </c>
      <c r="D6328" t="s">
        <v>248</v>
      </c>
      <c r="E6328" t="s">
        <v>761</v>
      </c>
      <c r="F6328" t="s">
        <v>119</v>
      </c>
      <c r="G6328" s="3">
        <v>4181.0600000000004</v>
      </c>
      <c r="H6328" s="3" t="str">
        <f>VLOOKUP($A6328&amp;$C6328&amp;$B6328,Mapping!$C:$G,3,0)</f>
        <v>Beauty</v>
      </c>
      <c r="I6328" t="str">
        <f>VLOOKUP($A6328&amp;$C6328&amp;$B6328,Mapping!$C:$G,4,0)</f>
        <v>ROC</v>
      </c>
      <c r="J6328" t="str">
        <f t="shared" si="99"/>
        <v>RoC Pro-Renove</v>
      </c>
      <c r="K6328" t="str">
        <f>VLOOKUP($A6328&amp;$C6328&amp;$B6328,Mapping!$C:$G,5,0)</f>
        <v>Adult Skin Care</v>
      </c>
      <c r="L6328" t="str">
        <f>VLOOKUP(J6328&amp;H6328,Mapping!J:K,2,0)</f>
        <v>ROC FACIAL ANTIEDAD</v>
      </c>
      <c r="M6328" t="str">
        <f>IF(OR(I6328="PIZ BUIN",I6328="LISTERINE"),VLOOKUP(E6328,MAPEO!C:D,2,0)&amp;" "&amp;H6328,VLOOKUP(E6328,MAPEO!C:D,2,0))</f>
        <v>RoC Facial Moisturisers</v>
      </c>
      <c r="N6328" t="str">
        <f>VLOOKUP(F6328,MD!A:B,2,0)</f>
        <v>YTD 2016</v>
      </c>
    </row>
    <row r="6329" spans="1:14">
      <c r="A6329" t="s">
        <v>133</v>
      </c>
      <c r="B6329" s="4" t="s">
        <v>0</v>
      </c>
      <c r="C6329" t="s">
        <v>268</v>
      </c>
      <c r="D6329" t="s">
        <v>248</v>
      </c>
      <c r="E6329" t="s">
        <v>762</v>
      </c>
      <c r="F6329" t="s">
        <v>119</v>
      </c>
      <c r="G6329" s="3">
        <v>6049.94</v>
      </c>
      <c r="H6329" s="3" t="str">
        <f>VLOOKUP($A6329&amp;$C6329&amp;$B6329,Mapping!$C:$G,3,0)</f>
        <v>Beauty</v>
      </c>
      <c r="I6329" t="str">
        <f>VLOOKUP($A6329&amp;$C6329&amp;$B6329,Mapping!$C:$G,4,0)</f>
        <v>ROC</v>
      </c>
      <c r="J6329" t="str">
        <f t="shared" si="99"/>
        <v>RoC Pro-Sublime</v>
      </c>
      <c r="K6329" t="str">
        <f>VLOOKUP($A6329&amp;$C6329&amp;$B6329,Mapping!$C:$G,5,0)</f>
        <v>Adult Skin Care</v>
      </c>
      <c r="L6329" t="str">
        <f>VLOOKUP(J6329&amp;H6329,Mapping!J:K,2,0)</f>
        <v>ROC FACIAL ANTIEDAD</v>
      </c>
      <c r="M6329" t="str">
        <f>IF(OR(I6329="PIZ BUIN",I6329="LISTERINE"),VLOOKUP(E6329,MAPEO!C:D,2,0)&amp;" "&amp;H6329,VLOOKUP(E6329,MAPEO!C:D,2,0))</f>
        <v>RoC Facial Moisturisers</v>
      </c>
      <c r="N6329" t="str">
        <f>VLOOKUP(F6329,MD!A:B,2,0)</f>
        <v>YTD 2016</v>
      </c>
    </row>
    <row r="6330" spans="1:14">
      <c r="A6330" t="s">
        <v>133</v>
      </c>
      <c r="B6330" s="4" t="s">
        <v>0</v>
      </c>
      <c r="C6330" t="s">
        <v>268</v>
      </c>
      <c r="D6330" t="s">
        <v>458</v>
      </c>
      <c r="E6330" t="s">
        <v>771</v>
      </c>
      <c r="F6330" t="s">
        <v>119</v>
      </c>
      <c r="G6330" s="3">
        <v>2495.91</v>
      </c>
      <c r="H6330" s="3" t="str">
        <f>VLOOKUP($A6330&amp;$C6330&amp;$B6330,Mapping!$C:$G,3,0)</f>
        <v>Beauty</v>
      </c>
      <c r="I6330" t="str">
        <f>VLOOKUP($A6330&amp;$C6330&amp;$B6330,Mapping!$C:$G,4,0)</f>
        <v>ROC</v>
      </c>
      <c r="J6330" t="str">
        <f t="shared" si="99"/>
        <v>RoC Sun Care BODY</v>
      </c>
      <c r="K6330" t="str">
        <f>VLOOKUP($A6330&amp;$C6330&amp;$B6330,Mapping!$C:$G,5,0)</f>
        <v>Adult Skin Care</v>
      </c>
      <c r="L6330" t="str">
        <f>VLOOKUP(J6330&amp;H6330,Mapping!J:K,2,0)</f>
        <v>ROC SUN CARE</v>
      </c>
      <c r="M6330" t="str">
        <f>IF(OR(I6330="PIZ BUIN",I6330="LISTERINE"),VLOOKUP(E6330,MAPEO!C:D,2,0)&amp;" "&amp;H6330,VLOOKUP(E6330,MAPEO!C:D,2,0))</f>
        <v>RoC Sun Protection</v>
      </c>
      <c r="N6330" t="str">
        <f>VLOOKUP(F6330,MD!A:B,2,0)</f>
        <v>YTD 2016</v>
      </c>
    </row>
    <row r="6331" spans="1:14">
      <c r="A6331" t="s">
        <v>133</v>
      </c>
      <c r="B6331" t="s">
        <v>0</v>
      </c>
      <c r="C6331" t="s">
        <v>134</v>
      </c>
      <c r="D6331" t="s">
        <v>409</v>
      </c>
      <c r="E6331" t="s">
        <v>409</v>
      </c>
      <c r="F6331" t="s">
        <v>119</v>
      </c>
      <c r="G6331" s="3">
        <v>16166.52</v>
      </c>
      <c r="H6331" s="3" t="str">
        <f>VLOOKUP($A6331&amp;$C6331&amp;$B6331,Mapping!$C:$G,3,0)</f>
        <v>PHARMA</v>
      </c>
      <c r="I6331" t="str">
        <f>VLOOKUP($A6331&amp;$C6331&amp;$B6331,Mapping!$C:$G,4,0)</f>
        <v>Other OTC</v>
      </c>
      <c r="J6331" t="str">
        <f t="shared" si="99"/>
        <v>ALLERGY COLIRIO</v>
      </c>
      <c r="K6331" t="str">
        <f>VLOOKUP($A6331&amp;$C6331&amp;$B6331,Mapping!$C:$G,5,0)</f>
        <v>OTC</v>
      </c>
      <c r="L6331" t="str">
        <f>VLOOKUP(J6331&amp;H6331,Mapping!J:K,2,0)</f>
        <v>Alergia</v>
      </c>
      <c r="M6331" t="str">
        <f>IF(OR(I6331="PIZ BUIN",I6331="LISTERINE"),VLOOKUP(E6331,MAPEO!C:D,2,0)&amp;" "&amp;H6331,VLOOKUP(E6331,MAPEO!C:D,2,0))</f>
        <v>Reactine</v>
      </c>
      <c r="N6331" t="str">
        <f>VLOOKUP(F6331,MD!A:B,2,0)</f>
        <v>YTD 2016</v>
      </c>
    </row>
    <row r="6332" spans="1:14">
      <c r="A6332" t="s">
        <v>133</v>
      </c>
      <c r="B6332" t="s">
        <v>0</v>
      </c>
      <c r="C6332" t="s">
        <v>134</v>
      </c>
      <c r="D6332" t="s">
        <v>411</v>
      </c>
      <c r="E6332" t="s">
        <v>411</v>
      </c>
      <c r="F6332" t="s">
        <v>119</v>
      </c>
      <c r="G6332" s="3">
        <v>2650.04</v>
      </c>
      <c r="H6332" s="3" t="str">
        <f>VLOOKUP($A6332&amp;$C6332&amp;$B6332,Mapping!$C:$G,3,0)</f>
        <v>PHARMA</v>
      </c>
      <c r="I6332" t="str">
        <f>VLOOKUP($A6332&amp;$C6332&amp;$B6332,Mapping!$C:$G,4,0)</f>
        <v>Other OTC</v>
      </c>
      <c r="J6332" t="str">
        <f t="shared" si="99"/>
        <v>ALLERGY SPRAY</v>
      </c>
      <c r="K6332" t="str">
        <f>VLOOKUP($A6332&amp;$C6332&amp;$B6332,Mapping!$C:$G,5,0)</f>
        <v>OTC</v>
      </c>
      <c r="L6332" t="str">
        <f>VLOOKUP(J6332&amp;H6332,Mapping!J:K,2,0)</f>
        <v>Alergia</v>
      </c>
      <c r="M6332" t="str">
        <f>IF(OR(I6332="PIZ BUIN",I6332="LISTERINE"),VLOOKUP(E6332,MAPEO!C:D,2,0)&amp;" "&amp;H6332,VLOOKUP(E6332,MAPEO!C:D,2,0))</f>
        <v>Reactine</v>
      </c>
      <c r="N6332" t="str">
        <f>VLOOKUP(F6332,MD!A:B,2,0)</f>
        <v>YTD 2016</v>
      </c>
    </row>
    <row r="6333" spans="1:14">
      <c r="A6333" t="s">
        <v>133</v>
      </c>
      <c r="B6333" t="s">
        <v>0</v>
      </c>
      <c r="C6333" t="s">
        <v>134</v>
      </c>
      <c r="D6333" t="s">
        <v>412</v>
      </c>
      <c r="E6333" t="s">
        <v>643</v>
      </c>
      <c r="F6333" t="s">
        <v>119</v>
      </c>
      <c r="G6333" s="3">
        <v>51053.94</v>
      </c>
      <c r="H6333" s="3" t="str">
        <f>VLOOKUP($A6333&amp;$C6333&amp;$B6333,Mapping!$C:$G,3,0)</f>
        <v>PHARMA</v>
      </c>
      <c r="I6333" t="str">
        <f>VLOOKUP($A6333&amp;$C6333&amp;$B6333,Mapping!$C:$G,4,0)</f>
        <v>Other OTC</v>
      </c>
      <c r="J6333" t="str">
        <f t="shared" si="99"/>
        <v>ALLERGY TABS</v>
      </c>
      <c r="K6333" t="str">
        <f>VLOOKUP($A6333&amp;$C6333&amp;$B6333,Mapping!$C:$G,5,0)</f>
        <v>OTC</v>
      </c>
      <c r="L6333" t="str">
        <f>VLOOKUP(J6333&amp;H6333,Mapping!J:K,2,0)</f>
        <v>Alergia</v>
      </c>
      <c r="M6333" t="str">
        <f>IF(OR(I6333="PIZ BUIN",I6333="LISTERINE"),VLOOKUP(E6333,MAPEO!C:D,2,0)&amp;" "&amp;H6333,VLOOKUP(E6333,MAPEO!C:D,2,0))</f>
        <v>Reactine</v>
      </c>
      <c r="N6333" t="str">
        <f>VLOOKUP(F6333,MD!A:B,2,0)</f>
        <v>YTD 2016</v>
      </c>
    </row>
    <row r="6334" spans="1:14">
      <c r="A6334" t="s">
        <v>133</v>
      </c>
      <c r="B6334" t="s">
        <v>0</v>
      </c>
      <c r="C6334" t="s">
        <v>139</v>
      </c>
      <c r="D6334" t="s">
        <v>413</v>
      </c>
      <c r="E6334" t="s">
        <v>413</v>
      </c>
      <c r="F6334" t="s">
        <v>119</v>
      </c>
      <c r="G6334" s="3">
        <v>-41.34</v>
      </c>
      <c r="H6334" s="3" t="str">
        <f>VLOOKUP($A6334&amp;$C6334&amp;$B6334,Mapping!$C:$G,3,0)</f>
        <v>Beauty</v>
      </c>
      <c r="I6334" t="str">
        <f>VLOOKUP($A6334&amp;$C6334&amp;$B6334,Mapping!$C:$G,4,0)</f>
        <v>AVEENO</v>
      </c>
      <c r="J6334" t="str">
        <f t="shared" si="99"/>
        <v>AVEENO ADULT</v>
      </c>
      <c r="K6334" t="str">
        <f>VLOOKUP($A6334&amp;$C6334&amp;$B6334,Mapping!$C:$G,5,0)</f>
        <v>Adult Skin Care</v>
      </c>
      <c r="L6334" t="str">
        <f>VLOOKUP(J6334&amp;H6334,Mapping!J:K,2,0)</f>
        <v>Aveeno</v>
      </c>
      <c r="M6334" t="str">
        <f>IF(OR(I6334="PIZ BUIN",I6334="LISTERINE"),VLOOKUP(E6334,MAPEO!C:D,2,0)&amp;" "&amp;H6334,VLOOKUP(E6334,MAPEO!C:D,2,0))</f>
        <v>Aveeno</v>
      </c>
      <c r="N6334" t="str">
        <f>VLOOKUP(F6334,MD!A:B,2,0)</f>
        <v>YTD 2016</v>
      </c>
    </row>
    <row r="6335" spans="1:14">
      <c r="A6335" t="s">
        <v>133</v>
      </c>
      <c r="B6335" t="s">
        <v>0</v>
      </c>
      <c r="C6335" t="s">
        <v>139</v>
      </c>
      <c r="D6335" t="s">
        <v>414</v>
      </c>
      <c r="E6335" t="s">
        <v>414</v>
      </c>
      <c r="F6335" t="s">
        <v>119</v>
      </c>
      <c r="G6335" s="3">
        <v>-8.7899999999999991</v>
      </c>
      <c r="H6335" s="3" t="str">
        <f>VLOOKUP($A6335&amp;$C6335&amp;$B6335,Mapping!$C:$G,3,0)</f>
        <v>Beauty</v>
      </c>
      <c r="I6335" t="str">
        <f>VLOOKUP($A6335&amp;$C6335&amp;$B6335,Mapping!$C:$G,4,0)</f>
        <v>AVEENO</v>
      </c>
      <c r="J6335" t="str">
        <f t="shared" si="99"/>
        <v>AVEENO BABY</v>
      </c>
      <c r="K6335" t="str">
        <f>VLOOKUP($A6335&amp;$C6335&amp;$B6335,Mapping!$C:$G,5,0)</f>
        <v>Adult Skin Care</v>
      </c>
      <c r="L6335" t="str">
        <f>VLOOKUP(J6335&amp;H6335,Mapping!J:K,2,0)</f>
        <v>Aveeno</v>
      </c>
      <c r="M6335" t="str">
        <f>IF(OR(I6335="PIZ BUIN",I6335="LISTERINE"),VLOOKUP(E6335,MAPEO!C:D,2,0)&amp;" "&amp;H6335,VLOOKUP(E6335,MAPEO!C:D,2,0))</f>
        <v>Aveeno</v>
      </c>
      <c r="N6335" t="str">
        <f>VLOOKUP(F6335,MD!A:B,2,0)</f>
        <v>YTD 2016</v>
      </c>
    </row>
    <row r="6336" spans="1:14">
      <c r="A6336" t="s">
        <v>133</v>
      </c>
      <c r="B6336" t="s">
        <v>0</v>
      </c>
      <c r="C6336" t="s">
        <v>144</v>
      </c>
      <c r="D6336" t="s">
        <v>415</v>
      </c>
      <c r="E6336" t="s">
        <v>415</v>
      </c>
      <c r="F6336" t="s">
        <v>119</v>
      </c>
      <c r="G6336" s="3">
        <v>-6140.18</v>
      </c>
      <c r="H6336" s="3" t="str">
        <f>VLOOKUP($A6336&amp;$C6336&amp;$B6336,Mapping!$C:$G,3,0)</f>
        <v>PHARMA</v>
      </c>
      <c r="I6336" t="str">
        <f>VLOOKUP($A6336&amp;$C6336&amp;$B6336,Mapping!$C:$G,4,0)</f>
        <v>BE-TOTAL</v>
      </c>
      <c r="J6336" t="str">
        <f t="shared" si="99"/>
        <v>BE-TOTAL ADULTO</v>
      </c>
      <c r="K6336" t="str">
        <f>VLOOKUP($A6336&amp;$C6336&amp;$B6336,Mapping!$C:$G,5,0)</f>
        <v>OTC</v>
      </c>
      <c r="L6336" t="str">
        <f>VLOOKUP(J6336&amp;H6336,Mapping!J:K,2,0)</f>
        <v>Be Total</v>
      </c>
      <c r="M6336" t="str">
        <f>IF(OR(I6336="PIZ BUIN",I6336="LISTERINE"),VLOOKUP(E6336,MAPEO!C:D,2,0)&amp;" "&amp;H6336,VLOOKUP(E6336,MAPEO!C:D,2,0))</f>
        <v>Be total</v>
      </c>
      <c r="N6336" t="str">
        <f>VLOOKUP(F6336,MD!A:B,2,0)</f>
        <v>YTD 2016</v>
      </c>
    </row>
    <row r="6337" spans="1:14">
      <c r="A6337" t="s">
        <v>133</v>
      </c>
      <c r="B6337" t="s">
        <v>0</v>
      </c>
      <c r="C6337" t="s">
        <v>144</v>
      </c>
      <c r="D6337" t="s">
        <v>417</v>
      </c>
      <c r="E6337" t="s">
        <v>417</v>
      </c>
      <c r="F6337" t="s">
        <v>119</v>
      </c>
      <c r="G6337" s="3">
        <v>-749.46</v>
      </c>
      <c r="H6337" s="3" t="str">
        <f>VLOOKUP($A6337&amp;$C6337&amp;$B6337,Mapping!$C:$G,3,0)</f>
        <v>PHARMA</v>
      </c>
      <c r="I6337" t="str">
        <f>VLOOKUP($A6337&amp;$C6337&amp;$B6337,Mapping!$C:$G,4,0)</f>
        <v>BE-TOTAL</v>
      </c>
      <c r="J6337" t="str">
        <f t="shared" si="99"/>
        <v>BE-TOTAL KIDS</v>
      </c>
      <c r="K6337" t="str">
        <f>VLOOKUP($A6337&amp;$C6337&amp;$B6337,Mapping!$C:$G,5,0)</f>
        <v>OTC</v>
      </c>
      <c r="L6337" t="str">
        <f>VLOOKUP(J6337&amp;H6337,Mapping!J:K,2,0)</f>
        <v>Be Total</v>
      </c>
      <c r="M6337" t="str">
        <f>IF(OR(I6337="PIZ BUIN",I6337="LISTERINE"),VLOOKUP(E6337,MAPEO!C:D,2,0)&amp;" "&amp;H6337,VLOOKUP(E6337,MAPEO!C:D,2,0))</f>
        <v>Be total</v>
      </c>
      <c r="N6337" t="str">
        <f>VLOOKUP(F6337,MD!A:B,2,0)</f>
        <v>YTD 2016</v>
      </c>
    </row>
    <row r="6338" spans="1:14">
      <c r="A6338" t="s">
        <v>133</v>
      </c>
      <c r="B6338" t="s">
        <v>0</v>
      </c>
      <c r="C6338" t="s">
        <v>147</v>
      </c>
      <c r="D6338" t="s">
        <v>382</v>
      </c>
      <c r="E6338" t="s">
        <v>382</v>
      </c>
      <c r="F6338" t="s">
        <v>119</v>
      </c>
      <c r="G6338" s="3">
        <v>92.32</v>
      </c>
      <c r="H6338" s="3" t="str">
        <f>VLOOKUP($A6338&amp;$C6338&amp;$B6338,Mapping!$C:$G,3,0)</f>
        <v>PHARMA</v>
      </c>
      <c r="I6338" t="str">
        <f>VLOOKUP($A6338&amp;$C6338&amp;$B6338,Mapping!$C:$G,4,0)</f>
        <v>CAREFREE</v>
      </c>
      <c r="J6338" t="str">
        <f t="shared" si="99"/>
        <v>CAREFREE P.S.</v>
      </c>
      <c r="K6338" t="str">
        <f>VLOOKUP($A6338&amp;$C6338&amp;$B6338,Mapping!$C:$G,5,0)</f>
        <v>Women Health</v>
      </c>
      <c r="L6338" t="str">
        <f>VLOOKUP(J6338&amp;H6338,Mapping!J:K,2,0)</f>
        <v>Carefree OTC</v>
      </c>
      <c r="M6338" t="str">
        <f>IF(OR(I6338="PIZ BUIN",I6338="LISTERINE"),VLOOKUP(E6338,MAPEO!C:D,2,0)&amp;" "&amp;H6338,VLOOKUP(E6338,MAPEO!C:D,2,0))</f>
        <v>Carefree</v>
      </c>
      <c r="N6338" t="str">
        <f>VLOOKUP(F6338,MD!A:B,2,0)</f>
        <v>YTD 2016</v>
      </c>
    </row>
    <row r="6339" spans="1:14">
      <c r="A6339" t="s">
        <v>133</v>
      </c>
      <c r="B6339" t="s">
        <v>0</v>
      </c>
      <c r="C6339" t="s">
        <v>159</v>
      </c>
      <c r="D6339" t="s">
        <v>419</v>
      </c>
      <c r="E6339" t="s">
        <v>647</v>
      </c>
      <c r="F6339" t="s">
        <v>119</v>
      </c>
      <c r="G6339" s="3">
        <v>31855.59</v>
      </c>
      <c r="H6339" s="3" t="str">
        <f>VLOOKUP($A6339&amp;$C6339&amp;$B6339,Mapping!$C:$G,3,0)</f>
        <v>Beauty</v>
      </c>
      <c r="I6339" t="str">
        <f>VLOOKUP($A6339&amp;$C6339&amp;$B6339,Mapping!$C:$G,4,0)</f>
        <v>COMPEED</v>
      </c>
      <c r="J6339" t="str">
        <f t="shared" si="99"/>
        <v>COMPEED BLISTER EXTREME</v>
      </c>
      <c r="K6339" t="str">
        <f>VLOOKUP($A6339&amp;$C6339&amp;$B6339,Mapping!$C:$G,5,0)</f>
        <v>Oral &amp; Topical</v>
      </c>
      <c r="L6339" t="str">
        <f>VLOOKUP(J6339&amp;H6339,Mapping!J:K,2,0)</f>
        <v>Compeed Blister</v>
      </c>
      <c r="M6339" t="str">
        <f>IF(OR(I6339="PIZ BUIN",I6339="LISTERINE"),VLOOKUP(E6339,MAPEO!C:D,2,0)&amp;" "&amp;H6339,VLOOKUP(E6339,MAPEO!C:D,2,0))</f>
        <v>Compeed Blisters</v>
      </c>
      <c r="N6339" t="str">
        <f>VLOOKUP(F6339,MD!A:B,2,0)</f>
        <v>YTD 2016</v>
      </c>
    </row>
    <row r="6340" spans="1:14">
      <c r="A6340" t="s">
        <v>133</v>
      </c>
      <c r="B6340" t="s">
        <v>0</v>
      </c>
      <c r="C6340" t="s">
        <v>159</v>
      </c>
      <c r="D6340" t="s">
        <v>419</v>
      </c>
      <c r="E6340" t="s">
        <v>648</v>
      </c>
      <c r="F6340" t="s">
        <v>119</v>
      </c>
      <c r="G6340" s="3">
        <v>205379.61</v>
      </c>
      <c r="H6340" s="3" t="str">
        <f>VLOOKUP($A6340&amp;$C6340&amp;$B6340,Mapping!$C:$G,3,0)</f>
        <v>Beauty</v>
      </c>
      <c r="I6340" t="str">
        <f>VLOOKUP($A6340&amp;$C6340&amp;$B6340,Mapping!$C:$G,4,0)</f>
        <v>COMPEED</v>
      </c>
      <c r="J6340" t="str">
        <f t="shared" si="99"/>
        <v>COMPEED BLISTER MED</v>
      </c>
      <c r="K6340" t="str">
        <f>VLOOKUP($A6340&amp;$C6340&amp;$B6340,Mapping!$C:$G,5,0)</f>
        <v>Oral &amp; Topical</v>
      </c>
      <c r="L6340" t="str">
        <f>VLOOKUP(J6340&amp;H6340,Mapping!J:K,2,0)</f>
        <v>Compeed Blister</v>
      </c>
      <c r="M6340" t="str">
        <f>IF(OR(I6340="PIZ BUIN",I6340="LISTERINE"),VLOOKUP(E6340,MAPEO!C:D,2,0)&amp;" "&amp;H6340,VLOOKUP(E6340,MAPEO!C:D,2,0))</f>
        <v>Compeed Blisters</v>
      </c>
      <c r="N6340" t="str">
        <f>VLOOKUP(F6340,MD!A:B,2,0)</f>
        <v>YTD 2016</v>
      </c>
    </row>
    <row r="6341" spans="1:14">
      <c r="A6341" t="s">
        <v>133</v>
      </c>
      <c r="B6341" t="s">
        <v>0</v>
      </c>
      <c r="C6341" t="s">
        <v>159</v>
      </c>
      <c r="D6341" t="s">
        <v>419</v>
      </c>
      <c r="E6341" t="s">
        <v>649</v>
      </c>
      <c r="F6341" t="s">
        <v>119</v>
      </c>
      <c r="G6341" s="3">
        <v>-9.8699999999999992</v>
      </c>
      <c r="H6341" s="3" t="str">
        <f>VLOOKUP($A6341&amp;$C6341&amp;$B6341,Mapping!$C:$G,3,0)</f>
        <v>Beauty</v>
      </c>
      <c r="I6341" t="str">
        <f>VLOOKUP($A6341&amp;$C6341&amp;$B6341,Mapping!$C:$G,4,0)</f>
        <v>COMPEED</v>
      </c>
      <c r="J6341" t="str">
        <f t="shared" si="99"/>
        <v>COMPEED BLISTER POS</v>
      </c>
      <c r="K6341" t="str">
        <f>VLOOKUP($A6341&amp;$C6341&amp;$B6341,Mapping!$C:$G,5,0)</f>
        <v>Oral &amp; Topical</v>
      </c>
      <c r="L6341" t="str">
        <f>VLOOKUP(J6341&amp;H6341,Mapping!J:K,2,0)</f>
        <v>Compeed Blister</v>
      </c>
      <c r="M6341" t="str">
        <f>IF(OR(I6341="PIZ BUIN",I6341="LISTERINE"),VLOOKUP(E6341,MAPEO!C:D,2,0)&amp;" "&amp;H6341,VLOOKUP(E6341,MAPEO!C:D,2,0))</f>
        <v>Compeed Blisters</v>
      </c>
      <c r="N6341" t="str">
        <f>VLOOKUP(F6341,MD!A:B,2,0)</f>
        <v>YTD 2016</v>
      </c>
    </row>
    <row r="6342" spans="1:14">
      <c r="A6342" t="s">
        <v>133</v>
      </c>
      <c r="B6342" t="s">
        <v>0</v>
      </c>
      <c r="C6342" t="s">
        <v>159</v>
      </c>
      <c r="D6342" t="s">
        <v>419</v>
      </c>
      <c r="E6342" t="s">
        <v>650</v>
      </c>
      <c r="F6342" t="s">
        <v>119</v>
      </c>
      <c r="G6342" s="3">
        <v>28708.25</v>
      </c>
      <c r="H6342" s="3" t="str">
        <f>VLOOKUP($A6342&amp;$C6342&amp;$B6342,Mapping!$C:$G,3,0)</f>
        <v>Beauty</v>
      </c>
      <c r="I6342" t="str">
        <f>VLOOKUP($A6342&amp;$C6342&amp;$B6342,Mapping!$C:$G,4,0)</f>
        <v>COMPEED</v>
      </c>
      <c r="J6342" t="str">
        <f t="shared" si="99"/>
        <v>COMPEED BLISTER SMALL</v>
      </c>
      <c r="K6342" t="str">
        <f>VLOOKUP($A6342&amp;$C6342&amp;$B6342,Mapping!$C:$G,5,0)</f>
        <v>Oral &amp; Topical</v>
      </c>
      <c r="L6342" t="str">
        <f>VLOOKUP(J6342&amp;H6342,Mapping!J:K,2,0)</f>
        <v>Compeed Blister</v>
      </c>
      <c r="M6342" t="str">
        <f>IF(OR(I6342="PIZ BUIN",I6342="LISTERINE"),VLOOKUP(E6342,MAPEO!C:D,2,0)&amp;" "&amp;H6342,VLOOKUP(E6342,MAPEO!C:D,2,0))</f>
        <v>Compeed Blisters</v>
      </c>
      <c r="N6342" t="str">
        <f>VLOOKUP(F6342,MD!A:B,2,0)</f>
        <v>YTD 2016</v>
      </c>
    </row>
    <row r="6343" spans="1:14">
      <c r="A6343" t="s">
        <v>133</v>
      </c>
      <c r="B6343" t="s">
        <v>0</v>
      </c>
      <c r="C6343" t="s">
        <v>159</v>
      </c>
      <c r="D6343" t="s">
        <v>419</v>
      </c>
      <c r="E6343" t="s">
        <v>651</v>
      </c>
      <c r="F6343" t="s">
        <v>119</v>
      </c>
      <c r="G6343" s="3">
        <v>48279.89</v>
      </c>
      <c r="H6343" s="3" t="str">
        <f>VLOOKUP($A6343&amp;$C6343&amp;$B6343,Mapping!$C:$G,3,0)</f>
        <v>Beauty</v>
      </c>
      <c r="I6343" t="str">
        <f>VLOOKUP($A6343&amp;$C6343&amp;$B6343,Mapping!$C:$G,4,0)</f>
        <v>COMPEED</v>
      </c>
      <c r="J6343" t="str">
        <f t="shared" si="99"/>
        <v>COMPEED BLISTER STICK</v>
      </c>
      <c r="K6343" t="str">
        <f>VLOOKUP($A6343&amp;$C6343&amp;$B6343,Mapping!$C:$G,5,0)</f>
        <v>Oral &amp; Topical</v>
      </c>
      <c r="L6343" t="str">
        <f>VLOOKUP(J6343&amp;H6343,Mapping!J:K,2,0)</f>
        <v>Compeed Blister</v>
      </c>
      <c r="M6343" t="str">
        <f>IF(OR(I6343="PIZ BUIN",I6343="LISTERINE"),VLOOKUP(E6343,MAPEO!C:D,2,0)&amp;" "&amp;H6343,VLOOKUP(E6343,MAPEO!C:D,2,0))</f>
        <v>Compeed Blisters</v>
      </c>
      <c r="N6343" t="str">
        <f>VLOOKUP(F6343,MD!A:B,2,0)</f>
        <v>YTD 2016</v>
      </c>
    </row>
    <row r="6344" spans="1:14">
      <c r="A6344" t="s">
        <v>133</v>
      </c>
      <c r="B6344" t="s">
        <v>0</v>
      </c>
      <c r="C6344" t="s">
        <v>159</v>
      </c>
      <c r="D6344" t="s">
        <v>419</v>
      </c>
      <c r="E6344" t="s">
        <v>652</v>
      </c>
      <c r="F6344" t="s">
        <v>119</v>
      </c>
      <c r="G6344" s="3">
        <v>44694.64</v>
      </c>
      <c r="H6344" s="3" t="str">
        <f>VLOOKUP($A6344&amp;$C6344&amp;$B6344,Mapping!$C:$G,3,0)</f>
        <v>Beauty</v>
      </c>
      <c r="I6344" t="str">
        <f>VLOOKUP($A6344&amp;$C6344&amp;$B6344,Mapping!$C:$G,4,0)</f>
        <v>COMPEED</v>
      </c>
      <c r="J6344" t="str">
        <f t="shared" si="99"/>
        <v>COMPEED BLISTER TOES</v>
      </c>
      <c r="K6344" t="str">
        <f>VLOOKUP($A6344&amp;$C6344&amp;$B6344,Mapping!$C:$G,5,0)</f>
        <v>Oral &amp; Topical</v>
      </c>
      <c r="L6344" t="str">
        <f>VLOOKUP(J6344&amp;H6344,Mapping!J:K,2,0)</f>
        <v>Compeed Blister</v>
      </c>
      <c r="M6344" t="str">
        <f>IF(OR(I6344="PIZ BUIN",I6344="LISTERINE"),VLOOKUP(E6344,MAPEO!C:D,2,0)&amp;" "&amp;H6344,VLOOKUP(E6344,MAPEO!C:D,2,0))</f>
        <v>Compeed Blisters</v>
      </c>
      <c r="N6344" t="str">
        <f>VLOOKUP(F6344,MD!A:B,2,0)</f>
        <v>YTD 2016</v>
      </c>
    </row>
    <row r="6345" spans="1:14">
      <c r="A6345" t="s">
        <v>133</v>
      </c>
      <c r="B6345" t="s">
        <v>0</v>
      </c>
      <c r="C6345" t="s">
        <v>159</v>
      </c>
      <c r="D6345" t="s">
        <v>420</v>
      </c>
      <c r="E6345" t="s">
        <v>653</v>
      </c>
      <c r="F6345" t="s">
        <v>119</v>
      </c>
      <c r="G6345" s="3">
        <v>-127.29</v>
      </c>
      <c r="H6345" s="3" t="str">
        <f>VLOOKUP($A6345&amp;$C6345&amp;$B6345,Mapping!$C:$G,3,0)</f>
        <v>Beauty</v>
      </c>
      <c r="I6345" t="str">
        <f>VLOOKUP($A6345&amp;$C6345&amp;$B6345,Mapping!$C:$G,4,0)</f>
        <v>COMPEED</v>
      </c>
      <c r="J6345" t="str">
        <f t="shared" si="99"/>
        <v>COMPEED CORN BIG</v>
      </c>
      <c r="K6345" t="str">
        <f>VLOOKUP($A6345&amp;$C6345&amp;$B6345,Mapping!$C:$G,5,0)</f>
        <v>Oral &amp; Topical</v>
      </c>
      <c r="L6345" t="str">
        <f>VLOOKUP(J6345&amp;H6345,Mapping!J:K,2,0)</f>
        <v>Compeed Corn</v>
      </c>
      <c r="M6345" t="str">
        <f>IF(OR(I6345="PIZ BUIN",I6345="LISTERINE"),VLOOKUP(E6345,MAPEO!C:D,2,0)&amp;" "&amp;H6345,VLOOKUP(E6345,MAPEO!C:D,2,0))</f>
        <v>Compeed Corns</v>
      </c>
      <c r="N6345" t="str">
        <f>VLOOKUP(F6345,MD!A:B,2,0)</f>
        <v>YTD 2016</v>
      </c>
    </row>
    <row r="6346" spans="1:14">
      <c r="A6346" t="s">
        <v>133</v>
      </c>
      <c r="B6346" t="s">
        <v>0</v>
      </c>
      <c r="C6346" t="s">
        <v>159</v>
      </c>
      <c r="D6346" t="s">
        <v>420</v>
      </c>
      <c r="E6346" t="s">
        <v>655</v>
      </c>
      <c r="F6346" t="s">
        <v>119</v>
      </c>
      <c r="G6346" s="3">
        <v>91461.81</v>
      </c>
      <c r="H6346" s="3" t="str">
        <f>VLOOKUP($A6346&amp;$C6346&amp;$B6346,Mapping!$C:$G,3,0)</f>
        <v>Beauty</v>
      </c>
      <c r="I6346" t="str">
        <f>VLOOKUP($A6346&amp;$C6346&amp;$B6346,Mapping!$C:$G,4,0)</f>
        <v>COMPEED</v>
      </c>
      <c r="J6346" t="str">
        <f t="shared" si="99"/>
        <v>COMPEED CORN MEDIUM</v>
      </c>
      <c r="K6346" t="str">
        <f>VLOOKUP($A6346&amp;$C6346&amp;$B6346,Mapping!$C:$G,5,0)</f>
        <v>Oral &amp; Topical</v>
      </c>
      <c r="L6346" t="str">
        <f>VLOOKUP(J6346&amp;H6346,Mapping!J:K,2,0)</f>
        <v>Compeed Corn</v>
      </c>
      <c r="M6346" t="str">
        <f>IF(OR(I6346="PIZ BUIN",I6346="LISTERINE"),VLOOKUP(E6346,MAPEO!C:D,2,0)&amp;" "&amp;H6346,VLOOKUP(E6346,MAPEO!C:D,2,0))</f>
        <v>Compeed Corns</v>
      </c>
      <c r="N6346" t="str">
        <f>VLOOKUP(F6346,MD!A:B,2,0)</f>
        <v>YTD 2016</v>
      </c>
    </row>
    <row r="6347" spans="1:14">
      <c r="A6347" t="s">
        <v>133</v>
      </c>
      <c r="B6347" t="s">
        <v>0</v>
      </c>
      <c r="C6347" t="s">
        <v>159</v>
      </c>
      <c r="D6347" t="s">
        <v>420</v>
      </c>
      <c r="E6347" t="s">
        <v>656</v>
      </c>
      <c r="F6347" t="s">
        <v>119</v>
      </c>
      <c r="G6347" s="3">
        <v>11825.41</v>
      </c>
      <c r="H6347" s="3" t="str">
        <f>VLOOKUP($A6347&amp;$C6347&amp;$B6347,Mapping!$C:$G,3,0)</f>
        <v>Beauty</v>
      </c>
      <c r="I6347" t="str">
        <f>VLOOKUP($A6347&amp;$C6347&amp;$B6347,Mapping!$C:$G,4,0)</f>
        <v>COMPEED</v>
      </c>
      <c r="J6347" t="str">
        <f t="shared" si="99"/>
        <v>COMPEED CORN TOES</v>
      </c>
      <c r="K6347" t="str">
        <f>VLOOKUP($A6347&amp;$C6347&amp;$B6347,Mapping!$C:$G,5,0)</f>
        <v>Oral &amp; Topical</v>
      </c>
      <c r="L6347" t="str">
        <f>VLOOKUP(J6347&amp;H6347,Mapping!J:K,2,0)</f>
        <v>Compeed Corn</v>
      </c>
      <c r="M6347" t="str">
        <f>IF(OR(I6347="PIZ BUIN",I6347="LISTERINE"),VLOOKUP(E6347,MAPEO!C:D,2,0)&amp;" "&amp;H6347,VLOOKUP(E6347,MAPEO!C:D,2,0))</f>
        <v>Compeed Corns</v>
      </c>
      <c r="N6347" t="str">
        <f>VLOOKUP(F6347,MD!A:B,2,0)</f>
        <v>YTD 2016</v>
      </c>
    </row>
    <row r="6348" spans="1:14">
      <c r="A6348" t="s">
        <v>133</v>
      </c>
      <c r="B6348" t="s">
        <v>0</v>
      </c>
      <c r="C6348" t="s">
        <v>159</v>
      </c>
      <c r="D6348" t="s">
        <v>422</v>
      </c>
      <c r="E6348" t="s">
        <v>422</v>
      </c>
      <c r="F6348" t="s">
        <v>119</v>
      </c>
      <c r="G6348" s="3">
        <v>136011.54999999999</v>
      </c>
      <c r="H6348" s="3" t="str">
        <f>VLOOKUP($A6348&amp;$C6348&amp;$B6348,Mapping!$C:$G,3,0)</f>
        <v>Beauty</v>
      </c>
      <c r="I6348" t="str">
        <f>VLOOKUP($A6348&amp;$C6348&amp;$B6348,Mapping!$C:$G,4,0)</f>
        <v>COMPEED</v>
      </c>
      <c r="J6348" t="str">
        <f t="shared" si="99"/>
        <v>COMPEED LIP CARE</v>
      </c>
      <c r="K6348" t="str">
        <f>VLOOKUP($A6348&amp;$C6348&amp;$B6348,Mapping!$C:$G,5,0)</f>
        <v>Oral &amp; Topical</v>
      </c>
      <c r="L6348" t="str">
        <f>VLOOKUP(J6348&amp;H6348,Mapping!J:K,2,0)</f>
        <v>Compeed Lip Care</v>
      </c>
      <c r="M6348" t="str">
        <f>IF(OR(I6348="PIZ BUIN",I6348="LISTERINE"),VLOOKUP(E6348,MAPEO!C:D,2,0)&amp;" "&amp;H6348,VLOOKUP(E6348,MAPEO!C:D,2,0))</f>
        <v>Compeed Anti-viral Lip Care</v>
      </c>
      <c r="N6348" t="str">
        <f>VLOOKUP(F6348,MD!A:B,2,0)</f>
        <v>YTD 2016</v>
      </c>
    </row>
    <row r="6349" spans="1:14">
      <c r="A6349" t="s">
        <v>133</v>
      </c>
      <c r="B6349" t="s">
        <v>0</v>
      </c>
      <c r="C6349" t="s">
        <v>159</v>
      </c>
      <c r="D6349" t="s">
        <v>422</v>
      </c>
      <c r="E6349" t="s">
        <v>658</v>
      </c>
      <c r="F6349" t="s">
        <v>119</v>
      </c>
      <c r="G6349" s="3">
        <v>-10.75</v>
      </c>
      <c r="H6349" s="3" t="str">
        <f>VLOOKUP($A6349&amp;$C6349&amp;$B6349,Mapping!$C:$G,3,0)</f>
        <v>Beauty</v>
      </c>
      <c r="I6349" t="str">
        <f>VLOOKUP($A6349&amp;$C6349&amp;$B6349,Mapping!$C:$G,4,0)</f>
        <v>COMPEED</v>
      </c>
      <c r="J6349" t="str">
        <f t="shared" si="99"/>
        <v>COMPEED LIP CARE NOCHE</v>
      </c>
      <c r="K6349" t="str">
        <f>VLOOKUP($A6349&amp;$C6349&amp;$B6349,Mapping!$C:$G,5,0)</f>
        <v>Oral &amp; Topical</v>
      </c>
      <c r="L6349" t="str">
        <f>VLOOKUP(J6349&amp;H6349,Mapping!J:K,2,0)</f>
        <v>Compeed Lip Care</v>
      </c>
      <c r="M6349" t="str">
        <f>IF(OR(I6349="PIZ BUIN",I6349="LISTERINE"),VLOOKUP(E6349,MAPEO!C:D,2,0)&amp;" "&amp;H6349,VLOOKUP(E6349,MAPEO!C:D,2,0))</f>
        <v>Compeed Anti-viral Lip Care</v>
      </c>
      <c r="N6349" t="str">
        <f>VLOOKUP(F6349,MD!A:B,2,0)</f>
        <v>YTD 2016</v>
      </c>
    </row>
    <row r="6350" spans="1:14">
      <c r="A6350" t="s">
        <v>133</v>
      </c>
      <c r="B6350" t="s">
        <v>0</v>
      </c>
      <c r="C6350" t="s">
        <v>159</v>
      </c>
      <c r="D6350" t="s">
        <v>423</v>
      </c>
      <c r="E6350" t="s">
        <v>659</v>
      </c>
      <c r="F6350" t="s">
        <v>119</v>
      </c>
      <c r="G6350" s="3">
        <v>-35.479999999999997</v>
      </c>
      <c r="H6350" s="3" t="str">
        <f>VLOOKUP($A6350&amp;$C6350&amp;$B6350,Mapping!$C:$G,3,0)</f>
        <v>Beauty</v>
      </c>
      <c r="I6350" t="str">
        <f>VLOOKUP($A6350&amp;$C6350&amp;$B6350,Mapping!$C:$G,4,0)</f>
        <v>COMPEED</v>
      </c>
      <c r="J6350" t="str">
        <f t="shared" si="99"/>
        <v>COMPEED PLANTILLAS</v>
      </c>
      <c r="K6350" t="str">
        <f>VLOOKUP($A6350&amp;$C6350&amp;$B6350,Mapping!$C:$G,5,0)</f>
        <v>Oral &amp; Topical</v>
      </c>
      <c r="L6350" t="str">
        <f>VLOOKUP(J6350&amp;H6350,Mapping!J:K,2,0)</f>
        <v>Other Compeed Foot Care</v>
      </c>
      <c r="M6350" t="str">
        <f>IF(OR(I6350="PIZ BUIN",I6350="LISTERINE"),VLOOKUP(E6350,MAPEO!C:D,2,0)&amp;" "&amp;H6350,VLOOKUP(E6350,MAPEO!C:D,2,0))</f>
        <v>Compeed Others</v>
      </c>
      <c r="N6350" t="str">
        <f>VLOOKUP(F6350,MD!A:B,2,0)</f>
        <v>YTD 2016</v>
      </c>
    </row>
    <row r="6351" spans="1:14">
      <c r="A6351" t="s">
        <v>133</v>
      </c>
      <c r="B6351" t="s">
        <v>0</v>
      </c>
      <c r="C6351" t="s">
        <v>159</v>
      </c>
      <c r="D6351" t="s">
        <v>423</v>
      </c>
      <c r="E6351" t="s">
        <v>660</v>
      </c>
      <c r="F6351" t="s">
        <v>119</v>
      </c>
      <c r="G6351" s="3">
        <v>-129.6</v>
      </c>
      <c r="H6351" s="3" t="str">
        <f>VLOOKUP($A6351&amp;$C6351&amp;$B6351,Mapping!$C:$G,3,0)</f>
        <v>Beauty</v>
      </c>
      <c r="I6351" t="str">
        <f>VLOOKUP($A6351&amp;$C6351&amp;$B6351,Mapping!$C:$G,4,0)</f>
        <v>COMPEED</v>
      </c>
      <c r="J6351" t="str">
        <f t="shared" si="99"/>
        <v>CREMA PIES</v>
      </c>
      <c r="K6351" t="str">
        <f>VLOOKUP($A6351&amp;$C6351&amp;$B6351,Mapping!$C:$G,5,0)</f>
        <v>Oral &amp; Topical</v>
      </c>
      <c r="L6351" t="str">
        <f>VLOOKUP(J6351&amp;H6351,Mapping!J:K,2,0)</f>
        <v>Other Compeed Foot Care</v>
      </c>
      <c r="M6351" t="str">
        <f>IF(OR(I6351="PIZ BUIN",I6351="LISTERINE"),VLOOKUP(E6351,MAPEO!C:D,2,0)&amp;" "&amp;H6351,VLOOKUP(E6351,MAPEO!C:D,2,0))</f>
        <v>Compeed Others</v>
      </c>
      <c r="N6351" t="str">
        <f>VLOOKUP(F6351,MD!A:B,2,0)</f>
        <v>YTD 2016</v>
      </c>
    </row>
    <row r="6352" spans="1:14">
      <c r="A6352" t="s">
        <v>133</v>
      </c>
      <c r="B6352" t="s">
        <v>0</v>
      </c>
      <c r="C6352" t="s">
        <v>159</v>
      </c>
      <c r="D6352" t="s">
        <v>423</v>
      </c>
      <c r="E6352" t="s">
        <v>661</v>
      </c>
      <c r="F6352" t="s">
        <v>119</v>
      </c>
      <c r="G6352" s="3">
        <v>28714.17</v>
      </c>
      <c r="H6352" s="3" t="str">
        <f>VLOOKUP($A6352&amp;$C6352&amp;$B6352,Mapping!$C:$G,3,0)</f>
        <v>Beauty</v>
      </c>
      <c r="I6352" t="str">
        <f>VLOOKUP($A6352&amp;$C6352&amp;$B6352,Mapping!$C:$G,4,0)</f>
        <v>COMPEED</v>
      </c>
      <c r="J6352" t="str">
        <f t="shared" si="99"/>
        <v>DUREZAS</v>
      </c>
      <c r="K6352" t="str">
        <f>VLOOKUP($A6352&amp;$C6352&amp;$B6352,Mapping!$C:$G,5,0)</f>
        <v>Oral &amp; Topical</v>
      </c>
      <c r="L6352" t="str">
        <f>VLOOKUP(J6352&amp;H6352,Mapping!J:K,2,0)</f>
        <v>Compeed Callous</v>
      </c>
      <c r="M6352" t="str">
        <f>IF(OR(I6352="PIZ BUIN",I6352="LISTERINE"),VLOOKUP(E6352,MAPEO!C:D,2,0)&amp;" "&amp;H6352,VLOOKUP(E6352,MAPEO!C:D,2,0))</f>
        <v>Compeed Callous</v>
      </c>
      <c r="N6352" t="str">
        <f>VLOOKUP(F6352,MD!A:B,2,0)</f>
        <v>YTD 2016</v>
      </c>
    </row>
    <row r="6353" spans="1:14">
      <c r="A6353" t="s">
        <v>133</v>
      </c>
      <c r="B6353" t="s">
        <v>0</v>
      </c>
      <c r="C6353" t="s">
        <v>159</v>
      </c>
      <c r="D6353" t="s">
        <v>423</v>
      </c>
      <c r="E6353" t="s">
        <v>662</v>
      </c>
      <c r="F6353" t="s">
        <v>119</v>
      </c>
      <c r="G6353" s="3">
        <v>18007.7</v>
      </c>
      <c r="H6353" s="3" t="str">
        <f>VLOOKUP($A6353&amp;$C6353&amp;$B6353,Mapping!$C:$G,3,0)</f>
        <v>Beauty</v>
      </c>
      <c r="I6353" t="str">
        <f>VLOOKUP($A6353&amp;$C6353&amp;$B6353,Mapping!$C:$G,4,0)</f>
        <v>COMPEED</v>
      </c>
      <c r="J6353" t="str">
        <f t="shared" si="99"/>
        <v>OTHER COMPEED FOOT CARE BUNION</v>
      </c>
      <c r="K6353" t="str">
        <f>VLOOKUP($A6353&amp;$C6353&amp;$B6353,Mapping!$C:$G,5,0)</f>
        <v>Oral &amp; Topical</v>
      </c>
      <c r="L6353" t="str">
        <f>VLOOKUP(J6353&amp;H6353,Mapping!J:K,2,0)</f>
        <v>Compeed Bunions</v>
      </c>
      <c r="M6353" t="str">
        <f>IF(OR(I6353="PIZ BUIN",I6353="LISTERINE"),VLOOKUP(E6353,MAPEO!C:D,2,0)&amp;" "&amp;H6353,VLOOKUP(E6353,MAPEO!C:D,2,0))</f>
        <v>Compeed Bunions</v>
      </c>
      <c r="N6353" t="str">
        <f>VLOOKUP(F6353,MD!A:B,2,0)</f>
        <v>YTD 2016</v>
      </c>
    </row>
    <row r="6354" spans="1:14">
      <c r="A6354" t="s">
        <v>133</v>
      </c>
      <c r="B6354" t="s">
        <v>0</v>
      </c>
      <c r="C6354" t="s">
        <v>159</v>
      </c>
      <c r="D6354" t="s">
        <v>423</v>
      </c>
      <c r="E6354" t="s">
        <v>663</v>
      </c>
      <c r="F6354" t="s">
        <v>119</v>
      </c>
      <c r="G6354" s="3">
        <v>-463.32</v>
      </c>
      <c r="H6354" s="3" t="str">
        <f>VLOOKUP($A6354&amp;$C6354&amp;$B6354,Mapping!$C:$G,3,0)</f>
        <v>Beauty</v>
      </c>
      <c r="I6354" t="str">
        <f>VLOOKUP($A6354&amp;$C6354&amp;$B6354,Mapping!$C:$G,4,0)</f>
        <v>COMPEED</v>
      </c>
      <c r="J6354" t="str">
        <f t="shared" si="99"/>
        <v>OTHER COMPEED FOOT CARE CRACK</v>
      </c>
      <c r="K6354" t="str">
        <f>VLOOKUP($A6354&amp;$C6354&amp;$B6354,Mapping!$C:$G,5,0)</f>
        <v>Oral &amp; Topical</v>
      </c>
      <c r="L6354" t="str">
        <f>VLOOKUP(J6354&amp;H6354,Mapping!J:K,2,0)</f>
        <v>Other Compeed Foot Care</v>
      </c>
      <c r="M6354" t="str">
        <f>IF(OR(I6354="PIZ BUIN",I6354="LISTERINE"),VLOOKUP(E6354,MAPEO!C:D,2,0)&amp;" "&amp;H6354,VLOOKUP(E6354,MAPEO!C:D,2,0))</f>
        <v>Compeed Others</v>
      </c>
      <c r="N6354" t="str">
        <f>VLOOKUP(F6354,MD!A:B,2,0)</f>
        <v>YTD 2016</v>
      </c>
    </row>
    <row r="6355" spans="1:14">
      <c r="A6355" t="s">
        <v>133</v>
      </c>
      <c r="B6355" t="s">
        <v>0</v>
      </c>
      <c r="C6355" t="s">
        <v>163</v>
      </c>
      <c r="D6355" t="s">
        <v>163</v>
      </c>
      <c r="E6355" t="s">
        <v>163</v>
      </c>
      <c r="F6355" t="s">
        <v>119</v>
      </c>
      <c r="G6355" s="3">
        <v>8621.8799999999992</v>
      </c>
      <c r="H6355" s="3" t="str">
        <f>VLOOKUP($A6355&amp;$C6355&amp;$B6355,Mapping!$C:$G,3,0)</f>
        <v>PHARMA</v>
      </c>
      <c r="I6355" t="str">
        <f>VLOOKUP($A6355&amp;$C6355&amp;$B6355,Mapping!$C:$G,4,0)</f>
        <v>DOCTRIL</v>
      </c>
      <c r="J6355" t="str">
        <f t="shared" si="99"/>
        <v>DOCTRIL</v>
      </c>
      <c r="K6355" t="str">
        <f>VLOOKUP($A6355&amp;$C6355&amp;$B6355,Mapping!$C:$G,5,0)</f>
        <v>OTC</v>
      </c>
      <c r="L6355" t="str">
        <f>VLOOKUP(J6355&amp;H6355,Mapping!J:K,2,0)</f>
        <v>Doctril</v>
      </c>
      <c r="M6355" t="str">
        <f>IF(OR(I6355="PIZ BUIN",I6355="LISTERINE"),VLOOKUP(E6355,MAPEO!C:D,2,0)&amp;" "&amp;H6355,VLOOKUP(E6355,MAPEO!C:D,2,0))</f>
        <v>Doctril</v>
      </c>
      <c r="N6355" t="str">
        <f>VLOOKUP(F6355,MD!A:B,2,0)</f>
        <v>YTD 2016</v>
      </c>
    </row>
    <row r="6356" spans="1:14">
      <c r="A6356" t="s">
        <v>133</v>
      </c>
      <c r="B6356" t="s">
        <v>0</v>
      </c>
      <c r="C6356" t="s">
        <v>169</v>
      </c>
      <c r="D6356" t="s">
        <v>424</v>
      </c>
      <c r="E6356" t="s">
        <v>424</v>
      </c>
      <c r="F6356" t="s">
        <v>119</v>
      </c>
      <c r="G6356" s="3">
        <v>709327.34</v>
      </c>
      <c r="H6356" s="3" t="str">
        <f>VLOOKUP($A6356&amp;$C6356&amp;$B6356,Mapping!$C:$G,3,0)</f>
        <v>PHARMA</v>
      </c>
      <c r="I6356" t="str">
        <f>VLOOKUP($A6356&amp;$C6356&amp;$B6356,Mapping!$C:$G,4,0)</f>
        <v>FRENADOL</v>
      </c>
      <c r="J6356" t="str">
        <f t="shared" si="99"/>
        <v>FRENADOL COMPLEX</v>
      </c>
      <c r="K6356" t="str">
        <f>VLOOKUP($A6356&amp;$C6356&amp;$B6356,Mapping!$C:$G,5,0)</f>
        <v>OTC</v>
      </c>
      <c r="L6356" t="str">
        <f>VLOOKUP(J6356&amp;H6356,Mapping!J:K,2,0)</f>
        <v>Frenadol Complex</v>
      </c>
      <c r="M6356" t="str">
        <f>IF(OR(I6356="PIZ BUIN",I6356="LISTERINE"),VLOOKUP(E6356,MAPEO!C:D,2,0)&amp;" "&amp;H6356,VLOOKUP(E6356,MAPEO!C:D,2,0))</f>
        <v>Frenadol</v>
      </c>
      <c r="N6356" t="str">
        <f>VLOOKUP(F6356,MD!A:B,2,0)</f>
        <v>YTD 2016</v>
      </c>
    </row>
    <row r="6357" spans="1:14">
      <c r="A6357" t="s">
        <v>133</v>
      </c>
      <c r="B6357" t="s">
        <v>0</v>
      </c>
      <c r="C6357" t="s">
        <v>169</v>
      </c>
      <c r="D6357" t="s">
        <v>425</v>
      </c>
      <c r="E6357" t="s">
        <v>425</v>
      </c>
      <c r="F6357" t="s">
        <v>119</v>
      </c>
      <c r="G6357" s="3">
        <v>237662.89</v>
      </c>
      <c r="H6357" s="3" t="str">
        <f>VLOOKUP($A6357&amp;$C6357&amp;$B6357,Mapping!$C:$G,3,0)</f>
        <v>PHARMA</v>
      </c>
      <c r="I6357" t="str">
        <f>VLOOKUP($A6357&amp;$C6357&amp;$B6357,Mapping!$C:$G,4,0)</f>
        <v>FRENADOL</v>
      </c>
      <c r="J6357" t="str">
        <f t="shared" si="99"/>
        <v>FRENADOL DESCONGESTIVO</v>
      </c>
      <c r="K6357" t="str">
        <f>VLOOKUP($A6357&amp;$C6357&amp;$B6357,Mapping!$C:$G,5,0)</f>
        <v>OTC</v>
      </c>
      <c r="L6357" t="str">
        <f>VLOOKUP(J6357&amp;H6357,Mapping!J:K,2,0)</f>
        <v>Frenadol PS</v>
      </c>
      <c r="M6357" t="str">
        <f>IF(OR(I6357="PIZ BUIN",I6357="LISTERINE"),VLOOKUP(E6357,MAPEO!C:D,2,0)&amp;" "&amp;H6357,VLOOKUP(E6357,MAPEO!C:D,2,0))</f>
        <v>Frenadol</v>
      </c>
      <c r="N6357" t="str">
        <f>VLOOKUP(F6357,MD!A:B,2,0)</f>
        <v>YTD 2016</v>
      </c>
    </row>
    <row r="6358" spans="1:14">
      <c r="A6358" t="s">
        <v>133</v>
      </c>
      <c r="B6358" t="s">
        <v>0</v>
      </c>
      <c r="C6358" t="s">
        <v>169</v>
      </c>
      <c r="D6358" t="s">
        <v>426</v>
      </c>
      <c r="E6358" t="s">
        <v>426</v>
      </c>
      <c r="F6358" t="s">
        <v>119</v>
      </c>
      <c r="G6358" s="3">
        <v>11105.29</v>
      </c>
      <c r="H6358" s="3" t="str">
        <f>VLOOKUP($A6358&amp;$C6358&amp;$B6358,Mapping!$C:$G,3,0)</f>
        <v>PHARMA</v>
      </c>
      <c r="I6358" t="str">
        <f>VLOOKUP($A6358&amp;$C6358&amp;$B6358,Mapping!$C:$G,4,0)</f>
        <v>FRENADOL</v>
      </c>
      <c r="J6358" t="str">
        <f t="shared" si="99"/>
        <v>FRENADOL EFERVERSCENTE</v>
      </c>
      <c r="K6358" t="str">
        <f>VLOOKUP($A6358&amp;$C6358&amp;$B6358,Mapping!$C:$G,5,0)</f>
        <v>OTC</v>
      </c>
      <c r="L6358" t="str">
        <f>VLOOKUP(J6358&amp;H6358,Mapping!J:K,2,0)</f>
        <v>Frenadol Others</v>
      </c>
      <c r="M6358" t="str">
        <f>IF(OR(I6358="PIZ BUIN",I6358="LISTERINE"),VLOOKUP(E6358,MAPEO!C:D,2,0)&amp;" "&amp;H6358,VLOOKUP(E6358,MAPEO!C:D,2,0))</f>
        <v>Frenadol</v>
      </c>
      <c r="N6358" t="str">
        <f>VLOOKUP(F6358,MD!A:B,2,0)</f>
        <v>YTD 2016</v>
      </c>
    </row>
    <row r="6359" spans="1:14">
      <c r="A6359" t="s">
        <v>133</v>
      </c>
      <c r="B6359" t="s">
        <v>0</v>
      </c>
      <c r="C6359" t="s">
        <v>169</v>
      </c>
      <c r="D6359" t="s">
        <v>427</v>
      </c>
      <c r="E6359" t="s">
        <v>427</v>
      </c>
      <c r="F6359" t="s">
        <v>119</v>
      </c>
      <c r="G6359" s="3">
        <v>105002.91</v>
      </c>
      <c r="H6359" s="3" t="str">
        <f>VLOOKUP($A6359&amp;$C6359&amp;$B6359,Mapping!$C:$G,3,0)</f>
        <v>PHARMA</v>
      </c>
      <c r="I6359" t="str">
        <f>VLOOKUP($A6359&amp;$C6359&amp;$B6359,Mapping!$C:$G,4,0)</f>
        <v>FRENADOL</v>
      </c>
      <c r="J6359" t="str">
        <f t="shared" si="99"/>
        <v>FRENADOL FORTE</v>
      </c>
      <c r="K6359" t="str">
        <f>VLOOKUP($A6359&amp;$C6359&amp;$B6359,Mapping!$C:$G,5,0)</f>
        <v>OTC</v>
      </c>
      <c r="L6359" t="str">
        <f>VLOOKUP(J6359&amp;H6359,Mapping!J:K,2,0)</f>
        <v>Frenadol Others</v>
      </c>
      <c r="M6359" t="str">
        <f>IF(OR(I6359="PIZ BUIN",I6359="LISTERINE"),VLOOKUP(E6359,MAPEO!C:D,2,0)&amp;" "&amp;H6359,VLOOKUP(E6359,MAPEO!C:D,2,0))</f>
        <v>Frenadol</v>
      </c>
      <c r="N6359" t="str">
        <f>VLOOKUP(F6359,MD!A:B,2,0)</f>
        <v>YTD 2016</v>
      </c>
    </row>
    <row r="6360" spans="1:14">
      <c r="A6360" t="s">
        <v>133</v>
      </c>
      <c r="B6360" t="s">
        <v>0</v>
      </c>
      <c r="C6360" t="s">
        <v>169</v>
      </c>
      <c r="D6360" t="s">
        <v>428</v>
      </c>
      <c r="E6360" t="s">
        <v>428</v>
      </c>
      <c r="F6360" t="s">
        <v>119</v>
      </c>
      <c r="G6360" s="3">
        <v>-8486.89</v>
      </c>
      <c r="H6360" s="3" t="str">
        <f>VLOOKUP($A6360&amp;$C6360&amp;$B6360,Mapping!$C:$G,3,0)</f>
        <v>PHARMA</v>
      </c>
      <c r="I6360" t="str">
        <f>VLOOKUP($A6360&amp;$C6360&amp;$B6360,Mapping!$C:$G,4,0)</f>
        <v>FRENADOL</v>
      </c>
      <c r="J6360" t="str">
        <f t="shared" si="99"/>
        <v>FRENADOL HOT LEMON</v>
      </c>
      <c r="K6360" t="str">
        <f>VLOOKUP($A6360&amp;$C6360&amp;$B6360,Mapping!$C:$G,5,0)</f>
        <v>OTC</v>
      </c>
      <c r="L6360" t="str">
        <f>VLOOKUP(J6360&amp;H6360,Mapping!J:K,2,0)</f>
        <v>Frenadol Others</v>
      </c>
      <c r="M6360" t="str">
        <f>IF(OR(I6360="PIZ BUIN",I6360="LISTERINE"),VLOOKUP(E6360,MAPEO!C:D,2,0)&amp;" "&amp;H6360,VLOOKUP(E6360,MAPEO!C:D,2,0))</f>
        <v>Frenadol</v>
      </c>
      <c r="N6360" t="str">
        <f>VLOOKUP(F6360,MD!A:B,2,0)</f>
        <v>YTD 2016</v>
      </c>
    </row>
    <row r="6361" spans="1:14">
      <c r="A6361" t="s">
        <v>133</v>
      </c>
      <c r="B6361" t="s">
        <v>0</v>
      </c>
      <c r="C6361" t="s">
        <v>169</v>
      </c>
      <c r="D6361" t="s">
        <v>429</v>
      </c>
      <c r="E6361" t="s">
        <v>429</v>
      </c>
      <c r="F6361" t="s">
        <v>119</v>
      </c>
      <c r="G6361" s="3">
        <v>31726.91</v>
      </c>
      <c r="H6361" s="3" t="str">
        <f>VLOOKUP($A6361&amp;$C6361&amp;$B6361,Mapping!$C:$G,3,0)</f>
        <v>PHARMA</v>
      </c>
      <c r="I6361" t="str">
        <f>VLOOKUP($A6361&amp;$C6361&amp;$B6361,Mapping!$C:$G,4,0)</f>
        <v>FRENADOL</v>
      </c>
      <c r="J6361" t="str">
        <f t="shared" si="99"/>
        <v>FRENADOL JUNIOR</v>
      </c>
      <c r="K6361" t="str">
        <f>VLOOKUP($A6361&amp;$C6361&amp;$B6361,Mapping!$C:$G,5,0)</f>
        <v>OTC</v>
      </c>
      <c r="L6361" t="str">
        <f>VLOOKUP(J6361&amp;H6361,Mapping!J:K,2,0)</f>
        <v>Frenadol Others</v>
      </c>
      <c r="M6361" t="str">
        <f>IF(OR(I6361="PIZ BUIN",I6361="LISTERINE"),VLOOKUP(E6361,MAPEO!C:D,2,0)&amp;" "&amp;H6361,VLOOKUP(E6361,MAPEO!C:D,2,0))</f>
        <v>Frenadol</v>
      </c>
      <c r="N6361" t="str">
        <f>VLOOKUP(F6361,MD!A:B,2,0)</f>
        <v>YTD 2016</v>
      </c>
    </row>
    <row r="6362" spans="1:14">
      <c r="A6362" t="s">
        <v>133</v>
      </c>
      <c r="B6362" t="s">
        <v>0</v>
      </c>
      <c r="C6362" t="s">
        <v>172</v>
      </c>
      <c r="D6362" t="s">
        <v>172</v>
      </c>
      <c r="E6362" t="s">
        <v>172</v>
      </c>
      <c r="F6362" t="s">
        <v>119</v>
      </c>
      <c r="G6362" s="3">
        <v>3785.69</v>
      </c>
      <c r="H6362" s="3" t="str">
        <f>VLOOKUP($A6362&amp;$C6362&amp;$B6362,Mapping!$C:$G,3,0)</f>
        <v>PHARMA</v>
      </c>
      <c r="I6362" t="str">
        <f>VLOOKUP($A6362&amp;$C6362&amp;$B6362,Mapping!$C:$G,4,0)</f>
        <v>FRENAGAR</v>
      </c>
      <c r="J6362" t="str">
        <f t="shared" si="99"/>
        <v>FRENAGAR</v>
      </c>
      <c r="K6362" t="str">
        <f>VLOOKUP($A6362&amp;$C6362&amp;$B6362,Mapping!$C:$G,5,0)</f>
        <v>OTC</v>
      </c>
      <c r="L6362" t="str">
        <f>VLOOKUP(J6362&amp;H6362,Mapping!J:K,2,0)</f>
        <v>Frenagar</v>
      </c>
      <c r="M6362" t="str">
        <f>IF(OR(I6362="PIZ BUIN",I6362="LISTERINE"),VLOOKUP(E6362,MAPEO!C:D,2,0)&amp;" "&amp;H6362,VLOOKUP(E6362,MAPEO!C:D,2,0))</f>
        <v>Frenagar</v>
      </c>
      <c r="N6362" t="str">
        <f>VLOOKUP(F6362,MD!A:B,2,0)</f>
        <v>YTD 2016</v>
      </c>
    </row>
    <row r="6363" spans="1:14">
      <c r="A6363" t="s">
        <v>133</v>
      </c>
      <c r="B6363" t="s">
        <v>0</v>
      </c>
      <c r="C6363" t="s">
        <v>175</v>
      </c>
      <c r="D6363" t="s">
        <v>175</v>
      </c>
      <c r="E6363" t="s">
        <v>175</v>
      </c>
      <c r="F6363" t="s">
        <v>119</v>
      </c>
      <c r="G6363" s="3">
        <v>4416.17</v>
      </c>
      <c r="H6363" s="3" t="str">
        <f>VLOOKUP($A6363&amp;$C6363&amp;$B6363,Mapping!$C:$G,3,0)</f>
        <v>PHARMA</v>
      </c>
      <c r="I6363" t="str">
        <f>VLOOKUP($A6363&amp;$C6363&amp;$B6363,Mapping!$C:$G,4,0)</f>
        <v>FRENASAL</v>
      </c>
      <c r="J6363" t="str">
        <f t="shared" si="99"/>
        <v>FRENASAL</v>
      </c>
      <c r="K6363" t="str">
        <f>VLOOKUP($A6363&amp;$C6363&amp;$B6363,Mapping!$C:$G,5,0)</f>
        <v>OTC</v>
      </c>
      <c r="L6363" t="str">
        <f>VLOOKUP(J6363&amp;H6363,Mapping!J:K,2,0)</f>
        <v>Frenasal</v>
      </c>
      <c r="M6363" t="str">
        <f>IF(OR(I6363="PIZ BUIN",I6363="LISTERINE"),VLOOKUP(E6363,MAPEO!C:D,2,0)&amp;" "&amp;H6363,VLOOKUP(E6363,MAPEO!C:D,2,0))</f>
        <v>Frenasal</v>
      </c>
      <c r="N6363" t="str">
        <f>VLOOKUP(F6363,MD!A:B,2,0)</f>
        <v>YTD 2016</v>
      </c>
    </row>
    <row r="6364" spans="1:14">
      <c r="A6364" t="s">
        <v>133</v>
      </c>
      <c r="B6364" t="s">
        <v>0</v>
      </c>
      <c r="C6364" t="s">
        <v>178</v>
      </c>
      <c r="D6364" t="s">
        <v>430</v>
      </c>
      <c r="E6364" t="s">
        <v>669</v>
      </c>
      <c r="F6364" t="s">
        <v>119</v>
      </c>
      <c r="G6364" s="3">
        <v>14349.52</v>
      </c>
      <c r="H6364" s="3" t="str">
        <f>VLOOKUP($A6364&amp;$C6364&amp;$B6364,Mapping!$C:$G,3,0)</f>
        <v>PHARMA</v>
      </c>
      <c r="I6364" t="str">
        <f>VLOOKUP($A6364&amp;$C6364&amp;$B6364,Mapping!$C:$G,4,0)</f>
        <v>Imodium</v>
      </c>
      <c r="J6364" t="str">
        <f t="shared" si="99"/>
        <v>IMODIUM</v>
      </c>
      <c r="K6364" t="str">
        <f>VLOOKUP($A6364&amp;$C6364&amp;$B6364,Mapping!$C:$G,5,0)</f>
        <v>OTC</v>
      </c>
      <c r="L6364" t="str">
        <f>VLOOKUP(J6364&amp;H6364,Mapping!J:K,2,0)</f>
        <v>Imodium</v>
      </c>
      <c r="M6364" t="str">
        <f>IF(OR(I6364="PIZ BUIN",I6364="LISTERINE"),VLOOKUP(E6364,MAPEO!C:D,2,0)&amp;" "&amp;H6364,VLOOKUP(E6364,MAPEO!C:D,2,0))</f>
        <v>Imodium</v>
      </c>
      <c r="N6364" t="str">
        <f>VLOOKUP(F6364,MD!A:B,2,0)</f>
        <v>YTD 2016</v>
      </c>
    </row>
    <row r="6365" spans="1:14">
      <c r="A6365" t="s">
        <v>133</v>
      </c>
      <c r="B6365" t="s">
        <v>0</v>
      </c>
      <c r="C6365" t="s">
        <v>178</v>
      </c>
      <c r="D6365" t="s">
        <v>430</v>
      </c>
      <c r="E6365" t="s">
        <v>670</v>
      </c>
      <c r="F6365" t="s">
        <v>119</v>
      </c>
      <c r="G6365" s="3">
        <v>17272.080000000002</v>
      </c>
      <c r="H6365" s="3" t="str">
        <f>VLOOKUP($A6365&amp;$C6365&amp;$B6365,Mapping!$C:$G,3,0)</f>
        <v>PHARMA</v>
      </c>
      <c r="I6365" t="str">
        <f>VLOOKUP($A6365&amp;$C6365&amp;$B6365,Mapping!$C:$G,4,0)</f>
        <v>Imodium</v>
      </c>
      <c r="J6365" t="str">
        <f t="shared" si="99"/>
        <v>IMODIUM</v>
      </c>
      <c r="K6365" t="str">
        <f>VLOOKUP($A6365&amp;$C6365&amp;$B6365,Mapping!$C:$G,5,0)</f>
        <v>OTC</v>
      </c>
      <c r="L6365" t="str">
        <f>VLOOKUP(J6365&amp;H6365,Mapping!J:K,2,0)</f>
        <v>Imodium</v>
      </c>
      <c r="M6365" t="str">
        <f>IF(OR(I6365="PIZ BUIN",I6365="LISTERINE"),VLOOKUP(E6365,MAPEO!C:D,2,0)&amp;" "&amp;H6365,VLOOKUP(E6365,MAPEO!C:D,2,0))</f>
        <v>Imodium</v>
      </c>
      <c r="N6365" t="str">
        <f>VLOOKUP(F6365,MD!A:B,2,0)</f>
        <v>YTD 2016</v>
      </c>
    </row>
    <row r="6366" spans="1:14">
      <c r="A6366" t="s">
        <v>133</v>
      </c>
      <c r="B6366" t="s">
        <v>0</v>
      </c>
      <c r="C6366" t="s">
        <v>178</v>
      </c>
      <c r="D6366" t="s">
        <v>431</v>
      </c>
      <c r="E6366" t="s">
        <v>676</v>
      </c>
      <c r="F6366" t="s">
        <v>119</v>
      </c>
      <c r="G6366" s="3">
        <v>4009.08</v>
      </c>
      <c r="H6366" s="3" t="str">
        <f>VLOOKUP($A6366&amp;$C6366&amp;$B6366,Mapping!$C:$G,3,0)</f>
        <v>PHARMA</v>
      </c>
      <c r="I6366" t="str">
        <f>VLOOKUP($A6366&amp;$C6366&amp;$B6366,Mapping!$C:$G,4,0)</f>
        <v>Imodium</v>
      </c>
      <c r="J6366" t="str">
        <f t="shared" si="99"/>
        <v>IMONOGAS</v>
      </c>
      <c r="K6366" t="str">
        <f>VLOOKUP($A6366&amp;$C6366&amp;$B6366,Mapping!$C:$G,5,0)</f>
        <v>OTC</v>
      </c>
      <c r="L6366" t="str">
        <f>VLOOKUP(J6366&amp;H6366,Mapping!J:K,2,0)</f>
        <v>Imonogas</v>
      </c>
      <c r="M6366" t="str">
        <f>IF(OR(I6366="PIZ BUIN",I6366="LISTERINE"),VLOOKUP(E6366,MAPEO!C:D,2,0)&amp;" "&amp;H6366,VLOOKUP(E6366,MAPEO!C:D,2,0))</f>
        <v>Imonogas</v>
      </c>
      <c r="N6366" t="str">
        <f>VLOOKUP(F6366,MD!A:B,2,0)</f>
        <v>YTD 2016</v>
      </c>
    </row>
    <row r="6367" spans="1:14">
      <c r="A6367" t="s">
        <v>133</v>
      </c>
      <c r="B6367" t="s">
        <v>0</v>
      </c>
      <c r="C6367" t="s">
        <v>181</v>
      </c>
      <c r="D6367" t="s">
        <v>432</v>
      </c>
      <c r="E6367" t="s">
        <v>677</v>
      </c>
      <c r="F6367" t="s">
        <v>119</v>
      </c>
      <c r="G6367" s="3">
        <v>11552.53</v>
      </c>
      <c r="H6367" s="3" t="str">
        <f>VLOOKUP($A6367&amp;$C6367&amp;$B6367,Mapping!$C:$G,3,0)</f>
        <v>PHARMA</v>
      </c>
      <c r="I6367" t="str">
        <f>VLOOKUP($A6367&amp;$C6367&amp;$B6367,Mapping!$C:$G,4,0)</f>
        <v>INISTON</v>
      </c>
      <c r="J6367" t="str">
        <f t="shared" si="99"/>
        <v>INISTOLIN</v>
      </c>
      <c r="K6367" t="str">
        <f>VLOOKUP($A6367&amp;$C6367&amp;$B6367,Mapping!$C:$G,5,0)</f>
        <v>OTC</v>
      </c>
      <c r="L6367" t="str">
        <f>VLOOKUP(J6367&amp;H6367,Mapping!J:K,2,0)</f>
        <v>Iniston</v>
      </c>
      <c r="M6367" t="str">
        <f>IF(OR(I6367="PIZ BUIN",I6367="LISTERINE"),VLOOKUP(E6367,MAPEO!C:D,2,0)&amp;" "&amp;H6367,VLOOKUP(E6367,MAPEO!C:D,2,0))</f>
        <v xml:space="preserve">Inistón </v>
      </c>
      <c r="N6367" t="str">
        <f>VLOOKUP(F6367,MD!A:B,2,0)</f>
        <v>YTD 2016</v>
      </c>
    </row>
    <row r="6368" spans="1:14">
      <c r="A6368" t="s">
        <v>133</v>
      </c>
      <c r="B6368" t="s">
        <v>0</v>
      </c>
      <c r="C6368" t="s">
        <v>181</v>
      </c>
      <c r="D6368" t="s">
        <v>432</v>
      </c>
      <c r="E6368" t="s">
        <v>678</v>
      </c>
      <c r="F6368" t="s">
        <v>119</v>
      </c>
      <c r="G6368" s="3">
        <v>15049.05</v>
      </c>
      <c r="H6368" s="3" t="str">
        <f>VLOOKUP($A6368&amp;$C6368&amp;$B6368,Mapping!$C:$G,3,0)</f>
        <v>PHARMA</v>
      </c>
      <c r="I6368" t="str">
        <f>VLOOKUP($A6368&amp;$C6368&amp;$B6368,Mapping!$C:$G,4,0)</f>
        <v>INISTON</v>
      </c>
      <c r="J6368" t="str">
        <f t="shared" si="99"/>
        <v>INISTOLIN</v>
      </c>
      <c r="K6368" t="str">
        <f>VLOOKUP($A6368&amp;$C6368&amp;$B6368,Mapping!$C:$G,5,0)</f>
        <v>OTC</v>
      </c>
      <c r="L6368" t="str">
        <f>VLOOKUP(J6368&amp;H6368,Mapping!J:K,2,0)</f>
        <v>Iniston</v>
      </c>
      <c r="M6368" t="str">
        <f>IF(OR(I6368="PIZ BUIN",I6368="LISTERINE"),VLOOKUP(E6368,MAPEO!C:D,2,0)&amp;" "&amp;H6368,VLOOKUP(E6368,MAPEO!C:D,2,0))</f>
        <v xml:space="preserve">Inistón </v>
      </c>
      <c r="N6368" t="str">
        <f>VLOOKUP(F6368,MD!A:B,2,0)</f>
        <v>YTD 2016</v>
      </c>
    </row>
    <row r="6369" spans="1:14">
      <c r="A6369" t="s">
        <v>133</v>
      </c>
      <c r="B6369" t="s">
        <v>0</v>
      </c>
      <c r="C6369" t="s">
        <v>181</v>
      </c>
      <c r="D6369" t="s">
        <v>181</v>
      </c>
      <c r="E6369" t="s">
        <v>679</v>
      </c>
      <c r="F6369" t="s">
        <v>119</v>
      </c>
      <c r="G6369" s="3">
        <v>17235.48</v>
      </c>
      <c r="H6369" s="3" t="str">
        <f>VLOOKUP($A6369&amp;$C6369&amp;$B6369,Mapping!$C:$G,3,0)</f>
        <v>PHARMA</v>
      </c>
      <c r="I6369" t="str">
        <f>VLOOKUP($A6369&amp;$C6369&amp;$B6369,Mapping!$C:$G,4,0)</f>
        <v>INISTON</v>
      </c>
      <c r="J6369" t="str">
        <f t="shared" si="99"/>
        <v>INISTON</v>
      </c>
      <c r="K6369" t="str">
        <f>VLOOKUP($A6369&amp;$C6369&amp;$B6369,Mapping!$C:$G,5,0)</f>
        <v>OTC</v>
      </c>
      <c r="L6369" t="str">
        <f>VLOOKUP(J6369&amp;H6369,Mapping!J:K,2,0)</f>
        <v>Iniston</v>
      </c>
      <c r="M6369" t="str">
        <f>IF(OR(I6369="PIZ BUIN",I6369="LISTERINE"),VLOOKUP(E6369,MAPEO!C:D,2,0)&amp;" "&amp;H6369,VLOOKUP(E6369,MAPEO!C:D,2,0))</f>
        <v xml:space="preserve">Inistón </v>
      </c>
      <c r="N6369" t="str">
        <f>VLOOKUP(F6369,MD!A:B,2,0)</f>
        <v>YTD 2016</v>
      </c>
    </row>
    <row r="6370" spans="1:14">
      <c r="A6370" t="s">
        <v>133</v>
      </c>
      <c r="B6370" t="s">
        <v>0</v>
      </c>
      <c r="C6370" t="s">
        <v>181</v>
      </c>
      <c r="D6370" t="s">
        <v>181</v>
      </c>
      <c r="E6370" t="s">
        <v>680</v>
      </c>
      <c r="F6370" t="s">
        <v>119</v>
      </c>
      <c r="G6370" s="3">
        <v>20040.7</v>
      </c>
      <c r="H6370" s="3" t="str">
        <f>VLOOKUP($A6370&amp;$C6370&amp;$B6370,Mapping!$C:$G,3,0)</f>
        <v>PHARMA</v>
      </c>
      <c r="I6370" t="str">
        <f>VLOOKUP($A6370&amp;$C6370&amp;$B6370,Mapping!$C:$G,4,0)</f>
        <v>INISTON</v>
      </c>
      <c r="J6370" t="str">
        <f t="shared" si="99"/>
        <v>INISTON</v>
      </c>
      <c r="K6370" t="str">
        <f>VLOOKUP($A6370&amp;$C6370&amp;$B6370,Mapping!$C:$G,5,0)</f>
        <v>OTC</v>
      </c>
      <c r="L6370" t="str">
        <f>VLOOKUP(J6370&amp;H6370,Mapping!J:K,2,0)</f>
        <v>Iniston</v>
      </c>
      <c r="M6370" t="str">
        <f>IF(OR(I6370="PIZ BUIN",I6370="LISTERINE"),VLOOKUP(E6370,MAPEO!C:D,2,0)&amp;" "&amp;H6370,VLOOKUP(E6370,MAPEO!C:D,2,0))</f>
        <v xml:space="preserve">Inistón </v>
      </c>
      <c r="N6370" t="str">
        <f>VLOOKUP(F6370,MD!A:B,2,0)</f>
        <v>YTD 2016</v>
      </c>
    </row>
    <row r="6371" spans="1:14">
      <c r="A6371" t="s">
        <v>133</v>
      </c>
      <c r="B6371" t="s">
        <v>0</v>
      </c>
      <c r="C6371" t="s">
        <v>181</v>
      </c>
      <c r="D6371" t="s">
        <v>181</v>
      </c>
      <c r="E6371" t="s">
        <v>681</v>
      </c>
      <c r="F6371" t="s">
        <v>119</v>
      </c>
      <c r="G6371" s="3">
        <v>38536.74</v>
      </c>
      <c r="H6371" s="3" t="str">
        <f>VLOOKUP($A6371&amp;$C6371&amp;$B6371,Mapping!$C:$G,3,0)</f>
        <v>PHARMA</v>
      </c>
      <c r="I6371" t="str">
        <f>VLOOKUP($A6371&amp;$C6371&amp;$B6371,Mapping!$C:$G,4,0)</f>
        <v>INISTON</v>
      </c>
      <c r="J6371" t="str">
        <f t="shared" si="99"/>
        <v>INISTON</v>
      </c>
      <c r="K6371" t="str">
        <f>VLOOKUP($A6371&amp;$C6371&amp;$B6371,Mapping!$C:$G,5,0)</f>
        <v>OTC</v>
      </c>
      <c r="L6371" t="str">
        <f>VLOOKUP(J6371&amp;H6371,Mapping!J:K,2,0)</f>
        <v>Iniston</v>
      </c>
      <c r="M6371" t="str">
        <f>IF(OR(I6371="PIZ BUIN",I6371="LISTERINE"),VLOOKUP(E6371,MAPEO!C:D,2,0)&amp;" "&amp;H6371,VLOOKUP(E6371,MAPEO!C:D,2,0))</f>
        <v xml:space="preserve">Inistón </v>
      </c>
      <c r="N6371" t="str">
        <f>VLOOKUP(F6371,MD!A:B,2,0)</f>
        <v>YTD 2016</v>
      </c>
    </row>
    <row r="6372" spans="1:14">
      <c r="A6372" t="s">
        <v>133</v>
      </c>
      <c r="B6372" t="s">
        <v>0</v>
      </c>
      <c r="C6372" t="s">
        <v>181</v>
      </c>
      <c r="D6372" t="s">
        <v>181</v>
      </c>
      <c r="E6372" t="s">
        <v>682</v>
      </c>
      <c r="F6372" t="s">
        <v>119</v>
      </c>
      <c r="G6372" s="3">
        <v>14099.15</v>
      </c>
      <c r="H6372" s="3" t="str">
        <f>VLOOKUP($A6372&amp;$C6372&amp;$B6372,Mapping!$C:$G,3,0)</f>
        <v>PHARMA</v>
      </c>
      <c r="I6372" t="str">
        <f>VLOOKUP($A6372&amp;$C6372&amp;$B6372,Mapping!$C:$G,4,0)</f>
        <v>INISTON</v>
      </c>
      <c r="J6372" t="str">
        <f t="shared" si="99"/>
        <v>INISTON</v>
      </c>
      <c r="K6372" t="str">
        <f>VLOOKUP($A6372&amp;$C6372&amp;$B6372,Mapping!$C:$G,5,0)</f>
        <v>OTC</v>
      </c>
      <c r="L6372" t="str">
        <f>VLOOKUP(J6372&amp;H6372,Mapping!J:K,2,0)</f>
        <v>Iniston</v>
      </c>
      <c r="M6372" t="str">
        <f>IF(OR(I6372="PIZ BUIN",I6372="LISTERINE"),VLOOKUP(E6372,MAPEO!C:D,2,0)&amp;" "&amp;H6372,VLOOKUP(E6372,MAPEO!C:D,2,0))</f>
        <v xml:space="preserve">Inistón </v>
      </c>
      <c r="N6372" t="str">
        <f>VLOOKUP(F6372,MD!A:B,2,0)</f>
        <v>YTD 2016</v>
      </c>
    </row>
    <row r="6373" spans="1:14">
      <c r="A6373" t="s">
        <v>133</v>
      </c>
      <c r="B6373" t="s">
        <v>0</v>
      </c>
      <c r="C6373" t="s">
        <v>181</v>
      </c>
      <c r="D6373" t="s">
        <v>181</v>
      </c>
      <c r="E6373" t="s">
        <v>683</v>
      </c>
      <c r="F6373" t="s">
        <v>119</v>
      </c>
      <c r="G6373" s="3">
        <v>11488.2</v>
      </c>
      <c r="H6373" s="3" t="str">
        <f>VLOOKUP($A6373&amp;$C6373&amp;$B6373,Mapping!$C:$G,3,0)</f>
        <v>PHARMA</v>
      </c>
      <c r="I6373" t="str">
        <f>VLOOKUP($A6373&amp;$C6373&amp;$B6373,Mapping!$C:$G,4,0)</f>
        <v>INISTON</v>
      </c>
      <c r="J6373" t="str">
        <f t="shared" si="99"/>
        <v>INISTON</v>
      </c>
      <c r="K6373" t="str">
        <f>VLOOKUP($A6373&amp;$C6373&amp;$B6373,Mapping!$C:$G,5,0)</f>
        <v>OTC</v>
      </c>
      <c r="L6373" t="str">
        <f>VLOOKUP(J6373&amp;H6373,Mapping!J:K,2,0)</f>
        <v>Iniston</v>
      </c>
      <c r="M6373" t="str">
        <f>IF(OR(I6373="PIZ BUIN",I6373="LISTERINE"),VLOOKUP(E6373,MAPEO!C:D,2,0)&amp;" "&amp;H6373,VLOOKUP(E6373,MAPEO!C:D,2,0))</f>
        <v xml:space="preserve">Inistón </v>
      </c>
      <c r="N6373" t="str">
        <f>VLOOKUP(F6373,MD!A:B,2,0)</f>
        <v>YTD 2016</v>
      </c>
    </row>
    <row r="6374" spans="1:14">
      <c r="A6374" t="s">
        <v>133</v>
      </c>
      <c r="B6374" t="s">
        <v>0</v>
      </c>
      <c r="C6374" t="s">
        <v>181</v>
      </c>
      <c r="D6374" t="s">
        <v>181</v>
      </c>
      <c r="E6374" t="s">
        <v>684</v>
      </c>
      <c r="F6374" t="s">
        <v>119</v>
      </c>
      <c r="G6374" s="3">
        <v>-40.369999999999997</v>
      </c>
      <c r="H6374" s="3" t="str">
        <f>VLOOKUP($A6374&amp;$C6374&amp;$B6374,Mapping!$C:$G,3,0)</f>
        <v>PHARMA</v>
      </c>
      <c r="I6374" t="str">
        <f>VLOOKUP($A6374&amp;$C6374&amp;$B6374,Mapping!$C:$G,4,0)</f>
        <v>INISTON</v>
      </c>
      <c r="J6374" t="str">
        <f t="shared" si="99"/>
        <v>INISTON</v>
      </c>
      <c r="K6374" t="str">
        <f>VLOOKUP($A6374&amp;$C6374&amp;$B6374,Mapping!$C:$G,5,0)</f>
        <v>OTC</v>
      </c>
      <c r="L6374" t="str">
        <f>VLOOKUP(J6374&amp;H6374,Mapping!J:K,2,0)</f>
        <v>Iniston</v>
      </c>
      <c r="M6374" t="str">
        <f>IF(OR(I6374="PIZ BUIN",I6374="LISTERINE"),VLOOKUP(E6374,MAPEO!C:D,2,0)&amp;" "&amp;H6374,VLOOKUP(E6374,MAPEO!C:D,2,0))</f>
        <v xml:space="preserve">Inistón </v>
      </c>
      <c r="N6374" t="str">
        <f>VLOOKUP(F6374,MD!A:B,2,0)</f>
        <v>YTD 2016</v>
      </c>
    </row>
    <row r="6375" spans="1:14">
      <c r="A6375" t="s">
        <v>133</v>
      </c>
      <c r="B6375" t="s">
        <v>0</v>
      </c>
      <c r="C6375" t="s">
        <v>189</v>
      </c>
      <c r="D6375" t="s">
        <v>389</v>
      </c>
      <c r="E6375" t="s">
        <v>580</v>
      </c>
      <c r="F6375" t="s">
        <v>119</v>
      </c>
      <c r="G6375" s="3">
        <v>78.959999999999994</v>
      </c>
      <c r="H6375" s="3" t="str">
        <f>VLOOKUP($A6375&amp;$C6375&amp;$B6375,Mapping!$C:$G,3,0)</f>
        <v>PHARMA</v>
      </c>
      <c r="I6375" t="str">
        <f>VLOOKUP($A6375&amp;$C6375&amp;$B6375,Mapping!$C:$G,4,0)</f>
        <v>JOHNSON'S BABY</v>
      </c>
      <c r="J6375" t="str">
        <f t="shared" si="99"/>
        <v>BABY HAIR CARE</v>
      </c>
      <c r="K6375" t="str">
        <f>VLOOKUP($A6375&amp;$C6375&amp;$B6375,Mapping!$C:$G,5,0)</f>
        <v>Baby Care</v>
      </c>
      <c r="L6375" t="str">
        <f>VLOOKUP(J6375&amp;H6375,Mapping!J:K,2,0)</f>
        <v>J's Baby OTC</v>
      </c>
      <c r="M6375" t="str">
        <f>IF(OR(I6375="PIZ BUIN",I6375="LISTERINE"),VLOOKUP(E6375,MAPEO!C:D,2,0)&amp;" "&amp;H6375,VLOOKUP(E6375,MAPEO!C:D,2,0))</f>
        <v>J´s Baby Shampoo</v>
      </c>
      <c r="N6375" t="str">
        <f>VLOOKUP(F6375,MD!A:B,2,0)</f>
        <v>YTD 2016</v>
      </c>
    </row>
    <row r="6376" spans="1:14">
      <c r="A6376" t="s">
        <v>133</v>
      </c>
      <c r="B6376" t="s">
        <v>0</v>
      </c>
      <c r="C6376" t="s">
        <v>189</v>
      </c>
      <c r="D6376" t="s">
        <v>390</v>
      </c>
      <c r="E6376" t="s">
        <v>390</v>
      </c>
      <c r="F6376" t="s">
        <v>119</v>
      </c>
      <c r="G6376" s="3">
        <v>70.56</v>
      </c>
      <c r="H6376" s="3" t="str">
        <f>VLOOKUP($A6376&amp;$C6376&amp;$B6376,Mapping!$C:$G,3,0)</f>
        <v>PHARMA</v>
      </c>
      <c r="I6376" t="str">
        <f>VLOOKUP($A6376&amp;$C6376&amp;$B6376,Mapping!$C:$G,4,0)</f>
        <v>JOHNSON'S BABY</v>
      </c>
      <c r="J6376" t="str">
        <f t="shared" si="99"/>
        <v>BABY POWDER</v>
      </c>
      <c r="K6376" t="str">
        <f>VLOOKUP($A6376&amp;$C6376&amp;$B6376,Mapping!$C:$G,5,0)</f>
        <v>Baby Care</v>
      </c>
      <c r="L6376" t="str">
        <f>VLOOKUP(J6376&amp;H6376,Mapping!J:K,2,0)</f>
        <v>J's Baby OTC</v>
      </c>
      <c r="M6376" t="str">
        <f>IF(OR(I6376="PIZ BUIN",I6376="LISTERINE"),VLOOKUP(E6376,MAPEO!C:D,2,0)&amp;" "&amp;H6376,VLOOKUP(E6376,MAPEO!C:D,2,0))</f>
        <v>J´s Baby Powder</v>
      </c>
      <c r="N6376" t="str">
        <f>VLOOKUP(F6376,MD!A:B,2,0)</f>
        <v>YTD 2016</v>
      </c>
    </row>
    <row r="6377" spans="1:14">
      <c r="A6377" t="s">
        <v>133</v>
      </c>
      <c r="B6377" t="s">
        <v>0</v>
      </c>
      <c r="C6377" t="s">
        <v>189</v>
      </c>
      <c r="D6377" t="s">
        <v>395</v>
      </c>
      <c r="E6377" t="s">
        <v>589</v>
      </c>
      <c r="F6377" t="s">
        <v>119</v>
      </c>
      <c r="G6377" s="3">
        <v>281.04000000000002</v>
      </c>
      <c r="H6377" s="3" t="str">
        <f>VLOOKUP($A6377&amp;$C6377&amp;$B6377,Mapping!$C:$G,3,0)</f>
        <v>PHARMA</v>
      </c>
      <c r="I6377" t="str">
        <f>VLOOKUP($A6377&amp;$C6377&amp;$B6377,Mapping!$C:$G,4,0)</f>
        <v>JOHNSON'S BABY</v>
      </c>
      <c r="J6377" t="str">
        <f t="shared" si="99"/>
        <v>OIL</v>
      </c>
      <c r="K6377" t="str">
        <f>VLOOKUP($A6377&amp;$C6377&amp;$B6377,Mapping!$C:$G,5,0)</f>
        <v>Baby Care</v>
      </c>
      <c r="L6377" t="str">
        <f>VLOOKUP(J6377&amp;H6377,Mapping!J:K,2,0)</f>
        <v>J's Baby OTC</v>
      </c>
      <c r="M6377" t="str">
        <f>IF(OR(I6377="PIZ BUIN",I6377="LISTERINE"),VLOOKUP(E6377,MAPEO!C:D,2,0)&amp;" "&amp;H6377,VLOOKUP(E6377,MAPEO!C:D,2,0))</f>
        <v>J´s Baby Oil</v>
      </c>
      <c r="N6377" t="str">
        <f>VLOOKUP(F6377,MD!A:B,2,0)</f>
        <v>YTD 2016</v>
      </c>
    </row>
    <row r="6378" spans="1:14">
      <c r="A6378" t="s">
        <v>133</v>
      </c>
      <c r="B6378" t="s">
        <v>0</v>
      </c>
      <c r="C6378" t="s">
        <v>199</v>
      </c>
      <c r="D6378" t="s">
        <v>434</v>
      </c>
      <c r="E6378" t="s">
        <v>434</v>
      </c>
      <c r="F6378" t="s">
        <v>119</v>
      </c>
      <c r="G6378" s="3">
        <v>-9.69</v>
      </c>
      <c r="H6378" s="3" t="str">
        <f>VLOOKUP($A6378&amp;$C6378&amp;$B6378,Mapping!$C:$G,3,0)</f>
        <v>Beauty</v>
      </c>
      <c r="I6378" t="str">
        <f>VLOOKUP($A6378&amp;$C6378&amp;$B6378,Mapping!$C:$G,4,0)</f>
        <v>K-Y</v>
      </c>
      <c r="J6378" t="str">
        <f t="shared" si="99"/>
        <v>GEL K-Y</v>
      </c>
      <c r="K6378" t="str">
        <f>VLOOKUP($A6378&amp;$C6378&amp;$B6378,Mapping!$C:$G,5,0)</f>
        <v>OTC</v>
      </c>
      <c r="L6378" t="str">
        <f>VLOOKUP(J6378&amp;H6378,Mapping!J:K,2,0)</f>
        <v>K.Y.</v>
      </c>
      <c r="M6378" t="str">
        <f>IF(OR(I6378="PIZ BUIN",I6378="LISTERINE"),VLOOKUP(E6378,MAPEO!C:D,2,0)&amp;" "&amp;H6378,VLOOKUP(E6378,MAPEO!C:D,2,0))</f>
        <v>K.Y.</v>
      </c>
      <c r="N6378" t="str">
        <f>VLOOKUP(F6378,MD!A:B,2,0)</f>
        <v>YTD 2016</v>
      </c>
    </row>
    <row r="6379" spans="1:14">
      <c r="A6379" t="s">
        <v>133</v>
      </c>
      <c r="B6379" t="s">
        <v>0</v>
      </c>
      <c r="C6379" t="s">
        <v>207</v>
      </c>
      <c r="D6379" t="s">
        <v>207</v>
      </c>
      <c r="E6379" t="s">
        <v>614</v>
      </c>
      <c r="F6379" t="s">
        <v>119</v>
      </c>
      <c r="G6379" s="3">
        <v>624.11</v>
      </c>
      <c r="H6379" s="3" t="str">
        <f>VLOOKUP($A6379&amp;$C6379&amp;$B6379,Mapping!$C:$G,3,0)</f>
        <v>PHARMA</v>
      </c>
      <c r="I6379" t="str">
        <f>VLOOKUP($A6379&amp;$C6379&amp;$B6379,Mapping!$C:$G,4,0)</f>
        <v>LISTERINE</v>
      </c>
      <c r="J6379" t="str">
        <f t="shared" ref="J6379:J6442" si="100">IF(OR(C6379="ROC",C6379="COMPEED"),E6379,D6379)</f>
        <v>LISTERINE</v>
      </c>
      <c r="K6379" t="str">
        <f>VLOOKUP($A6379&amp;$C6379&amp;$B6379,Mapping!$C:$G,5,0)</f>
        <v>Oral &amp; Topical</v>
      </c>
      <c r="L6379" t="str">
        <f>VLOOKUP(J6379&amp;H6379,Mapping!J:K,2,0)</f>
        <v>Listerine Pharma</v>
      </c>
      <c r="M6379" t="str">
        <f>IF(OR(I6379="PIZ BUIN",I6379="LISTERINE"),VLOOKUP(E6379,MAPEO!C:D,2,0)&amp;" "&amp;H6379,VLOOKUP(E6379,MAPEO!C:D,2,0))</f>
        <v>Listerine PHARMA</v>
      </c>
      <c r="N6379" t="str">
        <f>VLOOKUP(F6379,MD!A:B,2,0)</f>
        <v>YTD 2016</v>
      </c>
    </row>
    <row r="6380" spans="1:14">
      <c r="A6380" t="s">
        <v>133</v>
      </c>
      <c r="B6380" t="s">
        <v>0</v>
      </c>
      <c r="C6380" t="s">
        <v>207</v>
      </c>
      <c r="D6380" t="s">
        <v>207</v>
      </c>
      <c r="E6380" t="s">
        <v>615</v>
      </c>
      <c r="F6380" t="s">
        <v>119</v>
      </c>
      <c r="G6380" s="3">
        <v>-0.24</v>
      </c>
      <c r="H6380" s="3" t="str">
        <f>VLOOKUP($A6380&amp;$C6380&amp;$B6380,Mapping!$C:$G,3,0)</f>
        <v>PHARMA</v>
      </c>
      <c r="I6380" t="str">
        <f>VLOOKUP($A6380&amp;$C6380&amp;$B6380,Mapping!$C:$G,4,0)</f>
        <v>LISTERINE</v>
      </c>
      <c r="J6380" t="str">
        <f t="shared" si="100"/>
        <v>LISTERINE</v>
      </c>
      <c r="K6380" t="str">
        <f>VLOOKUP($A6380&amp;$C6380&amp;$B6380,Mapping!$C:$G,5,0)</f>
        <v>Oral &amp; Topical</v>
      </c>
      <c r="L6380" t="str">
        <f>VLOOKUP(J6380&amp;H6380,Mapping!J:K,2,0)</f>
        <v>Listerine Pharma</v>
      </c>
      <c r="M6380" t="str">
        <f>IF(OR(I6380="PIZ BUIN",I6380="LISTERINE"),VLOOKUP(E6380,MAPEO!C:D,2,0)&amp;" "&amp;H6380,VLOOKUP(E6380,MAPEO!C:D,2,0))</f>
        <v>Listerine PHARMA</v>
      </c>
      <c r="N6380" t="str">
        <f>VLOOKUP(F6380,MD!A:B,2,0)</f>
        <v>YTD 2016</v>
      </c>
    </row>
    <row r="6381" spans="1:14">
      <c r="A6381" t="s">
        <v>133</v>
      </c>
      <c r="B6381" t="s">
        <v>0</v>
      </c>
      <c r="C6381" t="s">
        <v>207</v>
      </c>
      <c r="D6381" t="s">
        <v>207</v>
      </c>
      <c r="E6381" t="s">
        <v>616</v>
      </c>
      <c r="F6381" t="s">
        <v>119</v>
      </c>
      <c r="G6381" s="3">
        <v>7459.54</v>
      </c>
      <c r="H6381" s="3" t="str">
        <f>VLOOKUP($A6381&amp;$C6381&amp;$B6381,Mapping!$C:$G,3,0)</f>
        <v>PHARMA</v>
      </c>
      <c r="I6381" t="str">
        <f>VLOOKUP($A6381&amp;$C6381&amp;$B6381,Mapping!$C:$G,4,0)</f>
        <v>LISTERINE</v>
      </c>
      <c r="J6381" t="str">
        <f t="shared" si="100"/>
        <v>LISTERINE</v>
      </c>
      <c r="K6381" t="str">
        <f>VLOOKUP($A6381&amp;$C6381&amp;$B6381,Mapping!$C:$G,5,0)</f>
        <v>Oral &amp; Topical</v>
      </c>
      <c r="L6381" t="str">
        <f>VLOOKUP(J6381&amp;H6381,Mapping!J:K,2,0)</f>
        <v>Listerine Pharma</v>
      </c>
      <c r="M6381" t="str">
        <f>IF(OR(I6381="PIZ BUIN",I6381="LISTERINE"),VLOOKUP(E6381,MAPEO!C:D,2,0)&amp;" "&amp;H6381,VLOOKUP(E6381,MAPEO!C:D,2,0))</f>
        <v>Listerine PHARMA</v>
      </c>
      <c r="N6381" t="str">
        <f>VLOOKUP(F6381,MD!A:B,2,0)</f>
        <v>YTD 2016</v>
      </c>
    </row>
    <row r="6382" spans="1:14">
      <c r="A6382" t="s">
        <v>133</v>
      </c>
      <c r="B6382" t="s">
        <v>0</v>
      </c>
      <c r="C6382" t="s">
        <v>207</v>
      </c>
      <c r="D6382" t="s">
        <v>207</v>
      </c>
      <c r="E6382" t="s">
        <v>617</v>
      </c>
      <c r="F6382" t="s">
        <v>119</v>
      </c>
      <c r="G6382" s="3">
        <v>5457.1</v>
      </c>
      <c r="H6382" s="3" t="str">
        <f>VLOOKUP($A6382&amp;$C6382&amp;$B6382,Mapping!$C:$G,3,0)</f>
        <v>PHARMA</v>
      </c>
      <c r="I6382" t="str">
        <f>VLOOKUP($A6382&amp;$C6382&amp;$B6382,Mapping!$C:$G,4,0)</f>
        <v>LISTERINE</v>
      </c>
      <c r="J6382" t="str">
        <f t="shared" si="100"/>
        <v>LISTERINE</v>
      </c>
      <c r="K6382" t="str">
        <f>VLOOKUP($A6382&amp;$C6382&amp;$B6382,Mapping!$C:$G,5,0)</f>
        <v>Oral &amp; Topical</v>
      </c>
      <c r="L6382" t="str">
        <f>VLOOKUP(J6382&amp;H6382,Mapping!J:K,2,0)</f>
        <v>Listerine Pharma</v>
      </c>
      <c r="M6382" t="str">
        <f>IF(OR(I6382="PIZ BUIN",I6382="LISTERINE"),VLOOKUP(E6382,MAPEO!C:D,2,0)&amp;" "&amp;H6382,VLOOKUP(E6382,MAPEO!C:D,2,0))</f>
        <v>Listerine PHARMA</v>
      </c>
      <c r="N6382" t="str">
        <f>VLOOKUP(F6382,MD!A:B,2,0)</f>
        <v>YTD 2016</v>
      </c>
    </row>
    <row r="6383" spans="1:14">
      <c r="A6383" t="s">
        <v>133</v>
      </c>
      <c r="B6383" t="s">
        <v>0</v>
      </c>
      <c r="C6383" t="s">
        <v>207</v>
      </c>
      <c r="D6383" t="s">
        <v>207</v>
      </c>
      <c r="E6383" t="s">
        <v>621</v>
      </c>
      <c r="F6383" t="s">
        <v>119</v>
      </c>
      <c r="G6383" s="3">
        <v>6927.47</v>
      </c>
      <c r="H6383" s="3" t="str">
        <f>VLOOKUP($A6383&amp;$C6383&amp;$B6383,Mapping!$C:$G,3,0)</f>
        <v>PHARMA</v>
      </c>
      <c r="I6383" t="str">
        <f>VLOOKUP($A6383&amp;$C6383&amp;$B6383,Mapping!$C:$G,4,0)</f>
        <v>LISTERINE</v>
      </c>
      <c r="J6383" t="str">
        <f t="shared" si="100"/>
        <v>LISTERINE</v>
      </c>
      <c r="K6383" t="str">
        <f>VLOOKUP($A6383&amp;$C6383&amp;$B6383,Mapping!$C:$G,5,0)</f>
        <v>Oral &amp; Topical</v>
      </c>
      <c r="L6383" t="str">
        <f>VLOOKUP(J6383&amp;H6383,Mapping!J:K,2,0)</f>
        <v>Listerine Pharma</v>
      </c>
      <c r="M6383" t="str">
        <f>IF(OR(I6383="PIZ BUIN",I6383="LISTERINE"),VLOOKUP(E6383,MAPEO!C:D,2,0)&amp;" "&amp;H6383,VLOOKUP(E6383,MAPEO!C:D,2,0))</f>
        <v>Listerine PHARMA</v>
      </c>
      <c r="N6383" t="str">
        <f>VLOOKUP(F6383,MD!A:B,2,0)</f>
        <v>YTD 2016</v>
      </c>
    </row>
    <row r="6384" spans="1:14">
      <c r="A6384" t="s">
        <v>133</v>
      </c>
      <c r="B6384" t="s">
        <v>0</v>
      </c>
      <c r="C6384" t="s">
        <v>207</v>
      </c>
      <c r="D6384" t="s">
        <v>207</v>
      </c>
      <c r="E6384" t="s">
        <v>623</v>
      </c>
      <c r="F6384" t="s">
        <v>119</v>
      </c>
      <c r="G6384" s="3">
        <v>-4.4800000000000004</v>
      </c>
      <c r="H6384" s="3" t="str">
        <f>VLOOKUP($A6384&amp;$C6384&amp;$B6384,Mapping!$C:$G,3,0)</f>
        <v>PHARMA</v>
      </c>
      <c r="I6384" t="str">
        <f>VLOOKUP($A6384&amp;$C6384&amp;$B6384,Mapping!$C:$G,4,0)</f>
        <v>LISTERINE</v>
      </c>
      <c r="J6384" t="str">
        <f t="shared" si="100"/>
        <v>LISTERINE</v>
      </c>
      <c r="K6384" t="str">
        <f>VLOOKUP($A6384&amp;$C6384&amp;$B6384,Mapping!$C:$G,5,0)</f>
        <v>Oral &amp; Topical</v>
      </c>
      <c r="L6384" t="str">
        <f>VLOOKUP(J6384&amp;H6384,Mapping!J:K,2,0)</f>
        <v>Listerine Pharma</v>
      </c>
      <c r="M6384" t="str">
        <f>IF(OR(I6384="PIZ BUIN",I6384="LISTERINE"),VLOOKUP(E6384,MAPEO!C:D,2,0)&amp;" "&amp;H6384,VLOOKUP(E6384,MAPEO!C:D,2,0))</f>
        <v>Listerine PHARMA</v>
      </c>
      <c r="N6384" t="str">
        <f>VLOOKUP(F6384,MD!A:B,2,0)</f>
        <v>YTD 2016</v>
      </c>
    </row>
    <row r="6385" spans="1:14">
      <c r="A6385" t="s">
        <v>133</v>
      </c>
      <c r="B6385" t="s">
        <v>0</v>
      </c>
      <c r="C6385" t="s">
        <v>207</v>
      </c>
      <c r="D6385" t="s">
        <v>207</v>
      </c>
      <c r="E6385" t="s">
        <v>625</v>
      </c>
      <c r="F6385" t="s">
        <v>119</v>
      </c>
      <c r="G6385" s="3">
        <v>2855.86</v>
      </c>
      <c r="H6385" s="3" t="str">
        <f>VLOOKUP($A6385&amp;$C6385&amp;$B6385,Mapping!$C:$G,3,0)</f>
        <v>PHARMA</v>
      </c>
      <c r="I6385" t="str">
        <f>VLOOKUP($A6385&amp;$C6385&amp;$B6385,Mapping!$C:$G,4,0)</f>
        <v>LISTERINE</v>
      </c>
      <c r="J6385" t="str">
        <f t="shared" si="100"/>
        <v>LISTERINE</v>
      </c>
      <c r="K6385" t="str">
        <f>VLOOKUP($A6385&amp;$C6385&amp;$B6385,Mapping!$C:$G,5,0)</f>
        <v>Oral &amp; Topical</v>
      </c>
      <c r="L6385" t="str">
        <f>VLOOKUP(J6385&amp;H6385,Mapping!J:K,2,0)</f>
        <v>Listerine Pharma</v>
      </c>
      <c r="M6385" t="str">
        <f>IF(OR(I6385="PIZ BUIN",I6385="LISTERINE"),VLOOKUP(E6385,MAPEO!C:D,2,0)&amp;" "&amp;H6385,VLOOKUP(E6385,MAPEO!C:D,2,0))</f>
        <v>Listerine PHARMA</v>
      </c>
      <c r="N6385" t="str">
        <f>VLOOKUP(F6385,MD!A:B,2,0)</f>
        <v>YTD 2016</v>
      </c>
    </row>
    <row r="6386" spans="1:14">
      <c r="A6386" t="s">
        <v>133</v>
      </c>
      <c r="B6386" t="s">
        <v>0</v>
      </c>
      <c r="C6386" t="s">
        <v>207</v>
      </c>
      <c r="D6386" t="s">
        <v>403</v>
      </c>
      <c r="E6386" t="s">
        <v>626</v>
      </c>
      <c r="F6386" t="s">
        <v>119</v>
      </c>
      <c r="G6386" s="3">
        <v>-0.53</v>
      </c>
      <c r="H6386" s="3" t="str">
        <f>VLOOKUP($A6386&amp;$C6386&amp;$B6386,Mapping!$C:$G,3,0)</f>
        <v>PHARMA</v>
      </c>
      <c r="I6386" t="str">
        <f>VLOOKUP($A6386&amp;$C6386&amp;$B6386,Mapping!$C:$G,4,0)</f>
        <v>LISTERINE</v>
      </c>
      <c r="J6386" t="str">
        <f t="shared" si="100"/>
        <v>LISTERINE KIDS</v>
      </c>
      <c r="K6386" t="str">
        <f>VLOOKUP($A6386&amp;$C6386&amp;$B6386,Mapping!$C:$G,5,0)</f>
        <v>Oral &amp; Topical</v>
      </c>
      <c r="L6386" t="str">
        <f>VLOOKUP(J6386&amp;H6386,Mapping!J:K,2,0)</f>
        <v>Listerine Pharma</v>
      </c>
      <c r="M6386" t="str">
        <f>IF(OR(I6386="PIZ BUIN",I6386="LISTERINE"),VLOOKUP(E6386,MAPEO!C:D,2,0)&amp;" "&amp;H6386,VLOOKUP(E6386,MAPEO!C:D,2,0))</f>
        <v>Listerine PHARMA</v>
      </c>
      <c r="N6386" t="str">
        <f>VLOOKUP(F6386,MD!A:B,2,0)</f>
        <v>YTD 2016</v>
      </c>
    </row>
    <row r="6387" spans="1:14">
      <c r="A6387" t="s">
        <v>133</v>
      </c>
      <c r="B6387" t="s">
        <v>0</v>
      </c>
      <c r="C6387" t="s">
        <v>207</v>
      </c>
      <c r="D6387" t="s">
        <v>435</v>
      </c>
      <c r="E6387" t="s">
        <v>435</v>
      </c>
      <c r="F6387" t="s">
        <v>119</v>
      </c>
      <c r="G6387" s="3">
        <v>13523.63</v>
      </c>
      <c r="H6387" s="3" t="str">
        <f>VLOOKUP($A6387&amp;$C6387&amp;$B6387,Mapping!$C:$G,3,0)</f>
        <v>PHARMA</v>
      </c>
      <c r="I6387" t="str">
        <f>VLOOKUP($A6387&amp;$C6387&amp;$B6387,Mapping!$C:$G,4,0)</f>
        <v>LISTERINE</v>
      </c>
      <c r="J6387" t="str">
        <f t="shared" si="100"/>
        <v>LISTERINE PROFESIONAL</v>
      </c>
      <c r="K6387" t="str">
        <f>VLOOKUP($A6387&amp;$C6387&amp;$B6387,Mapping!$C:$G,5,0)</f>
        <v>Oral &amp; Topical</v>
      </c>
      <c r="L6387" t="str">
        <f>VLOOKUP(J6387&amp;H6387,Mapping!J:K,2,0)</f>
        <v>Listerine Pharma</v>
      </c>
      <c r="M6387" t="str">
        <f>IF(OR(I6387="PIZ BUIN",I6387="LISTERINE"),VLOOKUP(E6387,MAPEO!C:D,2,0)&amp;" "&amp;H6387,VLOOKUP(E6387,MAPEO!C:D,2,0))</f>
        <v>Listerine PHARMA</v>
      </c>
      <c r="N6387" t="str">
        <f>VLOOKUP(F6387,MD!A:B,2,0)</f>
        <v>YTD 2016</v>
      </c>
    </row>
    <row r="6388" spans="1:14">
      <c r="A6388" t="s">
        <v>133</v>
      </c>
      <c r="B6388" t="s">
        <v>0</v>
      </c>
      <c r="C6388" t="s">
        <v>215</v>
      </c>
      <c r="D6388" t="s">
        <v>436</v>
      </c>
      <c r="E6388" t="s">
        <v>436</v>
      </c>
      <c r="F6388" t="s">
        <v>119</v>
      </c>
      <c r="G6388" s="3">
        <v>-3298.23</v>
      </c>
      <c r="H6388" s="3" t="str">
        <f>VLOOKUP($A6388&amp;$C6388&amp;$B6388,Mapping!$C:$G,3,0)</f>
        <v>PHARMA</v>
      </c>
      <c r="I6388" t="str">
        <f>VLOOKUP($A6388&amp;$C6388&amp;$B6388,Mapping!$C:$G,4,0)</f>
        <v>Microlax</v>
      </c>
      <c r="J6388" t="str">
        <f t="shared" si="100"/>
        <v>MICRALAX MACROGOL</v>
      </c>
      <c r="K6388" t="str">
        <f>VLOOKUP($A6388&amp;$C6388&amp;$B6388,Mapping!$C:$G,5,0)</f>
        <v>OTC</v>
      </c>
      <c r="L6388" t="str">
        <f>VLOOKUP(J6388&amp;H6388,Mapping!J:K,2,0)</f>
        <v>Macrogol</v>
      </c>
      <c r="M6388" t="str">
        <f>IF(OR(I6388="PIZ BUIN",I6388="LISTERINE"),VLOOKUP(E6388,MAPEO!C:D,2,0)&amp;" "&amp;H6388,VLOOKUP(E6388,MAPEO!C:D,2,0))</f>
        <v>Micralax</v>
      </c>
      <c r="N6388" t="str">
        <f>VLOOKUP(F6388,MD!A:B,2,0)</f>
        <v>YTD 2016</v>
      </c>
    </row>
    <row r="6389" spans="1:14">
      <c r="A6389" t="s">
        <v>133</v>
      </c>
      <c r="B6389" t="s">
        <v>0</v>
      </c>
      <c r="C6389" t="s">
        <v>215</v>
      </c>
      <c r="D6389" t="s">
        <v>437</v>
      </c>
      <c r="E6389" t="s">
        <v>437</v>
      </c>
      <c r="F6389" t="s">
        <v>119</v>
      </c>
      <c r="G6389" s="3">
        <v>512566.48</v>
      </c>
      <c r="H6389" s="3" t="str">
        <f>VLOOKUP($A6389&amp;$C6389&amp;$B6389,Mapping!$C:$G,3,0)</f>
        <v>PHARMA</v>
      </c>
      <c r="I6389" t="str">
        <f>VLOOKUP($A6389&amp;$C6389&amp;$B6389,Mapping!$C:$G,4,0)</f>
        <v>Microlax</v>
      </c>
      <c r="J6389" t="str">
        <f t="shared" si="100"/>
        <v>MICRALAX MICROENEMAS</v>
      </c>
      <c r="K6389" t="str">
        <f>VLOOKUP($A6389&amp;$C6389&amp;$B6389,Mapping!$C:$G,5,0)</f>
        <v>OTC</v>
      </c>
      <c r="L6389" t="str">
        <f>VLOOKUP(J6389&amp;H6389,Mapping!J:K,2,0)</f>
        <v>Microenemas</v>
      </c>
      <c r="M6389" t="str">
        <f>IF(OR(I6389="PIZ BUIN",I6389="LISTERINE"),VLOOKUP(E6389,MAPEO!C:D,2,0)&amp;" "&amp;H6389,VLOOKUP(E6389,MAPEO!C:D,2,0))</f>
        <v>Micralax</v>
      </c>
      <c r="N6389" t="str">
        <f>VLOOKUP(F6389,MD!A:B,2,0)</f>
        <v>YTD 2016</v>
      </c>
    </row>
    <row r="6390" spans="1:14">
      <c r="A6390" t="s">
        <v>133</v>
      </c>
      <c r="B6390" t="s">
        <v>0</v>
      </c>
      <c r="C6390" t="s">
        <v>215</v>
      </c>
      <c r="D6390" t="s">
        <v>438</v>
      </c>
      <c r="E6390" t="s">
        <v>438</v>
      </c>
      <c r="F6390" t="s">
        <v>119</v>
      </c>
      <c r="G6390" s="3">
        <v>383.12</v>
      </c>
      <c r="H6390" s="3" t="str">
        <f>VLOOKUP($A6390&amp;$C6390&amp;$B6390,Mapping!$C:$G,3,0)</f>
        <v>PHARMA</v>
      </c>
      <c r="I6390" t="str">
        <f>VLOOKUP($A6390&amp;$C6390&amp;$B6390,Mapping!$C:$G,4,0)</f>
        <v>Microlax</v>
      </c>
      <c r="J6390" t="str">
        <f t="shared" si="100"/>
        <v>MICRALAX SUPOS</v>
      </c>
      <c r="K6390" t="str">
        <f>VLOOKUP($A6390&amp;$C6390&amp;$B6390,Mapping!$C:$G,5,0)</f>
        <v>OTC</v>
      </c>
      <c r="L6390" t="str">
        <f>VLOOKUP(J6390&amp;H6390,Mapping!J:K,2,0)</f>
        <v>Supos</v>
      </c>
      <c r="M6390" t="str">
        <f>IF(OR(I6390="PIZ BUIN",I6390="LISTERINE"),VLOOKUP(E6390,MAPEO!C:D,2,0)&amp;" "&amp;H6390,VLOOKUP(E6390,MAPEO!C:D,2,0))</f>
        <v>Micralax</v>
      </c>
      <c r="N6390" t="str">
        <f>VLOOKUP(F6390,MD!A:B,2,0)</f>
        <v>YTD 2016</v>
      </c>
    </row>
    <row r="6391" spans="1:14">
      <c r="A6391" t="s">
        <v>133</v>
      </c>
      <c r="B6391" t="s">
        <v>0</v>
      </c>
      <c r="C6391" t="s">
        <v>218</v>
      </c>
      <c r="D6391" t="s">
        <v>439</v>
      </c>
      <c r="E6391" t="s">
        <v>439</v>
      </c>
      <c r="F6391" t="s">
        <v>119</v>
      </c>
      <c r="G6391" s="3">
        <v>-5637.34</v>
      </c>
      <c r="H6391" s="3" t="str">
        <f>VLOOKUP($A6391&amp;$C6391&amp;$B6391,Mapping!$C:$G,3,0)</f>
        <v>PHARMA</v>
      </c>
      <c r="I6391" t="str">
        <f>VLOOKUP($A6391&amp;$C6391&amp;$B6391,Mapping!$C:$G,4,0)</f>
        <v>Natusan</v>
      </c>
      <c r="J6391" t="str">
        <f t="shared" si="100"/>
        <v>CREMA NATUSAN</v>
      </c>
      <c r="K6391" t="str">
        <f>VLOOKUP($A6391&amp;$C6391&amp;$B6391,Mapping!$C:$G,5,0)</f>
        <v>Adult Skin Care</v>
      </c>
      <c r="L6391" t="str">
        <f>VLOOKUP(J6391&amp;H6391,Mapping!J:K,2,0)</f>
        <v>Natusan</v>
      </c>
      <c r="M6391" t="str">
        <f>IF(OR(I6391="PIZ BUIN",I6391="LISTERINE"),VLOOKUP(E6391,MAPEO!C:D,2,0)&amp;" "&amp;H6391,VLOOKUP(E6391,MAPEO!C:D,2,0))</f>
        <v>Natusan</v>
      </c>
      <c r="N6391" t="str">
        <f>VLOOKUP(F6391,MD!A:B,2,0)</f>
        <v>YTD 2016</v>
      </c>
    </row>
    <row r="6392" spans="1:14">
      <c r="A6392" t="s">
        <v>133</v>
      </c>
      <c r="B6392" t="s">
        <v>0</v>
      </c>
      <c r="C6392" t="s">
        <v>218</v>
      </c>
      <c r="D6392" t="s">
        <v>439</v>
      </c>
      <c r="E6392" t="s">
        <v>694</v>
      </c>
      <c r="F6392" t="s">
        <v>119</v>
      </c>
      <c r="G6392" s="3">
        <v>-134.21</v>
      </c>
      <c r="H6392" s="3" t="str">
        <f>VLOOKUP($A6392&amp;$C6392&amp;$B6392,Mapping!$C:$G,3,0)</f>
        <v>PHARMA</v>
      </c>
      <c r="I6392" t="str">
        <f>VLOOKUP($A6392&amp;$C6392&amp;$B6392,Mapping!$C:$G,4,0)</f>
        <v>Natusan</v>
      </c>
      <c r="J6392" t="str">
        <f t="shared" si="100"/>
        <v>CREMA NATUSAN</v>
      </c>
      <c r="K6392" t="str">
        <f>VLOOKUP($A6392&amp;$C6392&amp;$B6392,Mapping!$C:$G,5,0)</f>
        <v>Adult Skin Care</v>
      </c>
      <c r="L6392" t="str">
        <f>VLOOKUP(J6392&amp;H6392,Mapping!J:K,2,0)</f>
        <v>Natusan</v>
      </c>
      <c r="M6392" t="str">
        <f>IF(OR(I6392="PIZ BUIN",I6392="LISTERINE"),VLOOKUP(E6392,MAPEO!C:D,2,0)&amp;" "&amp;H6392,VLOOKUP(E6392,MAPEO!C:D,2,0))</f>
        <v>Natusan</v>
      </c>
      <c r="N6392" t="str">
        <f>VLOOKUP(F6392,MD!A:B,2,0)</f>
        <v>YTD 2016</v>
      </c>
    </row>
    <row r="6393" spans="1:14">
      <c r="A6393" t="s">
        <v>133</v>
      </c>
      <c r="B6393" t="s">
        <v>0</v>
      </c>
      <c r="C6393" t="s">
        <v>221</v>
      </c>
      <c r="D6393" t="s">
        <v>440</v>
      </c>
      <c r="E6393" t="s">
        <v>695</v>
      </c>
      <c r="F6393" t="s">
        <v>119</v>
      </c>
      <c r="G6393" s="3">
        <v>58965.53</v>
      </c>
      <c r="H6393" s="3" t="str">
        <f>VLOOKUP($A6393&amp;$C6393&amp;$B6393,Mapping!$C:$G,3,0)</f>
        <v>Beauty</v>
      </c>
      <c r="I6393" t="str">
        <f>VLOOKUP($A6393&amp;$C6393&amp;$B6393,Mapping!$C:$G,4,0)</f>
        <v>NEUTROGENA</v>
      </c>
      <c r="J6393" t="str">
        <f t="shared" si="100"/>
        <v>BODY EMULSION</v>
      </c>
      <c r="K6393" t="str">
        <f>VLOOKUP($A6393&amp;$C6393&amp;$B6393,Mapping!$C:$G,5,0)</f>
        <v>Adult Skin Care</v>
      </c>
      <c r="L6393" t="str">
        <f>VLOOKUP(J6393&amp;H6393,Mapping!J:K,2,0)</f>
        <v>Body Emulsion</v>
      </c>
      <c r="M6393" t="str">
        <f>IF(OR(I6393="PIZ BUIN",I6393="LISTERINE"),VLOOKUP(E6393,MAPEO!C:D,2,0)&amp;" "&amp;H6393,VLOOKUP(E6393,MAPEO!C:D,2,0))</f>
        <v>Neutrogena Body</v>
      </c>
      <c r="N6393" t="str">
        <f>VLOOKUP(F6393,MD!A:B,2,0)</f>
        <v>YTD 2016</v>
      </c>
    </row>
    <row r="6394" spans="1:14">
      <c r="A6394" t="s">
        <v>133</v>
      </c>
      <c r="B6394" t="s">
        <v>0</v>
      </c>
      <c r="C6394" t="s">
        <v>221</v>
      </c>
      <c r="D6394" t="s">
        <v>440</v>
      </c>
      <c r="E6394" t="s">
        <v>697</v>
      </c>
      <c r="F6394" t="s">
        <v>119</v>
      </c>
      <c r="G6394" s="3">
        <v>75043.83</v>
      </c>
      <c r="H6394" s="3" t="str">
        <f>VLOOKUP($A6394&amp;$C6394&amp;$B6394,Mapping!$C:$G,3,0)</f>
        <v>Beauty</v>
      </c>
      <c r="I6394" t="str">
        <f>VLOOKUP($A6394&amp;$C6394&amp;$B6394,Mapping!$C:$G,4,0)</f>
        <v>NEUTROGENA</v>
      </c>
      <c r="J6394" t="str">
        <f t="shared" si="100"/>
        <v>BODY EMULSION</v>
      </c>
      <c r="K6394" t="str">
        <f>VLOOKUP($A6394&amp;$C6394&amp;$B6394,Mapping!$C:$G,5,0)</f>
        <v>Adult Skin Care</v>
      </c>
      <c r="L6394" t="str">
        <f>VLOOKUP(J6394&amp;H6394,Mapping!J:K,2,0)</f>
        <v>Body Emulsion</v>
      </c>
      <c r="M6394" t="str">
        <f>IF(OR(I6394="PIZ BUIN",I6394="LISTERINE"),VLOOKUP(E6394,MAPEO!C:D,2,0)&amp;" "&amp;H6394,VLOOKUP(E6394,MAPEO!C:D,2,0))</f>
        <v>Neutrogena Body</v>
      </c>
      <c r="N6394" t="str">
        <f>VLOOKUP(F6394,MD!A:B,2,0)</f>
        <v>YTD 2016</v>
      </c>
    </row>
    <row r="6395" spans="1:14">
      <c r="A6395" t="s">
        <v>133</v>
      </c>
      <c r="B6395" t="s">
        <v>0</v>
      </c>
      <c r="C6395" t="s">
        <v>221</v>
      </c>
      <c r="D6395" t="s">
        <v>440</v>
      </c>
      <c r="E6395" t="s">
        <v>698</v>
      </c>
      <c r="F6395" t="s">
        <v>119</v>
      </c>
      <c r="G6395" s="3">
        <v>47135.48</v>
      </c>
      <c r="H6395" s="3" t="str">
        <f>VLOOKUP($A6395&amp;$C6395&amp;$B6395,Mapping!$C:$G,3,0)</f>
        <v>Beauty</v>
      </c>
      <c r="I6395" t="str">
        <f>VLOOKUP($A6395&amp;$C6395&amp;$B6395,Mapping!$C:$G,4,0)</f>
        <v>NEUTROGENA</v>
      </c>
      <c r="J6395" t="str">
        <f t="shared" si="100"/>
        <v>BODY EMULSION</v>
      </c>
      <c r="K6395" t="str">
        <f>VLOOKUP($A6395&amp;$C6395&amp;$B6395,Mapping!$C:$G,5,0)</f>
        <v>Adult Skin Care</v>
      </c>
      <c r="L6395" t="str">
        <f>VLOOKUP(J6395&amp;H6395,Mapping!J:K,2,0)</f>
        <v>Body Emulsion</v>
      </c>
      <c r="M6395" t="str">
        <f>IF(OR(I6395="PIZ BUIN",I6395="LISTERINE"),VLOOKUP(E6395,MAPEO!C:D,2,0)&amp;" "&amp;H6395,VLOOKUP(E6395,MAPEO!C:D,2,0))</f>
        <v>Neutrogena Body</v>
      </c>
      <c r="N6395" t="str">
        <f>VLOOKUP(F6395,MD!A:B,2,0)</f>
        <v>YTD 2016</v>
      </c>
    </row>
    <row r="6396" spans="1:14">
      <c r="A6396" t="s">
        <v>133</v>
      </c>
      <c r="B6396" t="s">
        <v>0</v>
      </c>
      <c r="C6396" t="s">
        <v>221</v>
      </c>
      <c r="D6396" t="s">
        <v>440</v>
      </c>
      <c r="E6396" t="s">
        <v>699</v>
      </c>
      <c r="F6396" t="s">
        <v>119</v>
      </c>
      <c r="G6396" s="3">
        <v>87546.2</v>
      </c>
      <c r="H6396" s="3" t="str">
        <f>VLOOKUP($A6396&amp;$C6396&amp;$B6396,Mapping!$C:$G,3,0)</f>
        <v>Beauty</v>
      </c>
      <c r="I6396" t="str">
        <f>VLOOKUP($A6396&amp;$C6396&amp;$B6396,Mapping!$C:$G,4,0)</f>
        <v>NEUTROGENA</v>
      </c>
      <c r="J6396" t="str">
        <f t="shared" si="100"/>
        <v>BODY EMULSION</v>
      </c>
      <c r="K6396" t="str">
        <f>VLOOKUP($A6396&amp;$C6396&amp;$B6396,Mapping!$C:$G,5,0)</f>
        <v>Adult Skin Care</v>
      </c>
      <c r="L6396" t="str">
        <f>VLOOKUP(J6396&amp;H6396,Mapping!J:K,2,0)</f>
        <v>Body Emulsion</v>
      </c>
      <c r="M6396" t="str">
        <f>IF(OR(I6396="PIZ BUIN",I6396="LISTERINE"),VLOOKUP(E6396,MAPEO!C:D,2,0)&amp;" "&amp;H6396,VLOOKUP(E6396,MAPEO!C:D,2,0))</f>
        <v>Neutrogena Body</v>
      </c>
      <c r="N6396" t="str">
        <f>VLOOKUP(F6396,MD!A:B,2,0)</f>
        <v>YTD 2016</v>
      </c>
    </row>
    <row r="6397" spans="1:14">
      <c r="A6397" t="s">
        <v>133</v>
      </c>
      <c r="B6397" t="s">
        <v>0</v>
      </c>
      <c r="C6397" t="s">
        <v>221</v>
      </c>
      <c r="D6397" t="s">
        <v>440</v>
      </c>
      <c r="E6397" t="s">
        <v>700</v>
      </c>
      <c r="F6397" t="s">
        <v>119</v>
      </c>
      <c r="G6397" s="3">
        <v>-1375.15</v>
      </c>
      <c r="H6397" s="3" t="str">
        <f>VLOOKUP($A6397&amp;$C6397&amp;$B6397,Mapping!$C:$G,3,0)</f>
        <v>Beauty</v>
      </c>
      <c r="I6397" t="str">
        <f>VLOOKUP($A6397&amp;$C6397&amp;$B6397,Mapping!$C:$G,4,0)</f>
        <v>NEUTROGENA</v>
      </c>
      <c r="J6397" t="str">
        <f t="shared" si="100"/>
        <v>BODY EMULSION</v>
      </c>
      <c r="K6397" t="str">
        <f>VLOOKUP($A6397&amp;$C6397&amp;$B6397,Mapping!$C:$G,5,0)</f>
        <v>Adult Skin Care</v>
      </c>
      <c r="L6397" t="str">
        <f>VLOOKUP(J6397&amp;H6397,Mapping!J:K,2,0)</f>
        <v>Body Emulsion</v>
      </c>
      <c r="M6397" t="str">
        <f>IF(OR(I6397="PIZ BUIN",I6397="LISTERINE"),VLOOKUP(E6397,MAPEO!C:D,2,0)&amp;" "&amp;H6397,VLOOKUP(E6397,MAPEO!C:D,2,0))</f>
        <v>Neutrogena Body</v>
      </c>
      <c r="N6397" t="str">
        <f>VLOOKUP(F6397,MD!A:B,2,0)</f>
        <v>YTD 2016</v>
      </c>
    </row>
    <row r="6398" spans="1:14">
      <c r="A6398" t="s">
        <v>133</v>
      </c>
      <c r="B6398" t="s">
        <v>0</v>
      </c>
      <c r="C6398" t="s">
        <v>221</v>
      </c>
      <c r="D6398" t="s">
        <v>440</v>
      </c>
      <c r="E6398" t="s">
        <v>701</v>
      </c>
      <c r="F6398" t="s">
        <v>119</v>
      </c>
      <c r="G6398" s="3">
        <v>-66.08</v>
      </c>
      <c r="H6398" s="3" t="str">
        <f>VLOOKUP($A6398&amp;$C6398&amp;$B6398,Mapping!$C:$G,3,0)</f>
        <v>Beauty</v>
      </c>
      <c r="I6398" t="str">
        <f>VLOOKUP($A6398&amp;$C6398&amp;$B6398,Mapping!$C:$G,4,0)</f>
        <v>NEUTROGENA</v>
      </c>
      <c r="J6398" t="str">
        <f t="shared" si="100"/>
        <v>BODY EMULSION</v>
      </c>
      <c r="K6398" t="str">
        <f>VLOOKUP($A6398&amp;$C6398&amp;$B6398,Mapping!$C:$G,5,0)</f>
        <v>Adult Skin Care</v>
      </c>
      <c r="L6398" t="str">
        <f>VLOOKUP(J6398&amp;H6398,Mapping!J:K,2,0)</f>
        <v>Body Emulsion</v>
      </c>
      <c r="M6398" t="str">
        <f>IF(OR(I6398="PIZ BUIN",I6398="LISTERINE"),VLOOKUP(E6398,MAPEO!C:D,2,0)&amp;" "&amp;H6398,VLOOKUP(E6398,MAPEO!C:D,2,0))</f>
        <v>Neutrogena Body</v>
      </c>
      <c r="N6398" t="str">
        <f>VLOOKUP(F6398,MD!A:B,2,0)</f>
        <v>YTD 2016</v>
      </c>
    </row>
    <row r="6399" spans="1:14">
      <c r="A6399" t="s">
        <v>133</v>
      </c>
      <c r="B6399" t="s">
        <v>0</v>
      </c>
      <c r="C6399" t="s">
        <v>221</v>
      </c>
      <c r="D6399" t="s">
        <v>440</v>
      </c>
      <c r="E6399" t="s">
        <v>702</v>
      </c>
      <c r="F6399" t="s">
        <v>119</v>
      </c>
      <c r="G6399" s="3">
        <v>22435.97</v>
      </c>
      <c r="H6399" s="3" t="str">
        <f>VLOOKUP($A6399&amp;$C6399&amp;$B6399,Mapping!$C:$G,3,0)</f>
        <v>Beauty</v>
      </c>
      <c r="I6399" t="str">
        <f>VLOOKUP($A6399&amp;$C6399&amp;$B6399,Mapping!$C:$G,4,0)</f>
        <v>NEUTROGENA</v>
      </c>
      <c r="J6399" t="str">
        <f t="shared" si="100"/>
        <v>BODY EMULSION</v>
      </c>
      <c r="K6399" t="str">
        <f>VLOOKUP($A6399&amp;$C6399&amp;$B6399,Mapping!$C:$G,5,0)</f>
        <v>Adult Skin Care</v>
      </c>
      <c r="L6399" t="str">
        <f>VLOOKUP(J6399&amp;H6399,Mapping!J:K,2,0)</f>
        <v>Body Emulsion</v>
      </c>
      <c r="M6399" t="str">
        <f>IF(OR(I6399="PIZ BUIN",I6399="LISTERINE"),VLOOKUP(E6399,MAPEO!C:D,2,0)&amp;" "&amp;H6399,VLOOKUP(E6399,MAPEO!C:D,2,0))</f>
        <v>Neutrogena Body</v>
      </c>
      <c r="N6399" t="str">
        <f>VLOOKUP(F6399,MD!A:B,2,0)</f>
        <v>YTD 2016</v>
      </c>
    </row>
    <row r="6400" spans="1:14">
      <c r="A6400" t="s">
        <v>133</v>
      </c>
      <c r="B6400" t="s">
        <v>0</v>
      </c>
      <c r="C6400" t="s">
        <v>221</v>
      </c>
      <c r="D6400" t="s">
        <v>441</v>
      </c>
      <c r="E6400" t="s">
        <v>703</v>
      </c>
      <c r="F6400" t="s">
        <v>119</v>
      </c>
      <c r="G6400" s="3">
        <v>-110.8</v>
      </c>
      <c r="H6400" s="3" t="str">
        <f>VLOOKUP($A6400&amp;$C6400&amp;$B6400,Mapping!$C:$G,3,0)</f>
        <v>Beauty</v>
      </c>
      <c r="I6400" t="str">
        <f>VLOOKUP($A6400&amp;$C6400&amp;$B6400,Mapping!$C:$G,4,0)</f>
        <v>NEUTROGENA</v>
      </c>
      <c r="J6400" t="str">
        <f t="shared" si="100"/>
        <v>FOOTCARE</v>
      </c>
      <c r="K6400" t="str">
        <f>VLOOKUP($A6400&amp;$C6400&amp;$B6400,Mapping!$C:$G,5,0)</f>
        <v>Adult Skin Care</v>
      </c>
      <c r="L6400" t="str">
        <f>VLOOKUP(J6400&amp;H6400,Mapping!J:K,2,0)</f>
        <v>Foot Care</v>
      </c>
      <c r="M6400" t="str">
        <f>IF(OR(I6400="PIZ BUIN",I6400="LISTERINE"),VLOOKUP(E6400,MAPEO!C:D,2,0)&amp;" "&amp;H6400,VLOOKUP(E6400,MAPEO!C:D,2,0))</f>
        <v>Neutrogena Foot</v>
      </c>
      <c r="N6400" t="str">
        <f>VLOOKUP(F6400,MD!A:B,2,0)</f>
        <v>YTD 2016</v>
      </c>
    </row>
    <row r="6401" spans="1:14">
      <c r="A6401" t="s">
        <v>133</v>
      </c>
      <c r="B6401" t="s">
        <v>0</v>
      </c>
      <c r="C6401" t="s">
        <v>221</v>
      </c>
      <c r="D6401" t="s">
        <v>441</v>
      </c>
      <c r="E6401" t="s">
        <v>704</v>
      </c>
      <c r="F6401" t="s">
        <v>119</v>
      </c>
      <c r="G6401" s="3">
        <v>10373.870000000001</v>
      </c>
      <c r="H6401" s="3" t="str">
        <f>VLOOKUP($A6401&amp;$C6401&amp;$B6401,Mapping!$C:$G,3,0)</f>
        <v>Beauty</v>
      </c>
      <c r="I6401" t="str">
        <f>VLOOKUP($A6401&amp;$C6401&amp;$B6401,Mapping!$C:$G,4,0)</f>
        <v>NEUTROGENA</v>
      </c>
      <c r="J6401" t="str">
        <f t="shared" si="100"/>
        <v>FOOTCARE</v>
      </c>
      <c r="K6401" t="str">
        <f>VLOOKUP($A6401&amp;$C6401&amp;$B6401,Mapping!$C:$G,5,0)</f>
        <v>Adult Skin Care</v>
      </c>
      <c r="L6401" t="str">
        <f>VLOOKUP(J6401&amp;H6401,Mapping!J:K,2,0)</f>
        <v>Foot Care</v>
      </c>
      <c r="M6401" t="str">
        <f>IF(OR(I6401="PIZ BUIN",I6401="LISTERINE"),VLOOKUP(E6401,MAPEO!C:D,2,0)&amp;" "&amp;H6401,VLOOKUP(E6401,MAPEO!C:D,2,0))</f>
        <v>Neutrogena Foot</v>
      </c>
      <c r="N6401" t="str">
        <f>VLOOKUP(F6401,MD!A:B,2,0)</f>
        <v>YTD 2016</v>
      </c>
    </row>
    <row r="6402" spans="1:14">
      <c r="A6402" t="s">
        <v>133</v>
      </c>
      <c r="B6402" t="s">
        <v>0</v>
      </c>
      <c r="C6402" t="s">
        <v>221</v>
      </c>
      <c r="D6402" t="s">
        <v>441</v>
      </c>
      <c r="E6402" t="s">
        <v>705</v>
      </c>
      <c r="F6402" t="s">
        <v>119</v>
      </c>
      <c r="G6402" s="3">
        <v>11158.13</v>
      </c>
      <c r="H6402" s="3" t="str">
        <f>VLOOKUP($A6402&amp;$C6402&amp;$B6402,Mapping!$C:$G,3,0)</f>
        <v>Beauty</v>
      </c>
      <c r="I6402" t="str">
        <f>VLOOKUP($A6402&amp;$C6402&amp;$B6402,Mapping!$C:$G,4,0)</f>
        <v>NEUTROGENA</v>
      </c>
      <c r="J6402" t="str">
        <f t="shared" si="100"/>
        <v>FOOTCARE</v>
      </c>
      <c r="K6402" t="str">
        <f>VLOOKUP($A6402&amp;$C6402&amp;$B6402,Mapping!$C:$G,5,0)</f>
        <v>Adult Skin Care</v>
      </c>
      <c r="L6402" t="str">
        <f>VLOOKUP(J6402&amp;H6402,Mapping!J:K,2,0)</f>
        <v>Foot Care</v>
      </c>
      <c r="M6402" t="str">
        <f>IF(OR(I6402="PIZ BUIN",I6402="LISTERINE"),VLOOKUP(E6402,MAPEO!C:D,2,0)&amp;" "&amp;H6402,VLOOKUP(E6402,MAPEO!C:D,2,0))</f>
        <v>Neutrogena Foot</v>
      </c>
      <c r="N6402" t="str">
        <f>VLOOKUP(F6402,MD!A:B,2,0)</f>
        <v>YTD 2016</v>
      </c>
    </row>
    <row r="6403" spans="1:14">
      <c r="A6403" t="s">
        <v>133</v>
      </c>
      <c r="B6403" t="s">
        <v>0</v>
      </c>
      <c r="C6403" t="s">
        <v>221</v>
      </c>
      <c r="D6403" t="s">
        <v>441</v>
      </c>
      <c r="E6403" t="s">
        <v>706</v>
      </c>
      <c r="F6403" t="s">
        <v>119</v>
      </c>
      <c r="G6403" s="3">
        <v>-1276.45</v>
      </c>
      <c r="H6403" s="3" t="str">
        <f>VLOOKUP($A6403&amp;$C6403&amp;$B6403,Mapping!$C:$G,3,0)</f>
        <v>Beauty</v>
      </c>
      <c r="I6403" t="str">
        <f>VLOOKUP($A6403&amp;$C6403&amp;$B6403,Mapping!$C:$G,4,0)</f>
        <v>NEUTROGENA</v>
      </c>
      <c r="J6403" t="str">
        <f t="shared" si="100"/>
        <v>FOOTCARE</v>
      </c>
      <c r="K6403" t="str">
        <f>VLOOKUP($A6403&amp;$C6403&amp;$B6403,Mapping!$C:$G,5,0)</f>
        <v>Adult Skin Care</v>
      </c>
      <c r="L6403" t="str">
        <f>VLOOKUP(J6403&amp;H6403,Mapping!J:K,2,0)</f>
        <v>Foot Care</v>
      </c>
      <c r="M6403" t="str">
        <f>IF(OR(I6403="PIZ BUIN",I6403="LISTERINE"),VLOOKUP(E6403,MAPEO!C:D,2,0)&amp;" "&amp;H6403,VLOOKUP(E6403,MAPEO!C:D,2,0))</f>
        <v>Neutrogena Foot</v>
      </c>
      <c r="N6403" t="str">
        <f>VLOOKUP(F6403,MD!A:B,2,0)</f>
        <v>YTD 2016</v>
      </c>
    </row>
    <row r="6404" spans="1:14">
      <c r="A6404" t="s">
        <v>133</v>
      </c>
      <c r="B6404" t="s">
        <v>0</v>
      </c>
      <c r="C6404" t="s">
        <v>221</v>
      </c>
      <c r="D6404" t="s">
        <v>441</v>
      </c>
      <c r="E6404" t="s">
        <v>707</v>
      </c>
      <c r="F6404" t="s">
        <v>119</v>
      </c>
      <c r="G6404" s="3">
        <v>-147.27000000000001</v>
      </c>
      <c r="H6404" s="3" t="str">
        <f>VLOOKUP($A6404&amp;$C6404&amp;$B6404,Mapping!$C:$G,3,0)</f>
        <v>Beauty</v>
      </c>
      <c r="I6404" t="str">
        <f>VLOOKUP($A6404&amp;$C6404&amp;$B6404,Mapping!$C:$G,4,0)</f>
        <v>NEUTROGENA</v>
      </c>
      <c r="J6404" t="str">
        <f t="shared" si="100"/>
        <v>FOOTCARE</v>
      </c>
      <c r="K6404" t="str">
        <f>VLOOKUP($A6404&amp;$C6404&amp;$B6404,Mapping!$C:$G,5,0)</f>
        <v>Adult Skin Care</v>
      </c>
      <c r="L6404" t="str">
        <f>VLOOKUP(J6404&amp;H6404,Mapping!J:K,2,0)</f>
        <v>Foot Care</v>
      </c>
      <c r="M6404" t="str">
        <f>IF(OR(I6404="PIZ BUIN",I6404="LISTERINE"),VLOOKUP(E6404,MAPEO!C:D,2,0)&amp;" "&amp;H6404,VLOOKUP(E6404,MAPEO!C:D,2,0))</f>
        <v>Neutrogena Foot</v>
      </c>
      <c r="N6404" t="str">
        <f>VLOOKUP(F6404,MD!A:B,2,0)</f>
        <v>YTD 2016</v>
      </c>
    </row>
    <row r="6405" spans="1:14">
      <c r="A6405" t="s">
        <v>133</v>
      </c>
      <c r="B6405" t="s">
        <v>0</v>
      </c>
      <c r="C6405" t="s">
        <v>221</v>
      </c>
      <c r="D6405" t="s">
        <v>441</v>
      </c>
      <c r="E6405" t="s">
        <v>708</v>
      </c>
      <c r="F6405" t="s">
        <v>119</v>
      </c>
      <c r="G6405" s="3">
        <v>17930.2</v>
      </c>
      <c r="H6405" s="3" t="str">
        <f>VLOOKUP($A6405&amp;$C6405&amp;$B6405,Mapping!$C:$G,3,0)</f>
        <v>Beauty</v>
      </c>
      <c r="I6405" t="str">
        <f>VLOOKUP($A6405&amp;$C6405&amp;$B6405,Mapping!$C:$G,4,0)</f>
        <v>NEUTROGENA</v>
      </c>
      <c r="J6405" t="str">
        <f t="shared" si="100"/>
        <v>FOOTCARE</v>
      </c>
      <c r="K6405" t="str">
        <f>VLOOKUP($A6405&amp;$C6405&amp;$B6405,Mapping!$C:$G,5,0)</f>
        <v>Adult Skin Care</v>
      </c>
      <c r="L6405" t="str">
        <f>VLOOKUP(J6405&amp;H6405,Mapping!J:K,2,0)</f>
        <v>Foot Care</v>
      </c>
      <c r="M6405" t="str">
        <f>IF(OR(I6405="PIZ BUIN",I6405="LISTERINE"),VLOOKUP(E6405,MAPEO!C:D,2,0)&amp;" "&amp;H6405,VLOOKUP(E6405,MAPEO!C:D,2,0))</f>
        <v>Neutrogena Foot</v>
      </c>
      <c r="N6405" t="str">
        <f>VLOOKUP(F6405,MD!A:B,2,0)</f>
        <v>YTD 2016</v>
      </c>
    </row>
    <row r="6406" spans="1:14">
      <c r="A6406" t="s">
        <v>133</v>
      </c>
      <c r="B6406" t="s">
        <v>0</v>
      </c>
      <c r="C6406" t="s">
        <v>221</v>
      </c>
      <c r="D6406" t="s">
        <v>441</v>
      </c>
      <c r="E6406" t="s">
        <v>709</v>
      </c>
      <c r="F6406" t="s">
        <v>119</v>
      </c>
      <c r="G6406" s="3">
        <v>126894.54</v>
      </c>
      <c r="H6406" s="3" t="str">
        <f>VLOOKUP($A6406&amp;$C6406&amp;$B6406,Mapping!$C:$G,3,0)</f>
        <v>Beauty</v>
      </c>
      <c r="I6406" t="str">
        <f>VLOOKUP($A6406&amp;$C6406&amp;$B6406,Mapping!$C:$G,4,0)</f>
        <v>NEUTROGENA</v>
      </c>
      <c r="J6406" t="str">
        <f t="shared" si="100"/>
        <v>FOOTCARE</v>
      </c>
      <c r="K6406" t="str">
        <f>VLOOKUP($A6406&amp;$C6406&amp;$B6406,Mapping!$C:$G,5,0)</f>
        <v>Adult Skin Care</v>
      </c>
      <c r="L6406" t="str">
        <f>VLOOKUP(J6406&amp;H6406,Mapping!J:K,2,0)</f>
        <v>Foot Care</v>
      </c>
      <c r="M6406" t="str">
        <f>IF(OR(I6406="PIZ BUIN",I6406="LISTERINE"),VLOOKUP(E6406,MAPEO!C:D,2,0)&amp;" "&amp;H6406,VLOOKUP(E6406,MAPEO!C:D,2,0))</f>
        <v>Neutrogena Foot</v>
      </c>
      <c r="N6406" t="str">
        <f>VLOOKUP(F6406,MD!A:B,2,0)</f>
        <v>YTD 2016</v>
      </c>
    </row>
    <row r="6407" spans="1:14">
      <c r="A6407" t="s">
        <v>133</v>
      </c>
      <c r="B6407" t="s">
        <v>0</v>
      </c>
      <c r="C6407" t="s">
        <v>221</v>
      </c>
      <c r="D6407" t="s">
        <v>442</v>
      </c>
      <c r="E6407" t="s">
        <v>710</v>
      </c>
      <c r="F6407" t="s">
        <v>119</v>
      </c>
      <c r="G6407" s="3">
        <v>6675.36</v>
      </c>
      <c r="H6407" s="3" t="str">
        <f>VLOOKUP($A6407&amp;$C6407&amp;$B6407,Mapping!$C:$G,3,0)</f>
        <v>Beauty</v>
      </c>
      <c r="I6407" t="str">
        <f>VLOOKUP($A6407&amp;$C6407&amp;$B6407,Mapping!$C:$G,4,0)</f>
        <v>NEUTROGENA</v>
      </c>
      <c r="J6407" t="str">
        <f t="shared" si="100"/>
        <v>HANDS</v>
      </c>
      <c r="K6407" t="str">
        <f>VLOOKUP($A6407&amp;$C6407&amp;$B6407,Mapping!$C:$G,5,0)</f>
        <v>Adult Skin Care</v>
      </c>
      <c r="L6407" t="str">
        <f>VLOOKUP(J6407&amp;H6407,Mapping!J:K,2,0)</f>
        <v>Hand Cream</v>
      </c>
      <c r="M6407" t="str">
        <f>IF(OR(I6407="PIZ BUIN",I6407="LISTERINE"),VLOOKUP(E6407,MAPEO!C:D,2,0)&amp;" "&amp;H6407,VLOOKUP(E6407,MAPEO!C:D,2,0))</f>
        <v>Neutrogena Hands</v>
      </c>
      <c r="N6407" t="str">
        <f>VLOOKUP(F6407,MD!A:B,2,0)</f>
        <v>YTD 2016</v>
      </c>
    </row>
    <row r="6408" spans="1:14">
      <c r="A6408" t="s">
        <v>133</v>
      </c>
      <c r="B6408" t="s">
        <v>0</v>
      </c>
      <c r="C6408" t="s">
        <v>221</v>
      </c>
      <c r="D6408" t="s">
        <v>442</v>
      </c>
      <c r="E6408" t="s">
        <v>711</v>
      </c>
      <c r="F6408" t="s">
        <v>119</v>
      </c>
      <c r="G6408" s="3">
        <v>31925.9</v>
      </c>
      <c r="H6408" s="3" t="str">
        <f>VLOOKUP($A6408&amp;$C6408&amp;$B6408,Mapping!$C:$G,3,0)</f>
        <v>Beauty</v>
      </c>
      <c r="I6408" t="str">
        <f>VLOOKUP($A6408&amp;$C6408&amp;$B6408,Mapping!$C:$G,4,0)</f>
        <v>NEUTROGENA</v>
      </c>
      <c r="J6408" t="str">
        <f t="shared" si="100"/>
        <v>HANDS</v>
      </c>
      <c r="K6408" t="str">
        <f>VLOOKUP($A6408&amp;$C6408&amp;$B6408,Mapping!$C:$G,5,0)</f>
        <v>Adult Skin Care</v>
      </c>
      <c r="L6408" t="str">
        <f>VLOOKUP(J6408&amp;H6408,Mapping!J:K,2,0)</f>
        <v>Hand Cream</v>
      </c>
      <c r="M6408" t="str">
        <f>IF(OR(I6408="PIZ BUIN",I6408="LISTERINE"),VLOOKUP(E6408,MAPEO!C:D,2,0)&amp;" "&amp;H6408,VLOOKUP(E6408,MAPEO!C:D,2,0))</f>
        <v>Neutrogena Hands</v>
      </c>
      <c r="N6408" t="str">
        <f>VLOOKUP(F6408,MD!A:B,2,0)</f>
        <v>YTD 2016</v>
      </c>
    </row>
    <row r="6409" spans="1:14">
      <c r="A6409" t="s">
        <v>133</v>
      </c>
      <c r="B6409" t="s">
        <v>0</v>
      </c>
      <c r="C6409" t="s">
        <v>221</v>
      </c>
      <c r="D6409" t="s">
        <v>442</v>
      </c>
      <c r="E6409" t="s">
        <v>712</v>
      </c>
      <c r="F6409" t="s">
        <v>119</v>
      </c>
      <c r="G6409" s="3">
        <v>-12.43</v>
      </c>
      <c r="H6409" s="3" t="str">
        <f>VLOOKUP($A6409&amp;$C6409&amp;$B6409,Mapping!$C:$G,3,0)</f>
        <v>Beauty</v>
      </c>
      <c r="I6409" t="str">
        <f>VLOOKUP($A6409&amp;$C6409&amp;$B6409,Mapping!$C:$G,4,0)</f>
        <v>NEUTROGENA</v>
      </c>
      <c r="J6409" t="str">
        <f t="shared" si="100"/>
        <v>HANDS</v>
      </c>
      <c r="K6409" t="str">
        <f>VLOOKUP($A6409&amp;$C6409&amp;$B6409,Mapping!$C:$G,5,0)</f>
        <v>Adult Skin Care</v>
      </c>
      <c r="L6409" t="str">
        <f>VLOOKUP(J6409&amp;H6409,Mapping!J:K,2,0)</f>
        <v>Hand Cream</v>
      </c>
      <c r="M6409" t="str">
        <f>IF(OR(I6409="PIZ BUIN",I6409="LISTERINE"),VLOOKUP(E6409,MAPEO!C:D,2,0)&amp;" "&amp;H6409,VLOOKUP(E6409,MAPEO!C:D,2,0))</f>
        <v>Neutrogena Hands</v>
      </c>
      <c r="N6409" t="str">
        <f>VLOOKUP(F6409,MD!A:B,2,0)</f>
        <v>YTD 2016</v>
      </c>
    </row>
    <row r="6410" spans="1:14">
      <c r="A6410" t="s">
        <v>133</v>
      </c>
      <c r="B6410" t="s">
        <v>0</v>
      </c>
      <c r="C6410" t="s">
        <v>221</v>
      </c>
      <c r="D6410" t="s">
        <v>442</v>
      </c>
      <c r="E6410" t="s">
        <v>714</v>
      </c>
      <c r="F6410" t="s">
        <v>119</v>
      </c>
      <c r="G6410" s="3">
        <v>5463.19</v>
      </c>
      <c r="H6410" s="3" t="str">
        <f>VLOOKUP($A6410&amp;$C6410&amp;$B6410,Mapping!$C:$G,3,0)</f>
        <v>Beauty</v>
      </c>
      <c r="I6410" t="str">
        <f>VLOOKUP($A6410&amp;$C6410&amp;$B6410,Mapping!$C:$G,4,0)</f>
        <v>NEUTROGENA</v>
      </c>
      <c r="J6410" t="str">
        <f t="shared" si="100"/>
        <v>HANDS</v>
      </c>
      <c r="K6410" t="str">
        <f>VLOOKUP($A6410&amp;$C6410&amp;$B6410,Mapping!$C:$G,5,0)</f>
        <v>Adult Skin Care</v>
      </c>
      <c r="L6410" t="str">
        <f>VLOOKUP(J6410&amp;H6410,Mapping!J:K,2,0)</f>
        <v>Hand Cream</v>
      </c>
      <c r="M6410" t="str">
        <f>IF(OR(I6410="PIZ BUIN",I6410="LISTERINE"),VLOOKUP(E6410,MAPEO!C:D,2,0)&amp;" "&amp;H6410,VLOOKUP(E6410,MAPEO!C:D,2,0))</f>
        <v>Neutrogena Hands</v>
      </c>
      <c r="N6410" t="str">
        <f>VLOOKUP(F6410,MD!A:B,2,0)</f>
        <v>YTD 2016</v>
      </c>
    </row>
    <row r="6411" spans="1:14">
      <c r="A6411" t="s">
        <v>133</v>
      </c>
      <c r="B6411" t="s">
        <v>0</v>
      </c>
      <c r="C6411" t="s">
        <v>221</v>
      </c>
      <c r="D6411" t="s">
        <v>442</v>
      </c>
      <c r="E6411" t="s">
        <v>715</v>
      </c>
      <c r="F6411" t="s">
        <v>119</v>
      </c>
      <c r="G6411" s="3">
        <v>53520.6</v>
      </c>
      <c r="H6411" s="3" t="str">
        <f>VLOOKUP($A6411&amp;$C6411&amp;$B6411,Mapping!$C:$G,3,0)</f>
        <v>Beauty</v>
      </c>
      <c r="I6411" t="str">
        <f>VLOOKUP($A6411&amp;$C6411&amp;$B6411,Mapping!$C:$G,4,0)</f>
        <v>NEUTROGENA</v>
      </c>
      <c r="J6411" t="str">
        <f t="shared" si="100"/>
        <v>HANDS</v>
      </c>
      <c r="K6411" t="str">
        <f>VLOOKUP($A6411&amp;$C6411&amp;$B6411,Mapping!$C:$G,5,0)</f>
        <v>Adult Skin Care</v>
      </c>
      <c r="L6411" t="str">
        <f>VLOOKUP(J6411&amp;H6411,Mapping!J:K,2,0)</f>
        <v>Hand Cream</v>
      </c>
      <c r="M6411" t="str">
        <f>IF(OR(I6411="PIZ BUIN",I6411="LISTERINE"),VLOOKUP(E6411,MAPEO!C:D,2,0)&amp;" "&amp;H6411,VLOOKUP(E6411,MAPEO!C:D,2,0))</f>
        <v>Neutrogena Hands</v>
      </c>
      <c r="N6411" t="str">
        <f>VLOOKUP(F6411,MD!A:B,2,0)</f>
        <v>YTD 2016</v>
      </c>
    </row>
    <row r="6412" spans="1:14">
      <c r="A6412" t="s">
        <v>133</v>
      </c>
      <c r="B6412" t="s">
        <v>0</v>
      </c>
      <c r="C6412" t="s">
        <v>221</v>
      </c>
      <c r="D6412" t="s">
        <v>442</v>
      </c>
      <c r="E6412" t="s">
        <v>716</v>
      </c>
      <c r="F6412" t="s">
        <v>119</v>
      </c>
      <c r="G6412" s="3">
        <v>602.27</v>
      </c>
      <c r="H6412" s="3" t="str">
        <f>VLOOKUP($A6412&amp;$C6412&amp;$B6412,Mapping!$C:$G,3,0)</f>
        <v>Beauty</v>
      </c>
      <c r="I6412" t="str">
        <f>VLOOKUP($A6412&amp;$C6412&amp;$B6412,Mapping!$C:$G,4,0)</f>
        <v>NEUTROGENA</v>
      </c>
      <c r="J6412" t="str">
        <f t="shared" si="100"/>
        <v>HANDS</v>
      </c>
      <c r="K6412" t="str">
        <f>VLOOKUP($A6412&amp;$C6412&amp;$B6412,Mapping!$C:$G,5,0)</f>
        <v>Adult Skin Care</v>
      </c>
      <c r="L6412" t="str">
        <f>VLOOKUP(J6412&amp;H6412,Mapping!J:K,2,0)</f>
        <v>Hand Cream</v>
      </c>
      <c r="M6412" t="str">
        <f>IF(OR(I6412="PIZ BUIN",I6412="LISTERINE"),VLOOKUP(E6412,MAPEO!C:D,2,0)&amp;" "&amp;H6412,VLOOKUP(E6412,MAPEO!C:D,2,0))</f>
        <v>Neutrogena Hands</v>
      </c>
      <c r="N6412" t="str">
        <f>VLOOKUP(F6412,MD!A:B,2,0)</f>
        <v>YTD 2016</v>
      </c>
    </row>
    <row r="6413" spans="1:14">
      <c r="A6413" t="s">
        <v>133</v>
      </c>
      <c r="B6413" t="s">
        <v>0</v>
      </c>
      <c r="C6413" t="s">
        <v>221</v>
      </c>
      <c r="D6413" t="s">
        <v>442</v>
      </c>
      <c r="E6413" t="s">
        <v>717</v>
      </c>
      <c r="F6413" t="s">
        <v>119</v>
      </c>
      <c r="G6413" s="3">
        <v>12777.35</v>
      </c>
      <c r="H6413" s="3" t="str">
        <f>VLOOKUP($A6413&amp;$C6413&amp;$B6413,Mapping!$C:$G,3,0)</f>
        <v>Beauty</v>
      </c>
      <c r="I6413" t="str">
        <f>VLOOKUP($A6413&amp;$C6413&amp;$B6413,Mapping!$C:$G,4,0)</f>
        <v>NEUTROGENA</v>
      </c>
      <c r="J6413" t="str">
        <f t="shared" si="100"/>
        <v>HANDS</v>
      </c>
      <c r="K6413" t="str">
        <f>VLOOKUP($A6413&amp;$C6413&amp;$B6413,Mapping!$C:$G,5,0)</f>
        <v>Adult Skin Care</v>
      </c>
      <c r="L6413" t="str">
        <f>VLOOKUP(J6413&amp;H6413,Mapping!J:K,2,0)</f>
        <v>Hand Cream</v>
      </c>
      <c r="M6413" t="str">
        <f>IF(OR(I6413="PIZ BUIN",I6413="LISTERINE"),VLOOKUP(E6413,MAPEO!C:D,2,0)&amp;" "&amp;H6413,VLOOKUP(E6413,MAPEO!C:D,2,0))</f>
        <v>Neutrogena Hands</v>
      </c>
      <c r="N6413" t="str">
        <f>VLOOKUP(F6413,MD!A:B,2,0)</f>
        <v>YTD 2016</v>
      </c>
    </row>
    <row r="6414" spans="1:14">
      <c r="A6414" t="s">
        <v>133</v>
      </c>
      <c r="B6414" t="s">
        <v>0</v>
      </c>
      <c r="C6414" t="s">
        <v>221</v>
      </c>
      <c r="D6414" t="s">
        <v>443</v>
      </c>
      <c r="E6414" t="s">
        <v>718</v>
      </c>
      <c r="F6414" t="s">
        <v>119</v>
      </c>
      <c r="G6414" s="3">
        <v>20395.580000000002</v>
      </c>
      <c r="H6414" s="3" t="str">
        <f>VLOOKUP($A6414&amp;$C6414&amp;$B6414,Mapping!$C:$G,3,0)</f>
        <v>Beauty</v>
      </c>
      <c r="I6414" t="str">
        <f>VLOOKUP($A6414&amp;$C6414&amp;$B6414,Mapping!$C:$G,4,0)</f>
        <v>NEUTROGENA</v>
      </c>
      <c r="J6414" t="str">
        <f t="shared" si="100"/>
        <v>LIP CARE</v>
      </c>
      <c r="K6414" t="str">
        <f>VLOOKUP($A6414&amp;$C6414&amp;$B6414,Mapping!$C:$G,5,0)</f>
        <v>Adult Skin Care</v>
      </c>
      <c r="L6414" t="str">
        <f>VLOOKUP(J6414&amp;H6414,Mapping!J:K,2,0)</f>
        <v>Lip Care</v>
      </c>
      <c r="M6414" t="str">
        <f>IF(OR(I6414="PIZ BUIN",I6414="LISTERINE"),VLOOKUP(E6414,MAPEO!C:D,2,0)&amp;" "&amp;H6414,VLOOKUP(E6414,MAPEO!C:D,2,0))</f>
        <v>Neutrogena Lips</v>
      </c>
      <c r="N6414" t="str">
        <f>VLOOKUP(F6414,MD!A:B,2,0)</f>
        <v>YTD 2016</v>
      </c>
    </row>
    <row r="6415" spans="1:14">
      <c r="A6415" t="s">
        <v>133</v>
      </c>
      <c r="B6415" t="s">
        <v>0</v>
      </c>
      <c r="C6415" t="s">
        <v>221</v>
      </c>
      <c r="D6415" t="s">
        <v>443</v>
      </c>
      <c r="E6415" t="s">
        <v>719</v>
      </c>
      <c r="F6415" t="s">
        <v>119</v>
      </c>
      <c r="G6415" s="3">
        <v>3321.36</v>
      </c>
      <c r="H6415" s="3" t="str">
        <f>VLOOKUP($A6415&amp;$C6415&amp;$B6415,Mapping!$C:$G,3,0)</f>
        <v>Beauty</v>
      </c>
      <c r="I6415" t="str">
        <f>VLOOKUP($A6415&amp;$C6415&amp;$B6415,Mapping!$C:$G,4,0)</f>
        <v>NEUTROGENA</v>
      </c>
      <c r="J6415" t="str">
        <f t="shared" si="100"/>
        <v>LIP CARE</v>
      </c>
      <c r="K6415" t="str">
        <f>VLOOKUP($A6415&amp;$C6415&amp;$B6415,Mapping!$C:$G,5,0)</f>
        <v>Adult Skin Care</v>
      </c>
      <c r="L6415" t="str">
        <f>VLOOKUP(J6415&amp;H6415,Mapping!J:K,2,0)</f>
        <v>Lip Care</v>
      </c>
      <c r="M6415" t="str">
        <f>IF(OR(I6415="PIZ BUIN",I6415="LISTERINE"),VLOOKUP(E6415,MAPEO!C:D,2,0)&amp;" "&amp;H6415,VLOOKUP(E6415,MAPEO!C:D,2,0))</f>
        <v>Neutrogena Lips</v>
      </c>
      <c r="N6415" t="str">
        <f>VLOOKUP(F6415,MD!A:B,2,0)</f>
        <v>YTD 2016</v>
      </c>
    </row>
    <row r="6416" spans="1:14">
      <c r="A6416" t="s">
        <v>133</v>
      </c>
      <c r="B6416" t="s">
        <v>0</v>
      </c>
      <c r="C6416" t="s">
        <v>221</v>
      </c>
      <c r="D6416" t="s">
        <v>443</v>
      </c>
      <c r="E6416" t="s">
        <v>721</v>
      </c>
      <c r="F6416" t="s">
        <v>119</v>
      </c>
      <c r="G6416" s="3">
        <v>69058.36</v>
      </c>
      <c r="H6416" s="3" t="str">
        <f>VLOOKUP($A6416&amp;$C6416&amp;$B6416,Mapping!$C:$G,3,0)</f>
        <v>Beauty</v>
      </c>
      <c r="I6416" t="str">
        <f>VLOOKUP($A6416&amp;$C6416&amp;$B6416,Mapping!$C:$G,4,0)</f>
        <v>NEUTROGENA</v>
      </c>
      <c r="J6416" t="str">
        <f t="shared" si="100"/>
        <v>LIP CARE</v>
      </c>
      <c r="K6416" t="str">
        <f>VLOOKUP($A6416&amp;$C6416&amp;$B6416,Mapping!$C:$G,5,0)</f>
        <v>Adult Skin Care</v>
      </c>
      <c r="L6416" t="str">
        <f>VLOOKUP(J6416&amp;H6416,Mapping!J:K,2,0)</f>
        <v>Lip Care</v>
      </c>
      <c r="M6416" t="str">
        <f>IF(OR(I6416="PIZ BUIN",I6416="LISTERINE"),VLOOKUP(E6416,MAPEO!C:D,2,0)&amp;" "&amp;H6416,VLOOKUP(E6416,MAPEO!C:D,2,0))</f>
        <v>Neutrogena Lips</v>
      </c>
      <c r="N6416" t="str">
        <f>VLOOKUP(F6416,MD!A:B,2,0)</f>
        <v>YTD 2016</v>
      </c>
    </row>
    <row r="6417" spans="1:14">
      <c r="A6417" t="s">
        <v>133</v>
      </c>
      <c r="B6417" t="s">
        <v>0</v>
      </c>
      <c r="C6417" t="s">
        <v>221</v>
      </c>
      <c r="D6417" t="s">
        <v>444</v>
      </c>
      <c r="E6417" t="s">
        <v>444</v>
      </c>
      <c r="F6417" t="s">
        <v>119</v>
      </c>
      <c r="G6417" s="3">
        <v>-44.34</v>
      </c>
      <c r="H6417" s="3" t="str">
        <f>VLOOKUP($A6417&amp;$C6417&amp;$B6417,Mapping!$C:$G,3,0)</f>
        <v>Beauty</v>
      </c>
      <c r="I6417" t="str">
        <f>VLOOKUP($A6417&amp;$C6417&amp;$B6417,Mapping!$C:$G,4,0)</f>
        <v>NEUTROGENA</v>
      </c>
      <c r="J6417" t="str">
        <f t="shared" si="100"/>
        <v>NG ALL OTHER</v>
      </c>
      <c r="K6417" t="str">
        <f>VLOOKUP($A6417&amp;$C6417&amp;$B6417,Mapping!$C:$G,5,0)</f>
        <v>Adult Skin Care</v>
      </c>
      <c r="L6417" t="str">
        <f>VLOOKUP(J6417&amp;H6417,Mapping!J:K,2,0)</f>
        <v>All Other</v>
      </c>
      <c r="M6417" t="str">
        <f>IF(OR(I6417="PIZ BUIN",I6417="LISTERINE"),VLOOKUP(E6417,MAPEO!C:D,2,0)&amp;" "&amp;H6417,VLOOKUP(E6417,MAPEO!C:D,2,0))</f>
        <v>All Other</v>
      </c>
      <c r="N6417" t="str">
        <f>VLOOKUP(F6417,MD!A:B,2,0)</f>
        <v>YTD 2016</v>
      </c>
    </row>
    <row r="6418" spans="1:14">
      <c r="A6418" t="s">
        <v>133</v>
      </c>
      <c r="B6418" t="s">
        <v>0</v>
      </c>
      <c r="C6418" t="s">
        <v>221</v>
      </c>
      <c r="D6418" t="s">
        <v>445</v>
      </c>
      <c r="E6418" t="s">
        <v>723</v>
      </c>
      <c r="F6418" t="s">
        <v>119</v>
      </c>
      <c r="G6418" s="3">
        <v>13377.68</v>
      </c>
      <c r="H6418" s="3" t="str">
        <f>VLOOKUP($A6418&amp;$C6418&amp;$B6418,Mapping!$C:$G,3,0)</f>
        <v>Beauty</v>
      </c>
      <c r="I6418" t="str">
        <f>VLOOKUP($A6418&amp;$C6418&amp;$B6418,Mapping!$C:$G,4,0)</f>
        <v>NEUTROGENA</v>
      </c>
      <c r="J6418" t="str">
        <f t="shared" si="100"/>
        <v>NG TGEL</v>
      </c>
      <c r="K6418" t="str">
        <f>VLOOKUP($A6418&amp;$C6418&amp;$B6418,Mapping!$C:$G,5,0)</f>
        <v>Adult Skin Care</v>
      </c>
      <c r="L6418" t="str">
        <f>VLOOKUP(J6418&amp;H6418,Mapping!J:K,2,0)</f>
        <v xml:space="preserve">T/GEL </v>
      </c>
      <c r="M6418" t="str">
        <f>IF(OR(I6418="PIZ BUIN",I6418="LISTERINE"),VLOOKUP(E6418,MAPEO!C:D,2,0)&amp;" "&amp;H6418,VLOOKUP(E6418,MAPEO!C:D,2,0))</f>
        <v>T/Gel</v>
      </c>
      <c r="N6418" t="str">
        <f>VLOOKUP(F6418,MD!A:B,2,0)</f>
        <v>YTD 2016</v>
      </c>
    </row>
    <row r="6419" spans="1:14">
      <c r="A6419" t="s">
        <v>133</v>
      </c>
      <c r="B6419" t="s">
        <v>0</v>
      </c>
      <c r="C6419" t="s">
        <v>227</v>
      </c>
      <c r="D6419" t="s">
        <v>446</v>
      </c>
      <c r="E6419" t="s">
        <v>724</v>
      </c>
      <c r="F6419" t="s">
        <v>119</v>
      </c>
      <c r="G6419" s="3">
        <v>127091.06</v>
      </c>
      <c r="H6419" s="3" t="str">
        <f>VLOOKUP($A6419&amp;$C6419&amp;$B6419,Mapping!$C:$G,3,0)</f>
        <v>PHARMA</v>
      </c>
      <c r="I6419" t="str">
        <f>VLOOKUP($A6419&amp;$C6419&amp;$B6419,Mapping!$C:$G,4,0)</f>
        <v>NICORETTE</v>
      </c>
      <c r="J6419" t="str">
        <f t="shared" si="100"/>
        <v>NICORETTE GUMS</v>
      </c>
      <c r="K6419" t="str">
        <f>VLOOKUP($A6419&amp;$C6419&amp;$B6419,Mapping!$C:$G,5,0)</f>
        <v>OTC</v>
      </c>
      <c r="L6419" t="str">
        <f>VLOOKUP(J6419&amp;H6419,Mapping!J:K,2,0)</f>
        <v>Nicorette Gums</v>
      </c>
      <c r="M6419" t="str">
        <f>IF(OR(I6419="PIZ BUIN",I6419="LISTERINE"),VLOOKUP(E6419,MAPEO!C:D,2,0)&amp;" "&amp;H6419,VLOOKUP(E6419,MAPEO!C:D,2,0))</f>
        <v>Nicorette</v>
      </c>
      <c r="N6419" t="str">
        <f>VLOOKUP(F6419,MD!A:B,2,0)</f>
        <v>YTD 2016</v>
      </c>
    </row>
    <row r="6420" spans="1:14">
      <c r="A6420" t="s">
        <v>133</v>
      </c>
      <c r="B6420" t="s">
        <v>0</v>
      </c>
      <c r="C6420" t="s">
        <v>227</v>
      </c>
      <c r="D6420" t="s">
        <v>446</v>
      </c>
      <c r="E6420" t="s">
        <v>726</v>
      </c>
      <c r="F6420" t="s">
        <v>119</v>
      </c>
      <c r="G6420" s="3">
        <v>21524.84</v>
      </c>
      <c r="H6420" s="3" t="str">
        <f>VLOOKUP($A6420&amp;$C6420&amp;$B6420,Mapping!$C:$G,3,0)</f>
        <v>PHARMA</v>
      </c>
      <c r="I6420" t="str">
        <f>VLOOKUP($A6420&amp;$C6420&amp;$B6420,Mapping!$C:$G,4,0)</f>
        <v>NICORETTE</v>
      </c>
      <c r="J6420" t="str">
        <f t="shared" si="100"/>
        <v>NICORETTE GUMS</v>
      </c>
      <c r="K6420" t="str">
        <f>VLOOKUP($A6420&amp;$C6420&amp;$B6420,Mapping!$C:$G,5,0)</f>
        <v>OTC</v>
      </c>
      <c r="L6420" t="str">
        <f>VLOOKUP(J6420&amp;H6420,Mapping!J:K,2,0)</f>
        <v>Nicorette Gums</v>
      </c>
      <c r="M6420" t="str">
        <f>IF(OR(I6420="PIZ BUIN",I6420="LISTERINE"),VLOOKUP(E6420,MAPEO!C:D,2,0)&amp;" "&amp;H6420,VLOOKUP(E6420,MAPEO!C:D,2,0))</f>
        <v>Nicorette</v>
      </c>
      <c r="N6420" t="str">
        <f>VLOOKUP(F6420,MD!A:B,2,0)</f>
        <v>YTD 2016</v>
      </c>
    </row>
    <row r="6421" spans="1:14">
      <c r="A6421" t="s">
        <v>133</v>
      </c>
      <c r="B6421" t="s">
        <v>0</v>
      </c>
      <c r="C6421" t="s">
        <v>227</v>
      </c>
      <c r="D6421" t="s">
        <v>446</v>
      </c>
      <c r="E6421" t="s">
        <v>727</v>
      </c>
      <c r="F6421" t="s">
        <v>119</v>
      </c>
      <c r="G6421" s="3">
        <v>-117.24</v>
      </c>
      <c r="H6421" s="3" t="str">
        <f>VLOOKUP($A6421&amp;$C6421&amp;$B6421,Mapping!$C:$G,3,0)</f>
        <v>PHARMA</v>
      </c>
      <c r="I6421" t="str">
        <f>VLOOKUP($A6421&amp;$C6421&amp;$B6421,Mapping!$C:$G,4,0)</f>
        <v>NICORETTE</v>
      </c>
      <c r="J6421" t="str">
        <f t="shared" si="100"/>
        <v>NICORETTE GUMS</v>
      </c>
      <c r="K6421" t="str">
        <f>VLOOKUP($A6421&amp;$C6421&amp;$B6421,Mapping!$C:$G,5,0)</f>
        <v>OTC</v>
      </c>
      <c r="L6421" t="str">
        <f>VLOOKUP(J6421&amp;H6421,Mapping!J:K,2,0)</f>
        <v>Nicorette Gums</v>
      </c>
      <c r="M6421" t="str">
        <f>IF(OR(I6421="PIZ BUIN",I6421="LISTERINE"),VLOOKUP(E6421,MAPEO!C:D,2,0)&amp;" "&amp;H6421,VLOOKUP(E6421,MAPEO!C:D,2,0))</f>
        <v>Nicorette</v>
      </c>
      <c r="N6421" t="str">
        <f>VLOOKUP(F6421,MD!A:B,2,0)</f>
        <v>YTD 2016</v>
      </c>
    </row>
    <row r="6422" spans="1:14">
      <c r="A6422" t="s">
        <v>133</v>
      </c>
      <c r="B6422" t="s">
        <v>0</v>
      </c>
      <c r="C6422" t="s">
        <v>227</v>
      </c>
      <c r="D6422" t="s">
        <v>446</v>
      </c>
      <c r="E6422" t="s">
        <v>728</v>
      </c>
      <c r="F6422" t="s">
        <v>119</v>
      </c>
      <c r="G6422" s="3">
        <v>63423.28</v>
      </c>
      <c r="H6422" s="3" t="str">
        <f>VLOOKUP($A6422&amp;$C6422&amp;$B6422,Mapping!$C:$G,3,0)</f>
        <v>PHARMA</v>
      </c>
      <c r="I6422" t="str">
        <f>VLOOKUP($A6422&amp;$C6422&amp;$B6422,Mapping!$C:$G,4,0)</f>
        <v>NICORETTE</v>
      </c>
      <c r="J6422" t="str">
        <f t="shared" si="100"/>
        <v>NICORETTE GUMS</v>
      </c>
      <c r="K6422" t="str">
        <f>VLOOKUP($A6422&amp;$C6422&amp;$B6422,Mapping!$C:$G,5,0)</f>
        <v>OTC</v>
      </c>
      <c r="L6422" t="str">
        <f>VLOOKUP(J6422&amp;H6422,Mapping!J:K,2,0)</f>
        <v>Nicorette Gums</v>
      </c>
      <c r="M6422" t="str">
        <f>IF(OR(I6422="PIZ BUIN",I6422="LISTERINE"),VLOOKUP(E6422,MAPEO!C:D,2,0)&amp;" "&amp;H6422,VLOOKUP(E6422,MAPEO!C:D,2,0))</f>
        <v>Nicorette</v>
      </c>
      <c r="N6422" t="str">
        <f>VLOOKUP(F6422,MD!A:B,2,0)</f>
        <v>YTD 2016</v>
      </c>
    </row>
    <row r="6423" spans="1:14">
      <c r="A6423" t="s">
        <v>133</v>
      </c>
      <c r="B6423" t="s">
        <v>0</v>
      </c>
      <c r="C6423" t="s">
        <v>227</v>
      </c>
      <c r="D6423" t="s">
        <v>447</v>
      </c>
      <c r="E6423" t="s">
        <v>447</v>
      </c>
      <c r="F6423" t="s">
        <v>119</v>
      </c>
      <c r="G6423" s="3">
        <v>15016.28</v>
      </c>
      <c r="H6423" s="3" t="str">
        <f>VLOOKUP($A6423&amp;$C6423&amp;$B6423,Mapping!$C:$G,3,0)</f>
        <v>PHARMA</v>
      </c>
      <c r="I6423" t="str">
        <f>VLOOKUP($A6423&amp;$C6423&amp;$B6423,Mapping!$C:$G,4,0)</f>
        <v>NICORETTE</v>
      </c>
      <c r="J6423" t="str">
        <f t="shared" si="100"/>
        <v>NICORETTE LOZENGES</v>
      </c>
      <c r="K6423" t="str">
        <f>VLOOKUP($A6423&amp;$C6423&amp;$B6423,Mapping!$C:$G,5,0)</f>
        <v>OTC</v>
      </c>
      <c r="L6423" t="str">
        <f>VLOOKUP(J6423&amp;H6423,Mapping!J:K,2,0)</f>
        <v>Nicorette Lozenges</v>
      </c>
      <c r="M6423" t="str">
        <f>IF(OR(I6423="PIZ BUIN",I6423="LISTERINE"),VLOOKUP(E6423,MAPEO!C:D,2,0)&amp;" "&amp;H6423,VLOOKUP(E6423,MAPEO!C:D,2,0))</f>
        <v>Nicorette</v>
      </c>
      <c r="N6423" t="str">
        <f>VLOOKUP(F6423,MD!A:B,2,0)</f>
        <v>YTD 2016</v>
      </c>
    </row>
    <row r="6424" spans="1:14">
      <c r="A6424" t="s">
        <v>133</v>
      </c>
      <c r="B6424" t="s">
        <v>0</v>
      </c>
      <c r="C6424" t="s">
        <v>227</v>
      </c>
      <c r="D6424" t="s">
        <v>448</v>
      </c>
      <c r="E6424" t="s">
        <v>448</v>
      </c>
      <c r="F6424" t="s">
        <v>119</v>
      </c>
      <c r="G6424" s="3">
        <v>5918.56</v>
      </c>
      <c r="H6424" s="3" t="str">
        <f>VLOOKUP($A6424&amp;$C6424&amp;$B6424,Mapping!$C:$G,3,0)</f>
        <v>PHARMA</v>
      </c>
      <c r="I6424" t="str">
        <f>VLOOKUP($A6424&amp;$C6424&amp;$B6424,Mapping!$C:$G,4,0)</f>
        <v>NICORETTE</v>
      </c>
      <c r="J6424" t="str">
        <f t="shared" si="100"/>
        <v>NICORETTE PATCH</v>
      </c>
      <c r="K6424" t="str">
        <f>VLOOKUP($A6424&amp;$C6424&amp;$B6424,Mapping!$C:$G,5,0)</f>
        <v>OTC</v>
      </c>
      <c r="L6424" t="str">
        <f>VLOOKUP(J6424&amp;H6424,Mapping!J:K,2,0)</f>
        <v>Nicorette Patch</v>
      </c>
      <c r="M6424" t="str">
        <f>IF(OR(I6424="PIZ BUIN",I6424="LISTERINE"),VLOOKUP(E6424,MAPEO!C:D,2,0)&amp;" "&amp;H6424,VLOOKUP(E6424,MAPEO!C:D,2,0))</f>
        <v>Nicorette</v>
      </c>
      <c r="N6424" t="str">
        <f>VLOOKUP(F6424,MD!A:B,2,0)</f>
        <v>YTD 2016</v>
      </c>
    </row>
    <row r="6425" spans="1:14">
      <c r="A6425" t="s">
        <v>133</v>
      </c>
      <c r="B6425" t="s">
        <v>0</v>
      </c>
      <c r="C6425" t="s">
        <v>227</v>
      </c>
      <c r="D6425" t="s">
        <v>449</v>
      </c>
      <c r="E6425" t="s">
        <v>449</v>
      </c>
      <c r="F6425" t="s">
        <v>119</v>
      </c>
      <c r="G6425" s="3">
        <v>-18143.68</v>
      </c>
      <c r="H6425" s="3" t="str">
        <f>VLOOKUP($A6425&amp;$C6425&amp;$B6425,Mapping!$C:$G,3,0)</f>
        <v>PHARMA</v>
      </c>
      <c r="I6425" t="str">
        <f>VLOOKUP($A6425&amp;$C6425&amp;$B6425,Mapping!$C:$G,4,0)</f>
        <v>NICORETTE</v>
      </c>
      <c r="J6425" t="str">
        <f t="shared" si="100"/>
        <v>NICORETTE SPRAY</v>
      </c>
      <c r="K6425" t="str">
        <f>VLOOKUP($A6425&amp;$C6425&amp;$B6425,Mapping!$C:$G,5,0)</f>
        <v>OTC</v>
      </c>
      <c r="L6425" t="str">
        <f>VLOOKUP(J6425&amp;H6425,Mapping!J:K,2,0)</f>
        <v>Nicorette Spray</v>
      </c>
      <c r="M6425" t="str">
        <f>IF(OR(I6425="PIZ BUIN",I6425="LISTERINE"),VLOOKUP(E6425,MAPEO!C:D,2,0)&amp;" "&amp;H6425,VLOOKUP(E6425,MAPEO!C:D,2,0))</f>
        <v>Nicorette</v>
      </c>
      <c r="N6425" t="str">
        <f>VLOOKUP(F6425,MD!A:B,2,0)</f>
        <v>YTD 2016</v>
      </c>
    </row>
    <row r="6426" spans="1:14">
      <c r="A6426" t="s">
        <v>133</v>
      </c>
      <c r="B6426" t="s">
        <v>0</v>
      </c>
      <c r="C6426" t="s">
        <v>229</v>
      </c>
      <c r="D6426" t="s">
        <v>405</v>
      </c>
      <c r="E6426" t="s">
        <v>629</v>
      </c>
      <c r="F6426" t="s">
        <v>119</v>
      </c>
      <c r="G6426" s="3">
        <v>792.84</v>
      </c>
      <c r="H6426" s="3" t="str">
        <f>VLOOKUP($A6426&amp;$C6426&amp;$B6426,Mapping!$C:$G,3,0)</f>
        <v>PHARMA</v>
      </c>
      <c r="I6426" t="str">
        <f>VLOOKUP($A6426&amp;$C6426&amp;$B6426,Mapping!$C:$G,4,0)</f>
        <v>O.B.</v>
      </c>
      <c r="J6426" t="str">
        <f t="shared" si="100"/>
        <v>DIGITAL</v>
      </c>
      <c r="K6426" t="str">
        <f>VLOOKUP($A6426&amp;$C6426&amp;$B6426,Mapping!$C:$G,5,0)</f>
        <v>Women Health</v>
      </c>
      <c r="L6426" t="str">
        <f>VLOOKUP(J6426&amp;H6426,Mapping!J:K,2,0)</f>
        <v>O.B. OTC</v>
      </c>
      <c r="M6426" t="str">
        <f>IF(OR(I6426="PIZ BUIN",I6426="LISTERINE"),VLOOKUP(E6426,MAPEO!C:D,2,0)&amp;" "&amp;H6426,VLOOKUP(E6426,MAPEO!C:D,2,0))</f>
        <v>OB</v>
      </c>
      <c r="N6426" t="str">
        <f>VLOOKUP(F6426,MD!A:B,2,0)</f>
        <v>YTD 2016</v>
      </c>
    </row>
    <row r="6427" spans="1:14">
      <c r="A6427" t="s">
        <v>133</v>
      </c>
      <c r="B6427" t="s">
        <v>0</v>
      </c>
      <c r="C6427" t="s">
        <v>229</v>
      </c>
      <c r="D6427" t="s">
        <v>405</v>
      </c>
      <c r="E6427" t="s">
        <v>630</v>
      </c>
      <c r="F6427" t="s">
        <v>119</v>
      </c>
      <c r="G6427" s="3">
        <v>1664.13</v>
      </c>
      <c r="H6427" s="3" t="str">
        <f>VLOOKUP($A6427&amp;$C6427&amp;$B6427,Mapping!$C:$G,3,0)</f>
        <v>PHARMA</v>
      </c>
      <c r="I6427" t="str">
        <f>VLOOKUP($A6427&amp;$C6427&amp;$B6427,Mapping!$C:$G,4,0)</f>
        <v>O.B.</v>
      </c>
      <c r="J6427" t="str">
        <f t="shared" si="100"/>
        <v>DIGITAL</v>
      </c>
      <c r="K6427" t="str">
        <f>VLOOKUP($A6427&amp;$C6427&amp;$B6427,Mapping!$C:$G,5,0)</f>
        <v>Women Health</v>
      </c>
      <c r="L6427" t="str">
        <f>VLOOKUP(J6427&amp;H6427,Mapping!J:K,2,0)</f>
        <v>O.B. OTC</v>
      </c>
      <c r="M6427" t="str">
        <f>IF(OR(I6427="PIZ BUIN",I6427="LISTERINE"),VLOOKUP(E6427,MAPEO!C:D,2,0)&amp;" "&amp;H6427,VLOOKUP(E6427,MAPEO!C:D,2,0))</f>
        <v>OB</v>
      </c>
      <c r="N6427" t="str">
        <f>VLOOKUP(F6427,MD!A:B,2,0)</f>
        <v>YTD 2016</v>
      </c>
    </row>
    <row r="6428" spans="1:14">
      <c r="A6428" t="s">
        <v>133</v>
      </c>
      <c r="B6428" t="s">
        <v>0</v>
      </c>
      <c r="C6428" t="s">
        <v>229</v>
      </c>
      <c r="D6428" t="s">
        <v>405</v>
      </c>
      <c r="E6428" t="s">
        <v>631</v>
      </c>
      <c r="F6428" t="s">
        <v>119</v>
      </c>
      <c r="G6428" s="3">
        <v>1576.52</v>
      </c>
      <c r="H6428" s="3" t="str">
        <f>VLOOKUP($A6428&amp;$C6428&amp;$B6428,Mapping!$C:$G,3,0)</f>
        <v>PHARMA</v>
      </c>
      <c r="I6428" t="str">
        <f>VLOOKUP($A6428&amp;$C6428&amp;$B6428,Mapping!$C:$G,4,0)</f>
        <v>O.B.</v>
      </c>
      <c r="J6428" t="str">
        <f t="shared" si="100"/>
        <v>DIGITAL</v>
      </c>
      <c r="K6428" t="str">
        <f>VLOOKUP($A6428&amp;$C6428&amp;$B6428,Mapping!$C:$G,5,0)</f>
        <v>Women Health</v>
      </c>
      <c r="L6428" t="str">
        <f>VLOOKUP(J6428&amp;H6428,Mapping!J:K,2,0)</f>
        <v>O.B. OTC</v>
      </c>
      <c r="M6428" t="str">
        <f>IF(OR(I6428="PIZ BUIN",I6428="LISTERINE"),VLOOKUP(E6428,MAPEO!C:D,2,0)&amp;" "&amp;H6428,VLOOKUP(E6428,MAPEO!C:D,2,0))</f>
        <v>OB</v>
      </c>
      <c r="N6428" t="str">
        <f>VLOOKUP(F6428,MD!A:B,2,0)</f>
        <v>YTD 2016</v>
      </c>
    </row>
    <row r="6429" spans="1:14">
      <c r="A6429" t="s">
        <v>133</v>
      </c>
      <c r="B6429" t="s">
        <v>0</v>
      </c>
      <c r="C6429" t="s">
        <v>229</v>
      </c>
      <c r="D6429" t="s">
        <v>405</v>
      </c>
      <c r="E6429" t="s">
        <v>632</v>
      </c>
      <c r="F6429" t="s">
        <v>119</v>
      </c>
      <c r="G6429" s="3">
        <v>86.4</v>
      </c>
      <c r="H6429" s="3" t="str">
        <f>VLOOKUP($A6429&amp;$C6429&amp;$B6429,Mapping!$C:$G,3,0)</f>
        <v>PHARMA</v>
      </c>
      <c r="I6429" t="str">
        <f>VLOOKUP($A6429&amp;$C6429&amp;$B6429,Mapping!$C:$G,4,0)</f>
        <v>O.B.</v>
      </c>
      <c r="J6429" t="str">
        <f t="shared" si="100"/>
        <v>DIGITAL</v>
      </c>
      <c r="K6429" t="str">
        <f>VLOOKUP($A6429&amp;$C6429&amp;$B6429,Mapping!$C:$G,5,0)</f>
        <v>Women Health</v>
      </c>
      <c r="L6429" t="str">
        <f>VLOOKUP(J6429&amp;H6429,Mapping!J:K,2,0)</f>
        <v>O.B. OTC</v>
      </c>
      <c r="M6429" t="str">
        <f>IF(OR(I6429="PIZ BUIN",I6429="LISTERINE"),VLOOKUP(E6429,MAPEO!C:D,2,0)&amp;" "&amp;H6429,VLOOKUP(E6429,MAPEO!C:D,2,0))</f>
        <v>OB</v>
      </c>
      <c r="N6429" t="str">
        <f>VLOOKUP(F6429,MD!A:B,2,0)</f>
        <v>YTD 2016</v>
      </c>
    </row>
    <row r="6430" spans="1:14">
      <c r="A6430" t="s">
        <v>133</v>
      </c>
      <c r="B6430" t="s">
        <v>0</v>
      </c>
      <c r="C6430" t="s">
        <v>235</v>
      </c>
      <c r="D6430" t="s">
        <v>450</v>
      </c>
      <c r="E6430" t="s">
        <v>733</v>
      </c>
      <c r="F6430" t="s">
        <v>119</v>
      </c>
      <c r="G6430" s="3">
        <v>649828.89</v>
      </c>
      <c r="H6430" s="3" t="str">
        <f>VLOOKUP($A6430&amp;$C6430&amp;$B6430,Mapping!$C:$G,3,0)</f>
        <v>PHARMA</v>
      </c>
      <c r="I6430" t="str">
        <f>VLOOKUP($A6430&amp;$C6430&amp;$B6430,Mapping!$C:$G,4,0)</f>
        <v>ORALDINE</v>
      </c>
      <c r="J6430" t="str">
        <f t="shared" si="100"/>
        <v>ORALDINE COLUTORIO</v>
      </c>
      <c r="K6430" t="str">
        <f>VLOOKUP($A6430&amp;$C6430&amp;$B6430,Mapping!$C:$G,5,0)</f>
        <v>OTC</v>
      </c>
      <c r="L6430" t="str">
        <f>VLOOKUP(J6430&amp;H6430,Mapping!J:K,2,0)</f>
        <v>Oraldine</v>
      </c>
      <c r="M6430" t="str">
        <f>IF(OR(I6430="PIZ BUIN",I6430="LISTERINE"),VLOOKUP(E6430,MAPEO!C:D,2,0)&amp;" "&amp;H6430,VLOOKUP(E6430,MAPEO!C:D,2,0))</f>
        <v>Oraldine</v>
      </c>
      <c r="N6430" t="str">
        <f>VLOOKUP(F6430,MD!A:B,2,0)</f>
        <v>YTD 2016</v>
      </c>
    </row>
    <row r="6431" spans="1:14">
      <c r="A6431" t="s">
        <v>133</v>
      </c>
      <c r="B6431" t="s">
        <v>0</v>
      </c>
      <c r="C6431" t="s">
        <v>235</v>
      </c>
      <c r="D6431" t="s">
        <v>450</v>
      </c>
      <c r="E6431" t="s">
        <v>734</v>
      </c>
      <c r="F6431" t="s">
        <v>119</v>
      </c>
      <c r="G6431" s="3">
        <v>-42.35</v>
      </c>
      <c r="H6431" s="3" t="str">
        <f>VLOOKUP($A6431&amp;$C6431&amp;$B6431,Mapping!$C:$G,3,0)</f>
        <v>PHARMA</v>
      </c>
      <c r="I6431" t="str">
        <f>VLOOKUP($A6431&amp;$C6431&amp;$B6431,Mapping!$C:$G,4,0)</f>
        <v>ORALDINE</v>
      </c>
      <c r="J6431" t="str">
        <f t="shared" si="100"/>
        <v>ORALDINE COLUTORIO</v>
      </c>
      <c r="K6431" t="str">
        <f>VLOOKUP($A6431&amp;$C6431&amp;$B6431,Mapping!$C:$G,5,0)</f>
        <v>OTC</v>
      </c>
      <c r="L6431" t="str">
        <f>VLOOKUP(J6431&amp;H6431,Mapping!J:K,2,0)</f>
        <v>Oraldine</v>
      </c>
      <c r="M6431" t="str">
        <f>IF(OR(I6431="PIZ BUIN",I6431="LISTERINE"),VLOOKUP(E6431,MAPEO!C:D,2,0)&amp;" "&amp;H6431,VLOOKUP(E6431,MAPEO!C:D,2,0))</f>
        <v>Oraldine</v>
      </c>
      <c r="N6431" t="str">
        <f>VLOOKUP(F6431,MD!A:B,2,0)</f>
        <v>YTD 2016</v>
      </c>
    </row>
    <row r="6432" spans="1:14">
      <c r="A6432" t="s">
        <v>133</v>
      </c>
      <c r="B6432" t="s">
        <v>0</v>
      </c>
      <c r="C6432" t="s">
        <v>235</v>
      </c>
      <c r="D6432" t="s">
        <v>450</v>
      </c>
      <c r="E6432" t="s">
        <v>735</v>
      </c>
      <c r="F6432" t="s">
        <v>119</v>
      </c>
      <c r="G6432" s="3">
        <v>4872.13</v>
      </c>
      <c r="H6432" s="3" t="str">
        <f>VLOOKUP($A6432&amp;$C6432&amp;$B6432,Mapping!$C:$G,3,0)</f>
        <v>PHARMA</v>
      </c>
      <c r="I6432" t="str">
        <f>VLOOKUP($A6432&amp;$C6432&amp;$B6432,Mapping!$C:$G,4,0)</f>
        <v>ORALDINE</v>
      </c>
      <c r="J6432" t="str">
        <f t="shared" si="100"/>
        <v>ORALDINE COLUTORIO</v>
      </c>
      <c r="K6432" t="str">
        <f>VLOOKUP($A6432&amp;$C6432&amp;$B6432,Mapping!$C:$G,5,0)</f>
        <v>OTC</v>
      </c>
      <c r="L6432" t="str">
        <f>VLOOKUP(J6432&amp;H6432,Mapping!J:K,2,0)</f>
        <v>Oraldine</v>
      </c>
      <c r="M6432" t="str">
        <f>IF(OR(I6432="PIZ BUIN",I6432="LISTERINE"),VLOOKUP(E6432,MAPEO!C:D,2,0)&amp;" "&amp;H6432,VLOOKUP(E6432,MAPEO!C:D,2,0))</f>
        <v>Oraldine</v>
      </c>
      <c r="N6432" t="str">
        <f>VLOOKUP(F6432,MD!A:B,2,0)</f>
        <v>YTD 2016</v>
      </c>
    </row>
    <row r="6433" spans="1:14">
      <c r="A6433" t="s">
        <v>133</v>
      </c>
      <c r="B6433" t="s">
        <v>0</v>
      </c>
      <c r="C6433" t="s">
        <v>235</v>
      </c>
      <c r="D6433" t="s">
        <v>450</v>
      </c>
      <c r="E6433" t="s">
        <v>736</v>
      </c>
      <c r="F6433" t="s">
        <v>119</v>
      </c>
      <c r="G6433" s="3">
        <v>-42.68</v>
      </c>
      <c r="H6433" s="3" t="str">
        <f>VLOOKUP($A6433&amp;$C6433&amp;$B6433,Mapping!$C:$G,3,0)</f>
        <v>PHARMA</v>
      </c>
      <c r="I6433" t="str">
        <f>VLOOKUP($A6433&amp;$C6433&amp;$B6433,Mapping!$C:$G,4,0)</f>
        <v>ORALDINE</v>
      </c>
      <c r="J6433" t="str">
        <f t="shared" si="100"/>
        <v>ORALDINE COLUTORIO</v>
      </c>
      <c r="K6433" t="str">
        <f>VLOOKUP($A6433&amp;$C6433&amp;$B6433,Mapping!$C:$G,5,0)</f>
        <v>OTC</v>
      </c>
      <c r="L6433" t="str">
        <f>VLOOKUP(J6433&amp;H6433,Mapping!J:K,2,0)</f>
        <v>Oraldine</v>
      </c>
      <c r="M6433" t="str">
        <f>IF(OR(I6433="PIZ BUIN",I6433="LISTERINE"),VLOOKUP(E6433,MAPEO!C:D,2,0)&amp;" "&amp;H6433,VLOOKUP(E6433,MAPEO!C:D,2,0))</f>
        <v>Oraldine</v>
      </c>
      <c r="N6433" t="str">
        <f>VLOOKUP(F6433,MD!A:B,2,0)</f>
        <v>YTD 2016</v>
      </c>
    </row>
    <row r="6434" spans="1:14">
      <c r="A6434" t="s">
        <v>133</v>
      </c>
      <c r="B6434" t="s">
        <v>0</v>
      </c>
      <c r="C6434" t="s">
        <v>235</v>
      </c>
      <c r="D6434" t="s">
        <v>450</v>
      </c>
      <c r="E6434" t="s">
        <v>737</v>
      </c>
      <c r="F6434" t="s">
        <v>119</v>
      </c>
      <c r="G6434" s="3">
        <v>6270.88</v>
      </c>
      <c r="H6434" s="3" t="str">
        <f>VLOOKUP($A6434&amp;$C6434&amp;$B6434,Mapping!$C:$G,3,0)</f>
        <v>PHARMA</v>
      </c>
      <c r="I6434" t="str">
        <f>VLOOKUP($A6434&amp;$C6434&amp;$B6434,Mapping!$C:$G,4,0)</f>
        <v>ORALDINE</v>
      </c>
      <c r="J6434" t="str">
        <f t="shared" si="100"/>
        <v>ORALDINE COLUTORIO</v>
      </c>
      <c r="K6434" t="str">
        <f>VLOOKUP($A6434&amp;$C6434&amp;$B6434,Mapping!$C:$G,5,0)</f>
        <v>OTC</v>
      </c>
      <c r="L6434" t="str">
        <f>VLOOKUP(J6434&amp;H6434,Mapping!J:K,2,0)</f>
        <v>Oraldine</v>
      </c>
      <c r="M6434" t="str">
        <f>IF(OR(I6434="PIZ BUIN",I6434="LISTERINE"),VLOOKUP(E6434,MAPEO!C:D,2,0)&amp;" "&amp;H6434,VLOOKUP(E6434,MAPEO!C:D,2,0))</f>
        <v>Oraldine</v>
      </c>
      <c r="N6434" t="str">
        <f>VLOOKUP(F6434,MD!A:B,2,0)</f>
        <v>YTD 2016</v>
      </c>
    </row>
    <row r="6435" spans="1:14">
      <c r="A6435" t="s">
        <v>133</v>
      </c>
      <c r="B6435" t="s">
        <v>0</v>
      </c>
      <c r="C6435" t="s">
        <v>235</v>
      </c>
      <c r="D6435" t="s">
        <v>451</v>
      </c>
      <c r="E6435" t="s">
        <v>738</v>
      </c>
      <c r="F6435" t="s">
        <v>119</v>
      </c>
      <c r="G6435" s="3">
        <v>10198.049999999999</v>
      </c>
      <c r="H6435" s="3" t="str">
        <f>VLOOKUP($A6435&amp;$C6435&amp;$B6435,Mapping!$C:$G,3,0)</f>
        <v>PHARMA</v>
      </c>
      <c r="I6435" t="str">
        <f>VLOOKUP($A6435&amp;$C6435&amp;$B6435,Mapping!$C:$G,4,0)</f>
        <v>ORALDINE</v>
      </c>
      <c r="J6435" t="str">
        <f t="shared" si="100"/>
        <v>ORALDINE PASTA</v>
      </c>
      <c r="K6435" t="str">
        <f>VLOOKUP($A6435&amp;$C6435&amp;$B6435,Mapping!$C:$G,5,0)</f>
        <v>OTC</v>
      </c>
      <c r="L6435" t="str">
        <f>VLOOKUP(J6435&amp;H6435,Mapping!J:K,2,0)</f>
        <v>Oraldine</v>
      </c>
      <c r="M6435" t="str">
        <f>IF(OR(I6435="PIZ BUIN",I6435="LISTERINE"),VLOOKUP(E6435,MAPEO!C:D,2,0)&amp;" "&amp;H6435,VLOOKUP(E6435,MAPEO!C:D,2,0))</f>
        <v>Oraldine</v>
      </c>
      <c r="N6435" t="str">
        <f>VLOOKUP(F6435,MD!A:B,2,0)</f>
        <v>YTD 2016</v>
      </c>
    </row>
    <row r="6436" spans="1:14">
      <c r="A6436" t="s">
        <v>133</v>
      </c>
      <c r="B6436" t="s">
        <v>0</v>
      </c>
      <c r="C6436" t="s">
        <v>235</v>
      </c>
      <c r="D6436" t="s">
        <v>451</v>
      </c>
      <c r="E6436" t="s">
        <v>740</v>
      </c>
      <c r="F6436" t="s">
        <v>119</v>
      </c>
      <c r="G6436" s="3">
        <v>-114.57</v>
      </c>
      <c r="H6436" s="3" t="str">
        <f>VLOOKUP($A6436&amp;$C6436&amp;$B6436,Mapping!$C:$G,3,0)</f>
        <v>PHARMA</v>
      </c>
      <c r="I6436" t="str">
        <f>VLOOKUP($A6436&amp;$C6436&amp;$B6436,Mapping!$C:$G,4,0)</f>
        <v>ORALDINE</v>
      </c>
      <c r="J6436" t="str">
        <f t="shared" si="100"/>
        <v>ORALDINE PASTA</v>
      </c>
      <c r="K6436" t="str">
        <f>VLOOKUP($A6436&amp;$C6436&amp;$B6436,Mapping!$C:$G,5,0)</f>
        <v>OTC</v>
      </c>
      <c r="L6436" t="str">
        <f>VLOOKUP(J6436&amp;H6436,Mapping!J:K,2,0)</f>
        <v>Oraldine</v>
      </c>
      <c r="M6436" t="str">
        <f>IF(OR(I6436="PIZ BUIN",I6436="LISTERINE"),VLOOKUP(E6436,MAPEO!C:D,2,0)&amp;" "&amp;H6436,VLOOKUP(E6436,MAPEO!C:D,2,0))</f>
        <v>Oraldine</v>
      </c>
      <c r="N6436" t="str">
        <f>VLOOKUP(F6436,MD!A:B,2,0)</f>
        <v>YTD 2016</v>
      </c>
    </row>
    <row r="6437" spans="1:14">
      <c r="A6437" t="s">
        <v>133</v>
      </c>
      <c r="B6437" t="s">
        <v>0</v>
      </c>
      <c r="C6437" t="s">
        <v>238</v>
      </c>
      <c r="D6437" t="s">
        <v>452</v>
      </c>
      <c r="E6437" t="s">
        <v>452</v>
      </c>
      <c r="F6437" t="s">
        <v>119</v>
      </c>
      <c r="G6437" s="3">
        <v>-15.31</v>
      </c>
      <c r="H6437" s="3" t="str">
        <f>VLOOKUP($A6437&amp;$C6437&amp;$B6437,Mapping!$C:$G,3,0)</f>
        <v>PHARMA</v>
      </c>
      <c r="I6437" t="str">
        <f>VLOOKUP($A6437&amp;$C6437&amp;$B6437,Mapping!$C:$G,4,0)</f>
        <v>Other OTC</v>
      </c>
      <c r="J6437" t="str">
        <f t="shared" si="100"/>
        <v>OTHER OTC</v>
      </c>
      <c r="K6437" t="str">
        <f>VLOOKUP($A6437&amp;$C6437&amp;$B6437,Mapping!$C:$G,5,0)</f>
        <v>OTC</v>
      </c>
      <c r="L6437" t="str">
        <f>VLOOKUP(J6437&amp;H6437,Mapping!J:K,2,0)</f>
        <v>Other OTC Products</v>
      </c>
      <c r="M6437" t="str">
        <f>IF(OR(I6437="PIZ BUIN",I6437="LISTERINE"),VLOOKUP(E6437,MAPEO!C:D,2,0)&amp;" "&amp;H6437,VLOOKUP(E6437,MAPEO!C:D,2,0))</f>
        <v>Other OTC products</v>
      </c>
      <c r="N6437" t="str">
        <f>VLOOKUP(F6437,MD!A:B,2,0)</f>
        <v>YTD 2016</v>
      </c>
    </row>
    <row r="6438" spans="1:14">
      <c r="A6438" t="s">
        <v>133</v>
      </c>
      <c r="B6438" t="s">
        <v>0</v>
      </c>
      <c r="C6438" t="s">
        <v>241</v>
      </c>
      <c r="D6438" t="s">
        <v>241</v>
      </c>
      <c r="E6438" t="s">
        <v>241</v>
      </c>
      <c r="F6438" t="s">
        <v>119</v>
      </c>
      <c r="G6438" s="3">
        <v>-22.49</v>
      </c>
      <c r="H6438" s="3" t="str">
        <f>VLOOKUP($A6438&amp;$C6438&amp;$B6438,Mapping!$C:$G,3,0)</f>
        <v>Beauty</v>
      </c>
      <c r="I6438" t="str">
        <f>VLOOKUP($A6438&amp;$C6438&amp;$B6438,Mapping!$C:$G,4,0)</f>
        <v>Penaten</v>
      </c>
      <c r="J6438" t="str">
        <f t="shared" si="100"/>
        <v>PENATEN</v>
      </c>
      <c r="K6438" t="str">
        <f>VLOOKUP($A6438&amp;$C6438&amp;$B6438,Mapping!$C:$G,5,0)</f>
        <v>Adult Skin Care</v>
      </c>
      <c r="L6438" t="str">
        <f>VLOOKUP(J6438&amp;H6438,Mapping!J:K,2,0)</f>
        <v>Penaten</v>
      </c>
      <c r="M6438" t="str">
        <f>IF(OR(I6438="PIZ BUIN",I6438="LISTERINE"),VLOOKUP(E6438,MAPEO!C:D,2,0)&amp;" "&amp;H6438,VLOOKUP(E6438,MAPEO!C:D,2,0))</f>
        <v>Penaten</v>
      </c>
      <c r="N6438" t="str">
        <f>VLOOKUP(F6438,MD!A:B,2,0)</f>
        <v>YTD 2016</v>
      </c>
    </row>
    <row r="6439" spans="1:14">
      <c r="A6439" t="s">
        <v>133</v>
      </c>
      <c r="B6439" t="s">
        <v>0</v>
      </c>
      <c r="C6439" t="s">
        <v>245</v>
      </c>
      <c r="D6439" t="s">
        <v>245</v>
      </c>
      <c r="E6439" t="s">
        <v>245</v>
      </c>
      <c r="F6439" t="s">
        <v>119</v>
      </c>
      <c r="G6439" s="3">
        <v>-335.52</v>
      </c>
      <c r="H6439" s="3" t="str">
        <f>VLOOKUP($A6439&amp;$C6439&amp;$B6439,Mapping!$C:$G,3,0)</f>
        <v>PHARMA</v>
      </c>
      <c r="I6439" t="str">
        <f>VLOOKUP($A6439&amp;$C6439&amp;$B6439,Mapping!$C:$G,4,0)</f>
        <v>PEPCID</v>
      </c>
      <c r="J6439" t="str">
        <f t="shared" si="100"/>
        <v>PEPCID</v>
      </c>
      <c r="K6439" t="str">
        <f>VLOOKUP($A6439&amp;$C6439&amp;$B6439,Mapping!$C:$G,5,0)</f>
        <v>OTC</v>
      </c>
      <c r="L6439" t="str">
        <f>VLOOKUP(J6439&amp;H6439,Mapping!J:K,2,0)</f>
        <v>Pepcid</v>
      </c>
      <c r="M6439" t="str">
        <f>IF(OR(I6439="PIZ BUIN",I6439="LISTERINE"),VLOOKUP(E6439,MAPEO!C:D,2,0)&amp;" "&amp;H6439,VLOOKUP(E6439,MAPEO!C:D,2,0))</f>
        <v>Pepcid</v>
      </c>
      <c r="N6439" t="str">
        <f>VLOOKUP(F6439,MD!A:B,2,0)</f>
        <v>YTD 2016</v>
      </c>
    </row>
    <row r="6440" spans="1:14">
      <c r="A6440" t="s">
        <v>133</v>
      </c>
      <c r="B6440" t="s">
        <v>0</v>
      </c>
      <c r="C6440" t="s">
        <v>245</v>
      </c>
      <c r="D6440" t="s">
        <v>245</v>
      </c>
      <c r="E6440" t="s">
        <v>741</v>
      </c>
      <c r="F6440" t="s">
        <v>119</v>
      </c>
      <c r="G6440" s="3">
        <v>19602.400000000001</v>
      </c>
      <c r="H6440" s="3" t="str">
        <f>VLOOKUP($A6440&amp;$C6440&amp;$B6440,Mapping!$C:$G,3,0)</f>
        <v>PHARMA</v>
      </c>
      <c r="I6440" t="str">
        <f>VLOOKUP($A6440&amp;$C6440&amp;$B6440,Mapping!$C:$G,4,0)</f>
        <v>PEPCID</v>
      </c>
      <c r="J6440" t="str">
        <f t="shared" si="100"/>
        <v>PEPCID</v>
      </c>
      <c r="K6440" t="str">
        <f>VLOOKUP($A6440&amp;$C6440&amp;$B6440,Mapping!$C:$G,5,0)</f>
        <v>OTC</v>
      </c>
      <c r="L6440" t="str">
        <f>VLOOKUP(J6440&amp;H6440,Mapping!J:K,2,0)</f>
        <v>Pepcid</v>
      </c>
      <c r="M6440" t="str">
        <f>IF(OR(I6440="PIZ BUIN",I6440="LISTERINE"),VLOOKUP(E6440,MAPEO!C:D,2,0)&amp;" "&amp;H6440,VLOOKUP(E6440,MAPEO!C:D,2,0))</f>
        <v>Pepcid</v>
      </c>
      <c r="N6440" t="str">
        <f>VLOOKUP(F6440,MD!A:B,2,0)</f>
        <v>YTD 2016</v>
      </c>
    </row>
    <row r="6441" spans="1:14">
      <c r="A6441" t="s">
        <v>133</v>
      </c>
      <c r="B6441" t="s">
        <v>0</v>
      </c>
      <c r="C6441" t="s">
        <v>249</v>
      </c>
      <c r="D6441" t="s">
        <v>406</v>
      </c>
      <c r="E6441" t="s">
        <v>406</v>
      </c>
      <c r="F6441" t="s">
        <v>119</v>
      </c>
      <c r="G6441" s="3">
        <v>6775.43</v>
      </c>
      <c r="H6441" s="3" t="str">
        <f>VLOOKUP($A6441&amp;$C6441&amp;$B6441,Mapping!$C:$G,3,0)</f>
        <v>Beauty</v>
      </c>
      <c r="I6441" t="str">
        <f>VLOOKUP($A6441&amp;$C6441&amp;$B6441,Mapping!$C:$G,4,0)</f>
        <v>PIZ BUIN</v>
      </c>
      <c r="J6441" t="str">
        <f t="shared" si="100"/>
        <v>PIZ BUIN LIPS</v>
      </c>
      <c r="K6441" t="str">
        <f>VLOOKUP($A6441&amp;$C6441&amp;$B6441,Mapping!$C:$G,5,0)</f>
        <v>Adult Skin Care</v>
      </c>
      <c r="L6441" t="str">
        <f>VLOOKUP(J6441&amp;H6441,Mapping!J:K,2,0)</f>
        <v>Piz Buin Lip Pharma</v>
      </c>
      <c r="M6441" t="str">
        <f>IF(OR(I6441="PIZ BUIN",I6441="LISTERINE"),VLOOKUP(E6441,MAPEO!C:D,2,0)&amp;" "&amp;H6441,VLOOKUP(E6441,MAPEO!C:D,2,0))</f>
        <v>Piz Buin Sun Protection Beauty</v>
      </c>
      <c r="N6441" t="str">
        <f>VLOOKUP(F6441,MD!A:B,2,0)</f>
        <v>YTD 2016</v>
      </c>
    </row>
    <row r="6442" spans="1:14">
      <c r="A6442" t="s">
        <v>133</v>
      </c>
      <c r="B6442" t="s">
        <v>0</v>
      </c>
      <c r="C6442" t="s">
        <v>249</v>
      </c>
      <c r="D6442" t="s">
        <v>454</v>
      </c>
      <c r="E6442" t="s">
        <v>454</v>
      </c>
      <c r="F6442" t="s">
        <v>119</v>
      </c>
      <c r="G6442" s="3">
        <v>-3759.6</v>
      </c>
      <c r="H6442" s="3" t="str">
        <f>VLOOKUP($A6442&amp;$C6442&amp;$B6442,Mapping!$C:$G,3,0)</f>
        <v>Beauty</v>
      </c>
      <c r="I6442" t="str">
        <f>VLOOKUP($A6442&amp;$C6442&amp;$B6442,Mapping!$C:$G,4,0)</f>
        <v>PIZ BUIN</v>
      </c>
      <c r="J6442" t="str">
        <f t="shared" si="100"/>
        <v>PIZ BUIN PLV</v>
      </c>
      <c r="K6442" t="str">
        <f>VLOOKUP($A6442&amp;$C6442&amp;$B6442,Mapping!$C:$G,5,0)</f>
        <v>Adult Skin Care</v>
      </c>
      <c r="L6442" t="str">
        <f>VLOOKUP(J6442&amp;H6442,Mapping!J:K,2,0)</f>
        <v>Piz Buin Sun Pharma</v>
      </c>
      <c r="M6442" t="str">
        <f>IF(OR(I6442="PIZ BUIN",I6442="LISTERINE"),VLOOKUP(E6442,MAPEO!C:D,2,0)&amp;" "&amp;H6442,VLOOKUP(E6442,MAPEO!C:D,2,0))</f>
        <v>Piz Buin Sun Protection Beauty</v>
      </c>
      <c r="N6442" t="str">
        <f>VLOOKUP(F6442,MD!A:B,2,0)</f>
        <v>YTD 2016</v>
      </c>
    </row>
    <row r="6443" spans="1:14">
      <c r="A6443" t="s">
        <v>133</v>
      </c>
      <c r="B6443" t="s">
        <v>0</v>
      </c>
      <c r="C6443" t="s">
        <v>249</v>
      </c>
      <c r="D6443" t="s">
        <v>407</v>
      </c>
      <c r="E6443" t="s">
        <v>633</v>
      </c>
      <c r="F6443" t="s">
        <v>119</v>
      </c>
      <c r="G6443" s="3">
        <v>41475.53</v>
      </c>
      <c r="H6443" s="3" t="str">
        <f>VLOOKUP($A6443&amp;$C6443&amp;$B6443,Mapping!$C:$G,3,0)</f>
        <v>Beauty</v>
      </c>
      <c r="I6443" t="str">
        <f>VLOOKUP($A6443&amp;$C6443&amp;$B6443,Mapping!$C:$G,4,0)</f>
        <v>PIZ BUIN</v>
      </c>
      <c r="J6443" t="str">
        <f t="shared" ref="J6443:J6483" si="101">IF(OR(C6443="ROC",C6443="COMPEED"),E6443,D6443)</f>
        <v>PIZ BUIN SUN</v>
      </c>
      <c r="K6443" t="str">
        <f>VLOOKUP($A6443&amp;$C6443&amp;$B6443,Mapping!$C:$G,5,0)</f>
        <v>Adult Skin Care</v>
      </c>
      <c r="L6443" t="str">
        <f>VLOOKUP(J6443&amp;H6443,Mapping!J:K,2,0)</f>
        <v>Piz Buin Sun Pharma</v>
      </c>
      <c r="M6443" t="str">
        <f>IF(OR(I6443="PIZ BUIN",I6443="LISTERINE"),VLOOKUP(E6443,MAPEO!C:D,2,0)&amp;" "&amp;H6443,VLOOKUP(E6443,MAPEO!C:D,2,0))</f>
        <v>Piz Buin Sun Protection Beauty</v>
      </c>
      <c r="N6443" t="str">
        <f>VLOOKUP(F6443,MD!A:B,2,0)</f>
        <v>YTD 2016</v>
      </c>
    </row>
    <row r="6444" spans="1:14">
      <c r="A6444" t="s">
        <v>133</v>
      </c>
      <c r="B6444" t="s">
        <v>0</v>
      </c>
      <c r="C6444" t="s">
        <v>249</v>
      </c>
      <c r="D6444" t="s">
        <v>407</v>
      </c>
      <c r="E6444" t="s">
        <v>634</v>
      </c>
      <c r="F6444" t="s">
        <v>119</v>
      </c>
      <c r="G6444" s="3">
        <v>160395.24</v>
      </c>
      <c r="H6444" s="3" t="str">
        <f>VLOOKUP($A6444&amp;$C6444&amp;$B6444,Mapping!$C:$G,3,0)</f>
        <v>Beauty</v>
      </c>
      <c r="I6444" t="str">
        <f>VLOOKUP($A6444&amp;$C6444&amp;$B6444,Mapping!$C:$G,4,0)</f>
        <v>PIZ BUIN</v>
      </c>
      <c r="J6444" t="str">
        <f t="shared" si="101"/>
        <v>PIZ BUIN SUN</v>
      </c>
      <c r="K6444" t="str">
        <f>VLOOKUP($A6444&amp;$C6444&amp;$B6444,Mapping!$C:$G,5,0)</f>
        <v>Adult Skin Care</v>
      </c>
      <c r="L6444" t="str">
        <f>VLOOKUP(J6444&amp;H6444,Mapping!J:K,2,0)</f>
        <v>Piz Buin Sun Pharma</v>
      </c>
      <c r="M6444" t="str">
        <f>IF(OR(I6444="PIZ BUIN",I6444="LISTERINE"),VLOOKUP(E6444,MAPEO!C:D,2,0)&amp;" "&amp;H6444,VLOOKUP(E6444,MAPEO!C:D,2,0))</f>
        <v>Piz Buin Sun Protection Beauty</v>
      </c>
      <c r="N6444" t="str">
        <f>VLOOKUP(F6444,MD!A:B,2,0)</f>
        <v>YTD 2016</v>
      </c>
    </row>
    <row r="6445" spans="1:14">
      <c r="A6445" t="s">
        <v>133</v>
      </c>
      <c r="B6445" t="s">
        <v>0</v>
      </c>
      <c r="C6445" t="s">
        <v>249</v>
      </c>
      <c r="D6445" t="s">
        <v>407</v>
      </c>
      <c r="E6445" t="s">
        <v>635</v>
      </c>
      <c r="F6445" t="s">
        <v>119</v>
      </c>
      <c r="G6445" s="3">
        <v>47736.49</v>
      </c>
      <c r="H6445" s="3" t="str">
        <f>VLOOKUP($A6445&amp;$C6445&amp;$B6445,Mapping!$C:$G,3,0)</f>
        <v>Beauty</v>
      </c>
      <c r="I6445" t="str">
        <f>VLOOKUP($A6445&amp;$C6445&amp;$B6445,Mapping!$C:$G,4,0)</f>
        <v>PIZ BUIN</v>
      </c>
      <c r="J6445" t="str">
        <f t="shared" si="101"/>
        <v>PIZ BUIN SUN</v>
      </c>
      <c r="K6445" t="str">
        <f>VLOOKUP($A6445&amp;$C6445&amp;$B6445,Mapping!$C:$G,5,0)</f>
        <v>Adult Skin Care</v>
      </c>
      <c r="L6445" t="str">
        <f>VLOOKUP(J6445&amp;H6445,Mapping!J:K,2,0)</f>
        <v>Piz Buin Sun Pharma</v>
      </c>
      <c r="M6445" t="str">
        <f>IF(OR(I6445="PIZ BUIN",I6445="LISTERINE"),VLOOKUP(E6445,MAPEO!C:D,2,0)&amp;" "&amp;H6445,VLOOKUP(E6445,MAPEO!C:D,2,0))</f>
        <v>Piz Buin Sun Protection Beauty</v>
      </c>
      <c r="N6445" t="str">
        <f>VLOOKUP(F6445,MD!A:B,2,0)</f>
        <v>YTD 2016</v>
      </c>
    </row>
    <row r="6446" spans="1:14">
      <c r="A6446" t="s">
        <v>133</v>
      </c>
      <c r="B6446" t="s">
        <v>0</v>
      </c>
      <c r="C6446" t="s">
        <v>249</v>
      </c>
      <c r="D6446" t="s">
        <v>407</v>
      </c>
      <c r="E6446" t="s">
        <v>636</v>
      </c>
      <c r="F6446" t="s">
        <v>119</v>
      </c>
      <c r="G6446" s="3">
        <v>12324.08</v>
      </c>
      <c r="H6446" s="3" t="str">
        <f>VLOOKUP($A6446&amp;$C6446&amp;$B6446,Mapping!$C:$G,3,0)</f>
        <v>Beauty</v>
      </c>
      <c r="I6446" t="str">
        <f>VLOOKUP($A6446&amp;$C6446&amp;$B6446,Mapping!$C:$G,4,0)</f>
        <v>PIZ BUIN</v>
      </c>
      <c r="J6446" t="str">
        <f t="shared" si="101"/>
        <v>PIZ BUIN SUN</v>
      </c>
      <c r="K6446" t="str">
        <f>VLOOKUP($A6446&amp;$C6446&amp;$B6446,Mapping!$C:$G,5,0)</f>
        <v>Adult Skin Care</v>
      </c>
      <c r="L6446" t="str">
        <f>VLOOKUP(J6446&amp;H6446,Mapping!J:K,2,0)</f>
        <v>Piz Buin Sun Pharma</v>
      </c>
      <c r="M6446" t="str">
        <f>IF(OR(I6446="PIZ BUIN",I6446="LISTERINE"),VLOOKUP(E6446,MAPEO!C:D,2,0)&amp;" "&amp;H6446,VLOOKUP(E6446,MAPEO!C:D,2,0))</f>
        <v>Piz Buin Sun Protection Beauty</v>
      </c>
      <c r="N6446" t="str">
        <f>VLOOKUP(F6446,MD!A:B,2,0)</f>
        <v>YTD 2016</v>
      </c>
    </row>
    <row r="6447" spans="1:14">
      <c r="A6447" t="s">
        <v>133</v>
      </c>
      <c r="B6447" t="s">
        <v>0</v>
      </c>
      <c r="C6447" t="s">
        <v>249</v>
      </c>
      <c r="D6447" t="s">
        <v>407</v>
      </c>
      <c r="E6447" t="s">
        <v>637</v>
      </c>
      <c r="F6447" t="s">
        <v>119</v>
      </c>
      <c r="G6447" s="3">
        <v>65462.720000000001</v>
      </c>
      <c r="H6447" s="3" t="str">
        <f>VLOOKUP($A6447&amp;$C6447&amp;$B6447,Mapping!$C:$G,3,0)</f>
        <v>Beauty</v>
      </c>
      <c r="I6447" t="str">
        <f>VLOOKUP($A6447&amp;$C6447&amp;$B6447,Mapping!$C:$G,4,0)</f>
        <v>PIZ BUIN</v>
      </c>
      <c r="J6447" t="str">
        <f t="shared" si="101"/>
        <v>PIZ BUIN SUN</v>
      </c>
      <c r="K6447" t="str">
        <f>VLOOKUP($A6447&amp;$C6447&amp;$B6447,Mapping!$C:$G,5,0)</f>
        <v>Adult Skin Care</v>
      </c>
      <c r="L6447" t="str">
        <f>VLOOKUP(J6447&amp;H6447,Mapping!J:K,2,0)</f>
        <v>Piz Buin Sun Pharma</v>
      </c>
      <c r="M6447" t="str">
        <f>IF(OR(I6447="PIZ BUIN",I6447="LISTERINE"),VLOOKUP(E6447,MAPEO!C:D,2,0)&amp;" "&amp;H6447,VLOOKUP(E6447,MAPEO!C:D,2,0))</f>
        <v>Piz Buin Sun Protection Beauty</v>
      </c>
      <c r="N6447" t="str">
        <f>VLOOKUP(F6447,MD!A:B,2,0)</f>
        <v>YTD 2016</v>
      </c>
    </row>
    <row r="6448" spans="1:14">
      <c r="A6448" t="s">
        <v>133</v>
      </c>
      <c r="B6448" t="s">
        <v>0</v>
      </c>
      <c r="C6448" t="s">
        <v>249</v>
      </c>
      <c r="D6448" t="s">
        <v>407</v>
      </c>
      <c r="E6448" t="s">
        <v>638</v>
      </c>
      <c r="F6448" t="s">
        <v>119</v>
      </c>
      <c r="G6448" s="3">
        <v>136358.79999999999</v>
      </c>
      <c r="H6448" s="3" t="str">
        <f>VLOOKUP($A6448&amp;$C6448&amp;$B6448,Mapping!$C:$G,3,0)</f>
        <v>Beauty</v>
      </c>
      <c r="I6448" t="str">
        <f>VLOOKUP($A6448&amp;$C6448&amp;$B6448,Mapping!$C:$G,4,0)</f>
        <v>PIZ BUIN</v>
      </c>
      <c r="J6448" t="str">
        <f t="shared" si="101"/>
        <v>PIZ BUIN SUN</v>
      </c>
      <c r="K6448" t="str">
        <f>VLOOKUP($A6448&amp;$C6448&amp;$B6448,Mapping!$C:$G,5,0)</f>
        <v>Adult Skin Care</v>
      </c>
      <c r="L6448" t="str">
        <f>VLOOKUP(J6448&amp;H6448,Mapping!J:K,2,0)</f>
        <v>Piz Buin Sun Pharma</v>
      </c>
      <c r="M6448" t="str">
        <f>IF(OR(I6448="PIZ BUIN",I6448="LISTERINE"),VLOOKUP(E6448,MAPEO!C:D,2,0)&amp;" "&amp;H6448,VLOOKUP(E6448,MAPEO!C:D,2,0))</f>
        <v>Piz Buin Sun Protection Beauty</v>
      </c>
      <c r="N6448" t="str">
        <f>VLOOKUP(F6448,MD!A:B,2,0)</f>
        <v>YTD 2016</v>
      </c>
    </row>
    <row r="6449" spans="1:14">
      <c r="A6449" t="s">
        <v>133</v>
      </c>
      <c r="B6449" t="s">
        <v>0</v>
      </c>
      <c r="C6449" t="s">
        <v>249</v>
      </c>
      <c r="D6449" t="s">
        <v>407</v>
      </c>
      <c r="E6449" t="s">
        <v>639</v>
      </c>
      <c r="F6449" t="s">
        <v>119</v>
      </c>
      <c r="G6449" s="3">
        <v>19799.39</v>
      </c>
      <c r="H6449" s="3" t="str">
        <f>VLOOKUP($A6449&amp;$C6449&amp;$B6449,Mapping!$C:$G,3,0)</f>
        <v>Beauty</v>
      </c>
      <c r="I6449" t="str">
        <f>VLOOKUP($A6449&amp;$C6449&amp;$B6449,Mapping!$C:$G,4,0)</f>
        <v>PIZ BUIN</v>
      </c>
      <c r="J6449" t="str">
        <f t="shared" si="101"/>
        <v>PIZ BUIN SUN</v>
      </c>
      <c r="K6449" t="str">
        <f>VLOOKUP($A6449&amp;$C6449&amp;$B6449,Mapping!$C:$G,5,0)</f>
        <v>Adult Skin Care</v>
      </c>
      <c r="L6449" t="str">
        <f>VLOOKUP(J6449&amp;H6449,Mapping!J:K,2,0)</f>
        <v>Piz Buin Sun Pharma</v>
      </c>
      <c r="M6449" t="str">
        <f>IF(OR(I6449="PIZ BUIN",I6449="LISTERINE"),VLOOKUP(E6449,MAPEO!C:D,2,0)&amp;" "&amp;H6449,VLOOKUP(E6449,MAPEO!C:D,2,0))</f>
        <v>Piz Buin Sun Protection Beauty</v>
      </c>
      <c r="N6449" t="str">
        <f>VLOOKUP(F6449,MD!A:B,2,0)</f>
        <v>YTD 2016</v>
      </c>
    </row>
    <row r="6450" spans="1:14">
      <c r="A6450" t="s">
        <v>133</v>
      </c>
      <c r="B6450" t="s">
        <v>0</v>
      </c>
      <c r="C6450" t="s">
        <v>262</v>
      </c>
      <c r="D6450" t="s">
        <v>262</v>
      </c>
      <c r="E6450" t="s">
        <v>746</v>
      </c>
      <c r="F6450" t="s">
        <v>119</v>
      </c>
      <c r="G6450" s="3">
        <v>8053.79</v>
      </c>
      <c r="H6450" s="3" t="str">
        <f>VLOOKUP($A6450&amp;$C6450&amp;$B6450,Mapping!$C:$G,3,0)</f>
        <v>PHARMA</v>
      </c>
      <c r="I6450" t="str">
        <f>VLOOKUP($A6450&amp;$C6450&amp;$B6450,Mapping!$C:$G,4,0)</f>
        <v>REGAINE</v>
      </c>
      <c r="J6450" t="str">
        <f t="shared" si="101"/>
        <v>REGAINE</v>
      </c>
      <c r="K6450" t="str">
        <f>VLOOKUP($A6450&amp;$C6450&amp;$B6450,Mapping!$C:$G,5,0)</f>
        <v>Oral &amp; Topical</v>
      </c>
      <c r="L6450" t="str">
        <f>VLOOKUP(J6450&amp;H6450,Mapping!J:K,2,0)</f>
        <v>Hair Treatment</v>
      </c>
      <c r="M6450" t="str">
        <f>IF(OR(I6450="PIZ BUIN",I6450="LISTERINE"),VLOOKUP(E6450,MAPEO!C:D,2,0)&amp;" "&amp;H6450,VLOOKUP(E6450,MAPEO!C:D,2,0))</f>
        <v>Regaine</v>
      </c>
      <c r="N6450" t="str">
        <f>VLOOKUP(F6450,MD!A:B,2,0)</f>
        <v>YTD 2016</v>
      </c>
    </row>
    <row r="6451" spans="1:14">
      <c r="A6451" t="s">
        <v>133</v>
      </c>
      <c r="B6451" t="s">
        <v>0</v>
      </c>
      <c r="C6451" t="s">
        <v>265</v>
      </c>
      <c r="D6451" t="s">
        <v>265</v>
      </c>
      <c r="E6451" t="s">
        <v>747</v>
      </c>
      <c r="F6451" t="s">
        <v>119</v>
      </c>
      <c r="G6451" s="3">
        <v>-141.4</v>
      </c>
      <c r="H6451" s="3" t="str">
        <f>VLOOKUP($A6451&amp;$C6451&amp;$B6451,Mapping!$C:$G,3,0)</f>
        <v>Beauty</v>
      </c>
      <c r="I6451" t="str">
        <f>VLOOKUP($A6451&amp;$C6451&amp;$B6451,Mapping!$C:$G,4,0)</f>
        <v>REMBRANDT</v>
      </c>
      <c r="J6451" t="str">
        <f t="shared" si="101"/>
        <v>REMBRANDT</v>
      </c>
      <c r="K6451" t="str">
        <f>VLOOKUP($A6451&amp;$C6451&amp;$B6451,Mapping!$C:$G,5,0)</f>
        <v>Oral &amp; Topical</v>
      </c>
      <c r="L6451" t="str">
        <f>VLOOKUP(J6451&amp;H6451,Mapping!J:K,2,0)</f>
        <v>Rembrandt</v>
      </c>
      <c r="M6451" t="str">
        <f>IF(OR(I6451="PIZ BUIN",I6451="LISTERINE"),VLOOKUP(E6451,MAPEO!C:D,2,0)&amp;" "&amp;H6451,VLOOKUP(E6451,MAPEO!C:D,2,0))</f>
        <v>Rembrandt</v>
      </c>
      <c r="N6451" t="str">
        <f>VLOOKUP(F6451,MD!A:B,2,0)</f>
        <v>YTD 2016</v>
      </c>
    </row>
    <row r="6452" spans="1:14">
      <c r="A6452" t="s">
        <v>133</v>
      </c>
      <c r="B6452" t="s">
        <v>0</v>
      </c>
      <c r="C6452" t="s">
        <v>265</v>
      </c>
      <c r="D6452" t="s">
        <v>265</v>
      </c>
      <c r="E6452" t="s">
        <v>748</v>
      </c>
      <c r="F6452" t="s">
        <v>119</v>
      </c>
      <c r="G6452" s="3">
        <v>-127.35</v>
      </c>
      <c r="H6452" s="3" t="str">
        <f>VLOOKUP($A6452&amp;$C6452&amp;$B6452,Mapping!$C:$G,3,0)</f>
        <v>Beauty</v>
      </c>
      <c r="I6452" t="str">
        <f>VLOOKUP($A6452&amp;$C6452&amp;$B6452,Mapping!$C:$G,4,0)</f>
        <v>REMBRANDT</v>
      </c>
      <c r="J6452" t="str">
        <f t="shared" si="101"/>
        <v>REMBRANDT</v>
      </c>
      <c r="K6452" t="str">
        <f>VLOOKUP($A6452&amp;$C6452&amp;$B6452,Mapping!$C:$G,5,0)</f>
        <v>Oral &amp; Topical</v>
      </c>
      <c r="L6452" t="str">
        <f>VLOOKUP(J6452&amp;H6452,Mapping!J:K,2,0)</f>
        <v>Rembrandt</v>
      </c>
      <c r="M6452" t="str">
        <f>IF(OR(I6452="PIZ BUIN",I6452="LISTERINE"),VLOOKUP(E6452,MAPEO!C:D,2,0)&amp;" "&amp;H6452,VLOOKUP(E6452,MAPEO!C:D,2,0))</f>
        <v>Rembrandt</v>
      </c>
      <c r="N6452" t="str">
        <f>VLOOKUP(F6452,MD!A:B,2,0)</f>
        <v>YTD 2016</v>
      </c>
    </row>
    <row r="6453" spans="1:14">
      <c r="A6453" t="s">
        <v>133</v>
      </c>
      <c r="B6453" t="s">
        <v>0</v>
      </c>
      <c r="C6453" t="s">
        <v>268</v>
      </c>
      <c r="D6453" t="s">
        <v>456</v>
      </c>
      <c r="E6453" t="s">
        <v>750</v>
      </c>
      <c r="F6453" t="s">
        <v>119</v>
      </c>
      <c r="G6453" s="3">
        <v>-1304.94</v>
      </c>
      <c r="H6453" s="3" t="str">
        <f>VLOOKUP($A6453&amp;$C6453&amp;$B6453,Mapping!$C:$G,3,0)</f>
        <v>Beauty</v>
      </c>
      <c r="I6453" t="str">
        <f>VLOOKUP($A6453&amp;$C6453&amp;$B6453,Mapping!$C:$G,4,0)</f>
        <v>ROC</v>
      </c>
      <c r="J6453" t="str">
        <f t="shared" si="101"/>
        <v>ROC BODY ANTICELULITICO</v>
      </c>
      <c r="K6453" t="str">
        <f>VLOOKUP($A6453&amp;$C6453&amp;$B6453,Mapping!$C:$G,5,0)</f>
        <v>Adult Skin Care</v>
      </c>
      <c r="L6453" t="str">
        <f>VLOOKUP(J6453&amp;H6453,Mapping!J:K,2,0)</f>
        <v>ROC Cuerpo</v>
      </c>
      <c r="M6453" t="str">
        <f>IF(OR(I6453="PIZ BUIN",I6453="LISTERINE"),VLOOKUP(E6453,MAPEO!C:D,2,0)&amp;" "&amp;H6453,VLOOKUP(E6453,MAPEO!C:D,2,0))</f>
        <v>RoC Anticeluliticos</v>
      </c>
      <c r="N6453" t="str">
        <f>VLOOKUP(F6453,MD!A:B,2,0)</f>
        <v>YTD 2016</v>
      </c>
    </row>
    <row r="6454" spans="1:14">
      <c r="A6454" t="s">
        <v>133</v>
      </c>
      <c r="B6454" t="s">
        <v>0</v>
      </c>
      <c r="C6454" t="s">
        <v>268</v>
      </c>
      <c r="D6454" t="s">
        <v>456</v>
      </c>
      <c r="E6454" t="s">
        <v>752</v>
      </c>
      <c r="F6454" t="s">
        <v>119</v>
      </c>
      <c r="G6454" s="3">
        <v>-189.24</v>
      </c>
      <c r="H6454" s="3" t="str">
        <f>VLOOKUP($A6454&amp;$C6454&amp;$B6454,Mapping!$C:$G,3,0)</f>
        <v>Beauty</v>
      </c>
      <c r="I6454" t="str">
        <f>VLOOKUP($A6454&amp;$C6454&amp;$B6454,Mapping!$C:$G,4,0)</f>
        <v>ROC</v>
      </c>
      <c r="J6454" t="str">
        <f t="shared" si="101"/>
        <v>ROC BODY OTHER TRATAMIENTO</v>
      </c>
      <c r="K6454" t="str">
        <f>VLOOKUP($A6454&amp;$C6454&amp;$B6454,Mapping!$C:$G,5,0)</f>
        <v>Adult Skin Care</v>
      </c>
      <c r="L6454" t="str">
        <f>VLOOKUP(J6454&amp;H6454,Mapping!J:K,2,0)</f>
        <v>ROC Cuerpo</v>
      </c>
      <c r="M6454" t="str">
        <f>IF(OR(I6454="PIZ BUIN",I6454="LISTERINE"),VLOOKUP(E6454,MAPEO!C:D,2,0)&amp;" "&amp;H6454,VLOOKUP(E6454,MAPEO!C:D,2,0))</f>
        <v>RoC Anticeluliticos</v>
      </c>
      <c r="N6454" t="str">
        <f>VLOOKUP(F6454,MD!A:B,2,0)</f>
        <v>YTD 2016</v>
      </c>
    </row>
    <row r="6455" spans="1:14">
      <c r="A6455" t="s">
        <v>133</v>
      </c>
      <c r="B6455" t="s">
        <v>0</v>
      </c>
      <c r="C6455" t="s">
        <v>268</v>
      </c>
      <c r="D6455" t="s">
        <v>456</v>
      </c>
      <c r="E6455" t="s">
        <v>753</v>
      </c>
      <c r="F6455" t="s">
        <v>119</v>
      </c>
      <c r="G6455" s="3">
        <v>-1238.6600000000001</v>
      </c>
      <c r="H6455" s="3" t="str">
        <f>VLOOKUP($A6455&amp;$C6455&amp;$B6455,Mapping!$C:$G,3,0)</f>
        <v>Beauty</v>
      </c>
      <c r="I6455" t="str">
        <f>VLOOKUP($A6455&amp;$C6455&amp;$B6455,Mapping!$C:$G,4,0)</f>
        <v>ROC</v>
      </c>
      <c r="J6455" t="str">
        <f t="shared" si="101"/>
        <v>ROC BODY REDUCTOR</v>
      </c>
      <c r="K6455" t="str">
        <f>VLOOKUP($A6455&amp;$C6455&amp;$B6455,Mapping!$C:$G,5,0)</f>
        <v>Adult Skin Care</v>
      </c>
      <c r="L6455" t="str">
        <f>VLOOKUP(J6455&amp;H6455,Mapping!J:K,2,0)</f>
        <v>ROC Cuerpo</v>
      </c>
      <c r="M6455" t="str">
        <f>IF(OR(I6455="PIZ BUIN",I6455="LISTERINE"),VLOOKUP(E6455,MAPEO!C:D,2,0)&amp;" "&amp;H6455,VLOOKUP(E6455,MAPEO!C:D,2,0))</f>
        <v>RoC Anticeluliticos</v>
      </c>
      <c r="N6455" t="str">
        <f>VLOOKUP(F6455,MD!A:B,2,0)</f>
        <v>YTD 2016</v>
      </c>
    </row>
    <row r="6456" spans="1:14">
      <c r="A6456" t="s">
        <v>133</v>
      </c>
      <c r="B6456" t="s">
        <v>0</v>
      </c>
      <c r="C6456" t="s">
        <v>268</v>
      </c>
      <c r="D6456" t="s">
        <v>457</v>
      </c>
      <c r="E6456" t="s">
        <v>754</v>
      </c>
      <c r="F6456" t="s">
        <v>119</v>
      </c>
      <c r="G6456" s="3">
        <v>5985.16</v>
      </c>
      <c r="H6456" s="3" t="str">
        <f>VLOOKUP($A6456&amp;$C6456&amp;$B6456,Mapping!$C:$G,3,0)</f>
        <v>Beauty</v>
      </c>
      <c r="I6456" t="str">
        <f>VLOOKUP($A6456&amp;$C6456&amp;$B6456,Mapping!$C:$G,4,0)</f>
        <v>ROC</v>
      </c>
      <c r="J6456" t="str">
        <f t="shared" si="101"/>
        <v>RoC Keops Roll On</v>
      </c>
      <c r="K6456" t="str">
        <f>VLOOKUP($A6456&amp;$C6456&amp;$B6456,Mapping!$C:$G,5,0)</f>
        <v>Adult Skin Care</v>
      </c>
      <c r="L6456" t="str">
        <f>VLOOKUP(J6456&amp;H6456,Mapping!J:K,2,0)</f>
        <v>Desodorantes</v>
      </c>
      <c r="M6456" t="str">
        <f>IF(OR(I6456="PIZ BUIN",I6456="LISTERINE"),VLOOKUP(E6456,MAPEO!C:D,2,0)&amp;" "&amp;H6456,VLOOKUP(E6456,MAPEO!C:D,2,0))</f>
        <v>RoC Adult Body Others</v>
      </c>
      <c r="N6456" t="str">
        <f>VLOOKUP(F6456,MD!A:B,2,0)</f>
        <v>YTD 2016</v>
      </c>
    </row>
    <row r="6457" spans="1:14">
      <c r="A6457" t="s">
        <v>133</v>
      </c>
      <c r="B6457" t="s">
        <v>0</v>
      </c>
      <c r="C6457" t="s">
        <v>268</v>
      </c>
      <c r="D6457" t="s">
        <v>457</v>
      </c>
      <c r="E6457" t="s">
        <v>755</v>
      </c>
      <c r="F6457" t="s">
        <v>119</v>
      </c>
      <c r="G6457" s="3">
        <v>4095.29</v>
      </c>
      <c r="H6457" s="3" t="str">
        <f>VLOOKUP($A6457&amp;$C6457&amp;$B6457,Mapping!$C:$G,3,0)</f>
        <v>Beauty</v>
      </c>
      <c r="I6457" t="str">
        <f>VLOOKUP($A6457&amp;$C6457&amp;$B6457,Mapping!$C:$G,4,0)</f>
        <v>ROC</v>
      </c>
      <c r="J6457" t="str">
        <f t="shared" si="101"/>
        <v>RoC Keops Spray</v>
      </c>
      <c r="K6457" t="str">
        <f>VLOOKUP($A6457&amp;$C6457&amp;$B6457,Mapping!$C:$G,5,0)</f>
        <v>Adult Skin Care</v>
      </c>
      <c r="L6457" t="str">
        <f>VLOOKUP(J6457&amp;H6457,Mapping!J:K,2,0)</f>
        <v>Desodorantes</v>
      </c>
      <c r="M6457" t="str">
        <f>IF(OR(I6457="PIZ BUIN",I6457="LISTERINE"),VLOOKUP(E6457,MAPEO!C:D,2,0)&amp;" "&amp;H6457,VLOOKUP(E6457,MAPEO!C:D,2,0))</f>
        <v>RoC Adult Body Others</v>
      </c>
      <c r="N6457" t="str">
        <f>VLOOKUP(F6457,MD!A:B,2,0)</f>
        <v>YTD 2016</v>
      </c>
    </row>
    <row r="6458" spans="1:14">
      <c r="A6458" t="s">
        <v>133</v>
      </c>
      <c r="B6458" t="s">
        <v>0</v>
      </c>
      <c r="C6458" t="s">
        <v>268</v>
      </c>
      <c r="D6458" t="s">
        <v>457</v>
      </c>
      <c r="E6458" t="s">
        <v>756</v>
      </c>
      <c r="F6458" t="s">
        <v>119</v>
      </c>
      <c r="G6458" s="3">
        <v>4735.2</v>
      </c>
      <c r="H6458" s="3" t="str">
        <f>VLOOKUP($A6458&amp;$C6458&amp;$B6458,Mapping!$C:$G,3,0)</f>
        <v>Beauty</v>
      </c>
      <c r="I6458" t="str">
        <f>VLOOKUP($A6458&amp;$C6458&amp;$B6458,Mapping!$C:$G,4,0)</f>
        <v>ROC</v>
      </c>
      <c r="J6458" t="str">
        <f t="shared" si="101"/>
        <v>RoC Keops Stick</v>
      </c>
      <c r="K6458" t="str">
        <f>VLOOKUP($A6458&amp;$C6458&amp;$B6458,Mapping!$C:$G,5,0)</f>
        <v>Adult Skin Care</v>
      </c>
      <c r="L6458" t="str">
        <f>VLOOKUP(J6458&amp;H6458,Mapping!J:K,2,0)</f>
        <v>Desodorantes</v>
      </c>
      <c r="M6458" t="str">
        <f>IF(OR(I6458="PIZ BUIN",I6458="LISTERINE"),VLOOKUP(E6458,MAPEO!C:D,2,0)&amp;" "&amp;H6458,VLOOKUP(E6458,MAPEO!C:D,2,0))</f>
        <v>RoC Adult Body Others</v>
      </c>
      <c r="N6458" t="str">
        <f>VLOOKUP(F6458,MD!A:B,2,0)</f>
        <v>YTD 2016</v>
      </c>
    </row>
    <row r="6459" spans="1:14">
      <c r="A6459" t="s">
        <v>133</v>
      </c>
      <c r="B6459" t="s">
        <v>0</v>
      </c>
      <c r="C6459" t="s">
        <v>268</v>
      </c>
      <c r="D6459" t="s">
        <v>248</v>
      </c>
      <c r="E6459" t="s">
        <v>523</v>
      </c>
      <c r="F6459" t="s">
        <v>119</v>
      </c>
      <c r="G6459" s="3">
        <v>5001.2299999999996</v>
      </c>
      <c r="H6459" s="3" t="str">
        <f>VLOOKUP($A6459&amp;$C6459&amp;$B6459,Mapping!$C:$G,3,0)</f>
        <v>Beauty</v>
      </c>
      <c r="I6459" t="str">
        <f>VLOOKUP($A6459&amp;$C6459&amp;$B6459,Mapping!$C:$G,4,0)</f>
        <v>ROC</v>
      </c>
      <c r="J6459" t="str">
        <f t="shared" si="101"/>
        <v>RoC Cleansers</v>
      </c>
      <c r="K6459" t="str">
        <f>VLOOKUP($A6459&amp;$C6459&amp;$B6459,Mapping!$C:$G,5,0)</f>
        <v>Adult Skin Care</v>
      </c>
      <c r="L6459" t="str">
        <f>VLOOKUP(J6459&amp;H6459,Mapping!J:K,2,0)</f>
        <v>RoC Cleansers</v>
      </c>
      <c r="M6459" t="str">
        <f>IF(OR(I6459="PIZ BUIN",I6459="LISTERINE"),VLOOKUP(E6459,MAPEO!C:D,2,0)&amp;" "&amp;H6459,VLOOKUP(E6459,MAPEO!C:D,2,0))</f>
        <v>RoC Facial Cleansers</v>
      </c>
      <c r="N6459" t="str">
        <f>VLOOKUP(F6459,MD!A:B,2,0)</f>
        <v>YTD 2016</v>
      </c>
    </row>
    <row r="6460" spans="1:14">
      <c r="A6460" t="s">
        <v>133</v>
      </c>
      <c r="B6460" t="s">
        <v>0</v>
      </c>
      <c r="C6460" t="s">
        <v>268</v>
      </c>
      <c r="D6460" t="s">
        <v>248</v>
      </c>
      <c r="E6460" t="s">
        <v>757</v>
      </c>
      <c r="F6460" t="s">
        <v>119</v>
      </c>
      <c r="G6460" s="3">
        <v>51186.34</v>
      </c>
      <c r="H6460" s="3" t="str">
        <f>VLOOKUP($A6460&amp;$C6460&amp;$B6460,Mapping!$C:$G,3,0)</f>
        <v>Beauty</v>
      </c>
      <c r="I6460" t="str">
        <f>VLOOKUP($A6460&amp;$C6460&amp;$B6460,Mapping!$C:$G,4,0)</f>
        <v>ROC</v>
      </c>
      <c r="J6460" t="str">
        <f t="shared" si="101"/>
        <v>RoC Pro-Correct</v>
      </c>
      <c r="K6460" t="str">
        <f>VLOOKUP($A6460&amp;$C6460&amp;$B6460,Mapping!$C:$G,5,0)</f>
        <v>Adult Skin Care</v>
      </c>
      <c r="L6460" t="str">
        <f>VLOOKUP(J6460&amp;H6460,Mapping!J:K,2,0)</f>
        <v>ROC FACIAL ANTIEDAD</v>
      </c>
      <c r="M6460" t="str">
        <f>IF(OR(I6460="PIZ BUIN",I6460="LISTERINE"),VLOOKUP(E6460,MAPEO!C:D,2,0)&amp;" "&amp;H6460,VLOOKUP(E6460,MAPEO!C:D,2,0))</f>
        <v>RoC Facial Moisturisers</v>
      </c>
      <c r="N6460" t="str">
        <f>VLOOKUP(F6460,MD!A:B,2,0)</f>
        <v>YTD 2016</v>
      </c>
    </row>
    <row r="6461" spans="1:14">
      <c r="A6461" t="s">
        <v>133</v>
      </c>
      <c r="B6461" t="s">
        <v>0</v>
      </c>
      <c r="C6461" t="s">
        <v>268</v>
      </c>
      <c r="D6461" t="s">
        <v>248</v>
      </c>
      <c r="E6461" t="s">
        <v>758</v>
      </c>
      <c r="F6461" t="s">
        <v>119</v>
      </c>
      <c r="G6461" s="3">
        <v>58607.18</v>
      </c>
      <c r="H6461" s="3" t="str">
        <f>VLOOKUP($A6461&amp;$C6461&amp;$B6461,Mapping!$C:$G,3,0)</f>
        <v>Beauty</v>
      </c>
      <c r="I6461" t="str">
        <f>VLOOKUP($A6461&amp;$C6461&amp;$B6461,Mapping!$C:$G,4,0)</f>
        <v>ROC</v>
      </c>
      <c r="J6461" t="str">
        <f t="shared" si="101"/>
        <v>RoC Pro-Define</v>
      </c>
      <c r="K6461" t="str">
        <f>VLOOKUP($A6461&amp;$C6461&amp;$B6461,Mapping!$C:$G,5,0)</f>
        <v>Adult Skin Care</v>
      </c>
      <c r="L6461" t="str">
        <f>VLOOKUP(J6461&amp;H6461,Mapping!J:K,2,0)</f>
        <v>ROC FACIAL ANTIEDAD</v>
      </c>
      <c r="M6461" t="str">
        <f>IF(OR(I6461="PIZ BUIN",I6461="LISTERINE"),VLOOKUP(E6461,MAPEO!C:D,2,0)&amp;" "&amp;H6461,VLOOKUP(E6461,MAPEO!C:D,2,0))</f>
        <v>RoC Facial Moisturisers</v>
      </c>
      <c r="N6461" t="str">
        <f>VLOOKUP(F6461,MD!A:B,2,0)</f>
        <v>YTD 2016</v>
      </c>
    </row>
    <row r="6462" spans="1:14">
      <c r="A6462" t="s">
        <v>133</v>
      </c>
      <c r="B6462" t="s">
        <v>0</v>
      </c>
      <c r="C6462" t="s">
        <v>268</v>
      </c>
      <c r="D6462" t="s">
        <v>248</v>
      </c>
      <c r="E6462" t="s">
        <v>759</v>
      </c>
      <c r="F6462" t="s">
        <v>119</v>
      </c>
      <c r="G6462" s="3">
        <v>12942.24</v>
      </c>
      <c r="H6462" s="3" t="str">
        <f>VLOOKUP($A6462&amp;$C6462&amp;$B6462,Mapping!$C:$G,3,0)</f>
        <v>Beauty</v>
      </c>
      <c r="I6462" t="str">
        <f>VLOOKUP($A6462&amp;$C6462&amp;$B6462,Mapping!$C:$G,4,0)</f>
        <v>ROC</v>
      </c>
      <c r="J6462" t="str">
        <f t="shared" si="101"/>
        <v>RoC Pro-Preserve</v>
      </c>
      <c r="K6462" t="str">
        <f>VLOOKUP($A6462&amp;$C6462&amp;$B6462,Mapping!$C:$G,5,0)</f>
        <v>Adult Skin Care</v>
      </c>
      <c r="L6462" t="str">
        <f>VLOOKUP(J6462&amp;H6462,Mapping!J:K,2,0)</f>
        <v>ROC FACIAL ANTIEDAD</v>
      </c>
      <c r="M6462" t="str">
        <f>IF(OR(I6462="PIZ BUIN",I6462="LISTERINE"),VLOOKUP(E6462,MAPEO!C:D,2,0)&amp;" "&amp;H6462,VLOOKUP(E6462,MAPEO!C:D,2,0))</f>
        <v>RoC Facial Moisturisers</v>
      </c>
      <c r="N6462" t="str">
        <f>VLOOKUP(F6462,MD!A:B,2,0)</f>
        <v>YTD 2016</v>
      </c>
    </row>
    <row r="6463" spans="1:14">
      <c r="A6463" t="s">
        <v>133</v>
      </c>
      <c r="B6463" t="s">
        <v>0</v>
      </c>
      <c r="C6463" t="s">
        <v>268</v>
      </c>
      <c r="D6463" t="s">
        <v>248</v>
      </c>
      <c r="E6463" t="s">
        <v>760</v>
      </c>
      <c r="F6463" t="s">
        <v>119</v>
      </c>
      <c r="G6463" s="3">
        <v>3984.17</v>
      </c>
      <c r="H6463" s="3" t="str">
        <f>VLOOKUP($A6463&amp;$C6463&amp;$B6463,Mapping!$C:$G,3,0)</f>
        <v>Beauty</v>
      </c>
      <c r="I6463" t="str">
        <f>VLOOKUP($A6463&amp;$C6463&amp;$B6463,Mapping!$C:$G,4,0)</f>
        <v>ROC</v>
      </c>
      <c r="J6463" t="str">
        <f t="shared" si="101"/>
        <v>RoC Pro-Professional</v>
      </c>
      <c r="K6463" t="str">
        <f>VLOOKUP($A6463&amp;$C6463&amp;$B6463,Mapping!$C:$G,5,0)</f>
        <v>Adult Skin Care</v>
      </c>
      <c r="L6463" t="str">
        <f>VLOOKUP(J6463&amp;H6463,Mapping!J:K,2,0)</f>
        <v>ROC FACIAL ANTIEDAD</v>
      </c>
      <c r="M6463" t="str">
        <f>IF(OR(I6463="PIZ BUIN",I6463="LISTERINE"),VLOOKUP(E6463,MAPEO!C:D,2,0)&amp;" "&amp;H6463,VLOOKUP(E6463,MAPEO!C:D,2,0))</f>
        <v>RoC Facial Moisturisers</v>
      </c>
      <c r="N6463" t="str">
        <f>VLOOKUP(F6463,MD!A:B,2,0)</f>
        <v>YTD 2016</v>
      </c>
    </row>
    <row r="6464" spans="1:14">
      <c r="A6464" t="s">
        <v>133</v>
      </c>
      <c r="B6464" t="s">
        <v>0</v>
      </c>
      <c r="C6464" t="s">
        <v>268</v>
      </c>
      <c r="D6464" t="s">
        <v>248</v>
      </c>
      <c r="E6464" t="s">
        <v>761</v>
      </c>
      <c r="F6464" t="s">
        <v>119</v>
      </c>
      <c r="G6464" s="3">
        <v>64517.48</v>
      </c>
      <c r="H6464" s="3" t="str">
        <f>VLOOKUP($A6464&amp;$C6464&amp;$B6464,Mapping!$C:$G,3,0)</f>
        <v>Beauty</v>
      </c>
      <c r="I6464" t="str">
        <f>VLOOKUP($A6464&amp;$C6464&amp;$B6464,Mapping!$C:$G,4,0)</f>
        <v>ROC</v>
      </c>
      <c r="J6464" t="str">
        <f t="shared" si="101"/>
        <v>RoC Pro-Renove</v>
      </c>
      <c r="K6464" t="str">
        <f>VLOOKUP($A6464&amp;$C6464&amp;$B6464,Mapping!$C:$G,5,0)</f>
        <v>Adult Skin Care</v>
      </c>
      <c r="L6464" t="str">
        <f>VLOOKUP(J6464&amp;H6464,Mapping!J:K,2,0)</f>
        <v>ROC FACIAL ANTIEDAD</v>
      </c>
      <c r="M6464" t="str">
        <f>IF(OR(I6464="PIZ BUIN",I6464="LISTERINE"),VLOOKUP(E6464,MAPEO!C:D,2,0)&amp;" "&amp;H6464,VLOOKUP(E6464,MAPEO!C:D,2,0))</f>
        <v>RoC Facial Moisturisers</v>
      </c>
      <c r="N6464" t="str">
        <f>VLOOKUP(F6464,MD!A:B,2,0)</f>
        <v>YTD 2016</v>
      </c>
    </row>
    <row r="6465" spans="1:14">
      <c r="A6465" t="s">
        <v>133</v>
      </c>
      <c r="B6465" t="s">
        <v>0</v>
      </c>
      <c r="C6465" t="s">
        <v>268</v>
      </c>
      <c r="D6465" t="s">
        <v>248</v>
      </c>
      <c r="E6465" t="s">
        <v>762</v>
      </c>
      <c r="F6465" t="s">
        <v>119</v>
      </c>
      <c r="G6465" s="3">
        <v>116488.76</v>
      </c>
      <c r="H6465" s="3" t="str">
        <f>VLOOKUP($A6465&amp;$C6465&amp;$B6465,Mapping!$C:$G,3,0)</f>
        <v>Beauty</v>
      </c>
      <c r="I6465" t="str">
        <f>VLOOKUP($A6465&amp;$C6465&amp;$B6465,Mapping!$C:$G,4,0)</f>
        <v>ROC</v>
      </c>
      <c r="J6465" t="str">
        <f t="shared" si="101"/>
        <v>RoC Pro-Sublime</v>
      </c>
      <c r="K6465" t="str">
        <f>VLOOKUP($A6465&amp;$C6465&amp;$B6465,Mapping!$C:$G,5,0)</f>
        <v>Adult Skin Care</v>
      </c>
      <c r="L6465" t="str">
        <f>VLOOKUP(J6465&amp;H6465,Mapping!J:K,2,0)</f>
        <v>ROC FACIAL ANTIEDAD</v>
      </c>
      <c r="M6465" t="str">
        <f>IF(OR(I6465="PIZ BUIN",I6465="LISTERINE"),VLOOKUP(E6465,MAPEO!C:D,2,0)&amp;" "&amp;H6465,VLOOKUP(E6465,MAPEO!C:D,2,0))</f>
        <v>RoC Facial Moisturisers</v>
      </c>
      <c r="N6465" t="str">
        <f>VLOOKUP(F6465,MD!A:B,2,0)</f>
        <v>YTD 2016</v>
      </c>
    </row>
    <row r="6466" spans="1:14">
      <c r="A6466" t="s">
        <v>133</v>
      </c>
      <c r="B6466" t="s">
        <v>0</v>
      </c>
      <c r="C6466" t="s">
        <v>268</v>
      </c>
      <c r="D6466" t="s">
        <v>244</v>
      </c>
      <c r="E6466" t="s">
        <v>763</v>
      </c>
      <c r="F6466" t="s">
        <v>119</v>
      </c>
      <c r="G6466" s="3">
        <v>-3148.84</v>
      </c>
      <c r="H6466" s="3" t="str">
        <f>VLOOKUP($A6466&amp;$C6466&amp;$B6466,Mapping!$C:$G,3,0)</f>
        <v>Beauty</v>
      </c>
      <c r="I6466" t="str">
        <f>VLOOKUP($A6466&amp;$C6466&amp;$B6466,Mapping!$C:$G,4,0)</f>
        <v>ROC</v>
      </c>
      <c r="J6466" t="str">
        <f t="shared" si="101"/>
        <v>RoC Complete Lift</v>
      </c>
      <c r="K6466" t="str">
        <f>VLOOKUP($A6466&amp;$C6466&amp;$B6466,Mapping!$C:$G,5,0)</f>
        <v>Adult Skin Care</v>
      </c>
      <c r="L6466" t="str">
        <f>VLOOKUP(J6466&amp;H6466,Mapping!J:K,2,0)</f>
        <v>ROC FACIAL-OLD</v>
      </c>
      <c r="M6466" t="str">
        <f>IF(OR(I6466="PIZ BUIN",I6466="LISTERINE"),VLOOKUP(E6466,MAPEO!C:D,2,0)&amp;" "&amp;H6466,VLOOKUP(E6466,MAPEO!C:D,2,0))</f>
        <v>RoC Facial Others</v>
      </c>
      <c r="N6466" t="str">
        <f>VLOOKUP(F6466,MD!A:B,2,0)</f>
        <v>YTD 2016</v>
      </c>
    </row>
    <row r="6467" spans="1:14">
      <c r="A6467" t="s">
        <v>133</v>
      </c>
      <c r="B6467" t="s">
        <v>0</v>
      </c>
      <c r="C6467" t="s">
        <v>268</v>
      </c>
      <c r="D6467" t="s">
        <v>244</v>
      </c>
      <c r="E6467" t="s">
        <v>764</v>
      </c>
      <c r="F6467" t="s">
        <v>119</v>
      </c>
      <c r="G6467" s="3">
        <v>-117.76</v>
      </c>
      <c r="H6467" s="3" t="str">
        <f>VLOOKUP($A6467&amp;$C6467&amp;$B6467,Mapping!$C:$G,3,0)</f>
        <v>Beauty</v>
      </c>
      <c r="I6467" t="str">
        <f>VLOOKUP($A6467&amp;$C6467&amp;$B6467,Mapping!$C:$G,4,0)</f>
        <v>ROC</v>
      </c>
      <c r="J6467" t="str">
        <f t="shared" si="101"/>
        <v>RoC Enydrial</v>
      </c>
      <c r="K6467" t="str">
        <f>VLOOKUP($A6467&amp;$C6467&amp;$B6467,Mapping!$C:$G,5,0)</f>
        <v>Adult Skin Care</v>
      </c>
      <c r="L6467" t="str">
        <f>VLOOKUP(J6467&amp;H6467,Mapping!J:K,2,0)</f>
        <v>ROC FACIAL-OLD</v>
      </c>
      <c r="M6467" t="str">
        <f>IF(OR(I6467="PIZ BUIN",I6467="LISTERINE"),VLOOKUP(E6467,MAPEO!C:D,2,0)&amp;" "&amp;H6467,VLOOKUP(E6467,MAPEO!C:D,2,0))</f>
        <v>RoC Facial Others</v>
      </c>
      <c r="N6467" t="str">
        <f>VLOOKUP(F6467,MD!A:B,2,0)</f>
        <v>YTD 2016</v>
      </c>
    </row>
    <row r="6468" spans="1:14">
      <c r="A6468" t="s">
        <v>133</v>
      </c>
      <c r="B6468" t="s">
        <v>0</v>
      </c>
      <c r="C6468" t="s">
        <v>268</v>
      </c>
      <c r="D6468" t="s">
        <v>244</v>
      </c>
      <c r="E6468" t="s">
        <v>765</v>
      </c>
      <c r="F6468" t="s">
        <v>119</v>
      </c>
      <c r="G6468" s="3">
        <v>-1097.55</v>
      </c>
      <c r="H6468" s="3" t="str">
        <f>VLOOKUP($A6468&amp;$C6468&amp;$B6468,Mapping!$C:$G,3,0)</f>
        <v>Beauty</v>
      </c>
      <c r="I6468" t="str">
        <f>VLOOKUP($A6468&amp;$C6468&amp;$B6468,Mapping!$C:$G,4,0)</f>
        <v>ROC</v>
      </c>
      <c r="J6468" t="str">
        <f t="shared" si="101"/>
        <v>RoC Hydra + (others)</v>
      </c>
      <c r="K6468" t="str">
        <f>VLOOKUP($A6468&amp;$C6468&amp;$B6468,Mapping!$C:$G,5,0)</f>
        <v>Adult Skin Care</v>
      </c>
      <c r="L6468" t="str">
        <f>VLOOKUP(J6468&amp;H6468,Mapping!J:K,2,0)</f>
        <v>ROC FACIAL-OLD</v>
      </c>
      <c r="M6468" t="str">
        <f>IF(OR(I6468="PIZ BUIN",I6468="LISTERINE"),VLOOKUP(E6468,MAPEO!C:D,2,0)&amp;" "&amp;H6468,VLOOKUP(E6468,MAPEO!C:D,2,0))</f>
        <v>RoC Facial Others</v>
      </c>
      <c r="N6468" t="str">
        <f>VLOOKUP(F6468,MD!A:B,2,0)</f>
        <v>YTD 2016</v>
      </c>
    </row>
    <row r="6469" spans="1:14">
      <c r="A6469" t="s">
        <v>133</v>
      </c>
      <c r="B6469" t="s">
        <v>0</v>
      </c>
      <c r="C6469" t="s">
        <v>268</v>
      </c>
      <c r="D6469" t="s">
        <v>244</v>
      </c>
      <c r="E6469" t="s">
        <v>766</v>
      </c>
      <c r="F6469" t="s">
        <v>119</v>
      </c>
      <c r="G6469" s="3">
        <v>-2664.88</v>
      </c>
      <c r="H6469" s="3" t="str">
        <f>VLOOKUP($A6469&amp;$C6469&amp;$B6469,Mapping!$C:$G,3,0)</f>
        <v>Beauty</v>
      </c>
      <c r="I6469" t="str">
        <f>VLOOKUP($A6469&amp;$C6469&amp;$B6469,Mapping!$C:$G,4,0)</f>
        <v>ROC</v>
      </c>
      <c r="J6469" t="str">
        <f t="shared" si="101"/>
        <v>RoC Multi Correction</v>
      </c>
      <c r="K6469" t="str">
        <f>VLOOKUP($A6469&amp;$C6469&amp;$B6469,Mapping!$C:$G,5,0)</f>
        <v>Adult Skin Care</v>
      </c>
      <c r="L6469" t="str">
        <f>VLOOKUP(J6469&amp;H6469,Mapping!J:K,2,0)</f>
        <v>ROC FACIAL-OLD</v>
      </c>
      <c r="M6469" t="str">
        <f>IF(OR(I6469="PIZ BUIN",I6469="LISTERINE"),VLOOKUP(E6469,MAPEO!C:D,2,0)&amp;" "&amp;H6469,VLOOKUP(E6469,MAPEO!C:D,2,0))</f>
        <v>RoC Facial Others</v>
      </c>
      <c r="N6469" t="str">
        <f>VLOOKUP(F6469,MD!A:B,2,0)</f>
        <v>YTD 2016</v>
      </c>
    </row>
    <row r="6470" spans="1:14">
      <c r="A6470" t="s">
        <v>133</v>
      </c>
      <c r="B6470" t="s">
        <v>0</v>
      </c>
      <c r="C6470" t="s">
        <v>268</v>
      </c>
      <c r="D6470" t="s">
        <v>244</v>
      </c>
      <c r="E6470" t="s">
        <v>767</v>
      </c>
      <c r="F6470" t="s">
        <v>119</v>
      </c>
      <c r="G6470" s="3">
        <v>-142.36000000000001</v>
      </c>
      <c r="H6470" s="3" t="str">
        <f>VLOOKUP($A6470&amp;$C6470&amp;$B6470,Mapping!$C:$G,3,0)</f>
        <v>Beauty</v>
      </c>
      <c r="I6470" t="str">
        <f>VLOOKUP($A6470&amp;$C6470&amp;$B6470,Mapping!$C:$G,4,0)</f>
        <v>ROC</v>
      </c>
      <c r="J6470" t="str">
        <f t="shared" si="101"/>
        <v>RoC Other Antiedad</v>
      </c>
      <c r="K6470" t="str">
        <f>VLOOKUP($A6470&amp;$C6470&amp;$B6470,Mapping!$C:$G,5,0)</f>
        <v>Adult Skin Care</v>
      </c>
      <c r="L6470" t="str">
        <f>VLOOKUP(J6470&amp;H6470,Mapping!J:K,2,0)</f>
        <v>ROC FACIAL-OLD</v>
      </c>
      <c r="M6470" t="str">
        <f>IF(OR(I6470="PIZ BUIN",I6470="LISTERINE"),VLOOKUP(E6470,MAPEO!C:D,2,0)&amp;" "&amp;H6470,VLOOKUP(E6470,MAPEO!C:D,2,0))</f>
        <v>RoC Facial Others</v>
      </c>
      <c r="N6470" t="str">
        <f>VLOOKUP(F6470,MD!A:B,2,0)</f>
        <v>YTD 2016</v>
      </c>
    </row>
    <row r="6471" spans="1:14">
      <c r="A6471" t="s">
        <v>133</v>
      </c>
      <c r="B6471" t="s">
        <v>0</v>
      </c>
      <c r="C6471" t="s">
        <v>268</v>
      </c>
      <c r="D6471" t="s">
        <v>244</v>
      </c>
      <c r="E6471" t="s">
        <v>768</v>
      </c>
      <c r="F6471" t="s">
        <v>119</v>
      </c>
      <c r="G6471" s="3">
        <v>-1093.74</v>
      </c>
      <c r="H6471" s="3" t="str">
        <f>VLOOKUP($A6471&amp;$C6471&amp;$B6471,Mapping!$C:$G,3,0)</f>
        <v>Beauty</v>
      </c>
      <c r="I6471" t="str">
        <f>VLOOKUP($A6471&amp;$C6471&amp;$B6471,Mapping!$C:$G,4,0)</f>
        <v>ROC</v>
      </c>
      <c r="J6471" t="str">
        <f t="shared" si="101"/>
        <v>RoC Radiance</v>
      </c>
      <c r="K6471" t="str">
        <f>VLOOKUP($A6471&amp;$C6471&amp;$B6471,Mapping!$C:$G,5,0)</f>
        <v>Adult Skin Care</v>
      </c>
      <c r="L6471" t="str">
        <f>VLOOKUP(J6471&amp;H6471,Mapping!J:K,2,0)</f>
        <v>ROC FACIAL-OLD</v>
      </c>
      <c r="M6471" t="str">
        <f>IF(OR(I6471="PIZ BUIN",I6471="LISTERINE"),VLOOKUP(E6471,MAPEO!C:D,2,0)&amp;" "&amp;H6471,VLOOKUP(E6471,MAPEO!C:D,2,0))</f>
        <v>RoC Facial Others</v>
      </c>
      <c r="N6471" t="str">
        <f>VLOOKUP(F6471,MD!A:B,2,0)</f>
        <v>YTD 2016</v>
      </c>
    </row>
    <row r="6472" spans="1:14">
      <c r="A6472" t="s">
        <v>133</v>
      </c>
      <c r="B6472" t="s">
        <v>0</v>
      </c>
      <c r="C6472" t="s">
        <v>268</v>
      </c>
      <c r="D6472" t="s">
        <v>244</v>
      </c>
      <c r="E6472" t="s">
        <v>769</v>
      </c>
      <c r="F6472" t="s">
        <v>119</v>
      </c>
      <c r="G6472" s="3">
        <v>-2915.3</v>
      </c>
      <c r="H6472" s="3" t="str">
        <f>VLOOKUP($A6472&amp;$C6472&amp;$B6472,Mapping!$C:$G,3,0)</f>
        <v>Beauty</v>
      </c>
      <c r="I6472" t="str">
        <f>VLOOKUP($A6472&amp;$C6472&amp;$B6472,Mapping!$C:$G,4,0)</f>
        <v>ROC</v>
      </c>
      <c r="J6472" t="str">
        <f t="shared" si="101"/>
        <v>RoC Sublime Energy</v>
      </c>
      <c r="K6472" t="str">
        <f>VLOOKUP($A6472&amp;$C6472&amp;$B6472,Mapping!$C:$G,5,0)</f>
        <v>Adult Skin Care</v>
      </c>
      <c r="L6472" t="str">
        <f>VLOOKUP(J6472&amp;H6472,Mapping!J:K,2,0)</f>
        <v>ROC FACIAL-OLD</v>
      </c>
      <c r="M6472" t="str">
        <f>IF(OR(I6472="PIZ BUIN",I6472="LISTERINE"),VLOOKUP(E6472,MAPEO!C:D,2,0)&amp;" "&amp;H6472,VLOOKUP(E6472,MAPEO!C:D,2,0))</f>
        <v>RoC Facial Others</v>
      </c>
      <c r="N6472" t="str">
        <f>VLOOKUP(F6472,MD!A:B,2,0)</f>
        <v>YTD 2016</v>
      </c>
    </row>
    <row r="6473" spans="1:14">
      <c r="A6473" t="s">
        <v>133</v>
      </c>
      <c r="B6473" t="s">
        <v>0</v>
      </c>
      <c r="C6473" t="s">
        <v>268</v>
      </c>
      <c r="D6473" t="s">
        <v>244</v>
      </c>
      <c r="E6473" t="s">
        <v>770</v>
      </c>
      <c r="F6473" t="s">
        <v>119</v>
      </c>
      <c r="G6473" s="3">
        <v>-4101.8999999999996</v>
      </c>
      <c r="H6473" s="3" t="str">
        <f>VLOOKUP($A6473&amp;$C6473&amp;$B6473,Mapping!$C:$G,3,0)</f>
        <v>Beauty</v>
      </c>
      <c r="I6473" t="str">
        <f>VLOOKUP($A6473&amp;$C6473&amp;$B6473,Mapping!$C:$G,4,0)</f>
        <v>ROC</v>
      </c>
      <c r="J6473" t="str">
        <f t="shared" si="101"/>
        <v>RoC Wrinkle</v>
      </c>
      <c r="K6473" t="str">
        <f>VLOOKUP($A6473&amp;$C6473&amp;$B6473,Mapping!$C:$G,5,0)</f>
        <v>Adult Skin Care</v>
      </c>
      <c r="L6473" t="str">
        <f>VLOOKUP(J6473&amp;H6473,Mapping!J:K,2,0)</f>
        <v>ROC FACIAL-OLD</v>
      </c>
      <c r="M6473" t="str">
        <f>IF(OR(I6473="PIZ BUIN",I6473="LISTERINE"),VLOOKUP(E6473,MAPEO!C:D,2,0)&amp;" "&amp;H6473,VLOOKUP(E6473,MAPEO!C:D,2,0))</f>
        <v>RoC Facial Others</v>
      </c>
      <c r="N6473" t="str">
        <f>VLOOKUP(F6473,MD!A:B,2,0)</f>
        <v>YTD 2016</v>
      </c>
    </row>
    <row r="6474" spans="1:14">
      <c r="A6474" t="s">
        <v>133</v>
      </c>
      <c r="B6474" t="s">
        <v>0</v>
      </c>
      <c r="C6474" t="s">
        <v>268</v>
      </c>
      <c r="D6474" t="s">
        <v>458</v>
      </c>
      <c r="E6474" t="s">
        <v>771</v>
      </c>
      <c r="F6474" t="s">
        <v>119</v>
      </c>
      <c r="G6474" s="3">
        <v>21905.09</v>
      </c>
      <c r="H6474" s="3" t="str">
        <f>VLOOKUP($A6474&amp;$C6474&amp;$B6474,Mapping!$C:$G,3,0)</f>
        <v>Beauty</v>
      </c>
      <c r="I6474" t="str">
        <f>VLOOKUP($A6474&amp;$C6474&amp;$B6474,Mapping!$C:$G,4,0)</f>
        <v>ROC</v>
      </c>
      <c r="J6474" t="str">
        <f t="shared" si="101"/>
        <v>RoC Sun Care BODY</v>
      </c>
      <c r="K6474" t="str">
        <f>VLOOKUP($A6474&amp;$C6474&amp;$B6474,Mapping!$C:$G,5,0)</f>
        <v>Adult Skin Care</v>
      </c>
      <c r="L6474" t="str">
        <f>VLOOKUP(J6474&amp;H6474,Mapping!J:K,2,0)</f>
        <v>ROC SUN CARE</v>
      </c>
      <c r="M6474" t="str">
        <f>IF(OR(I6474="PIZ BUIN",I6474="LISTERINE"),VLOOKUP(E6474,MAPEO!C:D,2,0)&amp;" "&amp;H6474,VLOOKUP(E6474,MAPEO!C:D,2,0))</f>
        <v>RoC Sun Protection</v>
      </c>
      <c r="N6474" t="str">
        <f>VLOOKUP(F6474,MD!A:B,2,0)</f>
        <v>YTD 2016</v>
      </c>
    </row>
    <row r="6475" spans="1:14">
      <c r="A6475" t="s">
        <v>133</v>
      </c>
      <c r="B6475" t="s">
        <v>0</v>
      </c>
      <c r="C6475" t="s">
        <v>268</v>
      </c>
      <c r="D6475" t="s">
        <v>458</v>
      </c>
      <c r="E6475" t="s">
        <v>772</v>
      </c>
      <c r="F6475" t="s">
        <v>119</v>
      </c>
      <c r="G6475" s="3">
        <v>3268.9</v>
      </c>
      <c r="H6475" s="3" t="str">
        <f>VLOOKUP($A6475&amp;$C6475&amp;$B6475,Mapping!$C:$G,3,0)</f>
        <v>Beauty</v>
      </c>
      <c r="I6475" t="str">
        <f>VLOOKUP($A6475&amp;$C6475&amp;$B6475,Mapping!$C:$G,4,0)</f>
        <v>ROC</v>
      </c>
      <c r="J6475" t="str">
        <f t="shared" si="101"/>
        <v>RoC Sun Care FACIAL</v>
      </c>
      <c r="K6475" t="str">
        <f>VLOOKUP($A6475&amp;$C6475&amp;$B6475,Mapping!$C:$G,5,0)</f>
        <v>Adult Skin Care</v>
      </c>
      <c r="L6475" t="str">
        <f>VLOOKUP(J6475&amp;H6475,Mapping!J:K,2,0)</f>
        <v>ROC SUN CARE</v>
      </c>
      <c r="M6475" t="str">
        <f>IF(OR(I6475="PIZ BUIN",I6475="LISTERINE"),VLOOKUP(E6475,MAPEO!C:D,2,0)&amp;" "&amp;H6475,VLOOKUP(E6475,MAPEO!C:D,2,0))</f>
        <v>RoC Sun Protection</v>
      </c>
      <c r="N6475" t="str">
        <f>VLOOKUP(F6475,MD!A:B,2,0)</f>
        <v>YTD 2016</v>
      </c>
    </row>
    <row r="6476" spans="1:14">
      <c r="A6476" t="s">
        <v>133</v>
      </c>
      <c r="B6476" t="s">
        <v>0</v>
      </c>
      <c r="C6476" t="s">
        <v>268</v>
      </c>
      <c r="D6476" t="s">
        <v>459</v>
      </c>
      <c r="E6476" t="s">
        <v>784</v>
      </c>
      <c r="F6476" t="s">
        <v>119</v>
      </c>
      <c r="G6476" s="3">
        <v>-1172.17</v>
      </c>
      <c r="H6476" s="3" t="str">
        <f>VLOOKUP($A6476&amp;$C6476&amp;$B6476,Mapping!$C:$G,3,0)</f>
        <v>Beauty</v>
      </c>
      <c r="I6476" t="str">
        <f>VLOOKUP($A6476&amp;$C6476&amp;$B6476,Mapping!$C:$G,4,0)</f>
        <v>ROC</v>
      </c>
      <c r="J6476" t="str">
        <f t="shared" si="101"/>
        <v>RoC Sun Care</v>
      </c>
      <c r="K6476" t="str">
        <f>VLOOKUP($A6476&amp;$C6476&amp;$B6476,Mapping!$C:$G,5,0)</f>
        <v>Adult Skin Care</v>
      </c>
      <c r="L6476" t="str">
        <f>VLOOKUP(J6476&amp;H6476,Mapping!J:K,2,0)</f>
        <v>ROC SUN CARE</v>
      </c>
      <c r="M6476" t="str">
        <f>IF(OR(I6476="PIZ BUIN",I6476="LISTERINE"),VLOOKUP(E6476,MAPEO!C:D,2,0)&amp;" "&amp;H6476,VLOOKUP(E6476,MAPEO!C:D,2,0))</f>
        <v>RoC Sun Protection</v>
      </c>
      <c r="N6476" t="str">
        <f>VLOOKUP(F6476,MD!A:B,2,0)</f>
        <v>YTD 2016</v>
      </c>
    </row>
    <row r="6477" spans="1:14">
      <c r="A6477" t="s">
        <v>133</v>
      </c>
      <c r="B6477" t="s">
        <v>0</v>
      </c>
      <c r="C6477" t="s">
        <v>273</v>
      </c>
      <c r="D6477" t="s">
        <v>460</v>
      </c>
      <c r="E6477" t="s">
        <v>774</v>
      </c>
      <c r="F6477" t="s">
        <v>119</v>
      </c>
      <c r="G6477" s="3">
        <v>195459.72</v>
      </c>
      <c r="H6477" s="3" t="str">
        <f>VLOOKUP($A6477&amp;$C6477&amp;$B6477,Mapping!$C:$G,3,0)</f>
        <v>PHARMA</v>
      </c>
      <c r="I6477" t="str">
        <f>VLOOKUP($A6477&amp;$C6477&amp;$B6477,Mapping!$C:$G,4,0)</f>
        <v>Other OTC</v>
      </c>
      <c r="J6477" t="str">
        <f t="shared" si="101"/>
        <v>ROVI</v>
      </c>
      <c r="K6477" t="str">
        <f>VLOOKUP($A6477&amp;$C6477&amp;$B6477,Mapping!$C:$G,5,0)</f>
        <v>OTC</v>
      </c>
      <c r="L6477" t="str">
        <f>VLOOKUP(J6477&amp;H6477,Mapping!J:K,2,0)</f>
        <v>Other GI (Rovi)</v>
      </c>
      <c r="M6477" t="str">
        <f>IF(OR(I6477="PIZ BUIN",I6477="LISTERINE"),VLOOKUP(E6477,MAPEO!C:D,2,0)&amp;" "&amp;H6477,VLOOKUP(E6477,MAPEO!C:D,2,0))</f>
        <v>Rovi suppositories</v>
      </c>
      <c r="N6477" t="str">
        <f>VLOOKUP(F6477,MD!A:B,2,0)</f>
        <v>YTD 2016</v>
      </c>
    </row>
    <row r="6478" spans="1:14">
      <c r="A6478" t="s">
        <v>133</v>
      </c>
      <c r="B6478" t="s">
        <v>0</v>
      </c>
      <c r="C6478" t="s">
        <v>273</v>
      </c>
      <c r="D6478" t="s">
        <v>460</v>
      </c>
      <c r="E6478" t="s">
        <v>775</v>
      </c>
      <c r="F6478" t="s">
        <v>119</v>
      </c>
      <c r="G6478" s="3">
        <v>16845.36</v>
      </c>
      <c r="H6478" s="3" t="str">
        <f>VLOOKUP($A6478&amp;$C6478&amp;$B6478,Mapping!$C:$G,3,0)</f>
        <v>PHARMA</v>
      </c>
      <c r="I6478" t="str">
        <f>VLOOKUP($A6478&amp;$C6478&amp;$B6478,Mapping!$C:$G,4,0)</f>
        <v>Other OTC</v>
      </c>
      <c r="J6478" t="str">
        <f t="shared" si="101"/>
        <v>ROVI</v>
      </c>
      <c r="K6478" t="str">
        <f>VLOOKUP($A6478&amp;$C6478&amp;$B6478,Mapping!$C:$G,5,0)</f>
        <v>OTC</v>
      </c>
      <c r="L6478" t="str">
        <f>VLOOKUP(J6478&amp;H6478,Mapping!J:K,2,0)</f>
        <v>Other GI (Rovi)</v>
      </c>
      <c r="M6478" t="str">
        <f>IF(OR(I6478="PIZ BUIN",I6478="LISTERINE"),VLOOKUP(E6478,MAPEO!C:D,2,0)&amp;" "&amp;H6478,VLOOKUP(E6478,MAPEO!C:D,2,0))</f>
        <v>Rovi suppositories</v>
      </c>
      <c r="N6478" t="str">
        <f>VLOOKUP(F6478,MD!A:B,2,0)</f>
        <v>YTD 2016</v>
      </c>
    </row>
    <row r="6479" spans="1:14">
      <c r="A6479" t="s">
        <v>133</v>
      </c>
      <c r="B6479" t="s">
        <v>0</v>
      </c>
      <c r="C6479" t="s">
        <v>273</v>
      </c>
      <c r="D6479" t="s">
        <v>460</v>
      </c>
      <c r="E6479" t="s">
        <v>776</v>
      </c>
      <c r="F6479" t="s">
        <v>119</v>
      </c>
      <c r="G6479" s="3">
        <v>19879.54</v>
      </c>
      <c r="H6479" s="3" t="str">
        <f>VLOOKUP($A6479&amp;$C6479&amp;$B6479,Mapping!$C:$G,3,0)</f>
        <v>PHARMA</v>
      </c>
      <c r="I6479" t="str">
        <f>VLOOKUP($A6479&amp;$C6479&amp;$B6479,Mapping!$C:$G,4,0)</f>
        <v>Other OTC</v>
      </c>
      <c r="J6479" t="str">
        <f t="shared" si="101"/>
        <v>ROVI</v>
      </c>
      <c r="K6479" t="str">
        <f>VLOOKUP($A6479&amp;$C6479&amp;$B6479,Mapping!$C:$G,5,0)</f>
        <v>OTC</v>
      </c>
      <c r="L6479" t="str">
        <f>VLOOKUP(J6479&amp;H6479,Mapping!J:K,2,0)</f>
        <v>Other GI (Rovi)</v>
      </c>
      <c r="M6479" t="str">
        <f>IF(OR(I6479="PIZ BUIN",I6479="LISTERINE"),VLOOKUP(E6479,MAPEO!C:D,2,0)&amp;" "&amp;H6479,VLOOKUP(E6479,MAPEO!C:D,2,0))</f>
        <v>Rovi suppositories</v>
      </c>
      <c r="N6479" t="str">
        <f>VLOOKUP(F6479,MD!A:B,2,0)</f>
        <v>YTD 2016</v>
      </c>
    </row>
    <row r="6480" spans="1:14">
      <c r="A6480" t="s">
        <v>133</v>
      </c>
      <c r="B6480" t="s">
        <v>0</v>
      </c>
      <c r="C6480" t="s">
        <v>275</v>
      </c>
      <c r="D6480" t="s">
        <v>275</v>
      </c>
      <c r="E6480" t="s">
        <v>777</v>
      </c>
      <c r="F6480" t="s">
        <v>119</v>
      </c>
      <c r="G6480" s="3">
        <v>7019.65</v>
      </c>
      <c r="H6480" s="3" t="str">
        <f>VLOOKUP($A6480&amp;$C6480&amp;$B6480,Mapping!$C:$G,3,0)</f>
        <v>PHARMA</v>
      </c>
      <c r="I6480" t="str">
        <f>VLOOKUP($A6480&amp;$C6480&amp;$B6480,Mapping!$C:$G,4,0)</f>
        <v>TITANOREINE</v>
      </c>
      <c r="J6480" t="str">
        <f t="shared" si="101"/>
        <v>TITANOREINE</v>
      </c>
      <c r="K6480" t="str">
        <f>VLOOKUP($A6480&amp;$C6480&amp;$B6480,Mapping!$C:$G,5,0)</f>
        <v>OTC</v>
      </c>
      <c r="L6480" t="str">
        <f>VLOOKUP(J6480&amp;H6480,Mapping!J:K,2,0)</f>
        <v>Titanoreine</v>
      </c>
      <c r="M6480" t="str">
        <f>IF(OR(I6480="PIZ BUIN",I6480="LISTERINE"),VLOOKUP(E6480,MAPEO!C:D,2,0)&amp;" "&amp;H6480,VLOOKUP(E6480,MAPEO!C:D,2,0))</f>
        <v>Titanoreine</v>
      </c>
      <c r="N6480" t="str">
        <f>VLOOKUP(F6480,MD!A:B,2,0)</f>
        <v>YTD 2016</v>
      </c>
    </row>
    <row r="6481" spans="1:14">
      <c r="A6481" t="s">
        <v>133</v>
      </c>
      <c r="B6481" t="s">
        <v>0</v>
      </c>
      <c r="C6481" t="s">
        <v>282</v>
      </c>
      <c r="D6481" t="s">
        <v>282</v>
      </c>
      <c r="E6481" t="s">
        <v>282</v>
      </c>
      <c r="F6481" t="s">
        <v>119</v>
      </c>
      <c r="G6481" s="3">
        <v>-43.06</v>
      </c>
      <c r="H6481" s="3" t="str">
        <f>VLOOKUP($A6481&amp;$C6481&amp;$B6481,Mapping!$C:$G,3,0)</f>
        <v>PHARMA</v>
      </c>
      <c r="I6481" t="str">
        <f>VLOOKUP($A6481&amp;$C6481&amp;$B6481,Mapping!$C:$G,4,0)</f>
        <v>VISINE</v>
      </c>
      <c r="J6481" t="str">
        <f t="shared" si="101"/>
        <v>VISINE</v>
      </c>
      <c r="K6481" t="str">
        <f>VLOOKUP($A6481&amp;$C6481&amp;$B6481,Mapping!$C:$G,5,0)</f>
        <v>Oral &amp; Topical</v>
      </c>
      <c r="L6481" t="str">
        <f>VLOOKUP(J6481&amp;H6481,Mapping!J:K,2,0)</f>
        <v>Eye Care</v>
      </c>
      <c r="M6481" t="str">
        <f>IF(OR(I6481="PIZ BUIN",I6481="LISTERINE"),VLOOKUP(E6481,MAPEO!C:D,2,0)&amp;" "&amp;H6481,VLOOKUP(E6481,MAPEO!C:D,2,0))</f>
        <v>Other OTC products</v>
      </c>
      <c r="N6481" t="str">
        <f>VLOOKUP(F6481,MD!A:B,2,0)</f>
        <v>YTD 2016</v>
      </c>
    </row>
    <row r="6482" spans="1:14">
      <c r="A6482" t="s">
        <v>133</v>
      </c>
      <c r="B6482" t="s">
        <v>0</v>
      </c>
      <c r="C6482" t="s">
        <v>286</v>
      </c>
      <c r="D6482" t="s">
        <v>462</v>
      </c>
      <c r="E6482" t="s">
        <v>462</v>
      </c>
      <c r="F6482" t="s">
        <v>119</v>
      </c>
      <c r="G6482" s="3">
        <v>195241.26</v>
      </c>
      <c r="H6482" s="3" t="str">
        <f>VLOOKUP($A6482&amp;$C6482&amp;$B6482,Mapping!$C:$G,3,0)</f>
        <v>PHARMA</v>
      </c>
      <c r="I6482" t="str">
        <f>VLOOKUP($A6482&amp;$C6482&amp;$B6482,Mapping!$C:$G,4,0)</f>
        <v>VISPRING</v>
      </c>
      <c r="J6482" t="str">
        <f t="shared" si="101"/>
        <v>VISPRING MULTIDOSIS</v>
      </c>
      <c r="K6482" t="str">
        <f>VLOOKUP($A6482&amp;$C6482&amp;$B6482,Mapping!$C:$G,5,0)</f>
        <v>Oral &amp; Topical</v>
      </c>
      <c r="L6482" t="str">
        <f>VLOOKUP(J6482&amp;H6482,Mapping!J:K,2,0)</f>
        <v>Eye Care</v>
      </c>
      <c r="M6482" t="str">
        <f>IF(OR(I6482="PIZ BUIN",I6482="LISTERINE"),VLOOKUP(E6482,MAPEO!C:D,2,0)&amp;" "&amp;H6482,VLOOKUP(E6482,MAPEO!C:D,2,0))</f>
        <v>Vispring</v>
      </c>
      <c r="N6482" t="str">
        <f>VLOOKUP(F6482,MD!A:B,2,0)</f>
        <v>YTD 2016</v>
      </c>
    </row>
    <row r="6483" spans="1:14">
      <c r="A6483" t="s">
        <v>133</v>
      </c>
      <c r="B6483" t="s">
        <v>0</v>
      </c>
      <c r="C6483" t="s">
        <v>286</v>
      </c>
      <c r="D6483" t="s">
        <v>463</v>
      </c>
      <c r="E6483" t="s">
        <v>463</v>
      </c>
      <c r="F6483" t="s">
        <v>119</v>
      </c>
      <c r="G6483" s="3">
        <v>62834.01</v>
      </c>
      <c r="H6483" s="3" t="str">
        <f>VLOOKUP($A6483&amp;$C6483&amp;$B6483,Mapping!$C:$G,3,0)</f>
        <v>PHARMA</v>
      </c>
      <c r="I6483" t="str">
        <f>VLOOKUP($A6483&amp;$C6483&amp;$B6483,Mapping!$C:$G,4,0)</f>
        <v>VISPRING</v>
      </c>
      <c r="J6483" t="str">
        <f t="shared" si="101"/>
        <v>VISPRING UNIDOSIS</v>
      </c>
      <c r="K6483" t="str">
        <f>VLOOKUP($A6483&amp;$C6483&amp;$B6483,Mapping!$C:$G,5,0)</f>
        <v>Oral &amp; Topical</v>
      </c>
      <c r="L6483" t="str">
        <f>VLOOKUP(J6483&amp;H6483,Mapping!J:K,2,0)</f>
        <v>Eye Care</v>
      </c>
      <c r="M6483" t="str">
        <f>IF(OR(I6483="PIZ BUIN",I6483="LISTERINE"),VLOOKUP(E6483,MAPEO!C:D,2,0)&amp;" "&amp;H6483,VLOOKUP(E6483,MAPEO!C:D,2,0))</f>
        <v>Vispring</v>
      </c>
      <c r="N6483" t="str">
        <f>VLOOKUP(F6483,MD!A:B,2,0)</f>
        <v>YTD 2016</v>
      </c>
    </row>
    <row r="6484" spans="1:14">
      <c r="A6484" t="s">
        <v>133</v>
      </c>
      <c r="B6484" t="s">
        <v>1</v>
      </c>
      <c r="C6484" t="s">
        <v>147</v>
      </c>
      <c r="D6484" t="s">
        <v>381</v>
      </c>
      <c r="E6484" t="s">
        <v>558</v>
      </c>
      <c r="F6484" t="s">
        <v>120</v>
      </c>
      <c r="G6484" s="3">
        <v>14293.71</v>
      </c>
      <c r="H6484" s="3" t="str">
        <f>VLOOKUP($A6484&amp;$C6484&amp;$B6484,Mapping!$C:$G,3,0)</f>
        <v>Mass</v>
      </c>
      <c r="I6484" t="str">
        <f>VLOOKUP($A6484&amp;$C6484&amp;$B6484,Mapping!$C:$G,4,0)</f>
        <v>CAREFREE</v>
      </c>
      <c r="J6484" t="str">
        <f t="shared" ref="J6484:J6547" si="102">IF(OR(C6484="ROC",C6484="COMPEED"),E6484,D6484)</f>
        <v>CAREFREE INTIM LINE</v>
      </c>
      <c r="K6484" t="str">
        <f>VLOOKUP($A6484&amp;$C6484&amp;$B6484,Mapping!$C:$G,5,0)</f>
        <v>Women Health</v>
      </c>
      <c r="L6484" t="str">
        <f>VLOOKUP(J6484&amp;H6484,Mapping!J:K,2,0)</f>
        <v>Carefree Intim. Line</v>
      </c>
      <c r="M6484" t="str">
        <f>IF(OR(I6484="PIZ BUIN",I6484="LISTERINE"),VLOOKUP(E6484,MAPEO!C:D,2,0)&amp;" "&amp;H6484,VLOOKUP(E6484,MAPEO!C:D,2,0))</f>
        <v>Carefree</v>
      </c>
      <c r="N6484" t="str">
        <f>VLOOKUP(F6484,MD!A:B,2,0)</f>
        <v>YTD 2016</v>
      </c>
    </row>
    <row r="6485" spans="1:14">
      <c r="A6485" t="s">
        <v>133</v>
      </c>
      <c r="B6485" t="s">
        <v>1</v>
      </c>
      <c r="C6485" t="s">
        <v>147</v>
      </c>
      <c r="D6485" t="s">
        <v>381</v>
      </c>
      <c r="E6485" t="s">
        <v>559</v>
      </c>
      <c r="F6485" t="s">
        <v>120</v>
      </c>
      <c r="G6485" s="3">
        <v>20041.63</v>
      </c>
      <c r="H6485" s="3" t="str">
        <f>VLOOKUP($A6485&amp;$C6485&amp;$B6485,Mapping!$C:$G,3,0)</f>
        <v>Mass</v>
      </c>
      <c r="I6485" t="str">
        <f>VLOOKUP($A6485&amp;$C6485&amp;$B6485,Mapping!$C:$G,4,0)</f>
        <v>CAREFREE</v>
      </c>
      <c r="J6485" t="str">
        <f t="shared" si="102"/>
        <v>CAREFREE INTIM LINE</v>
      </c>
      <c r="K6485" t="str">
        <f>VLOOKUP($A6485&amp;$C6485&amp;$B6485,Mapping!$C:$G,5,0)</f>
        <v>Women Health</v>
      </c>
      <c r="L6485" t="str">
        <f>VLOOKUP(J6485&amp;H6485,Mapping!J:K,2,0)</f>
        <v>Carefree Intim. Line</v>
      </c>
      <c r="M6485" t="str">
        <f>IF(OR(I6485="PIZ BUIN",I6485="LISTERINE"),VLOOKUP(E6485,MAPEO!C:D,2,0)&amp;" "&amp;H6485,VLOOKUP(E6485,MAPEO!C:D,2,0))</f>
        <v>Carefree</v>
      </c>
      <c r="N6485" t="str">
        <f>VLOOKUP(F6485,MD!A:B,2,0)</f>
        <v>YTD 2016</v>
      </c>
    </row>
    <row r="6486" spans="1:14">
      <c r="A6486" t="s">
        <v>133</v>
      </c>
      <c r="B6486" t="s">
        <v>1</v>
      </c>
      <c r="C6486" t="s">
        <v>147</v>
      </c>
      <c r="D6486" t="s">
        <v>382</v>
      </c>
      <c r="E6486" t="s">
        <v>382</v>
      </c>
      <c r="F6486" t="s">
        <v>120</v>
      </c>
      <c r="G6486" s="3">
        <v>718841.61</v>
      </c>
      <c r="H6486" s="3" t="str">
        <f>VLOOKUP($A6486&amp;$C6486&amp;$B6486,Mapping!$C:$G,3,0)</f>
        <v>Mass</v>
      </c>
      <c r="I6486" t="str">
        <f>VLOOKUP($A6486&amp;$C6486&amp;$B6486,Mapping!$C:$G,4,0)</f>
        <v>CAREFREE</v>
      </c>
      <c r="J6486" t="str">
        <f t="shared" si="102"/>
        <v>CAREFREE P.S.</v>
      </c>
      <c r="K6486" t="str">
        <f>VLOOKUP($A6486&amp;$C6486&amp;$B6486,Mapping!$C:$G,5,0)</f>
        <v>Women Health</v>
      </c>
      <c r="L6486" t="str">
        <f>VLOOKUP(J6486&amp;H6486,Mapping!J:K,2,0)</f>
        <v>Carefree P.S.</v>
      </c>
      <c r="M6486" t="str">
        <f>IF(OR(I6486="PIZ BUIN",I6486="LISTERINE"),VLOOKUP(E6486,MAPEO!C:D,2,0)&amp;" "&amp;H6486,VLOOKUP(E6486,MAPEO!C:D,2,0))</f>
        <v>Carefree</v>
      </c>
      <c r="N6486" t="str">
        <f>VLOOKUP(F6486,MD!A:B,2,0)</f>
        <v>YTD 2016</v>
      </c>
    </row>
    <row r="6487" spans="1:14">
      <c r="A6487" t="s">
        <v>133</v>
      </c>
      <c r="B6487" t="s">
        <v>1</v>
      </c>
      <c r="C6487" t="s">
        <v>154</v>
      </c>
      <c r="D6487" t="s">
        <v>154</v>
      </c>
      <c r="E6487" t="s">
        <v>560</v>
      </c>
      <c r="F6487" t="s">
        <v>120</v>
      </c>
      <c r="G6487" s="3">
        <v>44032.2</v>
      </c>
      <c r="H6487" s="3" t="str">
        <f>VLOOKUP($A6487&amp;$C6487&amp;$B6487,Mapping!$C:$G,3,0)</f>
        <v>Mass</v>
      </c>
      <c r="I6487" t="str">
        <f>VLOOKUP($A6487&amp;$C6487&amp;$B6487,Mapping!$C:$G,4,0)</f>
        <v>CLEAN &amp; CLEAR</v>
      </c>
      <c r="J6487" t="str">
        <f t="shared" si="102"/>
        <v>CLEAN &amp; CLEAR</v>
      </c>
      <c r="K6487" t="str">
        <f>VLOOKUP($A6487&amp;$C6487&amp;$B6487,Mapping!$C:$G,5,0)</f>
        <v>Adult Skin Care</v>
      </c>
      <c r="L6487" t="str">
        <f>VLOOKUP(J6487&amp;H6487,Mapping!J:K,2,0)</f>
        <v>Clean &amp; Clear Mass</v>
      </c>
      <c r="M6487" t="str">
        <f>IF(OR(I6487="PIZ BUIN",I6487="LISTERINE"),VLOOKUP(E6487,MAPEO!C:D,2,0)&amp;" "&amp;H6487,VLOOKUP(E6487,MAPEO!C:D,2,0))</f>
        <v>Clean &amp; Clear</v>
      </c>
      <c r="N6487" t="str">
        <f>VLOOKUP(F6487,MD!A:B,2,0)</f>
        <v>YTD 2016</v>
      </c>
    </row>
    <row r="6488" spans="1:14">
      <c r="A6488" t="s">
        <v>133</v>
      </c>
      <c r="B6488" t="s">
        <v>1</v>
      </c>
      <c r="C6488" t="s">
        <v>154</v>
      </c>
      <c r="D6488" t="s">
        <v>154</v>
      </c>
      <c r="E6488" t="s">
        <v>561</v>
      </c>
      <c r="F6488" t="s">
        <v>120</v>
      </c>
      <c r="G6488" s="3">
        <v>2983.21</v>
      </c>
      <c r="H6488" s="3" t="str">
        <f>VLOOKUP($A6488&amp;$C6488&amp;$B6488,Mapping!$C:$G,3,0)</f>
        <v>Mass</v>
      </c>
      <c r="I6488" t="str">
        <f>VLOOKUP($A6488&amp;$C6488&amp;$B6488,Mapping!$C:$G,4,0)</f>
        <v>CLEAN &amp; CLEAR</v>
      </c>
      <c r="J6488" t="str">
        <f t="shared" si="102"/>
        <v>CLEAN &amp; CLEAR</v>
      </c>
      <c r="K6488" t="str">
        <f>VLOOKUP($A6488&amp;$C6488&amp;$B6488,Mapping!$C:$G,5,0)</f>
        <v>Adult Skin Care</v>
      </c>
      <c r="L6488" t="str">
        <f>VLOOKUP(J6488&amp;H6488,Mapping!J:K,2,0)</f>
        <v>Clean &amp; Clear Mass</v>
      </c>
      <c r="M6488" t="str">
        <f>IF(OR(I6488="PIZ BUIN",I6488="LISTERINE"),VLOOKUP(E6488,MAPEO!C:D,2,0)&amp;" "&amp;H6488,VLOOKUP(E6488,MAPEO!C:D,2,0))</f>
        <v>Clean &amp; Clear</v>
      </c>
      <c r="N6488" t="str">
        <f>VLOOKUP(F6488,MD!A:B,2,0)</f>
        <v>YTD 2016</v>
      </c>
    </row>
    <row r="6489" spans="1:14">
      <c r="A6489" t="s">
        <v>133</v>
      </c>
      <c r="B6489" t="s">
        <v>1</v>
      </c>
      <c r="C6489" t="s">
        <v>154</v>
      </c>
      <c r="D6489" t="s">
        <v>154</v>
      </c>
      <c r="E6489" t="s">
        <v>562</v>
      </c>
      <c r="F6489" t="s">
        <v>120</v>
      </c>
      <c r="G6489" s="3">
        <v>12949.25</v>
      </c>
      <c r="H6489" s="3" t="str">
        <f>VLOOKUP($A6489&amp;$C6489&amp;$B6489,Mapping!$C:$G,3,0)</f>
        <v>Mass</v>
      </c>
      <c r="I6489" t="str">
        <f>VLOOKUP($A6489&amp;$C6489&amp;$B6489,Mapping!$C:$G,4,0)</f>
        <v>CLEAN &amp; CLEAR</v>
      </c>
      <c r="J6489" t="str">
        <f t="shared" si="102"/>
        <v>CLEAN &amp; CLEAR</v>
      </c>
      <c r="K6489" t="str">
        <f>VLOOKUP($A6489&amp;$C6489&amp;$B6489,Mapping!$C:$G,5,0)</f>
        <v>Adult Skin Care</v>
      </c>
      <c r="L6489" t="str">
        <f>VLOOKUP(J6489&amp;H6489,Mapping!J:K,2,0)</f>
        <v>Clean &amp; Clear Mass</v>
      </c>
      <c r="M6489" t="str">
        <f>IF(OR(I6489="PIZ BUIN",I6489="LISTERINE"),VLOOKUP(E6489,MAPEO!C:D,2,0)&amp;" "&amp;H6489,VLOOKUP(E6489,MAPEO!C:D,2,0))</f>
        <v>Clean &amp; Clear</v>
      </c>
      <c r="N6489" t="str">
        <f>VLOOKUP(F6489,MD!A:B,2,0)</f>
        <v>YTD 2016</v>
      </c>
    </row>
    <row r="6490" spans="1:14">
      <c r="A6490" t="s">
        <v>133</v>
      </c>
      <c r="B6490" t="s">
        <v>1</v>
      </c>
      <c r="C6490" t="s">
        <v>185</v>
      </c>
      <c r="D6490" t="s">
        <v>383</v>
      </c>
      <c r="E6490" t="s">
        <v>383</v>
      </c>
      <c r="F6490" t="s">
        <v>120</v>
      </c>
      <c r="G6490" s="3">
        <v>274980.01</v>
      </c>
      <c r="H6490" s="3" t="str">
        <f>VLOOKUP($A6490&amp;$C6490&amp;$B6490,Mapping!$C:$G,3,0)</f>
        <v>Mass</v>
      </c>
      <c r="I6490" t="str">
        <f>VLOOKUP($A6490&amp;$C6490&amp;$B6490,Mapping!$C:$G,4,0)</f>
        <v>Johnson's</v>
      </c>
      <c r="J6490" t="str">
        <f t="shared" si="102"/>
        <v>JOHNSON'S GEL</v>
      </c>
      <c r="K6490" t="str">
        <f>VLOOKUP($A6490&amp;$C6490&amp;$B6490,Mapping!$C:$G,5,0)</f>
        <v>Adult Skin Care</v>
      </c>
      <c r="L6490" t="str">
        <f>VLOOKUP(J6490&amp;H6490,Mapping!J:K,2,0)</f>
        <v>J's Shower Gel</v>
      </c>
      <c r="M6490" t="str">
        <f>IF(OR(I6490="PIZ BUIN",I6490="LISTERINE"),VLOOKUP(E6490,MAPEO!C:D,2,0)&amp;" "&amp;H6490,VLOOKUP(E6490,MAPEO!C:D,2,0))</f>
        <v>J´s Adult Shower Gels</v>
      </c>
      <c r="N6490" t="str">
        <f>VLOOKUP(F6490,MD!A:B,2,0)</f>
        <v>YTD 2016</v>
      </c>
    </row>
    <row r="6491" spans="1:14">
      <c r="A6491" t="s">
        <v>133</v>
      </c>
      <c r="B6491" t="s">
        <v>1</v>
      </c>
      <c r="C6491" t="s">
        <v>189</v>
      </c>
      <c r="D6491" t="s">
        <v>385</v>
      </c>
      <c r="E6491" t="s">
        <v>564</v>
      </c>
      <c r="F6491" t="s">
        <v>120</v>
      </c>
      <c r="G6491" s="3">
        <v>11747.93</v>
      </c>
      <c r="H6491" s="3" t="str">
        <f>VLOOKUP($A6491&amp;$C6491&amp;$B6491,Mapping!$C:$G,3,0)</f>
        <v>Mass</v>
      </c>
      <c r="I6491" t="str">
        <f>VLOOKUP($A6491&amp;$C6491&amp;$B6491,Mapping!$C:$G,4,0)</f>
        <v>JOHNSON'S BABY</v>
      </c>
      <c r="J6491" t="str">
        <f t="shared" si="102"/>
        <v>BABY CLEANSERS EX SOFT</v>
      </c>
      <c r="K6491" t="str">
        <f>VLOOKUP($A6491&amp;$C6491&amp;$B6491,Mapping!$C:$G,5,0)</f>
        <v>Baby Care</v>
      </c>
      <c r="L6491" t="str">
        <f>VLOOKUP(J6491&amp;H6491,Mapping!J:K,2,0)</f>
        <v>Baby Bath</v>
      </c>
      <c r="M6491" t="str">
        <f>IF(OR(I6491="PIZ BUIN",I6491="LISTERINE"),VLOOKUP(E6491,MAPEO!C:D,2,0)&amp;" "&amp;H6491,VLOOKUP(E6491,MAPEO!C:D,2,0))</f>
        <v>J´s Baby Bath</v>
      </c>
      <c r="N6491" t="str">
        <f>VLOOKUP(F6491,MD!A:B,2,0)</f>
        <v>YTD 2016</v>
      </c>
    </row>
    <row r="6492" spans="1:14">
      <c r="A6492" t="s">
        <v>133</v>
      </c>
      <c r="B6492" t="s">
        <v>1</v>
      </c>
      <c r="C6492" t="s">
        <v>189</v>
      </c>
      <c r="D6492" t="s">
        <v>385</v>
      </c>
      <c r="E6492" t="s">
        <v>565</v>
      </c>
      <c r="F6492" t="s">
        <v>120</v>
      </c>
      <c r="G6492" s="3">
        <v>8784.07</v>
      </c>
      <c r="H6492" s="3" t="str">
        <f>VLOOKUP($A6492&amp;$C6492&amp;$B6492,Mapping!$C:$G,3,0)</f>
        <v>Mass</v>
      </c>
      <c r="I6492" t="str">
        <f>VLOOKUP($A6492&amp;$C6492&amp;$B6492,Mapping!$C:$G,4,0)</f>
        <v>JOHNSON'S BABY</v>
      </c>
      <c r="J6492" t="str">
        <f t="shared" si="102"/>
        <v>BABY CLEANSERS EX SOFT</v>
      </c>
      <c r="K6492" t="str">
        <f>VLOOKUP($A6492&amp;$C6492&amp;$B6492,Mapping!$C:$G,5,0)</f>
        <v>Baby Care</v>
      </c>
      <c r="L6492" t="str">
        <f>VLOOKUP(J6492&amp;H6492,Mapping!J:K,2,0)</f>
        <v>Baby Bath</v>
      </c>
      <c r="M6492" t="str">
        <f>IF(OR(I6492="PIZ BUIN",I6492="LISTERINE"),VLOOKUP(E6492,MAPEO!C:D,2,0)&amp;" "&amp;H6492,VLOOKUP(E6492,MAPEO!C:D,2,0))</f>
        <v>J´s Baby Bath</v>
      </c>
      <c r="N6492" t="str">
        <f>VLOOKUP(F6492,MD!A:B,2,0)</f>
        <v>YTD 2016</v>
      </c>
    </row>
    <row r="6493" spans="1:14">
      <c r="A6493" t="s">
        <v>133</v>
      </c>
      <c r="B6493" t="s">
        <v>1</v>
      </c>
      <c r="C6493" t="s">
        <v>189</v>
      </c>
      <c r="D6493" t="s">
        <v>385</v>
      </c>
      <c r="E6493" t="s">
        <v>566</v>
      </c>
      <c r="F6493" t="s">
        <v>120</v>
      </c>
      <c r="G6493" s="3">
        <v>36696.31</v>
      </c>
      <c r="H6493" s="3" t="str">
        <f>VLOOKUP($A6493&amp;$C6493&amp;$B6493,Mapping!$C:$G,3,0)</f>
        <v>Mass</v>
      </c>
      <c r="I6493" t="str">
        <f>VLOOKUP($A6493&amp;$C6493&amp;$B6493,Mapping!$C:$G,4,0)</f>
        <v>JOHNSON'S BABY</v>
      </c>
      <c r="J6493" t="str">
        <f t="shared" si="102"/>
        <v>BABY CLEANSERS EX SOFT</v>
      </c>
      <c r="K6493" t="str">
        <f>VLOOKUP($A6493&amp;$C6493&amp;$B6493,Mapping!$C:$G,5,0)</f>
        <v>Baby Care</v>
      </c>
      <c r="L6493" t="str">
        <f>VLOOKUP(J6493&amp;H6493,Mapping!J:K,2,0)</f>
        <v>Baby Bath</v>
      </c>
      <c r="M6493" t="str">
        <f>IF(OR(I6493="PIZ BUIN",I6493="LISTERINE"),VLOOKUP(E6493,MAPEO!C:D,2,0)&amp;" "&amp;H6493,VLOOKUP(E6493,MAPEO!C:D,2,0))</f>
        <v>J´s Baby Bath</v>
      </c>
      <c r="N6493" t="str">
        <f>VLOOKUP(F6493,MD!A:B,2,0)</f>
        <v>YTD 2016</v>
      </c>
    </row>
    <row r="6494" spans="1:14">
      <c r="A6494" t="s">
        <v>133</v>
      </c>
      <c r="B6494" t="s">
        <v>1</v>
      </c>
      <c r="C6494" t="s">
        <v>189</v>
      </c>
      <c r="D6494" t="s">
        <v>385</v>
      </c>
      <c r="E6494" t="s">
        <v>567</v>
      </c>
      <c r="F6494" t="s">
        <v>120</v>
      </c>
      <c r="G6494" s="3">
        <v>5594.74</v>
      </c>
      <c r="H6494" s="3" t="str">
        <f>VLOOKUP($A6494&amp;$C6494&amp;$B6494,Mapping!$C:$G,3,0)</f>
        <v>Mass</v>
      </c>
      <c r="I6494" t="str">
        <f>VLOOKUP($A6494&amp;$C6494&amp;$B6494,Mapping!$C:$G,4,0)</f>
        <v>JOHNSON'S BABY</v>
      </c>
      <c r="J6494" t="str">
        <f t="shared" si="102"/>
        <v>BABY CLEANSERS EX SOFT</v>
      </c>
      <c r="K6494" t="str">
        <f>VLOOKUP($A6494&amp;$C6494&amp;$B6494,Mapping!$C:$G,5,0)</f>
        <v>Baby Care</v>
      </c>
      <c r="L6494" t="str">
        <f>VLOOKUP(J6494&amp;H6494,Mapping!J:K,2,0)</f>
        <v>Baby Bath</v>
      </c>
      <c r="M6494" t="str">
        <f>IF(OR(I6494="PIZ BUIN",I6494="LISTERINE"),VLOOKUP(E6494,MAPEO!C:D,2,0)&amp;" "&amp;H6494,VLOOKUP(E6494,MAPEO!C:D,2,0))</f>
        <v>J´s Baby Bath</v>
      </c>
      <c r="N6494" t="str">
        <f>VLOOKUP(F6494,MD!A:B,2,0)</f>
        <v>YTD 2016</v>
      </c>
    </row>
    <row r="6495" spans="1:14">
      <c r="A6495" t="s">
        <v>133</v>
      </c>
      <c r="B6495" t="s">
        <v>1</v>
      </c>
      <c r="C6495" t="s">
        <v>189</v>
      </c>
      <c r="D6495" t="s">
        <v>386</v>
      </c>
      <c r="E6495" t="s">
        <v>568</v>
      </c>
      <c r="F6495" t="s">
        <v>120</v>
      </c>
      <c r="G6495" s="3">
        <v>0.48</v>
      </c>
      <c r="H6495" s="3" t="str">
        <f>VLOOKUP($A6495&amp;$C6495&amp;$B6495,Mapping!$C:$G,3,0)</f>
        <v>Mass</v>
      </c>
      <c r="I6495" t="str">
        <f>VLOOKUP($A6495&amp;$C6495&amp;$B6495,Mapping!$C:$G,4,0)</f>
        <v>JOHNSON'S BABY</v>
      </c>
      <c r="J6495" t="str">
        <f t="shared" si="102"/>
        <v>BABY COLOGNE</v>
      </c>
      <c r="K6495" t="str">
        <f>VLOOKUP($A6495&amp;$C6495&amp;$B6495,Mapping!$C:$G,5,0)</f>
        <v>Baby Care</v>
      </c>
      <c r="L6495" t="str">
        <f>VLOOKUP(J6495&amp;H6495,Mapping!J:K,2,0)</f>
        <v>Baby Cologne</v>
      </c>
      <c r="M6495" t="str">
        <f>IF(OR(I6495="PIZ BUIN",I6495="LISTERINE"),VLOOKUP(E6495,MAPEO!C:D,2,0)&amp;" "&amp;H6495,VLOOKUP(E6495,MAPEO!C:D,2,0))</f>
        <v>J´s Baby Cologne</v>
      </c>
      <c r="N6495" t="str">
        <f>VLOOKUP(F6495,MD!A:B,2,0)</f>
        <v>YTD 2016</v>
      </c>
    </row>
    <row r="6496" spans="1:14">
      <c r="A6496" t="s">
        <v>133</v>
      </c>
      <c r="B6496" t="s">
        <v>1</v>
      </c>
      <c r="C6496" t="s">
        <v>189</v>
      </c>
      <c r="D6496" t="s">
        <v>386</v>
      </c>
      <c r="E6496" t="s">
        <v>571</v>
      </c>
      <c r="F6496" t="s">
        <v>120</v>
      </c>
      <c r="G6496" s="3">
        <v>27102.02</v>
      </c>
      <c r="H6496" s="3" t="str">
        <f>VLOOKUP($A6496&amp;$C6496&amp;$B6496,Mapping!$C:$G,3,0)</f>
        <v>Mass</v>
      </c>
      <c r="I6496" t="str">
        <f>VLOOKUP($A6496&amp;$C6496&amp;$B6496,Mapping!$C:$G,4,0)</f>
        <v>JOHNSON'S BABY</v>
      </c>
      <c r="J6496" t="str">
        <f t="shared" si="102"/>
        <v>BABY COLOGNE</v>
      </c>
      <c r="K6496" t="str">
        <f>VLOOKUP($A6496&amp;$C6496&amp;$B6496,Mapping!$C:$G,5,0)</f>
        <v>Baby Care</v>
      </c>
      <c r="L6496" t="str">
        <f>VLOOKUP(J6496&amp;H6496,Mapping!J:K,2,0)</f>
        <v>Baby Cologne</v>
      </c>
      <c r="M6496" t="str">
        <f>IF(OR(I6496="PIZ BUIN",I6496="LISTERINE"),VLOOKUP(E6496,MAPEO!C:D,2,0)&amp;" "&amp;H6496,VLOOKUP(E6496,MAPEO!C:D,2,0))</f>
        <v>J´s Baby Cologne</v>
      </c>
      <c r="N6496" t="str">
        <f>VLOOKUP(F6496,MD!A:B,2,0)</f>
        <v>YTD 2016</v>
      </c>
    </row>
    <row r="6497" spans="1:14">
      <c r="A6497" t="s">
        <v>133</v>
      </c>
      <c r="B6497" t="s">
        <v>1</v>
      </c>
      <c r="C6497" t="s">
        <v>189</v>
      </c>
      <c r="D6497" t="s">
        <v>388</v>
      </c>
      <c r="E6497" t="s">
        <v>388</v>
      </c>
      <c r="F6497" t="s">
        <v>120</v>
      </c>
      <c r="G6497" s="3">
        <v>2518.46</v>
      </c>
      <c r="H6497" s="3" t="str">
        <f>VLOOKUP($A6497&amp;$C6497&amp;$B6497,Mapping!$C:$G,3,0)</f>
        <v>Mass</v>
      </c>
      <c r="I6497" t="str">
        <f>VLOOKUP($A6497&amp;$C6497&amp;$B6497,Mapping!$C:$G,4,0)</f>
        <v>JOHNSON'S BABY</v>
      </c>
      <c r="J6497" t="str">
        <f t="shared" si="102"/>
        <v>BABY GIFT SETS</v>
      </c>
      <c r="K6497" t="str">
        <f>VLOOKUP($A6497&amp;$C6497&amp;$B6497,Mapping!$C:$G,5,0)</f>
        <v>Baby Care</v>
      </c>
      <c r="L6497" t="str">
        <f>VLOOKUP(J6497&amp;H6497,Mapping!J:K,2,0)</f>
        <v>Tesoros</v>
      </c>
      <c r="M6497" t="str">
        <f>IF(OR(I6497="PIZ BUIN",I6497="LISTERINE"),VLOOKUP(E6497,MAPEO!C:D,2,0)&amp;" "&amp;H6497,VLOOKUP(E6497,MAPEO!C:D,2,0))</f>
        <v>J´s Baby Mixed Packs</v>
      </c>
      <c r="N6497" t="str">
        <f>VLOOKUP(F6497,MD!A:B,2,0)</f>
        <v>YTD 2016</v>
      </c>
    </row>
    <row r="6498" spans="1:14">
      <c r="A6498" t="s">
        <v>133</v>
      </c>
      <c r="B6498" t="s">
        <v>1</v>
      </c>
      <c r="C6498" t="s">
        <v>189</v>
      </c>
      <c r="D6498" t="s">
        <v>389</v>
      </c>
      <c r="E6498" t="s">
        <v>573</v>
      </c>
      <c r="F6498" t="s">
        <v>120</v>
      </c>
      <c r="G6498" s="3">
        <v>11339.64</v>
      </c>
      <c r="H6498" s="3" t="str">
        <f>VLOOKUP($A6498&amp;$C6498&amp;$B6498,Mapping!$C:$G,3,0)</f>
        <v>Mass</v>
      </c>
      <c r="I6498" t="str">
        <f>VLOOKUP($A6498&amp;$C6498&amp;$B6498,Mapping!$C:$G,4,0)</f>
        <v>JOHNSON'S BABY</v>
      </c>
      <c r="J6498" t="str">
        <f t="shared" si="102"/>
        <v>BABY HAIR CARE</v>
      </c>
      <c r="K6498" t="str">
        <f>VLOOKUP($A6498&amp;$C6498&amp;$B6498,Mapping!$C:$G,5,0)</f>
        <v>Baby Care</v>
      </c>
      <c r="L6498" t="str">
        <f>VLOOKUP(J6498&amp;H6498,Mapping!J:K,2,0)</f>
        <v>Baby Hair Care</v>
      </c>
      <c r="M6498" t="str">
        <f>IF(OR(I6498="PIZ BUIN",I6498="LISTERINE"),VLOOKUP(E6498,MAPEO!C:D,2,0)&amp;" "&amp;H6498,VLOOKUP(E6498,MAPEO!C:D,2,0))</f>
        <v>J´s Baby Shampoo</v>
      </c>
      <c r="N6498" t="str">
        <f>VLOOKUP(F6498,MD!A:B,2,0)</f>
        <v>YTD 2016</v>
      </c>
    </row>
    <row r="6499" spans="1:14">
      <c r="A6499" t="s">
        <v>133</v>
      </c>
      <c r="B6499" t="s">
        <v>1</v>
      </c>
      <c r="C6499" t="s">
        <v>189</v>
      </c>
      <c r="D6499" t="s">
        <v>389</v>
      </c>
      <c r="E6499" t="s">
        <v>574</v>
      </c>
      <c r="F6499" t="s">
        <v>120</v>
      </c>
      <c r="G6499" s="3">
        <v>24087.17</v>
      </c>
      <c r="H6499" s="3" t="str">
        <f>VLOOKUP($A6499&amp;$C6499&amp;$B6499,Mapping!$C:$G,3,0)</f>
        <v>Mass</v>
      </c>
      <c r="I6499" t="str">
        <f>VLOOKUP($A6499&amp;$C6499&amp;$B6499,Mapping!$C:$G,4,0)</f>
        <v>JOHNSON'S BABY</v>
      </c>
      <c r="J6499" t="str">
        <f t="shared" si="102"/>
        <v>BABY HAIR CARE</v>
      </c>
      <c r="K6499" t="str">
        <f>VLOOKUP($A6499&amp;$C6499&amp;$B6499,Mapping!$C:$G,5,0)</f>
        <v>Baby Care</v>
      </c>
      <c r="L6499" t="str">
        <f>VLOOKUP(J6499&amp;H6499,Mapping!J:K,2,0)</f>
        <v>Baby Hair Care</v>
      </c>
      <c r="M6499" t="str">
        <f>IF(OR(I6499="PIZ BUIN",I6499="LISTERINE"),VLOOKUP(E6499,MAPEO!C:D,2,0)&amp;" "&amp;H6499,VLOOKUP(E6499,MAPEO!C:D,2,0))</f>
        <v>J´s Baby Shampoo</v>
      </c>
      <c r="N6499" t="str">
        <f>VLOOKUP(F6499,MD!A:B,2,0)</f>
        <v>YTD 2016</v>
      </c>
    </row>
    <row r="6500" spans="1:14">
      <c r="A6500" t="s">
        <v>133</v>
      </c>
      <c r="B6500" t="s">
        <v>1</v>
      </c>
      <c r="C6500" t="s">
        <v>189</v>
      </c>
      <c r="D6500" t="s">
        <v>389</v>
      </c>
      <c r="E6500" t="s">
        <v>575</v>
      </c>
      <c r="F6500" t="s">
        <v>120</v>
      </c>
      <c r="G6500" s="3">
        <v>126533.46</v>
      </c>
      <c r="H6500" s="3" t="str">
        <f>VLOOKUP($A6500&amp;$C6500&amp;$B6500,Mapping!$C:$G,3,0)</f>
        <v>Mass</v>
      </c>
      <c r="I6500" t="str">
        <f>VLOOKUP($A6500&amp;$C6500&amp;$B6500,Mapping!$C:$G,4,0)</f>
        <v>JOHNSON'S BABY</v>
      </c>
      <c r="J6500" t="str">
        <f t="shared" si="102"/>
        <v>BABY HAIR CARE</v>
      </c>
      <c r="K6500" t="str">
        <f>VLOOKUP($A6500&amp;$C6500&amp;$B6500,Mapping!$C:$G,5,0)</f>
        <v>Baby Care</v>
      </c>
      <c r="L6500" t="str">
        <f>VLOOKUP(J6500&amp;H6500,Mapping!J:K,2,0)</f>
        <v>Baby Hair Care</v>
      </c>
      <c r="M6500" t="str">
        <f>IF(OR(I6500="PIZ BUIN",I6500="LISTERINE"),VLOOKUP(E6500,MAPEO!C:D,2,0)&amp;" "&amp;H6500,VLOOKUP(E6500,MAPEO!C:D,2,0))</f>
        <v>J´s Baby Shampoo</v>
      </c>
      <c r="N6500" t="str">
        <f>VLOOKUP(F6500,MD!A:B,2,0)</f>
        <v>YTD 2016</v>
      </c>
    </row>
    <row r="6501" spans="1:14">
      <c r="A6501" t="s">
        <v>133</v>
      </c>
      <c r="B6501" t="s">
        <v>1</v>
      </c>
      <c r="C6501" t="s">
        <v>189</v>
      </c>
      <c r="D6501" t="s">
        <v>389</v>
      </c>
      <c r="E6501" t="s">
        <v>576</v>
      </c>
      <c r="F6501" t="s">
        <v>120</v>
      </c>
      <c r="G6501" s="3">
        <v>3010.21</v>
      </c>
      <c r="H6501" s="3" t="str">
        <f>VLOOKUP($A6501&amp;$C6501&amp;$B6501,Mapping!$C:$G,3,0)</f>
        <v>Mass</v>
      </c>
      <c r="I6501" t="str">
        <f>VLOOKUP($A6501&amp;$C6501&amp;$B6501,Mapping!$C:$G,4,0)</f>
        <v>JOHNSON'S BABY</v>
      </c>
      <c r="J6501" t="str">
        <f t="shared" si="102"/>
        <v>BABY HAIR CARE</v>
      </c>
      <c r="K6501" t="str">
        <f>VLOOKUP($A6501&amp;$C6501&amp;$B6501,Mapping!$C:$G,5,0)</f>
        <v>Baby Care</v>
      </c>
      <c r="L6501" t="str">
        <f>VLOOKUP(J6501&amp;H6501,Mapping!J:K,2,0)</f>
        <v>Baby Hair Care</v>
      </c>
      <c r="M6501" t="str">
        <f>IF(OR(I6501="PIZ BUIN",I6501="LISTERINE"),VLOOKUP(E6501,MAPEO!C:D,2,0)&amp;" "&amp;H6501,VLOOKUP(E6501,MAPEO!C:D,2,0))</f>
        <v>J´s Baby Shampoo</v>
      </c>
      <c r="N6501" t="str">
        <f>VLOOKUP(F6501,MD!A:B,2,0)</f>
        <v>YTD 2016</v>
      </c>
    </row>
    <row r="6502" spans="1:14">
      <c r="A6502" t="s">
        <v>133</v>
      </c>
      <c r="B6502" t="s">
        <v>1</v>
      </c>
      <c r="C6502" t="s">
        <v>189</v>
      </c>
      <c r="D6502" t="s">
        <v>389</v>
      </c>
      <c r="E6502" t="s">
        <v>578</v>
      </c>
      <c r="F6502" t="s">
        <v>120</v>
      </c>
      <c r="G6502" s="3">
        <v>15097.67</v>
      </c>
      <c r="H6502" s="3" t="str">
        <f>VLOOKUP($A6502&amp;$C6502&amp;$B6502,Mapping!$C:$G,3,0)</f>
        <v>Mass</v>
      </c>
      <c r="I6502" t="str">
        <f>VLOOKUP($A6502&amp;$C6502&amp;$B6502,Mapping!$C:$G,4,0)</f>
        <v>JOHNSON'S BABY</v>
      </c>
      <c r="J6502" t="str">
        <f t="shared" si="102"/>
        <v>BABY HAIR CARE</v>
      </c>
      <c r="K6502" t="str">
        <f>VLOOKUP($A6502&amp;$C6502&amp;$B6502,Mapping!$C:$G,5,0)</f>
        <v>Baby Care</v>
      </c>
      <c r="L6502" t="str">
        <f>VLOOKUP(J6502&amp;H6502,Mapping!J:K,2,0)</f>
        <v>Baby Hair Care</v>
      </c>
      <c r="M6502" t="str">
        <f>IF(OR(I6502="PIZ BUIN",I6502="LISTERINE"),VLOOKUP(E6502,MAPEO!C:D,2,0)&amp;" "&amp;H6502,VLOOKUP(E6502,MAPEO!C:D,2,0))</f>
        <v>J´s Baby Shampoo</v>
      </c>
      <c r="N6502" t="str">
        <f>VLOOKUP(F6502,MD!A:B,2,0)</f>
        <v>YTD 2016</v>
      </c>
    </row>
    <row r="6503" spans="1:14">
      <c r="A6503" t="s">
        <v>133</v>
      </c>
      <c r="B6503" t="s">
        <v>1</v>
      </c>
      <c r="C6503" t="s">
        <v>189</v>
      </c>
      <c r="D6503" t="s">
        <v>389</v>
      </c>
      <c r="E6503" t="s">
        <v>579</v>
      </c>
      <c r="F6503" t="s">
        <v>120</v>
      </c>
      <c r="G6503" s="3">
        <v>13361.59</v>
      </c>
      <c r="H6503" s="3" t="str">
        <f>VLOOKUP($A6503&amp;$C6503&amp;$B6503,Mapping!$C:$G,3,0)</f>
        <v>Mass</v>
      </c>
      <c r="I6503" t="str">
        <f>VLOOKUP($A6503&amp;$C6503&amp;$B6503,Mapping!$C:$G,4,0)</f>
        <v>JOHNSON'S BABY</v>
      </c>
      <c r="J6503" t="str">
        <f t="shared" si="102"/>
        <v>BABY HAIR CARE</v>
      </c>
      <c r="K6503" t="str">
        <f>VLOOKUP($A6503&amp;$C6503&amp;$B6503,Mapping!$C:$G,5,0)</f>
        <v>Baby Care</v>
      </c>
      <c r="L6503" t="str">
        <f>VLOOKUP(J6503&amp;H6503,Mapping!J:K,2,0)</f>
        <v>Baby Hair Care</v>
      </c>
      <c r="M6503" t="str">
        <f>IF(OR(I6503="PIZ BUIN",I6503="LISTERINE"),VLOOKUP(E6503,MAPEO!C:D,2,0)&amp;" "&amp;H6503,VLOOKUP(E6503,MAPEO!C:D,2,0))</f>
        <v>J´s Baby Shampoo</v>
      </c>
      <c r="N6503" t="str">
        <f>VLOOKUP(F6503,MD!A:B,2,0)</f>
        <v>YTD 2016</v>
      </c>
    </row>
    <row r="6504" spans="1:14">
      <c r="A6504" t="s">
        <v>133</v>
      </c>
      <c r="B6504" t="s">
        <v>1</v>
      </c>
      <c r="C6504" t="s">
        <v>189</v>
      </c>
      <c r="D6504" t="s">
        <v>389</v>
      </c>
      <c r="E6504" t="s">
        <v>580</v>
      </c>
      <c r="F6504" t="s">
        <v>120</v>
      </c>
      <c r="G6504" s="3">
        <v>307061.75</v>
      </c>
      <c r="H6504" s="3" t="str">
        <f>VLOOKUP($A6504&amp;$C6504&amp;$B6504,Mapping!$C:$G,3,0)</f>
        <v>Mass</v>
      </c>
      <c r="I6504" t="str">
        <f>VLOOKUP($A6504&amp;$C6504&amp;$B6504,Mapping!$C:$G,4,0)</f>
        <v>JOHNSON'S BABY</v>
      </c>
      <c r="J6504" t="str">
        <f t="shared" si="102"/>
        <v>BABY HAIR CARE</v>
      </c>
      <c r="K6504" t="str">
        <f>VLOOKUP($A6504&amp;$C6504&amp;$B6504,Mapping!$C:$G,5,0)</f>
        <v>Baby Care</v>
      </c>
      <c r="L6504" t="str">
        <f>VLOOKUP(J6504&amp;H6504,Mapping!J:K,2,0)</f>
        <v>Baby Hair Care</v>
      </c>
      <c r="M6504" t="str">
        <f>IF(OR(I6504="PIZ BUIN",I6504="LISTERINE"),VLOOKUP(E6504,MAPEO!C:D,2,0)&amp;" "&amp;H6504,VLOOKUP(E6504,MAPEO!C:D,2,0))</f>
        <v>J´s Baby Shampoo</v>
      </c>
      <c r="N6504" t="str">
        <f>VLOOKUP(F6504,MD!A:B,2,0)</f>
        <v>YTD 2016</v>
      </c>
    </row>
    <row r="6505" spans="1:14">
      <c r="A6505" t="s">
        <v>133</v>
      </c>
      <c r="B6505" t="s">
        <v>1</v>
      </c>
      <c r="C6505" t="s">
        <v>189</v>
      </c>
      <c r="D6505" t="s">
        <v>389</v>
      </c>
      <c r="E6505" t="s">
        <v>581</v>
      </c>
      <c r="F6505" t="s">
        <v>120</v>
      </c>
      <c r="G6505" s="3">
        <v>42140.63</v>
      </c>
      <c r="H6505" s="3" t="str">
        <f>VLOOKUP($A6505&amp;$C6505&amp;$B6505,Mapping!$C:$G,3,0)</f>
        <v>Mass</v>
      </c>
      <c r="I6505" t="str">
        <f>VLOOKUP($A6505&amp;$C6505&amp;$B6505,Mapping!$C:$G,4,0)</f>
        <v>JOHNSON'S BABY</v>
      </c>
      <c r="J6505" t="str">
        <f t="shared" si="102"/>
        <v>BABY HAIR CARE</v>
      </c>
      <c r="K6505" t="str">
        <f>VLOOKUP($A6505&amp;$C6505&amp;$B6505,Mapping!$C:$G,5,0)</f>
        <v>Baby Care</v>
      </c>
      <c r="L6505" t="str">
        <f>VLOOKUP(J6505&amp;H6505,Mapping!J:K,2,0)</f>
        <v>Baby Hair Care</v>
      </c>
      <c r="M6505" t="str">
        <f>IF(OR(I6505="PIZ BUIN",I6505="LISTERINE"),VLOOKUP(E6505,MAPEO!C:D,2,0)&amp;" "&amp;H6505,VLOOKUP(E6505,MAPEO!C:D,2,0))</f>
        <v>J´s Baby Shampoo</v>
      </c>
      <c r="N6505" t="str">
        <f>VLOOKUP(F6505,MD!A:B,2,0)</f>
        <v>YTD 2016</v>
      </c>
    </row>
    <row r="6506" spans="1:14">
      <c r="A6506" t="s">
        <v>133</v>
      </c>
      <c r="B6506" t="s">
        <v>1</v>
      </c>
      <c r="C6506" t="s">
        <v>189</v>
      </c>
      <c r="D6506" t="s">
        <v>390</v>
      </c>
      <c r="E6506" t="s">
        <v>390</v>
      </c>
      <c r="F6506" t="s">
        <v>120</v>
      </c>
      <c r="G6506" s="3">
        <v>12965.57</v>
      </c>
      <c r="H6506" s="3" t="str">
        <f>VLOOKUP($A6506&amp;$C6506&amp;$B6506,Mapping!$C:$G,3,0)</f>
        <v>Mass</v>
      </c>
      <c r="I6506" t="str">
        <f>VLOOKUP($A6506&amp;$C6506&amp;$B6506,Mapping!$C:$G,4,0)</f>
        <v>JOHNSON'S BABY</v>
      </c>
      <c r="J6506" t="str">
        <f t="shared" si="102"/>
        <v>BABY POWDER</v>
      </c>
      <c r="K6506" t="str">
        <f>VLOOKUP($A6506&amp;$C6506&amp;$B6506,Mapping!$C:$G,5,0)</f>
        <v>Baby Care</v>
      </c>
      <c r="L6506" t="str">
        <f>VLOOKUP(J6506&amp;H6506,Mapping!J:K,2,0)</f>
        <v>Baby Powder</v>
      </c>
      <c r="M6506" t="str">
        <f>IF(OR(I6506="PIZ BUIN",I6506="LISTERINE"),VLOOKUP(E6506,MAPEO!C:D,2,0)&amp;" "&amp;H6506,VLOOKUP(E6506,MAPEO!C:D,2,0))</f>
        <v>J´s Baby Powder</v>
      </c>
      <c r="N6506" t="str">
        <f>VLOOKUP(F6506,MD!A:B,2,0)</f>
        <v>YTD 2016</v>
      </c>
    </row>
    <row r="6507" spans="1:14">
      <c r="A6507" t="s">
        <v>133</v>
      </c>
      <c r="B6507" t="s">
        <v>1</v>
      </c>
      <c r="C6507" t="s">
        <v>189</v>
      </c>
      <c r="D6507" t="s">
        <v>391</v>
      </c>
      <c r="E6507" t="s">
        <v>391</v>
      </c>
      <c r="F6507" t="s">
        <v>120</v>
      </c>
      <c r="G6507" s="3">
        <v>42571.67</v>
      </c>
      <c r="H6507" s="3" t="str">
        <f>VLOOKUP($A6507&amp;$C6507&amp;$B6507,Mapping!$C:$G,3,0)</f>
        <v>Mass</v>
      </c>
      <c r="I6507" t="str">
        <f>VLOOKUP($A6507&amp;$C6507&amp;$B6507,Mapping!$C:$G,4,0)</f>
        <v>JOHNSON'S BABY</v>
      </c>
      <c r="J6507" t="str">
        <f t="shared" si="102"/>
        <v>COTTON BUDS/SWABS</v>
      </c>
      <c r="K6507" t="str">
        <f>VLOOKUP($A6507&amp;$C6507&amp;$B6507,Mapping!$C:$G,5,0)</f>
        <v>Baby Care</v>
      </c>
      <c r="L6507" t="str">
        <f>VLOOKUP(J6507&amp;H6507,Mapping!J:K,2,0)</f>
        <v>Cotton Buds/Swabs</v>
      </c>
      <c r="M6507" t="str">
        <f>IF(OR(I6507="PIZ BUIN",I6507="LISTERINE"),VLOOKUP(E6507,MAPEO!C:D,2,0)&amp;" "&amp;H6507,VLOOKUP(E6507,MAPEO!C:D,2,0))</f>
        <v>Cotton Buds/Swabs</v>
      </c>
      <c r="N6507" t="str">
        <f>VLOOKUP(F6507,MD!A:B,2,0)</f>
        <v>YTD 2016</v>
      </c>
    </row>
    <row r="6508" spans="1:14">
      <c r="A6508" t="s">
        <v>133</v>
      </c>
      <c r="B6508" t="s">
        <v>1</v>
      </c>
      <c r="C6508" t="s">
        <v>189</v>
      </c>
      <c r="D6508" t="s">
        <v>392</v>
      </c>
      <c r="E6508" t="s">
        <v>583</v>
      </c>
      <c r="F6508" t="s">
        <v>120</v>
      </c>
      <c r="G6508" s="3">
        <v>3692.72</v>
      </c>
      <c r="H6508" s="3" t="str">
        <f>VLOOKUP($A6508&amp;$C6508&amp;$B6508,Mapping!$C:$G,3,0)</f>
        <v>Mass</v>
      </c>
      <c r="I6508" t="str">
        <f>VLOOKUP($A6508&amp;$C6508&amp;$B6508,Mapping!$C:$G,4,0)</f>
        <v>JOHNSON'S BABY</v>
      </c>
      <c r="J6508" t="str">
        <f t="shared" si="102"/>
        <v>DIAPER RASH</v>
      </c>
      <c r="K6508" t="str">
        <f>VLOOKUP($A6508&amp;$C6508&amp;$B6508,Mapping!$C:$G,5,0)</f>
        <v>Baby Care</v>
      </c>
      <c r="L6508" t="str">
        <f>VLOOKUP(J6508&amp;H6508,Mapping!J:K,2,0)</f>
        <v>Baby Cream</v>
      </c>
      <c r="M6508" t="str">
        <f>IF(OR(I6508="PIZ BUIN",I6508="LISTERINE"),VLOOKUP(E6508,MAPEO!C:D,2,0)&amp;" "&amp;H6508,VLOOKUP(E6508,MAPEO!C:D,2,0))</f>
        <v>J´s Baby Nappy Creams</v>
      </c>
      <c r="N6508" t="str">
        <f>VLOOKUP(F6508,MD!A:B,2,0)</f>
        <v>YTD 2016</v>
      </c>
    </row>
    <row r="6509" spans="1:14">
      <c r="A6509" t="s">
        <v>133</v>
      </c>
      <c r="B6509" t="s">
        <v>1</v>
      </c>
      <c r="C6509" t="s">
        <v>189</v>
      </c>
      <c r="D6509" t="s">
        <v>392</v>
      </c>
      <c r="E6509" t="s">
        <v>392</v>
      </c>
      <c r="F6509" t="s">
        <v>120</v>
      </c>
      <c r="G6509" s="3">
        <v>46581.54</v>
      </c>
      <c r="H6509" s="3" t="str">
        <f>VLOOKUP($A6509&amp;$C6509&amp;$B6509,Mapping!$C:$G,3,0)</f>
        <v>Mass</v>
      </c>
      <c r="I6509" t="str">
        <f>VLOOKUP($A6509&amp;$C6509&amp;$B6509,Mapping!$C:$G,4,0)</f>
        <v>JOHNSON'S BABY</v>
      </c>
      <c r="J6509" t="str">
        <f t="shared" si="102"/>
        <v>DIAPER RASH</v>
      </c>
      <c r="K6509" t="str">
        <f>VLOOKUP($A6509&amp;$C6509&amp;$B6509,Mapping!$C:$G,5,0)</f>
        <v>Baby Care</v>
      </c>
      <c r="L6509" t="str">
        <f>VLOOKUP(J6509&amp;H6509,Mapping!J:K,2,0)</f>
        <v>Baby Cream</v>
      </c>
      <c r="M6509" t="str">
        <f>IF(OR(I6509="PIZ BUIN",I6509="LISTERINE"),VLOOKUP(E6509,MAPEO!C:D,2,0)&amp;" "&amp;H6509,VLOOKUP(E6509,MAPEO!C:D,2,0))</f>
        <v>J´s Baby Nappy Creams</v>
      </c>
      <c r="N6509" t="str">
        <f>VLOOKUP(F6509,MD!A:B,2,0)</f>
        <v>YTD 2016</v>
      </c>
    </row>
    <row r="6510" spans="1:14">
      <c r="A6510" t="s">
        <v>133</v>
      </c>
      <c r="B6510" t="s">
        <v>1</v>
      </c>
      <c r="C6510" t="s">
        <v>189</v>
      </c>
      <c r="D6510" t="s">
        <v>394</v>
      </c>
      <c r="E6510" t="s">
        <v>585</v>
      </c>
      <c r="F6510" t="s">
        <v>120</v>
      </c>
      <c r="G6510" s="3">
        <v>1143.3</v>
      </c>
      <c r="H6510" s="3" t="str">
        <f>VLOOKUP($A6510&amp;$C6510&amp;$B6510,Mapping!$C:$G,3,0)</f>
        <v>Mass</v>
      </c>
      <c r="I6510" t="str">
        <f>VLOOKUP($A6510&amp;$C6510&amp;$B6510,Mapping!$C:$G,4,0)</f>
        <v>JOHNSON'S BABY</v>
      </c>
      <c r="J6510" t="str">
        <f t="shared" si="102"/>
        <v>NURSING PADS</v>
      </c>
      <c r="K6510" t="str">
        <f>VLOOKUP($A6510&amp;$C6510&amp;$B6510,Mapping!$C:$G,5,0)</f>
        <v>Baby Care</v>
      </c>
      <c r="L6510" t="str">
        <f>VLOOKUP(J6510&amp;H6510,Mapping!J:K,2,0)</f>
        <v>Nursing Pads</v>
      </c>
      <c r="M6510" t="str">
        <f>IF(OR(I6510="PIZ BUIN",I6510="LISTERINE"),VLOOKUP(E6510,MAPEO!C:D,2,0)&amp;" "&amp;H6510,VLOOKUP(E6510,MAPEO!C:D,2,0))</f>
        <v>Nursing Pads</v>
      </c>
      <c r="N6510" t="str">
        <f>VLOOKUP(F6510,MD!A:B,2,0)</f>
        <v>YTD 2016</v>
      </c>
    </row>
    <row r="6511" spans="1:14">
      <c r="A6511" t="s">
        <v>133</v>
      </c>
      <c r="B6511" t="s">
        <v>1</v>
      </c>
      <c r="C6511" t="s">
        <v>189</v>
      </c>
      <c r="D6511" t="s">
        <v>395</v>
      </c>
      <c r="E6511" t="s">
        <v>586</v>
      </c>
      <c r="F6511" t="s">
        <v>120</v>
      </c>
      <c r="G6511" s="3">
        <v>218525.38</v>
      </c>
      <c r="H6511" s="3" t="str">
        <f>VLOOKUP($A6511&amp;$C6511&amp;$B6511,Mapping!$C:$G,3,0)</f>
        <v>Mass</v>
      </c>
      <c r="I6511" t="str">
        <f>VLOOKUP($A6511&amp;$C6511&amp;$B6511,Mapping!$C:$G,4,0)</f>
        <v>JOHNSON'S BABY</v>
      </c>
      <c r="J6511" t="str">
        <f t="shared" si="102"/>
        <v>OIL</v>
      </c>
      <c r="K6511" t="str">
        <f>VLOOKUP($A6511&amp;$C6511&amp;$B6511,Mapping!$C:$G,5,0)</f>
        <v>Baby Care</v>
      </c>
      <c r="L6511" t="str">
        <f>VLOOKUP(J6511&amp;H6511,Mapping!J:K,2,0)</f>
        <v>Baby Oil</v>
      </c>
      <c r="M6511" t="str">
        <f>IF(OR(I6511="PIZ BUIN",I6511="LISTERINE"),VLOOKUP(E6511,MAPEO!C:D,2,0)&amp;" "&amp;H6511,VLOOKUP(E6511,MAPEO!C:D,2,0))</f>
        <v>J´s Baby Oil</v>
      </c>
      <c r="N6511" t="str">
        <f>VLOOKUP(F6511,MD!A:B,2,0)</f>
        <v>YTD 2016</v>
      </c>
    </row>
    <row r="6512" spans="1:14">
      <c r="A6512" t="s">
        <v>133</v>
      </c>
      <c r="B6512" t="s">
        <v>1</v>
      </c>
      <c r="C6512" t="s">
        <v>189</v>
      </c>
      <c r="D6512" t="s">
        <v>395</v>
      </c>
      <c r="E6512" t="s">
        <v>587</v>
      </c>
      <c r="F6512" t="s">
        <v>120</v>
      </c>
      <c r="G6512" s="3">
        <v>1252.17</v>
      </c>
      <c r="H6512" s="3" t="str">
        <f>VLOOKUP($A6512&amp;$C6512&amp;$B6512,Mapping!$C:$G,3,0)</f>
        <v>Mass</v>
      </c>
      <c r="I6512" t="str">
        <f>VLOOKUP($A6512&amp;$C6512&amp;$B6512,Mapping!$C:$G,4,0)</f>
        <v>JOHNSON'S BABY</v>
      </c>
      <c r="J6512" t="str">
        <f t="shared" si="102"/>
        <v>OIL</v>
      </c>
      <c r="K6512" t="str">
        <f>VLOOKUP($A6512&amp;$C6512&amp;$B6512,Mapping!$C:$G,5,0)</f>
        <v>Baby Care</v>
      </c>
      <c r="L6512" t="str">
        <f>VLOOKUP(J6512&amp;H6512,Mapping!J:K,2,0)</f>
        <v>Baby Oil</v>
      </c>
      <c r="M6512" t="str">
        <f>IF(OR(I6512="PIZ BUIN",I6512="LISTERINE"),VLOOKUP(E6512,MAPEO!C:D,2,0)&amp;" "&amp;H6512,VLOOKUP(E6512,MAPEO!C:D,2,0))</f>
        <v>J´s Baby Oil</v>
      </c>
      <c r="N6512" t="str">
        <f>VLOOKUP(F6512,MD!A:B,2,0)</f>
        <v>YTD 2016</v>
      </c>
    </row>
    <row r="6513" spans="1:14">
      <c r="A6513" t="s">
        <v>133</v>
      </c>
      <c r="B6513" t="s">
        <v>1</v>
      </c>
      <c r="C6513" t="s">
        <v>189</v>
      </c>
      <c r="D6513" t="s">
        <v>395</v>
      </c>
      <c r="E6513" t="s">
        <v>588</v>
      </c>
      <c r="F6513" t="s">
        <v>120</v>
      </c>
      <c r="G6513" s="3">
        <v>21609.94</v>
      </c>
      <c r="H6513" s="3" t="str">
        <f>VLOOKUP($A6513&amp;$C6513&amp;$B6513,Mapping!$C:$G,3,0)</f>
        <v>Mass</v>
      </c>
      <c r="I6513" t="str">
        <f>VLOOKUP($A6513&amp;$C6513&amp;$B6513,Mapping!$C:$G,4,0)</f>
        <v>JOHNSON'S BABY</v>
      </c>
      <c r="J6513" t="str">
        <f t="shared" si="102"/>
        <v>OIL</v>
      </c>
      <c r="K6513" t="str">
        <f>VLOOKUP($A6513&amp;$C6513&amp;$B6513,Mapping!$C:$G,5,0)</f>
        <v>Baby Care</v>
      </c>
      <c r="L6513" t="str">
        <f>VLOOKUP(J6513&amp;H6513,Mapping!J:K,2,0)</f>
        <v>Baby Oil</v>
      </c>
      <c r="M6513" t="str">
        <f>IF(OR(I6513="PIZ BUIN",I6513="LISTERINE"),VLOOKUP(E6513,MAPEO!C:D,2,0)&amp;" "&amp;H6513,VLOOKUP(E6513,MAPEO!C:D,2,0))</f>
        <v>J´s Baby Oil</v>
      </c>
      <c r="N6513" t="str">
        <f>VLOOKUP(F6513,MD!A:B,2,0)</f>
        <v>YTD 2016</v>
      </c>
    </row>
    <row r="6514" spans="1:14">
      <c r="A6514" t="s">
        <v>133</v>
      </c>
      <c r="B6514" t="s">
        <v>1</v>
      </c>
      <c r="C6514" t="s">
        <v>189</v>
      </c>
      <c r="D6514" t="s">
        <v>395</v>
      </c>
      <c r="E6514" t="s">
        <v>589</v>
      </c>
      <c r="F6514" t="s">
        <v>120</v>
      </c>
      <c r="G6514" s="3">
        <v>235543.97</v>
      </c>
      <c r="H6514" s="3" t="str">
        <f>VLOOKUP($A6514&amp;$C6514&amp;$B6514,Mapping!$C:$G,3,0)</f>
        <v>Mass</v>
      </c>
      <c r="I6514" t="str">
        <f>VLOOKUP($A6514&amp;$C6514&amp;$B6514,Mapping!$C:$G,4,0)</f>
        <v>JOHNSON'S BABY</v>
      </c>
      <c r="J6514" t="str">
        <f t="shared" si="102"/>
        <v>OIL</v>
      </c>
      <c r="K6514" t="str">
        <f>VLOOKUP($A6514&amp;$C6514&amp;$B6514,Mapping!$C:$G,5,0)</f>
        <v>Baby Care</v>
      </c>
      <c r="L6514" t="str">
        <f>VLOOKUP(J6514&amp;H6514,Mapping!J:K,2,0)</f>
        <v>Baby Oil</v>
      </c>
      <c r="M6514" t="str">
        <f>IF(OR(I6514="PIZ BUIN",I6514="LISTERINE"),VLOOKUP(E6514,MAPEO!C:D,2,0)&amp;" "&amp;H6514,VLOOKUP(E6514,MAPEO!C:D,2,0))</f>
        <v>J´s Baby Oil</v>
      </c>
      <c r="N6514" t="str">
        <f>VLOOKUP(F6514,MD!A:B,2,0)</f>
        <v>YTD 2016</v>
      </c>
    </row>
    <row r="6515" spans="1:14">
      <c r="A6515" t="s">
        <v>133</v>
      </c>
      <c r="B6515" t="s">
        <v>1</v>
      </c>
      <c r="C6515" t="s">
        <v>189</v>
      </c>
      <c r="D6515" t="s">
        <v>395</v>
      </c>
      <c r="E6515" t="s">
        <v>590</v>
      </c>
      <c r="F6515" t="s">
        <v>120</v>
      </c>
      <c r="G6515" s="3">
        <v>2026.78</v>
      </c>
      <c r="H6515" s="3" t="str">
        <f>VLOOKUP($A6515&amp;$C6515&amp;$B6515,Mapping!$C:$G,3,0)</f>
        <v>Mass</v>
      </c>
      <c r="I6515" t="str">
        <f>VLOOKUP($A6515&amp;$C6515&amp;$B6515,Mapping!$C:$G,4,0)</f>
        <v>JOHNSON'S BABY</v>
      </c>
      <c r="J6515" t="str">
        <f t="shared" si="102"/>
        <v>OIL</v>
      </c>
      <c r="K6515" t="str">
        <f>VLOOKUP($A6515&amp;$C6515&amp;$B6515,Mapping!$C:$G,5,0)</f>
        <v>Baby Care</v>
      </c>
      <c r="L6515" t="str">
        <f>VLOOKUP(J6515&amp;H6515,Mapping!J:K,2,0)</f>
        <v>Baby Oil</v>
      </c>
      <c r="M6515" t="str">
        <f>IF(OR(I6515="PIZ BUIN",I6515="LISTERINE"),VLOOKUP(E6515,MAPEO!C:D,2,0)&amp;" "&amp;H6515,VLOOKUP(E6515,MAPEO!C:D,2,0))</f>
        <v>J´s Baby Oil</v>
      </c>
      <c r="N6515" t="str">
        <f>VLOOKUP(F6515,MD!A:B,2,0)</f>
        <v>YTD 2016</v>
      </c>
    </row>
    <row r="6516" spans="1:14">
      <c r="A6516" t="s">
        <v>133</v>
      </c>
      <c r="B6516" t="s">
        <v>1</v>
      </c>
      <c r="C6516" t="s">
        <v>189</v>
      </c>
      <c r="D6516" t="s">
        <v>396</v>
      </c>
      <c r="E6516" t="s">
        <v>591</v>
      </c>
      <c r="F6516" t="s">
        <v>120</v>
      </c>
      <c r="G6516" s="3">
        <v>18412.64</v>
      </c>
      <c r="H6516" s="3" t="str">
        <f>VLOOKUP($A6516&amp;$C6516&amp;$B6516,Mapping!$C:$G,3,0)</f>
        <v>Mass</v>
      </c>
      <c r="I6516" t="str">
        <f>VLOOKUP($A6516&amp;$C6516&amp;$B6516,Mapping!$C:$G,4,0)</f>
        <v>JOHNSON'S BABY</v>
      </c>
      <c r="J6516" t="str">
        <f t="shared" si="102"/>
        <v>SOFTLOTION</v>
      </c>
      <c r="K6516" t="str">
        <f>VLOOKUP($A6516&amp;$C6516&amp;$B6516,Mapping!$C:$G,5,0)</f>
        <v>Baby Care</v>
      </c>
      <c r="L6516" t="str">
        <f>VLOOKUP(J6516&amp;H6516,Mapping!J:K,2,0)</f>
        <v>Baby body milk</v>
      </c>
      <c r="M6516" t="str">
        <f>IF(OR(I6516="PIZ BUIN",I6516="LISTERINE"),VLOOKUP(E6516,MAPEO!C:D,2,0)&amp;" "&amp;H6516,VLOOKUP(E6516,MAPEO!C:D,2,0))</f>
        <v>J´s Baby Milk &amp; Lotions</v>
      </c>
      <c r="N6516" t="str">
        <f>VLOOKUP(F6516,MD!A:B,2,0)</f>
        <v>YTD 2016</v>
      </c>
    </row>
    <row r="6517" spans="1:14">
      <c r="A6517" t="s">
        <v>133</v>
      </c>
      <c r="B6517" t="s">
        <v>1</v>
      </c>
      <c r="C6517" t="s">
        <v>189</v>
      </c>
      <c r="D6517" t="s">
        <v>396</v>
      </c>
      <c r="E6517" t="s">
        <v>396</v>
      </c>
      <c r="F6517" t="s">
        <v>120</v>
      </c>
      <c r="G6517" s="3">
        <v>5093.07</v>
      </c>
      <c r="H6517" s="3" t="str">
        <f>VLOOKUP($A6517&amp;$C6517&amp;$B6517,Mapping!$C:$G,3,0)</f>
        <v>Mass</v>
      </c>
      <c r="I6517" t="str">
        <f>VLOOKUP($A6517&amp;$C6517&amp;$B6517,Mapping!$C:$G,4,0)</f>
        <v>JOHNSON'S BABY</v>
      </c>
      <c r="J6517" t="str">
        <f t="shared" si="102"/>
        <v>SOFTLOTION</v>
      </c>
      <c r="K6517" t="str">
        <f>VLOOKUP($A6517&amp;$C6517&amp;$B6517,Mapping!$C:$G,5,0)</f>
        <v>Baby Care</v>
      </c>
      <c r="L6517" t="str">
        <f>VLOOKUP(J6517&amp;H6517,Mapping!J:K,2,0)</f>
        <v>Baby body milk</v>
      </c>
      <c r="M6517" t="str">
        <f>IF(OR(I6517="PIZ BUIN",I6517="LISTERINE"),VLOOKUP(E6517,MAPEO!C:D,2,0)&amp;" "&amp;H6517,VLOOKUP(E6517,MAPEO!C:D,2,0))</f>
        <v>J´s Baby Milk &amp; Lotions</v>
      </c>
      <c r="N6517" t="str">
        <f>VLOOKUP(F6517,MD!A:B,2,0)</f>
        <v>YTD 2016</v>
      </c>
    </row>
    <row r="6518" spans="1:14">
      <c r="A6518" t="s">
        <v>133</v>
      </c>
      <c r="B6518" t="s">
        <v>1</v>
      </c>
      <c r="C6518" t="s">
        <v>189</v>
      </c>
      <c r="D6518" t="s">
        <v>396</v>
      </c>
      <c r="E6518" t="s">
        <v>592</v>
      </c>
      <c r="F6518" t="s">
        <v>120</v>
      </c>
      <c r="G6518" s="3">
        <v>15699</v>
      </c>
      <c r="H6518" s="3" t="str">
        <f>VLOOKUP($A6518&amp;$C6518&amp;$B6518,Mapping!$C:$G,3,0)</f>
        <v>Mass</v>
      </c>
      <c r="I6518" t="str">
        <f>VLOOKUP($A6518&amp;$C6518&amp;$B6518,Mapping!$C:$G,4,0)</f>
        <v>JOHNSON'S BABY</v>
      </c>
      <c r="J6518" t="str">
        <f t="shared" si="102"/>
        <v>SOFTLOTION</v>
      </c>
      <c r="K6518" t="str">
        <f>VLOOKUP($A6518&amp;$C6518&amp;$B6518,Mapping!$C:$G,5,0)</f>
        <v>Baby Care</v>
      </c>
      <c r="L6518" t="str">
        <f>VLOOKUP(J6518&amp;H6518,Mapping!J:K,2,0)</f>
        <v>Baby body milk</v>
      </c>
      <c r="M6518" t="str">
        <f>IF(OR(I6518="PIZ BUIN",I6518="LISTERINE"),VLOOKUP(E6518,MAPEO!C:D,2,0)&amp;" "&amp;H6518,VLOOKUP(E6518,MAPEO!C:D,2,0))</f>
        <v>J´s Baby Milk &amp; Lotions</v>
      </c>
      <c r="N6518" t="str">
        <f>VLOOKUP(F6518,MD!A:B,2,0)</f>
        <v>YTD 2016</v>
      </c>
    </row>
    <row r="6519" spans="1:14">
      <c r="A6519" t="s">
        <v>133</v>
      </c>
      <c r="B6519" t="s">
        <v>1</v>
      </c>
      <c r="C6519" t="s">
        <v>189</v>
      </c>
      <c r="D6519" t="s">
        <v>397</v>
      </c>
      <c r="E6519" t="s">
        <v>597</v>
      </c>
      <c r="F6519" t="s">
        <v>120</v>
      </c>
      <c r="G6519" s="3">
        <v>166870.65</v>
      </c>
      <c r="H6519" s="3" t="str">
        <f>VLOOKUP($A6519&amp;$C6519&amp;$B6519,Mapping!$C:$G,3,0)</f>
        <v>Mass</v>
      </c>
      <c r="I6519" t="str">
        <f>VLOOKUP($A6519&amp;$C6519&amp;$B6519,Mapping!$C:$G,4,0)</f>
        <v>JOHNSON'S BABY</v>
      </c>
      <c r="J6519" t="str">
        <f t="shared" si="102"/>
        <v>WIPES</v>
      </c>
      <c r="K6519" t="str">
        <f>VLOOKUP($A6519&amp;$C6519&amp;$B6519,Mapping!$C:$G,5,0)</f>
        <v>Baby Care</v>
      </c>
      <c r="L6519" t="str">
        <f>VLOOKUP(J6519&amp;H6519,Mapping!J:K,2,0)</f>
        <v>Wipes</v>
      </c>
      <c r="M6519" t="str">
        <f>IF(OR(I6519="PIZ BUIN",I6519="LISTERINE"),VLOOKUP(E6519,MAPEO!C:D,2,0)&amp;" "&amp;H6519,VLOOKUP(E6519,MAPEO!C:D,2,0))</f>
        <v>J´s Baby Wipes</v>
      </c>
      <c r="N6519" t="str">
        <f>VLOOKUP(F6519,MD!A:B,2,0)</f>
        <v>YTD 2016</v>
      </c>
    </row>
    <row r="6520" spans="1:14">
      <c r="A6520" t="s">
        <v>133</v>
      </c>
      <c r="B6520" t="s">
        <v>1</v>
      </c>
      <c r="C6520" t="s">
        <v>73</v>
      </c>
      <c r="D6520" t="s">
        <v>399</v>
      </c>
      <c r="E6520" t="s">
        <v>399</v>
      </c>
      <c r="F6520" t="s">
        <v>120</v>
      </c>
      <c r="G6520" s="3">
        <v>81914.36</v>
      </c>
      <c r="H6520" s="3" t="str">
        <f>VLOOKUP($A6520&amp;$C6520&amp;$B6520,Mapping!$C:$G,3,0)</f>
        <v>Mass</v>
      </c>
      <c r="I6520" t="str">
        <f>VLOOKUP($A6520&amp;$C6520&amp;$B6520,Mapping!$C:$G,4,0)</f>
        <v>Le Petit Marseillais</v>
      </c>
      <c r="J6520" t="str">
        <f t="shared" si="102"/>
        <v>LPM GEL</v>
      </c>
      <c r="K6520" t="str">
        <f>VLOOKUP($A6520&amp;$C6520&amp;$B6520,Mapping!$C:$G,5,0)</f>
        <v>Adult Skin Care</v>
      </c>
      <c r="L6520" t="str">
        <f>VLOOKUP(J6520&amp;H6520,Mapping!J:K,2,0)</f>
        <v>Petit Marseillais Body</v>
      </c>
      <c r="M6520" t="str">
        <f>IF(OR(I6520="PIZ BUIN",I6520="LISTERINE"),VLOOKUP(E6520,MAPEO!C:D,2,0)&amp;" "&amp;H6520,VLOOKUP(E6520,MAPEO!C:D,2,0))</f>
        <v>LPM Body Cleansing</v>
      </c>
      <c r="N6520" t="str">
        <f>VLOOKUP(F6520,MD!A:B,2,0)</f>
        <v>YTD 2016</v>
      </c>
    </row>
    <row r="6521" spans="1:14">
      <c r="A6521" t="s">
        <v>133</v>
      </c>
      <c r="B6521" t="s">
        <v>1</v>
      </c>
      <c r="C6521" t="s">
        <v>73</v>
      </c>
      <c r="D6521" t="s">
        <v>400</v>
      </c>
      <c r="E6521" t="s">
        <v>605</v>
      </c>
      <c r="F6521" t="s">
        <v>120</v>
      </c>
      <c r="G6521" s="3">
        <v>4641.8500000000004</v>
      </c>
      <c r="H6521" s="3" t="str">
        <f>VLOOKUP($A6521&amp;$C6521&amp;$B6521,Mapping!$C:$G,3,0)</f>
        <v>Mass</v>
      </c>
      <c r="I6521" t="str">
        <f>VLOOKUP($A6521&amp;$C6521&amp;$B6521,Mapping!$C:$G,4,0)</f>
        <v>Le Petit Marseillais</v>
      </c>
      <c r="J6521" t="str">
        <f t="shared" si="102"/>
        <v>LPM HAIR CARE</v>
      </c>
      <c r="K6521" t="str">
        <f>VLOOKUP($A6521&amp;$C6521&amp;$B6521,Mapping!$C:$G,5,0)</f>
        <v>Adult Skin Care</v>
      </c>
      <c r="L6521" t="str">
        <f>VLOOKUP(J6521&amp;H6521,Mapping!J:K,2,0)</f>
        <v>Petit Marseillais Hair</v>
      </c>
      <c r="M6521" t="str">
        <f>IF(OR(I6521="PIZ BUIN",I6521="LISTERINE"),VLOOKUP(E6521,MAPEO!C:D,2,0)&amp;" "&amp;H6521,VLOOKUP(E6521,MAPEO!C:D,2,0))</f>
        <v>LPM Conditioners</v>
      </c>
      <c r="N6521" t="str">
        <f>VLOOKUP(F6521,MD!A:B,2,0)</f>
        <v>YTD 2016</v>
      </c>
    </row>
    <row r="6522" spans="1:14">
      <c r="A6522" t="s">
        <v>133</v>
      </c>
      <c r="B6522" t="s">
        <v>1</v>
      </c>
      <c r="C6522" t="s">
        <v>73</v>
      </c>
      <c r="D6522" t="s">
        <v>400</v>
      </c>
      <c r="E6522" t="s">
        <v>607</v>
      </c>
      <c r="F6522" t="s">
        <v>120</v>
      </c>
      <c r="G6522" s="3">
        <v>3854.54</v>
      </c>
      <c r="H6522" s="3" t="str">
        <f>VLOOKUP($A6522&amp;$C6522&amp;$B6522,Mapping!$C:$G,3,0)</f>
        <v>Mass</v>
      </c>
      <c r="I6522" t="str">
        <f>VLOOKUP($A6522&amp;$C6522&amp;$B6522,Mapping!$C:$G,4,0)</f>
        <v>Le Petit Marseillais</v>
      </c>
      <c r="J6522" t="str">
        <f t="shared" si="102"/>
        <v>LPM HAIR CARE</v>
      </c>
      <c r="K6522" t="str">
        <f>VLOOKUP($A6522&amp;$C6522&amp;$B6522,Mapping!$C:$G,5,0)</f>
        <v>Adult Skin Care</v>
      </c>
      <c r="L6522" t="str">
        <f>VLOOKUP(J6522&amp;H6522,Mapping!J:K,2,0)</f>
        <v>Petit Marseillais Hair</v>
      </c>
      <c r="M6522" t="str">
        <f>IF(OR(I6522="PIZ BUIN",I6522="LISTERINE"),VLOOKUP(E6522,MAPEO!C:D,2,0)&amp;" "&amp;H6522,VLOOKUP(E6522,MAPEO!C:D,2,0))</f>
        <v>LPM Conditioners</v>
      </c>
      <c r="N6522" t="str">
        <f>VLOOKUP(F6522,MD!A:B,2,0)</f>
        <v>YTD 2016</v>
      </c>
    </row>
    <row r="6523" spans="1:14">
      <c r="A6523" t="s">
        <v>133</v>
      </c>
      <c r="B6523" t="s">
        <v>1</v>
      </c>
      <c r="C6523" t="s">
        <v>73</v>
      </c>
      <c r="D6523" t="s">
        <v>400</v>
      </c>
      <c r="E6523" t="s">
        <v>608</v>
      </c>
      <c r="F6523" t="s">
        <v>120</v>
      </c>
      <c r="G6523" s="3">
        <v>20654.14</v>
      </c>
      <c r="H6523" s="3" t="str">
        <f>VLOOKUP($A6523&amp;$C6523&amp;$B6523,Mapping!$C:$G,3,0)</f>
        <v>Mass</v>
      </c>
      <c r="I6523" t="str">
        <f>VLOOKUP($A6523&amp;$C6523&amp;$B6523,Mapping!$C:$G,4,0)</f>
        <v>Le Petit Marseillais</v>
      </c>
      <c r="J6523" t="str">
        <f t="shared" si="102"/>
        <v>LPM HAIR CARE</v>
      </c>
      <c r="K6523" t="str">
        <f>VLOOKUP($A6523&amp;$C6523&amp;$B6523,Mapping!$C:$G,5,0)</f>
        <v>Adult Skin Care</v>
      </c>
      <c r="L6523" t="str">
        <f>VLOOKUP(J6523&amp;H6523,Mapping!J:K,2,0)</f>
        <v>Petit Marseillais Hair</v>
      </c>
      <c r="M6523" t="str">
        <f>IF(OR(I6523="PIZ BUIN",I6523="LISTERINE"),VLOOKUP(E6523,MAPEO!C:D,2,0)&amp;" "&amp;H6523,VLOOKUP(E6523,MAPEO!C:D,2,0))</f>
        <v>LPM Shampoo  (Only Adult)</v>
      </c>
      <c r="N6523" t="str">
        <f>VLOOKUP(F6523,MD!A:B,2,0)</f>
        <v>YTD 2016</v>
      </c>
    </row>
    <row r="6524" spans="1:14">
      <c r="A6524" t="s">
        <v>133</v>
      </c>
      <c r="B6524" t="s">
        <v>1</v>
      </c>
      <c r="C6524" t="s">
        <v>73</v>
      </c>
      <c r="D6524" t="s">
        <v>402</v>
      </c>
      <c r="E6524" t="s">
        <v>609</v>
      </c>
      <c r="F6524" t="s">
        <v>120</v>
      </c>
      <c r="G6524" s="3">
        <v>6597.86</v>
      </c>
      <c r="H6524" s="3" t="str">
        <f>VLOOKUP($A6524&amp;$C6524&amp;$B6524,Mapping!$C:$G,3,0)</f>
        <v>Mass</v>
      </c>
      <c r="I6524" t="str">
        <f>VLOOKUP($A6524&amp;$C6524&amp;$B6524,Mapping!$C:$G,4,0)</f>
        <v>Le Petit Marseillais</v>
      </c>
      <c r="J6524" t="str">
        <f t="shared" si="102"/>
        <v>LPM MOISTURIZER</v>
      </c>
      <c r="K6524" t="str">
        <f>VLOOKUP($A6524&amp;$C6524&amp;$B6524,Mapping!$C:$G,5,0)</f>
        <v>Adult Skin Care</v>
      </c>
      <c r="L6524" t="str">
        <f>VLOOKUP(J6524&amp;H6524,Mapping!J:K,2,0)</f>
        <v>Petit Marseillais Body Moisturizers</v>
      </c>
      <c r="M6524" t="str">
        <f>IF(OR(I6524="PIZ BUIN",I6524="LISTERINE"),VLOOKUP(E6524,MAPEO!C:D,2,0)&amp;" "&amp;H6524,VLOOKUP(E6524,MAPEO!C:D,2,0))</f>
        <v>LPM Hands</v>
      </c>
      <c r="N6524" t="str">
        <f>VLOOKUP(F6524,MD!A:B,2,0)</f>
        <v>YTD 2016</v>
      </c>
    </row>
    <row r="6525" spans="1:14">
      <c r="A6525" t="s">
        <v>133</v>
      </c>
      <c r="B6525" t="s">
        <v>1</v>
      </c>
      <c r="C6525" t="s">
        <v>73</v>
      </c>
      <c r="D6525" t="s">
        <v>402</v>
      </c>
      <c r="E6525" t="s">
        <v>610</v>
      </c>
      <c r="F6525" t="s">
        <v>120</v>
      </c>
      <c r="G6525" s="3">
        <v>27666.27</v>
      </c>
      <c r="H6525" s="3" t="str">
        <f>VLOOKUP($A6525&amp;$C6525&amp;$B6525,Mapping!$C:$G,3,0)</f>
        <v>Mass</v>
      </c>
      <c r="I6525" t="str">
        <f>VLOOKUP($A6525&amp;$C6525&amp;$B6525,Mapping!$C:$G,4,0)</f>
        <v>Le Petit Marseillais</v>
      </c>
      <c r="J6525" t="str">
        <f t="shared" si="102"/>
        <v>LPM MOISTURIZER</v>
      </c>
      <c r="K6525" t="str">
        <f>VLOOKUP($A6525&amp;$C6525&amp;$B6525,Mapping!$C:$G,5,0)</f>
        <v>Adult Skin Care</v>
      </c>
      <c r="L6525" t="str">
        <f>VLOOKUP(J6525&amp;H6525,Mapping!J:K,2,0)</f>
        <v>Petit Marseillais Body Moisturizers</v>
      </c>
      <c r="M6525" t="str">
        <f>IF(OR(I6525="PIZ BUIN",I6525="LISTERINE"),VLOOKUP(E6525,MAPEO!C:D,2,0)&amp;" "&amp;H6525,VLOOKUP(E6525,MAPEO!C:D,2,0))</f>
        <v>LPM Adult Body</v>
      </c>
      <c r="N6525" t="str">
        <f>VLOOKUP(F6525,MD!A:B,2,0)</f>
        <v>YTD 2016</v>
      </c>
    </row>
    <row r="6526" spans="1:14">
      <c r="A6526" t="s">
        <v>133</v>
      </c>
      <c r="B6526" t="s">
        <v>1</v>
      </c>
      <c r="C6526" t="s">
        <v>207</v>
      </c>
      <c r="D6526" t="s">
        <v>207</v>
      </c>
      <c r="E6526" t="s">
        <v>612</v>
      </c>
      <c r="F6526" t="s">
        <v>120</v>
      </c>
      <c r="G6526" s="3">
        <v>-114.41</v>
      </c>
      <c r="H6526" s="3" t="str">
        <f>VLOOKUP($A6526&amp;$C6526&amp;$B6526,Mapping!$C:$G,3,0)</f>
        <v>Mass</v>
      </c>
      <c r="I6526" t="str">
        <f>VLOOKUP($A6526&amp;$C6526&amp;$B6526,Mapping!$C:$G,4,0)</f>
        <v>LISTERINE</v>
      </c>
      <c r="J6526" t="str">
        <f t="shared" si="102"/>
        <v>LISTERINE</v>
      </c>
      <c r="K6526" t="str">
        <f>VLOOKUP($A6526&amp;$C6526&amp;$B6526,Mapping!$C:$G,5,0)</f>
        <v>Oral &amp; Topical</v>
      </c>
      <c r="L6526" t="str">
        <f>VLOOKUP(J6526&amp;H6526,Mapping!J:K,2,0)</f>
        <v>Listerine</v>
      </c>
      <c r="M6526" t="str">
        <f>IF(OR(I6526="PIZ BUIN",I6526="LISTERINE"),VLOOKUP(E6526,MAPEO!C:D,2,0)&amp;" "&amp;H6526,VLOOKUP(E6526,MAPEO!C:D,2,0))</f>
        <v>Listerine Mass</v>
      </c>
      <c r="N6526" t="str">
        <f>VLOOKUP(F6526,MD!A:B,2,0)</f>
        <v>YTD 2016</v>
      </c>
    </row>
    <row r="6527" spans="1:14">
      <c r="A6527" t="s">
        <v>133</v>
      </c>
      <c r="B6527" t="s">
        <v>1</v>
      </c>
      <c r="C6527" t="s">
        <v>207</v>
      </c>
      <c r="D6527" t="s">
        <v>207</v>
      </c>
      <c r="E6527" t="s">
        <v>613</v>
      </c>
      <c r="F6527" t="s">
        <v>120</v>
      </c>
      <c r="G6527" s="3">
        <v>226697.08</v>
      </c>
      <c r="H6527" s="3" t="str">
        <f>VLOOKUP($A6527&amp;$C6527&amp;$B6527,Mapping!$C:$G,3,0)</f>
        <v>Mass</v>
      </c>
      <c r="I6527" t="str">
        <f>VLOOKUP($A6527&amp;$C6527&amp;$B6527,Mapping!$C:$G,4,0)</f>
        <v>LISTERINE</v>
      </c>
      <c r="J6527" t="str">
        <f t="shared" si="102"/>
        <v>LISTERINE</v>
      </c>
      <c r="K6527" t="str">
        <f>VLOOKUP($A6527&amp;$C6527&amp;$B6527,Mapping!$C:$G,5,0)</f>
        <v>Oral &amp; Topical</v>
      </c>
      <c r="L6527" t="str">
        <f>VLOOKUP(J6527&amp;H6527,Mapping!J:K,2,0)</f>
        <v>Listerine</v>
      </c>
      <c r="M6527" t="str">
        <f>IF(OR(I6527="PIZ BUIN",I6527="LISTERINE"),VLOOKUP(E6527,MAPEO!C:D,2,0)&amp;" "&amp;H6527,VLOOKUP(E6527,MAPEO!C:D,2,0))</f>
        <v>Listerine Mass</v>
      </c>
      <c r="N6527" t="str">
        <f>VLOOKUP(F6527,MD!A:B,2,0)</f>
        <v>YTD 2016</v>
      </c>
    </row>
    <row r="6528" spans="1:14">
      <c r="A6528" t="s">
        <v>133</v>
      </c>
      <c r="B6528" t="s">
        <v>1</v>
      </c>
      <c r="C6528" t="s">
        <v>207</v>
      </c>
      <c r="D6528" t="s">
        <v>207</v>
      </c>
      <c r="E6528" t="s">
        <v>614</v>
      </c>
      <c r="F6528" t="s">
        <v>120</v>
      </c>
      <c r="G6528" s="3">
        <v>406061.87</v>
      </c>
      <c r="H6528" s="3" t="str">
        <f>VLOOKUP($A6528&amp;$C6528&amp;$B6528,Mapping!$C:$G,3,0)</f>
        <v>Mass</v>
      </c>
      <c r="I6528" t="str">
        <f>VLOOKUP($A6528&amp;$C6528&amp;$B6528,Mapping!$C:$G,4,0)</f>
        <v>LISTERINE</v>
      </c>
      <c r="J6528" t="str">
        <f t="shared" si="102"/>
        <v>LISTERINE</v>
      </c>
      <c r="K6528" t="str">
        <f>VLOOKUP($A6528&amp;$C6528&amp;$B6528,Mapping!$C:$G,5,0)</f>
        <v>Oral &amp; Topical</v>
      </c>
      <c r="L6528" t="str">
        <f>VLOOKUP(J6528&amp;H6528,Mapping!J:K,2,0)</f>
        <v>Listerine</v>
      </c>
      <c r="M6528" t="str">
        <f>IF(OR(I6528="PIZ BUIN",I6528="LISTERINE"),VLOOKUP(E6528,MAPEO!C:D,2,0)&amp;" "&amp;H6528,VLOOKUP(E6528,MAPEO!C:D,2,0))</f>
        <v>Listerine Mass</v>
      </c>
      <c r="N6528" t="str">
        <f>VLOOKUP(F6528,MD!A:B,2,0)</f>
        <v>YTD 2016</v>
      </c>
    </row>
    <row r="6529" spans="1:14">
      <c r="A6529" t="s">
        <v>133</v>
      </c>
      <c r="B6529" t="s">
        <v>1</v>
      </c>
      <c r="C6529" t="s">
        <v>207</v>
      </c>
      <c r="D6529" t="s">
        <v>207</v>
      </c>
      <c r="E6529" t="s">
        <v>615</v>
      </c>
      <c r="F6529" t="s">
        <v>120</v>
      </c>
      <c r="G6529" s="3">
        <v>99.21</v>
      </c>
      <c r="H6529" s="3" t="str">
        <f>VLOOKUP($A6529&amp;$C6529&amp;$B6529,Mapping!$C:$G,3,0)</f>
        <v>Mass</v>
      </c>
      <c r="I6529" t="str">
        <f>VLOOKUP($A6529&amp;$C6529&amp;$B6529,Mapping!$C:$G,4,0)</f>
        <v>LISTERINE</v>
      </c>
      <c r="J6529" t="str">
        <f t="shared" si="102"/>
        <v>LISTERINE</v>
      </c>
      <c r="K6529" t="str">
        <f>VLOOKUP($A6529&amp;$C6529&amp;$B6529,Mapping!$C:$G,5,0)</f>
        <v>Oral &amp; Topical</v>
      </c>
      <c r="L6529" t="str">
        <f>VLOOKUP(J6529&amp;H6529,Mapping!J:K,2,0)</f>
        <v>Listerine</v>
      </c>
      <c r="M6529" t="str">
        <f>IF(OR(I6529="PIZ BUIN",I6529="LISTERINE"),VLOOKUP(E6529,MAPEO!C:D,2,0)&amp;" "&amp;H6529,VLOOKUP(E6529,MAPEO!C:D,2,0))</f>
        <v>Listerine Mass</v>
      </c>
      <c r="N6529" t="str">
        <f>VLOOKUP(F6529,MD!A:B,2,0)</f>
        <v>YTD 2016</v>
      </c>
    </row>
    <row r="6530" spans="1:14">
      <c r="A6530" t="s">
        <v>133</v>
      </c>
      <c r="B6530" t="s">
        <v>1</v>
      </c>
      <c r="C6530" t="s">
        <v>207</v>
      </c>
      <c r="D6530" t="s">
        <v>207</v>
      </c>
      <c r="E6530" t="s">
        <v>616</v>
      </c>
      <c r="F6530" t="s">
        <v>120</v>
      </c>
      <c r="G6530" s="3">
        <v>71484.66</v>
      </c>
      <c r="H6530" s="3" t="str">
        <f>VLOOKUP($A6530&amp;$C6530&amp;$B6530,Mapping!$C:$G,3,0)</f>
        <v>Mass</v>
      </c>
      <c r="I6530" t="str">
        <f>VLOOKUP($A6530&amp;$C6530&amp;$B6530,Mapping!$C:$G,4,0)</f>
        <v>LISTERINE</v>
      </c>
      <c r="J6530" t="str">
        <f t="shared" si="102"/>
        <v>LISTERINE</v>
      </c>
      <c r="K6530" t="str">
        <f>VLOOKUP($A6530&amp;$C6530&amp;$B6530,Mapping!$C:$G,5,0)</f>
        <v>Oral &amp; Topical</v>
      </c>
      <c r="L6530" t="str">
        <f>VLOOKUP(J6530&amp;H6530,Mapping!J:K,2,0)</f>
        <v>Listerine</v>
      </c>
      <c r="M6530" t="str">
        <f>IF(OR(I6530="PIZ BUIN",I6530="LISTERINE"),VLOOKUP(E6530,MAPEO!C:D,2,0)&amp;" "&amp;H6530,VLOOKUP(E6530,MAPEO!C:D,2,0))</f>
        <v>Listerine Mass</v>
      </c>
      <c r="N6530" t="str">
        <f>VLOOKUP(F6530,MD!A:B,2,0)</f>
        <v>YTD 2016</v>
      </c>
    </row>
    <row r="6531" spans="1:14">
      <c r="A6531" t="s">
        <v>133</v>
      </c>
      <c r="B6531" t="s">
        <v>1</v>
      </c>
      <c r="C6531" t="s">
        <v>207</v>
      </c>
      <c r="D6531" t="s">
        <v>207</v>
      </c>
      <c r="E6531" t="s">
        <v>617</v>
      </c>
      <c r="F6531" t="s">
        <v>120</v>
      </c>
      <c r="G6531" s="3">
        <v>350812</v>
      </c>
      <c r="H6531" s="3" t="str">
        <f>VLOOKUP($A6531&amp;$C6531&amp;$B6531,Mapping!$C:$G,3,0)</f>
        <v>Mass</v>
      </c>
      <c r="I6531" t="str">
        <f>VLOOKUP($A6531&amp;$C6531&amp;$B6531,Mapping!$C:$G,4,0)</f>
        <v>LISTERINE</v>
      </c>
      <c r="J6531" t="str">
        <f t="shared" si="102"/>
        <v>LISTERINE</v>
      </c>
      <c r="K6531" t="str">
        <f>VLOOKUP($A6531&amp;$C6531&amp;$B6531,Mapping!$C:$G,5,0)</f>
        <v>Oral &amp; Topical</v>
      </c>
      <c r="L6531" t="str">
        <f>VLOOKUP(J6531&amp;H6531,Mapping!J:K,2,0)</f>
        <v>Listerine</v>
      </c>
      <c r="M6531" t="str">
        <f>IF(OR(I6531="PIZ BUIN",I6531="LISTERINE"),VLOOKUP(E6531,MAPEO!C:D,2,0)&amp;" "&amp;H6531,VLOOKUP(E6531,MAPEO!C:D,2,0))</f>
        <v>Listerine Mass</v>
      </c>
      <c r="N6531" t="str">
        <f>VLOOKUP(F6531,MD!A:B,2,0)</f>
        <v>YTD 2016</v>
      </c>
    </row>
    <row r="6532" spans="1:14">
      <c r="A6532" t="s">
        <v>133</v>
      </c>
      <c r="B6532" t="s">
        <v>1</v>
      </c>
      <c r="C6532" t="s">
        <v>207</v>
      </c>
      <c r="D6532" t="s">
        <v>207</v>
      </c>
      <c r="E6532" t="s">
        <v>619</v>
      </c>
      <c r="F6532" t="s">
        <v>120</v>
      </c>
      <c r="G6532" s="3">
        <v>11087.75</v>
      </c>
      <c r="H6532" s="3" t="str">
        <f>VLOOKUP($A6532&amp;$C6532&amp;$B6532,Mapping!$C:$G,3,0)</f>
        <v>Mass</v>
      </c>
      <c r="I6532" t="str">
        <f>VLOOKUP($A6532&amp;$C6532&amp;$B6532,Mapping!$C:$G,4,0)</f>
        <v>LISTERINE</v>
      </c>
      <c r="J6532" t="str">
        <f t="shared" si="102"/>
        <v>LISTERINE</v>
      </c>
      <c r="K6532" t="str">
        <f>VLOOKUP($A6532&amp;$C6532&amp;$B6532,Mapping!$C:$G,5,0)</f>
        <v>Oral &amp; Topical</v>
      </c>
      <c r="L6532" t="str">
        <f>VLOOKUP(J6532&amp;H6532,Mapping!J:K,2,0)</f>
        <v>Listerine</v>
      </c>
      <c r="M6532" t="str">
        <f>IF(OR(I6532="PIZ BUIN",I6532="LISTERINE"),VLOOKUP(E6532,MAPEO!C:D,2,0)&amp;" "&amp;H6532,VLOOKUP(E6532,MAPEO!C:D,2,0))</f>
        <v>Listerine Mass</v>
      </c>
      <c r="N6532" t="str">
        <f>VLOOKUP(F6532,MD!A:B,2,0)</f>
        <v>YTD 2016</v>
      </c>
    </row>
    <row r="6533" spans="1:14">
      <c r="A6533" t="s">
        <v>133</v>
      </c>
      <c r="B6533" t="s">
        <v>1</v>
      </c>
      <c r="C6533" t="s">
        <v>207</v>
      </c>
      <c r="D6533" t="s">
        <v>207</v>
      </c>
      <c r="E6533" t="s">
        <v>620</v>
      </c>
      <c r="F6533" t="s">
        <v>120</v>
      </c>
      <c r="G6533" s="3">
        <v>2582.48</v>
      </c>
      <c r="H6533" s="3" t="str">
        <f>VLOOKUP($A6533&amp;$C6533&amp;$B6533,Mapping!$C:$G,3,0)</f>
        <v>Mass</v>
      </c>
      <c r="I6533" t="str">
        <f>VLOOKUP($A6533&amp;$C6533&amp;$B6533,Mapping!$C:$G,4,0)</f>
        <v>LISTERINE</v>
      </c>
      <c r="J6533" t="str">
        <f t="shared" si="102"/>
        <v>LISTERINE</v>
      </c>
      <c r="K6533" t="str">
        <f>VLOOKUP($A6533&amp;$C6533&amp;$B6533,Mapping!$C:$G,5,0)</f>
        <v>Oral &amp; Topical</v>
      </c>
      <c r="L6533" t="str">
        <f>VLOOKUP(J6533&amp;H6533,Mapping!J:K,2,0)</f>
        <v>Listerine</v>
      </c>
      <c r="M6533" t="str">
        <f>IF(OR(I6533="PIZ BUIN",I6533="LISTERINE"),VLOOKUP(E6533,MAPEO!C:D,2,0)&amp;" "&amp;H6533,VLOOKUP(E6533,MAPEO!C:D,2,0))</f>
        <v>Listerine Mass</v>
      </c>
      <c r="N6533" t="str">
        <f>VLOOKUP(F6533,MD!A:B,2,0)</f>
        <v>YTD 2016</v>
      </c>
    </row>
    <row r="6534" spans="1:14">
      <c r="A6534" t="s">
        <v>133</v>
      </c>
      <c r="B6534" t="s">
        <v>1</v>
      </c>
      <c r="C6534" t="s">
        <v>207</v>
      </c>
      <c r="D6534" t="s">
        <v>207</v>
      </c>
      <c r="E6534" t="s">
        <v>621</v>
      </c>
      <c r="F6534" t="s">
        <v>120</v>
      </c>
      <c r="G6534" s="3">
        <v>529976.31999999995</v>
      </c>
      <c r="H6534" s="3" t="str">
        <f>VLOOKUP($A6534&amp;$C6534&amp;$B6534,Mapping!$C:$G,3,0)</f>
        <v>Mass</v>
      </c>
      <c r="I6534" t="str">
        <f>VLOOKUP($A6534&amp;$C6534&amp;$B6534,Mapping!$C:$G,4,0)</f>
        <v>LISTERINE</v>
      </c>
      <c r="J6534" t="str">
        <f t="shared" si="102"/>
        <v>LISTERINE</v>
      </c>
      <c r="K6534" t="str">
        <f>VLOOKUP($A6534&amp;$C6534&amp;$B6534,Mapping!$C:$G,5,0)</f>
        <v>Oral &amp; Topical</v>
      </c>
      <c r="L6534" t="str">
        <f>VLOOKUP(J6534&amp;H6534,Mapping!J:K,2,0)</f>
        <v>Listerine</v>
      </c>
      <c r="M6534" t="str">
        <f>IF(OR(I6534="PIZ BUIN",I6534="LISTERINE"),VLOOKUP(E6534,MAPEO!C:D,2,0)&amp;" "&amp;H6534,VLOOKUP(E6534,MAPEO!C:D,2,0))</f>
        <v>Listerine Mass</v>
      </c>
      <c r="N6534" t="str">
        <f>VLOOKUP(F6534,MD!A:B,2,0)</f>
        <v>YTD 2016</v>
      </c>
    </row>
    <row r="6535" spans="1:14">
      <c r="A6535" t="s">
        <v>133</v>
      </c>
      <c r="B6535" t="s">
        <v>1</v>
      </c>
      <c r="C6535" t="s">
        <v>207</v>
      </c>
      <c r="D6535" t="s">
        <v>207</v>
      </c>
      <c r="E6535" t="s">
        <v>622</v>
      </c>
      <c r="F6535" t="s">
        <v>120</v>
      </c>
      <c r="G6535" s="3">
        <v>61330.83</v>
      </c>
      <c r="H6535" s="3" t="str">
        <f>VLOOKUP($A6535&amp;$C6535&amp;$B6535,Mapping!$C:$G,3,0)</f>
        <v>Mass</v>
      </c>
      <c r="I6535" t="str">
        <f>VLOOKUP($A6535&amp;$C6535&amp;$B6535,Mapping!$C:$G,4,0)</f>
        <v>LISTERINE</v>
      </c>
      <c r="J6535" t="str">
        <f t="shared" si="102"/>
        <v>LISTERINE</v>
      </c>
      <c r="K6535" t="str">
        <f>VLOOKUP($A6535&amp;$C6535&amp;$B6535,Mapping!$C:$G,5,0)</f>
        <v>Oral &amp; Topical</v>
      </c>
      <c r="L6535" t="str">
        <f>VLOOKUP(J6535&amp;H6535,Mapping!J:K,2,0)</f>
        <v>Listerine</v>
      </c>
      <c r="M6535" t="str">
        <f>IF(OR(I6535="PIZ BUIN",I6535="LISTERINE"),VLOOKUP(E6535,MAPEO!C:D,2,0)&amp;" "&amp;H6535,VLOOKUP(E6535,MAPEO!C:D,2,0))</f>
        <v>Listerine Mass</v>
      </c>
      <c r="N6535" t="str">
        <f>VLOOKUP(F6535,MD!A:B,2,0)</f>
        <v>YTD 2016</v>
      </c>
    </row>
    <row r="6536" spans="1:14">
      <c r="A6536" t="s">
        <v>133</v>
      </c>
      <c r="B6536" t="s">
        <v>1</v>
      </c>
      <c r="C6536" t="s">
        <v>207</v>
      </c>
      <c r="D6536" t="s">
        <v>207</v>
      </c>
      <c r="E6536" t="s">
        <v>623</v>
      </c>
      <c r="F6536" t="s">
        <v>120</v>
      </c>
      <c r="G6536" s="3">
        <v>1454.53</v>
      </c>
      <c r="H6536" s="3" t="str">
        <f>VLOOKUP($A6536&amp;$C6536&amp;$B6536,Mapping!$C:$G,3,0)</f>
        <v>Mass</v>
      </c>
      <c r="I6536" t="str">
        <f>VLOOKUP($A6536&amp;$C6536&amp;$B6536,Mapping!$C:$G,4,0)</f>
        <v>LISTERINE</v>
      </c>
      <c r="J6536" t="str">
        <f t="shared" si="102"/>
        <v>LISTERINE</v>
      </c>
      <c r="K6536" t="str">
        <f>VLOOKUP($A6536&amp;$C6536&amp;$B6536,Mapping!$C:$G,5,0)</f>
        <v>Oral &amp; Topical</v>
      </c>
      <c r="L6536" t="str">
        <f>VLOOKUP(J6536&amp;H6536,Mapping!J:K,2,0)</f>
        <v>Listerine</v>
      </c>
      <c r="M6536" t="str">
        <f>IF(OR(I6536="PIZ BUIN",I6536="LISTERINE"),VLOOKUP(E6536,MAPEO!C:D,2,0)&amp;" "&amp;H6536,VLOOKUP(E6536,MAPEO!C:D,2,0))</f>
        <v>Listerine Mass</v>
      </c>
      <c r="N6536" t="str">
        <f>VLOOKUP(F6536,MD!A:B,2,0)</f>
        <v>YTD 2016</v>
      </c>
    </row>
    <row r="6537" spans="1:14">
      <c r="A6537" t="s">
        <v>133</v>
      </c>
      <c r="B6537" t="s">
        <v>1</v>
      </c>
      <c r="C6537" t="s">
        <v>207</v>
      </c>
      <c r="D6537" t="s">
        <v>207</v>
      </c>
      <c r="E6537" t="s">
        <v>624</v>
      </c>
      <c r="F6537" t="s">
        <v>120</v>
      </c>
      <c r="G6537" s="3">
        <v>14131.3</v>
      </c>
      <c r="H6537" s="3" t="str">
        <f>VLOOKUP($A6537&amp;$C6537&amp;$B6537,Mapping!$C:$G,3,0)</f>
        <v>Mass</v>
      </c>
      <c r="I6537" t="str">
        <f>VLOOKUP($A6537&amp;$C6537&amp;$B6537,Mapping!$C:$G,4,0)</f>
        <v>LISTERINE</v>
      </c>
      <c r="J6537" t="str">
        <f t="shared" si="102"/>
        <v>LISTERINE</v>
      </c>
      <c r="K6537" t="str">
        <f>VLOOKUP($A6537&amp;$C6537&amp;$B6537,Mapping!$C:$G,5,0)</f>
        <v>Oral &amp; Topical</v>
      </c>
      <c r="L6537" t="str">
        <f>VLOOKUP(J6537&amp;H6537,Mapping!J:K,2,0)</f>
        <v>Listerine</v>
      </c>
      <c r="M6537" t="str">
        <f>IF(OR(I6537="PIZ BUIN",I6537="LISTERINE"),VLOOKUP(E6537,MAPEO!C:D,2,0)&amp;" "&amp;H6537,VLOOKUP(E6537,MAPEO!C:D,2,0))</f>
        <v>Listerine Mass</v>
      </c>
      <c r="N6537" t="str">
        <f>VLOOKUP(F6537,MD!A:B,2,0)</f>
        <v>YTD 2016</v>
      </c>
    </row>
    <row r="6538" spans="1:14">
      <c r="A6538" t="s">
        <v>133</v>
      </c>
      <c r="B6538" t="s">
        <v>1</v>
      </c>
      <c r="C6538" t="s">
        <v>207</v>
      </c>
      <c r="D6538" t="s">
        <v>207</v>
      </c>
      <c r="E6538" t="s">
        <v>625</v>
      </c>
      <c r="F6538" t="s">
        <v>120</v>
      </c>
      <c r="G6538" s="3">
        <v>100016.34</v>
      </c>
      <c r="H6538" s="3" t="str">
        <f>VLOOKUP($A6538&amp;$C6538&amp;$B6538,Mapping!$C:$G,3,0)</f>
        <v>Mass</v>
      </c>
      <c r="I6538" t="str">
        <f>VLOOKUP($A6538&amp;$C6538&amp;$B6538,Mapping!$C:$G,4,0)</f>
        <v>LISTERINE</v>
      </c>
      <c r="J6538" t="str">
        <f t="shared" si="102"/>
        <v>LISTERINE</v>
      </c>
      <c r="K6538" t="str">
        <f>VLOOKUP($A6538&amp;$C6538&amp;$B6538,Mapping!$C:$G,5,0)</f>
        <v>Oral &amp; Topical</v>
      </c>
      <c r="L6538" t="str">
        <f>VLOOKUP(J6538&amp;H6538,Mapping!J:K,2,0)</f>
        <v>Listerine</v>
      </c>
      <c r="M6538" t="str">
        <f>IF(OR(I6538="PIZ BUIN",I6538="LISTERINE"),VLOOKUP(E6538,MAPEO!C:D,2,0)&amp;" "&amp;H6538,VLOOKUP(E6538,MAPEO!C:D,2,0))</f>
        <v>Listerine Mass</v>
      </c>
      <c r="N6538" t="str">
        <f>VLOOKUP(F6538,MD!A:B,2,0)</f>
        <v>YTD 2016</v>
      </c>
    </row>
    <row r="6539" spans="1:14">
      <c r="A6539" t="s">
        <v>133</v>
      </c>
      <c r="B6539" t="s">
        <v>1</v>
      </c>
      <c r="C6539" t="s">
        <v>207</v>
      </c>
      <c r="D6539" t="s">
        <v>403</v>
      </c>
      <c r="E6539" t="s">
        <v>626</v>
      </c>
      <c r="F6539" t="s">
        <v>120</v>
      </c>
      <c r="G6539" s="3">
        <v>10611.47</v>
      </c>
      <c r="H6539" s="3" t="str">
        <f>VLOOKUP($A6539&amp;$C6539&amp;$B6539,Mapping!$C:$G,3,0)</f>
        <v>Mass</v>
      </c>
      <c r="I6539" t="str">
        <f>VLOOKUP($A6539&amp;$C6539&amp;$B6539,Mapping!$C:$G,4,0)</f>
        <v>LISTERINE</v>
      </c>
      <c r="J6539" t="str">
        <f t="shared" si="102"/>
        <v>LISTERINE KIDS</v>
      </c>
      <c r="K6539" t="str">
        <f>VLOOKUP($A6539&amp;$C6539&amp;$B6539,Mapping!$C:$G,5,0)</f>
        <v>Oral &amp; Topical</v>
      </c>
      <c r="L6539" t="str">
        <f>VLOOKUP(J6539&amp;H6539,Mapping!J:K,2,0)</f>
        <v>Listerine</v>
      </c>
      <c r="M6539" t="str">
        <f>IF(OR(I6539="PIZ BUIN",I6539="LISTERINE"),VLOOKUP(E6539,MAPEO!C:D,2,0)&amp;" "&amp;H6539,VLOOKUP(E6539,MAPEO!C:D,2,0))</f>
        <v>Listerine Mass</v>
      </c>
      <c r="N6539" t="str">
        <f>VLOOKUP(F6539,MD!A:B,2,0)</f>
        <v>YTD 2016</v>
      </c>
    </row>
    <row r="6540" spans="1:14">
      <c r="A6540" t="s">
        <v>133</v>
      </c>
      <c r="B6540" t="s">
        <v>1</v>
      </c>
      <c r="C6540" t="s">
        <v>229</v>
      </c>
      <c r="D6540" t="s">
        <v>404</v>
      </c>
      <c r="E6540" t="s">
        <v>627</v>
      </c>
      <c r="F6540" t="s">
        <v>120</v>
      </c>
      <c r="G6540" s="3">
        <v>19920.71</v>
      </c>
      <c r="H6540" s="3" t="str">
        <f>VLOOKUP($A6540&amp;$C6540&amp;$B6540,Mapping!$C:$G,3,0)</f>
        <v>Mass</v>
      </c>
      <c r="I6540" t="str">
        <f>VLOOKUP($A6540&amp;$C6540&amp;$B6540,Mapping!$C:$G,4,0)</f>
        <v>O.B.</v>
      </c>
      <c r="J6540" t="str">
        <f t="shared" si="102"/>
        <v>APPLICATOR TAMPONS</v>
      </c>
      <c r="K6540" t="str">
        <f>VLOOKUP($A6540&amp;$C6540&amp;$B6540,Mapping!$C:$G,5,0)</f>
        <v>Women Health</v>
      </c>
      <c r="L6540" t="str">
        <f>VLOOKUP(J6540&amp;H6540,Mapping!J:K,2,0)</f>
        <v>O.B. Applicator</v>
      </c>
      <c r="M6540" t="str">
        <f>IF(OR(I6540="PIZ BUIN",I6540="LISTERINE"),VLOOKUP(E6540,MAPEO!C:D,2,0)&amp;" "&amp;H6540,VLOOKUP(E6540,MAPEO!C:D,2,0))</f>
        <v>OB</v>
      </c>
      <c r="N6540" t="str">
        <f>VLOOKUP(F6540,MD!A:B,2,0)</f>
        <v>YTD 2016</v>
      </c>
    </row>
    <row r="6541" spans="1:14">
      <c r="A6541" t="s">
        <v>133</v>
      </c>
      <c r="B6541" t="s">
        <v>1</v>
      </c>
      <c r="C6541" t="s">
        <v>229</v>
      </c>
      <c r="D6541" t="s">
        <v>404</v>
      </c>
      <c r="E6541" t="s">
        <v>628</v>
      </c>
      <c r="F6541" t="s">
        <v>120</v>
      </c>
      <c r="G6541" s="3">
        <v>21309.74</v>
      </c>
      <c r="H6541" s="3" t="str">
        <f>VLOOKUP($A6541&amp;$C6541&amp;$B6541,Mapping!$C:$G,3,0)</f>
        <v>Mass</v>
      </c>
      <c r="I6541" t="str">
        <f>VLOOKUP($A6541&amp;$C6541&amp;$B6541,Mapping!$C:$G,4,0)</f>
        <v>O.B.</v>
      </c>
      <c r="J6541" t="str">
        <f t="shared" si="102"/>
        <v>APPLICATOR TAMPONS</v>
      </c>
      <c r="K6541" t="str">
        <f>VLOOKUP($A6541&amp;$C6541&amp;$B6541,Mapping!$C:$G,5,0)</f>
        <v>Women Health</v>
      </c>
      <c r="L6541" t="str">
        <f>VLOOKUP(J6541&amp;H6541,Mapping!J:K,2,0)</f>
        <v>O.B. Applicator</v>
      </c>
      <c r="M6541" t="str">
        <f>IF(OR(I6541="PIZ BUIN",I6541="LISTERINE"),VLOOKUP(E6541,MAPEO!C:D,2,0)&amp;" "&amp;H6541,VLOOKUP(E6541,MAPEO!C:D,2,0))</f>
        <v>OB</v>
      </c>
      <c r="N6541" t="str">
        <f>VLOOKUP(F6541,MD!A:B,2,0)</f>
        <v>YTD 2016</v>
      </c>
    </row>
    <row r="6542" spans="1:14">
      <c r="A6542" t="s">
        <v>133</v>
      </c>
      <c r="B6542" t="s">
        <v>1</v>
      </c>
      <c r="C6542" t="s">
        <v>229</v>
      </c>
      <c r="D6542" t="s">
        <v>405</v>
      </c>
      <c r="E6542" t="s">
        <v>629</v>
      </c>
      <c r="F6542" t="s">
        <v>120</v>
      </c>
      <c r="G6542" s="3">
        <v>18588.11</v>
      </c>
      <c r="H6542" s="3" t="str">
        <f>VLOOKUP($A6542&amp;$C6542&amp;$B6542,Mapping!$C:$G,3,0)</f>
        <v>Mass</v>
      </c>
      <c r="I6542" t="str">
        <f>VLOOKUP($A6542&amp;$C6542&amp;$B6542,Mapping!$C:$G,4,0)</f>
        <v>O.B.</v>
      </c>
      <c r="J6542" t="str">
        <f t="shared" si="102"/>
        <v>DIGITAL</v>
      </c>
      <c r="K6542" t="str">
        <f>VLOOKUP($A6542&amp;$C6542&amp;$B6542,Mapping!$C:$G,5,0)</f>
        <v>Women Health</v>
      </c>
      <c r="L6542" t="str">
        <f>VLOOKUP(J6542&amp;H6542,Mapping!J:K,2,0)</f>
        <v>O.B. Digital</v>
      </c>
      <c r="M6542" t="str">
        <f>IF(OR(I6542="PIZ BUIN",I6542="LISTERINE"),VLOOKUP(E6542,MAPEO!C:D,2,0)&amp;" "&amp;H6542,VLOOKUP(E6542,MAPEO!C:D,2,0))</f>
        <v>OB</v>
      </c>
      <c r="N6542" t="str">
        <f>VLOOKUP(F6542,MD!A:B,2,0)</f>
        <v>YTD 2016</v>
      </c>
    </row>
    <row r="6543" spans="1:14">
      <c r="A6543" t="s">
        <v>133</v>
      </c>
      <c r="B6543" t="s">
        <v>1</v>
      </c>
      <c r="C6543" t="s">
        <v>229</v>
      </c>
      <c r="D6543" t="s">
        <v>405</v>
      </c>
      <c r="E6543" t="s">
        <v>630</v>
      </c>
      <c r="F6543" t="s">
        <v>120</v>
      </c>
      <c r="G6543" s="3">
        <v>81025.09</v>
      </c>
      <c r="H6543" s="3" t="str">
        <f>VLOOKUP($A6543&amp;$C6543&amp;$B6543,Mapping!$C:$G,3,0)</f>
        <v>Mass</v>
      </c>
      <c r="I6543" t="str">
        <f>VLOOKUP($A6543&amp;$C6543&amp;$B6543,Mapping!$C:$G,4,0)</f>
        <v>O.B.</v>
      </c>
      <c r="J6543" t="str">
        <f t="shared" si="102"/>
        <v>DIGITAL</v>
      </c>
      <c r="K6543" t="str">
        <f>VLOOKUP($A6543&amp;$C6543&amp;$B6543,Mapping!$C:$G,5,0)</f>
        <v>Women Health</v>
      </c>
      <c r="L6543" t="str">
        <f>VLOOKUP(J6543&amp;H6543,Mapping!J:K,2,0)</f>
        <v>O.B. Digital</v>
      </c>
      <c r="M6543" t="str">
        <f>IF(OR(I6543="PIZ BUIN",I6543="LISTERINE"),VLOOKUP(E6543,MAPEO!C:D,2,0)&amp;" "&amp;H6543,VLOOKUP(E6543,MAPEO!C:D,2,0))</f>
        <v>OB</v>
      </c>
      <c r="N6543" t="str">
        <f>VLOOKUP(F6543,MD!A:B,2,0)</f>
        <v>YTD 2016</v>
      </c>
    </row>
    <row r="6544" spans="1:14">
      <c r="A6544" t="s">
        <v>133</v>
      </c>
      <c r="B6544" t="s">
        <v>1</v>
      </c>
      <c r="C6544" t="s">
        <v>229</v>
      </c>
      <c r="D6544" t="s">
        <v>405</v>
      </c>
      <c r="E6544" t="s">
        <v>631</v>
      </c>
      <c r="F6544" t="s">
        <v>120</v>
      </c>
      <c r="G6544" s="3">
        <v>97501.11</v>
      </c>
      <c r="H6544" s="3" t="str">
        <f>VLOOKUP($A6544&amp;$C6544&amp;$B6544,Mapping!$C:$G,3,0)</f>
        <v>Mass</v>
      </c>
      <c r="I6544" t="str">
        <f>VLOOKUP($A6544&amp;$C6544&amp;$B6544,Mapping!$C:$G,4,0)</f>
        <v>O.B.</v>
      </c>
      <c r="J6544" t="str">
        <f t="shared" si="102"/>
        <v>DIGITAL</v>
      </c>
      <c r="K6544" t="str">
        <f>VLOOKUP($A6544&amp;$C6544&amp;$B6544,Mapping!$C:$G,5,0)</f>
        <v>Women Health</v>
      </c>
      <c r="L6544" t="str">
        <f>VLOOKUP(J6544&amp;H6544,Mapping!J:K,2,0)</f>
        <v>O.B. Digital</v>
      </c>
      <c r="M6544" t="str">
        <f>IF(OR(I6544="PIZ BUIN",I6544="LISTERINE"),VLOOKUP(E6544,MAPEO!C:D,2,0)&amp;" "&amp;H6544,VLOOKUP(E6544,MAPEO!C:D,2,0))</f>
        <v>OB</v>
      </c>
      <c r="N6544" t="str">
        <f>VLOOKUP(F6544,MD!A:B,2,0)</f>
        <v>YTD 2016</v>
      </c>
    </row>
    <row r="6545" spans="1:14">
      <c r="A6545" t="s">
        <v>133</v>
      </c>
      <c r="B6545" t="s">
        <v>1</v>
      </c>
      <c r="C6545" t="s">
        <v>229</v>
      </c>
      <c r="D6545" t="s">
        <v>405</v>
      </c>
      <c r="E6545" t="s">
        <v>632</v>
      </c>
      <c r="F6545" t="s">
        <v>120</v>
      </c>
      <c r="G6545" s="3">
        <v>8898.2099999999991</v>
      </c>
      <c r="H6545" s="3" t="str">
        <f>VLOOKUP($A6545&amp;$C6545&amp;$B6545,Mapping!$C:$G,3,0)</f>
        <v>Mass</v>
      </c>
      <c r="I6545" t="str">
        <f>VLOOKUP($A6545&amp;$C6545&amp;$B6545,Mapping!$C:$G,4,0)</f>
        <v>O.B.</v>
      </c>
      <c r="J6545" t="str">
        <f t="shared" si="102"/>
        <v>DIGITAL</v>
      </c>
      <c r="K6545" t="str">
        <f>VLOOKUP($A6545&amp;$C6545&amp;$B6545,Mapping!$C:$G,5,0)</f>
        <v>Women Health</v>
      </c>
      <c r="L6545" t="str">
        <f>VLOOKUP(J6545&amp;H6545,Mapping!J:K,2,0)</f>
        <v>O.B. Digital</v>
      </c>
      <c r="M6545" t="str">
        <f>IF(OR(I6545="PIZ BUIN",I6545="LISTERINE"),VLOOKUP(E6545,MAPEO!C:D,2,0)&amp;" "&amp;H6545,VLOOKUP(E6545,MAPEO!C:D,2,0))</f>
        <v>OB</v>
      </c>
      <c r="N6545" t="str">
        <f>VLOOKUP(F6545,MD!A:B,2,0)</f>
        <v>YTD 2016</v>
      </c>
    </row>
    <row r="6546" spans="1:14">
      <c r="A6546" t="s">
        <v>133</v>
      </c>
      <c r="B6546" t="s">
        <v>1</v>
      </c>
      <c r="C6546" t="s">
        <v>249</v>
      </c>
      <c r="D6546" t="s">
        <v>406</v>
      </c>
      <c r="E6546" t="s">
        <v>406</v>
      </c>
      <c r="F6546" t="s">
        <v>120</v>
      </c>
      <c r="G6546" s="3">
        <v>-85.81</v>
      </c>
      <c r="H6546" s="3" t="str">
        <f>VLOOKUP($A6546&amp;$C6546&amp;$B6546,Mapping!$C:$G,3,0)</f>
        <v>Mass</v>
      </c>
      <c r="I6546" t="str">
        <f>VLOOKUP($A6546&amp;$C6546&amp;$B6546,Mapping!$C:$G,4,0)</f>
        <v>PIZ BUIN</v>
      </c>
      <c r="J6546" t="str">
        <f t="shared" si="102"/>
        <v>PIZ BUIN LIPS</v>
      </c>
      <c r="K6546" t="str">
        <f>VLOOKUP($A6546&amp;$C6546&amp;$B6546,Mapping!$C:$G,5,0)</f>
        <v>Adult Skin Care</v>
      </c>
      <c r="L6546" t="str">
        <f>VLOOKUP(J6546&amp;H6546,Mapping!J:K,2,0)</f>
        <v>Piz Buin Lip Mass</v>
      </c>
      <c r="M6546" t="str">
        <f>IF(OR(I6546="PIZ BUIN",I6546="LISTERINE"),VLOOKUP(E6546,MAPEO!C:D,2,0)&amp;" "&amp;H6546,VLOOKUP(E6546,MAPEO!C:D,2,0))</f>
        <v>Piz Buin Sun Protection Mass</v>
      </c>
      <c r="N6546" t="str">
        <f>VLOOKUP(F6546,MD!A:B,2,0)</f>
        <v>YTD 2016</v>
      </c>
    </row>
    <row r="6547" spans="1:14">
      <c r="A6547" t="s">
        <v>133</v>
      </c>
      <c r="B6547" t="s">
        <v>1</v>
      </c>
      <c r="C6547" t="s">
        <v>249</v>
      </c>
      <c r="D6547" t="s">
        <v>407</v>
      </c>
      <c r="E6547" t="s">
        <v>633</v>
      </c>
      <c r="F6547" t="s">
        <v>120</v>
      </c>
      <c r="G6547" s="3">
        <v>-297.67</v>
      </c>
      <c r="H6547" s="3" t="str">
        <f>VLOOKUP($A6547&amp;$C6547&amp;$B6547,Mapping!$C:$G,3,0)</f>
        <v>Mass</v>
      </c>
      <c r="I6547" t="str">
        <f>VLOOKUP($A6547&amp;$C6547&amp;$B6547,Mapping!$C:$G,4,0)</f>
        <v>PIZ BUIN</v>
      </c>
      <c r="J6547" t="str">
        <f t="shared" si="102"/>
        <v>PIZ BUIN SUN</v>
      </c>
      <c r="K6547" t="str">
        <f>VLOOKUP($A6547&amp;$C6547&amp;$B6547,Mapping!$C:$G,5,0)</f>
        <v>Adult Skin Care</v>
      </c>
      <c r="L6547" t="str">
        <f>VLOOKUP(J6547&amp;H6547,Mapping!J:K,2,0)</f>
        <v>Piz Buin Sun Mass</v>
      </c>
      <c r="M6547" t="str">
        <f>IF(OR(I6547="PIZ BUIN",I6547="LISTERINE"),VLOOKUP(E6547,MAPEO!C:D,2,0)&amp;" "&amp;H6547,VLOOKUP(E6547,MAPEO!C:D,2,0))</f>
        <v>Piz Buin Sun Protection Mass</v>
      </c>
      <c r="N6547" t="str">
        <f>VLOOKUP(F6547,MD!A:B,2,0)</f>
        <v>YTD 2016</v>
      </c>
    </row>
    <row r="6548" spans="1:14">
      <c r="A6548" t="s">
        <v>133</v>
      </c>
      <c r="B6548" t="s">
        <v>1</v>
      </c>
      <c r="C6548" t="s">
        <v>249</v>
      </c>
      <c r="D6548" t="s">
        <v>407</v>
      </c>
      <c r="E6548" t="s">
        <v>634</v>
      </c>
      <c r="F6548" t="s">
        <v>120</v>
      </c>
      <c r="G6548" s="3">
        <v>-720.05</v>
      </c>
      <c r="H6548" s="3" t="str">
        <f>VLOOKUP($A6548&amp;$C6548&amp;$B6548,Mapping!$C:$G,3,0)</f>
        <v>Mass</v>
      </c>
      <c r="I6548" t="str">
        <f>VLOOKUP($A6548&amp;$C6548&amp;$B6548,Mapping!$C:$G,4,0)</f>
        <v>PIZ BUIN</v>
      </c>
      <c r="J6548" t="str">
        <f t="shared" ref="J6548:J6604" si="103">IF(OR(C6548="ROC",C6548="COMPEED"),E6548,D6548)</f>
        <v>PIZ BUIN SUN</v>
      </c>
      <c r="K6548" t="str">
        <f>VLOOKUP($A6548&amp;$C6548&amp;$B6548,Mapping!$C:$G,5,0)</f>
        <v>Adult Skin Care</v>
      </c>
      <c r="L6548" t="str">
        <f>VLOOKUP(J6548&amp;H6548,Mapping!J:K,2,0)</f>
        <v>Piz Buin Sun Mass</v>
      </c>
      <c r="M6548" t="str">
        <f>IF(OR(I6548="PIZ BUIN",I6548="LISTERINE"),VLOOKUP(E6548,MAPEO!C:D,2,0)&amp;" "&amp;H6548,VLOOKUP(E6548,MAPEO!C:D,2,0))</f>
        <v>Piz Buin Sun Protection Mass</v>
      </c>
      <c r="N6548" t="str">
        <f>VLOOKUP(F6548,MD!A:B,2,0)</f>
        <v>YTD 2016</v>
      </c>
    </row>
    <row r="6549" spans="1:14">
      <c r="A6549" t="s">
        <v>133</v>
      </c>
      <c r="B6549" t="s">
        <v>1</v>
      </c>
      <c r="C6549" t="s">
        <v>249</v>
      </c>
      <c r="D6549" t="s">
        <v>407</v>
      </c>
      <c r="E6549" t="s">
        <v>635</v>
      </c>
      <c r="F6549" t="s">
        <v>120</v>
      </c>
      <c r="G6549" s="3">
        <v>-696.73</v>
      </c>
      <c r="H6549" s="3" t="str">
        <f>VLOOKUP($A6549&amp;$C6549&amp;$B6549,Mapping!$C:$G,3,0)</f>
        <v>Mass</v>
      </c>
      <c r="I6549" t="str">
        <f>VLOOKUP($A6549&amp;$C6549&amp;$B6549,Mapping!$C:$G,4,0)</f>
        <v>PIZ BUIN</v>
      </c>
      <c r="J6549" t="str">
        <f t="shared" si="103"/>
        <v>PIZ BUIN SUN</v>
      </c>
      <c r="K6549" t="str">
        <f>VLOOKUP($A6549&amp;$C6549&amp;$B6549,Mapping!$C:$G,5,0)</f>
        <v>Adult Skin Care</v>
      </c>
      <c r="L6549" t="str">
        <f>VLOOKUP(J6549&amp;H6549,Mapping!J:K,2,0)</f>
        <v>Piz Buin Sun Mass</v>
      </c>
      <c r="M6549" t="str">
        <f>IF(OR(I6549="PIZ BUIN",I6549="LISTERINE"),VLOOKUP(E6549,MAPEO!C:D,2,0)&amp;" "&amp;H6549,VLOOKUP(E6549,MAPEO!C:D,2,0))</f>
        <v>Piz Buin Sun Protection Mass</v>
      </c>
      <c r="N6549" t="str">
        <f>VLOOKUP(F6549,MD!A:B,2,0)</f>
        <v>YTD 2016</v>
      </c>
    </row>
    <row r="6550" spans="1:14">
      <c r="A6550" t="s">
        <v>133</v>
      </c>
      <c r="B6550" t="s">
        <v>1</v>
      </c>
      <c r="C6550" t="s">
        <v>249</v>
      </c>
      <c r="D6550" t="s">
        <v>407</v>
      </c>
      <c r="E6550" t="s">
        <v>636</v>
      </c>
      <c r="F6550" t="s">
        <v>120</v>
      </c>
      <c r="G6550" s="3">
        <v>-76.84</v>
      </c>
      <c r="H6550" s="3" t="str">
        <f>VLOOKUP($A6550&amp;$C6550&amp;$B6550,Mapping!$C:$G,3,0)</f>
        <v>Mass</v>
      </c>
      <c r="I6550" t="str">
        <f>VLOOKUP($A6550&amp;$C6550&amp;$B6550,Mapping!$C:$G,4,0)</f>
        <v>PIZ BUIN</v>
      </c>
      <c r="J6550" t="str">
        <f t="shared" si="103"/>
        <v>PIZ BUIN SUN</v>
      </c>
      <c r="K6550" t="str">
        <f>VLOOKUP($A6550&amp;$C6550&amp;$B6550,Mapping!$C:$G,5,0)</f>
        <v>Adult Skin Care</v>
      </c>
      <c r="L6550" t="str">
        <f>VLOOKUP(J6550&amp;H6550,Mapping!J:K,2,0)</f>
        <v>Piz Buin Sun Mass</v>
      </c>
      <c r="M6550" t="str">
        <f>IF(OR(I6550="PIZ BUIN",I6550="LISTERINE"),VLOOKUP(E6550,MAPEO!C:D,2,0)&amp;" "&amp;H6550,VLOOKUP(E6550,MAPEO!C:D,2,0))</f>
        <v>Piz Buin Sun Protection Mass</v>
      </c>
      <c r="N6550" t="str">
        <f>VLOOKUP(F6550,MD!A:B,2,0)</f>
        <v>YTD 2016</v>
      </c>
    </row>
    <row r="6551" spans="1:14">
      <c r="A6551" t="s">
        <v>133</v>
      </c>
      <c r="B6551" t="s">
        <v>1</v>
      </c>
      <c r="C6551" t="s">
        <v>249</v>
      </c>
      <c r="D6551" t="s">
        <v>407</v>
      </c>
      <c r="E6551" t="s">
        <v>637</v>
      </c>
      <c r="F6551" t="s">
        <v>120</v>
      </c>
      <c r="G6551" s="3">
        <v>-798.05</v>
      </c>
      <c r="H6551" s="3" t="str">
        <f>VLOOKUP($A6551&amp;$C6551&amp;$B6551,Mapping!$C:$G,3,0)</f>
        <v>Mass</v>
      </c>
      <c r="I6551" t="str">
        <f>VLOOKUP($A6551&amp;$C6551&amp;$B6551,Mapping!$C:$G,4,0)</f>
        <v>PIZ BUIN</v>
      </c>
      <c r="J6551" t="str">
        <f t="shared" si="103"/>
        <v>PIZ BUIN SUN</v>
      </c>
      <c r="K6551" t="str">
        <f>VLOOKUP($A6551&amp;$C6551&amp;$B6551,Mapping!$C:$G,5,0)</f>
        <v>Adult Skin Care</v>
      </c>
      <c r="L6551" t="str">
        <f>VLOOKUP(J6551&amp;H6551,Mapping!J:K,2,0)</f>
        <v>Piz Buin Sun Mass</v>
      </c>
      <c r="M6551" t="str">
        <f>IF(OR(I6551="PIZ BUIN",I6551="LISTERINE"),VLOOKUP(E6551,MAPEO!C:D,2,0)&amp;" "&amp;H6551,VLOOKUP(E6551,MAPEO!C:D,2,0))</f>
        <v>Piz Buin Sun Protection Mass</v>
      </c>
      <c r="N6551" t="str">
        <f>VLOOKUP(F6551,MD!A:B,2,0)</f>
        <v>YTD 2016</v>
      </c>
    </row>
    <row r="6552" spans="1:14">
      <c r="A6552" t="s">
        <v>133</v>
      </c>
      <c r="B6552" t="s">
        <v>1</v>
      </c>
      <c r="C6552" t="s">
        <v>249</v>
      </c>
      <c r="D6552" t="s">
        <v>407</v>
      </c>
      <c r="E6552" t="s">
        <v>638</v>
      </c>
      <c r="F6552" t="s">
        <v>120</v>
      </c>
      <c r="G6552" s="3">
        <v>-209.91</v>
      </c>
      <c r="H6552" s="3" t="str">
        <f>VLOOKUP($A6552&amp;$C6552&amp;$B6552,Mapping!$C:$G,3,0)</f>
        <v>Mass</v>
      </c>
      <c r="I6552" t="str">
        <f>VLOOKUP($A6552&amp;$C6552&amp;$B6552,Mapping!$C:$G,4,0)</f>
        <v>PIZ BUIN</v>
      </c>
      <c r="J6552" t="str">
        <f t="shared" si="103"/>
        <v>PIZ BUIN SUN</v>
      </c>
      <c r="K6552" t="str">
        <f>VLOOKUP($A6552&amp;$C6552&amp;$B6552,Mapping!$C:$G,5,0)</f>
        <v>Adult Skin Care</v>
      </c>
      <c r="L6552" t="str">
        <f>VLOOKUP(J6552&amp;H6552,Mapping!J:K,2,0)</f>
        <v>Piz Buin Sun Mass</v>
      </c>
      <c r="M6552" t="str">
        <f>IF(OR(I6552="PIZ BUIN",I6552="LISTERINE"),VLOOKUP(E6552,MAPEO!C:D,2,0)&amp;" "&amp;H6552,VLOOKUP(E6552,MAPEO!C:D,2,0))</f>
        <v>Piz Buin Sun Protection Mass</v>
      </c>
      <c r="N6552" t="str">
        <f>VLOOKUP(F6552,MD!A:B,2,0)</f>
        <v>YTD 2016</v>
      </c>
    </row>
    <row r="6553" spans="1:14">
      <c r="A6553" t="s">
        <v>133</v>
      </c>
      <c r="B6553" t="s">
        <v>1</v>
      </c>
      <c r="C6553" t="s">
        <v>249</v>
      </c>
      <c r="D6553" t="s">
        <v>407</v>
      </c>
      <c r="E6553" t="s">
        <v>639</v>
      </c>
      <c r="F6553" t="s">
        <v>120</v>
      </c>
      <c r="G6553" s="3">
        <v>-119.95</v>
      </c>
      <c r="H6553" s="3" t="str">
        <f>VLOOKUP($A6553&amp;$C6553&amp;$B6553,Mapping!$C:$G,3,0)</f>
        <v>Mass</v>
      </c>
      <c r="I6553" t="str">
        <f>VLOOKUP($A6553&amp;$C6553&amp;$B6553,Mapping!$C:$G,4,0)</f>
        <v>PIZ BUIN</v>
      </c>
      <c r="J6553" t="str">
        <f t="shared" si="103"/>
        <v>PIZ BUIN SUN</v>
      </c>
      <c r="K6553" t="str">
        <f>VLOOKUP($A6553&amp;$C6553&amp;$B6553,Mapping!$C:$G,5,0)</f>
        <v>Adult Skin Care</v>
      </c>
      <c r="L6553" t="str">
        <f>VLOOKUP(J6553&amp;H6553,Mapping!J:K,2,0)</f>
        <v>Piz Buin Sun Mass</v>
      </c>
      <c r="M6553" t="str">
        <f>IF(OR(I6553="PIZ BUIN",I6553="LISTERINE"),VLOOKUP(E6553,MAPEO!C:D,2,0)&amp;" "&amp;H6553,VLOOKUP(E6553,MAPEO!C:D,2,0))</f>
        <v>Piz Buin Sun Protection Mass</v>
      </c>
      <c r="N6553" t="str">
        <f>VLOOKUP(F6553,MD!A:B,2,0)</f>
        <v>YTD 2016</v>
      </c>
    </row>
    <row r="6554" spans="1:14">
      <c r="A6554" t="s">
        <v>133</v>
      </c>
      <c r="B6554" t="s">
        <v>0</v>
      </c>
      <c r="C6554" t="s">
        <v>134</v>
      </c>
      <c r="D6554" t="s">
        <v>409</v>
      </c>
      <c r="E6554" t="s">
        <v>409</v>
      </c>
      <c r="F6554" t="s">
        <v>120</v>
      </c>
      <c r="G6554" s="3">
        <v>8675.7000000000007</v>
      </c>
      <c r="H6554" s="3" t="str">
        <f>VLOOKUP($A6554&amp;$C6554&amp;$B6554,Mapping!$C:$G,3,0)</f>
        <v>PHARMA</v>
      </c>
      <c r="I6554" t="str">
        <f>VLOOKUP($A6554&amp;$C6554&amp;$B6554,Mapping!$C:$G,4,0)</f>
        <v>Other OTC</v>
      </c>
      <c r="J6554" t="str">
        <f t="shared" si="103"/>
        <v>ALLERGY COLIRIO</v>
      </c>
      <c r="K6554" t="str">
        <f>VLOOKUP($A6554&amp;$C6554&amp;$B6554,Mapping!$C:$G,5,0)</f>
        <v>OTC</v>
      </c>
      <c r="L6554" t="str">
        <f>VLOOKUP(J6554&amp;H6554,Mapping!J:K,2,0)</f>
        <v>Alergia</v>
      </c>
      <c r="M6554" t="str">
        <f>IF(OR(I6554="PIZ BUIN",I6554="LISTERINE"),VLOOKUP(E6554,MAPEO!C:D,2,0)&amp;" "&amp;H6554,VLOOKUP(E6554,MAPEO!C:D,2,0))</f>
        <v>Reactine</v>
      </c>
      <c r="N6554" t="str">
        <f>VLOOKUP(F6554,MD!A:B,2,0)</f>
        <v>YTD 2016</v>
      </c>
    </row>
    <row r="6555" spans="1:14">
      <c r="A6555" t="s">
        <v>133</v>
      </c>
      <c r="B6555" t="s">
        <v>0</v>
      </c>
      <c r="C6555" t="s">
        <v>134</v>
      </c>
      <c r="D6555" t="s">
        <v>411</v>
      </c>
      <c r="E6555" t="s">
        <v>411</v>
      </c>
      <c r="F6555" t="s">
        <v>120</v>
      </c>
      <c r="G6555" s="3">
        <v>3153.16</v>
      </c>
      <c r="H6555" s="3" t="str">
        <f>VLOOKUP($A6555&amp;$C6555&amp;$B6555,Mapping!$C:$G,3,0)</f>
        <v>PHARMA</v>
      </c>
      <c r="I6555" t="str">
        <f>VLOOKUP($A6555&amp;$C6555&amp;$B6555,Mapping!$C:$G,4,0)</f>
        <v>Other OTC</v>
      </c>
      <c r="J6555" t="str">
        <f t="shared" si="103"/>
        <v>ALLERGY SPRAY</v>
      </c>
      <c r="K6555" t="str">
        <f>VLOOKUP($A6555&amp;$C6555&amp;$B6555,Mapping!$C:$G,5,0)</f>
        <v>OTC</v>
      </c>
      <c r="L6555" t="str">
        <f>VLOOKUP(J6555&amp;H6555,Mapping!J:K,2,0)</f>
        <v>Alergia</v>
      </c>
      <c r="M6555" t="str">
        <f>IF(OR(I6555="PIZ BUIN",I6555="LISTERINE"),VLOOKUP(E6555,MAPEO!C:D,2,0)&amp;" "&amp;H6555,VLOOKUP(E6555,MAPEO!C:D,2,0))</f>
        <v>Reactine</v>
      </c>
      <c r="N6555" t="str">
        <f>VLOOKUP(F6555,MD!A:B,2,0)</f>
        <v>YTD 2016</v>
      </c>
    </row>
    <row r="6556" spans="1:14">
      <c r="A6556" t="s">
        <v>133</v>
      </c>
      <c r="B6556" t="s">
        <v>0</v>
      </c>
      <c r="C6556" t="s">
        <v>134</v>
      </c>
      <c r="D6556" t="s">
        <v>412</v>
      </c>
      <c r="E6556" t="s">
        <v>643</v>
      </c>
      <c r="F6556" t="s">
        <v>120</v>
      </c>
      <c r="G6556" s="3">
        <v>22155.5</v>
      </c>
      <c r="H6556" s="3" t="str">
        <f>VLOOKUP($A6556&amp;$C6556&amp;$B6556,Mapping!$C:$G,3,0)</f>
        <v>PHARMA</v>
      </c>
      <c r="I6556" t="str">
        <f>VLOOKUP($A6556&amp;$C6556&amp;$B6556,Mapping!$C:$G,4,0)</f>
        <v>Other OTC</v>
      </c>
      <c r="J6556" t="str">
        <f t="shared" si="103"/>
        <v>ALLERGY TABS</v>
      </c>
      <c r="K6556" t="str">
        <f>VLOOKUP($A6556&amp;$C6556&amp;$B6556,Mapping!$C:$G,5,0)</f>
        <v>OTC</v>
      </c>
      <c r="L6556" t="str">
        <f>VLOOKUP(J6556&amp;H6556,Mapping!J:K,2,0)</f>
        <v>Alergia</v>
      </c>
      <c r="M6556" t="str">
        <f>IF(OR(I6556="PIZ BUIN",I6556="LISTERINE"),VLOOKUP(E6556,MAPEO!C:D,2,0)&amp;" "&amp;H6556,VLOOKUP(E6556,MAPEO!C:D,2,0))</f>
        <v>Reactine</v>
      </c>
      <c r="N6556" t="str">
        <f>VLOOKUP(F6556,MD!A:B,2,0)</f>
        <v>YTD 2016</v>
      </c>
    </row>
    <row r="6557" spans="1:14">
      <c r="A6557" t="s">
        <v>133</v>
      </c>
      <c r="B6557" t="s">
        <v>0</v>
      </c>
      <c r="C6557" t="s">
        <v>139</v>
      </c>
      <c r="D6557" t="s">
        <v>413</v>
      </c>
      <c r="E6557" t="s">
        <v>413</v>
      </c>
      <c r="F6557" t="s">
        <v>120</v>
      </c>
      <c r="G6557" s="3">
        <v>-14.8</v>
      </c>
      <c r="H6557" s="3" t="str">
        <f>VLOOKUP($A6557&amp;$C6557&amp;$B6557,Mapping!$C:$G,3,0)</f>
        <v>Beauty</v>
      </c>
      <c r="I6557" t="str">
        <f>VLOOKUP($A6557&amp;$C6557&amp;$B6557,Mapping!$C:$G,4,0)</f>
        <v>AVEENO</v>
      </c>
      <c r="J6557" t="str">
        <f t="shared" si="103"/>
        <v>AVEENO ADULT</v>
      </c>
      <c r="K6557" t="str">
        <f>VLOOKUP($A6557&amp;$C6557&amp;$B6557,Mapping!$C:$G,5,0)</f>
        <v>Adult Skin Care</v>
      </c>
      <c r="L6557" t="str">
        <f>VLOOKUP(J6557&amp;H6557,Mapping!J:K,2,0)</f>
        <v>Aveeno</v>
      </c>
      <c r="M6557" t="str">
        <f>IF(OR(I6557="PIZ BUIN",I6557="LISTERINE"),VLOOKUP(E6557,MAPEO!C:D,2,0)&amp;" "&amp;H6557,VLOOKUP(E6557,MAPEO!C:D,2,0))</f>
        <v>Aveeno</v>
      </c>
      <c r="N6557" t="str">
        <f>VLOOKUP(F6557,MD!A:B,2,0)</f>
        <v>YTD 2016</v>
      </c>
    </row>
    <row r="6558" spans="1:14">
      <c r="A6558" t="s">
        <v>133</v>
      </c>
      <c r="B6558" t="s">
        <v>0</v>
      </c>
      <c r="C6558" t="s">
        <v>139</v>
      </c>
      <c r="D6558" t="s">
        <v>414</v>
      </c>
      <c r="E6558" t="s">
        <v>414</v>
      </c>
      <c r="F6558" t="s">
        <v>120</v>
      </c>
      <c r="G6558" s="3">
        <v>-3.82</v>
      </c>
      <c r="H6558" s="3" t="str">
        <f>VLOOKUP($A6558&amp;$C6558&amp;$B6558,Mapping!$C:$G,3,0)</f>
        <v>Beauty</v>
      </c>
      <c r="I6558" t="str">
        <f>VLOOKUP($A6558&amp;$C6558&amp;$B6558,Mapping!$C:$G,4,0)</f>
        <v>AVEENO</v>
      </c>
      <c r="J6558" t="str">
        <f t="shared" si="103"/>
        <v>AVEENO BABY</v>
      </c>
      <c r="K6558" t="str">
        <f>VLOOKUP($A6558&amp;$C6558&amp;$B6558,Mapping!$C:$G,5,0)</f>
        <v>Adult Skin Care</v>
      </c>
      <c r="L6558" t="str">
        <f>VLOOKUP(J6558&amp;H6558,Mapping!J:K,2,0)</f>
        <v>Aveeno</v>
      </c>
      <c r="M6558" t="str">
        <f>IF(OR(I6558="PIZ BUIN",I6558="LISTERINE"),VLOOKUP(E6558,MAPEO!C:D,2,0)&amp;" "&amp;H6558,VLOOKUP(E6558,MAPEO!C:D,2,0))</f>
        <v>Aveeno</v>
      </c>
      <c r="N6558" t="str">
        <f>VLOOKUP(F6558,MD!A:B,2,0)</f>
        <v>YTD 2016</v>
      </c>
    </row>
    <row r="6559" spans="1:14">
      <c r="A6559" t="s">
        <v>133</v>
      </c>
      <c r="B6559" t="s">
        <v>0</v>
      </c>
      <c r="C6559" t="s">
        <v>144</v>
      </c>
      <c r="D6559" t="s">
        <v>415</v>
      </c>
      <c r="E6559" t="s">
        <v>415</v>
      </c>
      <c r="F6559" t="s">
        <v>120</v>
      </c>
      <c r="G6559" s="3">
        <v>-2031.95</v>
      </c>
      <c r="H6559" s="3" t="str">
        <f>VLOOKUP($A6559&amp;$C6559&amp;$B6559,Mapping!$C:$G,3,0)</f>
        <v>PHARMA</v>
      </c>
      <c r="I6559" t="str">
        <f>VLOOKUP($A6559&amp;$C6559&amp;$B6559,Mapping!$C:$G,4,0)</f>
        <v>BE-TOTAL</v>
      </c>
      <c r="J6559" t="str">
        <f t="shared" si="103"/>
        <v>BE-TOTAL ADULTO</v>
      </c>
      <c r="K6559" t="str">
        <f>VLOOKUP($A6559&amp;$C6559&amp;$B6559,Mapping!$C:$G,5,0)</f>
        <v>OTC</v>
      </c>
      <c r="L6559" t="str">
        <f>VLOOKUP(J6559&amp;H6559,Mapping!J:K,2,0)</f>
        <v>Be Total</v>
      </c>
      <c r="M6559" t="str">
        <f>IF(OR(I6559="PIZ BUIN",I6559="LISTERINE"),VLOOKUP(E6559,MAPEO!C:D,2,0)&amp;" "&amp;H6559,VLOOKUP(E6559,MAPEO!C:D,2,0))</f>
        <v>Be total</v>
      </c>
      <c r="N6559" t="str">
        <f>VLOOKUP(F6559,MD!A:B,2,0)</f>
        <v>YTD 2016</v>
      </c>
    </row>
    <row r="6560" spans="1:14">
      <c r="A6560" t="s">
        <v>133</v>
      </c>
      <c r="B6560" t="s">
        <v>0</v>
      </c>
      <c r="C6560" t="s">
        <v>144</v>
      </c>
      <c r="D6560" t="s">
        <v>417</v>
      </c>
      <c r="E6560" t="s">
        <v>417</v>
      </c>
      <c r="F6560" t="s">
        <v>120</v>
      </c>
      <c r="G6560" s="3">
        <v>-965.04</v>
      </c>
      <c r="H6560" s="3" t="str">
        <f>VLOOKUP($A6560&amp;$C6560&amp;$B6560,Mapping!$C:$G,3,0)</f>
        <v>PHARMA</v>
      </c>
      <c r="I6560" t="str">
        <f>VLOOKUP($A6560&amp;$C6560&amp;$B6560,Mapping!$C:$G,4,0)</f>
        <v>BE-TOTAL</v>
      </c>
      <c r="J6560" t="str">
        <f t="shared" si="103"/>
        <v>BE-TOTAL KIDS</v>
      </c>
      <c r="K6560" t="str">
        <f>VLOOKUP($A6560&amp;$C6560&amp;$B6560,Mapping!$C:$G,5,0)</f>
        <v>OTC</v>
      </c>
      <c r="L6560" t="str">
        <f>VLOOKUP(J6560&amp;H6560,Mapping!J:K,2,0)</f>
        <v>Be Total</v>
      </c>
      <c r="M6560" t="str">
        <f>IF(OR(I6560="PIZ BUIN",I6560="LISTERINE"),VLOOKUP(E6560,MAPEO!C:D,2,0)&amp;" "&amp;H6560,VLOOKUP(E6560,MAPEO!C:D,2,0))</f>
        <v>Be total</v>
      </c>
      <c r="N6560" t="str">
        <f>VLOOKUP(F6560,MD!A:B,2,0)</f>
        <v>YTD 2016</v>
      </c>
    </row>
    <row r="6561" spans="1:14">
      <c r="A6561" t="s">
        <v>133</v>
      </c>
      <c r="B6561" t="s">
        <v>0</v>
      </c>
      <c r="C6561" t="s">
        <v>147</v>
      </c>
      <c r="D6561" t="s">
        <v>382</v>
      </c>
      <c r="E6561" t="s">
        <v>382</v>
      </c>
      <c r="F6561" t="s">
        <v>120</v>
      </c>
      <c r="G6561" s="3">
        <v>148.32</v>
      </c>
      <c r="H6561" s="3" t="str">
        <f>VLOOKUP($A6561&amp;$C6561&amp;$B6561,Mapping!$C:$G,3,0)</f>
        <v>PHARMA</v>
      </c>
      <c r="I6561" t="str">
        <f>VLOOKUP($A6561&amp;$C6561&amp;$B6561,Mapping!$C:$G,4,0)</f>
        <v>CAREFREE</v>
      </c>
      <c r="J6561" t="str">
        <f t="shared" si="103"/>
        <v>CAREFREE P.S.</v>
      </c>
      <c r="K6561" t="str">
        <f>VLOOKUP($A6561&amp;$C6561&amp;$B6561,Mapping!$C:$G,5,0)</f>
        <v>Women Health</v>
      </c>
      <c r="L6561" t="str">
        <f>VLOOKUP(J6561&amp;H6561,Mapping!J:K,2,0)</f>
        <v>Carefree OTC</v>
      </c>
      <c r="M6561" t="str">
        <f>IF(OR(I6561="PIZ BUIN",I6561="LISTERINE"),VLOOKUP(E6561,MAPEO!C:D,2,0)&amp;" "&amp;H6561,VLOOKUP(E6561,MAPEO!C:D,2,0))</f>
        <v>Carefree</v>
      </c>
      <c r="N6561" t="str">
        <f>VLOOKUP(F6561,MD!A:B,2,0)</f>
        <v>YTD 2016</v>
      </c>
    </row>
    <row r="6562" spans="1:14">
      <c r="A6562" t="s">
        <v>133</v>
      </c>
      <c r="B6562" t="s">
        <v>0</v>
      </c>
      <c r="C6562" t="s">
        <v>154</v>
      </c>
      <c r="D6562" t="s">
        <v>154</v>
      </c>
      <c r="E6562" t="s">
        <v>560</v>
      </c>
      <c r="F6562" t="s">
        <v>120</v>
      </c>
      <c r="G6562" s="3">
        <v>35.76</v>
      </c>
      <c r="H6562" s="3" t="str">
        <f>VLOOKUP($A6562&amp;$C6562&amp;$B6562,Mapping!$C:$G,3,0)</f>
        <v>PHARMA</v>
      </c>
      <c r="I6562" t="str">
        <f>VLOOKUP($A6562&amp;$C6562&amp;$B6562,Mapping!$C:$G,4,0)</f>
        <v>CLEAN &amp; CLEAR</v>
      </c>
      <c r="J6562" t="str">
        <f t="shared" si="103"/>
        <v>CLEAN &amp; CLEAR</v>
      </c>
      <c r="K6562" t="str">
        <f>VLOOKUP($A6562&amp;$C6562&amp;$B6562,Mapping!$C:$G,5,0)</f>
        <v>Adult Skin Care</v>
      </c>
      <c r="L6562" t="str">
        <f>VLOOKUP(J6562&amp;H6562,Mapping!J:K,2,0)</f>
        <v>Clean &amp; Clear OTC</v>
      </c>
      <c r="M6562" t="str">
        <f>IF(OR(I6562="PIZ BUIN",I6562="LISTERINE"),VLOOKUP(E6562,MAPEO!C:D,2,0)&amp;" "&amp;H6562,VLOOKUP(E6562,MAPEO!C:D,2,0))</f>
        <v>Clean &amp; Clear</v>
      </c>
      <c r="N6562" t="str">
        <f>VLOOKUP(F6562,MD!A:B,2,0)</f>
        <v>YTD 2016</v>
      </c>
    </row>
    <row r="6563" spans="1:14">
      <c r="A6563" t="s">
        <v>133</v>
      </c>
      <c r="B6563" t="s">
        <v>0</v>
      </c>
      <c r="C6563" t="s">
        <v>159</v>
      </c>
      <c r="D6563" t="s">
        <v>418</v>
      </c>
      <c r="E6563" t="s">
        <v>418</v>
      </c>
      <c r="F6563" t="s">
        <v>120</v>
      </c>
      <c r="G6563" s="3">
        <v>-68.58</v>
      </c>
      <c r="H6563" s="3" t="str">
        <f>VLOOKUP($A6563&amp;$C6563&amp;$B6563,Mapping!$C:$G,3,0)</f>
        <v>Beauty</v>
      </c>
      <c r="I6563" t="str">
        <f>VLOOKUP($A6563&amp;$C6563&amp;$B6563,Mapping!$C:$G,4,0)</f>
        <v>COMPEED</v>
      </c>
      <c r="J6563" t="str">
        <f t="shared" si="103"/>
        <v>COMPEED BANDAGES</v>
      </c>
      <c r="K6563" t="str">
        <f>VLOOKUP($A6563&amp;$C6563&amp;$B6563,Mapping!$C:$G,5,0)</f>
        <v>Oral &amp; Topical</v>
      </c>
      <c r="L6563" t="str">
        <f>VLOOKUP(J6563&amp;H6563,Mapping!J:K,2,0)</f>
        <v>Compeed Bandages</v>
      </c>
      <c r="M6563" t="str">
        <f>IF(OR(I6563="PIZ BUIN",I6563="LISTERINE"),VLOOKUP(E6563,MAPEO!C:D,2,0)&amp;" "&amp;H6563,VLOOKUP(E6563,MAPEO!C:D,2,0))</f>
        <v>Compeed Others</v>
      </c>
      <c r="N6563" t="str">
        <f>VLOOKUP(F6563,MD!A:B,2,0)</f>
        <v>YTD 2016</v>
      </c>
    </row>
    <row r="6564" spans="1:14">
      <c r="A6564" t="s">
        <v>133</v>
      </c>
      <c r="B6564" t="s">
        <v>0</v>
      </c>
      <c r="C6564" t="s">
        <v>159</v>
      </c>
      <c r="D6564" t="s">
        <v>419</v>
      </c>
      <c r="E6564" t="s">
        <v>647</v>
      </c>
      <c r="F6564" t="s">
        <v>120</v>
      </c>
      <c r="G6564" s="3">
        <v>24105.19</v>
      </c>
      <c r="H6564" s="3" t="str">
        <f>VLOOKUP($A6564&amp;$C6564&amp;$B6564,Mapping!$C:$G,3,0)</f>
        <v>Beauty</v>
      </c>
      <c r="I6564" t="str">
        <f>VLOOKUP($A6564&amp;$C6564&amp;$B6564,Mapping!$C:$G,4,0)</f>
        <v>COMPEED</v>
      </c>
      <c r="J6564" t="str">
        <f t="shared" si="103"/>
        <v>COMPEED BLISTER EXTREME</v>
      </c>
      <c r="K6564" t="str">
        <f>VLOOKUP($A6564&amp;$C6564&amp;$B6564,Mapping!$C:$G,5,0)</f>
        <v>Oral &amp; Topical</v>
      </c>
      <c r="L6564" t="str">
        <f>VLOOKUP(J6564&amp;H6564,Mapping!J:K,2,0)</f>
        <v>Compeed Blister</v>
      </c>
      <c r="M6564" t="str">
        <f>IF(OR(I6564="PIZ BUIN",I6564="LISTERINE"),VLOOKUP(E6564,MAPEO!C:D,2,0)&amp;" "&amp;H6564,VLOOKUP(E6564,MAPEO!C:D,2,0))</f>
        <v>Compeed Blisters</v>
      </c>
      <c r="N6564" t="str">
        <f>VLOOKUP(F6564,MD!A:B,2,0)</f>
        <v>YTD 2016</v>
      </c>
    </row>
    <row r="6565" spans="1:14">
      <c r="A6565" t="s">
        <v>133</v>
      </c>
      <c r="B6565" t="s">
        <v>0</v>
      </c>
      <c r="C6565" t="s">
        <v>159</v>
      </c>
      <c r="D6565" t="s">
        <v>419</v>
      </c>
      <c r="E6565" t="s">
        <v>648</v>
      </c>
      <c r="F6565" t="s">
        <v>120</v>
      </c>
      <c r="G6565" s="3">
        <v>191616.81</v>
      </c>
      <c r="H6565" s="3" t="str">
        <f>VLOOKUP($A6565&amp;$C6565&amp;$B6565,Mapping!$C:$G,3,0)</f>
        <v>Beauty</v>
      </c>
      <c r="I6565" t="str">
        <f>VLOOKUP($A6565&amp;$C6565&amp;$B6565,Mapping!$C:$G,4,0)</f>
        <v>COMPEED</v>
      </c>
      <c r="J6565" t="str">
        <f t="shared" si="103"/>
        <v>COMPEED BLISTER MED</v>
      </c>
      <c r="K6565" t="str">
        <f>VLOOKUP($A6565&amp;$C6565&amp;$B6565,Mapping!$C:$G,5,0)</f>
        <v>Oral &amp; Topical</v>
      </c>
      <c r="L6565" t="str">
        <f>VLOOKUP(J6565&amp;H6565,Mapping!J:K,2,0)</f>
        <v>Compeed Blister</v>
      </c>
      <c r="M6565" t="str">
        <f>IF(OR(I6565="PIZ BUIN",I6565="LISTERINE"),VLOOKUP(E6565,MAPEO!C:D,2,0)&amp;" "&amp;H6565,VLOOKUP(E6565,MAPEO!C:D,2,0))</f>
        <v>Compeed Blisters</v>
      </c>
      <c r="N6565" t="str">
        <f>VLOOKUP(F6565,MD!A:B,2,0)</f>
        <v>YTD 2016</v>
      </c>
    </row>
    <row r="6566" spans="1:14">
      <c r="A6566" t="s">
        <v>133</v>
      </c>
      <c r="B6566" t="s">
        <v>0</v>
      </c>
      <c r="C6566" t="s">
        <v>159</v>
      </c>
      <c r="D6566" t="s">
        <v>419</v>
      </c>
      <c r="E6566" t="s">
        <v>649</v>
      </c>
      <c r="F6566" t="s">
        <v>120</v>
      </c>
      <c r="G6566" s="3">
        <v>-67.78</v>
      </c>
      <c r="H6566" s="3" t="str">
        <f>VLOOKUP($A6566&amp;$C6566&amp;$B6566,Mapping!$C:$G,3,0)</f>
        <v>Beauty</v>
      </c>
      <c r="I6566" t="str">
        <f>VLOOKUP($A6566&amp;$C6566&amp;$B6566,Mapping!$C:$G,4,0)</f>
        <v>COMPEED</v>
      </c>
      <c r="J6566" t="str">
        <f t="shared" si="103"/>
        <v>COMPEED BLISTER POS</v>
      </c>
      <c r="K6566" t="str">
        <f>VLOOKUP($A6566&amp;$C6566&amp;$B6566,Mapping!$C:$G,5,0)</f>
        <v>Oral &amp; Topical</v>
      </c>
      <c r="L6566" t="str">
        <f>VLOOKUP(J6566&amp;H6566,Mapping!J:K,2,0)</f>
        <v>Compeed Blister</v>
      </c>
      <c r="M6566" t="str">
        <f>IF(OR(I6566="PIZ BUIN",I6566="LISTERINE"),VLOOKUP(E6566,MAPEO!C:D,2,0)&amp;" "&amp;H6566,VLOOKUP(E6566,MAPEO!C:D,2,0))</f>
        <v>Compeed Blisters</v>
      </c>
      <c r="N6566" t="str">
        <f>VLOOKUP(F6566,MD!A:B,2,0)</f>
        <v>YTD 2016</v>
      </c>
    </row>
    <row r="6567" spans="1:14">
      <c r="A6567" t="s">
        <v>133</v>
      </c>
      <c r="B6567" t="s">
        <v>0</v>
      </c>
      <c r="C6567" t="s">
        <v>159</v>
      </c>
      <c r="D6567" t="s">
        <v>419</v>
      </c>
      <c r="E6567" t="s">
        <v>650</v>
      </c>
      <c r="F6567" t="s">
        <v>120</v>
      </c>
      <c r="G6567" s="3">
        <v>36517.53</v>
      </c>
      <c r="H6567" s="3" t="str">
        <f>VLOOKUP($A6567&amp;$C6567&amp;$B6567,Mapping!$C:$G,3,0)</f>
        <v>Beauty</v>
      </c>
      <c r="I6567" t="str">
        <f>VLOOKUP($A6567&amp;$C6567&amp;$B6567,Mapping!$C:$G,4,0)</f>
        <v>COMPEED</v>
      </c>
      <c r="J6567" t="str">
        <f t="shared" si="103"/>
        <v>COMPEED BLISTER SMALL</v>
      </c>
      <c r="K6567" t="str">
        <f>VLOOKUP($A6567&amp;$C6567&amp;$B6567,Mapping!$C:$G,5,0)</f>
        <v>Oral &amp; Topical</v>
      </c>
      <c r="L6567" t="str">
        <f>VLOOKUP(J6567&amp;H6567,Mapping!J:K,2,0)</f>
        <v>Compeed Blister</v>
      </c>
      <c r="M6567" t="str">
        <f>IF(OR(I6567="PIZ BUIN",I6567="LISTERINE"),VLOOKUP(E6567,MAPEO!C:D,2,0)&amp;" "&amp;H6567,VLOOKUP(E6567,MAPEO!C:D,2,0))</f>
        <v>Compeed Blisters</v>
      </c>
      <c r="N6567" t="str">
        <f>VLOOKUP(F6567,MD!A:B,2,0)</f>
        <v>YTD 2016</v>
      </c>
    </row>
    <row r="6568" spans="1:14">
      <c r="A6568" t="s">
        <v>133</v>
      </c>
      <c r="B6568" t="s">
        <v>0</v>
      </c>
      <c r="C6568" t="s">
        <v>159</v>
      </c>
      <c r="D6568" t="s">
        <v>419</v>
      </c>
      <c r="E6568" t="s">
        <v>651</v>
      </c>
      <c r="F6568" t="s">
        <v>120</v>
      </c>
      <c r="G6568" s="3">
        <v>44456.08</v>
      </c>
      <c r="H6568" s="3" t="str">
        <f>VLOOKUP($A6568&amp;$C6568&amp;$B6568,Mapping!$C:$G,3,0)</f>
        <v>Beauty</v>
      </c>
      <c r="I6568" t="str">
        <f>VLOOKUP($A6568&amp;$C6568&amp;$B6568,Mapping!$C:$G,4,0)</f>
        <v>COMPEED</v>
      </c>
      <c r="J6568" t="str">
        <f t="shared" si="103"/>
        <v>COMPEED BLISTER STICK</v>
      </c>
      <c r="K6568" t="str">
        <f>VLOOKUP($A6568&amp;$C6568&amp;$B6568,Mapping!$C:$G,5,0)</f>
        <v>Oral &amp; Topical</v>
      </c>
      <c r="L6568" t="str">
        <f>VLOOKUP(J6568&amp;H6568,Mapping!J:K,2,0)</f>
        <v>Compeed Blister</v>
      </c>
      <c r="M6568" t="str">
        <f>IF(OR(I6568="PIZ BUIN",I6568="LISTERINE"),VLOOKUP(E6568,MAPEO!C:D,2,0)&amp;" "&amp;H6568,VLOOKUP(E6568,MAPEO!C:D,2,0))</f>
        <v>Compeed Blisters</v>
      </c>
      <c r="N6568" t="str">
        <f>VLOOKUP(F6568,MD!A:B,2,0)</f>
        <v>YTD 2016</v>
      </c>
    </row>
    <row r="6569" spans="1:14">
      <c r="A6569" t="s">
        <v>133</v>
      </c>
      <c r="B6569" t="s">
        <v>0</v>
      </c>
      <c r="C6569" t="s">
        <v>159</v>
      </c>
      <c r="D6569" t="s">
        <v>419</v>
      </c>
      <c r="E6569" t="s">
        <v>652</v>
      </c>
      <c r="F6569" t="s">
        <v>120</v>
      </c>
      <c r="G6569" s="3">
        <v>44326.59</v>
      </c>
      <c r="H6569" s="3" t="str">
        <f>VLOOKUP($A6569&amp;$C6569&amp;$B6569,Mapping!$C:$G,3,0)</f>
        <v>Beauty</v>
      </c>
      <c r="I6569" t="str">
        <f>VLOOKUP($A6569&amp;$C6569&amp;$B6569,Mapping!$C:$G,4,0)</f>
        <v>COMPEED</v>
      </c>
      <c r="J6569" t="str">
        <f t="shared" si="103"/>
        <v>COMPEED BLISTER TOES</v>
      </c>
      <c r="K6569" t="str">
        <f>VLOOKUP($A6569&amp;$C6569&amp;$B6569,Mapping!$C:$G,5,0)</f>
        <v>Oral &amp; Topical</v>
      </c>
      <c r="L6569" t="str">
        <f>VLOOKUP(J6569&amp;H6569,Mapping!J:K,2,0)</f>
        <v>Compeed Blister</v>
      </c>
      <c r="M6569" t="str">
        <f>IF(OR(I6569="PIZ BUIN",I6569="LISTERINE"),VLOOKUP(E6569,MAPEO!C:D,2,0)&amp;" "&amp;H6569,VLOOKUP(E6569,MAPEO!C:D,2,0))</f>
        <v>Compeed Blisters</v>
      </c>
      <c r="N6569" t="str">
        <f>VLOOKUP(F6569,MD!A:B,2,0)</f>
        <v>YTD 2016</v>
      </c>
    </row>
    <row r="6570" spans="1:14">
      <c r="A6570" t="s">
        <v>133</v>
      </c>
      <c r="B6570" t="s">
        <v>0</v>
      </c>
      <c r="C6570" t="s">
        <v>159</v>
      </c>
      <c r="D6570" t="s">
        <v>420</v>
      </c>
      <c r="E6570" t="s">
        <v>653</v>
      </c>
      <c r="F6570" t="s">
        <v>120</v>
      </c>
      <c r="G6570" s="3">
        <v>-68.13</v>
      </c>
      <c r="H6570" s="3" t="str">
        <f>VLOOKUP($A6570&amp;$C6570&amp;$B6570,Mapping!$C:$G,3,0)</f>
        <v>Beauty</v>
      </c>
      <c r="I6570" t="str">
        <f>VLOOKUP($A6570&amp;$C6570&amp;$B6570,Mapping!$C:$G,4,0)</f>
        <v>COMPEED</v>
      </c>
      <c r="J6570" t="str">
        <f t="shared" si="103"/>
        <v>COMPEED CORN BIG</v>
      </c>
      <c r="K6570" t="str">
        <f>VLOOKUP($A6570&amp;$C6570&amp;$B6570,Mapping!$C:$G,5,0)</f>
        <v>Oral &amp; Topical</v>
      </c>
      <c r="L6570" t="str">
        <f>VLOOKUP(J6570&amp;H6570,Mapping!J:K,2,0)</f>
        <v>Compeed Corn</v>
      </c>
      <c r="M6570" t="str">
        <f>IF(OR(I6570="PIZ BUIN",I6570="LISTERINE"),VLOOKUP(E6570,MAPEO!C:D,2,0)&amp;" "&amp;H6570,VLOOKUP(E6570,MAPEO!C:D,2,0))</f>
        <v>Compeed Corns</v>
      </c>
      <c r="N6570" t="str">
        <f>VLOOKUP(F6570,MD!A:B,2,0)</f>
        <v>YTD 2016</v>
      </c>
    </row>
    <row r="6571" spans="1:14">
      <c r="A6571" t="s">
        <v>133</v>
      </c>
      <c r="B6571" t="s">
        <v>0</v>
      </c>
      <c r="C6571" t="s">
        <v>159</v>
      </c>
      <c r="D6571" t="s">
        <v>420</v>
      </c>
      <c r="E6571" t="s">
        <v>655</v>
      </c>
      <c r="F6571" t="s">
        <v>120</v>
      </c>
      <c r="G6571" s="3">
        <v>124482.82</v>
      </c>
      <c r="H6571" s="3" t="str">
        <f>VLOOKUP($A6571&amp;$C6571&amp;$B6571,Mapping!$C:$G,3,0)</f>
        <v>Beauty</v>
      </c>
      <c r="I6571" t="str">
        <f>VLOOKUP($A6571&amp;$C6571&amp;$B6571,Mapping!$C:$G,4,0)</f>
        <v>COMPEED</v>
      </c>
      <c r="J6571" t="str">
        <f t="shared" si="103"/>
        <v>COMPEED CORN MEDIUM</v>
      </c>
      <c r="K6571" t="str">
        <f>VLOOKUP($A6571&amp;$C6571&amp;$B6571,Mapping!$C:$G,5,0)</f>
        <v>Oral &amp; Topical</v>
      </c>
      <c r="L6571" t="str">
        <f>VLOOKUP(J6571&amp;H6571,Mapping!J:K,2,0)</f>
        <v>Compeed Corn</v>
      </c>
      <c r="M6571" t="str">
        <f>IF(OR(I6571="PIZ BUIN",I6571="LISTERINE"),VLOOKUP(E6571,MAPEO!C:D,2,0)&amp;" "&amp;H6571,VLOOKUP(E6571,MAPEO!C:D,2,0))</f>
        <v>Compeed Corns</v>
      </c>
      <c r="N6571" t="str">
        <f>VLOOKUP(F6571,MD!A:B,2,0)</f>
        <v>YTD 2016</v>
      </c>
    </row>
    <row r="6572" spans="1:14">
      <c r="A6572" t="s">
        <v>133</v>
      </c>
      <c r="B6572" t="s">
        <v>0</v>
      </c>
      <c r="C6572" t="s">
        <v>159</v>
      </c>
      <c r="D6572" t="s">
        <v>420</v>
      </c>
      <c r="E6572" t="s">
        <v>656</v>
      </c>
      <c r="F6572" t="s">
        <v>120</v>
      </c>
      <c r="G6572" s="3">
        <v>14763.84</v>
      </c>
      <c r="H6572" s="3" t="str">
        <f>VLOOKUP($A6572&amp;$C6572&amp;$B6572,Mapping!$C:$G,3,0)</f>
        <v>Beauty</v>
      </c>
      <c r="I6572" t="str">
        <f>VLOOKUP($A6572&amp;$C6572&amp;$B6572,Mapping!$C:$G,4,0)</f>
        <v>COMPEED</v>
      </c>
      <c r="J6572" t="str">
        <f t="shared" si="103"/>
        <v>COMPEED CORN TOES</v>
      </c>
      <c r="K6572" t="str">
        <f>VLOOKUP($A6572&amp;$C6572&amp;$B6572,Mapping!$C:$G,5,0)</f>
        <v>Oral &amp; Topical</v>
      </c>
      <c r="L6572" t="str">
        <f>VLOOKUP(J6572&amp;H6572,Mapping!J:K,2,0)</f>
        <v>Compeed Corn</v>
      </c>
      <c r="M6572" t="str">
        <f>IF(OR(I6572="PIZ BUIN",I6572="LISTERINE"),VLOOKUP(E6572,MAPEO!C:D,2,0)&amp;" "&amp;H6572,VLOOKUP(E6572,MAPEO!C:D,2,0))</f>
        <v>Compeed Corns</v>
      </c>
      <c r="N6572" t="str">
        <f>VLOOKUP(F6572,MD!A:B,2,0)</f>
        <v>YTD 2016</v>
      </c>
    </row>
    <row r="6573" spans="1:14">
      <c r="A6573" t="s">
        <v>133</v>
      </c>
      <c r="B6573" t="s">
        <v>0</v>
      </c>
      <c r="C6573" t="s">
        <v>159</v>
      </c>
      <c r="D6573" t="s">
        <v>422</v>
      </c>
      <c r="E6573" t="s">
        <v>422</v>
      </c>
      <c r="F6573" t="s">
        <v>120</v>
      </c>
      <c r="G6573" s="3">
        <v>89254.29</v>
      </c>
      <c r="H6573" s="3" t="str">
        <f>VLOOKUP($A6573&amp;$C6573&amp;$B6573,Mapping!$C:$G,3,0)</f>
        <v>Beauty</v>
      </c>
      <c r="I6573" t="str">
        <f>VLOOKUP($A6573&amp;$C6573&amp;$B6573,Mapping!$C:$G,4,0)</f>
        <v>COMPEED</v>
      </c>
      <c r="J6573" t="str">
        <f t="shared" si="103"/>
        <v>COMPEED LIP CARE</v>
      </c>
      <c r="K6573" t="str">
        <f>VLOOKUP($A6573&amp;$C6573&amp;$B6573,Mapping!$C:$G,5,0)</f>
        <v>Oral &amp; Topical</v>
      </c>
      <c r="L6573" t="str">
        <f>VLOOKUP(J6573&amp;H6573,Mapping!J:K,2,0)</f>
        <v>Compeed Lip Care</v>
      </c>
      <c r="M6573" t="str">
        <f>IF(OR(I6573="PIZ BUIN",I6573="LISTERINE"),VLOOKUP(E6573,MAPEO!C:D,2,0)&amp;" "&amp;H6573,VLOOKUP(E6573,MAPEO!C:D,2,0))</f>
        <v>Compeed Anti-viral Lip Care</v>
      </c>
      <c r="N6573" t="str">
        <f>VLOOKUP(F6573,MD!A:B,2,0)</f>
        <v>YTD 2016</v>
      </c>
    </row>
    <row r="6574" spans="1:14">
      <c r="A6574" t="s">
        <v>133</v>
      </c>
      <c r="B6574" t="s">
        <v>0</v>
      </c>
      <c r="C6574" t="s">
        <v>159</v>
      </c>
      <c r="D6574" t="s">
        <v>422</v>
      </c>
      <c r="E6574" t="s">
        <v>658</v>
      </c>
      <c r="F6574" t="s">
        <v>120</v>
      </c>
      <c r="G6574" s="3">
        <v>-7.72</v>
      </c>
      <c r="H6574" s="3" t="str">
        <f>VLOOKUP($A6574&amp;$C6574&amp;$B6574,Mapping!$C:$G,3,0)</f>
        <v>Beauty</v>
      </c>
      <c r="I6574" t="str">
        <f>VLOOKUP($A6574&amp;$C6574&amp;$B6574,Mapping!$C:$G,4,0)</f>
        <v>COMPEED</v>
      </c>
      <c r="J6574" t="str">
        <f t="shared" si="103"/>
        <v>COMPEED LIP CARE NOCHE</v>
      </c>
      <c r="K6574" t="str">
        <f>VLOOKUP($A6574&amp;$C6574&amp;$B6574,Mapping!$C:$G,5,0)</f>
        <v>Oral &amp; Topical</v>
      </c>
      <c r="L6574" t="str">
        <f>VLOOKUP(J6574&amp;H6574,Mapping!J:K,2,0)</f>
        <v>Compeed Lip Care</v>
      </c>
      <c r="M6574" t="str">
        <f>IF(OR(I6574="PIZ BUIN",I6574="LISTERINE"),VLOOKUP(E6574,MAPEO!C:D,2,0)&amp;" "&amp;H6574,VLOOKUP(E6574,MAPEO!C:D,2,0))</f>
        <v>Compeed Anti-viral Lip Care</v>
      </c>
      <c r="N6574" t="str">
        <f>VLOOKUP(F6574,MD!A:B,2,0)</f>
        <v>YTD 2016</v>
      </c>
    </row>
    <row r="6575" spans="1:14">
      <c r="A6575" t="s">
        <v>133</v>
      </c>
      <c r="B6575" t="s">
        <v>0</v>
      </c>
      <c r="C6575" t="s">
        <v>159</v>
      </c>
      <c r="D6575" t="s">
        <v>423</v>
      </c>
      <c r="E6575" t="s">
        <v>659</v>
      </c>
      <c r="F6575" t="s">
        <v>120</v>
      </c>
      <c r="G6575" s="3">
        <v>-15.7</v>
      </c>
      <c r="H6575" s="3" t="str">
        <f>VLOOKUP($A6575&amp;$C6575&amp;$B6575,Mapping!$C:$G,3,0)</f>
        <v>Beauty</v>
      </c>
      <c r="I6575" t="str">
        <f>VLOOKUP($A6575&amp;$C6575&amp;$B6575,Mapping!$C:$G,4,0)</f>
        <v>COMPEED</v>
      </c>
      <c r="J6575" t="str">
        <f t="shared" si="103"/>
        <v>COMPEED PLANTILLAS</v>
      </c>
      <c r="K6575" t="str">
        <f>VLOOKUP($A6575&amp;$C6575&amp;$B6575,Mapping!$C:$G,5,0)</f>
        <v>Oral &amp; Topical</v>
      </c>
      <c r="L6575" t="str">
        <f>VLOOKUP(J6575&amp;H6575,Mapping!J:K,2,0)</f>
        <v>Other Compeed Foot Care</v>
      </c>
      <c r="M6575" t="str">
        <f>IF(OR(I6575="PIZ BUIN",I6575="LISTERINE"),VLOOKUP(E6575,MAPEO!C:D,2,0)&amp;" "&amp;H6575,VLOOKUP(E6575,MAPEO!C:D,2,0))</f>
        <v>Compeed Others</v>
      </c>
      <c r="N6575" t="str">
        <f>VLOOKUP(F6575,MD!A:B,2,0)</f>
        <v>YTD 2016</v>
      </c>
    </row>
    <row r="6576" spans="1:14">
      <c r="A6576" t="s">
        <v>133</v>
      </c>
      <c r="B6576" t="s">
        <v>0</v>
      </c>
      <c r="C6576" t="s">
        <v>159</v>
      </c>
      <c r="D6576" t="s">
        <v>423</v>
      </c>
      <c r="E6576" t="s">
        <v>660</v>
      </c>
      <c r="F6576" t="s">
        <v>120</v>
      </c>
      <c r="G6576" s="3">
        <v>-45.38</v>
      </c>
      <c r="H6576" s="3" t="str">
        <f>VLOOKUP($A6576&amp;$C6576&amp;$B6576,Mapping!$C:$G,3,0)</f>
        <v>Beauty</v>
      </c>
      <c r="I6576" t="str">
        <f>VLOOKUP($A6576&amp;$C6576&amp;$B6576,Mapping!$C:$G,4,0)</f>
        <v>COMPEED</v>
      </c>
      <c r="J6576" t="str">
        <f t="shared" si="103"/>
        <v>CREMA PIES</v>
      </c>
      <c r="K6576" t="str">
        <f>VLOOKUP($A6576&amp;$C6576&amp;$B6576,Mapping!$C:$G,5,0)</f>
        <v>Oral &amp; Topical</v>
      </c>
      <c r="L6576" t="str">
        <f>VLOOKUP(J6576&amp;H6576,Mapping!J:K,2,0)</f>
        <v>Other Compeed Foot Care</v>
      </c>
      <c r="M6576" t="str">
        <f>IF(OR(I6576="PIZ BUIN",I6576="LISTERINE"),VLOOKUP(E6576,MAPEO!C:D,2,0)&amp;" "&amp;H6576,VLOOKUP(E6576,MAPEO!C:D,2,0))</f>
        <v>Compeed Others</v>
      </c>
      <c r="N6576" t="str">
        <f>VLOOKUP(F6576,MD!A:B,2,0)</f>
        <v>YTD 2016</v>
      </c>
    </row>
    <row r="6577" spans="1:14">
      <c r="A6577" t="s">
        <v>133</v>
      </c>
      <c r="B6577" t="s">
        <v>0</v>
      </c>
      <c r="C6577" t="s">
        <v>159</v>
      </c>
      <c r="D6577" t="s">
        <v>423</v>
      </c>
      <c r="E6577" t="s">
        <v>661</v>
      </c>
      <c r="F6577" t="s">
        <v>120</v>
      </c>
      <c r="G6577" s="3">
        <v>26325.54</v>
      </c>
      <c r="H6577" s="3" t="str">
        <f>VLOOKUP($A6577&amp;$C6577&amp;$B6577,Mapping!$C:$G,3,0)</f>
        <v>Beauty</v>
      </c>
      <c r="I6577" t="str">
        <f>VLOOKUP($A6577&amp;$C6577&amp;$B6577,Mapping!$C:$G,4,0)</f>
        <v>COMPEED</v>
      </c>
      <c r="J6577" t="str">
        <f t="shared" si="103"/>
        <v>DUREZAS</v>
      </c>
      <c r="K6577" t="str">
        <f>VLOOKUP($A6577&amp;$C6577&amp;$B6577,Mapping!$C:$G,5,0)</f>
        <v>Oral &amp; Topical</v>
      </c>
      <c r="L6577" t="str">
        <f>VLOOKUP(J6577&amp;H6577,Mapping!J:K,2,0)</f>
        <v>Compeed Callous</v>
      </c>
      <c r="M6577" t="str">
        <f>IF(OR(I6577="PIZ BUIN",I6577="LISTERINE"),VLOOKUP(E6577,MAPEO!C:D,2,0)&amp;" "&amp;H6577,VLOOKUP(E6577,MAPEO!C:D,2,0))</f>
        <v>Compeed Callous</v>
      </c>
      <c r="N6577" t="str">
        <f>VLOOKUP(F6577,MD!A:B,2,0)</f>
        <v>YTD 2016</v>
      </c>
    </row>
    <row r="6578" spans="1:14">
      <c r="A6578" t="s">
        <v>133</v>
      </c>
      <c r="B6578" t="s">
        <v>0</v>
      </c>
      <c r="C6578" t="s">
        <v>159</v>
      </c>
      <c r="D6578" t="s">
        <v>423</v>
      </c>
      <c r="E6578" t="s">
        <v>662</v>
      </c>
      <c r="F6578" t="s">
        <v>120</v>
      </c>
      <c r="G6578" s="3">
        <v>17608.34</v>
      </c>
      <c r="H6578" s="3" t="str">
        <f>VLOOKUP($A6578&amp;$C6578&amp;$B6578,Mapping!$C:$G,3,0)</f>
        <v>Beauty</v>
      </c>
      <c r="I6578" t="str">
        <f>VLOOKUP($A6578&amp;$C6578&amp;$B6578,Mapping!$C:$G,4,0)</f>
        <v>COMPEED</v>
      </c>
      <c r="J6578" t="str">
        <f t="shared" si="103"/>
        <v>OTHER COMPEED FOOT CARE BUNION</v>
      </c>
      <c r="K6578" t="str">
        <f>VLOOKUP($A6578&amp;$C6578&amp;$B6578,Mapping!$C:$G,5,0)</f>
        <v>Oral &amp; Topical</v>
      </c>
      <c r="L6578" t="str">
        <f>VLOOKUP(J6578&amp;H6578,Mapping!J:K,2,0)</f>
        <v>Compeed Bunions</v>
      </c>
      <c r="M6578" t="str">
        <f>IF(OR(I6578="PIZ BUIN",I6578="LISTERINE"),VLOOKUP(E6578,MAPEO!C:D,2,0)&amp;" "&amp;H6578,VLOOKUP(E6578,MAPEO!C:D,2,0))</f>
        <v>Compeed Bunions</v>
      </c>
      <c r="N6578" t="str">
        <f>VLOOKUP(F6578,MD!A:B,2,0)</f>
        <v>YTD 2016</v>
      </c>
    </row>
    <row r="6579" spans="1:14">
      <c r="A6579" t="s">
        <v>133</v>
      </c>
      <c r="B6579" t="s">
        <v>0</v>
      </c>
      <c r="C6579" t="s">
        <v>159</v>
      </c>
      <c r="D6579" t="s">
        <v>423</v>
      </c>
      <c r="E6579" t="s">
        <v>663</v>
      </c>
      <c r="F6579" t="s">
        <v>120</v>
      </c>
      <c r="G6579" s="3">
        <v>-307.27</v>
      </c>
      <c r="H6579" s="3" t="str">
        <f>VLOOKUP($A6579&amp;$C6579&amp;$B6579,Mapping!$C:$G,3,0)</f>
        <v>Beauty</v>
      </c>
      <c r="I6579" t="str">
        <f>VLOOKUP($A6579&amp;$C6579&amp;$B6579,Mapping!$C:$G,4,0)</f>
        <v>COMPEED</v>
      </c>
      <c r="J6579" t="str">
        <f t="shared" si="103"/>
        <v>OTHER COMPEED FOOT CARE CRACK</v>
      </c>
      <c r="K6579" t="str">
        <f>VLOOKUP($A6579&amp;$C6579&amp;$B6579,Mapping!$C:$G,5,0)</f>
        <v>Oral &amp; Topical</v>
      </c>
      <c r="L6579" t="str">
        <f>VLOOKUP(J6579&amp;H6579,Mapping!J:K,2,0)</f>
        <v>Other Compeed Foot Care</v>
      </c>
      <c r="M6579" t="str">
        <f>IF(OR(I6579="PIZ BUIN",I6579="LISTERINE"),VLOOKUP(E6579,MAPEO!C:D,2,0)&amp;" "&amp;H6579,VLOOKUP(E6579,MAPEO!C:D,2,0))</f>
        <v>Compeed Others</v>
      </c>
      <c r="N6579" t="str">
        <f>VLOOKUP(F6579,MD!A:B,2,0)</f>
        <v>YTD 2016</v>
      </c>
    </row>
    <row r="6580" spans="1:14">
      <c r="A6580" t="s">
        <v>133</v>
      </c>
      <c r="B6580" t="s">
        <v>0</v>
      </c>
      <c r="C6580" t="s">
        <v>163</v>
      </c>
      <c r="D6580" t="s">
        <v>163</v>
      </c>
      <c r="E6580" t="s">
        <v>163</v>
      </c>
      <c r="F6580" t="s">
        <v>120</v>
      </c>
      <c r="G6580" s="3">
        <v>12215.21</v>
      </c>
      <c r="H6580" s="3" t="str">
        <f>VLOOKUP($A6580&amp;$C6580&amp;$B6580,Mapping!$C:$G,3,0)</f>
        <v>PHARMA</v>
      </c>
      <c r="I6580" t="str">
        <f>VLOOKUP($A6580&amp;$C6580&amp;$B6580,Mapping!$C:$G,4,0)</f>
        <v>DOCTRIL</v>
      </c>
      <c r="J6580" t="str">
        <f t="shared" si="103"/>
        <v>DOCTRIL</v>
      </c>
      <c r="K6580" t="str">
        <f>VLOOKUP($A6580&amp;$C6580&amp;$B6580,Mapping!$C:$G,5,0)</f>
        <v>OTC</v>
      </c>
      <c r="L6580" t="str">
        <f>VLOOKUP(J6580&amp;H6580,Mapping!J:K,2,0)</f>
        <v>Doctril</v>
      </c>
      <c r="M6580" t="str">
        <f>IF(OR(I6580="PIZ BUIN",I6580="LISTERINE"),VLOOKUP(E6580,MAPEO!C:D,2,0)&amp;" "&amp;H6580,VLOOKUP(E6580,MAPEO!C:D,2,0))</f>
        <v>Doctril</v>
      </c>
      <c r="N6580" t="str">
        <f>VLOOKUP(F6580,MD!A:B,2,0)</f>
        <v>YTD 2016</v>
      </c>
    </row>
    <row r="6581" spans="1:14">
      <c r="A6581" t="s">
        <v>133</v>
      </c>
      <c r="B6581" t="s">
        <v>0</v>
      </c>
      <c r="C6581" t="s">
        <v>169</v>
      </c>
      <c r="D6581" t="s">
        <v>424</v>
      </c>
      <c r="E6581" t="s">
        <v>424</v>
      </c>
      <c r="F6581" t="s">
        <v>120</v>
      </c>
      <c r="G6581" s="3">
        <v>455211.52000000002</v>
      </c>
      <c r="H6581" s="3" t="str">
        <f>VLOOKUP($A6581&amp;$C6581&amp;$B6581,Mapping!$C:$G,3,0)</f>
        <v>PHARMA</v>
      </c>
      <c r="I6581" t="str">
        <f>VLOOKUP($A6581&amp;$C6581&amp;$B6581,Mapping!$C:$G,4,0)</f>
        <v>FRENADOL</v>
      </c>
      <c r="J6581" t="str">
        <f t="shared" si="103"/>
        <v>FRENADOL COMPLEX</v>
      </c>
      <c r="K6581" t="str">
        <f>VLOOKUP($A6581&amp;$C6581&amp;$B6581,Mapping!$C:$G,5,0)</f>
        <v>OTC</v>
      </c>
      <c r="L6581" t="str">
        <f>VLOOKUP(J6581&amp;H6581,Mapping!J:K,2,0)</f>
        <v>Frenadol Complex</v>
      </c>
      <c r="M6581" t="str">
        <f>IF(OR(I6581="PIZ BUIN",I6581="LISTERINE"),VLOOKUP(E6581,MAPEO!C:D,2,0)&amp;" "&amp;H6581,VLOOKUP(E6581,MAPEO!C:D,2,0))</f>
        <v>Frenadol</v>
      </c>
      <c r="N6581" t="str">
        <f>VLOOKUP(F6581,MD!A:B,2,0)</f>
        <v>YTD 2016</v>
      </c>
    </row>
    <row r="6582" spans="1:14">
      <c r="A6582" t="s">
        <v>133</v>
      </c>
      <c r="B6582" t="s">
        <v>0</v>
      </c>
      <c r="C6582" t="s">
        <v>169</v>
      </c>
      <c r="D6582" t="s">
        <v>425</v>
      </c>
      <c r="E6582" t="s">
        <v>425</v>
      </c>
      <c r="F6582" t="s">
        <v>120</v>
      </c>
      <c r="G6582" s="3">
        <v>146527.46</v>
      </c>
      <c r="H6582" s="3" t="str">
        <f>VLOOKUP($A6582&amp;$C6582&amp;$B6582,Mapping!$C:$G,3,0)</f>
        <v>PHARMA</v>
      </c>
      <c r="I6582" t="str">
        <f>VLOOKUP($A6582&amp;$C6582&amp;$B6582,Mapping!$C:$G,4,0)</f>
        <v>FRENADOL</v>
      </c>
      <c r="J6582" t="str">
        <f t="shared" si="103"/>
        <v>FRENADOL DESCONGESTIVO</v>
      </c>
      <c r="K6582" t="str">
        <f>VLOOKUP($A6582&amp;$C6582&amp;$B6582,Mapping!$C:$G,5,0)</f>
        <v>OTC</v>
      </c>
      <c r="L6582" t="str">
        <f>VLOOKUP(J6582&amp;H6582,Mapping!J:K,2,0)</f>
        <v>Frenadol PS</v>
      </c>
      <c r="M6582" t="str">
        <f>IF(OR(I6582="PIZ BUIN",I6582="LISTERINE"),VLOOKUP(E6582,MAPEO!C:D,2,0)&amp;" "&amp;H6582,VLOOKUP(E6582,MAPEO!C:D,2,0))</f>
        <v>Frenadol</v>
      </c>
      <c r="N6582" t="str">
        <f>VLOOKUP(F6582,MD!A:B,2,0)</f>
        <v>YTD 2016</v>
      </c>
    </row>
    <row r="6583" spans="1:14">
      <c r="A6583" t="s">
        <v>133</v>
      </c>
      <c r="B6583" t="s">
        <v>0</v>
      </c>
      <c r="C6583" t="s">
        <v>169</v>
      </c>
      <c r="D6583" t="s">
        <v>426</v>
      </c>
      <c r="E6583" t="s">
        <v>426</v>
      </c>
      <c r="F6583" t="s">
        <v>120</v>
      </c>
      <c r="G6583" s="3">
        <v>6133.4</v>
      </c>
      <c r="H6583" s="3" t="str">
        <f>VLOOKUP($A6583&amp;$C6583&amp;$B6583,Mapping!$C:$G,3,0)</f>
        <v>PHARMA</v>
      </c>
      <c r="I6583" t="str">
        <f>VLOOKUP($A6583&amp;$C6583&amp;$B6583,Mapping!$C:$G,4,0)</f>
        <v>FRENADOL</v>
      </c>
      <c r="J6583" t="str">
        <f t="shared" si="103"/>
        <v>FRENADOL EFERVERSCENTE</v>
      </c>
      <c r="K6583" t="str">
        <f>VLOOKUP($A6583&amp;$C6583&amp;$B6583,Mapping!$C:$G,5,0)</f>
        <v>OTC</v>
      </c>
      <c r="L6583" t="str">
        <f>VLOOKUP(J6583&amp;H6583,Mapping!J:K,2,0)</f>
        <v>Frenadol Others</v>
      </c>
      <c r="M6583" t="str">
        <f>IF(OR(I6583="PIZ BUIN",I6583="LISTERINE"),VLOOKUP(E6583,MAPEO!C:D,2,0)&amp;" "&amp;H6583,VLOOKUP(E6583,MAPEO!C:D,2,0))</f>
        <v>Frenadol</v>
      </c>
      <c r="N6583" t="str">
        <f>VLOOKUP(F6583,MD!A:B,2,0)</f>
        <v>YTD 2016</v>
      </c>
    </row>
    <row r="6584" spans="1:14">
      <c r="A6584" t="s">
        <v>133</v>
      </c>
      <c r="B6584" t="s">
        <v>0</v>
      </c>
      <c r="C6584" t="s">
        <v>169</v>
      </c>
      <c r="D6584" t="s">
        <v>427</v>
      </c>
      <c r="E6584" t="s">
        <v>427</v>
      </c>
      <c r="F6584" t="s">
        <v>120</v>
      </c>
      <c r="G6584" s="3">
        <v>56598.36</v>
      </c>
      <c r="H6584" s="3" t="str">
        <f>VLOOKUP($A6584&amp;$C6584&amp;$B6584,Mapping!$C:$G,3,0)</f>
        <v>PHARMA</v>
      </c>
      <c r="I6584" t="str">
        <f>VLOOKUP($A6584&amp;$C6584&amp;$B6584,Mapping!$C:$G,4,0)</f>
        <v>FRENADOL</v>
      </c>
      <c r="J6584" t="str">
        <f t="shared" si="103"/>
        <v>FRENADOL FORTE</v>
      </c>
      <c r="K6584" t="str">
        <f>VLOOKUP($A6584&amp;$C6584&amp;$B6584,Mapping!$C:$G,5,0)</f>
        <v>OTC</v>
      </c>
      <c r="L6584" t="str">
        <f>VLOOKUP(J6584&amp;H6584,Mapping!J:K,2,0)</f>
        <v>Frenadol Others</v>
      </c>
      <c r="M6584" t="str">
        <f>IF(OR(I6584="PIZ BUIN",I6584="LISTERINE"),VLOOKUP(E6584,MAPEO!C:D,2,0)&amp;" "&amp;H6584,VLOOKUP(E6584,MAPEO!C:D,2,0))</f>
        <v>Frenadol</v>
      </c>
      <c r="N6584" t="str">
        <f>VLOOKUP(F6584,MD!A:B,2,0)</f>
        <v>YTD 2016</v>
      </c>
    </row>
    <row r="6585" spans="1:14">
      <c r="A6585" t="s">
        <v>133</v>
      </c>
      <c r="B6585" t="s">
        <v>0</v>
      </c>
      <c r="C6585" t="s">
        <v>169</v>
      </c>
      <c r="D6585" t="s">
        <v>428</v>
      </c>
      <c r="E6585" t="s">
        <v>428</v>
      </c>
      <c r="F6585" t="s">
        <v>120</v>
      </c>
      <c r="G6585" s="3">
        <v>-1438.68</v>
      </c>
      <c r="H6585" s="3" t="str">
        <f>VLOOKUP($A6585&amp;$C6585&amp;$B6585,Mapping!$C:$G,3,0)</f>
        <v>PHARMA</v>
      </c>
      <c r="I6585" t="str">
        <f>VLOOKUP($A6585&amp;$C6585&amp;$B6585,Mapping!$C:$G,4,0)</f>
        <v>FRENADOL</v>
      </c>
      <c r="J6585" t="str">
        <f t="shared" si="103"/>
        <v>FRENADOL HOT LEMON</v>
      </c>
      <c r="K6585" t="str">
        <f>VLOOKUP($A6585&amp;$C6585&amp;$B6585,Mapping!$C:$G,5,0)</f>
        <v>OTC</v>
      </c>
      <c r="L6585" t="str">
        <f>VLOOKUP(J6585&amp;H6585,Mapping!J:K,2,0)</f>
        <v>Frenadol Others</v>
      </c>
      <c r="M6585" t="str">
        <f>IF(OR(I6585="PIZ BUIN",I6585="LISTERINE"),VLOOKUP(E6585,MAPEO!C:D,2,0)&amp;" "&amp;H6585,VLOOKUP(E6585,MAPEO!C:D,2,0))</f>
        <v>Frenadol</v>
      </c>
      <c r="N6585" t="str">
        <f>VLOOKUP(F6585,MD!A:B,2,0)</f>
        <v>YTD 2016</v>
      </c>
    </row>
    <row r="6586" spans="1:14">
      <c r="A6586" t="s">
        <v>133</v>
      </c>
      <c r="B6586" t="s">
        <v>0</v>
      </c>
      <c r="C6586" t="s">
        <v>169</v>
      </c>
      <c r="D6586" t="s">
        <v>429</v>
      </c>
      <c r="E6586" t="s">
        <v>429</v>
      </c>
      <c r="F6586" t="s">
        <v>120</v>
      </c>
      <c r="G6586" s="3">
        <v>20124.79</v>
      </c>
      <c r="H6586" s="3" t="str">
        <f>VLOOKUP($A6586&amp;$C6586&amp;$B6586,Mapping!$C:$G,3,0)</f>
        <v>PHARMA</v>
      </c>
      <c r="I6586" t="str">
        <f>VLOOKUP($A6586&amp;$C6586&amp;$B6586,Mapping!$C:$G,4,0)</f>
        <v>FRENADOL</v>
      </c>
      <c r="J6586" t="str">
        <f t="shared" si="103"/>
        <v>FRENADOL JUNIOR</v>
      </c>
      <c r="K6586" t="str">
        <f>VLOOKUP($A6586&amp;$C6586&amp;$B6586,Mapping!$C:$G,5,0)</f>
        <v>OTC</v>
      </c>
      <c r="L6586" t="str">
        <f>VLOOKUP(J6586&amp;H6586,Mapping!J:K,2,0)</f>
        <v>Frenadol Others</v>
      </c>
      <c r="M6586" t="str">
        <f>IF(OR(I6586="PIZ BUIN",I6586="LISTERINE"),VLOOKUP(E6586,MAPEO!C:D,2,0)&amp;" "&amp;H6586,VLOOKUP(E6586,MAPEO!C:D,2,0))</f>
        <v>Frenadol</v>
      </c>
      <c r="N6586" t="str">
        <f>VLOOKUP(F6586,MD!A:B,2,0)</f>
        <v>YTD 2016</v>
      </c>
    </row>
    <row r="6587" spans="1:14">
      <c r="A6587" t="s">
        <v>133</v>
      </c>
      <c r="B6587" t="s">
        <v>0</v>
      </c>
      <c r="C6587" t="s">
        <v>172</v>
      </c>
      <c r="D6587" t="s">
        <v>172</v>
      </c>
      <c r="E6587" t="s">
        <v>172</v>
      </c>
      <c r="F6587" t="s">
        <v>120</v>
      </c>
      <c r="G6587" s="3">
        <v>664.76</v>
      </c>
      <c r="H6587" s="3" t="str">
        <f>VLOOKUP($A6587&amp;$C6587&amp;$B6587,Mapping!$C:$G,3,0)</f>
        <v>PHARMA</v>
      </c>
      <c r="I6587" t="str">
        <f>VLOOKUP($A6587&amp;$C6587&amp;$B6587,Mapping!$C:$G,4,0)</f>
        <v>FRENAGAR</v>
      </c>
      <c r="J6587" t="str">
        <f t="shared" si="103"/>
        <v>FRENAGAR</v>
      </c>
      <c r="K6587" t="str">
        <f>VLOOKUP($A6587&amp;$C6587&amp;$B6587,Mapping!$C:$G,5,0)</f>
        <v>OTC</v>
      </c>
      <c r="L6587" t="str">
        <f>VLOOKUP(J6587&amp;H6587,Mapping!J:K,2,0)</f>
        <v>Frenagar</v>
      </c>
      <c r="M6587" t="str">
        <f>IF(OR(I6587="PIZ BUIN",I6587="LISTERINE"),VLOOKUP(E6587,MAPEO!C:D,2,0)&amp;" "&amp;H6587,VLOOKUP(E6587,MAPEO!C:D,2,0))</f>
        <v>Frenagar</v>
      </c>
      <c r="N6587" t="str">
        <f>VLOOKUP(F6587,MD!A:B,2,0)</f>
        <v>YTD 2016</v>
      </c>
    </row>
    <row r="6588" spans="1:14">
      <c r="A6588" t="s">
        <v>133</v>
      </c>
      <c r="B6588" t="s">
        <v>0</v>
      </c>
      <c r="C6588" t="s">
        <v>175</v>
      </c>
      <c r="D6588" t="s">
        <v>175</v>
      </c>
      <c r="E6588" t="s">
        <v>175</v>
      </c>
      <c r="F6588" t="s">
        <v>120</v>
      </c>
      <c r="G6588" s="3">
        <v>3760.14</v>
      </c>
      <c r="H6588" s="3" t="str">
        <f>VLOOKUP($A6588&amp;$C6588&amp;$B6588,Mapping!$C:$G,3,0)</f>
        <v>PHARMA</v>
      </c>
      <c r="I6588" t="str">
        <f>VLOOKUP($A6588&amp;$C6588&amp;$B6588,Mapping!$C:$G,4,0)</f>
        <v>FRENASAL</v>
      </c>
      <c r="J6588" t="str">
        <f t="shared" si="103"/>
        <v>FRENASAL</v>
      </c>
      <c r="K6588" t="str">
        <f>VLOOKUP($A6588&amp;$C6588&amp;$B6588,Mapping!$C:$G,5,0)</f>
        <v>OTC</v>
      </c>
      <c r="L6588" t="str">
        <f>VLOOKUP(J6588&amp;H6588,Mapping!J:K,2,0)</f>
        <v>Frenasal</v>
      </c>
      <c r="M6588" t="str">
        <f>IF(OR(I6588="PIZ BUIN",I6588="LISTERINE"),VLOOKUP(E6588,MAPEO!C:D,2,0)&amp;" "&amp;H6588,VLOOKUP(E6588,MAPEO!C:D,2,0))</f>
        <v>Frenasal</v>
      </c>
      <c r="N6588" t="str">
        <f>VLOOKUP(F6588,MD!A:B,2,0)</f>
        <v>YTD 2016</v>
      </c>
    </row>
    <row r="6589" spans="1:14">
      <c r="A6589" t="s">
        <v>133</v>
      </c>
      <c r="B6589" t="s">
        <v>0</v>
      </c>
      <c r="C6589" t="s">
        <v>178</v>
      </c>
      <c r="D6589" t="s">
        <v>430</v>
      </c>
      <c r="E6589" t="s">
        <v>669</v>
      </c>
      <c r="F6589" t="s">
        <v>120</v>
      </c>
      <c r="G6589" s="3">
        <v>14089.68</v>
      </c>
      <c r="H6589" s="3" t="str">
        <f>VLOOKUP($A6589&amp;$C6589&amp;$B6589,Mapping!$C:$G,3,0)</f>
        <v>PHARMA</v>
      </c>
      <c r="I6589" t="str">
        <f>VLOOKUP($A6589&amp;$C6589&amp;$B6589,Mapping!$C:$G,4,0)</f>
        <v>Imodium</v>
      </c>
      <c r="J6589" t="str">
        <f t="shared" si="103"/>
        <v>IMODIUM</v>
      </c>
      <c r="K6589" t="str">
        <f>VLOOKUP($A6589&amp;$C6589&amp;$B6589,Mapping!$C:$G,5,0)</f>
        <v>OTC</v>
      </c>
      <c r="L6589" t="str">
        <f>VLOOKUP(J6589&amp;H6589,Mapping!J:K,2,0)</f>
        <v>Imodium</v>
      </c>
      <c r="M6589" t="str">
        <f>IF(OR(I6589="PIZ BUIN",I6589="LISTERINE"),VLOOKUP(E6589,MAPEO!C:D,2,0)&amp;" "&amp;H6589,VLOOKUP(E6589,MAPEO!C:D,2,0))</f>
        <v>Imodium</v>
      </c>
      <c r="N6589" t="str">
        <f>VLOOKUP(F6589,MD!A:B,2,0)</f>
        <v>YTD 2016</v>
      </c>
    </row>
    <row r="6590" spans="1:14">
      <c r="A6590" t="s">
        <v>133</v>
      </c>
      <c r="B6590" t="s">
        <v>0</v>
      </c>
      <c r="C6590" t="s">
        <v>178</v>
      </c>
      <c r="D6590" t="s">
        <v>430</v>
      </c>
      <c r="E6590" t="s">
        <v>670</v>
      </c>
      <c r="F6590" t="s">
        <v>120</v>
      </c>
      <c r="G6590" s="3">
        <v>16591.64</v>
      </c>
      <c r="H6590" s="3" t="str">
        <f>VLOOKUP($A6590&amp;$C6590&amp;$B6590,Mapping!$C:$G,3,0)</f>
        <v>PHARMA</v>
      </c>
      <c r="I6590" t="str">
        <f>VLOOKUP($A6590&amp;$C6590&amp;$B6590,Mapping!$C:$G,4,0)</f>
        <v>Imodium</v>
      </c>
      <c r="J6590" t="str">
        <f t="shared" si="103"/>
        <v>IMODIUM</v>
      </c>
      <c r="K6590" t="str">
        <f>VLOOKUP($A6590&amp;$C6590&amp;$B6590,Mapping!$C:$G,5,0)</f>
        <v>OTC</v>
      </c>
      <c r="L6590" t="str">
        <f>VLOOKUP(J6590&amp;H6590,Mapping!J:K,2,0)</f>
        <v>Imodium</v>
      </c>
      <c r="M6590" t="str">
        <f>IF(OR(I6590="PIZ BUIN",I6590="LISTERINE"),VLOOKUP(E6590,MAPEO!C:D,2,0)&amp;" "&amp;H6590,VLOOKUP(E6590,MAPEO!C:D,2,0))</f>
        <v>Imodium</v>
      </c>
      <c r="N6590" t="str">
        <f>VLOOKUP(F6590,MD!A:B,2,0)</f>
        <v>YTD 2016</v>
      </c>
    </row>
    <row r="6591" spans="1:14">
      <c r="A6591" t="s">
        <v>133</v>
      </c>
      <c r="B6591" t="s">
        <v>0</v>
      </c>
      <c r="C6591" t="s">
        <v>178</v>
      </c>
      <c r="D6591" t="s">
        <v>431</v>
      </c>
      <c r="E6591" t="s">
        <v>676</v>
      </c>
      <c r="F6591" t="s">
        <v>120</v>
      </c>
      <c r="G6591" s="3">
        <v>22881.96</v>
      </c>
      <c r="H6591" s="3" t="str">
        <f>VLOOKUP($A6591&amp;$C6591&amp;$B6591,Mapping!$C:$G,3,0)</f>
        <v>PHARMA</v>
      </c>
      <c r="I6591" t="str">
        <f>VLOOKUP($A6591&amp;$C6591&amp;$B6591,Mapping!$C:$G,4,0)</f>
        <v>Imodium</v>
      </c>
      <c r="J6591" t="str">
        <f t="shared" si="103"/>
        <v>IMONOGAS</v>
      </c>
      <c r="K6591" t="str">
        <f>VLOOKUP($A6591&amp;$C6591&amp;$B6591,Mapping!$C:$G,5,0)</f>
        <v>OTC</v>
      </c>
      <c r="L6591" t="str">
        <f>VLOOKUP(J6591&amp;H6591,Mapping!J:K,2,0)</f>
        <v>Imonogas</v>
      </c>
      <c r="M6591" t="str">
        <f>IF(OR(I6591="PIZ BUIN",I6591="LISTERINE"),VLOOKUP(E6591,MAPEO!C:D,2,0)&amp;" "&amp;H6591,VLOOKUP(E6591,MAPEO!C:D,2,0))</f>
        <v>Imonogas</v>
      </c>
      <c r="N6591" t="str">
        <f>VLOOKUP(F6591,MD!A:B,2,0)</f>
        <v>YTD 2016</v>
      </c>
    </row>
    <row r="6592" spans="1:14">
      <c r="A6592" t="s">
        <v>133</v>
      </c>
      <c r="B6592" t="s">
        <v>0</v>
      </c>
      <c r="C6592" t="s">
        <v>181</v>
      </c>
      <c r="D6592" t="s">
        <v>432</v>
      </c>
      <c r="E6592" t="s">
        <v>677</v>
      </c>
      <c r="F6592" t="s">
        <v>120</v>
      </c>
      <c r="G6592" s="3">
        <v>11156.81</v>
      </c>
      <c r="H6592" s="3" t="str">
        <f>VLOOKUP($A6592&amp;$C6592&amp;$B6592,Mapping!$C:$G,3,0)</f>
        <v>PHARMA</v>
      </c>
      <c r="I6592" t="str">
        <f>VLOOKUP($A6592&amp;$C6592&amp;$B6592,Mapping!$C:$G,4,0)</f>
        <v>INISTON</v>
      </c>
      <c r="J6592" t="str">
        <f t="shared" si="103"/>
        <v>INISTOLIN</v>
      </c>
      <c r="K6592" t="str">
        <f>VLOOKUP($A6592&amp;$C6592&amp;$B6592,Mapping!$C:$G,5,0)</f>
        <v>OTC</v>
      </c>
      <c r="L6592" t="str">
        <f>VLOOKUP(J6592&amp;H6592,Mapping!J:K,2,0)</f>
        <v>Iniston</v>
      </c>
      <c r="M6592" t="str">
        <f>IF(OR(I6592="PIZ BUIN",I6592="LISTERINE"),VLOOKUP(E6592,MAPEO!C:D,2,0)&amp;" "&amp;H6592,VLOOKUP(E6592,MAPEO!C:D,2,0))</f>
        <v xml:space="preserve">Inistón </v>
      </c>
      <c r="N6592" t="str">
        <f>VLOOKUP(F6592,MD!A:B,2,0)</f>
        <v>YTD 2016</v>
      </c>
    </row>
    <row r="6593" spans="1:14">
      <c r="A6593" t="s">
        <v>133</v>
      </c>
      <c r="B6593" t="s">
        <v>0</v>
      </c>
      <c r="C6593" t="s">
        <v>181</v>
      </c>
      <c r="D6593" t="s">
        <v>432</v>
      </c>
      <c r="E6593" t="s">
        <v>678</v>
      </c>
      <c r="F6593" t="s">
        <v>120</v>
      </c>
      <c r="G6593" s="3">
        <v>11076.75</v>
      </c>
      <c r="H6593" s="3" t="str">
        <f>VLOOKUP($A6593&amp;$C6593&amp;$B6593,Mapping!$C:$G,3,0)</f>
        <v>PHARMA</v>
      </c>
      <c r="I6593" t="str">
        <f>VLOOKUP($A6593&amp;$C6593&amp;$B6593,Mapping!$C:$G,4,0)</f>
        <v>INISTON</v>
      </c>
      <c r="J6593" t="str">
        <f t="shared" si="103"/>
        <v>INISTOLIN</v>
      </c>
      <c r="K6593" t="str">
        <f>VLOOKUP($A6593&amp;$C6593&amp;$B6593,Mapping!$C:$G,5,0)</f>
        <v>OTC</v>
      </c>
      <c r="L6593" t="str">
        <f>VLOOKUP(J6593&amp;H6593,Mapping!J:K,2,0)</f>
        <v>Iniston</v>
      </c>
      <c r="M6593" t="str">
        <f>IF(OR(I6593="PIZ BUIN",I6593="LISTERINE"),VLOOKUP(E6593,MAPEO!C:D,2,0)&amp;" "&amp;H6593,VLOOKUP(E6593,MAPEO!C:D,2,0))</f>
        <v xml:space="preserve">Inistón </v>
      </c>
      <c r="N6593" t="str">
        <f>VLOOKUP(F6593,MD!A:B,2,0)</f>
        <v>YTD 2016</v>
      </c>
    </row>
    <row r="6594" spans="1:14">
      <c r="A6594" t="s">
        <v>133</v>
      </c>
      <c r="B6594" t="s">
        <v>0</v>
      </c>
      <c r="C6594" t="s">
        <v>181</v>
      </c>
      <c r="D6594" t="s">
        <v>181</v>
      </c>
      <c r="E6594" t="s">
        <v>679</v>
      </c>
      <c r="F6594" t="s">
        <v>120</v>
      </c>
      <c r="G6594" s="3">
        <v>8959.31</v>
      </c>
      <c r="H6594" s="3" t="str">
        <f>VLOOKUP($A6594&amp;$C6594&amp;$B6594,Mapping!$C:$G,3,0)</f>
        <v>PHARMA</v>
      </c>
      <c r="I6594" t="str">
        <f>VLOOKUP($A6594&amp;$C6594&amp;$B6594,Mapping!$C:$G,4,0)</f>
        <v>INISTON</v>
      </c>
      <c r="J6594" t="str">
        <f t="shared" si="103"/>
        <v>INISTON</v>
      </c>
      <c r="K6594" t="str">
        <f>VLOOKUP($A6594&amp;$C6594&amp;$B6594,Mapping!$C:$G,5,0)</f>
        <v>OTC</v>
      </c>
      <c r="L6594" t="str">
        <f>VLOOKUP(J6594&amp;H6594,Mapping!J:K,2,0)</f>
        <v>Iniston</v>
      </c>
      <c r="M6594" t="str">
        <f>IF(OR(I6594="PIZ BUIN",I6594="LISTERINE"),VLOOKUP(E6594,MAPEO!C:D,2,0)&amp;" "&amp;H6594,VLOOKUP(E6594,MAPEO!C:D,2,0))</f>
        <v xml:space="preserve">Inistón </v>
      </c>
      <c r="N6594" t="str">
        <f>VLOOKUP(F6594,MD!A:B,2,0)</f>
        <v>YTD 2016</v>
      </c>
    </row>
    <row r="6595" spans="1:14">
      <c r="A6595" t="s">
        <v>133</v>
      </c>
      <c r="B6595" t="s">
        <v>0</v>
      </c>
      <c r="C6595" t="s">
        <v>181</v>
      </c>
      <c r="D6595" t="s">
        <v>181</v>
      </c>
      <c r="E6595" t="s">
        <v>680</v>
      </c>
      <c r="F6595" t="s">
        <v>120</v>
      </c>
      <c r="G6595" s="3">
        <v>10852.13</v>
      </c>
      <c r="H6595" s="3" t="str">
        <f>VLOOKUP($A6595&amp;$C6595&amp;$B6595,Mapping!$C:$G,3,0)</f>
        <v>PHARMA</v>
      </c>
      <c r="I6595" t="str">
        <f>VLOOKUP($A6595&amp;$C6595&amp;$B6595,Mapping!$C:$G,4,0)</f>
        <v>INISTON</v>
      </c>
      <c r="J6595" t="str">
        <f t="shared" si="103"/>
        <v>INISTON</v>
      </c>
      <c r="K6595" t="str">
        <f>VLOOKUP($A6595&amp;$C6595&amp;$B6595,Mapping!$C:$G,5,0)</f>
        <v>OTC</v>
      </c>
      <c r="L6595" t="str">
        <f>VLOOKUP(J6595&amp;H6595,Mapping!J:K,2,0)</f>
        <v>Iniston</v>
      </c>
      <c r="M6595" t="str">
        <f>IF(OR(I6595="PIZ BUIN",I6595="LISTERINE"),VLOOKUP(E6595,MAPEO!C:D,2,0)&amp;" "&amp;H6595,VLOOKUP(E6595,MAPEO!C:D,2,0))</f>
        <v xml:space="preserve">Inistón </v>
      </c>
      <c r="N6595" t="str">
        <f>VLOOKUP(F6595,MD!A:B,2,0)</f>
        <v>YTD 2016</v>
      </c>
    </row>
    <row r="6596" spans="1:14">
      <c r="A6596" t="s">
        <v>133</v>
      </c>
      <c r="B6596" t="s">
        <v>0</v>
      </c>
      <c r="C6596" t="s">
        <v>181</v>
      </c>
      <c r="D6596" t="s">
        <v>181</v>
      </c>
      <c r="E6596" t="s">
        <v>681</v>
      </c>
      <c r="F6596" t="s">
        <v>120</v>
      </c>
      <c r="G6596" s="3">
        <v>21530.44</v>
      </c>
      <c r="H6596" s="3" t="str">
        <f>VLOOKUP($A6596&amp;$C6596&amp;$B6596,Mapping!$C:$G,3,0)</f>
        <v>PHARMA</v>
      </c>
      <c r="I6596" t="str">
        <f>VLOOKUP($A6596&amp;$C6596&amp;$B6596,Mapping!$C:$G,4,0)</f>
        <v>INISTON</v>
      </c>
      <c r="J6596" t="str">
        <f t="shared" si="103"/>
        <v>INISTON</v>
      </c>
      <c r="K6596" t="str">
        <f>VLOOKUP($A6596&amp;$C6596&amp;$B6596,Mapping!$C:$G,5,0)</f>
        <v>OTC</v>
      </c>
      <c r="L6596" t="str">
        <f>VLOOKUP(J6596&amp;H6596,Mapping!J:K,2,0)</f>
        <v>Iniston</v>
      </c>
      <c r="M6596" t="str">
        <f>IF(OR(I6596="PIZ BUIN",I6596="LISTERINE"),VLOOKUP(E6596,MAPEO!C:D,2,0)&amp;" "&amp;H6596,VLOOKUP(E6596,MAPEO!C:D,2,0))</f>
        <v xml:space="preserve">Inistón </v>
      </c>
      <c r="N6596" t="str">
        <f>VLOOKUP(F6596,MD!A:B,2,0)</f>
        <v>YTD 2016</v>
      </c>
    </row>
    <row r="6597" spans="1:14">
      <c r="A6597" t="s">
        <v>133</v>
      </c>
      <c r="B6597" t="s">
        <v>0</v>
      </c>
      <c r="C6597" t="s">
        <v>181</v>
      </c>
      <c r="D6597" t="s">
        <v>181</v>
      </c>
      <c r="E6597" t="s">
        <v>682</v>
      </c>
      <c r="F6597" t="s">
        <v>120</v>
      </c>
      <c r="G6597" s="3">
        <v>4364.21</v>
      </c>
      <c r="H6597" s="3" t="str">
        <f>VLOOKUP($A6597&amp;$C6597&amp;$B6597,Mapping!$C:$G,3,0)</f>
        <v>PHARMA</v>
      </c>
      <c r="I6597" t="str">
        <f>VLOOKUP($A6597&amp;$C6597&amp;$B6597,Mapping!$C:$G,4,0)</f>
        <v>INISTON</v>
      </c>
      <c r="J6597" t="str">
        <f t="shared" si="103"/>
        <v>INISTON</v>
      </c>
      <c r="K6597" t="str">
        <f>VLOOKUP($A6597&amp;$C6597&amp;$B6597,Mapping!$C:$G,5,0)</f>
        <v>OTC</v>
      </c>
      <c r="L6597" t="str">
        <f>VLOOKUP(J6597&amp;H6597,Mapping!J:K,2,0)</f>
        <v>Iniston</v>
      </c>
      <c r="M6597" t="str">
        <f>IF(OR(I6597="PIZ BUIN",I6597="LISTERINE"),VLOOKUP(E6597,MAPEO!C:D,2,0)&amp;" "&amp;H6597,VLOOKUP(E6597,MAPEO!C:D,2,0))</f>
        <v xml:space="preserve">Inistón </v>
      </c>
      <c r="N6597" t="str">
        <f>VLOOKUP(F6597,MD!A:B,2,0)</f>
        <v>YTD 2016</v>
      </c>
    </row>
    <row r="6598" spans="1:14">
      <c r="A6598" t="s">
        <v>133</v>
      </c>
      <c r="B6598" t="s">
        <v>0</v>
      </c>
      <c r="C6598" t="s">
        <v>181</v>
      </c>
      <c r="D6598" t="s">
        <v>181</v>
      </c>
      <c r="E6598" t="s">
        <v>683</v>
      </c>
      <c r="F6598" t="s">
        <v>120</v>
      </c>
      <c r="G6598" s="3">
        <v>7401.84</v>
      </c>
      <c r="H6598" s="3" t="str">
        <f>VLOOKUP($A6598&amp;$C6598&amp;$B6598,Mapping!$C:$G,3,0)</f>
        <v>PHARMA</v>
      </c>
      <c r="I6598" t="str">
        <f>VLOOKUP($A6598&amp;$C6598&amp;$B6598,Mapping!$C:$G,4,0)</f>
        <v>INISTON</v>
      </c>
      <c r="J6598" t="str">
        <f t="shared" si="103"/>
        <v>INISTON</v>
      </c>
      <c r="K6598" t="str">
        <f>VLOOKUP($A6598&amp;$C6598&amp;$B6598,Mapping!$C:$G,5,0)</f>
        <v>OTC</v>
      </c>
      <c r="L6598" t="str">
        <f>VLOOKUP(J6598&amp;H6598,Mapping!J:K,2,0)</f>
        <v>Iniston</v>
      </c>
      <c r="M6598" t="str">
        <f>IF(OR(I6598="PIZ BUIN",I6598="LISTERINE"),VLOOKUP(E6598,MAPEO!C:D,2,0)&amp;" "&amp;H6598,VLOOKUP(E6598,MAPEO!C:D,2,0))</f>
        <v xml:space="preserve">Inistón </v>
      </c>
      <c r="N6598" t="str">
        <f>VLOOKUP(F6598,MD!A:B,2,0)</f>
        <v>YTD 2016</v>
      </c>
    </row>
    <row r="6599" spans="1:14">
      <c r="A6599" t="s">
        <v>133</v>
      </c>
      <c r="B6599" t="s">
        <v>0</v>
      </c>
      <c r="C6599" t="s">
        <v>181</v>
      </c>
      <c r="D6599" t="s">
        <v>181</v>
      </c>
      <c r="E6599" t="s">
        <v>684</v>
      </c>
      <c r="F6599" t="s">
        <v>120</v>
      </c>
      <c r="G6599" s="3">
        <v>-308.58999999999997</v>
      </c>
      <c r="H6599" s="3" t="str">
        <f>VLOOKUP($A6599&amp;$C6599&amp;$B6599,Mapping!$C:$G,3,0)</f>
        <v>PHARMA</v>
      </c>
      <c r="I6599" t="str">
        <f>VLOOKUP($A6599&amp;$C6599&amp;$B6599,Mapping!$C:$G,4,0)</f>
        <v>INISTON</v>
      </c>
      <c r="J6599" t="str">
        <f t="shared" si="103"/>
        <v>INISTON</v>
      </c>
      <c r="K6599" t="str">
        <f>VLOOKUP($A6599&amp;$C6599&amp;$B6599,Mapping!$C:$G,5,0)</f>
        <v>OTC</v>
      </c>
      <c r="L6599" t="str">
        <f>VLOOKUP(J6599&amp;H6599,Mapping!J:K,2,0)</f>
        <v>Iniston</v>
      </c>
      <c r="M6599" t="str">
        <f>IF(OR(I6599="PIZ BUIN",I6599="LISTERINE"),VLOOKUP(E6599,MAPEO!C:D,2,0)&amp;" "&amp;H6599,VLOOKUP(E6599,MAPEO!C:D,2,0))</f>
        <v xml:space="preserve">Inistón </v>
      </c>
      <c r="N6599" t="str">
        <f>VLOOKUP(F6599,MD!A:B,2,0)</f>
        <v>YTD 2016</v>
      </c>
    </row>
    <row r="6600" spans="1:14">
      <c r="A6600" t="s">
        <v>133</v>
      </c>
      <c r="B6600" t="s">
        <v>0</v>
      </c>
      <c r="C6600" t="s">
        <v>189</v>
      </c>
      <c r="D6600" t="s">
        <v>389</v>
      </c>
      <c r="E6600" t="s">
        <v>580</v>
      </c>
      <c r="F6600" t="s">
        <v>120</v>
      </c>
      <c r="G6600" s="3">
        <v>78.959999999999994</v>
      </c>
      <c r="H6600" s="3" t="str">
        <f>VLOOKUP($A6600&amp;$C6600&amp;$B6600,Mapping!$C:$G,3,0)</f>
        <v>PHARMA</v>
      </c>
      <c r="I6600" t="str">
        <f>VLOOKUP($A6600&amp;$C6600&amp;$B6600,Mapping!$C:$G,4,0)</f>
        <v>JOHNSON'S BABY</v>
      </c>
      <c r="J6600" t="str">
        <f t="shared" si="103"/>
        <v>BABY HAIR CARE</v>
      </c>
      <c r="K6600" t="str">
        <f>VLOOKUP($A6600&amp;$C6600&amp;$B6600,Mapping!$C:$G,5,0)</f>
        <v>Baby Care</v>
      </c>
      <c r="L6600" t="str">
        <f>VLOOKUP(J6600&amp;H6600,Mapping!J:K,2,0)</f>
        <v>J's Baby OTC</v>
      </c>
      <c r="M6600" t="str">
        <f>IF(OR(I6600="PIZ BUIN",I6600="LISTERINE"),VLOOKUP(E6600,MAPEO!C:D,2,0)&amp;" "&amp;H6600,VLOOKUP(E6600,MAPEO!C:D,2,0))</f>
        <v>J´s Baby Shampoo</v>
      </c>
      <c r="N6600" t="str">
        <f>VLOOKUP(F6600,MD!A:B,2,0)</f>
        <v>YTD 2016</v>
      </c>
    </row>
    <row r="6601" spans="1:14">
      <c r="A6601" t="s">
        <v>133</v>
      </c>
      <c r="B6601" t="s">
        <v>0</v>
      </c>
      <c r="C6601" t="s">
        <v>189</v>
      </c>
      <c r="D6601" t="s">
        <v>390</v>
      </c>
      <c r="E6601" t="s">
        <v>390</v>
      </c>
      <c r="F6601" t="s">
        <v>120</v>
      </c>
      <c r="G6601" s="3">
        <v>352.8</v>
      </c>
      <c r="H6601" s="3" t="str">
        <f>VLOOKUP($A6601&amp;$C6601&amp;$B6601,Mapping!$C:$G,3,0)</f>
        <v>PHARMA</v>
      </c>
      <c r="I6601" t="str">
        <f>VLOOKUP($A6601&amp;$C6601&amp;$B6601,Mapping!$C:$G,4,0)</f>
        <v>JOHNSON'S BABY</v>
      </c>
      <c r="J6601" t="str">
        <f t="shared" si="103"/>
        <v>BABY POWDER</v>
      </c>
      <c r="K6601" t="str">
        <f>VLOOKUP($A6601&amp;$C6601&amp;$B6601,Mapping!$C:$G,5,0)</f>
        <v>Baby Care</v>
      </c>
      <c r="L6601" t="str">
        <f>VLOOKUP(J6601&amp;H6601,Mapping!J:K,2,0)</f>
        <v>J's Baby OTC</v>
      </c>
      <c r="M6601" t="str">
        <f>IF(OR(I6601="PIZ BUIN",I6601="LISTERINE"),VLOOKUP(E6601,MAPEO!C:D,2,0)&amp;" "&amp;H6601,VLOOKUP(E6601,MAPEO!C:D,2,0))</f>
        <v>J´s Baby Powder</v>
      </c>
      <c r="N6601" t="str">
        <f>VLOOKUP(F6601,MD!A:B,2,0)</f>
        <v>YTD 2016</v>
      </c>
    </row>
    <row r="6602" spans="1:14">
      <c r="A6602" t="s">
        <v>133</v>
      </c>
      <c r="B6602" t="s">
        <v>0</v>
      </c>
      <c r="C6602" t="s">
        <v>189</v>
      </c>
      <c r="D6602" t="s">
        <v>395</v>
      </c>
      <c r="E6602" t="s">
        <v>589</v>
      </c>
      <c r="F6602" t="s">
        <v>120</v>
      </c>
      <c r="G6602" s="3">
        <v>530.46</v>
      </c>
      <c r="H6602" s="3" t="str">
        <f>VLOOKUP($A6602&amp;$C6602&amp;$B6602,Mapping!$C:$G,3,0)</f>
        <v>PHARMA</v>
      </c>
      <c r="I6602" t="str">
        <f>VLOOKUP($A6602&amp;$C6602&amp;$B6602,Mapping!$C:$G,4,0)</f>
        <v>JOHNSON'S BABY</v>
      </c>
      <c r="J6602" t="str">
        <f t="shared" si="103"/>
        <v>OIL</v>
      </c>
      <c r="K6602" t="str">
        <f>VLOOKUP($A6602&amp;$C6602&amp;$B6602,Mapping!$C:$G,5,0)</f>
        <v>Baby Care</v>
      </c>
      <c r="L6602" t="str">
        <f>VLOOKUP(J6602&amp;H6602,Mapping!J:K,2,0)</f>
        <v>J's Baby OTC</v>
      </c>
      <c r="M6602" t="str">
        <f>IF(OR(I6602="PIZ BUIN",I6602="LISTERINE"),VLOOKUP(E6602,MAPEO!C:D,2,0)&amp;" "&amp;H6602,VLOOKUP(E6602,MAPEO!C:D,2,0))</f>
        <v>J´s Baby Oil</v>
      </c>
      <c r="N6602" t="str">
        <f>VLOOKUP(F6602,MD!A:B,2,0)</f>
        <v>YTD 2016</v>
      </c>
    </row>
    <row r="6603" spans="1:14">
      <c r="A6603" t="s">
        <v>133</v>
      </c>
      <c r="B6603" t="s">
        <v>0</v>
      </c>
      <c r="C6603" t="s">
        <v>199</v>
      </c>
      <c r="D6603" t="s">
        <v>434</v>
      </c>
      <c r="E6603" t="s">
        <v>434</v>
      </c>
      <c r="F6603" t="s">
        <v>120</v>
      </c>
      <c r="G6603" s="3">
        <v>-105.88</v>
      </c>
      <c r="H6603" s="3" t="str">
        <f>VLOOKUP($A6603&amp;$C6603&amp;$B6603,Mapping!$C:$G,3,0)</f>
        <v>Beauty</v>
      </c>
      <c r="I6603" t="str">
        <f>VLOOKUP($A6603&amp;$C6603&amp;$B6603,Mapping!$C:$G,4,0)</f>
        <v>K-Y</v>
      </c>
      <c r="J6603" t="str">
        <f t="shared" si="103"/>
        <v>GEL K-Y</v>
      </c>
      <c r="K6603" t="str">
        <f>VLOOKUP($A6603&amp;$C6603&amp;$B6603,Mapping!$C:$G,5,0)</f>
        <v>OTC</v>
      </c>
      <c r="L6603" t="str">
        <f>VLOOKUP(J6603&amp;H6603,Mapping!J:K,2,0)</f>
        <v>K.Y.</v>
      </c>
      <c r="M6603" t="str">
        <f>IF(OR(I6603="PIZ BUIN",I6603="LISTERINE"),VLOOKUP(E6603,MAPEO!C:D,2,0)&amp;" "&amp;H6603,VLOOKUP(E6603,MAPEO!C:D,2,0))</f>
        <v>K.Y.</v>
      </c>
      <c r="N6603" t="str">
        <f>VLOOKUP(F6603,MD!A:B,2,0)</f>
        <v>YTD 2016</v>
      </c>
    </row>
    <row r="6604" spans="1:14">
      <c r="A6604" t="s">
        <v>133</v>
      </c>
      <c r="B6604" t="s">
        <v>0</v>
      </c>
      <c r="C6604" t="s">
        <v>207</v>
      </c>
      <c r="D6604" t="s">
        <v>207</v>
      </c>
      <c r="E6604" t="s">
        <v>614</v>
      </c>
      <c r="F6604" t="s">
        <v>120</v>
      </c>
      <c r="G6604" s="3">
        <v>1373.16</v>
      </c>
      <c r="H6604" s="3" t="str">
        <f>VLOOKUP($A6604&amp;$C6604&amp;$B6604,Mapping!$C:$G,3,0)</f>
        <v>PHARMA</v>
      </c>
      <c r="I6604" t="str">
        <f>VLOOKUP($A6604&amp;$C6604&amp;$B6604,Mapping!$C:$G,4,0)</f>
        <v>LISTERINE</v>
      </c>
      <c r="J6604" t="str">
        <f t="shared" si="103"/>
        <v>LISTERINE</v>
      </c>
      <c r="K6604" t="str">
        <f>VLOOKUP($A6604&amp;$C6604&amp;$B6604,Mapping!$C:$G,5,0)</f>
        <v>Oral &amp; Topical</v>
      </c>
      <c r="L6604" t="str">
        <f>VLOOKUP(J6604&amp;H6604,Mapping!J:K,2,0)</f>
        <v>Listerine Pharma</v>
      </c>
      <c r="M6604" t="str">
        <f>IF(OR(I6604="PIZ BUIN",I6604="LISTERINE"),VLOOKUP(E6604,MAPEO!C:D,2,0)&amp;" "&amp;H6604,VLOOKUP(E6604,MAPEO!C:D,2,0))</f>
        <v>Listerine PHARMA</v>
      </c>
      <c r="N6604" t="str">
        <f>VLOOKUP(F6604,MD!A:B,2,0)</f>
        <v>YTD 2016</v>
      </c>
    </row>
    <row r="6605" spans="1:14">
      <c r="A6605" t="s">
        <v>133</v>
      </c>
      <c r="B6605" t="s">
        <v>0</v>
      </c>
      <c r="C6605" t="s">
        <v>207</v>
      </c>
      <c r="D6605" t="s">
        <v>207</v>
      </c>
      <c r="E6605" t="s">
        <v>615</v>
      </c>
      <c r="F6605" t="s">
        <v>120</v>
      </c>
      <c r="G6605" s="3">
        <v>-0.21</v>
      </c>
      <c r="H6605" s="3" t="str">
        <f>VLOOKUP($A6605&amp;$C6605&amp;$B6605,Mapping!$C:$G,3,0)</f>
        <v>PHARMA</v>
      </c>
      <c r="I6605" t="str">
        <f>VLOOKUP($A6605&amp;$C6605&amp;$B6605,Mapping!$C:$G,4,0)</f>
        <v>LISTERINE</v>
      </c>
      <c r="J6605" t="str">
        <f t="shared" ref="J6605:J6668" si="104">IF(OR(C6605="ROC",C6605="COMPEED"),E6605,D6605)</f>
        <v>LISTERINE</v>
      </c>
      <c r="K6605" t="str">
        <f>VLOOKUP($A6605&amp;$C6605&amp;$B6605,Mapping!$C:$G,5,0)</f>
        <v>Oral &amp; Topical</v>
      </c>
      <c r="L6605" t="str">
        <f>VLOOKUP(J6605&amp;H6605,Mapping!J:K,2,0)</f>
        <v>Listerine Pharma</v>
      </c>
      <c r="M6605" t="str">
        <f>IF(OR(I6605="PIZ BUIN",I6605="LISTERINE"),VLOOKUP(E6605,MAPEO!C:D,2,0)&amp;" "&amp;H6605,VLOOKUP(E6605,MAPEO!C:D,2,0))</f>
        <v>Listerine PHARMA</v>
      </c>
      <c r="N6605" t="str">
        <f>VLOOKUP(F6605,MD!A:B,2,0)</f>
        <v>YTD 2016</v>
      </c>
    </row>
    <row r="6606" spans="1:14">
      <c r="A6606" t="s">
        <v>133</v>
      </c>
      <c r="B6606" t="s">
        <v>0</v>
      </c>
      <c r="C6606" t="s">
        <v>207</v>
      </c>
      <c r="D6606" t="s">
        <v>207</v>
      </c>
      <c r="E6606" t="s">
        <v>616</v>
      </c>
      <c r="F6606" t="s">
        <v>120</v>
      </c>
      <c r="G6606" s="3">
        <v>7774.54</v>
      </c>
      <c r="H6606" s="3" t="str">
        <f>VLOOKUP($A6606&amp;$C6606&amp;$B6606,Mapping!$C:$G,3,0)</f>
        <v>PHARMA</v>
      </c>
      <c r="I6606" t="str">
        <f>VLOOKUP($A6606&amp;$C6606&amp;$B6606,Mapping!$C:$G,4,0)</f>
        <v>LISTERINE</v>
      </c>
      <c r="J6606" t="str">
        <f t="shared" si="104"/>
        <v>LISTERINE</v>
      </c>
      <c r="K6606" t="str">
        <f>VLOOKUP($A6606&amp;$C6606&amp;$B6606,Mapping!$C:$G,5,0)</f>
        <v>Oral &amp; Topical</v>
      </c>
      <c r="L6606" t="str">
        <f>VLOOKUP(J6606&amp;H6606,Mapping!J:K,2,0)</f>
        <v>Listerine Pharma</v>
      </c>
      <c r="M6606" t="str">
        <f>IF(OR(I6606="PIZ BUIN",I6606="LISTERINE"),VLOOKUP(E6606,MAPEO!C:D,2,0)&amp;" "&amp;H6606,VLOOKUP(E6606,MAPEO!C:D,2,0))</f>
        <v>Listerine PHARMA</v>
      </c>
      <c r="N6606" t="str">
        <f>VLOOKUP(F6606,MD!A:B,2,0)</f>
        <v>YTD 2016</v>
      </c>
    </row>
    <row r="6607" spans="1:14">
      <c r="A6607" t="s">
        <v>133</v>
      </c>
      <c r="B6607" t="s">
        <v>0</v>
      </c>
      <c r="C6607" t="s">
        <v>207</v>
      </c>
      <c r="D6607" t="s">
        <v>207</v>
      </c>
      <c r="E6607" t="s">
        <v>617</v>
      </c>
      <c r="F6607" t="s">
        <v>120</v>
      </c>
      <c r="G6607" s="3">
        <v>6969.05</v>
      </c>
      <c r="H6607" s="3" t="str">
        <f>VLOOKUP($A6607&amp;$C6607&amp;$B6607,Mapping!$C:$G,3,0)</f>
        <v>PHARMA</v>
      </c>
      <c r="I6607" t="str">
        <f>VLOOKUP($A6607&amp;$C6607&amp;$B6607,Mapping!$C:$G,4,0)</f>
        <v>LISTERINE</v>
      </c>
      <c r="J6607" t="str">
        <f t="shared" si="104"/>
        <v>LISTERINE</v>
      </c>
      <c r="K6607" t="str">
        <f>VLOOKUP($A6607&amp;$C6607&amp;$B6607,Mapping!$C:$G,5,0)</f>
        <v>Oral &amp; Topical</v>
      </c>
      <c r="L6607" t="str">
        <f>VLOOKUP(J6607&amp;H6607,Mapping!J:K,2,0)</f>
        <v>Listerine Pharma</v>
      </c>
      <c r="M6607" t="str">
        <f>IF(OR(I6607="PIZ BUIN",I6607="LISTERINE"),VLOOKUP(E6607,MAPEO!C:D,2,0)&amp;" "&amp;H6607,VLOOKUP(E6607,MAPEO!C:D,2,0))</f>
        <v>Listerine PHARMA</v>
      </c>
      <c r="N6607" t="str">
        <f>VLOOKUP(F6607,MD!A:B,2,0)</f>
        <v>YTD 2016</v>
      </c>
    </row>
    <row r="6608" spans="1:14">
      <c r="A6608" t="s">
        <v>133</v>
      </c>
      <c r="B6608" t="s">
        <v>0</v>
      </c>
      <c r="C6608" t="s">
        <v>207</v>
      </c>
      <c r="D6608" t="s">
        <v>207</v>
      </c>
      <c r="E6608" t="s">
        <v>621</v>
      </c>
      <c r="F6608" t="s">
        <v>120</v>
      </c>
      <c r="G6608" s="3">
        <v>8323.2800000000007</v>
      </c>
      <c r="H6608" s="3" t="str">
        <f>VLOOKUP($A6608&amp;$C6608&amp;$B6608,Mapping!$C:$G,3,0)</f>
        <v>PHARMA</v>
      </c>
      <c r="I6608" t="str">
        <f>VLOOKUP($A6608&amp;$C6608&amp;$B6608,Mapping!$C:$G,4,0)</f>
        <v>LISTERINE</v>
      </c>
      <c r="J6608" t="str">
        <f t="shared" si="104"/>
        <v>LISTERINE</v>
      </c>
      <c r="K6608" t="str">
        <f>VLOOKUP($A6608&amp;$C6608&amp;$B6608,Mapping!$C:$G,5,0)</f>
        <v>Oral &amp; Topical</v>
      </c>
      <c r="L6608" t="str">
        <f>VLOOKUP(J6608&amp;H6608,Mapping!J:K,2,0)</f>
        <v>Listerine Pharma</v>
      </c>
      <c r="M6608" t="str">
        <f>IF(OR(I6608="PIZ BUIN",I6608="LISTERINE"),VLOOKUP(E6608,MAPEO!C:D,2,0)&amp;" "&amp;H6608,VLOOKUP(E6608,MAPEO!C:D,2,0))</f>
        <v>Listerine PHARMA</v>
      </c>
      <c r="N6608" t="str">
        <f>VLOOKUP(F6608,MD!A:B,2,0)</f>
        <v>YTD 2016</v>
      </c>
    </row>
    <row r="6609" spans="1:14">
      <c r="A6609" t="s">
        <v>133</v>
      </c>
      <c r="B6609" t="s">
        <v>0</v>
      </c>
      <c r="C6609" t="s">
        <v>207</v>
      </c>
      <c r="D6609" t="s">
        <v>207</v>
      </c>
      <c r="E6609" t="s">
        <v>623</v>
      </c>
      <c r="F6609" t="s">
        <v>120</v>
      </c>
      <c r="G6609" s="3">
        <v>-2.89</v>
      </c>
      <c r="H6609" s="3" t="str">
        <f>VLOOKUP($A6609&amp;$C6609&amp;$B6609,Mapping!$C:$G,3,0)</f>
        <v>PHARMA</v>
      </c>
      <c r="I6609" t="str">
        <f>VLOOKUP($A6609&amp;$C6609&amp;$B6609,Mapping!$C:$G,4,0)</f>
        <v>LISTERINE</v>
      </c>
      <c r="J6609" t="str">
        <f t="shared" si="104"/>
        <v>LISTERINE</v>
      </c>
      <c r="K6609" t="str">
        <f>VLOOKUP($A6609&amp;$C6609&amp;$B6609,Mapping!$C:$G,5,0)</f>
        <v>Oral &amp; Topical</v>
      </c>
      <c r="L6609" t="str">
        <f>VLOOKUP(J6609&amp;H6609,Mapping!J:K,2,0)</f>
        <v>Listerine Pharma</v>
      </c>
      <c r="M6609" t="str">
        <f>IF(OR(I6609="PIZ BUIN",I6609="LISTERINE"),VLOOKUP(E6609,MAPEO!C:D,2,0)&amp;" "&amp;H6609,VLOOKUP(E6609,MAPEO!C:D,2,0))</f>
        <v>Listerine PHARMA</v>
      </c>
      <c r="N6609" t="str">
        <f>VLOOKUP(F6609,MD!A:B,2,0)</f>
        <v>YTD 2016</v>
      </c>
    </row>
    <row r="6610" spans="1:14">
      <c r="A6610" t="s">
        <v>133</v>
      </c>
      <c r="B6610" t="s">
        <v>0</v>
      </c>
      <c r="C6610" t="s">
        <v>207</v>
      </c>
      <c r="D6610" t="s">
        <v>207</v>
      </c>
      <c r="E6610" t="s">
        <v>625</v>
      </c>
      <c r="F6610" t="s">
        <v>120</v>
      </c>
      <c r="G6610" s="3">
        <v>3319.98</v>
      </c>
      <c r="H6610" s="3" t="str">
        <f>VLOOKUP($A6610&amp;$C6610&amp;$B6610,Mapping!$C:$G,3,0)</f>
        <v>PHARMA</v>
      </c>
      <c r="I6610" t="str">
        <f>VLOOKUP($A6610&amp;$C6610&amp;$B6610,Mapping!$C:$G,4,0)</f>
        <v>LISTERINE</v>
      </c>
      <c r="J6610" t="str">
        <f t="shared" si="104"/>
        <v>LISTERINE</v>
      </c>
      <c r="K6610" t="str">
        <f>VLOOKUP($A6610&amp;$C6610&amp;$B6610,Mapping!$C:$G,5,0)</f>
        <v>Oral &amp; Topical</v>
      </c>
      <c r="L6610" t="str">
        <f>VLOOKUP(J6610&amp;H6610,Mapping!J:K,2,0)</f>
        <v>Listerine Pharma</v>
      </c>
      <c r="M6610" t="str">
        <f>IF(OR(I6610="PIZ BUIN",I6610="LISTERINE"),VLOOKUP(E6610,MAPEO!C:D,2,0)&amp;" "&amp;H6610,VLOOKUP(E6610,MAPEO!C:D,2,0))</f>
        <v>Listerine PHARMA</v>
      </c>
      <c r="N6610" t="str">
        <f>VLOOKUP(F6610,MD!A:B,2,0)</f>
        <v>YTD 2016</v>
      </c>
    </row>
    <row r="6611" spans="1:14">
      <c r="A6611" t="s">
        <v>133</v>
      </c>
      <c r="B6611" t="s">
        <v>0</v>
      </c>
      <c r="C6611" t="s">
        <v>207</v>
      </c>
      <c r="D6611" t="s">
        <v>403</v>
      </c>
      <c r="E6611" t="s">
        <v>626</v>
      </c>
      <c r="F6611" t="s">
        <v>120</v>
      </c>
      <c r="G6611" s="3">
        <v>-0.45</v>
      </c>
      <c r="H6611" s="3" t="str">
        <f>VLOOKUP($A6611&amp;$C6611&amp;$B6611,Mapping!$C:$G,3,0)</f>
        <v>PHARMA</v>
      </c>
      <c r="I6611" t="str">
        <f>VLOOKUP($A6611&amp;$C6611&amp;$B6611,Mapping!$C:$G,4,0)</f>
        <v>LISTERINE</v>
      </c>
      <c r="J6611" t="str">
        <f t="shared" si="104"/>
        <v>LISTERINE KIDS</v>
      </c>
      <c r="K6611" t="str">
        <f>VLOOKUP($A6611&amp;$C6611&amp;$B6611,Mapping!$C:$G,5,0)</f>
        <v>Oral &amp; Topical</v>
      </c>
      <c r="L6611" t="str">
        <f>VLOOKUP(J6611&amp;H6611,Mapping!J:K,2,0)</f>
        <v>Listerine Pharma</v>
      </c>
      <c r="M6611" t="str">
        <f>IF(OR(I6611="PIZ BUIN",I6611="LISTERINE"),VLOOKUP(E6611,MAPEO!C:D,2,0)&amp;" "&amp;H6611,VLOOKUP(E6611,MAPEO!C:D,2,0))</f>
        <v>Listerine PHARMA</v>
      </c>
      <c r="N6611" t="str">
        <f>VLOOKUP(F6611,MD!A:B,2,0)</f>
        <v>YTD 2016</v>
      </c>
    </row>
    <row r="6612" spans="1:14">
      <c r="A6612" t="s">
        <v>133</v>
      </c>
      <c r="B6612" t="s">
        <v>0</v>
      </c>
      <c r="C6612" t="s">
        <v>207</v>
      </c>
      <c r="D6612" t="s">
        <v>435</v>
      </c>
      <c r="E6612" t="s">
        <v>435</v>
      </c>
      <c r="F6612" t="s">
        <v>120</v>
      </c>
      <c r="G6612" s="3">
        <v>7613.14</v>
      </c>
      <c r="H6612" s="3" t="str">
        <f>VLOOKUP($A6612&amp;$C6612&amp;$B6612,Mapping!$C:$G,3,0)</f>
        <v>PHARMA</v>
      </c>
      <c r="I6612" t="str">
        <f>VLOOKUP($A6612&amp;$C6612&amp;$B6612,Mapping!$C:$G,4,0)</f>
        <v>LISTERINE</v>
      </c>
      <c r="J6612" t="str">
        <f t="shared" si="104"/>
        <v>LISTERINE PROFESIONAL</v>
      </c>
      <c r="K6612" t="str">
        <f>VLOOKUP($A6612&amp;$C6612&amp;$B6612,Mapping!$C:$G,5,0)</f>
        <v>Oral &amp; Topical</v>
      </c>
      <c r="L6612" t="str">
        <f>VLOOKUP(J6612&amp;H6612,Mapping!J:K,2,0)</f>
        <v>Listerine Pharma</v>
      </c>
      <c r="M6612" t="str">
        <f>IF(OR(I6612="PIZ BUIN",I6612="LISTERINE"),VLOOKUP(E6612,MAPEO!C:D,2,0)&amp;" "&amp;H6612,VLOOKUP(E6612,MAPEO!C:D,2,0))</f>
        <v>Listerine PHARMA</v>
      </c>
      <c r="N6612" t="str">
        <f>VLOOKUP(F6612,MD!A:B,2,0)</f>
        <v>YTD 2016</v>
      </c>
    </row>
    <row r="6613" spans="1:14">
      <c r="A6613" t="s">
        <v>133</v>
      </c>
      <c r="B6613" t="s">
        <v>0</v>
      </c>
      <c r="C6613" t="s">
        <v>215</v>
      </c>
      <c r="D6613" t="s">
        <v>436</v>
      </c>
      <c r="E6613" t="s">
        <v>436</v>
      </c>
      <c r="F6613" t="s">
        <v>120</v>
      </c>
      <c r="G6613" s="3">
        <v>-1953.57</v>
      </c>
      <c r="H6613" s="3" t="str">
        <f>VLOOKUP($A6613&amp;$C6613&amp;$B6613,Mapping!$C:$G,3,0)</f>
        <v>PHARMA</v>
      </c>
      <c r="I6613" t="str">
        <f>VLOOKUP($A6613&amp;$C6613&amp;$B6613,Mapping!$C:$G,4,0)</f>
        <v>Microlax</v>
      </c>
      <c r="J6613" t="str">
        <f t="shared" si="104"/>
        <v>MICRALAX MACROGOL</v>
      </c>
      <c r="K6613" t="str">
        <f>VLOOKUP($A6613&amp;$C6613&amp;$B6613,Mapping!$C:$G,5,0)</f>
        <v>OTC</v>
      </c>
      <c r="L6613" t="str">
        <f>VLOOKUP(J6613&amp;H6613,Mapping!J:K,2,0)</f>
        <v>Macrogol</v>
      </c>
      <c r="M6613" t="str">
        <f>IF(OR(I6613="PIZ BUIN",I6613="LISTERINE"),VLOOKUP(E6613,MAPEO!C:D,2,0)&amp;" "&amp;H6613,VLOOKUP(E6613,MAPEO!C:D,2,0))</f>
        <v>Micralax</v>
      </c>
      <c r="N6613" t="str">
        <f>VLOOKUP(F6613,MD!A:B,2,0)</f>
        <v>YTD 2016</v>
      </c>
    </row>
    <row r="6614" spans="1:14">
      <c r="A6614" t="s">
        <v>133</v>
      </c>
      <c r="B6614" t="s">
        <v>0</v>
      </c>
      <c r="C6614" t="s">
        <v>215</v>
      </c>
      <c r="D6614" t="s">
        <v>437</v>
      </c>
      <c r="E6614" t="s">
        <v>437</v>
      </c>
      <c r="F6614" t="s">
        <v>120</v>
      </c>
      <c r="G6614" s="3">
        <v>686535.13</v>
      </c>
      <c r="H6614" s="3" t="str">
        <f>VLOOKUP($A6614&amp;$C6614&amp;$B6614,Mapping!$C:$G,3,0)</f>
        <v>PHARMA</v>
      </c>
      <c r="I6614" t="str">
        <f>VLOOKUP($A6614&amp;$C6614&amp;$B6614,Mapping!$C:$G,4,0)</f>
        <v>Microlax</v>
      </c>
      <c r="J6614" t="str">
        <f t="shared" si="104"/>
        <v>MICRALAX MICROENEMAS</v>
      </c>
      <c r="K6614" t="str">
        <f>VLOOKUP($A6614&amp;$C6614&amp;$B6614,Mapping!$C:$G,5,0)</f>
        <v>OTC</v>
      </c>
      <c r="L6614" t="str">
        <f>VLOOKUP(J6614&amp;H6614,Mapping!J:K,2,0)</f>
        <v>Microenemas</v>
      </c>
      <c r="M6614" t="str">
        <f>IF(OR(I6614="PIZ BUIN",I6614="LISTERINE"),VLOOKUP(E6614,MAPEO!C:D,2,0)&amp;" "&amp;H6614,VLOOKUP(E6614,MAPEO!C:D,2,0))</f>
        <v>Micralax</v>
      </c>
      <c r="N6614" t="str">
        <f>VLOOKUP(F6614,MD!A:B,2,0)</f>
        <v>YTD 2016</v>
      </c>
    </row>
    <row r="6615" spans="1:14">
      <c r="A6615" t="s">
        <v>133</v>
      </c>
      <c r="B6615" t="s">
        <v>0</v>
      </c>
      <c r="C6615" t="s">
        <v>215</v>
      </c>
      <c r="D6615" t="s">
        <v>438</v>
      </c>
      <c r="E6615" t="s">
        <v>438</v>
      </c>
      <c r="F6615" t="s">
        <v>120</v>
      </c>
      <c r="G6615" s="3">
        <v>1732.32</v>
      </c>
      <c r="H6615" s="3" t="str">
        <f>VLOOKUP($A6615&amp;$C6615&amp;$B6615,Mapping!$C:$G,3,0)</f>
        <v>PHARMA</v>
      </c>
      <c r="I6615" t="str">
        <f>VLOOKUP($A6615&amp;$C6615&amp;$B6615,Mapping!$C:$G,4,0)</f>
        <v>Microlax</v>
      </c>
      <c r="J6615" t="str">
        <f t="shared" si="104"/>
        <v>MICRALAX SUPOS</v>
      </c>
      <c r="K6615" t="str">
        <f>VLOOKUP($A6615&amp;$C6615&amp;$B6615,Mapping!$C:$G,5,0)</f>
        <v>OTC</v>
      </c>
      <c r="L6615" t="str">
        <f>VLOOKUP(J6615&amp;H6615,Mapping!J:K,2,0)</f>
        <v>Supos</v>
      </c>
      <c r="M6615" t="str">
        <f>IF(OR(I6615="PIZ BUIN",I6615="LISTERINE"),VLOOKUP(E6615,MAPEO!C:D,2,0)&amp;" "&amp;H6615,VLOOKUP(E6615,MAPEO!C:D,2,0))</f>
        <v>Micralax</v>
      </c>
      <c r="N6615" t="str">
        <f>VLOOKUP(F6615,MD!A:B,2,0)</f>
        <v>YTD 2016</v>
      </c>
    </row>
    <row r="6616" spans="1:14">
      <c r="A6616" t="s">
        <v>133</v>
      </c>
      <c r="B6616" t="s">
        <v>0</v>
      </c>
      <c r="C6616" t="s">
        <v>218</v>
      </c>
      <c r="D6616" t="s">
        <v>439</v>
      </c>
      <c r="E6616" t="s">
        <v>439</v>
      </c>
      <c r="F6616" t="s">
        <v>120</v>
      </c>
      <c r="G6616" s="3">
        <v>-3962.52</v>
      </c>
      <c r="H6616" s="3" t="str">
        <f>VLOOKUP($A6616&amp;$C6616&amp;$B6616,Mapping!$C:$G,3,0)</f>
        <v>PHARMA</v>
      </c>
      <c r="I6616" t="str">
        <f>VLOOKUP($A6616&amp;$C6616&amp;$B6616,Mapping!$C:$G,4,0)</f>
        <v>Natusan</v>
      </c>
      <c r="J6616" t="str">
        <f t="shared" si="104"/>
        <v>CREMA NATUSAN</v>
      </c>
      <c r="K6616" t="str">
        <f>VLOOKUP($A6616&amp;$C6616&amp;$B6616,Mapping!$C:$G,5,0)</f>
        <v>Adult Skin Care</v>
      </c>
      <c r="L6616" t="str">
        <f>VLOOKUP(J6616&amp;H6616,Mapping!J:K,2,0)</f>
        <v>Natusan</v>
      </c>
      <c r="M6616" t="str">
        <f>IF(OR(I6616="PIZ BUIN",I6616="LISTERINE"),VLOOKUP(E6616,MAPEO!C:D,2,0)&amp;" "&amp;H6616,VLOOKUP(E6616,MAPEO!C:D,2,0))</f>
        <v>Natusan</v>
      </c>
      <c r="N6616" t="str">
        <f>VLOOKUP(F6616,MD!A:B,2,0)</f>
        <v>YTD 2016</v>
      </c>
    </row>
    <row r="6617" spans="1:14">
      <c r="A6617" t="s">
        <v>133</v>
      </c>
      <c r="B6617" t="s">
        <v>0</v>
      </c>
      <c r="C6617" t="s">
        <v>218</v>
      </c>
      <c r="D6617" t="s">
        <v>439</v>
      </c>
      <c r="E6617" t="s">
        <v>694</v>
      </c>
      <c r="F6617" t="s">
        <v>120</v>
      </c>
      <c r="G6617" s="3">
        <v>-181.71</v>
      </c>
      <c r="H6617" s="3" t="str">
        <f>VLOOKUP($A6617&amp;$C6617&amp;$B6617,Mapping!$C:$G,3,0)</f>
        <v>PHARMA</v>
      </c>
      <c r="I6617" t="str">
        <f>VLOOKUP($A6617&amp;$C6617&amp;$B6617,Mapping!$C:$G,4,0)</f>
        <v>Natusan</v>
      </c>
      <c r="J6617" t="str">
        <f t="shared" si="104"/>
        <v>CREMA NATUSAN</v>
      </c>
      <c r="K6617" t="str">
        <f>VLOOKUP($A6617&amp;$C6617&amp;$B6617,Mapping!$C:$G,5,0)</f>
        <v>Adult Skin Care</v>
      </c>
      <c r="L6617" t="str">
        <f>VLOOKUP(J6617&amp;H6617,Mapping!J:K,2,0)</f>
        <v>Natusan</v>
      </c>
      <c r="M6617" t="str">
        <f>IF(OR(I6617="PIZ BUIN",I6617="LISTERINE"),VLOOKUP(E6617,MAPEO!C:D,2,0)&amp;" "&amp;H6617,VLOOKUP(E6617,MAPEO!C:D,2,0))</f>
        <v>Natusan</v>
      </c>
      <c r="N6617" t="str">
        <f>VLOOKUP(F6617,MD!A:B,2,0)</f>
        <v>YTD 2016</v>
      </c>
    </row>
    <row r="6618" spans="1:14">
      <c r="A6618" t="s">
        <v>133</v>
      </c>
      <c r="B6618" t="s">
        <v>0</v>
      </c>
      <c r="C6618" t="s">
        <v>221</v>
      </c>
      <c r="D6618" t="s">
        <v>440</v>
      </c>
      <c r="E6618" t="s">
        <v>695</v>
      </c>
      <c r="F6618" t="s">
        <v>120</v>
      </c>
      <c r="G6618" s="3">
        <v>27704.02</v>
      </c>
      <c r="H6618" s="3" t="str">
        <f>VLOOKUP($A6618&amp;$C6618&amp;$B6618,Mapping!$C:$G,3,0)</f>
        <v>Beauty</v>
      </c>
      <c r="I6618" t="str">
        <f>VLOOKUP($A6618&amp;$C6618&amp;$B6618,Mapping!$C:$G,4,0)</f>
        <v>NEUTROGENA</v>
      </c>
      <c r="J6618" t="str">
        <f t="shared" si="104"/>
        <v>BODY EMULSION</v>
      </c>
      <c r="K6618" t="str">
        <f>VLOOKUP($A6618&amp;$C6618&amp;$B6618,Mapping!$C:$G,5,0)</f>
        <v>Adult Skin Care</v>
      </c>
      <c r="L6618" t="str">
        <f>VLOOKUP(J6618&amp;H6618,Mapping!J:K,2,0)</f>
        <v>Body Emulsion</v>
      </c>
      <c r="M6618" t="str">
        <f>IF(OR(I6618="PIZ BUIN",I6618="LISTERINE"),VLOOKUP(E6618,MAPEO!C:D,2,0)&amp;" "&amp;H6618,VLOOKUP(E6618,MAPEO!C:D,2,0))</f>
        <v>Neutrogena Body</v>
      </c>
      <c r="N6618" t="str">
        <f>VLOOKUP(F6618,MD!A:B,2,0)</f>
        <v>YTD 2016</v>
      </c>
    </row>
    <row r="6619" spans="1:14">
      <c r="A6619" t="s">
        <v>133</v>
      </c>
      <c r="B6619" t="s">
        <v>0</v>
      </c>
      <c r="C6619" t="s">
        <v>221</v>
      </c>
      <c r="D6619" t="s">
        <v>440</v>
      </c>
      <c r="E6619" t="s">
        <v>697</v>
      </c>
      <c r="F6619" t="s">
        <v>120</v>
      </c>
      <c r="G6619" s="3">
        <v>51884.22</v>
      </c>
      <c r="H6619" s="3" t="str">
        <f>VLOOKUP($A6619&amp;$C6619&amp;$B6619,Mapping!$C:$G,3,0)</f>
        <v>Beauty</v>
      </c>
      <c r="I6619" t="str">
        <f>VLOOKUP($A6619&amp;$C6619&amp;$B6619,Mapping!$C:$G,4,0)</f>
        <v>NEUTROGENA</v>
      </c>
      <c r="J6619" t="str">
        <f t="shared" si="104"/>
        <v>BODY EMULSION</v>
      </c>
      <c r="K6619" t="str">
        <f>VLOOKUP($A6619&amp;$C6619&amp;$B6619,Mapping!$C:$G,5,0)</f>
        <v>Adult Skin Care</v>
      </c>
      <c r="L6619" t="str">
        <f>VLOOKUP(J6619&amp;H6619,Mapping!J:K,2,0)</f>
        <v>Body Emulsion</v>
      </c>
      <c r="M6619" t="str">
        <f>IF(OR(I6619="PIZ BUIN",I6619="LISTERINE"),VLOOKUP(E6619,MAPEO!C:D,2,0)&amp;" "&amp;H6619,VLOOKUP(E6619,MAPEO!C:D,2,0))</f>
        <v>Neutrogena Body</v>
      </c>
      <c r="N6619" t="str">
        <f>VLOOKUP(F6619,MD!A:B,2,0)</f>
        <v>YTD 2016</v>
      </c>
    </row>
    <row r="6620" spans="1:14">
      <c r="A6620" t="s">
        <v>133</v>
      </c>
      <c r="B6620" t="s">
        <v>0</v>
      </c>
      <c r="C6620" t="s">
        <v>221</v>
      </c>
      <c r="D6620" t="s">
        <v>440</v>
      </c>
      <c r="E6620" t="s">
        <v>698</v>
      </c>
      <c r="F6620" t="s">
        <v>120</v>
      </c>
      <c r="G6620" s="3">
        <v>21825.27</v>
      </c>
      <c r="H6620" s="3" t="str">
        <f>VLOOKUP($A6620&amp;$C6620&amp;$B6620,Mapping!$C:$G,3,0)</f>
        <v>Beauty</v>
      </c>
      <c r="I6620" t="str">
        <f>VLOOKUP($A6620&amp;$C6620&amp;$B6620,Mapping!$C:$G,4,0)</f>
        <v>NEUTROGENA</v>
      </c>
      <c r="J6620" t="str">
        <f t="shared" si="104"/>
        <v>BODY EMULSION</v>
      </c>
      <c r="K6620" t="str">
        <f>VLOOKUP($A6620&amp;$C6620&amp;$B6620,Mapping!$C:$G,5,0)</f>
        <v>Adult Skin Care</v>
      </c>
      <c r="L6620" t="str">
        <f>VLOOKUP(J6620&amp;H6620,Mapping!J:K,2,0)</f>
        <v>Body Emulsion</v>
      </c>
      <c r="M6620" t="str">
        <f>IF(OR(I6620="PIZ BUIN",I6620="LISTERINE"),VLOOKUP(E6620,MAPEO!C:D,2,0)&amp;" "&amp;H6620,VLOOKUP(E6620,MAPEO!C:D,2,0))</f>
        <v>Neutrogena Body</v>
      </c>
      <c r="N6620" t="str">
        <f>VLOOKUP(F6620,MD!A:B,2,0)</f>
        <v>YTD 2016</v>
      </c>
    </row>
    <row r="6621" spans="1:14">
      <c r="A6621" t="s">
        <v>133</v>
      </c>
      <c r="B6621" t="s">
        <v>0</v>
      </c>
      <c r="C6621" t="s">
        <v>221</v>
      </c>
      <c r="D6621" t="s">
        <v>440</v>
      </c>
      <c r="E6621" t="s">
        <v>699</v>
      </c>
      <c r="F6621" t="s">
        <v>120</v>
      </c>
      <c r="G6621" s="3">
        <v>48045.88</v>
      </c>
      <c r="H6621" s="3" t="str">
        <f>VLOOKUP($A6621&amp;$C6621&amp;$B6621,Mapping!$C:$G,3,0)</f>
        <v>Beauty</v>
      </c>
      <c r="I6621" t="str">
        <f>VLOOKUP($A6621&amp;$C6621&amp;$B6621,Mapping!$C:$G,4,0)</f>
        <v>NEUTROGENA</v>
      </c>
      <c r="J6621" t="str">
        <f t="shared" si="104"/>
        <v>BODY EMULSION</v>
      </c>
      <c r="K6621" t="str">
        <f>VLOOKUP($A6621&amp;$C6621&amp;$B6621,Mapping!$C:$G,5,0)</f>
        <v>Adult Skin Care</v>
      </c>
      <c r="L6621" t="str">
        <f>VLOOKUP(J6621&amp;H6621,Mapping!J:K,2,0)</f>
        <v>Body Emulsion</v>
      </c>
      <c r="M6621" t="str">
        <f>IF(OR(I6621="PIZ BUIN",I6621="LISTERINE"),VLOOKUP(E6621,MAPEO!C:D,2,0)&amp;" "&amp;H6621,VLOOKUP(E6621,MAPEO!C:D,2,0))</f>
        <v>Neutrogena Body</v>
      </c>
      <c r="N6621" t="str">
        <f>VLOOKUP(F6621,MD!A:B,2,0)</f>
        <v>YTD 2016</v>
      </c>
    </row>
    <row r="6622" spans="1:14">
      <c r="A6622" t="s">
        <v>133</v>
      </c>
      <c r="B6622" t="s">
        <v>0</v>
      </c>
      <c r="C6622" t="s">
        <v>221</v>
      </c>
      <c r="D6622" t="s">
        <v>440</v>
      </c>
      <c r="E6622" t="s">
        <v>700</v>
      </c>
      <c r="F6622" t="s">
        <v>120</v>
      </c>
      <c r="G6622" s="3">
        <v>-1191.56</v>
      </c>
      <c r="H6622" s="3" t="str">
        <f>VLOOKUP($A6622&amp;$C6622&amp;$B6622,Mapping!$C:$G,3,0)</f>
        <v>Beauty</v>
      </c>
      <c r="I6622" t="str">
        <f>VLOOKUP($A6622&amp;$C6622&amp;$B6622,Mapping!$C:$G,4,0)</f>
        <v>NEUTROGENA</v>
      </c>
      <c r="J6622" t="str">
        <f t="shared" si="104"/>
        <v>BODY EMULSION</v>
      </c>
      <c r="K6622" t="str">
        <f>VLOOKUP($A6622&amp;$C6622&amp;$B6622,Mapping!$C:$G,5,0)</f>
        <v>Adult Skin Care</v>
      </c>
      <c r="L6622" t="str">
        <f>VLOOKUP(J6622&amp;H6622,Mapping!J:K,2,0)</f>
        <v>Body Emulsion</v>
      </c>
      <c r="M6622" t="str">
        <f>IF(OR(I6622="PIZ BUIN",I6622="LISTERINE"),VLOOKUP(E6622,MAPEO!C:D,2,0)&amp;" "&amp;H6622,VLOOKUP(E6622,MAPEO!C:D,2,0))</f>
        <v>Neutrogena Body</v>
      </c>
      <c r="N6622" t="str">
        <f>VLOOKUP(F6622,MD!A:B,2,0)</f>
        <v>YTD 2016</v>
      </c>
    </row>
    <row r="6623" spans="1:14">
      <c r="A6623" t="s">
        <v>133</v>
      </c>
      <c r="B6623" t="s">
        <v>0</v>
      </c>
      <c r="C6623" t="s">
        <v>221</v>
      </c>
      <c r="D6623" t="s">
        <v>440</v>
      </c>
      <c r="E6623" t="s">
        <v>701</v>
      </c>
      <c r="F6623" t="s">
        <v>120</v>
      </c>
      <c r="G6623" s="3">
        <v>-7.2</v>
      </c>
      <c r="H6623" s="3" t="str">
        <f>VLOOKUP($A6623&amp;$C6623&amp;$B6623,Mapping!$C:$G,3,0)</f>
        <v>Beauty</v>
      </c>
      <c r="I6623" t="str">
        <f>VLOOKUP($A6623&amp;$C6623&amp;$B6623,Mapping!$C:$G,4,0)</f>
        <v>NEUTROGENA</v>
      </c>
      <c r="J6623" t="str">
        <f t="shared" si="104"/>
        <v>BODY EMULSION</v>
      </c>
      <c r="K6623" t="str">
        <f>VLOOKUP($A6623&amp;$C6623&amp;$B6623,Mapping!$C:$G,5,0)</f>
        <v>Adult Skin Care</v>
      </c>
      <c r="L6623" t="str">
        <f>VLOOKUP(J6623&amp;H6623,Mapping!J:K,2,0)</f>
        <v>Body Emulsion</v>
      </c>
      <c r="M6623" t="str">
        <f>IF(OR(I6623="PIZ BUIN",I6623="LISTERINE"),VLOOKUP(E6623,MAPEO!C:D,2,0)&amp;" "&amp;H6623,VLOOKUP(E6623,MAPEO!C:D,2,0))</f>
        <v>Neutrogena Body</v>
      </c>
      <c r="N6623" t="str">
        <f>VLOOKUP(F6623,MD!A:B,2,0)</f>
        <v>YTD 2016</v>
      </c>
    </row>
    <row r="6624" spans="1:14">
      <c r="A6624" t="s">
        <v>133</v>
      </c>
      <c r="B6624" t="s">
        <v>0</v>
      </c>
      <c r="C6624" t="s">
        <v>221</v>
      </c>
      <c r="D6624" t="s">
        <v>440</v>
      </c>
      <c r="E6624" t="s">
        <v>702</v>
      </c>
      <c r="F6624" t="s">
        <v>120</v>
      </c>
      <c r="G6624" s="3">
        <v>108220.95</v>
      </c>
      <c r="H6624" s="3" t="str">
        <f>VLOOKUP($A6624&amp;$C6624&amp;$B6624,Mapping!$C:$G,3,0)</f>
        <v>Beauty</v>
      </c>
      <c r="I6624" t="str">
        <f>VLOOKUP($A6624&amp;$C6624&amp;$B6624,Mapping!$C:$G,4,0)</f>
        <v>NEUTROGENA</v>
      </c>
      <c r="J6624" t="str">
        <f t="shared" si="104"/>
        <v>BODY EMULSION</v>
      </c>
      <c r="K6624" t="str">
        <f>VLOOKUP($A6624&amp;$C6624&amp;$B6624,Mapping!$C:$G,5,0)</f>
        <v>Adult Skin Care</v>
      </c>
      <c r="L6624" t="str">
        <f>VLOOKUP(J6624&amp;H6624,Mapping!J:K,2,0)</f>
        <v>Body Emulsion</v>
      </c>
      <c r="M6624" t="str">
        <f>IF(OR(I6624="PIZ BUIN",I6624="LISTERINE"),VLOOKUP(E6624,MAPEO!C:D,2,0)&amp;" "&amp;H6624,VLOOKUP(E6624,MAPEO!C:D,2,0))</f>
        <v>Neutrogena Body</v>
      </c>
      <c r="N6624" t="str">
        <f>VLOOKUP(F6624,MD!A:B,2,0)</f>
        <v>YTD 2016</v>
      </c>
    </row>
    <row r="6625" spans="1:14">
      <c r="A6625" t="s">
        <v>133</v>
      </c>
      <c r="B6625" t="s">
        <v>0</v>
      </c>
      <c r="C6625" t="s">
        <v>221</v>
      </c>
      <c r="D6625" t="s">
        <v>441</v>
      </c>
      <c r="E6625" t="s">
        <v>703</v>
      </c>
      <c r="F6625" t="s">
        <v>120</v>
      </c>
      <c r="G6625" s="3">
        <v>-2.87</v>
      </c>
      <c r="H6625" s="3" t="str">
        <f>VLOOKUP($A6625&amp;$C6625&amp;$B6625,Mapping!$C:$G,3,0)</f>
        <v>Beauty</v>
      </c>
      <c r="I6625" t="str">
        <f>VLOOKUP($A6625&amp;$C6625&amp;$B6625,Mapping!$C:$G,4,0)</f>
        <v>NEUTROGENA</v>
      </c>
      <c r="J6625" t="str">
        <f t="shared" si="104"/>
        <v>FOOTCARE</v>
      </c>
      <c r="K6625" t="str">
        <f>VLOOKUP($A6625&amp;$C6625&amp;$B6625,Mapping!$C:$G,5,0)</f>
        <v>Adult Skin Care</v>
      </c>
      <c r="L6625" t="str">
        <f>VLOOKUP(J6625&amp;H6625,Mapping!J:K,2,0)</f>
        <v>Foot Care</v>
      </c>
      <c r="M6625" t="str">
        <f>IF(OR(I6625="PIZ BUIN",I6625="LISTERINE"),VLOOKUP(E6625,MAPEO!C:D,2,0)&amp;" "&amp;H6625,VLOOKUP(E6625,MAPEO!C:D,2,0))</f>
        <v>Neutrogena Foot</v>
      </c>
      <c r="N6625" t="str">
        <f>VLOOKUP(F6625,MD!A:B,2,0)</f>
        <v>YTD 2016</v>
      </c>
    </row>
    <row r="6626" spans="1:14">
      <c r="A6626" t="s">
        <v>133</v>
      </c>
      <c r="B6626" t="s">
        <v>0</v>
      </c>
      <c r="C6626" t="s">
        <v>221</v>
      </c>
      <c r="D6626" t="s">
        <v>441</v>
      </c>
      <c r="E6626" t="s">
        <v>704</v>
      </c>
      <c r="F6626" t="s">
        <v>120</v>
      </c>
      <c r="G6626" s="3">
        <v>2280.91</v>
      </c>
      <c r="H6626" s="3" t="str">
        <f>VLOOKUP($A6626&amp;$C6626&amp;$B6626,Mapping!$C:$G,3,0)</f>
        <v>Beauty</v>
      </c>
      <c r="I6626" t="str">
        <f>VLOOKUP($A6626&amp;$C6626&amp;$B6626,Mapping!$C:$G,4,0)</f>
        <v>NEUTROGENA</v>
      </c>
      <c r="J6626" t="str">
        <f t="shared" si="104"/>
        <v>FOOTCARE</v>
      </c>
      <c r="K6626" t="str">
        <f>VLOOKUP($A6626&amp;$C6626&amp;$B6626,Mapping!$C:$G,5,0)</f>
        <v>Adult Skin Care</v>
      </c>
      <c r="L6626" t="str">
        <f>VLOOKUP(J6626&amp;H6626,Mapping!J:K,2,0)</f>
        <v>Foot Care</v>
      </c>
      <c r="M6626" t="str">
        <f>IF(OR(I6626="PIZ BUIN",I6626="LISTERINE"),VLOOKUP(E6626,MAPEO!C:D,2,0)&amp;" "&amp;H6626,VLOOKUP(E6626,MAPEO!C:D,2,0))</f>
        <v>Neutrogena Foot</v>
      </c>
      <c r="N6626" t="str">
        <f>VLOOKUP(F6626,MD!A:B,2,0)</f>
        <v>YTD 2016</v>
      </c>
    </row>
    <row r="6627" spans="1:14">
      <c r="A6627" t="s">
        <v>133</v>
      </c>
      <c r="B6627" t="s">
        <v>0</v>
      </c>
      <c r="C6627" t="s">
        <v>221</v>
      </c>
      <c r="D6627" t="s">
        <v>441</v>
      </c>
      <c r="E6627" t="s">
        <v>705</v>
      </c>
      <c r="F6627" t="s">
        <v>120</v>
      </c>
      <c r="G6627" s="3">
        <v>9246.01</v>
      </c>
      <c r="H6627" s="3" t="str">
        <f>VLOOKUP($A6627&amp;$C6627&amp;$B6627,Mapping!$C:$G,3,0)</f>
        <v>Beauty</v>
      </c>
      <c r="I6627" t="str">
        <f>VLOOKUP($A6627&amp;$C6627&amp;$B6627,Mapping!$C:$G,4,0)</f>
        <v>NEUTROGENA</v>
      </c>
      <c r="J6627" t="str">
        <f t="shared" si="104"/>
        <v>FOOTCARE</v>
      </c>
      <c r="K6627" t="str">
        <f>VLOOKUP($A6627&amp;$C6627&amp;$B6627,Mapping!$C:$G,5,0)</f>
        <v>Adult Skin Care</v>
      </c>
      <c r="L6627" t="str">
        <f>VLOOKUP(J6627&amp;H6627,Mapping!J:K,2,0)</f>
        <v>Foot Care</v>
      </c>
      <c r="M6627" t="str">
        <f>IF(OR(I6627="PIZ BUIN",I6627="LISTERINE"),VLOOKUP(E6627,MAPEO!C:D,2,0)&amp;" "&amp;H6627,VLOOKUP(E6627,MAPEO!C:D,2,0))</f>
        <v>Neutrogena Foot</v>
      </c>
      <c r="N6627" t="str">
        <f>VLOOKUP(F6627,MD!A:B,2,0)</f>
        <v>YTD 2016</v>
      </c>
    </row>
    <row r="6628" spans="1:14">
      <c r="A6628" t="s">
        <v>133</v>
      </c>
      <c r="B6628" t="s">
        <v>0</v>
      </c>
      <c r="C6628" t="s">
        <v>221</v>
      </c>
      <c r="D6628" t="s">
        <v>441</v>
      </c>
      <c r="E6628" t="s">
        <v>706</v>
      </c>
      <c r="F6628" t="s">
        <v>120</v>
      </c>
      <c r="G6628" s="3">
        <v>-39.99</v>
      </c>
      <c r="H6628" s="3" t="str">
        <f>VLOOKUP($A6628&amp;$C6628&amp;$B6628,Mapping!$C:$G,3,0)</f>
        <v>Beauty</v>
      </c>
      <c r="I6628" t="str">
        <f>VLOOKUP($A6628&amp;$C6628&amp;$B6628,Mapping!$C:$G,4,0)</f>
        <v>NEUTROGENA</v>
      </c>
      <c r="J6628" t="str">
        <f t="shared" si="104"/>
        <v>FOOTCARE</v>
      </c>
      <c r="K6628" t="str">
        <f>VLOOKUP($A6628&amp;$C6628&amp;$B6628,Mapping!$C:$G,5,0)</f>
        <v>Adult Skin Care</v>
      </c>
      <c r="L6628" t="str">
        <f>VLOOKUP(J6628&amp;H6628,Mapping!J:K,2,0)</f>
        <v>Foot Care</v>
      </c>
      <c r="M6628" t="str">
        <f>IF(OR(I6628="PIZ BUIN",I6628="LISTERINE"),VLOOKUP(E6628,MAPEO!C:D,2,0)&amp;" "&amp;H6628,VLOOKUP(E6628,MAPEO!C:D,2,0))</f>
        <v>Neutrogena Foot</v>
      </c>
      <c r="N6628" t="str">
        <f>VLOOKUP(F6628,MD!A:B,2,0)</f>
        <v>YTD 2016</v>
      </c>
    </row>
    <row r="6629" spans="1:14">
      <c r="A6629" t="s">
        <v>133</v>
      </c>
      <c r="B6629" t="s">
        <v>0</v>
      </c>
      <c r="C6629" t="s">
        <v>221</v>
      </c>
      <c r="D6629" t="s">
        <v>441</v>
      </c>
      <c r="E6629" t="s">
        <v>838</v>
      </c>
      <c r="F6629" t="s">
        <v>120</v>
      </c>
      <c r="G6629" s="3">
        <v>5282.27</v>
      </c>
      <c r="H6629" s="3" t="str">
        <f>VLOOKUP($A6629&amp;$C6629&amp;$B6629,Mapping!$C:$G,3,0)</f>
        <v>Beauty</v>
      </c>
      <c r="I6629" t="str">
        <f>VLOOKUP($A6629&amp;$C6629&amp;$B6629,Mapping!$C:$G,4,0)</f>
        <v>NEUTROGENA</v>
      </c>
      <c r="J6629" t="str">
        <f t="shared" si="104"/>
        <v>FOOTCARE</v>
      </c>
      <c r="K6629" t="str">
        <f>VLOOKUP($A6629&amp;$C6629&amp;$B6629,Mapping!$C:$G,5,0)</f>
        <v>Adult Skin Care</v>
      </c>
      <c r="L6629" t="str">
        <f>VLOOKUP(J6629&amp;H6629,Mapping!J:K,2,0)</f>
        <v>Foot Care</v>
      </c>
      <c r="M6629" t="str">
        <f>IF(OR(I6629="PIZ BUIN",I6629="LISTERINE"),VLOOKUP(E6629,MAPEO!C:D,2,0)&amp;" "&amp;H6629,VLOOKUP(E6629,MAPEO!C:D,2,0))</f>
        <v>Neutrogena Foot</v>
      </c>
      <c r="N6629" t="str">
        <f>VLOOKUP(F6629,MD!A:B,2,0)</f>
        <v>YTD 2016</v>
      </c>
    </row>
    <row r="6630" spans="1:14">
      <c r="A6630" t="s">
        <v>133</v>
      </c>
      <c r="B6630" t="s">
        <v>0</v>
      </c>
      <c r="C6630" t="s">
        <v>221</v>
      </c>
      <c r="D6630" t="s">
        <v>441</v>
      </c>
      <c r="E6630" t="s">
        <v>707</v>
      </c>
      <c r="F6630" t="s">
        <v>120</v>
      </c>
      <c r="G6630" s="3">
        <v>-102.53</v>
      </c>
      <c r="H6630" s="3" t="str">
        <f>VLOOKUP($A6630&amp;$C6630&amp;$B6630,Mapping!$C:$G,3,0)</f>
        <v>Beauty</v>
      </c>
      <c r="I6630" t="str">
        <f>VLOOKUP($A6630&amp;$C6630&amp;$B6630,Mapping!$C:$G,4,0)</f>
        <v>NEUTROGENA</v>
      </c>
      <c r="J6630" t="str">
        <f t="shared" si="104"/>
        <v>FOOTCARE</v>
      </c>
      <c r="K6630" t="str">
        <f>VLOOKUP($A6630&amp;$C6630&amp;$B6630,Mapping!$C:$G,5,0)</f>
        <v>Adult Skin Care</v>
      </c>
      <c r="L6630" t="str">
        <f>VLOOKUP(J6630&amp;H6630,Mapping!J:K,2,0)</f>
        <v>Foot Care</v>
      </c>
      <c r="M6630" t="str">
        <f>IF(OR(I6630="PIZ BUIN",I6630="LISTERINE"),VLOOKUP(E6630,MAPEO!C:D,2,0)&amp;" "&amp;H6630,VLOOKUP(E6630,MAPEO!C:D,2,0))</f>
        <v>Neutrogena Foot</v>
      </c>
      <c r="N6630" t="str">
        <f>VLOOKUP(F6630,MD!A:B,2,0)</f>
        <v>YTD 2016</v>
      </c>
    </row>
    <row r="6631" spans="1:14">
      <c r="A6631" t="s">
        <v>133</v>
      </c>
      <c r="B6631" t="s">
        <v>0</v>
      </c>
      <c r="C6631" t="s">
        <v>221</v>
      </c>
      <c r="D6631" t="s">
        <v>441</v>
      </c>
      <c r="E6631" t="s">
        <v>709</v>
      </c>
      <c r="F6631" t="s">
        <v>120</v>
      </c>
      <c r="G6631" s="3">
        <v>75679.13</v>
      </c>
      <c r="H6631" s="3" t="str">
        <f>VLOOKUP($A6631&amp;$C6631&amp;$B6631,Mapping!$C:$G,3,0)</f>
        <v>Beauty</v>
      </c>
      <c r="I6631" t="str">
        <f>VLOOKUP($A6631&amp;$C6631&amp;$B6631,Mapping!$C:$G,4,0)</f>
        <v>NEUTROGENA</v>
      </c>
      <c r="J6631" t="str">
        <f t="shared" si="104"/>
        <v>FOOTCARE</v>
      </c>
      <c r="K6631" t="str">
        <f>VLOOKUP($A6631&amp;$C6631&amp;$B6631,Mapping!$C:$G,5,0)</f>
        <v>Adult Skin Care</v>
      </c>
      <c r="L6631" t="str">
        <f>VLOOKUP(J6631&amp;H6631,Mapping!J:K,2,0)</f>
        <v>Foot Care</v>
      </c>
      <c r="M6631" t="str">
        <f>IF(OR(I6631="PIZ BUIN",I6631="LISTERINE"),VLOOKUP(E6631,MAPEO!C:D,2,0)&amp;" "&amp;H6631,VLOOKUP(E6631,MAPEO!C:D,2,0))</f>
        <v>Neutrogena Foot</v>
      </c>
      <c r="N6631" t="str">
        <f>VLOOKUP(F6631,MD!A:B,2,0)</f>
        <v>YTD 2016</v>
      </c>
    </row>
    <row r="6632" spans="1:14">
      <c r="A6632" t="s">
        <v>133</v>
      </c>
      <c r="B6632" t="s">
        <v>0</v>
      </c>
      <c r="C6632" t="s">
        <v>221</v>
      </c>
      <c r="D6632" t="s">
        <v>442</v>
      </c>
      <c r="E6632" t="s">
        <v>710</v>
      </c>
      <c r="F6632" t="s">
        <v>120</v>
      </c>
      <c r="G6632" s="3">
        <v>55472.7</v>
      </c>
      <c r="H6632" s="3" t="str">
        <f>VLOOKUP($A6632&amp;$C6632&amp;$B6632,Mapping!$C:$G,3,0)</f>
        <v>Beauty</v>
      </c>
      <c r="I6632" t="str">
        <f>VLOOKUP($A6632&amp;$C6632&amp;$B6632,Mapping!$C:$G,4,0)</f>
        <v>NEUTROGENA</v>
      </c>
      <c r="J6632" t="str">
        <f t="shared" si="104"/>
        <v>HANDS</v>
      </c>
      <c r="K6632" t="str">
        <f>VLOOKUP($A6632&amp;$C6632&amp;$B6632,Mapping!$C:$G,5,0)</f>
        <v>Adult Skin Care</v>
      </c>
      <c r="L6632" t="str">
        <f>VLOOKUP(J6632&amp;H6632,Mapping!J:K,2,0)</f>
        <v>Hand Cream</v>
      </c>
      <c r="M6632" t="str">
        <f>IF(OR(I6632="PIZ BUIN",I6632="LISTERINE"),VLOOKUP(E6632,MAPEO!C:D,2,0)&amp;" "&amp;H6632,VLOOKUP(E6632,MAPEO!C:D,2,0))</f>
        <v>Neutrogena Hands</v>
      </c>
      <c r="N6632" t="str">
        <f>VLOOKUP(F6632,MD!A:B,2,0)</f>
        <v>YTD 2016</v>
      </c>
    </row>
    <row r="6633" spans="1:14">
      <c r="A6633" t="s">
        <v>133</v>
      </c>
      <c r="B6633" t="s">
        <v>0</v>
      </c>
      <c r="C6633" t="s">
        <v>221</v>
      </c>
      <c r="D6633" t="s">
        <v>442</v>
      </c>
      <c r="E6633" t="s">
        <v>711</v>
      </c>
      <c r="F6633" t="s">
        <v>120</v>
      </c>
      <c r="G6633" s="3">
        <v>96424.29</v>
      </c>
      <c r="H6633" s="3" t="str">
        <f>VLOOKUP($A6633&amp;$C6633&amp;$B6633,Mapping!$C:$G,3,0)</f>
        <v>Beauty</v>
      </c>
      <c r="I6633" t="str">
        <f>VLOOKUP($A6633&amp;$C6633&amp;$B6633,Mapping!$C:$G,4,0)</f>
        <v>NEUTROGENA</v>
      </c>
      <c r="J6633" t="str">
        <f t="shared" si="104"/>
        <v>HANDS</v>
      </c>
      <c r="K6633" t="str">
        <f>VLOOKUP($A6633&amp;$C6633&amp;$B6633,Mapping!$C:$G,5,0)</f>
        <v>Adult Skin Care</v>
      </c>
      <c r="L6633" t="str">
        <f>VLOOKUP(J6633&amp;H6633,Mapping!J:K,2,0)</f>
        <v>Hand Cream</v>
      </c>
      <c r="M6633" t="str">
        <f>IF(OR(I6633="PIZ BUIN",I6633="LISTERINE"),VLOOKUP(E6633,MAPEO!C:D,2,0)&amp;" "&amp;H6633,VLOOKUP(E6633,MAPEO!C:D,2,0))</f>
        <v>Neutrogena Hands</v>
      </c>
      <c r="N6633" t="str">
        <f>VLOOKUP(F6633,MD!A:B,2,0)</f>
        <v>YTD 2016</v>
      </c>
    </row>
    <row r="6634" spans="1:14">
      <c r="A6634" t="s">
        <v>133</v>
      </c>
      <c r="B6634" t="s">
        <v>0</v>
      </c>
      <c r="C6634" t="s">
        <v>221</v>
      </c>
      <c r="D6634" t="s">
        <v>442</v>
      </c>
      <c r="E6634" t="s">
        <v>712</v>
      </c>
      <c r="F6634" t="s">
        <v>120</v>
      </c>
      <c r="G6634" s="3">
        <v>-43.8</v>
      </c>
      <c r="H6634" s="3" t="str">
        <f>VLOOKUP($A6634&amp;$C6634&amp;$B6634,Mapping!$C:$G,3,0)</f>
        <v>Beauty</v>
      </c>
      <c r="I6634" t="str">
        <f>VLOOKUP($A6634&amp;$C6634&amp;$B6634,Mapping!$C:$G,4,0)</f>
        <v>NEUTROGENA</v>
      </c>
      <c r="J6634" t="str">
        <f t="shared" si="104"/>
        <v>HANDS</v>
      </c>
      <c r="K6634" t="str">
        <f>VLOOKUP($A6634&amp;$C6634&amp;$B6634,Mapping!$C:$G,5,0)</f>
        <v>Adult Skin Care</v>
      </c>
      <c r="L6634" t="str">
        <f>VLOOKUP(J6634&amp;H6634,Mapping!J:K,2,0)</f>
        <v>Hand Cream</v>
      </c>
      <c r="M6634" t="str">
        <f>IF(OR(I6634="PIZ BUIN",I6634="LISTERINE"),VLOOKUP(E6634,MAPEO!C:D,2,0)&amp;" "&amp;H6634,VLOOKUP(E6634,MAPEO!C:D,2,0))</f>
        <v>Neutrogena Hands</v>
      </c>
      <c r="N6634" t="str">
        <f>VLOOKUP(F6634,MD!A:B,2,0)</f>
        <v>YTD 2016</v>
      </c>
    </row>
    <row r="6635" spans="1:14">
      <c r="A6635" t="s">
        <v>133</v>
      </c>
      <c r="B6635" t="s">
        <v>0</v>
      </c>
      <c r="C6635" t="s">
        <v>221</v>
      </c>
      <c r="D6635" t="s">
        <v>442</v>
      </c>
      <c r="E6635" t="s">
        <v>714</v>
      </c>
      <c r="F6635" t="s">
        <v>120</v>
      </c>
      <c r="G6635" s="3">
        <v>12075.52</v>
      </c>
      <c r="H6635" s="3" t="str">
        <f>VLOOKUP($A6635&amp;$C6635&amp;$B6635,Mapping!$C:$G,3,0)</f>
        <v>Beauty</v>
      </c>
      <c r="I6635" t="str">
        <f>VLOOKUP($A6635&amp;$C6635&amp;$B6635,Mapping!$C:$G,4,0)</f>
        <v>NEUTROGENA</v>
      </c>
      <c r="J6635" t="str">
        <f t="shared" si="104"/>
        <v>HANDS</v>
      </c>
      <c r="K6635" t="str">
        <f>VLOOKUP($A6635&amp;$C6635&amp;$B6635,Mapping!$C:$G,5,0)</f>
        <v>Adult Skin Care</v>
      </c>
      <c r="L6635" t="str">
        <f>VLOOKUP(J6635&amp;H6635,Mapping!J:K,2,0)</f>
        <v>Hand Cream</v>
      </c>
      <c r="M6635" t="str">
        <f>IF(OR(I6635="PIZ BUIN",I6635="LISTERINE"),VLOOKUP(E6635,MAPEO!C:D,2,0)&amp;" "&amp;H6635,VLOOKUP(E6635,MAPEO!C:D,2,0))</f>
        <v>Neutrogena Hands</v>
      </c>
      <c r="N6635" t="str">
        <f>VLOOKUP(F6635,MD!A:B,2,0)</f>
        <v>YTD 2016</v>
      </c>
    </row>
    <row r="6636" spans="1:14">
      <c r="A6636" t="s">
        <v>133</v>
      </c>
      <c r="B6636" t="s">
        <v>0</v>
      </c>
      <c r="C6636" t="s">
        <v>221</v>
      </c>
      <c r="D6636" t="s">
        <v>442</v>
      </c>
      <c r="E6636" t="s">
        <v>715</v>
      </c>
      <c r="F6636" t="s">
        <v>120</v>
      </c>
      <c r="G6636" s="3">
        <v>31027.79</v>
      </c>
      <c r="H6636" s="3" t="str">
        <f>VLOOKUP($A6636&amp;$C6636&amp;$B6636,Mapping!$C:$G,3,0)</f>
        <v>Beauty</v>
      </c>
      <c r="I6636" t="str">
        <f>VLOOKUP($A6636&amp;$C6636&amp;$B6636,Mapping!$C:$G,4,0)</f>
        <v>NEUTROGENA</v>
      </c>
      <c r="J6636" t="str">
        <f t="shared" si="104"/>
        <v>HANDS</v>
      </c>
      <c r="K6636" t="str">
        <f>VLOOKUP($A6636&amp;$C6636&amp;$B6636,Mapping!$C:$G,5,0)</f>
        <v>Adult Skin Care</v>
      </c>
      <c r="L6636" t="str">
        <f>VLOOKUP(J6636&amp;H6636,Mapping!J:K,2,0)</f>
        <v>Hand Cream</v>
      </c>
      <c r="M6636" t="str">
        <f>IF(OR(I6636="PIZ BUIN",I6636="LISTERINE"),VLOOKUP(E6636,MAPEO!C:D,2,0)&amp;" "&amp;H6636,VLOOKUP(E6636,MAPEO!C:D,2,0))</f>
        <v>Neutrogena Hands</v>
      </c>
      <c r="N6636" t="str">
        <f>VLOOKUP(F6636,MD!A:B,2,0)</f>
        <v>YTD 2016</v>
      </c>
    </row>
    <row r="6637" spans="1:14">
      <c r="A6637" t="s">
        <v>133</v>
      </c>
      <c r="B6637" t="s">
        <v>0</v>
      </c>
      <c r="C6637" t="s">
        <v>221</v>
      </c>
      <c r="D6637" t="s">
        <v>442</v>
      </c>
      <c r="E6637" t="s">
        <v>716</v>
      </c>
      <c r="F6637" t="s">
        <v>120</v>
      </c>
      <c r="G6637" s="3">
        <v>16133.83</v>
      </c>
      <c r="H6637" s="3" t="str">
        <f>VLOOKUP($A6637&amp;$C6637&amp;$B6637,Mapping!$C:$G,3,0)</f>
        <v>Beauty</v>
      </c>
      <c r="I6637" t="str">
        <f>VLOOKUP($A6637&amp;$C6637&amp;$B6637,Mapping!$C:$G,4,0)</f>
        <v>NEUTROGENA</v>
      </c>
      <c r="J6637" t="str">
        <f t="shared" si="104"/>
        <v>HANDS</v>
      </c>
      <c r="K6637" t="str">
        <f>VLOOKUP($A6637&amp;$C6637&amp;$B6637,Mapping!$C:$G,5,0)</f>
        <v>Adult Skin Care</v>
      </c>
      <c r="L6637" t="str">
        <f>VLOOKUP(J6637&amp;H6637,Mapping!J:K,2,0)</f>
        <v>Hand Cream</v>
      </c>
      <c r="M6637" t="str">
        <f>IF(OR(I6637="PIZ BUIN",I6637="LISTERINE"),VLOOKUP(E6637,MAPEO!C:D,2,0)&amp;" "&amp;H6637,VLOOKUP(E6637,MAPEO!C:D,2,0))</f>
        <v>Neutrogena Hands</v>
      </c>
      <c r="N6637" t="str">
        <f>VLOOKUP(F6637,MD!A:B,2,0)</f>
        <v>YTD 2016</v>
      </c>
    </row>
    <row r="6638" spans="1:14">
      <c r="A6638" t="s">
        <v>133</v>
      </c>
      <c r="B6638" t="s">
        <v>0</v>
      </c>
      <c r="C6638" t="s">
        <v>221</v>
      </c>
      <c r="D6638" t="s">
        <v>442</v>
      </c>
      <c r="E6638" t="s">
        <v>717</v>
      </c>
      <c r="F6638" t="s">
        <v>120</v>
      </c>
      <c r="G6638" s="3">
        <v>9950.6299999999992</v>
      </c>
      <c r="H6638" s="3" t="str">
        <f>VLOOKUP($A6638&amp;$C6638&amp;$B6638,Mapping!$C:$G,3,0)</f>
        <v>Beauty</v>
      </c>
      <c r="I6638" t="str">
        <f>VLOOKUP($A6638&amp;$C6638&amp;$B6638,Mapping!$C:$G,4,0)</f>
        <v>NEUTROGENA</v>
      </c>
      <c r="J6638" t="str">
        <f t="shared" si="104"/>
        <v>HANDS</v>
      </c>
      <c r="K6638" t="str">
        <f>VLOOKUP($A6638&amp;$C6638&amp;$B6638,Mapping!$C:$G,5,0)</f>
        <v>Adult Skin Care</v>
      </c>
      <c r="L6638" t="str">
        <f>VLOOKUP(J6638&amp;H6638,Mapping!J:K,2,0)</f>
        <v>Hand Cream</v>
      </c>
      <c r="M6638" t="str">
        <f>IF(OR(I6638="PIZ BUIN",I6638="LISTERINE"),VLOOKUP(E6638,MAPEO!C:D,2,0)&amp;" "&amp;H6638,VLOOKUP(E6638,MAPEO!C:D,2,0))</f>
        <v>Neutrogena Hands</v>
      </c>
      <c r="N6638" t="str">
        <f>VLOOKUP(F6638,MD!A:B,2,0)</f>
        <v>YTD 2016</v>
      </c>
    </row>
    <row r="6639" spans="1:14">
      <c r="A6639" t="s">
        <v>133</v>
      </c>
      <c r="B6639" t="s">
        <v>0</v>
      </c>
      <c r="C6639" t="s">
        <v>221</v>
      </c>
      <c r="D6639" t="s">
        <v>443</v>
      </c>
      <c r="E6639" t="s">
        <v>718</v>
      </c>
      <c r="F6639" t="s">
        <v>120</v>
      </c>
      <c r="G6639" s="3">
        <v>14364.24</v>
      </c>
      <c r="H6639" s="3" t="str">
        <f>VLOOKUP($A6639&amp;$C6639&amp;$B6639,Mapping!$C:$G,3,0)</f>
        <v>Beauty</v>
      </c>
      <c r="I6639" t="str">
        <f>VLOOKUP($A6639&amp;$C6639&amp;$B6639,Mapping!$C:$G,4,0)</f>
        <v>NEUTROGENA</v>
      </c>
      <c r="J6639" t="str">
        <f t="shared" si="104"/>
        <v>LIP CARE</v>
      </c>
      <c r="K6639" t="str">
        <f>VLOOKUP($A6639&amp;$C6639&amp;$B6639,Mapping!$C:$G,5,0)</f>
        <v>Adult Skin Care</v>
      </c>
      <c r="L6639" t="str">
        <f>VLOOKUP(J6639&amp;H6639,Mapping!J:K,2,0)</f>
        <v>Lip Care</v>
      </c>
      <c r="M6639" t="str">
        <f>IF(OR(I6639="PIZ BUIN",I6639="LISTERINE"),VLOOKUP(E6639,MAPEO!C:D,2,0)&amp;" "&amp;H6639,VLOOKUP(E6639,MAPEO!C:D,2,0))</f>
        <v>Neutrogena Lips</v>
      </c>
      <c r="N6639" t="str">
        <f>VLOOKUP(F6639,MD!A:B,2,0)</f>
        <v>YTD 2016</v>
      </c>
    </row>
    <row r="6640" spans="1:14">
      <c r="A6640" t="s">
        <v>133</v>
      </c>
      <c r="B6640" t="s">
        <v>0</v>
      </c>
      <c r="C6640" t="s">
        <v>221</v>
      </c>
      <c r="D6640" t="s">
        <v>443</v>
      </c>
      <c r="E6640" t="s">
        <v>719</v>
      </c>
      <c r="F6640" t="s">
        <v>120</v>
      </c>
      <c r="G6640" s="3">
        <v>-63.07</v>
      </c>
      <c r="H6640" s="3" t="str">
        <f>VLOOKUP($A6640&amp;$C6640&amp;$B6640,Mapping!$C:$G,3,0)</f>
        <v>Beauty</v>
      </c>
      <c r="I6640" t="str">
        <f>VLOOKUP($A6640&amp;$C6640&amp;$B6640,Mapping!$C:$G,4,0)</f>
        <v>NEUTROGENA</v>
      </c>
      <c r="J6640" t="str">
        <f t="shared" si="104"/>
        <v>LIP CARE</v>
      </c>
      <c r="K6640" t="str">
        <f>VLOOKUP($A6640&amp;$C6640&amp;$B6640,Mapping!$C:$G,5,0)</f>
        <v>Adult Skin Care</v>
      </c>
      <c r="L6640" t="str">
        <f>VLOOKUP(J6640&amp;H6640,Mapping!J:K,2,0)</f>
        <v>Lip Care</v>
      </c>
      <c r="M6640" t="str">
        <f>IF(OR(I6640="PIZ BUIN",I6640="LISTERINE"),VLOOKUP(E6640,MAPEO!C:D,2,0)&amp;" "&amp;H6640,VLOOKUP(E6640,MAPEO!C:D,2,0))</f>
        <v>Neutrogena Lips</v>
      </c>
      <c r="N6640" t="str">
        <f>VLOOKUP(F6640,MD!A:B,2,0)</f>
        <v>YTD 2016</v>
      </c>
    </row>
    <row r="6641" spans="1:14">
      <c r="A6641" t="s">
        <v>133</v>
      </c>
      <c r="B6641" t="s">
        <v>0</v>
      </c>
      <c r="C6641" t="s">
        <v>221</v>
      </c>
      <c r="D6641" t="s">
        <v>443</v>
      </c>
      <c r="E6641" t="s">
        <v>720</v>
      </c>
      <c r="F6641" t="s">
        <v>120</v>
      </c>
      <c r="G6641" s="3">
        <v>-1.85</v>
      </c>
      <c r="H6641" s="3" t="str">
        <f>VLOOKUP($A6641&amp;$C6641&amp;$B6641,Mapping!$C:$G,3,0)</f>
        <v>Beauty</v>
      </c>
      <c r="I6641" t="str">
        <f>VLOOKUP($A6641&amp;$C6641&amp;$B6641,Mapping!$C:$G,4,0)</f>
        <v>NEUTROGENA</v>
      </c>
      <c r="J6641" t="str">
        <f t="shared" si="104"/>
        <v>LIP CARE</v>
      </c>
      <c r="K6641" t="str">
        <f>VLOOKUP($A6641&amp;$C6641&amp;$B6641,Mapping!$C:$G,5,0)</f>
        <v>Adult Skin Care</v>
      </c>
      <c r="L6641" t="str">
        <f>VLOOKUP(J6641&amp;H6641,Mapping!J:K,2,0)</f>
        <v>Lip Care</v>
      </c>
      <c r="M6641" t="str">
        <f>IF(OR(I6641="PIZ BUIN",I6641="LISTERINE"),VLOOKUP(E6641,MAPEO!C:D,2,0)&amp;" "&amp;H6641,VLOOKUP(E6641,MAPEO!C:D,2,0))</f>
        <v>Neutrogena Lips</v>
      </c>
      <c r="N6641" t="str">
        <f>VLOOKUP(F6641,MD!A:B,2,0)</f>
        <v>YTD 2016</v>
      </c>
    </row>
    <row r="6642" spans="1:14">
      <c r="A6642" t="s">
        <v>133</v>
      </c>
      <c r="B6642" t="s">
        <v>0</v>
      </c>
      <c r="C6642" t="s">
        <v>221</v>
      </c>
      <c r="D6642" t="s">
        <v>443</v>
      </c>
      <c r="E6642" t="s">
        <v>721</v>
      </c>
      <c r="F6642" t="s">
        <v>120</v>
      </c>
      <c r="G6642" s="3">
        <v>75610.179999999993</v>
      </c>
      <c r="H6642" s="3" t="str">
        <f>VLOOKUP($A6642&amp;$C6642&amp;$B6642,Mapping!$C:$G,3,0)</f>
        <v>Beauty</v>
      </c>
      <c r="I6642" t="str">
        <f>VLOOKUP($A6642&amp;$C6642&amp;$B6642,Mapping!$C:$G,4,0)</f>
        <v>NEUTROGENA</v>
      </c>
      <c r="J6642" t="str">
        <f t="shared" si="104"/>
        <v>LIP CARE</v>
      </c>
      <c r="K6642" t="str">
        <f>VLOOKUP($A6642&amp;$C6642&amp;$B6642,Mapping!$C:$G,5,0)</f>
        <v>Adult Skin Care</v>
      </c>
      <c r="L6642" t="str">
        <f>VLOOKUP(J6642&amp;H6642,Mapping!J:K,2,0)</f>
        <v>Lip Care</v>
      </c>
      <c r="M6642" t="str">
        <f>IF(OR(I6642="PIZ BUIN",I6642="LISTERINE"),VLOOKUP(E6642,MAPEO!C:D,2,0)&amp;" "&amp;H6642,VLOOKUP(E6642,MAPEO!C:D,2,0))</f>
        <v>Neutrogena Lips</v>
      </c>
      <c r="N6642" t="str">
        <f>VLOOKUP(F6642,MD!A:B,2,0)</f>
        <v>YTD 2016</v>
      </c>
    </row>
    <row r="6643" spans="1:14">
      <c r="A6643" t="s">
        <v>133</v>
      </c>
      <c r="B6643" t="s">
        <v>0</v>
      </c>
      <c r="C6643" t="s">
        <v>221</v>
      </c>
      <c r="D6643" t="s">
        <v>444</v>
      </c>
      <c r="E6643" t="s">
        <v>444</v>
      </c>
      <c r="F6643" t="s">
        <v>120</v>
      </c>
      <c r="G6643" s="3">
        <v>-90.14</v>
      </c>
      <c r="H6643" s="3" t="str">
        <f>VLOOKUP($A6643&amp;$C6643&amp;$B6643,Mapping!$C:$G,3,0)</f>
        <v>Beauty</v>
      </c>
      <c r="I6643" t="str">
        <f>VLOOKUP($A6643&amp;$C6643&amp;$B6643,Mapping!$C:$G,4,0)</f>
        <v>NEUTROGENA</v>
      </c>
      <c r="J6643" t="str">
        <f t="shared" si="104"/>
        <v>NG ALL OTHER</v>
      </c>
      <c r="K6643" t="str">
        <f>VLOOKUP($A6643&amp;$C6643&amp;$B6643,Mapping!$C:$G,5,0)</f>
        <v>Adult Skin Care</v>
      </c>
      <c r="L6643" t="str">
        <f>VLOOKUP(J6643&amp;H6643,Mapping!J:K,2,0)</f>
        <v>All Other</v>
      </c>
      <c r="M6643" t="str">
        <f>IF(OR(I6643="PIZ BUIN",I6643="LISTERINE"),VLOOKUP(E6643,MAPEO!C:D,2,0)&amp;" "&amp;H6643,VLOOKUP(E6643,MAPEO!C:D,2,0))</f>
        <v>All Other</v>
      </c>
      <c r="N6643" t="str">
        <f>VLOOKUP(F6643,MD!A:B,2,0)</f>
        <v>YTD 2016</v>
      </c>
    </row>
    <row r="6644" spans="1:14">
      <c r="A6644" t="s">
        <v>133</v>
      </c>
      <c r="B6644" t="s">
        <v>0</v>
      </c>
      <c r="C6644" t="s">
        <v>221</v>
      </c>
      <c r="D6644" t="s">
        <v>445</v>
      </c>
      <c r="E6644" t="s">
        <v>722</v>
      </c>
      <c r="F6644" t="s">
        <v>120</v>
      </c>
      <c r="G6644" s="3">
        <v>-11.24</v>
      </c>
      <c r="H6644" s="3" t="str">
        <f>VLOOKUP($A6644&amp;$C6644&amp;$B6644,Mapping!$C:$G,3,0)</f>
        <v>Beauty</v>
      </c>
      <c r="I6644" t="str">
        <f>VLOOKUP($A6644&amp;$C6644&amp;$B6644,Mapping!$C:$G,4,0)</f>
        <v>NEUTROGENA</v>
      </c>
      <c r="J6644" t="str">
        <f t="shared" si="104"/>
        <v>NG TGEL</v>
      </c>
      <c r="K6644" t="str">
        <f>VLOOKUP($A6644&amp;$C6644&amp;$B6644,Mapping!$C:$G,5,0)</f>
        <v>Adult Skin Care</v>
      </c>
      <c r="L6644" t="str">
        <f>VLOOKUP(J6644&amp;H6644,Mapping!J:K,2,0)</f>
        <v xml:space="preserve">T/GEL </v>
      </c>
      <c r="M6644" t="str">
        <f>IF(OR(I6644="PIZ BUIN",I6644="LISTERINE"),VLOOKUP(E6644,MAPEO!C:D,2,0)&amp;" "&amp;H6644,VLOOKUP(E6644,MAPEO!C:D,2,0))</f>
        <v>T/Gel</v>
      </c>
      <c r="N6644" t="str">
        <f>VLOOKUP(F6644,MD!A:B,2,0)</f>
        <v>YTD 2016</v>
      </c>
    </row>
    <row r="6645" spans="1:14">
      <c r="A6645" t="s">
        <v>133</v>
      </c>
      <c r="B6645" t="s">
        <v>0</v>
      </c>
      <c r="C6645" t="s">
        <v>221</v>
      </c>
      <c r="D6645" t="s">
        <v>445</v>
      </c>
      <c r="E6645" t="s">
        <v>723</v>
      </c>
      <c r="F6645" t="s">
        <v>120</v>
      </c>
      <c r="G6645" s="3">
        <v>15243.18</v>
      </c>
      <c r="H6645" s="3" t="str">
        <f>VLOOKUP($A6645&amp;$C6645&amp;$B6645,Mapping!$C:$G,3,0)</f>
        <v>Beauty</v>
      </c>
      <c r="I6645" t="str">
        <f>VLOOKUP($A6645&amp;$C6645&amp;$B6645,Mapping!$C:$G,4,0)</f>
        <v>NEUTROGENA</v>
      </c>
      <c r="J6645" t="str">
        <f t="shared" si="104"/>
        <v>NG TGEL</v>
      </c>
      <c r="K6645" t="str">
        <f>VLOOKUP($A6645&amp;$C6645&amp;$B6645,Mapping!$C:$G,5,0)</f>
        <v>Adult Skin Care</v>
      </c>
      <c r="L6645" t="str">
        <f>VLOOKUP(J6645&amp;H6645,Mapping!J:K,2,0)</f>
        <v xml:space="preserve">T/GEL </v>
      </c>
      <c r="M6645" t="str">
        <f>IF(OR(I6645="PIZ BUIN",I6645="LISTERINE"),VLOOKUP(E6645,MAPEO!C:D,2,0)&amp;" "&amp;H6645,VLOOKUP(E6645,MAPEO!C:D,2,0))</f>
        <v>T/Gel</v>
      </c>
      <c r="N6645" t="str">
        <f>VLOOKUP(F6645,MD!A:B,2,0)</f>
        <v>YTD 2016</v>
      </c>
    </row>
    <row r="6646" spans="1:14">
      <c r="A6646" t="s">
        <v>133</v>
      </c>
      <c r="B6646" t="s">
        <v>0</v>
      </c>
      <c r="C6646" t="s">
        <v>227</v>
      </c>
      <c r="D6646" t="s">
        <v>446</v>
      </c>
      <c r="E6646" t="s">
        <v>724</v>
      </c>
      <c r="F6646" t="s">
        <v>120</v>
      </c>
      <c r="G6646" s="3">
        <v>312096.08</v>
      </c>
      <c r="H6646" s="3" t="str">
        <f>VLOOKUP($A6646&amp;$C6646&amp;$B6646,Mapping!$C:$G,3,0)</f>
        <v>PHARMA</v>
      </c>
      <c r="I6646" t="str">
        <f>VLOOKUP($A6646&amp;$C6646&amp;$B6646,Mapping!$C:$G,4,0)</f>
        <v>NICORETTE</v>
      </c>
      <c r="J6646" t="str">
        <f t="shared" si="104"/>
        <v>NICORETTE GUMS</v>
      </c>
      <c r="K6646" t="str">
        <f>VLOOKUP($A6646&amp;$C6646&amp;$B6646,Mapping!$C:$G,5,0)</f>
        <v>OTC</v>
      </c>
      <c r="L6646" t="str">
        <f>VLOOKUP(J6646&amp;H6646,Mapping!J:K,2,0)</f>
        <v>Nicorette Gums</v>
      </c>
      <c r="M6646" t="str">
        <f>IF(OR(I6646="PIZ BUIN",I6646="LISTERINE"),VLOOKUP(E6646,MAPEO!C:D,2,0)&amp;" "&amp;H6646,VLOOKUP(E6646,MAPEO!C:D,2,0))</f>
        <v>Nicorette</v>
      </c>
      <c r="N6646" t="str">
        <f>VLOOKUP(F6646,MD!A:B,2,0)</f>
        <v>YTD 2016</v>
      </c>
    </row>
    <row r="6647" spans="1:14">
      <c r="A6647" t="s">
        <v>133</v>
      </c>
      <c r="B6647" t="s">
        <v>0</v>
      </c>
      <c r="C6647" t="s">
        <v>227</v>
      </c>
      <c r="D6647" t="s">
        <v>446</v>
      </c>
      <c r="E6647" t="s">
        <v>726</v>
      </c>
      <c r="F6647" t="s">
        <v>120</v>
      </c>
      <c r="G6647" s="3">
        <v>45154.11</v>
      </c>
      <c r="H6647" s="3" t="str">
        <f>VLOOKUP($A6647&amp;$C6647&amp;$B6647,Mapping!$C:$G,3,0)</f>
        <v>PHARMA</v>
      </c>
      <c r="I6647" t="str">
        <f>VLOOKUP($A6647&amp;$C6647&amp;$B6647,Mapping!$C:$G,4,0)</f>
        <v>NICORETTE</v>
      </c>
      <c r="J6647" t="str">
        <f t="shared" si="104"/>
        <v>NICORETTE GUMS</v>
      </c>
      <c r="K6647" t="str">
        <f>VLOOKUP($A6647&amp;$C6647&amp;$B6647,Mapping!$C:$G,5,0)</f>
        <v>OTC</v>
      </c>
      <c r="L6647" t="str">
        <f>VLOOKUP(J6647&amp;H6647,Mapping!J:K,2,0)</f>
        <v>Nicorette Gums</v>
      </c>
      <c r="M6647" t="str">
        <f>IF(OR(I6647="PIZ BUIN",I6647="LISTERINE"),VLOOKUP(E6647,MAPEO!C:D,2,0)&amp;" "&amp;H6647,VLOOKUP(E6647,MAPEO!C:D,2,0))</f>
        <v>Nicorette</v>
      </c>
      <c r="N6647" t="str">
        <f>VLOOKUP(F6647,MD!A:B,2,0)</f>
        <v>YTD 2016</v>
      </c>
    </row>
    <row r="6648" spans="1:14">
      <c r="A6648" t="s">
        <v>133</v>
      </c>
      <c r="B6648" t="s">
        <v>0</v>
      </c>
      <c r="C6648" t="s">
        <v>227</v>
      </c>
      <c r="D6648" t="s">
        <v>446</v>
      </c>
      <c r="E6648" t="s">
        <v>728</v>
      </c>
      <c r="F6648" t="s">
        <v>120</v>
      </c>
      <c r="G6648" s="3">
        <v>128436.65</v>
      </c>
      <c r="H6648" s="3" t="str">
        <f>VLOOKUP($A6648&amp;$C6648&amp;$B6648,Mapping!$C:$G,3,0)</f>
        <v>PHARMA</v>
      </c>
      <c r="I6648" t="str">
        <f>VLOOKUP($A6648&amp;$C6648&amp;$B6648,Mapping!$C:$G,4,0)</f>
        <v>NICORETTE</v>
      </c>
      <c r="J6648" t="str">
        <f t="shared" si="104"/>
        <v>NICORETTE GUMS</v>
      </c>
      <c r="K6648" t="str">
        <f>VLOOKUP($A6648&amp;$C6648&amp;$B6648,Mapping!$C:$G,5,0)</f>
        <v>OTC</v>
      </c>
      <c r="L6648" t="str">
        <f>VLOOKUP(J6648&amp;H6648,Mapping!J:K,2,0)</f>
        <v>Nicorette Gums</v>
      </c>
      <c r="M6648" t="str">
        <f>IF(OR(I6648="PIZ BUIN",I6648="LISTERINE"),VLOOKUP(E6648,MAPEO!C:D,2,0)&amp;" "&amp;H6648,VLOOKUP(E6648,MAPEO!C:D,2,0))</f>
        <v>Nicorette</v>
      </c>
      <c r="N6648" t="str">
        <f>VLOOKUP(F6648,MD!A:B,2,0)</f>
        <v>YTD 2016</v>
      </c>
    </row>
    <row r="6649" spans="1:14">
      <c r="A6649" t="s">
        <v>133</v>
      </c>
      <c r="B6649" t="s">
        <v>0</v>
      </c>
      <c r="C6649" t="s">
        <v>227</v>
      </c>
      <c r="D6649" t="s">
        <v>447</v>
      </c>
      <c r="E6649" t="s">
        <v>447</v>
      </c>
      <c r="F6649" t="s">
        <v>120</v>
      </c>
      <c r="G6649" s="3">
        <v>74229.62</v>
      </c>
      <c r="H6649" s="3" t="str">
        <f>VLOOKUP($A6649&amp;$C6649&amp;$B6649,Mapping!$C:$G,3,0)</f>
        <v>PHARMA</v>
      </c>
      <c r="I6649" t="str">
        <f>VLOOKUP($A6649&amp;$C6649&amp;$B6649,Mapping!$C:$G,4,0)</f>
        <v>NICORETTE</v>
      </c>
      <c r="J6649" t="str">
        <f t="shared" si="104"/>
        <v>NICORETTE LOZENGES</v>
      </c>
      <c r="K6649" t="str">
        <f>VLOOKUP($A6649&amp;$C6649&amp;$B6649,Mapping!$C:$G,5,0)</f>
        <v>OTC</v>
      </c>
      <c r="L6649" t="str">
        <f>VLOOKUP(J6649&amp;H6649,Mapping!J:K,2,0)</f>
        <v>Nicorette Lozenges</v>
      </c>
      <c r="M6649" t="str">
        <f>IF(OR(I6649="PIZ BUIN",I6649="LISTERINE"),VLOOKUP(E6649,MAPEO!C:D,2,0)&amp;" "&amp;H6649,VLOOKUP(E6649,MAPEO!C:D,2,0))</f>
        <v>Nicorette</v>
      </c>
      <c r="N6649" t="str">
        <f>VLOOKUP(F6649,MD!A:B,2,0)</f>
        <v>YTD 2016</v>
      </c>
    </row>
    <row r="6650" spans="1:14">
      <c r="A6650" t="s">
        <v>133</v>
      </c>
      <c r="B6650" t="s">
        <v>0</v>
      </c>
      <c r="C6650" t="s">
        <v>227</v>
      </c>
      <c r="D6650" t="s">
        <v>448</v>
      </c>
      <c r="E6650" t="s">
        <v>448</v>
      </c>
      <c r="F6650" t="s">
        <v>120</v>
      </c>
      <c r="G6650" s="3">
        <v>47068.32</v>
      </c>
      <c r="H6650" s="3" t="str">
        <f>VLOOKUP($A6650&amp;$C6650&amp;$B6650,Mapping!$C:$G,3,0)</f>
        <v>PHARMA</v>
      </c>
      <c r="I6650" t="str">
        <f>VLOOKUP($A6650&amp;$C6650&amp;$B6650,Mapping!$C:$G,4,0)</f>
        <v>NICORETTE</v>
      </c>
      <c r="J6650" t="str">
        <f t="shared" si="104"/>
        <v>NICORETTE PATCH</v>
      </c>
      <c r="K6650" t="str">
        <f>VLOOKUP($A6650&amp;$C6650&amp;$B6650,Mapping!$C:$G,5,0)</f>
        <v>OTC</v>
      </c>
      <c r="L6650" t="str">
        <f>VLOOKUP(J6650&amp;H6650,Mapping!J:K,2,0)</f>
        <v>Nicorette Patch</v>
      </c>
      <c r="M6650" t="str">
        <f>IF(OR(I6650="PIZ BUIN",I6650="LISTERINE"),VLOOKUP(E6650,MAPEO!C:D,2,0)&amp;" "&amp;H6650,VLOOKUP(E6650,MAPEO!C:D,2,0))</f>
        <v>Nicorette</v>
      </c>
      <c r="N6650" t="str">
        <f>VLOOKUP(F6650,MD!A:B,2,0)</f>
        <v>YTD 2016</v>
      </c>
    </row>
    <row r="6651" spans="1:14">
      <c r="A6651" t="s">
        <v>133</v>
      </c>
      <c r="B6651" t="s">
        <v>0</v>
      </c>
      <c r="C6651" t="s">
        <v>227</v>
      </c>
      <c r="D6651" t="s">
        <v>449</v>
      </c>
      <c r="E6651" t="s">
        <v>449</v>
      </c>
      <c r="F6651" t="s">
        <v>120</v>
      </c>
      <c r="G6651" s="3">
        <v>426861.1</v>
      </c>
      <c r="H6651" s="3" t="str">
        <f>VLOOKUP($A6651&amp;$C6651&amp;$B6651,Mapping!$C:$G,3,0)</f>
        <v>PHARMA</v>
      </c>
      <c r="I6651" t="str">
        <f>VLOOKUP($A6651&amp;$C6651&amp;$B6651,Mapping!$C:$G,4,0)</f>
        <v>NICORETTE</v>
      </c>
      <c r="J6651" t="str">
        <f t="shared" si="104"/>
        <v>NICORETTE SPRAY</v>
      </c>
      <c r="K6651" t="str">
        <f>VLOOKUP($A6651&amp;$C6651&amp;$B6651,Mapping!$C:$G,5,0)</f>
        <v>OTC</v>
      </c>
      <c r="L6651" t="str">
        <f>VLOOKUP(J6651&amp;H6651,Mapping!J:K,2,0)</f>
        <v>Nicorette Spray</v>
      </c>
      <c r="M6651" t="str">
        <f>IF(OR(I6651="PIZ BUIN",I6651="LISTERINE"),VLOOKUP(E6651,MAPEO!C:D,2,0)&amp;" "&amp;H6651,VLOOKUP(E6651,MAPEO!C:D,2,0))</f>
        <v>Nicorette</v>
      </c>
      <c r="N6651" t="str">
        <f>VLOOKUP(F6651,MD!A:B,2,0)</f>
        <v>YTD 2016</v>
      </c>
    </row>
    <row r="6652" spans="1:14">
      <c r="A6652" t="s">
        <v>133</v>
      </c>
      <c r="B6652" t="s">
        <v>0</v>
      </c>
      <c r="C6652" t="s">
        <v>229</v>
      </c>
      <c r="D6652" t="s">
        <v>405</v>
      </c>
      <c r="E6652" t="s">
        <v>629</v>
      </c>
      <c r="F6652" t="s">
        <v>120</v>
      </c>
      <c r="G6652" s="3">
        <v>1011.18</v>
      </c>
      <c r="H6652" s="3" t="str">
        <f>VLOOKUP($A6652&amp;$C6652&amp;$B6652,Mapping!$C:$G,3,0)</f>
        <v>PHARMA</v>
      </c>
      <c r="I6652" t="str">
        <f>VLOOKUP($A6652&amp;$C6652&amp;$B6652,Mapping!$C:$G,4,0)</f>
        <v>O.B.</v>
      </c>
      <c r="J6652" t="str">
        <f t="shared" si="104"/>
        <v>DIGITAL</v>
      </c>
      <c r="K6652" t="str">
        <f>VLOOKUP($A6652&amp;$C6652&amp;$B6652,Mapping!$C:$G,5,0)</f>
        <v>Women Health</v>
      </c>
      <c r="L6652" t="str">
        <f>VLOOKUP(J6652&amp;H6652,Mapping!J:K,2,0)</f>
        <v>O.B. OTC</v>
      </c>
      <c r="M6652" t="str">
        <f>IF(OR(I6652="PIZ BUIN",I6652="LISTERINE"),VLOOKUP(E6652,MAPEO!C:D,2,0)&amp;" "&amp;H6652,VLOOKUP(E6652,MAPEO!C:D,2,0))</f>
        <v>OB</v>
      </c>
      <c r="N6652" t="str">
        <f>VLOOKUP(F6652,MD!A:B,2,0)</f>
        <v>YTD 2016</v>
      </c>
    </row>
    <row r="6653" spans="1:14">
      <c r="A6653" t="s">
        <v>133</v>
      </c>
      <c r="B6653" t="s">
        <v>0</v>
      </c>
      <c r="C6653" t="s">
        <v>229</v>
      </c>
      <c r="D6653" t="s">
        <v>405</v>
      </c>
      <c r="E6653" t="s">
        <v>630</v>
      </c>
      <c r="F6653" t="s">
        <v>120</v>
      </c>
      <c r="G6653" s="3">
        <v>1847.76</v>
      </c>
      <c r="H6653" s="3" t="str">
        <f>VLOOKUP($A6653&amp;$C6653&amp;$B6653,Mapping!$C:$G,3,0)</f>
        <v>PHARMA</v>
      </c>
      <c r="I6653" t="str">
        <f>VLOOKUP($A6653&amp;$C6653&amp;$B6653,Mapping!$C:$G,4,0)</f>
        <v>O.B.</v>
      </c>
      <c r="J6653" t="str">
        <f t="shared" si="104"/>
        <v>DIGITAL</v>
      </c>
      <c r="K6653" t="str">
        <f>VLOOKUP($A6653&amp;$C6653&amp;$B6653,Mapping!$C:$G,5,0)</f>
        <v>Women Health</v>
      </c>
      <c r="L6653" t="str">
        <f>VLOOKUP(J6653&amp;H6653,Mapping!J:K,2,0)</f>
        <v>O.B. OTC</v>
      </c>
      <c r="M6653" t="str">
        <f>IF(OR(I6653="PIZ BUIN",I6653="LISTERINE"),VLOOKUP(E6653,MAPEO!C:D,2,0)&amp;" "&amp;H6653,VLOOKUP(E6653,MAPEO!C:D,2,0))</f>
        <v>OB</v>
      </c>
      <c r="N6653" t="str">
        <f>VLOOKUP(F6653,MD!A:B,2,0)</f>
        <v>YTD 2016</v>
      </c>
    </row>
    <row r="6654" spans="1:14">
      <c r="A6654" t="s">
        <v>133</v>
      </c>
      <c r="B6654" t="s">
        <v>0</v>
      </c>
      <c r="C6654" t="s">
        <v>229</v>
      </c>
      <c r="D6654" t="s">
        <v>405</v>
      </c>
      <c r="E6654" t="s">
        <v>631</v>
      </c>
      <c r="F6654" t="s">
        <v>120</v>
      </c>
      <c r="G6654" s="3">
        <v>3518.74</v>
      </c>
      <c r="H6654" s="3" t="str">
        <f>VLOOKUP($A6654&amp;$C6654&amp;$B6654,Mapping!$C:$G,3,0)</f>
        <v>PHARMA</v>
      </c>
      <c r="I6654" t="str">
        <f>VLOOKUP($A6654&amp;$C6654&amp;$B6654,Mapping!$C:$G,4,0)</f>
        <v>O.B.</v>
      </c>
      <c r="J6654" t="str">
        <f t="shared" si="104"/>
        <v>DIGITAL</v>
      </c>
      <c r="K6654" t="str">
        <f>VLOOKUP($A6654&amp;$C6654&amp;$B6654,Mapping!$C:$G,5,0)</f>
        <v>Women Health</v>
      </c>
      <c r="L6654" t="str">
        <f>VLOOKUP(J6654&amp;H6654,Mapping!J:K,2,0)</f>
        <v>O.B. OTC</v>
      </c>
      <c r="M6654" t="str">
        <f>IF(OR(I6654="PIZ BUIN",I6654="LISTERINE"),VLOOKUP(E6654,MAPEO!C:D,2,0)&amp;" "&amp;H6654,VLOOKUP(E6654,MAPEO!C:D,2,0))</f>
        <v>OB</v>
      </c>
      <c r="N6654" t="str">
        <f>VLOOKUP(F6654,MD!A:B,2,0)</f>
        <v>YTD 2016</v>
      </c>
    </row>
    <row r="6655" spans="1:14">
      <c r="A6655" t="s">
        <v>133</v>
      </c>
      <c r="B6655" t="s">
        <v>0</v>
      </c>
      <c r="C6655" t="s">
        <v>229</v>
      </c>
      <c r="D6655" t="s">
        <v>405</v>
      </c>
      <c r="E6655" t="s">
        <v>632</v>
      </c>
      <c r="F6655" t="s">
        <v>120</v>
      </c>
      <c r="G6655" s="3">
        <v>164.36</v>
      </c>
      <c r="H6655" s="3" t="str">
        <f>VLOOKUP($A6655&amp;$C6655&amp;$B6655,Mapping!$C:$G,3,0)</f>
        <v>PHARMA</v>
      </c>
      <c r="I6655" t="str">
        <f>VLOOKUP($A6655&amp;$C6655&amp;$B6655,Mapping!$C:$G,4,0)</f>
        <v>O.B.</v>
      </c>
      <c r="J6655" t="str">
        <f t="shared" si="104"/>
        <v>DIGITAL</v>
      </c>
      <c r="K6655" t="str">
        <f>VLOOKUP($A6655&amp;$C6655&amp;$B6655,Mapping!$C:$G,5,0)</f>
        <v>Women Health</v>
      </c>
      <c r="L6655" t="str">
        <f>VLOOKUP(J6655&amp;H6655,Mapping!J:K,2,0)</f>
        <v>O.B. OTC</v>
      </c>
      <c r="M6655" t="str">
        <f>IF(OR(I6655="PIZ BUIN",I6655="LISTERINE"),VLOOKUP(E6655,MAPEO!C:D,2,0)&amp;" "&amp;H6655,VLOOKUP(E6655,MAPEO!C:D,2,0))</f>
        <v>OB</v>
      </c>
      <c r="N6655" t="str">
        <f>VLOOKUP(F6655,MD!A:B,2,0)</f>
        <v>YTD 2016</v>
      </c>
    </row>
    <row r="6656" spans="1:14">
      <c r="A6656" t="s">
        <v>133</v>
      </c>
      <c r="B6656" t="s">
        <v>0</v>
      </c>
      <c r="C6656" t="s">
        <v>235</v>
      </c>
      <c r="D6656" t="s">
        <v>450</v>
      </c>
      <c r="E6656" t="s">
        <v>733</v>
      </c>
      <c r="F6656" t="s">
        <v>120</v>
      </c>
      <c r="G6656" s="3">
        <v>1123211.25</v>
      </c>
      <c r="H6656" s="3" t="str">
        <f>VLOOKUP($A6656&amp;$C6656&amp;$B6656,Mapping!$C:$G,3,0)</f>
        <v>PHARMA</v>
      </c>
      <c r="I6656" t="str">
        <f>VLOOKUP($A6656&amp;$C6656&amp;$B6656,Mapping!$C:$G,4,0)</f>
        <v>ORALDINE</v>
      </c>
      <c r="J6656" t="str">
        <f t="shared" si="104"/>
        <v>ORALDINE COLUTORIO</v>
      </c>
      <c r="K6656" t="str">
        <f>VLOOKUP($A6656&amp;$C6656&amp;$B6656,Mapping!$C:$G,5,0)</f>
        <v>OTC</v>
      </c>
      <c r="L6656" t="str">
        <f>VLOOKUP(J6656&amp;H6656,Mapping!J:K,2,0)</f>
        <v>Oraldine</v>
      </c>
      <c r="M6656" t="str">
        <f>IF(OR(I6656="PIZ BUIN",I6656="LISTERINE"),VLOOKUP(E6656,MAPEO!C:D,2,0)&amp;" "&amp;H6656,VLOOKUP(E6656,MAPEO!C:D,2,0))</f>
        <v>Oraldine</v>
      </c>
      <c r="N6656" t="str">
        <f>VLOOKUP(F6656,MD!A:B,2,0)</f>
        <v>YTD 2016</v>
      </c>
    </row>
    <row r="6657" spans="1:14">
      <c r="A6657" t="s">
        <v>133</v>
      </c>
      <c r="B6657" t="s">
        <v>0</v>
      </c>
      <c r="C6657" t="s">
        <v>235</v>
      </c>
      <c r="D6657" t="s">
        <v>450</v>
      </c>
      <c r="E6657" t="s">
        <v>734</v>
      </c>
      <c r="F6657" t="s">
        <v>120</v>
      </c>
      <c r="G6657" s="3">
        <v>-104.33</v>
      </c>
      <c r="H6657" s="3" t="str">
        <f>VLOOKUP($A6657&amp;$C6657&amp;$B6657,Mapping!$C:$G,3,0)</f>
        <v>PHARMA</v>
      </c>
      <c r="I6657" t="str">
        <f>VLOOKUP($A6657&amp;$C6657&amp;$B6657,Mapping!$C:$G,4,0)</f>
        <v>ORALDINE</v>
      </c>
      <c r="J6657" t="str">
        <f t="shared" si="104"/>
        <v>ORALDINE COLUTORIO</v>
      </c>
      <c r="K6657" t="str">
        <f>VLOOKUP($A6657&amp;$C6657&amp;$B6657,Mapping!$C:$G,5,0)</f>
        <v>OTC</v>
      </c>
      <c r="L6657" t="str">
        <f>VLOOKUP(J6657&amp;H6657,Mapping!J:K,2,0)</f>
        <v>Oraldine</v>
      </c>
      <c r="M6657" t="str">
        <f>IF(OR(I6657="PIZ BUIN",I6657="LISTERINE"),VLOOKUP(E6657,MAPEO!C:D,2,0)&amp;" "&amp;H6657,VLOOKUP(E6657,MAPEO!C:D,2,0))</f>
        <v>Oraldine</v>
      </c>
      <c r="N6657" t="str">
        <f>VLOOKUP(F6657,MD!A:B,2,0)</f>
        <v>YTD 2016</v>
      </c>
    </row>
    <row r="6658" spans="1:14">
      <c r="A6658" t="s">
        <v>133</v>
      </c>
      <c r="B6658" t="s">
        <v>0</v>
      </c>
      <c r="C6658" t="s">
        <v>235</v>
      </c>
      <c r="D6658" t="s">
        <v>450</v>
      </c>
      <c r="E6658" t="s">
        <v>735</v>
      </c>
      <c r="F6658" t="s">
        <v>120</v>
      </c>
      <c r="G6658" s="3">
        <v>8952.27</v>
      </c>
      <c r="H6658" s="3" t="str">
        <f>VLOOKUP($A6658&amp;$C6658&amp;$B6658,Mapping!$C:$G,3,0)</f>
        <v>PHARMA</v>
      </c>
      <c r="I6658" t="str">
        <f>VLOOKUP($A6658&amp;$C6658&amp;$B6658,Mapping!$C:$G,4,0)</f>
        <v>ORALDINE</v>
      </c>
      <c r="J6658" t="str">
        <f t="shared" si="104"/>
        <v>ORALDINE COLUTORIO</v>
      </c>
      <c r="K6658" t="str">
        <f>VLOOKUP($A6658&amp;$C6658&amp;$B6658,Mapping!$C:$G,5,0)</f>
        <v>OTC</v>
      </c>
      <c r="L6658" t="str">
        <f>VLOOKUP(J6658&amp;H6658,Mapping!J:K,2,0)</f>
        <v>Oraldine</v>
      </c>
      <c r="M6658" t="str">
        <f>IF(OR(I6658="PIZ BUIN",I6658="LISTERINE"),VLOOKUP(E6658,MAPEO!C:D,2,0)&amp;" "&amp;H6658,VLOOKUP(E6658,MAPEO!C:D,2,0))</f>
        <v>Oraldine</v>
      </c>
      <c r="N6658" t="str">
        <f>VLOOKUP(F6658,MD!A:B,2,0)</f>
        <v>YTD 2016</v>
      </c>
    </row>
    <row r="6659" spans="1:14">
      <c r="A6659" t="s">
        <v>133</v>
      </c>
      <c r="B6659" t="s">
        <v>0</v>
      </c>
      <c r="C6659" t="s">
        <v>235</v>
      </c>
      <c r="D6659" t="s">
        <v>450</v>
      </c>
      <c r="E6659" t="s">
        <v>736</v>
      </c>
      <c r="F6659" t="s">
        <v>120</v>
      </c>
      <c r="G6659" s="3">
        <v>-11.41</v>
      </c>
      <c r="H6659" s="3" t="str">
        <f>VLOOKUP($A6659&amp;$C6659&amp;$B6659,Mapping!$C:$G,3,0)</f>
        <v>PHARMA</v>
      </c>
      <c r="I6659" t="str">
        <f>VLOOKUP($A6659&amp;$C6659&amp;$B6659,Mapping!$C:$G,4,0)</f>
        <v>ORALDINE</v>
      </c>
      <c r="J6659" t="str">
        <f t="shared" si="104"/>
        <v>ORALDINE COLUTORIO</v>
      </c>
      <c r="K6659" t="str">
        <f>VLOOKUP($A6659&amp;$C6659&amp;$B6659,Mapping!$C:$G,5,0)</f>
        <v>OTC</v>
      </c>
      <c r="L6659" t="str">
        <f>VLOOKUP(J6659&amp;H6659,Mapping!J:K,2,0)</f>
        <v>Oraldine</v>
      </c>
      <c r="M6659" t="str">
        <f>IF(OR(I6659="PIZ BUIN",I6659="LISTERINE"),VLOOKUP(E6659,MAPEO!C:D,2,0)&amp;" "&amp;H6659,VLOOKUP(E6659,MAPEO!C:D,2,0))</f>
        <v>Oraldine</v>
      </c>
      <c r="N6659" t="str">
        <f>VLOOKUP(F6659,MD!A:B,2,0)</f>
        <v>YTD 2016</v>
      </c>
    </row>
    <row r="6660" spans="1:14">
      <c r="A6660" t="s">
        <v>133</v>
      </c>
      <c r="B6660" t="s">
        <v>0</v>
      </c>
      <c r="C6660" t="s">
        <v>235</v>
      </c>
      <c r="D6660" t="s">
        <v>450</v>
      </c>
      <c r="E6660" t="s">
        <v>737</v>
      </c>
      <c r="F6660" t="s">
        <v>120</v>
      </c>
      <c r="G6660" s="3">
        <v>7582.43</v>
      </c>
      <c r="H6660" s="3" t="str">
        <f>VLOOKUP($A6660&amp;$C6660&amp;$B6660,Mapping!$C:$G,3,0)</f>
        <v>PHARMA</v>
      </c>
      <c r="I6660" t="str">
        <f>VLOOKUP($A6660&amp;$C6660&amp;$B6660,Mapping!$C:$G,4,0)</f>
        <v>ORALDINE</v>
      </c>
      <c r="J6660" t="str">
        <f t="shared" si="104"/>
        <v>ORALDINE COLUTORIO</v>
      </c>
      <c r="K6660" t="str">
        <f>VLOOKUP($A6660&amp;$C6660&amp;$B6660,Mapping!$C:$G,5,0)</f>
        <v>OTC</v>
      </c>
      <c r="L6660" t="str">
        <f>VLOOKUP(J6660&amp;H6660,Mapping!J:K,2,0)</f>
        <v>Oraldine</v>
      </c>
      <c r="M6660" t="str">
        <f>IF(OR(I6660="PIZ BUIN",I6660="LISTERINE"),VLOOKUP(E6660,MAPEO!C:D,2,0)&amp;" "&amp;H6660,VLOOKUP(E6660,MAPEO!C:D,2,0))</f>
        <v>Oraldine</v>
      </c>
      <c r="N6660" t="str">
        <f>VLOOKUP(F6660,MD!A:B,2,0)</f>
        <v>YTD 2016</v>
      </c>
    </row>
    <row r="6661" spans="1:14">
      <c r="A6661" t="s">
        <v>133</v>
      </c>
      <c r="B6661" t="s">
        <v>0</v>
      </c>
      <c r="C6661" t="s">
        <v>235</v>
      </c>
      <c r="D6661" t="s">
        <v>451</v>
      </c>
      <c r="E6661" t="s">
        <v>738</v>
      </c>
      <c r="F6661" t="s">
        <v>120</v>
      </c>
      <c r="G6661" s="3">
        <v>11495.73</v>
      </c>
      <c r="H6661" s="3" t="str">
        <f>VLOOKUP($A6661&amp;$C6661&amp;$B6661,Mapping!$C:$G,3,0)</f>
        <v>PHARMA</v>
      </c>
      <c r="I6661" t="str">
        <f>VLOOKUP($A6661&amp;$C6661&amp;$B6661,Mapping!$C:$G,4,0)</f>
        <v>ORALDINE</v>
      </c>
      <c r="J6661" t="str">
        <f t="shared" si="104"/>
        <v>ORALDINE PASTA</v>
      </c>
      <c r="K6661" t="str">
        <f>VLOOKUP($A6661&amp;$C6661&amp;$B6661,Mapping!$C:$G,5,0)</f>
        <v>OTC</v>
      </c>
      <c r="L6661" t="str">
        <f>VLOOKUP(J6661&amp;H6661,Mapping!J:K,2,0)</f>
        <v>Oraldine</v>
      </c>
      <c r="M6661" t="str">
        <f>IF(OR(I6661="PIZ BUIN",I6661="LISTERINE"),VLOOKUP(E6661,MAPEO!C:D,2,0)&amp;" "&amp;H6661,VLOOKUP(E6661,MAPEO!C:D,2,0))</f>
        <v>Oraldine</v>
      </c>
      <c r="N6661" t="str">
        <f>VLOOKUP(F6661,MD!A:B,2,0)</f>
        <v>YTD 2016</v>
      </c>
    </row>
    <row r="6662" spans="1:14">
      <c r="A6662" t="s">
        <v>133</v>
      </c>
      <c r="B6662" t="s">
        <v>0</v>
      </c>
      <c r="C6662" t="s">
        <v>235</v>
      </c>
      <c r="D6662" t="s">
        <v>451</v>
      </c>
      <c r="E6662" t="s">
        <v>740</v>
      </c>
      <c r="F6662" t="s">
        <v>120</v>
      </c>
      <c r="G6662" s="3">
        <v>-16.62</v>
      </c>
      <c r="H6662" s="3" t="str">
        <f>VLOOKUP($A6662&amp;$C6662&amp;$B6662,Mapping!$C:$G,3,0)</f>
        <v>PHARMA</v>
      </c>
      <c r="I6662" t="str">
        <f>VLOOKUP($A6662&amp;$C6662&amp;$B6662,Mapping!$C:$G,4,0)</f>
        <v>ORALDINE</v>
      </c>
      <c r="J6662" t="str">
        <f t="shared" si="104"/>
        <v>ORALDINE PASTA</v>
      </c>
      <c r="K6662" t="str">
        <f>VLOOKUP($A6662&amp;$C6662&amp;$B6662,Mapping!$C:$G,5,0)</f>
        <v>OTC</v>
      </c>
      <c r="L6662" t="str">
        <f>VLOOKUP(J6662&amp;H6662,Mapping!J:K,2,0)</f>
        <v>Oraldine</v>
      </c>
      <c r="M6662" t="str">
        <f>IF(OR(I6662="PIZ BUIN",I6662="LISTERINE"),VLOOKUP(E6662,MAPEO!C:D,2,0)&amp;" "&amp;H6662,VLOOKUP(E6662,MAPEO!C:D,2,0))</f>
        <v>Oraldine</v>
      </c>
      <c r="N6662" t="str">
        <f>VLOOKUP(F6662,MD!A:B,2,0)</f>
        <v>YTD 2016</v>
      </c>
    </row>
    <row r="6663" spans="1:14">
      <c r="A6663" t="s">
        <v>133</v>
      </c>
      <c r="B6663" t="s">
        <v>0</v>
      </c>
      <c r="C6663" t="s">
        <v>238</v>
      </c>
      <c r="D6663" t="s">
        <v>452</v>
      </c>
      <c r="E6663" t="s">
        <v>452</v>
      </c>
      <c r="F6663" t="s">
        <v>120</v>
      </c>
      <c r="G6663" s="3">
        <v>-18.329999999999998</v>
      </c>
      <c r="H6663" s="3" t="str">
        <f>VLOOKUP($A6663&amp;$C6663&amp;$B6663,Mapping!$C:$G,3,0)</f>
        <v>PHARMA</v>
      </c>
      <c r="I6663" t="str">
        <f>VLOOKUP($A6663&amp;$C6663&amp;$B6663,Mapping!$C:$G,4,0)</f>
        <v>Other OTC</v>
      </c>
      <c r="J6663" t="str">
        <f t="shared" si="104"/>
        <v>OTHER OTC</v>
      </c>
      <c r="K6663" t="str">
        <f>VLOOKUP($A6663&amp;$C6663&amp;$B6663,Mapping!$C:$G,5,0)</f>
        <v>OTC</v>
      </c>
      <c r="L6663" t="str">
        <f>VLOOKUP(J6663&amp;H6663,Mapping!J:K,2,0)</f>
        <v>Other OTC Products</v>
      </c>
      <c r="M6663" t="str">
        <f>IF(OR(I6663="PIZ BUIN",I6663="LISTERINE"),VLOOKUP(E6663,MAPEO!C:D,2,0)&amp;" "&amp;H6663,VLOOKUP(E6663,MAPEO!C:D,2,0))</f>
        <v>Other OTC products</v>
      </c>
      <c r="N6663" t="str">
        <f>VLOOKUP(F6663,MD!A:B,2,0)</f>
        <v>YTD 2016</v>
      </c>
    </row>
    <row r="6664" spans="1:14">
      <c r="A6664" t="s">
        <v>133</v>
      </c>
      <c r="B6664" t="s">
        <v>0</v>
      </c>
      <c r="C6664" t="s">
        <v>241</v>
      </c>
      <c r="D6664" t="s">
        <v>241</v>
      </c>
      <c r="E6664" t="s">
        <v>241</v>
      </c>
      <c r="F6664" t="s">
        <v>120</v>
      </c>
      <c r="G6664" s="3">
        <v>-12.45</v>
      </c>
      <c r="H6664" s="3" t="str">
        <f>VLOOKUP($A6664&amp;$C6664&amp;$B6664,Mapping!$C:$G,3,0)</f>
        <v>Beauty</v>
      </c>
      <c r="I6664" t="str">
        <f>VLOOKUP($A6664&amp;$C6664&amp;$B6664,Mapping!$C:$G,4,0)</f>
        <v>Penaten</v>
      </c>
      <c r="J6664" t="str">
        <f t="shared" si="104"/>
        <v>PENATEN</v>
      </c>
      <c r="K6664" t="str">
        <f>VLOOKUP($A6664&amp;$C6664&amp;$B6664,Mapping!$C:$G,5,0)</f>
        <v>Adult Skin Care</v>
      </c>
      <c r="L6664" t="str">
        <f>VLOOKUP(J6664&amp;H6664,Mapping!J:K,2,0)</f>
        <v>Penaten</v>
      </c>
      <c r="M6664" t="str">
        <f>IF(OR(I6664="PIZ BUIN",I6664="LISTERINE"),VLOOKUP(E6664,MAPEO!C:D,2,0)&amp;" "&amp;H6664,VLOOKUP(E6664,MAPEO!C:D,2,0))</f>
        <v>Penaten</v>
      </c>
      <c r="N6664" t="str">
        <f>VLOOKUP(F6664,MD!A:B,2,0)</f>
        <v>YTD 2016</v>
      </c>
    </row>
    <row r="6665" spans="1:14">
      <c r="A6665" t="s">
        <v>133</v>
      </c>
      <c r="B6665" t="s">
        <v>0</v>
      </c>
      <c r="C6665" t="s">
        <v>245</v>
      </c>
      <c r="D6665" t="s">
        <v>245</v>
      </c>
      <c r="E6665" t="s">
        <v>245</v>
      </c>
      <c r="F6665" t="s">
        <v>120</v>
      </c>
      <c r="G6665" s="3">
        <v>-156.91999999999999</v>
      </c>
      <c r="H6665" s="3" t="str">
        <f>VLOOKUP($A6665&amp;$C6665&amp;$B6665,Mapping!$C:$G,3,0)</f>
        <v>PHARMA</v>
      </c>
      <c r="I6665" t="str">
        <f>VLOOKUP($A6665&amp;$C6665&amp;$B6665,Mapping!$C:$G,4,0)</f>
        <v>PEPCID</v>
      </c>
      <c r="J6665" t="str">
        <f t="shared" si="104"/>
        <v>PEPCID</v>
      </c>
      <c r="K6665" t="str">
        <f>VLOOKUP($A6665&amp;$C6665&amp;$B6665,Mapping!$C:$G,5,0)</f>
        <v>OTC</v>
      </c>
      <c r="L6665" t="str">
        <f>VLOOKUP(J6665&amp;H6665,Mapping!J:K,2,0)</f>
        <v>Pepcid</v>
      </c>
      <c r="M6665" t="str">
        <f>IF(OR(I6665="PIZ BUIN",I6665="LISTERINE"),VLOOKUP(E6665,MAPEO!C:D,2,0)&amp;" "&amp;H6665,VLOOKUP(E6665,MAPEO!C:D,2,0))</f>
        <v>Pepcid</v>
      </c>
      <c r="N6665" t="str">
        <f>VLOOKUP(F6665,MD!A:B,2,0)</f>
        <v>YTD 2016</v>
      </c>
    </row>
    <row r="6666" spans="1:14">
      <c r="A6666" t="s">
        <v>133</v>
      </c>
      <c r="B6666" t="s">
        <v>0</v>
      </c>
      <c r="C6666" t="s">
        <v>245</v>
      </c>
      <c r="D6666" t="s">
        <v>245</v>
      </c>
      <c r="E6666" t="s">
        <v>741</v>
      </c>
      <c r="F6666" t="s">
        <v>120</v>
      </c>
      <c r="G6666" s="3">
        <v>17609.53</v>
      </c>
      <c r="H6666" s="3" t="str">
        <f>VLOOKUP($A6666&amp;$C6666&amp;$B6666,Mapping!$C:$G,3,0)</f>
        <v>PHARMA</v>
      </c>
      <c r="I6666" t="str">
        <f>VLOOKUP($A6666&amp;$C6666&amp;$B6666,Mapping!$C:$G,4,0)</f>
        <v>PEPCID</v>
      </c>
      <c r="J6666" t="str">
        <f t="shared" si="104"/>
        <v>PEPCID</v>
      </c>
      <c r="K6666" t="str">
        <f>VLOOKUP($A6666&amp;$C6666&amp;$B6666,Mapping!$C:$G,5,0)</f>
        <v>OTC</v>
      </c>
      <c r="L6666" t="str">
        <f>VLOOKUP(J6666&amp;H6666,Mapping!J:K,2,0)</f>
        <v>Pepcid</v>
      </c>
      <c r="M6666" t="str">
        <f>IF(OR(I6666="PIZ BUIN",I6666="LISTERINE"),VLOOKUP(E6666,MAPEO!C:D,2,0)&amp;" "&amp;H6666,VLOOKUP(E6666,MAPEO!C:D,2,0))</f>
        <v>Pepcid</v>
      </c>
      <c r="N6666" t="str">
        <f>VLOOKUP(F6666,MD!A:B,2,0)</f>
        <v>YTD 2016</v>
      </c>
    </row>
    <row r="6667" spans="1:14">
      <c r="A6667" t="s">
        <v>133</v>
      </c>
      <c r="B6667" t="s">
        <v>0</v>
      </c>
      <c r="C6667" t="s">
        <v>249</v>
      </c>
      <c r="D6667" t="s">
        <v>406</v>
      </c>
      <c r="E6667" t="s">
        <v>406</v>
      </c>
      <c r="F6667" t="s">
        <v>120</v>
      </c>
      <c r="G6667" s="3">
        <v>4448.47</v>
      </c>
      <c r="H6667" s="3" t="str">
        <f>VLOOKUP($A6667&amp;$C6667&amp;$B6667,Mapping!$C:$G,3,0)</f>
        <v>Beauty</v>
      </c>
      <c r="I6667" t="str">
        <f>VLOOKUP($A6667&amp;$C6667&amp;$B6667,Mapping!$C:$G,4,0)</f>
        <v>PIZ BUIN</v>
      </c>
      <c r="J6667" t="str">
        <f t="shared" si="104"/>
        <v>PIZ BUIN LIPS</v>
      </c>
      <c r="K6667" t="str">
        <f>VLOOKUP($A6667&amp;$C6667&amp;$B6667,Mapping!$C:$G,5,0)</f>
        <v>Adult Skin Care</v>
      </c>
      <c r="L6667" t="str">
        <f>VLOOKUP(J6667&amp;H6667,Mapping!J:K,2,0)</f>
        <v>Piz Buin Lip Pharma</v>
      </c>
      <c r="M6667" t="str">
        <f>IF(OR(I6667="PIZ BUIN",I6667="LISTERINE"),VLOOKUP(E6667,MAPEO!C:D,2,0)&amp;" "&amp;H6667,VLOOKUP(E6667,MAPEO!C:D,2,0))</f>
        <v>Piz Buin Sun Protection Beauty</v>
      </c>
      <c r="N6667" t="str">
        <f>VLOOKUP(F6667,MD!A:B,2,0)</f>
        <v>YTD 2016</v>
      </c>
    </row>
    <row r="6668" spans="1:14">
      <c r="A6668" t="s">
        <v>133</v>
      </c>
      <c r="B6668" t="s">
        <v>0</v>
      </c>
      <c r="C6668" t="s">
        <v>249</v>
      </c>
      <c r="D6668" t="s">
        <v>454</v>
      </c>
      <c r="E6668" t="s">
        <v>454</v>
      </c>
      <c r="F6668" t="s">
        <v>120</v>
      </c>
      <c r="G6668" s="3">
        <v>4556.25</v>
      </c>
      <c r="H6668" s="3" t="str">
        <f>VLOOKUP($A6668&amp;$C6668&amp;$B6668,Mapping!$C:$G,3,0)</f>
        <v>Beauty</v>
      </c>
      <c r="I6668" t="str">
        <f>VLOOKUP($A6668&amp;$C6668&amp;$B6668,Mapping!$C:$G,4,0)</f>
        <v>PIZ BUIN</v>
      </c>
      <c r="J6668" t="str">
        <f t="shared" si="104"/>
        <v>PIZ BUIN PLV</v>
      </c>
      <c r="K6668" t="str">
        <f>VLOOKUP($A6668&amp;$C6668&amp;$B6668,Mapping!$C:$G,5,0)</f>
        <v>Adult Skin Care</v>
      </c>
      <c r="L6668" t="str">
        <f>VLOOKUP(J6668&amp;H6668,Mapping!J:K,2,0)</f>
        <v>Piz Buin Sun Pharma</v>
      </c>
      <c r="M6668" t="str">
        <f>IF(OR(I6668="PIZ BUIN",I6668="LISTERINE"),VLOOKUP(E6668,MAPEO!C:D,2,0)&amp;" "&amp;H6668,VLOOKUP(E6668,MAPEO!C:D,2,0))</f>
        <v>Piz Buin Sun Protection Beauty</v>
      </c>
      <c r="N6668" t="str">
        <f>VLOOKUP(F6668,MD!A:B,2,0)</f>
        <v>YTD 2016</v>
      </c>
    </row>
    <row r="6669" spans="1:14">
      <c r="A6669" t="s">
        <v>133</v>
      </c>
      <c r="B6669" t="s">
        <v>0</v>
      </c>
      <c r="C6669" t="s">
        <v>249</v>
      </c>
      <c r="D6669" t="s">
        <v>407</v>
      </c>
      <c r="E6669" t="s">
        <v>633</v>
      </c>
      <c r="F6669" t="s">
        <v>120</v>
      </c>
      <c r="G6669" s="3">
        <v>24380.37</v>
      </c>
      <c r="H6669" s="3" t="str">
        <f>VLOOKUP($A6669&amp;$C6669&amp;$B6669,Mapping!$C:$G,3,0)</f>
        <v>Beauty</v>
      </c>
      <c r="I6669" t="str">
        <f>VLOOKUP($A6669&amp;$C6669&amp;$B6669,Mapping!$C:$G,4,0)</f>
        <v>PIZ BUIN</v>
      </c>
      <c r="J6669" t="str">
        <f t="shared" ref="J6669:J6708" si="105">IF(OR(C6669="ROC",C6669="COMPEED"),E6669,D6669)</f>
        <v>PIZ BUIN SUN</v>
      </c>
      <c r="K6669" t="str">
        <f>VLOOKUP($A6669&amp;$C6669&amp;$B6669,Mapping!$C:$G,5,0)</f>
        <v>Adult Skin Care</v>
      </c>
      <c r="L6669" t="str">
        <f>VLOOKUP(J6669&amp;H6669,Mapping!J:K,2,0)</f>
        <v>Piz Buin Sun Pharma</v>
      </c>
      <c r="M6669" t="str">
        <f>IF(OR(I6669="PIZ BUIN",I6669="LISTERINE"),VLOOKUP(E6669,MAPEO!C:D,2,0)&amp;" "&amp;H6669,VLOOKUP(E6669,MAPEO!C:D,2,0))</f>
        <v>Piz Buin Sun Protection Beauty</v>
      </c>
      <c r="N6669" t="str">
        <f>VLOOKUP(F6669,MD!A:B,2,0)</f>
        <v>YTD 2016</v>
      </c>
    </row>
    <row r="6670" spans="1:14">
      <c r="A6670" t="s">
        <v>133</v>
      </c>
      <c r="B6670" t="s">
        <v>0</v>
      </c>
      <c r="C6670" t="s">
        <v>249</v>
      </c>
      <c r="D6670" t="s">
        <v>407</v>
      </c>
      <c r="E6670" t="s">
        <v>634</v>
      </c>
      <c r="F6670" t="s">
        <v>120</v>
      </c>
      <c r="G6670" s="3">
        <v>76546.11</v>
      </c>
      <c r="H6670" s="3" t="str">
        <f>VLOOKUP($A6670&amp;$C6670&amp;$B6670,Mapping!$C:$G,3,0)</f>
        <v>Beauty</v>
      </c>
      <c r="I6670" t="str">
        <f>VLOOKUP($A6670&amp;$C6670&amp;$B6670,Mapping!$C:$G,4,0)</f>
        <v>PIZ BUIN</v>
      </c>
      <c r="J6670" t="str">
        <f t="shared" si="105"/>
        <v>PIZ BUIN SUN</v>
      </c>
      <c r="K6670" t="str">
        <f>VLOOKUP($A6670&amp;$C6670&amp;$B6670,Mapping!$C:$G,5,0)</f>
        <v>Adult Skin Care</v>
      </c>
      <c r="L6670" t="str">
        <f>VLOOKUP(J6670&amp;H6670,Mapping!J:K,2,0)</f>
        <v>Piz Buin Sun Pharma</v>
      </c>
      <c r="M6670" t="str">
        <f>IF(OR(I6670="PIZ BUIN",I6670="LISTERINE"),VLOOKUP(E6670,MAPEO!C:D,2,0)&amp;" "&amp;H6670,VLOOKUP(E6670,MAPEO!C:D,2,0))</f>
        <v>Piz Buin Sun Protection Beauty</v>
      </c>
      <c r="N6670" t="str">
        <f>VLOOKUP(F6670,MD!A:B,2,0)</f>
        <v>YTD 2016</v>
      </c>
    </row>
    <row r="6671" spans="1:14">
      <c r="A6671" t="s">
        <v>133</v>
      </c>
      <c r="B6671" t="s">
        <v>0</v>
      </c>
      <c r="C6671" t="s">
        <v>249</v>
      </c>
      <c r="D6671" t="s">
        <v>407</v>
      </c>
      <c r="E6671" t="s">
        <v>635</v>
      </c>
      <c r="F6671" t="s">
        <v>120</v>
      </c>
      <c r="G6671" s="3">
        <v>42675.45</v>
      </c>
      <c r="H6671" s="3" t="str">
        <f>VLOOKUP($A6671&amp;$C6671&amp;$B6671,Mapping!$C:$G,3,0)</f>
        <v>Beauty</v>
      </c>
      <c r="I6671" t="str">
        <f>VLOOKUP($A6671&amp;$C6671&amp;$B6671,Mapping!$C:$G,4,0)</f>
        <v>PIZ BUIN</v>
      </c>
      <c r="J6671" t="str">
        <f t="shared" si="105"/>
        <v>PIZ BUIN SUN</v>
      </c>
      <c r="K6671" t="str">
        <f>VLOOKUP($A6671&amp;$C6671&amp;$B6671,Mapping!$C:$G,5,0)</f>
        <v>Adult Skin Care</v>
      </c>
      <c r="L6671" t="str">
        <f>VLOOKUP(J6671&amp;H6671,Mapping!J:K,2,0)</f>
        <v>Piz Buin Sun Pharma</v>
      </c>
      <c r="M6671" t="str">
        <f>IF(OR(I6671="PIZ BUIN",I6671="LISTERINE"),VLOOKUP(E6671,MAPEO!C:D,2,0)&amp;" "&amp;H6671,VLOOKUP(E6671,MAPEO!C:D,2,0))</f>
        <v>Piz Buin Sun Protection Beauty</v>
      </c>
      <c r="N6671" t="str">
        <f>VLOOKUP(F6671,MD!A:B,2,0)</f>
        <v>YTD 2016</v>
      </c>
    </row>
    <row r="6672" spans="1:14">
      <c r="A6672" t="s">
        <v>133</v>
      </c>
      <c r="B6672" t="s">
        <v>0</v>
      </c>
      <c r="C6672" t="s">
        <v>249</v>
      </c>
      <c r="D6672" t="s">
        <v>407</v>
      </c>
      <c r="E6672" t="s">
        <v>636</v>
      </c>
      <c r="F6672" t="s">
        <v>120</v>
      </c>
      <c r="G6672" s="3">
        <v>4595.7299999999996</v>
      </c>
      <c r="H6672" s="3" t="str">
        <f>VLOOKUP($A6672&amp;$C6672&amp;$B6672,Mapping!$C:$G,3,0)</f>
        <v>Beauty</v>
      </c>
      <c r="I6672" t="str">
        <f>VLOOKUP($A6672&amp;$C6672&amp;$B6672,Mapping!$C:$G,4,0)</f>
        <v>PIZ BUIN</v>
      </c>
      <c r="J6672" t="str">
        <f t="shared" si="105"/>
        <v>PIZ BUIN SUN</v>
      </c>
      <c r="K6672" t="str">
        <f>VLOOKUP($A6672&amp;$C6672&amp;$B6672,Mapping!$C:$G,5,0)</f>
        <v>Adult Skin Care</v>
      </c>
      <c r="L6672" t="str">
        <f>VLOOKUP(J6672&amp;H6672,Mapping!J:K,2,0)</f>
        <v>Piz Buin Sun Pharma</v>
      </c>
      <c r="M6672" t="str">
        <f>IF(OR(I6672="PIZ BUIN",I6672="LISTERINE"),VLOOKUP(E6672,MAPEO!C:D,2,0)&amp;" "&amp;H6672,VLOOKUP(E6672,MAPEO!C:D,2,0))</f>
        <v>Piz Buin Sun Protection Beauty</v>
      </c>
      <c r="N6672" t="str">
        <f>VLOOKUP(F6672,MD!A:B,2,0)</f>
        <v>YTD 2016</v>
      </c>
    </row>
    <row r="6673" spans="1:14">
      <c r="A6673" t="s">
        <v>133</v>
      </c>
      <c r="B6673" t="s">
        <v>0</v>
      </c>
      <c r="C6673" t="s">
        <v>249</v>
      </c>
      <c r="D6673" t="s">
        <v>407</v>
      </c>
      <c r="E6673" t="s">
        <v>637</v>
      </c>
      <c r="F6673" t="s">
        <v>120</v>
      </c>
      <c r="G6673" s="3">
        <v>33431.480000000003</v>
      </c>
      <c r="H6673" s="3" t="str">
        <f>VLOOKUP($A6673&amp;$C6673&amp;$B6673,Mapping!$C:$G,3,0)</f>
        <v>Beauty</v>
      </c>
      <c r="I6673" t="str">
        <f>VLOOKUP($A6673&amp;$C6673&amp;$B6673,Mapping!$C:$G,4,0)</f>
        <v>PIZ BUIN</v>
      </c>
      <c r="J6673" t="str">
        <f t="shared" si="105"/>
        <v>PIZ BUIN SUN</v>
      </c>
      <c r="K6673" t="str">
        <f>VLOOKUP($A6673&amp;$C6673&amp;$B6673,Mapping!$C:$G,5,0)</f>
        <v>Adult Skin Care</v>
      </c>
      <c r="L6673" t="str">
        <f>VLOOKUP(J6673&amp;H6673,Mapping!J:K,2,0)</f>
        <v>Piz Buin Sun Pharma</v>
      </c>
      <c r="M6673" t="str">
        <f>IF(OR(I6673="PIZ BUIN",I6673="LISTERINE"),VLOOKUP(E6673,MAPEO!C:D,2,0)&amp;" "&amp;H6673,VLOOKUP(E6673,MAPEO!C:D,2,0))</f>
        <v>Piz Buin Sun Protection Beauty</v>
      </c>
      <c r="N6673" t="str">
        <f>VLOOKUP(F6673,MD!A:B,2,0)</f>
        <v>YTD 2016</v>
      </c>
    </row>
    <row r="6674" spans="1:14">
      <c r="A6674" t="s">
        <v>133</v>
      </c>
      <c r="B6674" t="s">
        <v>0</v>
      </c>
      <c r="C6674" t="s">
        <v>249</v>
      </c>
      <c r="D6674" t="s">
        <v>407</v>
      </c>
      <c r="E6674" t="s">
        <v>638</v>
      </c>
      <c r="F6674" t="s">
        <v>120</v>
      </c>
      <c r="G6674" s="3">
        <v>53574.07</v>
      </c>
      <c r="H6674" s="3" t="str">
        <f>VLOOKUP($A6674&amp;$C6674&amp;$B6674,Mapping!$C:$G,3,0)</f>
        <v>Beauty</v>
      </c>
      <c r="I6674" t="str">
        <f>VLOOKUP($A6674&amp;$C6674&amp;$B6674,Mapping!$C:$G,4,0)</f>
        <v>PIZ BUIN</v>
      </c>
      <c r="J6674" t="str">
        <f t="shared" si="105"/>
        <v>PIZ BUIN SUN</v>
      </c>
      <c r="K6674" t="str">
        <f>VLOOKUP($A6674&amp;$C6674&amp;$B6674,Mapping!$C:$G,5,0)</f>
        <v>Adult Skin Care</v>
      </c>
      <c r="L6674" t="str">
        <f>VLOOKUP(J6674&amp;H6674,Mapping!J:K,2,0)</f>
        <v>Piz Buin Sun Pharma</v>
      </c>
      <c r="M6674" t="str">
        <f>IF(OR(I6674="PIZ BUIN",I6674="LISTERINE"),VLOOKUP(E6674,MAPEO!C:D,2,0)&amp;" "&amp;H6674,VLOOKUP(E6674,MAPEO!C:D,2,0))</f>
        <v>Piz Buin Sun Protection Beauty</v>
      </c>
      <c r="N6674" t="str">
        <f>VLOOKUP(F6674,MD!A:B,2,0)</f>
        <v>YTD 2016</v>
      </c>
    </row>
    <row r="6675" spans="1:14">
      <c r="A6675" t="s">
        <v>133</v>
      </c>
      <c r="B6675" t="s">
        <v>0</v>
      </c>
      <c r="C6675" t="s">
        <v>249</v>
      </c>
      <c r="D6675" t="s">
        <v>407</v>
      </c>
      <c r="E6675" t="s">
        <v>639</v>
      </c>
      <c r="F6675" t="s">
        <v>120</v>
      </c>
      <c r="G6675" s="3">
        <v>26290.84</v>
      </c>
      <c r="H6675" s="3" t="str">
        <f>VLOOKUP($A6675&amp;$C6675&amp;$B6675,Mapping!$C:$G,3,0)</f>
        <v>Beauty</v>
      </c>
      <c r="I6675" t="str">
        <f>VLOOKUP($A6675&amp;$C6675&amp;$B6675,Mapping!$C:$G,4,0)</f>
        <v>PIZ BUIN</v>
      </c>
      <c r="J6675" t="str">
        <f t="shared" si="105"/>
        <v>PIZ BUIN SUN</v>
      </c>
      <c r="K6675" t="str">
        <f>VLOOKUP($A6675&amp;$C6675&amp;$B6675,Mapping!$C:$G,5,0)</f>
        <v>Adult Skin Care</v>
      </c>
      <c r="L6675" t="str">
        <f>VLOOKUP(J6675&amp;H6675,Mapping!J:K,2,0)</f>
        <v>Piz Buin Sun Pharma</v>
      </c>
      <c r="M6675" t="str">
        <f>IF(OR(I6675="PIZ BUIN",I6675="LISTERINE"),VLOOKUP(E6675,MAPEO!C:D,2,0)&amp;" "&amp;H6675,VLOOKUP(E6675,MAPEO!C:D,2,0))</f>
        <v>Piz Buin Sun Protection Beauty</v>
      </c>
      <c r="N6675" t="str">
        <f>VLOOKUP(F6675,MD!A:B,2,0)</f>
        <v>YTD 2016</v>
      </c>
    </row>
    <row r="6676" spans="1:14">
      <c r="A6676" t="s">
        <v>133</v>
      </c>
      <c r="B6676" t="s">
        <v>0</v>
      </c>
      <c r="C6676" t="s">
        <v>262</v>
      </c>
      <c r="D6676" t="s">
        <v>262</v>
      </c>
      <c r="E6676" t="s">
        <v>746</v>
      </c>
      <c r="F6676" t="s">
        <v>120</v>
      </c>
      <c r="G6676" s="3">
        <v>19450.98</v>
      </c>
      <c r="H6676" s="3" t="str">
        <f>VLOOKUP($A6676&amp;$C6676&amp;$B6676,Mapping!$C:$G,3,0)</f>
        <v>PHARMA</v>
      </c>
      <c r="I6676" t="str">
        <f>VLOOKUP($A6676&amp;$C6676&amp;$B6676,Mapping!$C:$G,4,0)</f>
        <v>REGAINE</v>
      </c>
      <c r="J6676" t="str">
        <f t="shared" si="105"/>
        <v>REGAINE</v>
      </c>
      <c r="K6676" t="str">
        <f>VLOOKUP($A6676&amp;$C6676&amp;$B6676,Mapping!$C:$G,5,0)</f>
        <v>Oral &amp; Topical</v>
      </c>
      <c r="L6676" t="str">
        <f>VLOOKUP(J6676&amp;H6676,Mapping!J:K,2,0)</f>
        <v>Hair Treatment</v>
      </c>
      <c r="M6676" t="str">
        <f>IF(OR(I6676="PIZ BUIN",I6676="LISTERINE"),VLOOKUP(E6676,MAPEO!C:D,2,0)&amp;" "&amp;H6676,VLOOKUP(E6676,MAPEO!C:D,2,0))</f>
        <v>Regaine</v>
      </c>
      <c r="N6676" t="str">
        <f>VLOOKUP(F6676,MD!A:B,2,0)</f>
        <v>YTD 2016</v>
      </c>
    </row>
    <row r="6677" spans="1:14">
      <c r="A6677" t="s">
        <v>133</v>
      </c>
      <c r="B6677" t="s">
        <v>0</v>
      </c>
      <c r="C6677" t="s">
        <v>265</v>
      </c>
      <c r="D6677" t="s">
        <v>265</v>
      </c>
      <c r="E6677" t="s">
        <v>747</v>
      </c>
      <c r="F6677" t="s">
        <v>120</v>
      </c>
      <c r="G6677" s="3">
        <v>-230.87</v>
      </c>
      <c r="H6677" s="3" t="str">
        <f>VLOOKUP($A6677&amp;$C6677&amp;$B6677,Mapping!$C:$G,3,0)</f>
        <v>Beauty</v>
      </c>
      <c r="I6677" t="str">
        <f>VLOOKUP($A6677&amp;$C6677&amp;$B6677,Mapping!$C:$G,4,0)</f>
        <v>REMBRANDT</v>
      </c>
      <c r="J6677" t="str">
        <f t="shared" si="105"/>
        <v>REMBRANDT</v>
      </c>
      <c r="K6677" t="str">
        <f>VLOOKUP($A6677&amp;$C6677&amp;$B6677,Mapping!$C:$G,5,0)</f>
        <v>Oral &amp; Topical</v>
      </c>
      <c r="L6677" t="str">
        <f>VLOOKUP(J6677&amp;H6677,Mapping!J:K,2,0)</f>
        <v>Rembrandt</v>
      </c>
      <c r="M6677" t="str">
        <f>IF(OR(I6677="PIZ BUIN",I6677="LISTERINE"),VLOOKUP(E6677,MAPEO!C:D,2,0)&amp;" "&amp;H6677,VLOOKUP(E6677,MAPEO!C:D,2,0))</f>
        <v>Rembrandt</v>
      </c>
      <c r="N6677" t="str">
        <f>VLOOKUP(F6677,MD!A:B,2,0)</f>
        <v>YTD 2016</v>
      </c>
    </row>
    <row r="6678" spans="1:14">
      <c r="A6678" t="s">
        <v>133</v>
      </c>
      <c r="B6678" t="s">
        <v>0</v>
      </c>
      <c r="C6678" t="s">
        <v>265</v>
      </c>
      <c r="D6678" t="s">
        <v>265</v>
      </c>
      <c r="E6678" t="s">
        <v>748</v>
      </c>
      <c r="F6678" t="s">
        <v>120</v>
      </c>
      <c r="G6678" s="3">
        <v>-41.27</v>
      </c>
      <c r="H6678" s="3" t="str">
        <f>VLOOKUP($A6678&amp;$C6678&amp;$B6678,Mapping!$C:$G,3,0)</f>
        <v>Beauty</v>
      </c>
      <c r="I6678" t="str">
        <f>VLOOKUP($A6678&amp;$C6678&amp;$B6678,Mapping!$C:$G,4,0)</f>
        <v>REMBRANDT</v>
      </c>
      <c r="J6678" t="str">
        <f t="shared" si="105"/>
        <v>REMBRANDT</v>
      </c>
      <c r="K6678" t="str">
        <f>VLOOKUP($A6678&amp;$C6678&amp;$B6678,Mapping!$C:$G,5,0)</f>
        <v>Oral &amp; Topical</v>
      </c>
      <c r="L6678" t="str">
        <f>VLOOKUP(J6678&amp;H6678,Mapping!J:K,2,0)</f>
        <v>Rembrandt</v>
      </c>
      <c r="M6678" t="str">
        <f>IF(OR(I6678="PIZ BUIN",I6678="LISTERINE"),VLOOKUP(E6678,MAPEO!C:D,2,0)&amp;" "&amp;H6678,VLOOKUP(E6678,MAPEO!C:D,2,0))</f>
        <v>Rembrandt</v>
      </c>
      <c r="N6678" t="str">
        <f>VLOOKUP(F6678,MD!A:B,2,0)</f>
        <v>YTD 2016</v>
      </c>
    </row>
    <row r="6679" spans="1:14">
      <c r="A6679" t="s">
        <v>133</v>
      </c>
      <c r="B6679" t="s">
        <v>0</v>
      </c>
      <c r="C6679" t="s">
        <v>268</v>
      </c>
      <c r="D6679" t="s">
        <v>456</v>
      </c>
      <c r="E6679" t="s">
        <v>750</v>
      </c>
      <c r="F6679" t="s">
        <v>120</v>
      </c>
      <c r="G6679" s="3">
        <v>-1249.81</v>
      </c>
      <c r="H6679" s="3" t="str">
        <f>VLOOKUP($A6679&amp;$C6679&amp;$B6679,Mapping!$C:$G,3,0)</f>
        <v>Beauty</v>
      </c>
      <c r="I6679" t="str">
        <f>VLOOKUP($A6679&amp;$C6679&amp;$B6679,Mapping!$C:$G,4,0)</f>
        <v>ROC</v>
      </c>
      <c r="J6679" t="str">
        <f t="shared" si="105"/>
        <v>ROC BODY ANTICELULITICO</v>
      </c>
      <c r="K6679" t="str">
        <f>VLOOKUP($A6679&amp;$C6679&amp;$B6679,Mapping!$C:$G,5,0)</f>
        <v>Adult Skin Care</v>
      </c>
      <c r="L6679" t="str">
        <f>VLOOKUP(J6679&amp;H6679,Mapping!J:K,2,0)</f>
        <v>ROC Cuerpo</v>
      </c>
      <c r="M6679" t="str">
        <f>IF(OR(I6679="PIZ BUIN",I6679="LISTERINE"),VLOOKUP(E6679,MAPEO!C:D,2,0)&amp;" "&amp;H6679,VLOOKUP(E6679,MAPEO!C:D,2,0))</f>
        <v>RoC Anticeluliticos</v>
      </c>
      <c r="N6679" t="str">
        <f>VLOOKUP(F6679,MD!A:B,2,0)</f>
        <v>YTD 2016</v>
      </c>
    </row>
    <row r="6680" spans="1:14">
      <c r="A6680" t="s">
        <v>133</v>
      </c>
      <c r="B6680" t="s">
        <v>0</v>
      </c>
      <c r="C6680" t="s">
        <v>268</v>
      </c>
      <c r="D6680" t="s">
        <v>456</v>
      </c>
      <c r="E6680" t="s">
        <v>752</v>
      </c>
      <c r="F6680" t="s">
        <v>120</v>
      </c>
      <c r="G6680" s="3">
        <v>-317.95</v>
      </c>
      <c r="H6680" s="3" t="str">
        <f>VLOOKUP($A6680&amp;$C6680&amp;$B6680,Mapping!$C:$G,3,0)</f>
        <v>Beauty</v>
      </c>
      <c r="I6680" t="str">
        <f>VLOOKUP($A6680&amp;$C6680&amp;$B6680,Mapping!$C:$G,4,0)</f>
        <v>ROC</v>
      </c>
      <c r="J6680" t="str">
        <f t="shared" si="105"/>
        <v>ROC BODY OTHER TRATAMIENTO</v>
      </c>
      <c r="K6680" t="str">
        <f>VLOOKUP($A6680&amp;$C6680&amp;$B6680,Mapping!$C:$G,5,0)</f>
        <v>Adult Skin Care</v>
      </c>
      <c r="L6680" t="str">
        <f>VLOOKUP(J6680&amp;H6680,Mapping!J:K,2,0)</f>
        <v>ROC Cuerpo</v>
      </c>
      <c r="M6680" t="str">
        <f>IF(OR(I6680="PIZ BUIN",I6680="LISTERINE"),VLOOKUP(E6680,MAPEO!C:D,2,0)&amp;" "&amp;H6680,VLOOKUP(E6680,MAPEO!C:D,2,0))</f>
        <v>RoC Anticeluliticos</v>
      </c>
      <c r="N6680" t="str">
        <f>VLOOKUP(F6680,MD!A:B,2,0)</f>
        <v>YTD 2016</v>
      </c>
    </row>
    <row r="6681" spans="1:14">
      <c r="A6681" t="s">
        <v>133</v>
      </c>
      <c r="B6681" t="s">
        <v>0</v>
      </c>
      <c r="C6681" t="s">
        <v>268</v>
      </c>
      <c r="D6681" t="s">
        <v>456</v>
      </c>
      <c r="E6681" t="s">
        <v>753</v>
      </c>
      <c r="F6681" t="s">
        <v>120</v>
      </c>
      <c r="G6681" s="3">
        <v>-1788.13</v>
      </c>
      <c r="H6681" s="3" t="str">
        <f>VLOOKUP($A6681&amp;$C6681&amp;$B6681,Mapping!$C:$G,3,0)</f>
        <v>Beauty</v>
      </c>
      <c r="I6681" t="str">
        <f>VLOOKUP($A6681&amp;$C6681&amp;$B6681,Mapping!$C:$G,4,0)</f>
        <v>ROC</v>
      </c>
      <c r="J6681" t="str">
        <f t="shared" si="105"/>
        <v>ROC BODY REDUCTOR</v>
      </c>
      <c r="K6681" t="str">
        <f>VLOOKUP($A6681&amp;$C6681&amp;$B6681,Mapping!$C:$G,5,0)</f>
        <v>Adult Skin Care</v>
      </c>
      <c r="L6681" t="str">
        <f>VLOOKUP(J6681&amp;H6681,Mapping!J:K,2,0)</f>
        <v>ROC Cuerpo</v>
      </c>
      <c r="M6681" t="str">
        <f>IF(OR(I6681="PIZ BUIN",I6681="LISTERINE"),VLOOKUP(E6681,MAPEO!C:D,2,0)&amp;" "&amp;H6681,VLOOKUP(E6681,MAPEO!C:D,2,0))</f>
        <v>RoC Anticeluliticos</v>
      </c>
      <c r="N6681" t="str">
        <f>VLOOKUP(F6681,MD!A:B,2,0)</f>
        <v>YTD 2016</v>
      </c>
    </row>
    <row r="6682" spans="1:14">
      <c r="A6682" t="s">
        <v>133</v>
      </c>
      <c r="B6682" t="s">
        <v>0</v>
      </c>
      <c r="C6682" t="s">
        <v>268</v>
      </c>
      <c r="D6682" t="s">
        <v>457</v>
      </c>
      <c r="E6682" t="s">
        <v>754</v>
      </c>
      <c r="F6682" t="s">
        <v>120</v>
      </c>
      <c r="G6682" s="3">
        <v>3572.49</v>
      </c>
      <c r="H6682" s="3" t="str">
        <f>VLOOKUP($A6682&amp;$C6682&amp;$B6682,Mapping!$C:$G,3,0)</f>
        <v>Beauty</v>
      </c>
      <c r="I6682" t="str">
        <f>VLOOKUP($A6682&amp;$C6682&amp;$B6682,Mapping!$C:$G,4,0)</f>
        <v>ROC</v>
      </c>
      <c r="J6682" t="str">
        <f t="shared" si="105"/>
        <v>RoC Keops Roll On</v>
      </c>
      <c r="K6682" t="str">
        <f>VLOOKUP($A6682&amp;$C6682&amp;$B6682,Mapping!$C:$G,5,0)</f>
        <v>Adult Skin Care</v>
      </c>
      <c r="L6682" t="str">
        <f>VLOOKUP(J6682&amp;H6682,Mapping!J:K,2,0)</f>
        <v>Desodorantes</v>
      </c>
      <c r="M6682" t="str">
        <f>IF(OR(I6682="PIZ BUIN",I6682="LISTERINE"),VLOOKUP(E6682,MAPEO!C:D,2,0)&amp;" "&amp;H6682,VLOOKUP(E6682,MAPEO!C:D,2,0))</f>
        <v>RoC Adult Body Others</v>
      </c>
      <c r="N6682" t="str">
        <f>VLOOKUP(F6682,MD!A:B,2,0)</f>
        <v>YTD 2016</v>
      </c>
    </row>
    <row r="6683" spans="1:14">
      <c r="A6683" t="s">
        <v>133</v>
      </c>
      <c r="B6683" t="s">
        <v>0</v>
      </c>
      <c r="C6683" t="s">
        <v>268</v>
      </c>
      <c r="D6683" t="s">
        <v>457</v>
      </c>
      <c r="E6683" t="s">
        <v>755</v>
      </c>
      <c r="F6683" t="s">
        <v>120</v>
      </c>
      <c r="G6683" s="3">
        <v>2565.83</v>
      </c>
      <c r="H6683" s="3" t="str">
        <f>VLOOKUP($A6683&amp;$C6683&amp;$B6683,Mapping!$C:$G,3,0)</f>
        <v>Beauty</v>
      </c>
      <c r="I6683" t="str">
        <f>VLOOKUP($A6683&amp;$C6683&amp;$B6683,Mapping!$C:$G,4,0)</f>
        <v>ROC</v>
      </c>
      <c r="J6683" t="str">
        <f t="shared" si="105"/>
        <v>RoC Keops Spray</v>
      </c>
      <c r="K6683" t="str">
        <f>VLOOKUP($A6683&amp;$C6683&amp;$B6683,Mapping!$C:$G,5,0)</f>
        <v>Adult Skin Care</v>
      </c>
      <c r="L6683" t="str">
        <f>VLOOKUP(J6683&amp;H6683,Mapping!J:K,2,0)</f>
        <v>Desodorantes</v>
      </c>
      <c r="M6683" t="str">
        <f>IF(OR(I6683="PIZ BUIN",I6683="LISTERINE"),VLOOKUP(E6683,MAPEO!C:D,2,0)&amp;" "&amp;H6683,VLOOKUP(E6683,MAPEO!C:D,2,0))</f>
        <v>RoC Adult Body Others</v>
      </c>
      <c r="N6683" t="str">
        <f>VLOOKUP(F6683,MD!A:B,2,0)</f>
        <v>YTD 2016</v>
      </c>
    </row>
    <row r="6684" spans="1:14">
      <c r="A6684" t="s">
        <v>133</v>
      </c>
      <c r="B6684" t="s">
        <v>0</v>
      </c>
      <c r="C6684" t="s">
        <v>268</v>
      </c>
      <c r="D6684" t="s">
        <v>457</v>
      </c>
      <c r="E6684" t="s">
        <v>756</v>
      </c>
      <c r="F6684" t="s">
        <v>120</v>
      </c>
      <c r="G6684" s="3">
        <v>2981.99</v>
      </c>
      <c r="H6684" s="3" t="str">
        <f>VLOOKUP($A6684&amp;$C6684&amp;$B6684,Mapping!$C:$G,3,0)</f>
        <v>Beauty</v>
      </c>
      <c r="I6684" t="str">
        <f>VLOOKUP($A6684&amp;$C6684&amp;$B6684,Mapping!$C:$G,4,0)</f>
        <v>ROC</v>
      </c>
      <c r="J6684" t="str">
        <f t="shared" si="105"/>
        <v>RoC Keops Stick</v>
      </c>
      <c r="K6684" t="str">
        <f>VLOOKUP($A6684&amp;$C6684&amp;$B6684,Mapping!$C:$G,5,0)</f>
        <v>Adult Skin Care</v>
      </c>
      <c r="L6684" t="str">
        <f>VLOOKUP(J6684&amp;H6684,Mapping!J:K,2,0)</f>
        <v>Desodorantes</v>
      </c>
      <c r="M6684" t="str">
        <f>IF(OR(I6684="PIZ BUIN",I6684="LISTERINE"),VLOOKUP(E6684,MAPEO!C:D,2,0)&amp;" "&amp;H6684,VLOOKUP(E6684,MAPEO!C:D,2,0))</f>
        <v>RoC Adult Body Others</v>
      </c>
      <c r="N6684" t="str">
        <f>VLOOKUP(F6684,MD!A:B,2,0)</f>
        <v>YTD 2016</v>
      </c>
    </row>
    <row r="6685" spans="1:14">
      <c r="A6685" t="s">
        <v>133</v>
      </c>
      <c r="B6685" t="s">
        <v>0</v>
      </c>
      <c r="C6685" t="s">
        <v>268</v>
      </c>
      <c r="D6685" t="s">
        <v>248</v>
      </c>
      <c r="E6685" t="s">
        <v>523</v>
      </c>
      <c r="F6685" t="s">
        <v>120</v>
      </c>
      <c r="G6685" s="3">
        <v>5531.06</v>
      </c>
      <c r="H6685" s="3" t="str">
        <f>VLOOKUP($A6685&amp;$C6685&amp;$B6685,Mapping!$C:$G,3,0)</f>
        <v>Beauty</v>
      </c>
      <c r="I6685" t="str">
        <f>VLOOKUP($A6685&amp;$C6685&amp;$B6685,Mapping!$C:$G,4,0)</f>
        <v>ROC</v>
      </c>
      <c r="J6685" t="str">
        <f t="shared" si="105"/>
        <v>RoC Cleansers</v>
      </c>
      <c r="K6685" t="str">
        <f>VLOOKUP($A6685&amp;$C6685&amp;$B6685,Mapping!$C:$G,5,0)</f>
        <v>Adult Skin Care</v>
      </c>
      <c r="L6685" t="str">
        <f>VLOOKUP(J6685&amp;H6685,Mapping!J:K,2,0)</f>
        <v>RoC Cleansers</v>
      </c>
      <c r="M6685" t="str">
        <f>IF(OR(I6685="PIZ BUIN",I6685="LISTERINE"),VLOOKUP(E6685,MAPEO!C:D,2,0)&amp;" "&amp;H6685,VLOOKUP(E6685,MAPEO!C:D,2,0))</f>
        <v>RoC Facial Cleansers</v>
      </c>
      <c r="N6685" t="str">
        <f>VLOOKUP(F6685,MD!A:B,2,0)</f>
        <v>YTD 2016</v>
      </c>
    </row>
    <row r="6686" spans="1:14">
      <c r="A6686" t="s">
        <v>133</v>
      </c>
      <c r="B6686" t="s">
        <v>0</v>
      </c>
      <c r="C6686" t="s">
        <v>268</v>
      </c>
      <c r="D6686" t="s">
        <v>248</v>
      </c>
      <c r="E6686" t="s">
        <v>757</v>
      </c>
      <c r="F6686" t="s">
        <v>120</v>
      </c>
      <c r="G6686" s="3">
        <v>15784.37</v>
      </c>
      <c r="H6686" s="3" t="str">
        <f>VLOOKUP($A6686&amp;$C6686&amp;$B6686,Mapping!$C:$G,3,0)</f>
        <v>Beauty</v>
      </c>
      <c r="I6686" t="str">
        <f>VLOOKUP($A6686&amp;$C6686&amp;$B6686,Mapping!$C:$G,4,0)</f>
        <v>ROC</v>
      </c>
      <c r="J6686" t="str">
        <f t="shared" si="105"/>
        <v>RoC Pro-Correct</v>
      </c>
      <c r="K6686" t="str">
        <f>VLOOKUP($A6686&amp;$C6686&amp;$B6686,Mapping!$C:$G,5,0)</f>
        <v>Adult Skin Care</v>
      </c>
      <c r="L6686" t="str">
        <f>VLOOKUP(J6686&amp;H6686,Mapping!J:K,2,0)</f>
        <v>ROC FACIAL ANTIEDAD</v>
      </c>
      <c r="M6686" t="str">
        <f>IF(OR(I6686="PIZ BUIN",I6686="LISTERINE"),VLOOKUP(E6686,MAPEO!C:D,2,0)&amp;" "&amp;H6686,VLOOKUP(E6686,MAPEO!C:D,2,0))</f>
        <v>RoC Facial Moisturisers</v>
      </c>
      <c r="N6686" t="str">
        <f>VLOOKUP(F6686,MD!A:B,2,0)</f>
        <v>YTD 2016</v>
      </c>
    </row>
    <row r="6687" spans="1:14">
      <c r="A6687" t="s">
        <v>133</v>
      </c>
      <c r="B6687" t="s">
        <v>0</v>
      </c>
      <c r="C6687" t="s">
        <v>268</v>
      </c>
      <c r="D6687" t="s">
        <v>248</v>
      </c>
      <c r="E6687" t="s">
        <v>758</v>
      </c>
      <c r="F6687" t="s">
        <v>120</v>
      </c>
      <c r="G6687" s="3">
        <v>13155.14</v>
      </c>
      <c r="H6687" s="3" t="str">
        <f>VLOOKUP($A6687&amp;$C6687&amp;$B6687,Mapping!$C:$G,3,0)</f>
        <v>Beauty</v>
      </c>
      <c r="I6687" t="str">
        <f>VLOOKUP($A6687&amp;$C6687&amp;$B6687,Mapping!$C:$G,4,0)</f>
        <v>ROC</v>
      </c>
      <c r="J6687" t="str">
        <f t="shared" si="105"/>
        <v>RoC Pro-Define</v>
      </c>
      <c r="K6687" t="str">
        <f>VLOOKUP($A6687&amp;$C6687&amp;$B6687,Mapping!$C:$G,5,0)</f>
        <v>Adult Skin Care</v>
      </c>
      <c r="L6687" t="str">
        <f>VLOOKUP(J6687&amp;H6687,Mapping!J:K,2,0)</f>
        <v>ROC FACIAL ANTIEDAD</v>
      </c>
      <c r="M6687" t="str">
        <f>IF(OR(I6687="PIZ BUIN",I6687="LISTERINE"),VLOOKUP(E6687,MAPEO!C:D,2,0)&amp;" "&amp;H6687,VLOOKUP(E6687,MAPEO!C:D,2,0))</f>
        <v>RoC Facial Moisturisers</v>
      </c>
      <c r="N6687" t="str">
        <f>VLOOKUP(F6687,MD!A:B,2,0)</f>
        <v>YTD 2016</v>
      </c>
    </row>
    <row r="6688" spans="1:14">
      <c r="A6688" t="s">
        <v>133</v>
      </c>
      <c r="B6688" t="s">
        <v>0</v>
      </c>
      <c r="C6688" t="s">
        <v>268</v>
      </c>
      <c r="D6688" t="s">
        <v>248</v>
      </c>
      <c r="E6688" t="s">
        <v>759</v>
      </c>
      <c r="F6688" t="s">
        <v>120</v>
      </c>
      <c r="G6688" s="3">
        <v>7320.16</v>
      </c>
      <c r="H6688" s="3" t="str">
        <f>VLOOKUP($A6688&amp;$C6688&amp;$B6688,Mapping!$C:$G,3,0)</f>
        <v>Beauty</v>
      </c>
      <c r="I6688" t="str">
        <f>VLOOKUP($A6688&amp;$C6688&amp;$B6688,Mapping!$C:$G,4,0)</f>
        <v>ROC</v>
      </c>
      <c r="J6688" t="str">
        <f t="shared" si="105"/>
        <v>RoC Pro-Preserve</v>
      </c>
      <c r="K6688" t="str">
        <f>VLOOKUP($A6688&amp;$C6688&amp;$B6688,Mapping!$C:$G,5,0)</f>
        <v>Adult Skin Care</v>
      </c>
      <c r="L6688" t="str">
        <f>VLOOKUP(J6688&amp;H6688,Mapping!J:K,2,0)</f>
        <v>ROC FACIAL ANTIEDAD</v>
      </c>
      <c r="M6688" t="str">
        <f>IF(OR(I6688="PIZ BUIN",I6688="LISTERINE"),VLOOKUP(E6688,MAPEO!C:D,2,0)&amp;" "&amp;H6688,VLOOKUP(E6688,MAPEO!C:D,2,0))</f>
        <v>RoC Facial Moisturisers</v>
      </c>
      <c r="N6688" t="str">
        <f>VLOOKUP(F6688,MD!A:B,2,0)</f>
        <v>YTD 2016</v>
      </c>
    </row>
    <row r="6689" spans="1:14">
      <c r="A6689" t="s">
        <v>133</v>
      </c>
      <c r="B6689" t="s">
        <v>0</v>
      </c>
      <c r="C6689" t="s">
        <v>268</v>
      </c>
      <c r="D6689" t="s">
        <v>248</v>
      </c>
      <c r="E6689" t="s">
        <v>760</v>
      </c>
      <c r="F6689" t="s">
        <v>120</v>
      </c>
      <c r="G6689" s="3">
        <v>5094.7</v>
      </c>
      <c r="H6689" s="3" t="str">
        <f>VLOOKUP($A6689&amp;$C6689&amp;$B6689,Mapping!$C:$G,3,0)</f>
        <v>Beauty</v>
      </c>
      <c r="I6689" t="str">
        <f>VLOOKUP($A6689&amp;$C6689&amp;$B6689,Mapping!$C:$G,4,0)</f>
        <v>ROC</v>
      </c>
      <c r="J6689" t="str">
        <f t="shared" si="105"/>
        <v>RoC Pro-Professional</v>
      </c>
      <c r="K6689" t="str">
        <f>VLOOKUP($A6689&amp;$C6689&amp;$B6689,Mapping!$C:$G,5,0)</f>
        <v>Adult Skin Care</v>
      </c>
      <c r="L6689" t="str">
        <f>VLOOKUP(J6689&amp;H6689,Mapping!J:K,2,0)</f>
        <v>ROC FACIAL ANTIEDAD</v>
      </c>
      <c r="M6689" t="str">
        <f>IF(OR(I6689="PIZ BUIN",I6689="LISTERINE"),VLOOKUP(E6689,MAPEO!C:D,2,0)&amp;" "&amp;H6689,VLOOKUP(E6689,MAPEO!C:D,2,0))</f>
        <v>RoC Facial Moisturisers</v>
      </c>
      <c r="N6689" t="str">
        <f>VLOOKUP(F6689,MD!A:B,2,0)</f>
        <v>YTD 2016</v>
      </c>
    </row>
    <row r="6690" spans="1:14">
      <c r="A6690" t="s">
        <v>133</v>
      </c>
      <c r="B6690" t="s">
        <v>0</v>
      </c>
      <c r="C6690" t="s">
        <v>268</v>
      </c>
      <c r="D6690" t="s">
        <v>248</v>
      </c>
      <c r="E6690" t="s">
        <v>761</v>
      </c>
      <c r="F6690" t="s">
        <v>120</v>
      </c>
      <c r="G6690" s="3">
        <v>17162.830000000002</v>
      </c>
      <c r="H6690" s="3" t="str">
        <f>VLOOKUP($A6690&amp;$C6690&amp;$B6690,Mapping!$C:$G,3,0)</f>
        <v>Beauty</v>
      </c>
      <c r="I6690" t="str">
        <f>VLOOKUP($A6690&amp;$C6690&amp;$B6690,Mapping!$C:$G,4,0)</f>
        <v>ROC</v>
      </c>
      <c r="J6690" t="str">
        <f t="shared" si="105"/>
        <v>RoC Pro-Renove</v>
      </c>
      <c r="K6690" t="str">
        <f>VLOOKUP($A6690&amp;$C6690&amp;$B6690,Mapping!$C:$G,5,0)</f>
        <v>Adult Skin Care</v>
      </c>
      <c r="L6690" t="str">
        <f>VLOOKUP(J6690&amp;H6690,Mapping!J:K,2,0)</f>
        <v>ROC FACIAL ANTIEDAD</v>
      </c>
      <c r="M6690" t="str">
        <f>IF(OR(I6690="PIZ BUIN",I6690="LISTERINE"),VLOOKUP(E6690,MAPEO!C:D,2,0)&amp;" "&amp;H6690,VLOOKUP(E6690,MAPEO!C:D,2,0))</f>
        <v>RoC Facial Moisturisers</v>
      </c>
      <c r="N6690" t="str">
        <f>VLOOKUP(F6690,MD!A:B,2,0)</f>
        <v>YTD 2016</v>
      </c>
    </row>
    <row r="6691" spans="1:14">
      <c r="A6691" t="s">
        <v>133</v>
      </c>
      <c r="B6691" t="s">
        <v>0</v>
      </c>
      <c r="C6691" t="s">
        <v>268</v>
      </c>
      <c r="D6691" t="s">
        <v>248</v>
      </c>
      <c r="E6691" t="s">
        <v>762</v>
      </c>
      <c r="F6691" t="s">
        <v>120</v>
      </c>
      <c r="G6691" s="3">
        <v>10159.450000000001</v>
      </c>
      <c r="H6691" s="3" t="str">
        <f>VLOOKUP($A6691&amp;$C6691&amp;$B6691,Mapping!$C:$G,3,0)</f>
        <v>Beauty</v>
      </c>
      <c r="I6691" t="str">
        <f>VLOOKUP($A6691&amp;$C6691&amp;$B6691,Mapping!$C:$G,4,0)</f>
        <v>ROC</v>
      </c>
      <c r="J6691" t="str">
        <f t="shared" si="105"/>
        <v>RoC Pro-Sublime</v>
      </c>
      <c r="K6691" t="str">
        <f>VLOOKUP($A6691&amp;$C6691&amp;$B6691,Mapping!$C:$G,5,0)</f>
        <v>Adult Skin Care</v>
      </c>
      <c r="L6691" t="str">
        <f>VLOOKUP(J6691&amp;H6691,Mapping!J:K,2,0)</f>
        <v>ROC FACIAL ANTIEDAD</v>
      </c>
      <c r="M6691" t="str">
        <f>IF(OR(I6691="PIZ BUIN",I6691="LISTERINE"),VLOOKUP(E6691,MAPEO!C:D,2,0)&amp;" "&amp;H6691,VLOOKUP(E6691,MAPEO!C:D,2,0))</f>
        <v>RoC Facial Moisturisers</v>
      </c>
      <c r="N6691" t="str">
        <f>VLOOKUP(F6691,MD!A:B,2,0)</f>
        <v>YTD 2016</v>
      </c>
    </row>
    <row r="6692" spans="1:14">
      <c r="A6692" t="s">
        <v>133</v>
      </c>
      <c r="B6692" t="s">
        <v>0</v>
      </c>
      <c r="C6692" t="s">
        <v>268</v>
      </c>
      <c r="D6692" t="s">
        <v>244</v>
      </c>
      <c r="E6692" t="s">
        <v>763</v>
      </c>
      <c r="F6692" t="s">
        <v>120</v>
      </c>
      <c r="G6692" s="3">
        <v>-2122.0500000000002</v>
      </c>
      <c r="H6692" s="3" t="str">
        <f>VLOOKUP($A6692&amp;$C6692&amp;$B6692,Mapping!$C:$G,3,0)</f>
        <v>Beauty</v>
      </c>
      <c r="I6692" t="str">
        <f>VLOOKUP($A6692&amp;$C6692&amp;$B6692,Mapping!$C:$G,4,0)</f>
        <v>ROC</v>
      </c>
      <c r="J6692" t="str">
        <f t="shared" si="105"/>
        <v>RoC Complete Lift</v>
      </c>
      <c r="K6692" t="str">
        <f>VLOOKUP($A6692&amp;$C6692&amp;$B6692,Mapping!$C:$G,5,0)</f>
        <v>Adult Skin Care</v>
      </c>
      <c r="L6692" t="str">
        <f>VLOOKUP(J6692&amp;H6692,Mapping!J:K,2,0)</f>
        <v>ROC FACIAL-OLD</v>
      </c>
      <c r="M6692" t="str">
        <f>IF(OR(I6692="PIZ BUIN",I6692="LISTERINE"),VLOOKUP(E6692,MAPEO!C:D,2,0)&amp;" "&amp;H6692,VLOOKUP(E6692,MAPEO!C:D,2,0))</f>
        <v>RoC Facial Others</v>
      </c>
      <c r="N6692" t="str">
        <f>VLOOKUP(F6692,MD!A:B,2,0)</f>
        <v>YTD 2016</v>
      </c>
    </row>
    <row r="6693" spans="1:14">
      <c r="A6693" t="s">
        <v>133</v>
      </c>
      <c r="B6693" t="s">
        <v>0</v>
      </c>
      <c r="C6693" t="s">
        <v>268</v>
      </c>
      <c r="D6693" t="s">
        <v>244</v>
      </c>
      <c r="E6693" t="s">
        <v>764</v>
      </c>
      <c r="F6693" t="s">
        <v>120</v>
      </c>
      <c r="G6693" s="3">
        <v>-96.97</v>
      </c>
      <c r="H6693" s="3" t="str">
        <f>VLOOKUP($A6693&amp;$C6693&amp;$B6693,Mapping!$C:$G,3,0)</f>
        <v>Beauty</v>
      </c>
      <c r="I6693" t="str">
        <f>VLOOKUP($A6693&amp;$C6693&amp;$B6693,Mapping!$C:$G,4,0)</f>
        <v>ROC</v>
      </c>
      <c r="J6693" t="str">
        <f t="shared" si="105"/>
        <v>RoC Enydrial</v>
      </c>
      <c r="K6693" t="str">
        <f>VLOOKUP($A6693&amp;$C6693&amp;$B6693,Mapping!$C:$G,5,0)</f>
        <v>Adult Skin Care</v>
      </c>
      <c r="L6693" t="str">
        <f>VLOOKUP(J6693&amp;H6693,Mapping!J:K,2,0)</f>
        <v>ROC FACIAL-OLD</v>
      </c>
      <c r="M6693" t="str">
        <f>IF(OR(I6693="PIZ BUIN",I6693="LISTERINE"),VLOOKUP(E6693,MAPEO!C:D,2,0)&amp;" "&amp;H6693,VLOOKUP(E6693,MAPEO!C:D,2,0))</f>
        <v>RoC Facial Others</v>
      </c>
      <c r="N6693" t="str">
        <f>VLOOKUP(F6693,MD!A:B,2,0)</f>
        <v>YTD 2016</v>
      </c>
    </row>
    <row r="6694" spans="1:14">
      <c r="A6694" t="s">
        <v>133</v>
      </c>
      <c r="B6694" t="s">
        <v>0</v>
      </c>
      <c r="C6694" t="s">
        <v>268</v>
      </c>
      <c r="D6694" t="s">
        <v>244</v>
      </c>
      <c r="E6694" t="s">
        <v>765</v>
      </c>
      <c r="F6694" t="s">
        <v>120</v>
      </c>
      <c r="G6694" s="3">
        <v>-388.81</v>
      </c>
      <c r="H6694" s="3" t="str">
        <f>VLOOKUP($A6694&amp;$C6694&amp;$B6694,Mapping!$C:$G,3,0)</f>
        <v>Beauty</v>
      </c>
      <c r="I6694" t="str">
        <f>VLOOKUP($A6694&amp;$C6694&amp;$B6694,Mapping!$C:$G,4,0)</f>
        <v>ROC</v>
      </c>
      <c r="J6694" t="str">
        <f t="shared" si="105"/>
        <v>RoC Hydra + (others)</v>
      </c>
      <c r="K6694" t="str">
        <f>VLOOKUP($A6694&amp;$C6694&amp;$B6694,Mapping!$C:$G,5,0)</f>
        <v>Adult Skin Care</v>
      </c>
      <c r="L6694" t="str">
        <f>VLOOKUP(J6694&amp;H6694,Mapping!J:K,2,0)</f>
        <v>ROC FACIAL-OLD</v>
      </c>
      <c r="M6694" t="str">
        <f>IF(OR(I6694="PIZ BUIN",I6694="LISTERINE"),VLOOKUP(E6694,MAPEO!C:D,2,0)&amp;" "&amp;H6694,VLOOKUP(E6694,MAPEO!C:D,2,0))</f>
        <v>RoC Facial Others</v>
      </c>
      <c r="N6694" t="str">
        <f>VLOOKUP(F6694,MD!A:B,2,0)</f>
        <v>YTD 2016</v>
      </c>
    </row>
    <row r="6695" spans="1:14">
      <c r="A6695" t="s">
        <v>133</v>
      </c>
      <c r="B6695" t="s">
        <v>0</v>
      </c>
      <c r="C6695" t="s">
        <v>268</v>
      </c>
      <c r="D6695" t="s">
        <v>244</v>
      </c>
      <c r="E6695" t="s">
        <v>766</v>
      </c>
      <c r="F6695" t="s">
        <v>120</v>
      </c>
      <c r="G6695" s="3">
        <v>-1924.55</v>
      </c>
      <c r="H6695" s="3" t="str">
        <f>VLOOKUP($A6695&amp;$C6695&amp;$B6695,Mapping!$C:$G,3,0)</f>
        <v>Beauty</v>
      </c>
      <c r="I6695" t="str">
        <f>VLOOKUP($A6695&amp;$C6695&amp;$B6695,Mapping!$C:$G,4,0)</f>
        <v>ROC</v>
      </c>
      <c r="J6695" t="str">
        <f t="shared" si="105"/>
        <v>RoC Multi Correction</v>
      </c>
      <c r="K6695" t="str">
        <f>VLOOKUP($A6695&amp;$C6695&amp;$B6695,Mapping!$C:$G,5,0)</f>
        <v>Adult Skin Care</v>
      </c>
      <c r="L6695" t="str">
        <f>VLOOKUP(J6695&amp;H6695,Mapping!J:K,2,0)</f>
        <v>ROC FACIAL-OLD</v>
      </c>
      <c r="M6695" t="str">
        <f>IF(OR(I6695="PIZ BUIN",I6695="LISTERINE"),VLOOKUP(E6695,MAPEO!C:D,2,0)&amp;" "&amp;H6695,VLOOKUP(E6695,MAPEO!C:D,2,0))</f>
        <v>RoC Facial Others</v>
      </c>
      <c r="N6695" t="str">
        <f>VLOOKUP(F6695,MD!A:B,2,0)</f>
        <v>YTD 2016</v>
      </c>
    </row>
    <row r="6696" spans="1:14">
      <c r="A6696" t="s">
        <v>133</v>
      </c>
      <c r="B6696" t="s">
        <v>0</v>
      </c>
      <c r="C6696" t="s">
        <v>268</v>
      </c>
      <c r="D6696" t="s">
        <v>244</v>
      </c>
      <c r="E6696" t="s">
        <v>767</v>
      </c>
      <c r="F6696" t="s">
        <v>120</v>
      </c>
      <c r="G6696" s="3">
        <v>-163.98</v>
      </c>
      <c r="H6696" s="3" t="str">
        <f>VLOOKUP($A6696&amp;$C6696&amp;$B6696,Mapping!$C:$G,3,0)</f>
        <v>Beauty</v>
      </c>
      <c r="I6696" t="str">
        <f>VLOOKUP($A6696&amp;$C6696&amp;$B6696,Mapping!$C:$G,4,0)</f>
        <v>ROC</v>
      </c>
      <c r="J6696" t="str">
        <f t="shared" si="105"/>
        <v>RoC Other Antiedad</v>
      </c>
      <c r="K6696" t="str">
        <f>VLOOKUP($A6696&amp;$C6696&amp;$B6696,Mapping!$C:$G,5,0)</f>
        <v>Adult Skin Care</v>
      </c>
      <c r="L6696" t="str">
        <f>VLOOKUP(J6696&amp;H6696,Mapping!J:K,2,0)</f>
        <v>ROC FACIAL-OLD</v>
      </c>
      <c r="M6696" t="str">
        <f>IF(OR(I6696="PIZ BUIN",I6696="LISTERINE"),VLOOKUP(E6696,MAPEO!C:D,2,0)&amp;" "&amp;H6696,VLOOKUP(E6696,MAPEO!C:D,2,0))</f>
        <v>RoC Facial Others</v>
      </c>
      <c r="N6696" t="str">
        <f>VLOOKUP(F6696,MD!A:B,2,0)</f>
        <v>YTD 2016</v>
      </c>
    </row>
    <row r="6697" spans="1:14">
      <c r="A6697" t="s">
        <v>133</v>
      </c>
      <c r="B6697" t="s">
        <v>0</v>
      </c>
      <c r="C6697" t="s">
        <v>268</v>
      </c>
      <c r="D6697" t="s">
        <v>244</v>
      </c>
      <c r="E6697" t="s">
        <v>768</v>
      </c>
      <c r="F6697" t="s">
        <v>120</v>
      </c>
      <c r="G6697" s="3">
        <v>-393.29</v>
      </c>
      <c r="H6697" s="3" t="str">
        <f>VLOOKUP($A6697&amp;$C6697&amp;$B6697,Mapping!$C:$G,3,0)</f>
        <v>Beauty</v>
      </c>
      <c r="I6697" t="str">
        <f>VLOOKUP($A6697&amp;$C6697&amp;$B6697,Mapping!$C:$G,4,0)</f>
        <v>ROC</v>
      </c>
      <c r="J6697" t="str">
        <f t="shared" si="105"/>
        <v>RoC Radiance</v>
      </c>
      <c r="K6697" t="str">
        <f>VLOOKUP($A6697&amp;$C6697&amp;$B6697,Mapping!$C:$G,5,0)</f>
        <v>Adult Skin Care</v>
      </c>
      <c r="L6697" t="str">
        <f>VLOOKUP(J6697&amp;H6697,Mapping!J:K,2,0)</f>
        <v>ROC FACIAL-OLD</v>
      </c>
      <c r="M6697" t="str">
        <f>IF(OR(I6697="PIZ BUIN",I6697="LISTERINE"),VLOOKUP(E6697,MAPEO!C:D,2,0)&amp;" "&amp;H6697,VLOOKUP(E6697,MAPEO!C:D,2,0))</f>
        <v>RoC Facial Others</v>
      </c>
      <c r="N6697" t="str">
        <f>VLOOKUP(F6697,MD!A:B,2,0)</f>
        <v>YTD 2016</v>
      </c>
    </row>
    <row r="6698" spans="1:14">
      <c r="A6698" t="s">
        <v>133</v>
      </c>
      <c r="B6698" t="s">
        <v>0</v>
      </c>
      <c r="C6698" t="s">
        <v>268</v>
      </c>
      <c r="D6698" t="s">
        <v>244</v>
      </c>
      <c r="E6698" t="s">
        <v>769</v>
      </c>
      <c r="F6698" t="s">
        <v>120</v>
      </c>
      <c r="G6698" s="3">
        <v>-2347.21</v>
      </c>
      <c r="H6698" s="3" t="str">
        <f>VLOOKUP($A6698&amp;$C6698&amp;$B6698,Mapping!$C:$G,3,0)</f>
        <v>Beauty</v>
      </c>
      <c r="I6698" t="str">
        <f>VLOOKUP($A6698&amp;$C6698&amp;$B6698,Mapping!$C:$G,4,0)</f>
        <v>ROC</v>
      </c>
      <c r="J6698" t="str">
        <f t="shared" si="105"/>
        <v>RoC Sublime Energy</v>
      </c>
      <c r="K6698" t="str">
        <f>VLOOKUP($A6698&amp;$C6698&amp;$B6698,Mapping!$C:$G,5,0)</f>
        <v>Adult Skin Care</v>
      </c>
      <c r="L6698" t="str">
        <f>VLOOKUP(J6698&amp;H6698,Mapping!J:K,2,0)</f>
        <v>ROC FACIAL-OLD</v>
      </c>
      <c r="M6698" t="str">
        <f>IF(OR(I6698="PIZ BUIN",I6698="LISTERINE"),VLOOKUP(E6698,MAPEO!C:D,2,0)&amp;" "&amp;H6698,VLOOKUP(E6698,MAPEO!C:D,2,0))</f>
        <v>RoC Facial Others</v>
      </c>
      <c r="N6698" t="str">
        <f>VLOOKUP(F6698,MD!A:B,2,0)</f>
        <v>YTD 2016</v>
      </c>
    </row>
    <row r="6699" spans="1:14">
      <c r="A6699" t="s">
        <v>133</v>
      </c>
      <c r="B6699" t="s">
        <v>0</v>
      </c>
      <c r="C6699" t="s">
        <v>268</v>
      </c>
      <c r="D6699" t="s">
        <v>244</v>
      </c>
      <c r="E6699" t="s">
        <v>770</v>
      </c>
      <c r="F6699" t="s">
        <v>120</v>
      </c>
      <c r="G6699" s="3">
        <v>-2711.64</v>
      </c>
      <c r="H6699" s="3" t="str">
        <f>VLOOKUP($A6699&amp;$C6699&amp;$B6699,Mapping!$C:$G,3,0)</f>
        <v>Beauty</v>
      </c>
      <c r="I6699" t="str">
        <f>VLOOKUP($A6699&amp;$C6699&amp;$B6699,Mapping!$C:$G,4,0)</f>
        <v>ROC</v>
      </c>
      <c r="J6699" t="str">
        <f t="shared" si="105"/>
        <v>RoC Wrinkle</v>
      </c>
      <c r="K6699" t="str">
        <f>VLOOKUP($A6699&amp;$C6699&amp;$B6699,Mapping!$C:$G,5,0)</f>
        <v>Adult Skin Care</v>
      </c>
      <c r="L6699" t="str">
        <f>VLOOKUP(J6699&amp;H6699,Mapping!J:K,2,0)</f>
        <v>ROC FACIAL-OLD</v>
      </c>
      <c r="M6699" t="str">
        <f>IF(OR(I6699="PIZ BUIN",I6699="LISTERINE"),VLOOKUP(E6699,MAPEO!C:D,2,0)&amp;" "&amp;H6699,VLOOKUP(E6699,MAPEO!C:D,2,0))</f>
        <v>RoC Facial Others</v>
      </c>
      <c r="N6699" t="str">
        <f>VLOOKUP(F6699,MD!A:B,2,0)</f>
        <v>YTD 2016</v>
      </c>
    </row>
    <row r="6700" spans="1:14">
      <c r="A6700" t="s">
        <v>133</v>
      </c>
      <c r="B6700" t="s">
        <v>0</v>
      </c>
      <c r="C6700" t="s">
        <v>268</v>
      </c>
      <c r="D6700" t="s">
        <v>458</v>
      </c>
      <c r="E6700" t="s">
        <v>771</v>
      </c>
      <c r="F6700" t="s">
        <v>120</v>
      </c>
      <c r="G6700" s="3">
        <v>21879.85</v>
      </c>
      <c r="H6700" s="3" t="str">
        <f>VLOOKUP($A6700&amp;$C6700&amp;$B6700,Mapping!$C:$G,3,0)</f>
        <v>Beauty</v>
      </c>
      <c r="I6700" t="str">
        <f>VLOOKUP($A6700&amp;$C6700&amp;$B6700,Mapping!$C:$G,4,0)</f>
        <v>ROC</v>
      </c>
      <c r="J6700" t="str">
        <f t="shared" si="105"/>
        <v>RoC Sun Care BODY</v>
      </c>
      <c r="K6700" t="str">
        <f>VLOOKUP($A6700&amp;$C6700&amp;$B6700,Mapping!$C:$G,5,0)</f>
        <v>Adult Skin Care</v>
      </c>
      <c r="L6700" t="str">
        <f>VLOOKUP(J6700&amp;H6700,Mapping!J:K,2,0)</f>
        <v>ROC SUN CARE</v>
      </c>
      <c r="M6700" t="str">
        <f>IF(OR(I6700="PIZ BUIN",I6700="LISTERINE"),VLOOKUP(E6700,MAPEO!C:D,2,0)&amp;" "&amp;H6700,VLOOKUP(E6700,MAPEO!C:D,2,0))</f>
        <v>RoC Sun Protection</v>
      </c>
      <c r="N6700" t="str">
        <f>VLOOKUP(F6700,MD!A:B,2,0)</f>
        <v>YTD 2016</v>
      </c>
    </row>
    <row r="6701" spans="1:14">
      <c r="A6701" t="s">
        <v>133</v>
      </c>
      <c r="B6701" t="s">
        <v>0</v>
      </c>
      <c r="C6701" t="s">
        <v>268</v>
      </c>
      <c r="D6701" t="s">
        <v>458</v>
      </c>
      <c r="E6701" t="s">
        <v>772</v>
      </c>
      <c r="F6701" t="s">
        <v>120</v>
      </c>
      <c r="G6701" s="3">
        <v>2512.54</v>
      </c>
      <c r="H6701" s="3" t="str">
        <f>VLOOKUP($A6701&amp;$C6701&amp;$B6701,Mapping!$C:$G,3,0)</f>
        <v>Beauty</v>
      </c>
      <c r="I6701" t="str">
        <f>VLOOKUP($A6701&amp;$C6701&amp;$B6701,Mapping!$C:$G,4,0)</f>
        <v>ROC</v>
      </c>
      <c r="J6701" t="str">
        <f t="shared" si="105"/>
        <v>RoC Sun Care FACIAL</v>
      </c>
      <c r="K6701" t="str">
        <f>VLOOKUP($A6701&amp;$C6701&amp;$B6701,Mapping!$C:$G,5,0)</f>
        <v>Adult Skin Care</v>
      </c>
      <c r="L6701" t="str">
        <f>VLOOKUP(J6701&amp;H6701,Mapping!J:K,2,0)</f>
        <v>ROC SUN CARE</v>
      </c>
      <c r="M6701" t="str">
        <f>IF(OR(I6701="PIZ BUIN",I6701="LISTERINE"),VLOOKUP(E6701,MAPEO!C:D,2,0)&amp;" "&amp;H6701,VLOOKUP(E6701,MAPEO!C:D,2,0))</f>
        <v>RoC Sun Protection</v>
      </c>
      <c r="N6701" t="str">
        <f>VLOOKUP(F6701,MD!A:B,2,0)</f>
        <v>YTD 2016</v>
      </c>
    </row>
    <row r="6702" spans="1:14">
      <c r="A6702" t="s">
        <v>133</v>
      </c>
      <c r="B6702" t="s">
        <v>0</v>
      </c>
      <c r="C6702" t="s">
        <v>268</v>
      </c>
      <c r="D6702" t="s">
        <v>459</v>
      </c>
      <c r="E6702" t="s">
        <v>784</v>
      </c>
      <c r="F6702" t="s">
        <v>120</v>
      </c>
      <c r="G6702" s="3">
        <v>-1527.94</v>
      </c>
      <c r="H6702" s="3" t="str">
        <f>VLOOKUP($A6702&amp;$C6702&amp;$B6702,Mapping!$C:$G,3,0)</f>
        <v>Beauty</v>
      </c>
      <c r="I6702" t="str">
        <f>VLOOKUP($A6702&amp;$C6702&amp;$B6702,Mapping!$C:$G,4,0)</f>
        <v>ROC</v>
      </c>
      <c r="J6702" t="str">
        <f t="shared" si="105"/>
        <v>RoC Sun Care</v>
      </c>
      <c r="K6702" t="str">
        <f>VLOOKUP($A6702&amp;$C6702&amp;$B6702,Mapping!$C:$G,5,0)</f>
        <v>Adult Skin Care</v>
      </c>
      <c r="L6702" t="str">
        <f>VLOOKUP(J6702&amp;H6702,Mapping!J:K,2,0)</f>
        <v>ROC SUN CARE</v>
      </c>
      <c r="M6702" t="str">
        <f>IF(OR(I6702="PIZ BUIN",I6702="LISTERINE"),VLOOKUP(E6702,MAPEO!C:D,2,0)&amp;" "&amp;H6702,VLOOKUP(E6702,MAPEO!C:D,2,0))</f>
        <v>RoC Sun Protection</v>
      </c>
      <c r="N6702" t="str">
        <f>VLOOKUP(F6702,MD!A:B,2,0)</f>
        <v>YTD 2016</v>
      </c>
    </row>
    <row r="6703" spans="1:14">
      <c r="A6703" t="s">
        <v>133</v>
      </c>
      <c r="B6703" t="s">
        <v>0</v>
      </c>
      <c r="C6703" t="s">
        <v>273</v>
      </c>
      <c r="D6703" t="s">
        <v>460</v>
      </c>
      <c r="E6703" t="s">
        <v>774</v>
      </c>
      <c r="F6703" t="s">
        <v>120</v>
      </c>
      <c r="G6703" s="3">
        <v>243033.02</v>
      </c>
      <c r="H6703" s="3" t="str">
        <f>VLOOKUP($A6703&amp;$C6703&amp;$B6703,Mapping!$C:$G,3,0)</f>
        <v>PHARMA</v>
      </c>
      <c r="I6703" t="str">
        <f>VLOOKUP($A6703&amp;$C6703&amp;$B6703,Mapping!$C:$G,4,0)</f>
        <v>Other OTC</v>
      </c>
      <c r="J6703" t="str">
        <f t="shared" si="105"/>
        <v>ROVI</v>
      </c>
      <c r="K6703" t="str">
        <f>VLOOKUP($A6703&amp;$C6703&amp;$B6703,Mapping!$C:$G,5,0)</f>
        <v>OTC</v>
      </c>
      <c r="L6703" t="str">
        <f>VLOOKUP(J6703&amp;H6703,Mapping!J:K,2,0)</f>
        <v>Other GI (Rovi)</v>
      </c>
      <c r="M6703" t="str">
        <f>IF(OR(I6703="PIZ BUIN",I6703="LISTERINE"),VLOOKUP(E6703,MAPEO!C:D,2,0)&amp;" "&amp;H6703,VLOOKUP(E6703,MAPEO!C:D,2,0))</f>
        <v>Rovi suppositories</v>
      </c>
      <c r="N6703" t="str">
        <f>VLOOKUP(F6703,MD!A:B,2,0)</f>
        <v>YTD 2016</v>
      </c>
    </row>
    <row r="6704" spans="1:14">
      <c r="A6704" t="s">
        <v>133</v>
      </c>
      <c r="B6704" t="s">
        <v>0</v>
      </c>
      <c r="C6704" t="s">
        <v>273</v>
      </c>
      <c r="D6704" t="s">
        <v>460</v>
      </c>
      <c r="E6704" t="s">
        <v>775</v>
      </c>
      <c r="F6704" t="s">
        <v>120</v>
      </c>
      <c r="G6704" s="3">
        <v>23842.2</v>
      </c>
      <c r="H6704" s="3" t="str">
        <f>VLOOKUP($A6704&amp;$C6704&amp;$B6704,Mapping!$C:$G,3,0)</f>
        <v>PHARMA</v>
      </c>
      <c r="I6704" t="str">
        <f>VLOOKUP($A6704&amp;$C6704&amp;$B6704,Mapping!$C:$G,4,0)</f>
        <v>Other OTC</v>
      </c>
      <c r="J6704" t="str">
        <f t="shared" si="105"/>
        <v>ROVI</v>
      </c>
      <c r="K6704" t="str">
        <f>VLOOKUP($A6704&amp;$C6704&amp;$B6704,Mapping!$C:$G,5,0)</f>
        <v>OTC</v>
      </c>
      <c r="L6704" t="str">
        <f>VLOOKUP(J6704&amp;H6704,Mapping!J:K,2,0)</f>
        <v>Other GI (Rovi)</v>
      </c>
      <c r="M6704" t="str">
        <f>IF(OR(I6704="PIZ BUIN",I6704="LISTERINE"),VLOOKUP(E6704,MAPEO!C:D,2,0)&amp;" "&amp;H6704,VLOOKUP(E6704,MAPEO!C:D,2,0))</f>
        <v>Rovi suppositories</v>
      </c>
      <c r="N6704" t="str">
        <f>VLOOKUP(F6704,MD!A:B,2,0)</f>
        <v>YTD 2016</v>
      </c>
    </row>
    <row r="6705" spans="1:14">
      <c r="A6705" t="s">
        <v>133</v>
      </c>
      <c r="B6705" t="s">
        <v>0</v>
      </c>
      <c r="C6705" t="s">
        <v>273</v>
      </c>
      <c r="D6705" t="s">
        <v>460</v>
      </c>
      <c r="E6705" t="s">
        <v>776</v>
      </c>
      <c r="F6705" t="s">
        <v>120</v>
      </c>
      <c r="G6705" s="3">
        <v>39180.160000000003</v>
      </c>
      <c r="H6705" s="3" t="str">
        <f>VLOOKUP($A6705&amp;$C6705&amp;$B6705,Mapping!$C:$G,3,0)</f>
        <v>PHARMA</v>
      </c>
      <c r="I6705" t="str">
        <f>VLOOKUP($A6705&amp;$C6705&amp;$B6705,Mapping!$C:$G,4,0)</f>
        <v>Other OTC</v>
      </c>
      <c r="J6705" t="str">
        <f t="shared" si="105"/>
        <v>ROVI</v>
      </c>
      <c r="K6705" t="str">
        <f>VLOOKUP($A6705&amp;$C6705&amp;$B6705,Mapping!$C:$G,5,0)</f>
        <v>OTC</v>
      </c>
      <c r="L6705" t="str">
        <f>VLOOKUP(J6705&amp;H6705,Mapping!J:K,2,0)</f>
        <v>Other GI (Rovi)</v>
      </c>
      <c r="M6705" t="str">
        <f>IF(OR(I6705="PIZ BUIN",I6705="LISTERINE"),VLOOKUP(E6705,MAPEO!C:D,2,0)&amp;" "&amp;H6705,VLOOKUP(E6705,MAPEO!C:D,2,0))</f>
        <v>Rovi suppositories</v>
      </c>
      <c r="N6705" t="str">
        <f>VLOOKUP(F6705,MD!A:B,2,0)</f>
        <v>YTD 2016</v>
      </c>
    </row>
    <row r="6706" spans="1:14">
      <c r="A6706" t="s">
        <v>133</v>
      </c>
      <c r="B6706" t="s">
        <v>0</v>
      </c>
      <c r="C6706" t="s">
        <v>275</v>
      </c>
      <c r="D6706" t="s">
        <v>275</v>
      </c>
      <c r="E6706" t="s">
        <v>777</v>
      </c>
      <c r="F6706" t="s">
        <v>120</v>
      </c>
      <c r="G6706" s="3">
        <v>15100.13</v>
      </c>
      <c r="H6706" s="3" t="str">
        <f>VLOOKUP($A6706&amp;$C6706&amp;$B6706,Mapping!$C:$G,3,0)</f>
        <v>PHARMA</v>
      </c>
      <c r="I6706" t="str">
        <f>VLOOKUP($A6706&amp;$C6706&amp;$B6706,Mapping!$C:$G,4,0)</f>
        <v>TITANOREINE</v>
      </c>
      <c r="J6706" t="str">
        <f t="shared" si="105"/>
        <v>TITANOREINE</v>
      </c>
      <c r="K6706" t="str">
        <f>VLOOKUP($A6706&amp;$C6706&amp;$B6706,Mapping!$C:$G,5,0)</f>
        <v>OTC</v>
      </c>
      <c r="L6706" t="str">
        <f>VLOOKUP(J6706&amp;H6706,Mapping!J:K,2,0)</f>
        <v>Titanoreine</v>
      </c>
      <c r="M6706" t="str">
        <f>IF(OR(I6706="PIZ BUIN",I6706="LISTERINE"),VLOOKUP(E6706,MAPEO!C:D,2,0)&amp;" "&amp;H6706,VLOOKUP(E6706,MAPEO!C:D,2,0))</f>
        <v>Titanoreine</v>
      </c>
      <c r="N6706" t="str">
        <f>VLOOKUP(F6706,MD!A:B,2,0)</f>
        <v>YTD 2016</v>
      </c>
    </row>
    <row r="6707" spans="1:14">
      <c r="A6707" t="s">
        <v>133</v>
      </c>
      <c r="B6707" t="s">
        <v>0</v>
      </c>
      <c r="C6707" t="s">
        <v>286</v>
      </c>
      <c r="D6707" t="s">
        <v>462</v>
      </c>
      <c r="E6707" t="s">
        <v>462</v>
      </c>
      <c r="F6707" t="s">
        <v>120</v>
      </c>
      <c r="G6707" s="3">
        <v>179239.94</v>
      </c>
      <c r="H6707" s="3" t="str">
        <f>VLOOKUP($A6707&amp;$C6707&amp;$B6707,Mapping!$C:$G,3,0)</f>
        <v>PHARMA</v>
      </c>
      <c r="I6707" t="str">
        <f>VLOOKUP($A6707&amp;$C6707&amp;$B6707,Mapping!$C:$G,4,0)</f>
        <v>VISPRING</v>
      </c>
      <c r="J6707" t="str">
        <f t="shared" si="105"/>
        <v>VISPRING MULTIDOSIS</v>
      </c>
      <c r="K6707" t="str">
        <f>VLOOKUP($A6707&amp;$C6707&amp;$B6707,Mapping!$C:$G,5,0)</f>
        <v>Oral &amp; Topical</v>
      </c>
      <c r="L6707" t="str">
        <f>VLOOKUP(J6707&amp;H6707,Mapping!J:K,2,0)</f>
        <v>Eye Care</v>
      </c>
      <c r="M6707" t="str">
        <f>IF(OR(I6707="PIZ BUIN",I6707="LISTERINE"),VLOOKUP(E6707,MAPEO!C:D,2,0)&amp;" "&amp;H6707,VLOOKUP(E6707,MAPEO!C:D,2,0))</f>
        <v>Vispring</v>
      </c>
      <c r="N6707" t="str">
        <f>VLOOKUP(F6707,MD!A:B,2,0)</f>
        <v>YTD 2016</v>
      </c>
    </row>
    <row r="6708" spans="1:14">
      <c r="A6708" t="s">
        <v>133</v>
      </c>
      <c r="B6708" t="s">
        <v>0</v>
      </c>
      <c r="C6708" t="s">
        <v>286</v>
      </c>
      <c r="D6708" t="s">
        <v>463</v>
      </c>
      <c r="E6708" t="s">
        <v>463</v>
      </c>
      <c r="F6708" t="s">
        <v>120</v>
      </c>
      <c r="G6708" s="3">
        <v>69108.95</v>
      </c>
      <c r="H6708" s="3" t="str">
        <f>VLOOKUP($A6708&amp;$C6708&amp;$B6708,Mapping!$C:$G,3,0)</f>
        <v>PHARMA</v>
      </c>
      <c r="I6708" t="str">
        <f>VLOOKUP($A6708&amp;$C6708&amp;$B6708,Mapping!$C:$G,4,0)</f>
        <v>VISPRING</v>
      </c>
      <c r="J6708" t="str">
        <f t="shared" si="105"/>
        <v>VISPRING UNIDOSIS</v>
      </c>
      <c r="K6708" t="str">
        <f>VLOOKUP($A6708&amp;$C6708&amp;$B6708,Mapping!$C:$G,5,0)</f>
        <v>Oral &amp; Topical</v>
      </c>
      <c r="L6708" t="str">
        <f>VLOOKUP(J6708&amp;H6708,Mapping!J:K,2,0)</f>
        <v>Eye Care</v>
      </c>
      <c r="M6708" t="str">
        <f>IF(OR(I6708="PIZ BUIN",I6708="LISTERINE"),VLOOKUP(E6708,MAPEO!C:D,2,0)&amp;" "&amp;H6708,VLOOKUP(E6708,MAPEO!C:D,2,0))</f>
        <v>Vispring</v>
      </c>
      <c r="N6708" t="str">
        <f>VLOOKUP(F6708,MD!A:B,2,0)</f>
        <v>YTD 2016</v>
      </c>
    </row>
    <row r="6709" spans="1:14">
      <c r="A6709" t="s">
        <v>133</v>
      </c>
      <c r="B6709" t="s">
        <v>1</v>
      </c>
      <c r="C6709" t="s">
        <v>147</v>
      </c>
      <c r="D6709" t="s">
        <v>381</v>
      </c>
      <c r="E6709" t="s">
        <v>558</v>
      </c>
      <c r="F6709" t="s">
        <v>121</v>
      </c>
      <c r="G6709" s="3">
        <v>21503.78</v>
      </c>
      <c r="H6709" s="3" t="str">
        <f>VLOOKUP($A6709&amp;$C6709&amp;$B6709,Mapping!$C:$G,3,0)</f>
        <v>Mass</v>
      </c>
      <c r="I6709" t="str">
        <f>VLOOKUP($A6709&amp;$C6709&amp;$B6709,Mapping!$C:$G,4,0)</f>
        <v>CAREFREE</v>
      </c>
      <c r="J6709" t="str">
        <f t="shared" ref="J6709:J6772" si="106">IF(OR(C6709="ROC",C6709="COMPEED"),E6709,D6709)</f>
        <v>CAREFREE INTIM LINE</v>
      </c>
      <c r="K6709" t="str">
        <f>VLOOKUP($A6709&amp;$C6709&amp;$B6709,Mapping!$C:$G,5,0)</f>
        <v>Women Health</v>
      </c>
      <c r="L6709" t="str">
        <f>VLOOKUP(J6709&amp;H6709,Mapping!J:K,2,0)</f>
        <v>Carefree Intim. Line</v>
      </c>
      <c r="M6709" t="str">
        <f>IF(OR(I6709="PIZ BUIN",I6709="LISTERINE"),VLOOKUP(E6709,MAPEO!C:D,2,0)&amp;" "&amp;H6709,VLOOKUP(E6709,MAPEO!C:D,2,0))</f>
        <v>Carefree</v>
      </c>
      <c r="N6709" t="str">
        <f>VLOOKUP(F6709,MD!A:B,2,0)</f>
        <v>YTD 2016</v>
      </c>
    </row>
    <row r="6710" spans="1:14">
      <c r="A6710" t="s">
        <v>133</v>
      </c>
      <c r="B6710" t="s">
        <v>1</v>
      </c>
      <c r="C6710" t="s">
        <v>147</v>
      </c>
      <c r="D6710" t="s">
        <v>381</v>
      </c>
      <c r="E6710" t="s">
        <v>559</v>
      </c>
      <c r="F6710" t="s">
        <v>121</v>
      </c>
      <c r="G6710" s="3">
        <v>19895.2</v>
      </c>
      <c r="H6710" s="3" t="str">
        <f>VLOOKUP($A6710&amp;$C6710&amp;$B6710,Mapping!$C:$G,3,0)</f>
        <v>Mass</v>
      </c>
      <c r="I6710" t="str">
        <f>VLOOKUP($A6710&amp;$C6710&amp;$B6710,Mapping!$C:$G,4,0)</f>
        <v>CAREFREE</v>
      </c>
      <c r="J6710" t="str">
        <f t="shared" si="106"/>
        <v>CAREFREE INTIM LINE</v>
      </c>
      <c r="K6710" t="str">
        <f>VLOOKUP($A6710&amp;$C6710&amp;$B6710,Mapping!$C:$G,5,0)</f>
        <v>Women Health</v>
      </c>
      <c r="L6710" t="str">
        <f>VLOOKUP(J6710&amp;H6710,Mapping!J:K,2,0)</f>
        <v>Carefree Intim. Line</v>
      </c>
      <c r="M6710" t="str">
        <f>IF(OR(I6710="PIZ BUIN",I6710="LISTERINE"),VLOOKUP(E6710,MAPEO!C:D,2,0)&amp;" "&amp;H6710,VLOOKUP(E6710,MAPEO!C:D,2,0))</f>
        <v>Carefree</v>
      </c>
      <c r="N6710" t="str">
        <f>VLOOKUP(F6710,MD!A:B,2,0)</f>
        <v>YTD 2016</v>
      </c>
    </row>
    <row r="6711" spans="1:14">
      <c r="A6711" t="s">
        <v>133</v>
      </c>
      <c r="B6711" t="s">
        <v>1</v>
      </c>
      <c r="C6711" t="s">
        <v>147</v>
      </c>
      <c r="D6711" t="s">
        <v>382</v>
      </c>
      <c r="E6711" t="s">
        <v>382</v>
      </c>
      <c r="F6711" t="s">
        <v>121</v>
      </c>
      <c r="G6711" s="3">
        <v>1056184.6299999999</v>
      </c>
      <c r="H6711" s="3" t="str">
        <f>VLOOKUP($A6711&amp;$C6711&amp;$B6711,Mapping!$C:$G,3,0)</f>
        <v>Mass</v>
      </c>
      <c r="I6711" t="str">
        <f>VLOOKUP($A6711&amp;$C6711&amp;$B6711,Mapping!$C:$G,4,0)</f>
        <v>CAREFREE</v>
      </c>
      <c r="J6711" t="str">
        <f t="shared" si="106"/>
        <v>CAREFREE P.S.</v>
      </c>
      <c r="K6711" t="str">
        <f>VLOOKUP($A6711&amp;$C6711&amp;$B6711,Mapping!$C:$G,5,0)</f>
        <v>Women Health</v>
      </c>
      <c r="L6711" t="str">
        <f>VLOOKUP(J6711&amp;H6711,Mapping!J:K,2,0)</f>
        <v>Carefree P.S.</v>
      </c>
      <c r="M6711" t="str">
        <f>IF(OR(I6711="PIZ BUIN",I6711="LISTERINE"),VLOOKUP(E6711,MAPEO!C:D,2,0)&amp;" "&amp;H6711,VLOOKUP(E6711,MAPEO!C:D,2,0))</f>
        <v>Carefree</v>
      </c>
      <c r="N6711" t="str">
        <f>VLOOKUP(F6711,MD!A:B,2,0)</f>
        <v>YTD 2016</v>
      </c>
    </row>
    <row r="6712" spans="1:14">
      <c r="A6712" t="s">
        <v>133</v>
      </c>
      <c r="B6712" t="s">
        <v>1</v>
      </c>
      <c r="C6712" t="s">
        <v>154</v>
      </c>
      <c r="D6712" t="s">
        <v>154</v>
      </c>
      <c r="E6712" t="s">
        <v>560</v>
      </c>
      <c r="F6712" t="s">
        <v>121</v>
      </c>
      <c r="G6712" s="3">
        <v>46775.199999999997</v>
      </c>
      <c r="H6712" s="3" t="str">
        <f>VLOOKUP($A6712&amp;$C6712&amp;$B6712,Mapping!$C:$G,3,0)</f>
        <v>Mass</v>
      </c>
      <c r="I6712" t="str">
        <f>VLOOKUP($A6712&amp;$C6712&amp;$B6712,Mapping!$C:$G,4,0)</f>
        <v>CLEAN &amp; CLEAR</v>
      </c>
      <c r="J6712" t="str">
        <f t="shared" si="106"/>
        <v>CLEAN &amp; CLEAR</v>
      </c>
      <c r="K6712" t="str">
        <f>VLOOKUP($A6712&amp;$C6712&amp;$B6712,Mapping!$C:$G,5,0)</f>
        <v>Adult Skin Care</v>
      </c>
      <c r="L6712" t="str">
        <f>VLOOKUP(J6712&amp;H6712,Mapping!J:K,2,0)</f>
        <v>Clean &amp; Clear Mass</v>
      </c>
      <c r="M6712" t="str">
        <f>IF(OR(I6712="PIZ BUIN",I6712="LISTERINE"),VLOOKUP(E6712,MAPEO!C:D,2,0)&amp;" "&amp;H6712,VLOOKUP(E6712,MAPEO!C:D,2,0))</f>
        <v>Clean &amp; Clear</v>
      </c>
      <c r="N6712" t="str">
        <f>VLOOKUP(F6712,MD!A:B,2,0)</f>
        <v>YTD 2016</v>
      </c>
    </row>
    <row r="6713" spans="1:14">
      <c r="A6713" t="s">
        <v>133</v>
      </c>
      <c r="B6713" t="s">
        <v>1</v>
      </c>
      <c r="C6713" t="s">
        <v>154</v>
      </c>
      <c r="D6713" t="s">
        <v>154</v>
      </c>
      <c r="E6713" t="s">
        <v>561</v>
      </c>
      <c r="F6713" t="s">
        <v>121</v>
      </c>
      <c r="G6713" s="3">
        <v>6022.23</v>
      </c>
      <c r="H6713" s="3" t="str">
        <f>VLOOKUP($A6713&amp;$C6713&amp;$B6713,Mapping!$C:$G,3,0)</f>
        <v>Mass</v>
      </c>
      <c r="I6713" t="str">
        <f>VLOOKUP($A6713&amp;$C6713&amp;$B6713,Mapping!$C:$G,4,0)</f>
        <v>CLEAN &amp; CLEAR</v>
      </c>
      <c r="J6713" t="str">
        <f t="shared" si="106"/>
        <v>CLEAN &amp; CLEAR</v>
      </c>
      <c r="K6713" t="str">
        <f>VLOOKUP($A6713&amp;$C6713&amp;$B6713,Mapping!$C:$G,5,0)</f>
        <v>Adult Skin Care</v>
      </c>
      <c r="L6713" t="str">
        <f>VLOOKUP(J6713&amp;H6713,Mapping!J:K,2,0)</f>
        <v>Clean &amp; Clear Mass</v>
      </c>
      <c r="M6713" t="str">
        <f>IF(OR(I6713="PIZ BUIN",I6713="LISTERINE"),VLOOKUP(E6713,MAPEO!C:D,2,0)&amp;" "&amp;H6713,VLOOKUP(E6713,MAPEO!C:D,2,0))</f>
        <v>Clean &amp; Clear</v>
      </c>
      <c r="N6713" t="str">
        <f>VLOOKUP(F6713,MD!A:B,2,0)</f>
        <v>YTD 2016</v>
      </c>
    </row>
    <row r="6714" spans="1:14">
      <c r="A6714" t="s">
        <v>133</v>
      </c>
      <c r="B6714" t="s">
        <v>1</v>
      </c>
      <c r="C6714" t="s">
        <v>154</v>
      </c>
      <c r="D6714" t="s">
        <v>154</v>
      </c>
      <c r="E6714" t="s">
        <v>562</v>
      </c>
      <c r="F6714" t="s">
        <v>121</v>
      </c>
      <c r="G6714" s="3">
        <v>16854.310000000001</v>
      </c>
      <c r="H6714" s="3" t="str">
        <f>VLOOKUP($A6714&amp;$C6714&amp;$B6714,Mapping!$C:$G,3,0)</f>
        <v>Mass</v>
      </c>
      <c r="I6714" t="str">
        <f>VLOOKUP($A6714&amp;$C6714&amp;$B6714,Mapping!$C:$G,4,0)</f>
        <v>CLEAN &amp; CLEAR</v>
      </c>
      <c r="J6714" t="str">
        <f t="shared" si="106"/>
        <v>CLEAN &amp; CLEAR</v>
      </c>
      <c r="K6714" t="str">
        <f>VLOOKUP($A6714&amp;$C6714&amp;$B6714,Mapping!$C:$G,5,0)</f>
        <v>Adult Skin Care</v>
      </c>
      <c r="L6714" t="str">
        <f>VLOOKUP(J6714&amp;H6714,Mapping!J:K,2,0)</f>
        <v>Clean &amp; Clear Mass</v>
      </c>
      <c r="M6714" t="str">
        <f>IF(OR(I6714="PIZ BUIN",I6714="LISTERINE"),VLOOKUP(E6714,MAPEO!C:D,2,0)&amp;" "&amp;H6714,VLOOKUP(E6714,MAPEO!C:D,2,0))</f>
        <v>Clean &amp; Clear</v>
      </c>
      <c r="N6714" t="str">
        <f>VLOOKUP(F6714,MD!A:B,2,0)</f>
        <v>YTD 2016</v>
      </c>
    </row>
    <row r="6715" spans="1:14">
      <c r="A6715" t="s">
        <v>133</v>
      </c>
      <c r="B6715" t="s">
        <v>1</v>
      </c>
      <c r="C6715" t="s">
        <v>185</v>
      </c>
      <c r="D6715" t="s">
        <v>383</v>
      </c>
      <c r="E6715" t="s">
        <v>383</v>
      </c>
      <c r="F6715" t="s">
        <v>121</v>
      </c>
      <c r="G6715" s="3">
        <v>26821.119999999999</v>
      </c>
      <c r="H6715" s="3" t="str">
        <f>VLOOKUP($A6715&amp;$C6715&amp;$B6715,Mapping!$C:$G,3,0)</f>
        <v>Mass</v>
      </c>
      <c r="I6715" t="str">
        <f>VLOOKUP($A6715&amp;$C6715&amp;$B6715,Mapping!$C:$G,4,0)</f>
        <v>Johnson's</v>
      </c>
      <c r="J6715" t="str">
        <f t="shared" si="106"/>
        <v>JOHNSON'S GEL</v>
      </c>
      <c r="K6715" t="str">
        <f>VLOOKUP($A6715&amp;$C6715&amp;$B6715,Mapping!$C:$G,5,0)</f>
        <v>Adult Skin Care</v>
      </c>
      <c r="L6715" t="str">
        <f>VLOOKUP(J6715&amp;H6715,Mapping!J:K,2,0)</f>
        <v>J's Shower Gel</v>
      </c>
      <c r="M6715" t="str">
        <f>IF(OR(I6715="PIZ BUIN",I6715="LISTERINE"),VLOOKUP(E6715,MAPEO!C:D,2,0)&amp;" "&amp;H6715,VLOOKUP(E6715,MAPEO!C:D,2,0))</f>
        <v>J´s Adult Shower Gels</v>
      </c>
      <c r="N6715" t="str">
        <f>VLOOKUP(F6715,MD!A:B,2,0)</f>
        <v>YTD 2016</v>
      </c>
    </row>
    <row r="6716" spans="1:14">
      <c r="A6716" t="s">
        <v>133</v>
      </c>
      <c r="B6716" t="s">
        <v>1</v>
      </c>
      <c r="C6716" t="s">
        <v>185</v>
      </c>
      <c r="D6716" t="s">
        <v>383</v>
      </c>
      <c r="E6716" t="s">
        <v>383</v>
      </c>
      <c r="F6716" t="s">
        <v>121</v>
      </c>
      <c r="G6716" s="3">
        <v>326143.37</v>
      </c>
      <c r="H6716" s="3" t="str">
        <f>VLOOKUP($A6716&amp;$C6716&amp;$B6716,Mapping!$C:$G,3,0)</f>
        <v>Mass</v>
      </c>
      <c r="I6716" t="str">
        <f>VLOOKUP($A6716&amp;$C6716&amp;$B6716,Mapping!$C:$G,4,0)</f>
        <v>Johnson's</v>
      </c>
      <c r="J6716" t="str">
        <f t="shared" si="106"/>
        <v>JOHNSON'S GEL</v>
      </c>
      <c r="K6716" t="str">
        <f>VLOOKUP($A6716&amp;$C6716&amp;$B6716,Mapping!$C:$G,5,0)</f>
        <v>Adult Skin Care</v>
      </c>
      <c r="L6716" t="str">
        <f>VLOOKUP(J6716&amp;H6716,Mapping!J:K,2,0)</f>
        <v>J's Shower Gel</v>
      </c>
      <c r="M6716" t="str">
        <f>IF(OR(I6716="PIZ BUIN",I6716="LISTERINE"),VLOOKUP(E6716,MAPEO!C:D,2,0)&amp;" "&amp;H6716,VLOOKUP(E6716,MAPEO!C:D,2,0))</f>
        <v>J´s Adult Shower Gels</v>
      </c>
      <c r="N6716" t="str">
        <f>VLOOKUP(F6716,MD!A:B,2,0)</f>
        <v>YTD 2016</v>
      </c>
    </row>
    <row r="6717" spans="1:14">
      <c r="A6717" t="s">
        <v>133</v>
      </c>
      <c r="B6717" t="s">
        <v>1</v>
      </c>
      <c r="C6717" t="s">
        <v>189</v>
      </c>
      <c r="D6717" t="s">
        <v>385</v>
      </c>
      <c r="E6717" t="s">
        <v>564</v>
      </c>
      <c r="F6717" t="s">
        <v>121</v>
      </c>
      <c r="G6717" s="3">
        <v>29612.68</v>
      </c>
      <c r="H6717" s="3" t="str">
        <f>VLOOKUP($A6717&amp;$C6717&amp;$B6717,Mapping!$C:$G,3,0)</f>
        <v>Mass</v>
      </c>
      <c r="I6717" t="str">
        <f>VLOOKUP($A6717&amp;$C6717&amp;$B6717,Mapping!$C:$G,4,0)</f>
        <v>JOHNSON'S BABY</v>
      </c>
      <c r="J6717" t="str">
        <f t="shared" si="106"/>
        <v>BABY CLEANSERS EX SOFT</v>
      </c>
      <c r="K6717" t="str">
        <f>VLOOKUP($A6717&amp;$C6717&amp;$B6717,Mapping!$C:$G,5,0)</f>
        <v>Baby Care</v>
      </c>
      <c r="L6717" t="str">
        <f>VLOOKUP(J6717&amp;H6717,Mapping!J:K,2,0)</f>
        <v>Baby Bath</v>
      </c>
      <c r="M6717" t="str">
        <f>IF(OR(I6717="PIZ BUIN",I6717="LISTERINE"),VLOOKUP(E6717,MAPEO!C:D,2,0)&amp;" "&amp;H6717,VLOOKUP(E6717,MAPEO!C:D,2,0))</f>
        <v>J´s Baby Bath</v>
      </c>
      <c r="N6717" t="str">
        <f>VLOOKUP(F6717,MD!A:B,2,0)</f>
        <v>YTD 2016</v>
      </c>
    </row>
    <row r="6718" spans="1:14">
      <c r="A6718" t="s">
        <v>133</v>
      </c>
      <c r="B6718" t="s">
        <v>1</v>
      </c>
      <c r="C6718" t="s">
        <v>189</v>
      </c>
      <c r="D6718" t="s">
        <v>385</v>
      </c>
      <c r="E6718" t="s">
        <v>565</v>
      </c>
      <c r="F6718" t="s">
        <v>121</v>
      </c>
      <c r="G6718" s="3">
        <v>8672.24</v>
      </c>
      <c r="H6718" s="3" t="str">
        <f>VLOOKUP($A6718&amp;$C6718&amp;$B6718,Mapping!$C:$G,3,0)</f>
        <v>Mass</v>
      </c>
      <c r="I6718" t="str">
        <f>VLOOKUP($A6718&amp;$C6718&amp;$B6718,Mapping!$C:$G,4,0)</f>
        <v>JOHNSON'S BABY</v>
      </c>
      <c r="J6718" t="str">
        <f t="shared" si="106"/>
        <v>BABY CLEANSERS EX SOFT</v>
      </c>
      <c r="K6718" t="str">
        <f>VLOOKUP($A6718&amp;$C6718&amp;$B6718,Mapping!$C:$G,5,0)</f>
        <v>Baby Care</v>
      </c>
      <c r="L6718" t="str">
        <f>VLOOKUP(J6718&amp;H6718,Mapping!J:K,2,0)</f>
        <v>Baby Bath</v>
      </c>
      <c r="M6718" t="str">
        <f>IF(OR(I6718="PIZ BUIN",I6718="LISTERINE"),VLOOKUP(E6718,MAPEO!C:D,2,0)&amp;" "&amp;H6718,VLOOKUP(E6718,MAPEO!C:D,2,0))</f>
        <v>J´s Baby Bath</v>
      </c>
      <c r="N6718" t="str">
        <f>VLOOKUP(F6718,MD!A:B,2,0)</f>
        <v>YTD 2016</v>
      </c>
    </row>
    <row r="6719" spans="1:14">
      <c r="A6719" t="s">
        <v>133</v>
      </c>
      <c r="B6719" t="s">
        <v>1</v>
      </c>
      <c r="C6719" t="s">
        <v>189</v>
      </c>
      <c r="D6719" t="s">
        <v>385</v>
      </c>
      <c r="E6719" t="s">
        <v>566</v>
      </c>
      <c r="F6719" t="s">
        <v>121</v>
      </c>
      <c r="G6719" s="3">
        <v>72386.34</v>
      </c>
      <c r="H6719" s="3" t="str">
        <f>VLOOKUP($A6719&amp;$C6719&amp;$B6719,Mapping!$C:$G,3,0)</f>
        <v>Mass</v>
      </c>
      <c r="I6719" t="str">
        <f>VLOOKUP($A6719&amp;$C6719&amp;$B6719,Mapping!$C:$G,4,0)</f>
        <v>JOHNSON'S BABY</v>
      </c>
      <c r="J6719" t="str">
        <f t="shared" si="106"/>
        <v>BABY CLEANSERS EX SOFT</v>
      </c>
      <c r="K6719" t="str">
        <f>VLOOKUP($A6719&amp;$C6719&amp;$B6719,Mapping!$C:$G,5,0)</f>
        <v>Baby Care</v>
      </c>
      <c r="L6719" t="str">
        <f>VLOOKUP(J6719&amp;H6719,Mapping!J:K,2,0)</f>
        <v>Baby Bath</v>
      </c>
      <c r="M6719" t="str">
        <f>IF(OR(I6719="PIZ BUIN",I6719="LISTERINE"),VLOOKUP(E6719,MAPEO!C:D,2,0)&amp;" "&amp;H6719,VLOOKUP(E6719,MAPEO!C:D,2,0))</f>
        <v>J´s Baby Bath</v>
      </c>
      <c r="N6719" t="str">
        <f>VLOOKUP(F6719,MD!A:B,2,0)</f>
        <v>YTD 2016</v>
      </c>
    </row>
    <row r="6720" spans="1:14">
      <c r="A6720" t="s">
        <v>133</v>
      </c>
      <c r="B6720" t="s">
        <v>1</v>
      </c>
      <c r="C6720" t="s">
        <v>189</v>
      </c>
      <c r="D6720" t="s">
        <v>385</v>
      </c>
      <c r="E6720" t="s">
        <v>567</v>
      </c>
      <c r="F6720" t="s">
        <v>121</v>
      </c>
      <c r="G6720" s="3">
        <v>9000.83</v>
      </c>
      <c r="H6720" s="3" t="str">
        <f>VLOOKUP($A6720&amp;$C6720&amp;$B6720,Mapping!$C:$G,3,0)</f>
        <v>Mass</v>
      </c>
      <c r="I6720" t="str">
        <f>VLOOKUP($A6720&amp;$C6720&amp;$B6720,Mapping!$C:$G,4,0)</f>
        <v>JOHNSON'S BABY</v>
      </c>
      <c r="J6720" t="str">
        <f t="shared" si="106"/>
        <v>BABY CLEANSERS EX SOFT</v>
      </c>
      <c r="K6720" t="str">
        <f>VLOOKUP($A6720&amp;$C6720&amp;$B6720,Mapping!$C:$G,5,0)</f>
        <v>Baby Care</v>
      </c>
      <c r="L6720" t="str">
        <f>VLOOKUP(J6720&amp;H6720,Mapping!J:K,2,0)</f>
        <v>Baby Bath</v>
      </c>
      <c r="M6720" t="str">
        <f>IF(OR(I6720="PIZ BUIN",I6720="LISTERINE"),VLOOKUP(E6720,MAPEO!C:D,2,0)&amp;" "&amp;H6720,VLOOKUP(E6720,MAPEO!C:D,2,0))</f>
        <v>J´s Baby Bath</v>
      </c>
      <c r="N6720" t="str">
        <f>VLOOKUP(F6720,MD!A:B,2,0)</f>
        <v>YTD 2016</v>
      </c>
    </row>
    <row r="6721" spans="1:14">
      <c r="A6721" t="s">
        <v>133</v>
      </c>
      <c r="B6721" t="s">
        <v>1</v>
      </c>
      <c r="C6721" t="s">
        <v>189</v>
      </c>
      <c r="D6721" t="s">
        <v>386</v>
      </c>
      <c r="E6721" t="s">
        <v>568</v>
      </c>
      <c r="F6721" t="s">
        <v>121</v>
      </c>
      <c r="G6721" s="3">
        <v>-85.23</v>
      </c>
      <c r="H6721" s="3" t="str">
        <f>VLOOKUP($A6721&amp;$C6721&amp;$B6721,Mapping!$C:$G,3,0)</f>
        <v>Mass</v>
      </c>
      <c r="I6721" t="str">
        <f>VLOOKUP($A6721&amp;$C6721&amp;$B6721,Mapping!$C:$G,4,0)</f>
        <v>JOHNSON'S BABY</v>
      </c>
      <c r="J6721" t="str">
        <f t="shared" si="106"/>
        <v>BABY COLOGNE</v>
      </c>
      <c r="K6721" t="str">
        <f>VLOOKUP($A6721&amp;$C6721&amp;$B6721,Mapping!$C:$G,5,0)</f>
        <v>Baby Care</v>
      </c>
      <c r="L6721" t="str">
        <f>VLOOKUP(J6721&amp;H6721,Mapping!J:K,2,0)</f>
        <v>Baby Cologne</v>
      </c>
      <c r="M6721" t="str">
        <f>IF(OR(I6721="PIZ BUIN",I6721="LISTERINE"),VLOOKUP(E6721,MAPEO!C:D,2,0)&amp;" "&amp;H6721,VLOOKUP(E6721,MAPEO!C:D,2,0))</f>
        <v>J´s Baby Cologne</v>
      </c>
      <c r="N6721" t="str">
        <f>VLOOKUP(F6721,MD!A:B,2,0)</f>
        <v>YTD 2016</v>
      </c>
    </row>
    <row r="6722" spans="1:14">
      <c r="A6722" t="s">
        <v>133</v>
      </c>
      <c r="B6722" t="s">
        <v>1</v>
      </c>
      <c r="C6722" t="s">
        <v>189</v>
      </c>
      <c r="D6722" t="s">
        <v>386</v>
      </c>
      <c r="E6722" t="s">
        <v>571</v>
      </c>
      <c r="F6722" t="s">
        <v>121</v>
      </c>
      <c r="G6722" s="3">
        <v>60308.06</v>
      </c>
      <c r="H6722" s="3" t="str">
        <f>VLOOKUP($A6722&amp;$C6722&amp;$B6722,Mapping!$C:$G,3,0)</f>
        <v>Mass</v>
      </c>
      <c r="I6722" t="str">
        <f>VLOOKUP($A6722&amp;$C6722&amp;$B6722,Mapping!$C:$G,4,0)</f>
        <v>JOHNSON'S BABY</v>
      </c>
      <c r="J6722" t="str">
        <f t="shared" si="106"/>
        <v>BABY COLOGNE</v>
      </c>
      <c r="K6722" t="str">
        <f>VLOOKUP($A6722&amp;$C6722&amp;$B6722,Mapping!$C:$G,5,0)</f>
        <v>Baby Care</v>
      </c>
      <c r="L6722" t="str">
        <f>VLOOKUP(J6722&amp;H6722,Mapping!J:K,2,0)</f>
        <v>Baby Cologne</v>
      </c>
      <c r="M6722" t="str">
        <f>IF(OR(I6722="PIZ BUIN",I6722="LISTERINE"),VLOOKUP(E6722,MAPEO!C:D,2,0)&amp;" "&amp;H6722,VLOOKUP(E6722,MAPEO!C:D,2,0))</f>
        <v>J´s Baby Cologne</v>
      </c>
      <c r="N6722" t="str">
        <f>VLOOKUP(F6722,MD!A:B,2,0)</f>
        <v>YTD 2016</v>
      </c>
    </row>
    <row r="6723" spans="1:14">
      <c r="A6723" t="s">
        <v>133</v>
      </c>
      <c r="B6723" t="s">
        <v>1</v>
      </c>
      <c r="C6723" t="s">
        <v>189</v>
      </c>
      <c r="D6723" t="s">
        <v>388</v>
      </c>
      <c r="E6723" t="s">
        <v>388</v>
      </c>
      <c r="F6723" t="s">
        <v>121</v>
      </c>
      <c r="G6723" s="3">
        <v>10664.63</v>
      </c>
      <c r="H6723" s="3" t="str">
        <f>VLOOKUP($A6723&amp;$C6723&amp;$B6723,Mapping!$C:$G,3,0)</f>
        <v>Mass</v>
      </c>
      <c r="I6723" t="str">
        <f>VLOOKUP($A6723&amp;$C6723&amp;$B6723,Mapping!$C:$G,4,0)</f>
        <v>JOHNSON'S BABY</v>
      </c>
      <c r="J6723" t="str">
        <f t="shared" si="106"/>
        <v>BABY GIFT SETS</v>
      </c>
      <c r="K6723" t="str">
        <f>VLOOKUP($A6723&amp;$C6723&amp;$B6723,Mapping!$C:$G,5,0)</f>
        <v>Baby Care</v>
      </c>
      <c r="L6723" t="str">
        <f>VLOOKUP(J6723&amp;H6723,Mapping!J:K,2,0)</f>
        <v>Tesoros</v>
      </c>
      <c r="M6723" t="str">
        <f>IF(OR(I6723="PIZ BUIN",I6723="LISTERINE"),VLOOKUP(E6723,MAPEO!C:D,2,0)&amp;" "&amp;H6723,VLOOKUP(E6723,MAPEO!C:D,2,0))</f>
        <v>J´s Baby Mixed Packs</v>
      </c>
      <c r="N6723" t="str">
        <f>VLOOKUP(F6723,MD!A:B,2,0)</f>
        <v>YTD 2016</v>
      </c>
    </row>
    <row r="6724" spans="1:14">
      <c r="A6724" t="s">
        <v>133</v>
      </c>
      <c r="B6724" t="s">
        <v>1</v>
      </c>
      <c r="C6724" t="s">
        <v>189</v>
      </c>
      <c r="D6724" t="s">
        <v>389</v>
      </c>
      <c r="E6724" t="s">
        <v>573</v>
      </c>
      <c r="F6724" t="s">
        <v>121</v>
      </c>
      <c r="G6724" s="3">
        <v>33368.94</v>
      </c>
      <c r="H6724" s="3" t="str">
        <f>VLOOKUP($A6724&amp;$C6724&amp;$B6724,Mapping!$C:$G,3,0)</f>
        <v>Mass</v>
      </c>
      <c r="I6724" t="str">
        <f>VLOOKUP($A6724&amp;$C6724&amp;$B6724,Mapping!$C:$G,4,0)</f>
        <v>JOHNSON'S BABY</v>
      </c>
      <c r="J6724" t="str">
        <f t="shared" si="106"/>
        <v>BABY HAIR CARE</v>
      </c>
      <c r="K6724" t="str">
        <f>VLOOKUP($A6724&amp;$C6724&amp;$B6724,Mapping!$C:$G,5,0)</f>
        <v>Baby Care</v>
      </c>
      <c r="L6724" t="str">
        <f>VLOOKUP(J6724&amp;H6724,Mapping!J:K,2,0)</f>
        <v>Baby Hair Care</v>
      </c>
      <c r="M6724" t="str">
        <f>IF(OR(I6724="PIZ BUIN",I6724="LISTERINE"),VLOOKUP(E6724,MAPEO!C:D,2,0)&amp;" "&amp;H6724,VLOOKUP(E6724,MAPEO!C:D,2,0))</f>
        <v>J´s Baby Shampoo</v>
      </c>
      <c r="N6724" t="str">
        <f>VLOOKUP(F6724,MD!A:B,2,0)</f>
        <v>YTD 2016</v>
      </c>
    </row>
    <row r="6725" spans="1:14">
      <c r="A6725" t="s">
        <v>133</v>
      </c>
      <c r="B6725" t="s">
        <v>1</v>
      </c>
      <c r="C6725" t="s">
        <v>189</v>
      </c>
      <c r="D6725" t="s">
        <v>389</v>
      </c>
      <c r="E6725" t="s">
        <v>574</v>
      </c>
      <c r="F6725" t="s">
        <v>121</v>
      </c>
      <c r="G6725" s="3">
        <v>87155.74</v>
      </c>
      <c r="H6725" s="3" t="str">
        <f>VLOOKUP($A6725&amp;$C6725&amp;$B6725,Mapping!$C:$G,3,0)</f>
        <v>Mass</v>
      </c>
      <c r="I6725" t="str">
        <f>VLOOKUP($A6725&amp;$C6725&amp;$B6725,Mapping!$C:$G,4,0)</f>
        <v>JOHNSON'S BABY</v>
      </c>
      <c r="J6725" t="str">
        <f t="shared" si="106"/>
        <v>BABY HAIR CARE</v>
      </c>
      <c r="K6725" t="str">
        <f>VLOOKUP($A6725&amp;$C6725&amp;$B6725,Mapping!$C:$G,5,0)</f>
        <v>Baby Care</v>
      </c>
      <c r="L6725" t="str">
        <f>VLOOKUP(J6725&amp;H6725,Mapping!J:K,2,0)</f>
        <v>Baby Hair Care</v>
      </c>
      <c r="M6725" t="str">
        <f>IF(OR(I6725="PIZ BUIN",I6725="LISTERINE"),VLOOKUP(E6725,MAPEO!C:D,2,0)&amp;" "&amp;H6725,VLOOKUP(E6725,MAPEO!C:D,2,0))</f>
        <v>J´s Baby Shampoo</v>
      </c>
      <c r="N6725" t="str">
        <f>VLOOKUP(F6725,MD!A:B,2,0)</f>
        <v>YTD 2016</v>
      </c>
    </row>
    <row r="6726" spans="1:14">
      <c r="A6726" t="s">
        <v>133</v>
      </c>
      <c r="B6726" t="s">
        <v>1</v>
      </c>
      <c r="C6726" t="s">
        <v>189</v>
      </c>
      <c r="D6726" t="s">
        <v>389</v>
      </c>
      <c r="E6726" t="s">
        <v>575</v>
      </c>
      <c r="F6726" t="s">
        <v>121</v>
      </c>
      <c r="G6726" s="3">
        <v>222869.16</v>
      </c>
      <c r="H6726" s="3" t="str">
        <f>VLOOKUP($A6726&amp;$C6726&amp;$B6726,Mapping!$C:$G,3,0)</f>
        <v>Mass</v>
      </c>
      <c r="I6726" t="str">
        <f>VLOOKUP($A6726&amp;$C6726&amp;$B6726,Mapping!$C:$G,4,0)</f>
        <v>JOHNSON'S BABY</v>
      </c>
      <c r="J6726" t="str">
        <f t="shared" si="106"/>
        <v>BABY HAIR CARE</v>
      </c>
      <c r="K6726" t="str">
        <f>VLOOKUP($A6726&amp;$C6726&amp;$B6726,Mapping!$C:$G,5,0)</f>
        <v>Baby Care</v>
      </c>
      <c r="L6726" t="str">
        <f>VLOOKUP(J6726&amp;H6726,Mapping!J:K,2,0)</f>
        <v>Baby Hair Care</v>
      </c>
      <c r="M6726" t="str">
        <f>IF(OR(I6726="PIZ BUIN",I6726="LISTERINE"),VLOOKUP(E6726,MAPEO!C:D,2,0)&amp;" "&amp;H6726,VLOOKUP(E6726,MAPEO!C:D,2,0))</f>
        <v>J´s Baby Shampoo</v>
      </c>
      <c r="N6726" t="str">
        <f>VLOOKUP(F6726,MD!A:B,2,0)</f>
        <v>YTD 2016</v>
      </c>
    </row>
    <row r="6727" spans="1:14">
      <c r="A6727" t="s">
        <v>133</v>
      </c>
      <c r="B6727" t="s">
        <v>1</v>
      </c>
      <c r="C6727" t="s">
        <v>189</v>
      </c>
      <c r="D6727" t="s">
        <v>389</v>
      </c>
      <c r="E6727" t="s">
        <v>576</v>
      </c>
      <c r="F6727" t="s">
        <v>121</v>
      </c>
      <c r="G6727" s="3">
        <v>4400.79</v>
      </c>
      <c r="H6727" s="3" t="str">
        <f>VLOOKUP($A6727&amp;$C6727&amp;$B6727,Mapping!$C:$G,3,0)</f>
        <v>Mass</v>
      </c>
      <c r="I6727" t="str">
        <f>VLOOKUP($A6727&amp;$C6727&amp;$B6727,Mapping!$C:$G,4,0)</f>
        <v>JOHNSON'S BABY</v>
      </c>
      <c r="J6727" t="str">
        <f t="shared" si="106"/>
        <v>BABY HAIR CARE</v>
      </c>
      <c r="K6727" t="str">
        <f>VLOOKUP($A6727&amp;$C6727&amp;$B6727,Mapping!$C:$G,5,0)</f>
        <v>Baby Care</v>
      </c>
      <c r="L6727" t="str">
        <f>VLOOKUP(J6727&amp;H6727,Mapping!J:K,2,0)</f>
        <v>Baby Hair Care</v>
      </c>
      <c r="M6727" t="str">
        <f>IF(OR(I6727="PIZ BUIN",I6727="LISTERINE"),VLOOKUP(E6727,MAPEO!C:D,2,0)&amp;" "&amp;H6727,VLOOKUP(E6727,MAPEO!C:D,2,0))</f>
        <v>J´s Baby Shampoo</v>
      </c>
      <c r="N6727" t="str">
        <f>VLOOKUP(F6727,MD!A:B,2,0)</f>
        <v>YTD 2016</v>
      </c>
    </row>
    <row r="6728" spans="1:14">
      <c r="A6728" t="s">
        <v>133</v>
      </c>
      <c r="B6728" t="s">
        <v>1</v>
      </c>
      <c r="C6728" t="s">
        <v>189</v>
      </c>
      <c r="D6728" t="s">
        <v>389</v>
      </c>
      <c r="E6728" t="s">
        <v>578</v>
      </c>
      <c r="F6728" t="s">
        <v>121</v>
      </c>
      <c r="G6728" s="3">
        <v>36403.11</v>
      </c>
      <c r="H6728" s="3" t="str">
        <f>VLOOKUP($A6728&amp;$C6728&amp;$B6728,Mapping!$C:$G,3,0)</f>
        <v>Mass</v>
      </c>
      <c r="I6728" t="str">
        <f>VLOOKUP($A6728&amp;$C6728&amp;$B6728,Mapping!$C:$G,4,0)</f>
        <v>JOHNSON'S BABY</v>
      </c>
      <c r="J6728" t="str">
        <f t="shared" si="106"/>
        <v>BABY HAIR CARE</v>
      </c>
      <c r="K6728" t="str">
        <f>VLOOKUP($A6728&amp;$C6728&amp;$B6728,Mapping!$C:$G,5,0)</f>
        <v>Baby Care</v>
      </c>
      <c r="L6728" t="str">
        <f>VLOOKUP(J6728&amp;H6728,Mapping!J:K,2,0)</f>
        <v>Baby Hair Care</v>
      </c>
      <c r="M6728" t="str">
        <f>IF(OR(I6728="PIZ BUIN",I6728="LISTERINE"),VLOOKUP(E6728,MAPEO!C:D,2,0)&amp;" "&amp;H6728,VLOOKUP(E6728,MAPEO!C:D,2,0))</f>
        <v>J´s Baby Shampoo</v>
      </c>
      <c r="N6728" t="str">
        <f>VLOOKUP(F6728,MD!A:B,2,0)</f>
        <v>YTD 2016</v>
      </c>
    </row>
    <row r="6729" spans="1:14">
      <c r="A6729" t="s">
        <v>133</v>
      </c>
      <c r="B6729" t="s">
        <v>1</v>
      </c>
      <c r="C6729" t="s">
        <v>189</v>
      </c>
      <c r="D6729" t="s">
        <v>389</v>
      </c>
      <c r="E6729" t="s">
        <v>579</v>
      </c>
      <c r="F6729" t="s">
        <v>121</v>
      </c>
      <c r="G6729" s="3">
        <v>19368.919999999998</v>
      </c>
      <c r="H6729" s="3" t="str">
        <f>VLOOKUP($A6729&amp;$C6729&amp;$B6729,Mapping!$C:$G,3,0)</f>
        <v>Mass</v>
      </c>
      <c r="I6729" t="str">
        <f>VLOOKUP($A6729&amp;$C6729&amp;$B6729,Mapping!$C:$G,4,0)</f>
        <v>JOHNSON'S BABY</v>
      </c>
      <c r="J6729" t="str">
        <f t="shared" si="106"/>
        <v>BABY HAIR CARE</v>
      </c>
      <c r="K6729" t="str">
        <f>VLOOKUP($A6729&amp;$C6729&amp;$B6729,Mapping!$C:$G,5,0)</f>
        <v>Baby Care</v>
      </c>
      <c r="L6729" t="str">
        <f>VLOOKUP(J6729&amp;H6729,Mapping!J:K,2,0)</f>
        <v>Baby Hair Care</v>
      </c>
      <c r="M6729" t="str">
        <f>IF(OR(I6729="PIZ BUIN",I6729="LISTERINE"),VLOOKUP(E6729,MAPEO!C:D,2,0)&amp;" "&amp;H6729,VLOOKUP(E6729,MAPEO!C:D,2,0))</f>
        <v>J´s Baby Shampoo</v>
      </c>
      <c r="N6729" t="str">
        <f>VLOOKUP(F6729,MD!A:B,2,0)</f>
        <v>YTD 2016</v>
      </c>
    </row>
    <row r="6730" spans="1:14">
      <c r="A6730" t="s">
        <v>133</v>
      </c>
      <c r="B6730" t="s">
        <v>1</v>
      </c>
      <c r="C6730" t="s">
        <v>189</v>
      </c>
      <c r="D6730" t="s">
        <v>389</v>
      </c>
      <c r="E6730" t="s">
        <v>580</v>
      </c>
      <c r="F6730" t="s">
        <v>121</v>
      </c>
      <c r="G6730" s="3">
        <v>463860.39</v>
      </c>
      <c r="H6730" s="3" t="str">
        <f>VLOOKUP($A6730&amp;$C6730&amp;$B6730,Mapping!$C:$G,3,0)</f>
        <v>Mass</v>
      </c>
      <c r="I6730" t="str">
        <f>VLOOKUP($A6730&amp;$C6730&amp;$B6730,Mapping!$C:$G,4,0)</f>
        <v>JOHNSON'S BABY</v>
      </c>
      <c r="J6730" t="str">
        <f t="shared" si="106"/>
        <v>BABY HAIR CARE</v>
      </c>
      <c r="K6730" t="str">
        <f>VLOOKUP($A6730&amp;$C6730&amp;$B6730,Mapping!$C:$G,5,0)</f>
        <v>Baby Care</v>
      </c>
      <c r="L6730" t="str">
        <f>VLOOKUP(J6730&amp;H6730,Mapping!J:K,2,0)</f>
        <v>Baby Hair Care</v>
      </c>
      <c r="M6730" t="str">
        <f>IF(OR(I6730="PIZ BUIN",I6730="LISTERINE"),VLOOKUP(E6730,MAPEO!C:D,2,0)&amp;" "&amp;H6730,VLOOKUP(E6730,MAPEO!C:D,2,0))</f>
        <v>J´s Baby Shampoo</v>
      </c>
      <c r="N6730" t="str">
        <f>VLOOKUP(F6730,MD!A:B,2,0)</f>
        <v>YTD 2016</v>
      </c>
    </row>
    <row r="6731" spans="1:14">
      <c r="A6731" t="s">
        <v>133</v>
      </c>
      <c r="B6731" t="s">
        <v>1</v>
      </c>
      <c r="C6731" t="s">
        <v>189</v>
      </c>
      <c r="D6731" t="s">
        <v>389</v>
      </c>
      <c r="E6731" t="s">
        <v>581</v>
      </c>
      <c r="F6731" t="s">
        <v>121</v>
      </c>
      <c r="G6731" s="3">
        <v>169979.62</v>
      </c>
      <c r="H6731" s="3" t="str">
        <f>VLOOKUP($A6731&amp;$C6731&amp;$B6731,Mapping!$C:$G,3,0)</f>
        <v>Mass</v>
      </c>
      <c r="I6731" t="str">
        <f>VLOOKUP($A6731&amp;$C6731&amp;$B6731,Mapping!$C:$G,4,0)</f>
        <v>JOHNSON'S BABY</v>
      </c>
      <c r="J6731" t="str">
        <f t="shared" si="106"/>
        <v>BABY HAIR CARE</v>
      </c>
      <c r="K6731" t="str">
        <f>VLOOKUP($A6731&amp;$C6731&amp;$B6731,Mapping!$C:$G,5,0)</f>
        <v>Baby Care</v>
      </c>
      <c r="L6731" t="str">
        <f>VLOOKUP(J6731&amp;H6731,Mapping!J:K,2,0)</f>
        <v>Baby Hair Care</v>
      </c>
      <c r="M6731" t="str">
        <f>IF(OR(I6731="PIZ BUIN",I6731="LISTERINE"),VLOOKUP(E6731,MAPEO!C:D,2,0)&amp;" "&amp;H6731,VLOOKUP(E6731,MAPEO!C:D,2,0))</f>
        <v>J´s Baby Shampoo</v>
      </c>
      <c r="N6731" t="str">
        <f>VLOOKUP(F6731,MD!A:B,2,0)</f>
        <v>YTD 2016</v>
      </c>
    </row>
    <row r="6732" spans="1:14">
      <c r="A6732" t="s">
        <v>133</v>
      </c>
      <c r="B6732" t="s">
        <v>1</v>
      </c>
      <c r="C6732" t="s">
        <v>189</v>
      </c>
      <c r="D6732" t="s">
        <v>390</v>
      </c>
      <c r="E6732" t="s">
        <v>390</v>
      </c>
      <c r="F6732" t="s">
        <v>121</v>
      </c>
      <c r="G6732" s="3">
        <v>29375.759999999998</v>
      </c>
      <c r="H6732" s="3" t="str">
        <f>VLOOKUP($A6732&amp;$C6732&amp;$B6732,Mapping!$C:$G,3,0)</f>
        <v>Mass</v>
      </c>
      <c r="I6732" t="str">
        <f>VLOOKUP($A6732&amp;$C6732&amp;$B6732,Mapping!$C:$G,4,0)</f>
        <v>JOHNSON'S BABY</v>
      </c>
      <c r="J6732" t="str">
        <f t="shared" si="106"/>
        <v>BABY POWDER</v>
      </c>
      <c r="K6732" t="str">
        <f>VLOOKUP($A6732&amp;$C6732&amp;$B6732,Mapping!$C:$G,5,0)</f>
        <v>Baby Care</v>
      </c>
      <c r="L6732" t="str">
        <f>VLOOKUP(J6732&amp;H6732,Mapping!J:K,2,0)</f>
        <v>Baby Powder</v>
      </c>
      <c r="M6732" t="str">
        <f>IF(OR(I6732="PIZ BUIN",I6732="LISTERINE"),VLOOKUP(E6732,MAPEO!C:D,2,0)&amp;" "&amp;H6732,VLOOKUP(E6732,MAPEO!C:D,2,0))</f>
        <v>J´s Baby Powder</v>
      </c>
      <c r="N6732" t="str">
        <f>VLOOKUP(F6732,MD!A:B,2,0)</f>
        <v>YTD 2016</v>
      </c>
    </row>
    <row r="6733" spans="1:14">
      <c r="A6733" t="s">
        <v>133</v>
      </c>
      <c r="B6733" t="s">
        <v>1</v>
      </c>
      <c r="C6733" t="s">
        <v>189</v>
      </c>
      <c r="D6733" t="s">
        <v>391</v>
      </c>
      <c r="E6733" t="s">
        <v>391</v>
      </c>
      <c r="F6733" t="s">
        <v>121</v>
      </c>
      <c r="G6733" s="3">
        <v>69611.63</v>
      </c>
      <c r="H6733" s="3" t="str">
        <f>VLOOKUP($A6733&amp;$C6733&amp;$B6733,Mapping!$C:$G,3,0)</f>
        <v>Mass</v>
      </c>
      <c r="I6733" t="str">
        <f>VLOOKUP($A6733&amp;$C6733&amp;$B6733,Mapping!$C:$G,4,0)</f>
        <v>JOHNSON'S BABY</v>
      </c>
      <c r="J6733" t="str">
        <f t="shared" si="106"/>
        <v>COTTON BUDS/SWABS</v>
      </c>
      <c r="K6733" t="str">
        <f>VLOOKUP($A6733&amp;$C6733&amp;$B6733,Mapping!$C:$G,5,0)</f>
        <v>Baby Care</v>
      </c>
      <c r="L6733" t="str">
        <f>VLOOKUP(J6733&amp;H6733,Mapping!J:K,2,0)</f>
        <v>Cotton Buds/Swabs</v>
      </c>
      <c r="M6733" t="str">
        <f>IF(OR(I6733="PIZ BUIN",I6733="LISTERINE"),VLOOKUP(E6733,MAPEO!C:D,2,0)&amp;" "&amp;H6733,VLOOKUP(E6733,MAPEO!C:D,2,0))</f>
        <v>Cotton Buds/Swabs</v>
      </c>
      <c r="N6733" t="str">
        <f>VLOOKUP(F6733,MD!A:B,2,0)</f>
        <v>YTD 2016</v>
      </c>
    </row>
    <row r="6734" spans="1:14">
      <c r="A6734" t="s">
        <v>133</v>
      </c>
      <c r="B6734" t="s">
        <v>1</v>
      </c>
      <c r="C6734" t="s">
        <v>189</v>
      </c>
      <c r="D6734" t="s">
        <v>392</v>
      </c>
      <c r="E6734" t="s">
        <v>583</v>
      </c>
      <c r="F6734" t="s">
        <v>121</v>
      </c>
      <c r="G6734" s="3">
        <v>4653.53</v>
      </c>
      <c r="H6734" s="3" t="str">
        <f>VLOOKUP($A6734&amp;$C6734&amp;$B6734,Mapping!$C:$G,3,0)</f>
        <v>Mass</v>
      </c>
      <c r="I6734" t="str">
        <f>VLOOKUP($A6734&amp;$C6734&amp;$B6734,Mapping!$C:$G,4,0)</f>
        <v>JOHNSON'S BABY</v>
      </c>
      <c r="J6734" t="str">
        <f t="shared" si="106"/>
        <v>DIAPER RASH</v>
      </c>
      <c r="K6734" t="str">
        <f>VLOOKUP($A6734&amp;$C6734&amp;$B6734,Mapping!$C:$G,5,0)</f>
        <v>Baby Care</v>
      </c>
      <c r="L6734" t="str">
        <f>VLOOKUP(J6734&amp;H6734,Mapping!J:K,2,0)</f>
        <v>Baby Cream</v>
      </c>
      <c r="M6734" t="str">
        <f>IF(OR(I6734="PIZ BUIN",I6734="LISTERINE"),VLOOKUP(E6734,MAPEO!C:D,2,0)&amp;" "&amp;H6734,VLOOKUP(E6734,MAPEO!C:D,2,0))</f>
        <v>J´s Baby Nappy Creams</v>
      </c>
      <c r="N6734" t="str">
        <f>VLOOKUP(F6734,MD!A:B,2,0)</f>
        <v>YTD 2016</v>
      </c>
    </row>
    <row r="6735" spans="1:14">
      <c r="A6735" t="s">
        <v>133</v>
      </c>
      <c r="B6735" t="s">
        <v>1</v>
      </c>
      <c r="C6735" t="s">
        <v>189</v>
      </c>
      <c r="D6735" t="s">
        <v>392</v>
      </c>
      <c r="E6735" t="s">
        <v>392</v>
      </c>
      <c r="F6735" t="s">
        <v>121</v>
      </c>
      <c r="G6735" s="3">
        <v>76395.53</v>
      </c>
      <c r="H6735" s="3" t="str">
        <f>VLOOKUP($A6735&amp;$C6735&amp;$B6735,Mapping!$C:$G,3,0)</f>
        <v>Mass</v>
      </c>
      <c r="I6735" t="str">
        <f>VLOOKUP($A6735&amp;$C6735&amp;$B6735,Mapping!$C:$G,4,0)</f>
        <v>JOHNSON'S BABY</v>
      </c>
      <c r="J6735" t="str">
        <f t="shared" si="106"/>
        <v>DIAPER RASH</v>
      </c>
      <c r="K6735" t="str">
        <f>VLOOKUP($A6735&amp;$C6735&amp;$B6735,Mapping!$C:$G,5,0)</f>
        <v>Baby Care</v>
      </c>
      <c r="L6735" t="str">
        <f>VLOOKUP(J6735&amp;H6735,Mapping!J:K,2,0)</f>
        <v>Baby Cream</v>
      </c>
      <c r="M6735" t="str">
        <f>IF(OR(I6735="PIZ BUIN",I6735="LISTERINE"),VLOOKUP(E6735,MAPEO!C:D,2,0)&amp;" "&amp;H6735,VLOOKUP(E6735,MAPEO!C:D,2,0))</f>
        <v>J´s Baby Nappy Creams</v>
      </c>
      <c r="N6735" t="str">
        <f>VLOOKUP(F6735,MD!A:B,2,0)</f>
        <v>YTD 2016</v>
      </c>
    </row>
    <row r="6736" spans="1:14">
      <c r="A6736" t="s">
        <v>133</v>
      </c>
      <c r="B6736" t="s">
        <v>1</v>
      </c>
      <c r="C6736" t="s">
        <v>189</v>
      </c>
      <c r="D6736" t="s">
        <v>394</v>
      </c>
      <c r="E6736" t="s">
        <v>585</v>
      </c>
      <c r="F6736" t="s">
        <v>121</v>
      </c>
      <c r="G6736" s="3">
        <v>1340.07</v>
      </c>
      <c r="H6736" s="3" t="str">
        <f>VLOOKUP($A6736&amp;$C6736&amp;$B6736,Mapping!$C:$G,3,0)</f>
        <v>Mass</v>
      </c>
      <c r="I6736" t="str">
        <f>VLOOKUP($A6736&amp;$C6736&amp;$B6736,Mapping!$C:$G,4,0)</f>
        <v>JOHNSON'S BABY</v>
      </c>
      <c r="J6736" t="str">
        <f t="shared" si="106"/>
        <v>NURSING PADS</v>
      </c>
      <c r="K6736" t="str">
        <f>VLOOKUP($A6736&amp;$C6736&amp;$B6736,Mapping!$C:$G,5,0)</f>
        <v>Baby Care</v>
      </c>
      <c r="L6736" t="str">
        <f>VLOOKUP(J6736&amp;H6736,Mapping!J:K,2,0)</f>
        <v>Nursing Pads</v>
      </c>
      <c r="M6736" t="str">
        <f>IF(OR(I6736="PIZ BUIN",I6736="LISTERINE"),VLOOKUP(E6736,MAPEO!C:D,2,0)&amp;" "&amp;H6736,VLOOKUP(E6736,MAPEO!C:D,2,0))</f>
        <v>Nursing Pads</v>
      </c>
      <c r="N6736" t="str">
        <f>VLOOKUP(F6736,MD!A:B,2,0)</f>
        <v>YTD 2016</v>
      </c>
    </row>
    <row r="6737" spans="1:14">
      <c r="A6737" t="s">
        <v>133</v>
      </c>
      <c r="B6737" t="s">
        <v>1</v>
      </c>
      <c r="C6737" t="s">
        <v>189</v>
      </c>
      <c r="D6737" t="s">
        <v>395</v>
      </c>
      <c r="E6737" t="s">
        <v>586</v>
      </c>
      <c r="F6737" t="s">
        <v>121</v>
      </c>
      <c r="G6737" s="3">
        <v>268886.61</v>
      </c>
      <c r="H6737" s="3" t="str">
        <f>VLOOKUP($A6737&amp;$C6737&amp;$B6737,Mapping!$C:$G,3,0)</f>
        <v>Mass</v>
      </c>
      <c r="I6737" t="str">
        <f>VLOOKUP($A6737&amp;$C6737&amp;$B6737,Mapping!$C:$G,4,0)</f>
        <v>JOHNSON'S BABY</v>
      </c>
      <c r="J6737" t="str">
        <f t="shared" si="106"/>
        <v>OIL</v>
      </c>
      <c r="K6737" t="str">
        <f>VLOOKUP($A6737&amp;$C6737&amp;$B6737,Mapping!$C:$G,5,0)</f>
        <v>Baby Care</v>
      </c>
      <c r="L6737" t="str">
        <f>VLOOKUP(J6737&amp;H6737,Mapping!J:K,2,0)</f>
        <v>Baby Oil</v>
      </c>
      <c r="M6737" t="str">
        <f>IF(OR(I6737="PIZ BUIN",I6737="LISTERINE"),VLOOKUP(E6737,MAPEO!C:D,2,0)&amp;" "&amp;H6737,VLOOKUP(E6737,MAPEO!C:D,2,0))</f>
        <v>J´s Baby Oil</v>
      </c>
      <c r="N6737" t="str">
        <f>VLOOKUP(F6737,MD!A:B,2,0)</f>
        <v>YTD 2016</v>
      </c>
    </row>
    <row r="6738" spans="1:14">
      <c r="A6738" t="s">
        <v>133</v>
      </c>
      <c r="B6738" t="s">
        <v>1</v>
      </c>
      <c r="C6738" t="s">
        <v>189</v>
      </c>
      <c r="D6738" t="s">
        <v>395</v>
      </c>
      <c r="E6738" t="s">
        <v>587</v>
      </c>
      <c r="F6738" t="s">
        <v>121</v>
      </c>
      <c r="G6738" s="3">
        <v>121.08</v>
      </c>
      <c r="H6738" s="3" t="str">
        <f>VLOOKUP($A6738&amp;$C6738&amp;$B6738,Mapping!$C:$G,3,0)</f>
        <v>Mass</v>
      </c>
      <c r="I6738" t="str">
        <f>VLOOKUP($A6738&amp;$C6738&amp;$B6738,Mapping!$C:$G,4,0)</f>
        <v>JOHNSON'S BABY</v>
      </c>
      <c r="J6738" t="str">
        <f t="shared" si="106"/>
        <v>OIL</v>
      </c>
      <c r="K6738" t="str">
        <f>VLOOKUP($A6738&amp;$C6738&amp;$B6738,Mapping!$C:$G,5,0)</f>
        <v>Baby Care</v>
      </c>
      <c r="L6738" t="str">
        <f>VLOOKUP(J6738&amp;H6738,Mapping!J:K,2,0)</f>
        <v>Baby Oil</v>
      </c>
      <c r="M6738" t="str">
        <f>IF(OR(I6738="PIZ BUIN",I6738="LISTERINE"),VLOOKUP(E6738,MAPEO!C:D,2,0)&amp;" "&amp;H6738,VLOOKUP(E6738,MAPEO!C:D,2,0))</f>
        <v>J´s Baby Oil</v>
      </c>
      <c r="N6738" t="str">
        <f>VLOOKUP(F6738,MD!A:B,2,0)</f>
        <v>YTD 2016</v>
      </c>
    </row>
    <row r="6739" spans="1:14">
      <c r="A6739" t="s">
        <v>133</v>
      </c>
      <c r="B6739" t="s">
        <v>1</v>
      </c>
      <c r="C6739" t="s">
        <v>189</v>
      </c>
      <c r="D6739" t="s">
        <v>395</v>
      </c>
      <c r="E6739" t="s">
        <v>588</v>
      </c>
      <c r="F6739" t="s">
        <v>121</v>
      </c>
      <c r="G6739" s="3">
        <v>26826.17</v>
      </c>
      <c r="H6739" s="3" t="str">
        <f>VLOOKUP($A6739&amp;$C6739&amp;$B6739,Mapping!$C:$G,3,0)</f>
        <v>Mass</v>
      </c>
      <c r="I6739" t="str">
        <f>VLOOKUP($A6739&amp;$C6739&amp;$B6739,Mapping!$C:$G,4,0)</f>
        <v>JOHNSON'S BABY</v>
      </c>
      <c r="J6739" t="str">
        <f t="shared" si="106"/>
        <v>OIL</v>
      </c>
      <c r="K6739" t="str">
        <f>VLOOKUP($A6739&amp;$C6739&amp;$B6739,Mapping!$C:$G,5,0)</f>
        <v>Baby Care</v>
      </c>
      <c r="L6739" t="str">
        <f>VLOOKUP(J6739&amp;H6739,Mapping!J:K,2,0)</f>
        <v>Baby Oil</v>
      </c>
      <c r="M6739" t="str">
        <f>IF(OR(I6739="PIZ BUIN",I6739="LISTERINE"),VLOOKUP(E6739,MAPEO!C:D,2,0)&amp;" "&amp;H6739,VLOOKUP(E6739,MAPEO!C:D,2,0))</f>
        <v>J´s Baby Oil</v>
      </c>
      <c r="N6739" t="str">
        <f>VLOOKUP(F6739,MD!A:B,2,0)</f>
        <v>YTD 2016</v>
      </c>
    </row>
    <row r="6740" spans="1:14">
      <c r="A6740" t="s">
        <v>133</v>
      </c>
      <c r="B6740" t="s">
        <v>1</v>
      </c>
      <c r="C6740" t="s">
        <v>189</v>
      </c>
      <c r="D6740" t="s">
        <v>395</v>
      </c>
      <c r="E6740" t="s">
        <v>589</v>
      </c>
      <c r="F6740" t="s">
        <v>121</v>
      </c>
      <c r="G6740" s="3">
        <v>283896.27</v>
      </c>
      <c r="H6740" s="3" t="str">
        <f>VLOOKUP($A6740&amp;$C6740&amp;$B6740,Mapping!$C:$G,3,0)</f>
        <v>Mass</v>
      </c>
      <c r="I6740" t="str">
        <f>VLOOKUP($A6740&amp;$C6740&amp;$B6740,Mapping!$C:$G,4,0)</f>
        <v>JOHNSON'S BABY</v>
      </c>
      <c r="J6740" t="str">
        <f t="shared" si="106"/>
        <v>OIL</v>
      </c>
      <c r="K6740" t="str">
        <f>VLOOKUP($A6740&amp;$C6740&amp;$B6740,Mapping!$C:$G,5,0)</f>
        <v>Baby Care</v>
      </c>
      <c r="L6740" t="str">
        <f>VLOOKUP(J6740&amp;H6740,Mapping!J:K,2,0)</f>
        <v>Baby Oil</v>
      </c>
      <c r="M6740" t="str">
        <f>IF(OR(I6740="PIZ BUIN",I6740="LISTERINE"),VLOOKUP(E6740,MAPEO!C:D,2,0)&amp;" "&amp;H6740,VLOOKUP(E6740,MAPEO!C:D,2,0))</f>
        <v>J´s Baby Oil</v>
      </c>
      <c r="N6740" t="str">
        <f>VLOOKUP(F6740,MD!A:B,2,0)</f>
        <v>YTD 2016</v>
      </c>
    </row>
    <row r="6741" spans="1:14">
      <c r="A6741" t="s">
        <v>133</v>
      </c>
      <c r="B6741" t="s">
        <v>1</v>
      </c>
      <c r="C6741" t="s">
        <v>189</v>
      </c>
      <c r="D6741" t="s">
        <v>395</v>
      </c>
      <c r="E6741" t="s">
        <v>590</v>
      </c>
      <c r="F6741" t="s">
        <v>121</v>
      </c>
      <c r="G6741" s="3">
        <v>4372.2299999999996</v>
      </c>
      <c r="H6741" s="3" t="str">
        <f>VLOOKUP($A6741&amp;$C6741&amp;$B6741,Mapping!$C:$G,3,0)</f>
        <v>Mass</v>
      </c>
      <c r="I6741" t="str">
        <f>VLOOKUP($A6741&amp;$C6741&amp;$B6741,Mapping!$C:$G,4,0)</f>
        <v>JOHNSON'S BABY</v>
      </c>
      <c r="J6741" t="str">
        <f t="shared" si="106"/>
        <v>OIL</v>
      </c>
      <c r="K6741" t="str">
        <f>VLOOKUP($A6741&amp;$C6741&amp;$B6741,Mapping!$C:$G,5,0)</f>
        <v>Baby Care</v>
      </c>
      <c r="L6741" t="str">
        <f>VLOOKUP(J6741&amp;H6741,Mapping!J:K,2,0)</f>
        <v>Baby Oil</v>
      </c>
      <c r="M6741" t="str">
        <f>IF(OR(I6741="PIZ BUIN",I6741="LISTERINE"),VLOOKUP(E6741,MAPEO!C:D,2,0)&amp;" "&amp;H6741,VLOOKUP(E6741,MAPEO!C:D,2,0))</f>
        <v>J´s Baby Oil</v>
      </c>
      <c r="N6741" t="str">
        <f>VLOOKUP(F6741,MD!A:B,2,0)</f>
        <v>YTD 2016</v>
      </c>
    </row>
    <row r="6742" spans="1:14">
      <c r="A6742" t="s">
        <v>133</v>
      </c>
      <c r="B6742" t="s">
        <v>1</v>
      </c>
      <c r="C6742" t="s">
        <v>189</v>
      </c>
      <c r="D6742" t="s">
        <v>396</v>
      </c>
      <c r="E6742" t="s">
        <v>591</v>
      </c>
      <c r="F6742" t="s">
        <v>121</v>
      </c>
      <c r="G6742" s="3">
        <v>19655.419999999998</v>
      </c>
      <c r="H6742" s="3" t="str">
        <f>VLOOKUP($A6742&amp;$C6742&amp;$B6742,Mapping!$C:$G,3,0)</f>
        <v>Mass</v>
      </c>
      <c r="I6742" t="str">
        <f>VLOOKUP($A6742&amp;$C6742&amp;$B6742,Mapping!$C:$G,4,0)</f>
        <v>JOHNSON'S BABY</v>
      </c>
      <c r="J6742" t="str">
        <f t="shared" si="106"/>
        <v>SOFTLOTION</v>
      </c>
      <c r="K6742" t="str">
        <f>VLOOKUP($A6742&amp;$C6742&amp;$B6742,Mapping!$C:$G,5,0)</f>
        <v>Baby Care</v>
      </c>
      <c r="L6742" t="str">
        <f>VLOOKUP(J6742&amp;H6742,Mapping!J:K,2,0)</f>
        <v>Baby body milk</v>
      </c>
      <c r="M6742" t="str">
        <f>IF(OR(I6742="PIZ BUIN",I6742="LISTERINE"),VLOOKUP(E6742,MAPEO!C:D,2,0)&amp;" "&amp;H6742,VLOOKUP(E6742,MAPEO!C:D,2,0))</f>
        <v>J´s Baby Milk &amp; Lotions</v>
      </c>
      <c r="N6742" t="str">
        <f>VLOOKUP(F6742,MD!A:B,2,0)</f>
        <v>YTD 2016</v>
      </c>
    </row>
    <row r="6743" spans="1:14">
      <c r="A6743" t="s">
        <v>133</v>
      </c>
      <c r="B6743" t="s">
        <v>1</v>
      </c>
      <c r="C6743" t="s">
        <v>189</v>
      </c>
      <c r="D6743" t="s">
        <v>396</v>
      </c>
      <c r="E6743" t="s">
        <v>396</v>
      </c>
      <c r="F6743" t="s">
        <v>121</v>
      </c>
      <c r="G6743" s="3">
        <v>7361.69</v>
      </c>
      <c r="H6743" s="3" t="str">
        <f>VLOOKUP($A6743&amp;$C6743&amp;$B6743,Mapping!$C:$G,3,0)</f>
        <v>Mass</v>
      </c>
      <c r="I6743" t="str">
        <f>VLOOKUP($A6743&amp;$C6743&amp;$B6743,Mapping!$C:$G,4,0)</f>
        <v>JOHNSON'S BABY</v>
      </c>
      <c r="J6743" t="str">
        <f t="shared" si="106"/>
        <v>SOFTLOTION</v>
      </c>
      <c r="K6743" t="str">
        <f>VLOOKUP($A6743&amp;$C6743&amp;$B6743,Mapping!$C:$G,5,0)</f>
        <v>Baby Care</v>
      </c>
      <c r="L6743" t="str">
        <f>VLOOKUP(J6743&amp;H6743,Mapping!J:K,2,0)</f>
        <v>Baby body milk</v>
      </c>
      <c r="M6743" t="str">
        <f>IF(OR(I6743="PIZ BUIN",I6743="LISTERINE"),VLOOKUP(E6743,MAPEO!C:D,2,0)&amp;" "&amp;H6743,VLOOKUP(E6743,MAPEO!C:D,2,0))</f>
        <v>J´s Baby Milk &amp; Lotions</v>
      </c>
      <c r="N6743" t="str">
        <f>VLOOKUP(F6743,MD!A:B,2,0)</f>
        <v>YTD 2016</v>
      </c>
    </row>
    <row r="6744" spans="1:14">
      <c r="A6744" t="s">
        <v>133</v>
      </c>
      <c r="B6744" t="s">
        <v>1</v>
      </c>
      <c r="C6744" t="s">
        <v>189</v>
      </c>
      <c r="D6744" t="s">
        <v>396</v>
      </c>
      <c r="E6744" t="s">
        <v>592</v>
      </c>
      <c r="F6744" t="s">
        <v>121</v>
      </c>
      <c r="G6744" s="3">
        <v>31767.3</v>
      </c>
      <c r="H6744" s="3" t="str">
        <f>VLOOKUP($A6744&amp;$C6744&amp;$B6744,Mapping!$C:$G,3,0)</f>
        <v>Mass</v>
      </c>
      <c r="I6744" t="str">
        <f>VLOOKUP($A6744&amp;$C6744&amp;$B6744,Mapping!$C:$G,4,0)</f>
        <v>JOHNSON'S BABY</v>
      </c>
      <c r="J6744" t="str">
        <f t="shared" si="106"/>
        <v>SOFTLOTION</v>
      </c>
      <c r="K6744" t="str">
        <f>VLOOKUP($A6744&amp;$C6744&amp;$B6744,Mapping!$C:$G,5,0)</f>
        <v>Baby Care</v>
      </c>
      <c r="L6744" t="str">
        <f>VLOOKUP(J6744&amp;H6744,Mapping!J:K,2,0)</f>
        <v>Baby body milk</v>
      </c>
      <c r="M6744" t="str">
        <f>IF(OR(I6744="PIZ BUIN",I6744="LISTERINE"),VLOOKUP(E6744,MAPEO!C:D,2,0)&amp;" "&amp;H6744,VLOOKUP(E6744,MAPEO!C:D,2,0))</f>
        <v>J´s Baby Milk &amp; Lotions</v>
      </c>
      <c r="N6744" t="str">
        <f>VLOOKUP(F6744,MD!A:B,2,0)</f>
        <v>YTD 2016</v>
      </c>
    </row>
    <row r="6745" spans="1:14">
      <c r="A6745" t="s">
        <v>133</v>
      </c>
      <c r="B6745" t="s">
        <v>1</v>
      </c>
      <c r="C6745" t="s">
        <v>189</v>
      </c>
      <c r="D6745" t="s">
        <v>397</v>
      </c>
      <c r="E6745" t="s">
        <v>597</v>
      </c>
      <c r="F6745" t="s">
        <v>121</v>
      </c>
      <c r="G6745" s="3">
        <v>352451.26</v>
      </c>
      <c r="H6745" s="3" t="str">
        <f>VLOOKUP($A6745&amp;$C6745&amp;$B6745,Mapping!$C:$G,3,0)</f>
        <v>Mass</v>
      </c>
      <c r="I6745" t="str">
        <f>VLOOKUP($A6745&amp;$C6745&amp;$B6745,Mapping!$C:$G,4,0)</f>
        <v>JOHNSON'S BABY</v>
      </c>
      <c r="J6745" t="str">
        <f t="shared" si="106"/>
        <v>WIPES</v>
      </c>
      <c r="K6745" t="str">
        <f>VLOOKUP($A6745&amp;$C6745&amp;$B6745,Mapping!$C:$G,5,0)</f>
        <v>Baby Care</v>
      </c>
      <c r="L6745" t="str">
        <f>VLOOKUP(J6745&amp;H6745,Mapping!J:K,2,0)</f>
        <v>Wipes</v>
      </c>
      <c r="M6745" t="str">
        <f>IF(OR(I6745="PIZ BUIN",I6745="LISTERINE"),VLOOKUP(E6745,MAPEO!C:D,2,0)&amp;" "&amp;H6745,VLOOKUP(E6745,MAPEO!C:D,2,0))</f>
        <v>J´s Baby Wipes</v>
      </c>
      <c r="N6745" t="str">
        <f>VLOOKUP(F6745,MD!A:B,2,0)</f>
        <v>YTD 2016</v>
      </c>
    </row>
    <row r="6746" spans="1:14">
      <c r="A6746" t="s">
        <v>133</v>
      </c>
      <c r="B6746" t="s">
        <v>1</v>
      </c>
      <c r="C6746" t="s">
        <v>73</v>
      </c>
      <c r="D6746" t="s">
        <v>399</v>
      </c>
      <c r="E6746" t="s">
        <v>399</v>
      </c>
      <c r="F6746" t="s">
        <v>121</v>
      </c>
      <c r="G6746" s="3">
        <v>308283.36</v>
      </c>
      <c r="H6746" s="3" t="str">
        <f>VLOOKUP($A6746&amp;$C6746&amp;$B6746,Mapping!$C:$G,3,0)</f>
        <v>Mass</v>
      </c>
      <c r="I6746" t="str">
        <f>VLOOKUP($A6746&amp;$C6746&amp;$B6746,Mapping!$C:$G,4,0)</f>
        <v>Le Petit Marseillais</v>
      </c>
      <c r="J6746" t="str">
        <f t="shared" si="106"/>
        <v>LPM GEL</v>
      </c>
      <c r="K6746" t="str">
        <f>VLOOKUP($A6746&amp;$C6746&amp;$B6746,Mapping!$C:$G,5,0)</f>
        <v>Adult Skin Care</v>
      </c>
      <c r="L6746" t="str">
        <f>VLOOKUP(J6746&amp;H6746,Mapping!J:K,2,0)</f>
        <v>Petit Marseillais Body</v>
      </c>
      <c r="M6746" t="str">
        <f>IF(OR(I6746="PIZ BUIN",I6746="LISTERINE"),VLOOKUP(E6746,MAPEO!C:D,2,0)&amp;" "&amp;H6746,VLOOKUP(E6746,MAPEO!C:D,2,0))</f>
        <v>LPM Body Cleansing</v>
      </c>
      <c r="N6746" t="str">
        <f>VLOOKUP(F6746,MD!A:B,2,0)</f>
        <v>YTD 2016</v>
      </c>
    </row>
    <row r="6747" spans="1:14">
      <c r="A6747" t="s">
        <v>133</v>
      </c>
      <c r="B6747" t="s">
        <v>1</v>
      </c>
      <c r="C6747" t="s">
        <v>73</v>
      </c>
      <c r="D6747" t="s">
        <v>400</v>
      </c>
      <c r="E6747" t="s">
        <v>605</v>
      </c>
      <c r="F6747" t="s">
        <v>121</v>
      </c>
      <c r="G6747" s="3">
        <v>6667.56</v>
      </c>
      <c r="H6747" s="3" t="str">
        <f>VLOOKUP($A6747&amp;$C6747&amp;$B6747,Mapping!$C:$G,3,0)</f>
        <v>Mass</v>
      </c>
      <c r="I6747" t="str">
        <f>VLOOKUP($A6747&amp;$C6747&amp;$B6747,Mapping!$C:$G,4,0)</f>
        <v>Le Petit Marseillais</v>
      </c>
      <c r="J6747" t="str">
        <f t="shared" si="106"/>
        <v>LPM HAIR CARE</v>
      </c>
      <c r="K6747" t="str">
        <f>VLOOKUP($A6747&amp;$C6747&amp;$B6747,Mapping!$C:$G,5,0)</f>
        <v>Adult Skin Care</v>
      </c>
      <c r="L6747" t="str">
        <f>VLOOKUP(J6747&amp;H6747,Mapping!J:K,2,0)</f>
        <v>Petit Marseillais Hair</v>
      </c>
      <c r="M6747" t="str">
        <f>IF(OR(I6747="PIZ BUIN",I6747="LISTERINE"),VLOOKUP(E6747,MAPEO!C:D,2,0)&amp;" "&amp;H6747,VLOOKUP(E6747,MAPEO!C:D,2,0))</f>
        <v>LPM Conditioners</v>
      </c>
      <c r="N6747" t="str">
        <f>VLOOKUP(F6747,MD!A:B,2,0)</f>
        <v>YTD 2016</v>
      </c>
    </row>
    <row r="6748" spans="1:14">
      <c r="A6748" t="s">
        <v>133</v>
      </c>
      <c r="B6748" t="s">
        <v>1</v>
      </c>
      <c r="C6748" t="s">
        <v>73</v>
      </c>
      <c r="D6748" t="s">
        <v>400</v>
      </c>
      <c r="E6748" t="s">
        <v>607</v>
      </c>
      <c r="F6748" t="s">
        <v>121</v>
      </c>
      <c r="G6748" s="3">
        <v>14091.92</v>
      </c>
      <c r="H6748" s="3" t="str">
        <f>VLOOKUP($A6748&amp;$C6748&amp;$B6748,Mapping!$C:$G,3,0)</f>
        <v>Mass</v>
      </c>
      <c r="I6748" t="str">
        <f>VLOOKUP($A6748&amp;$C6748&amp;$B6748,Mapping!$C:$G,4,0)</f>
        <v>Le Petit Marseillais</v>
      </c>
      <c r="J6748" t="str">
        <f t="shared" si="106"/>
        <v>LPM HAIR CARE</v>
      </c>
      <c r="K6748" t="str">
        <f>VLOOKUP($A6748&amp;$C6748&amp;$B6748,Mapping!$C:$G,5,0)</f>
        <v>Adult Skin Care</v>
      </c>
      <c r="L6748" t="str">
        <f>VLOOKUP(J6748&amp;H6748,Mapping!J:K,2,0)</f>
        <v>Petit Marseillais Hair</v>
      </c>
      <c r="M6748" t="str">
        <f>IF(OR(I6748="PIZ BUIN",I6748="LISTERINE"),VLOOKUP(E6748,MAPEO!C:D,2,0)&amp;" "&amp;H6748,VLOOKUP(E6748,MAPEO!C:D,2,0))</f>
        <v>LPM Conditioners</v>
      </c>
      <c r="N6748" t="str">
        <f>VLOOKUP(F6748,MD!A:B,2,0)</f>
        <v>YTD 2016</v>
      </c>
    </row>
    <row r="6749" spans="1:14">
      <c r="A6749" t="s">
        <v>133</v>
      </c>
      <c r="B6749" t="s">
        <v>1</v>
      </c>
      <c r="C6749" t="s">
        <v>73</v>
      </c>
      <c r="D6749" t="s">
        <v>400</v>
      </c>
      <c r="E6749" t="s">
        <v>608</v>
      </c>
      <c r="F6749" t="s">
        <v>121</v>
      </c>
      <c r="G6749" s="3">
        <v>44214.58</v>
      </c>
      <c r="H6749" s="3" t="str">
        <f>VLOOKUP($A6749&amp;$C6749&amp;$B6749,Mapping!$C:$G,3,0)</f>
        <v>Mass</v>
      </c>
      <c r="I6749" t="str">
        <f>VLOOKUP($A6749&amp;$C6749&amp;$B6749,Mapping!$C:$G,4,0)</f>
        <v>Le Petit Marseillais</v>
      </c>
      <c r="J6749" t="str">
        <f t="shared" si="106"/>
        <v>LPM HAIR CARE</v>
      </c>
      <c r="K6749" t="str">
        <f>VLOOKUP($A6749&amp;$C6749&amp;$B6749,Mapping!$C:$G,5,0)</f>
        <v>Adult Skin Care</v>
      </c>
      <c r="L6749" t="str">
        <f>VLOOKUP(J6749&amp;H6749,Mapping!J:K,2,0)</f>
        <v>Petit Marseillais Hair</v>
      </c>
      <c r="M6749" t="str">
        <f>IF(OR(I6749="PIZ BUIN",I6749="LISTERINE"),VLOOKUP(E6749,MAPEO!C:D,2,0)&amp;" "&amp;H6749,VLOOKUP(E6749,MAPEO!C:D,2,0))</f>
        <v>LPM Shampoo  (Only Adult)</v>
      </c>
      <c r="N6749" t="str">
        <f>VLOOKUP(F6749,MD!A:B,2,0)</f>
        <v>YTD 2016</v>
      </c>
    </row>
    <row r="6750" spans="1:14">
      <c r="A6750" t="s">
        <v>133</v>
      </c>
      <c r="B6750" t="s">
        <v>1</v>
      </c>
      <c r="C6750" t="s">
        <v>73</v>
      </c>
      <c r="D6750" t="s">
        <v>402</v>
      </c>
      <c r="E6750" t="s">
        <v>609</v>
      </c>
      <c r="F6750" t="s">
        <v>121</v>
      </c>
      <c r="G6750" s="3">
        <v>2408.09</v>
      </c>
      <c r="H6750" s="3" t="str">
        <f>VLOOKUP($A6750&amp;$C6750&amp;$B6750,Mapping!$C:$G,3,0)</f>
        <v>Mass</v>
      </c>
      <c r="I6750" t="str">
        <f>VLOOKUP($A6750&amp;$C6750&amp;$B6750,Mapping!$C:$G,4,0)</f>
        <v>Le Petit Marseillais</v>
      </c>
      <c r="J6750" t="str">
        <f t="shared" si="106"/>
        <v>LPM MOISTURIZER</v>
      </c>
      <c r="K6750" t="str">
        <f>VLOOKUP($A6750&amp;$C6750&amp;$B6750,Mapping!$C:$G,5,0)</f>
        <v>Adult Skin Care</v>
      </c>
      <c r="L6750" t="str">
        <f>VLOOKUP(J6750&amp;H6750,Mapping!J:K,2,0)</f>
        <v>Petit Marseillais Body Moisturizers</v>
      </c>
      <c r="M6750" t="str">
        <f>IF(OR(I6750="PIZ BUIN",I6750="LISTERINE"),VLOOKUP(E6750,MAPEO!C:D,2,0)&amp;" "&amp;H6750,VLOOKUP(E6750,MAPEO!C:D,2,0))</f>
        <v>LPM Hands</v>
      </c>
      <c r="N6750" t="str">
        <f>VLOOKUP(F6750,MD!A:B,2,0)</f>
        <v>YTD 2016</v>
      </c>
    </row>
    <row r="6751" spans="1:14">
      <c r="A6751" t="s">
        <v>133</v>
      </c>
      <c r="B6751" t="s">
        <v>1</v>
      </c>
      <c r="C6751" t="s">
        <v>73</v>
      </c>
      <c r="D6751" t="s">
        <v>402</v>
      </c>
      <c r="E6751" t="s">
        <v>610</v>
      </c>
      <c r="F6751" t="s">
        <v>121</v>
      </c>
      <c r="G6751" s="3">
        <v>114178.13</v>
      </c>
      <c r="H6751" s="3" t="str">
        <f>VLOOKUP($A6751&amp;$C6751&amp;$B6751,Mapping!$C:$G,3,0)</f>
        <v>Mass</v>
      </c>
      <c r="I6751" t="str">
        <f>VLOOKUP($A6751&amp;$C6751&amp;$B6751,Mapping!$C:$G,4,0)</f>
        <v>Le Petit Marseillais</v>
      </c>
      <c r="J6751" t="str">
        <f t="shared" si="106"/>
        <v>LPM MOISTURIZER</v>
      </c>
      <c r="K6751" t="str">
        <f>VLOOKUP($A6751&amp;$C6751&amp;$B6751,Mapping!$C:$G,5,0)</f>
        <v>Adult Skin Care</v>
      </c>
      <c r="L6751" t="str">
        <f>VLOOKUP(J6751&amp;H6751,Mapping!J:K,2,0)</f>
        <v>Petit Marseillais Body Moisturizers</v>
      </c>
      <c r="M6751" t="str">
        <f>IF(OR(I6751="PIZ BUIN",I6751="LISTERINE"),VLOOKUP(E6751,MAPEO!C:D,2,0)&amp;" "&amp;H6751,VLOOKUP(E6751,MAPEO!C:D,2,0))</f>
        <v>LPM Adult Body</v>
      </c>
      <c r="N6751" t="str">
        <f>VLOOKUP(F6751,MD!A:B,2,0)</f>
        <v>YTD 2016</v>
      </c>
    </row>
    <row r="6752" spans="1:14">
      <c r="A6752" t="s">
        <v>133</v>
      </c>
      <c r="B6752" t="s">
        <v>1</v>
      </c>
      <c r="C6752" t="s">
        <v>207</v>
      </c>
      <c r="D6752" t="s">
        <v>207</v>
      </c>
      <c r="E6752" t="s">
        <v>612</v>
      </c>
      <c r="F6752" t="s">
        <v>121</v>
      </c>
      <c r="G6752" s="3">
        <v>721.55</v>
      </c>
      <c r="H6752" s="3" t="str">
        <f>VLOOKUP($A6752&amp;$C6752&amp;$B6752,Mapping!$C:$G,3,0)</f>
        <v>Mass</v>
      </c>
      <c r="I6752" t="str">
        <f>VLOOKUP($A6752&amp;$C6752&amp;$B6752,Mapping!$C:$G,4,0)</f>
        <v>LISTERINE</v>
      </c>
      <c r="J6752" t="str">
        <f t="shared" si="106"/>
        <v>LISTERINE</v>
      </c>
      <c r="K6752" t="str">
        <f>VLOOKUP($A6752&amp;$C6752&amp;$B6752,Mapping!$C:$G,5,0)</f>
        <v>Oral &amp; Topical</v>
      </c>
      <c r="L6752" t="str">
        <f>VLOOKUP(J6752&amp;H6752,Mapping!J:K,2,0)</f>
        <v>Listerine</v>
      </c>
      <c r="M6752" t="str">
        <f>IF(OR(I6752="PIZ BUIN",I6752="LISTERINE"),VLOOKUP(E6752,MAPEO!C:D,2,0)&amp;" "&amp;H6752,VLOOKUP(E6752,MAPEO!C:D,2,0))</f>
        <v>Listerine Mass</v>
      </c>
      <c r="N6752" t="str">
        <f>VLOOKUP(F6752,MD!A:B,2,0)</f>
        <v>YTD 2016</v>
      </c>
    </row>
    <row r="6753" spans="1:14">
      <c r="A6753" t="s">
        <v>133</v>
      </c>
      <c r="B6753" t="s">
        <v>1</v>
      </c>
      <c r="C6753" t="s">
        <v>207</v>
      </c>
      <c r="D6753" t="s">
        <v>207</v>
      </c>
      <c r="E6753" t="s">
        <v>613</v>
      </c>
      <c r="F6753" t="s">
        <v>121</v>
      </c>
      <c r="G6753" s="3">
        <v>350667.99</v>
      </c>
      <c r="H6753" s="3" t="str">
        <f>VLOOKUP($A6753&amp;$C6753&amp;$B6753,Mapping!$C:$G,3,0)</f>
        <v>Mass</v>
      </c>
      <c r="I6753" t="str">
        <f>VLOOKUP($A6753&amp;$C6753&amp;$B6753,Mapping!$C:$G,4,0)</f>
        <v>LISTERINE</v>
      </c>
      <c r="J6753" t="str">
        <f t="shared" si="106"/>
        <v>LISTERINE</v>
      </c>
      <c r="K6753" t="str">
        <f>VLOOKUP($A6753&amp;$C6753&amp;$B6753,Mapping!$C:$G,5,0)</f>
        <v>Oral &amp; Topical</v>
      </c>
      <c r="L6753" t="str">
        <f>VLOOKUP(J6753&amp;H6753,Mapping!J:K,2,0)</f>
        <v>Listerine</v>
      </c>
      <c r="M6753" t="str">
        <f>IF(OR(I6753="PIZ BUIN",I6753="LISTERINE"),VLOOKUP(E6753,MAPEO!C:D,2,0)&amp;" "&amp;H6753,VLOOKUP(E6753,MAPEO!C:D,2,0))</f>
        <v>Listerine Mass</v>
      </c>
      <c r="N6753" t="str">
        <f>VLOOKUP(F6753,MD!A:B,2,0)</f>
        <v>YTD 2016</v>
      </c>
    </row>
    <row r="6754" spans="1:14">
      <c r="A6754" t="s">
        <v>133</v>
      </c>
      <c r="B6754" t="s">
        <v>1</v>
      </c>
      <c r="C6754" t="s">
        <v>207</v>
      </c>
      <c r="D6754" t="s">
        <v>207</v>
      </c>
      <c r="E6754" t="s">
        <v>614</v>
      </c>
      <c r="F6754" t="s">
        <v>121</v>
      </c>
      <c r="G6754" s="3">
        <v>626485.66</v>
      </c>
      <c r="H6754" s="3" t="str">
        <f>VLOOKUP($A6754&amp;$C6754&amp;$B6754,Mapping!$C:$G,3,0)</f>
        <v>Mass</v>
      </c>
      <c r="I6754" t="str">
        <f>VLOOKUP($A6754&amp;$C6754&amp;$B6754,Mapping!$C:$G,4,0)</f>
        <v>LISTERINE</v>
      </c>
      <c r="J6754" t="str">
        <f t="shared" si="106"/>
        <v>LISTERINE</v>
      </c>
      <c r="K6754" t="str">
        <f>VLOOKUP($A6754&amp;$C6754&amp;$B6754,Mapping!$C:$G,5,0)</f>
        <v>Oral &amp; Topical</v>
      </c>
      <c r="L6754" t="str">
        <f>VLOOKUP(J6754&amp;H6754,Mapping!J:K,2,0)</f>
        <v>Listerine</v>
      </c>
      <c r="M6754" t="str">
        <f>IF(OR(I6754="PIZ BUIN",I6754="LISTERINE"),VLOOKUP(E6754,MAPEO!C:D,2,0)&amp;" "&amp;H6754,VLOOKUP(E6754,MAPEO!C:D,2,0))</f>
        <v>Listerine Mass</v>
      </c>
      <c r="N6754" t="str">
        <f>VLOOKUP(F6754,MD!A:B,2,0)</f>
        <v>YTD 2016</v>
      </c>
    </row>
    <row r="6755" spans="1:14">
      <c r="A6755" t="s">
        <v>133</v>
      </c>
      <c r="B6755" t="s">
        <v>1</v>
      </c>
      <c r="C6755" t="s">
        <v>207</v>
      </c>
      <c r="D6755" t="s">
        <v>207</v>
      </c>
      <c r="E6755" t="s">
        <v>615</v>
      </c>
      <c r="F6755" t="s">
        <v>121</v>
      </c>
      <c r="G6755" s="3">
        <v>3688.88</v>
      </c>
      <c r="H6755" s="3" t="str">
        <f>VLOOKUP($A6755&amp;$C6755&amp;$B6755,Mapping!$C:$G,3,0)</f>
        <v>Mass</v>
      </c>
      <c r="I6755" t="str">
        <f>VLOOKUP($A6755&amp;$C6755&amp;$B6755,Mapping!$C:$G,4,0)</f>
        <v>LISTERINE</v>
      </c>
      <c r="J6755" t="str">
        <f t="shared" si="106"/>
        <v>LISTERINE</v>
      </c>
      <c r="K6755" t="str">
        <f>VLOOKUP($A6755&amp;$C6755&amp;$B6755,Mapping!$C:$G,5,0)</f>
        <v>Oral &amp; Topical</v>
      </c>
      <c r="L6755" t="str">
        <f>VLOOKUP(J6755&amp;H6755,Mapping!J:K,2,0)</f>
        <v>Listerine</v>
      </c>
      <c r="M6755" t="str">
        <f>IF(OR(I6755="PIZ BUIN",I6755="LISTERINE"),VLOOKUP(E6755,MAPEO!C:D,2,0)&amp;" "&amp;H6755,VLOOKUP(E6755,MAPEO!C:D,2,0))</f>
        <v>Listerine Mass</v>
      </c>
      <c r="N6755" t="str">
        <f>VLOOKUP(F6755,MD!A:B,2,0)</f>
        <v>YTD 2016</v>
      </c>
    </row>
    <row r="6756" spans="1:14">
      <c r="A6756" t="s">
        <v>133</v>
      </c>
      <c r="B6756" t="s">
        <v>1</v>
      </c>
      <c r="C6756" t="s">
        <v>207</v>
      </c>
      <c r="D6756" t="s">
        <v>207</v>
      </c>
      <c r="E6756" t="s">
        <v>616</v>
      </c>
      <c r="F6756" t="s">
        <v>121</v>
      </c>
      <c r="G6756" s="3">
        <v>146956.45000000001</v>
      </c>
      <c r="H6756" s="3" t="str">
        <f>VLOOKUP($A6756&amp;$C6756&amp;$B6756,Mapping!$C:$G,3,0)</f>
        <v>Mass</v>
      </c>
      <c r="I6756" t="str">
        <f>VLOOKUP($A6756&amp;$C6756&amp;$B6756,Mapping!$C:$G,4,0)</f>
        <v>LISTERINE</v>
      </c>
      <c r="J6756" t="str">
        <f t="shared" si="106"/>
        <v>LISTERINE</v>
      </c>
      <c r="K6756" t="str">
        <f>VLOOKUP($A6756&amp;$C6756&amp;$B6756,Mapping!$C:$G,5,0)</f>
        <v>Oral &amp; Topical</v>
      </c>
      <c r="L6756" t="str">
        <f>VLOOKUP(J6756&amp;H6756,Mapping!J:K,2,0)</f>
        <v>Listerine</v>
      </c>
      <c r="M6756" t="str">
        <f>IF(OR(I6756="PIZ BUIN",I6756="LISTERINE"),VLOOKUP(E6756,MAPEO!C:D,2,0)&amp;" "&amp;H6756,VLOOKUP(E6756,MAPEO!C:D,2,0))</f>
        <v>Listerine Mass</v>
      </c>
      <c r="N6756" t="str">
        <f>VLOOKUP(F6756,MD!A:B,2,0)</f>
        <v>YTD 2016</v>
      </c>
    </row>
    <row r="6757" spans="1:14">
      <c r="A6757" t="s">
        <v>133</v>
      </c>
      <c r="B6757" t="s">
        <v>1</v>
      </c>
      <c r="C6757" t="s">
        <v>207</v>
      </c>
      <c r="D6757" t="s">
        <v>207</v>
      </c>
      <c r="E6757" t="s">
        <v>617</v>
      </c>
      <c r="F6757" t="s">
        <v>121</v>
      </c>
      <c r="G6757" s="3">
        <v>583292.53</v>
      </c>
      <c r="H6757" s="3" t="str">
        <f>VLOOKUP($A6757&amp;$C6757&amp;$B6757,Mapping!$C:$G,3,0)</f>
        <v>Mass</v>
      </c>
      <c r="I6757" t="str">
        <f>VLOOKUP($A6757&amp;$C6757&amp;$B6757,Mapping!$C:$G,4,0)</f>
        <v>LISTERINE</v>
      </c>
      <c r="J6757" t="str">
        <f t="shared" si="106"/>
        <v>LISTERINE</v>
      </c>
      <c r="K6757" t="str">
        <f>VLOOKUP($A6757&amp;$C6757&amp;$B6757,Mapping!$C:$G,5,0)</f>
        <v>Oral &amp; Topical</v>
      </c>
      <c r="L6757" t="str">
        <f>VLOOKUP(J6757&amp;H6757,Mapping!J:K,2,0)</f>
        <v>Listerine</v>
      </c>
      <c r="M6757" t="str">
        <f>IF(OR(I6757="PIZ BUIN",I6757="LISTERINE"),VLOOKUP(E6757,MAPEO!C:D,2,0)&amp;" "&amp;H6757,VLOOKUP(E6757,MAPEO!C:D,2,0))</f>
        <v>Listerine Mass</v>
      </c>
      <c r="N6757" t="str">
        <f>VLOOKUP(F6757,MD!A:B,2,0)</f>
        <v>YTD 2016</v>
      </c>
    </row>
    <row r="6758" spans="1:14">
      <c r="A6758" t="s">
        <v>133</v>
      </c>
      <c r="B6758" t="s">
        <v>1</v>
      </c>
      <c r="C6758" t="s">
        <v>207</v>
      </c>
      <c r="D6758" t="s">
        <v>207</v>
      </c>
      <c r="E6758" t="s">
        <v>619</v>
      </c>
      <c r="F6758" t="s">
        <v>121</v>
      </c>
      <c r="G6758" s="3">
        <v>23591.77</v>
      </c>
      <c r="H6758" s="3" t="str">
        <f>VLOOKUP($A6758&amp;$C6758&amp;$B6758,Mapping!$C:$G,3,0)</f>
        <v>Mass</v>
      </c>
      <c r="I6758" t="str">
        <f>VLOOKUP($A6758&amp;$C6758&amp;$B6758,Mapping!$C:$G,4,0)</f>
        <v>LISTERINE</v>
      </c>
      <c r="J6758" t="str">
        <f t="shared" si="106"/>
        <v>LISTERINE</v>
      </c>
      <c r="K6758" t="str">
        <f>VLOOKUP($A6758&amp;$C6758&amp;$B6758,Mapping!$C:$G,5,0)</f>
        <v>Oral &amp; Topical</v>
      </c>
      <c r="L6758" t="str">
        <f>VLOOKUP(J6758&amp;H6758,Mapping!J:K,2,0)</f>
        <v>Listerine</v>
      </c>
      <c r="M6758" t="str">
        <f>IF(OR(I6758="PIZ BUIN",I6758="LISTERINE"),VLOOKUP(E6758,MAPEO!C:D,2,0)&amp;" "&amp;H6758,VLOOKUP(E6758,MAPEO!C:D,2,0))</f>
        <v>Listerine Mass</v>
      </c>
      <c r="N6758" t="str">
        <f>VLOOKUP(F6758,MD!A:B,2,0)</f>
        <v>YTD 2016</v>
      </c>
    </row>
    <row r="6759" spans="1:14">
      <c r="A6759" t="s">
        <v>133</v>
      </c>
      <c r="B6759" t="s">
        <v>1</v>
      </c>
      <c r="C6759" t="s">
        <v>207</v>
      </c>
      <c r="D6759" t="s">
        <v>207</v>
      </c>
      <c r="E6759" t="s">
        <v>620</v>
      </c>
      <c r="F6759" t="s">
        <v>121</v>
      </c>
      <c r="G6759" s="3">
        <v>8693.82</v>
      </c>
      <c r="H6759" s="3" t="str">
        <f>VLOOKUP($A6759&amp;$C6759&amp;$B6759,Mapping!$C:$G,3,0)</f>
        <v>Mass</v>
      </c>
      <c r="I6759" t="str">
        <f>VLOOKUP($A6759&amp;$C6759&amp;$B6759,Mapping!$C:$G,4,0)</f>
        <v>LISTERINE</v>
      </c>
      <c r="J6759" t="str">
        <f t="shared" si="106"/>
        <v>LISTERINE</v>
      </c>
      <c r="K6759" t="str">
        <f>VLOOKUP($A6759&amp;$C6759&amp;$B6759,Mapping!$C:$G,5,0)</f>
        <v>Oral &amp; Topical</v>
      </c>
      <c r="L6759" t="str">
        <f>VLOOKUP(J6759&amp;H6759,Mapping!J:K,2,0)</f>
        <v>Listerine</v>
      </c>
      <c r="M6759" t="str">
        <f>IF(OR(I6759="PIZ BUIN",I6759="LISTERINE"),VLOOKUP(E6759,MAPEO!C:D,2,0)&amp;" "&amp;H6759,VLOOKUP(E6759,MAPEO!C:D,2,0))</f>
        <v>Listerine Mass</v>
      </c>
      <c r="N6759" t="str">
        <f>VLOOKUP(F6759,MD!A:B,2,0)</f>
        <v>YTD 2016</v>
      </c>
    </row>
    <row r="6760" spans="1:14">
      <c r="A6760" t="s">
        <v>133</v>
      </c>
      <c r="B6760" t="s">
        <v>1</v>
      </c>
      <c r="C6760" t="s">
        <v>207</v>
      </c>
      <c r="D6760" t="s">
        <v>207</v>
      </c>
      <c r="E6760" t="s">
        <v>621</v>
      </c>
      <c r="F6760" t="s">
        <v>121</v>
      </c>
      <c r="G6760" s="3">
        <v>840922.04</v>
      </c>
      <c r="H6760" s="3" t="str">
        <f>VLOOKUP($A6760&amp;$C6760&amp;$B6760,Mapping!$C:$G,3,0)</f>
        <v>Mass</v>
      </c>
      <c r="I6760" t="str">
        <f>VLOOKUP($A6760&amp;$C6760&amp;$B6760,Mapping!$C:$G,4,0)</f>
        <v>LISTERINE</v>
      </c>
      <c r="J6760" t="str">
        <f t="shared" si="106"/>
        <v>LISTERINE</v>
      </c>
      <c r="K6760" t="str">
        <f>VLOOKUP($A6760&amp;$C6760&amp;$B6760,Mapping!$C:$G,5,0)</f>
        <v>Oral &amp; Topical</v>
      </c>
      <c r="L6760" t="str">
        <f>VLOOKUP(J6760&amp;H6760,Mapping!J:K,2,0)</f>
        <v>Listerine</v>
      </c>
      <c r="M6760" t="str">
        <f>IF(OR(I6760="PIZ BUIN",I6760="LISTERINE"),VLOOKUP(E6760,MAPEO!C:D,2,0)&amp;" "&amp;H6760,VLOOKUP(E6760,MAPEO!C:D,2,0))</f>
        <v>Listerine Mass</v>
      </c>
      <c r="N6760" t="str">
        <f>VLOOKUP(F6760,MD!A:B,2,0)</f>
        <v>YTD 2016</v>
      </c>
    </row>
    <row r="6761" spans="1:14">
      <c r="A6761" t="s">
        <v>133</v>
      </c>
      <c r="B6761" t="s">
        <v>1</v>
      </c>
      <c r="C6761" t="s">
        <v>207</v>
      </c>
      <c r="D6761" t="s">
        <v>207</v>
      </c>
      <c r="E6761" t="s">
        <v>622</v>
      </c>
      <c r="F6761" t="s">
        <v>121</v>
      </c>
      <c r="G6761" s="3">
        <v>185765.08</v>
      </c>
      <c r="H6761" s="3" t="str">
        <f>VLOOKUP($A6761&amp;$C6761&amp;$B6761,Mapping!$C:$G,3,0)</f>
        <v>Mass</v>
      </c>
      <c r="I6761" t="str">
        <f>VLOOKUP($A6761&amp;$C6761&amp;$B6761,Mapping!$C:$G,4,0)</f>
        <v>LISTERINE</v>
      </c>
      <c r="J6761" t="str">
        <f t="shared" si="106"/>
        <v>LISTERINE</v>
      </c>
      <c r="K6761" t="str">
        <f>VLOOKUP($A6761&amp;$C6761&amp;$B6761,Mapping!$C:$G,5,0)</f>
        <v>Oral &amp; Topical</v>
      </c>
      <c r="L6761" t="str">
        <f>VLOOKUP(J6761&amp;H6761,Mapping!J:K,2,0)</f>
        <v>Listerine</v>
      </c>
      <c r="M6761" t="str">
        <f>IF(OR(I6761="PIZ BUIN",I6761="LISTERINE"),VLOOKUP(E6761,MAPEO!C:D,2,0)&amp;" "&amp;H6761,VLOOKUP(E6761,MAPEO!C:D,2,0))</f>
        <v>Listerine Mass</v>
      </c>
      <c r="N6761" t="str">
        <f>VLOOKUP(F6761,MD!A:B,2,0)</f>
        <v>YTD 2016</v>
      </c>
    </row>
    <row r="6762" spans="1:14">
      <c r="A6762" t="s">
        <v>133</v>
      </c>
      <c r="B6762" t="s">
        <v>1</v>
      </c>
      <c r="C6762" t="s">
        <v>207</v>
      </c>
      <c r="D6762" t="s">
        <v>207</v>
      </c>
      <c r="E6762" t="s">
        <v>623</v>
      </c>
      <c r="F6762" t="s">
        <v>121</v>
      </c>
      <c r="G6762" s="3">
        <v>3142.76</v>
      </c>
      <c r="H6762" s="3" t="str">
        <f>VLOOKUP($A6762&amp;$C6762&amp;$B6762,Mapping!$C:$G,3,0)</f>
        <v>Mass</v>
      </c>
      <c r="I6762" t="str">
        <f>VLOOKUP($A6762&amp;$C6762&amp;$B6762,Mapping!$C:$G,4,0)</f>
        <v>LISTERINE</v>
      </c>
      <c r="J6762" t="str">
        <f t="shared" si="106"/>
        <v>LISTERINE</v>
      </c>
      <c r="K6762" t="str">
        <f>VLOOKUP($A6762&amp;$C6762&amp;$B6762,Mapping!$C:$G,5,0)</f>
        <v>Oral &amp; Topical</v>
      </c>
      <c r="L6762" t="str">
        <f>VLOOKUP(J6762&amp;H6762,Mapping!J:K,2,0)</f>
        <v>Listerine</v>
      </c>
      <c r="M6762" t="str">
        <f>IF(OR(I6762="PIZ BUIN",I6762="LISTERINE"),VLOOKUP(E6762,MAPEO!C:D,2,0)&amp;" "&amp;H6762,VLOOKUP(E6762,MAPEO!C:D,2,0))</f>
        <v>Listerine Mass</v>
      </c>
      <c r="N6762" t="str">
        <f>VLOOKUP(F6762,MD!A:B,2,0)</f>
        <v>YTD 2016</v>
      </c>
    </row>
    <row r="6763" spans="1:14">
      <c r="A6763" t="s">
        <v>133</v>
      </c>
      <c r="B6763" t="s">
        <v>1</v>
      </c>
      <c r="C6763" t="s">
        <v>207</v>
      </c>
      <c r="D6763" t="s">
        <v>207</v>
      </c>
      <c r="E6763" t="s">
        <v>624</v>
      </c>
      <c r="F6763" t="s">
        <v>121</v>
      </c>
      <c r="G6763" s="3">
        <v>19937.14</v>
      </c>
      <c r="H6763" s="3" t="str">
        <f>VLOOKUP($A6763&amp;$C6763&amp;$B6763,Mapping!$C:$G,3,0)</f>
        <v>Mass</v>
      </c>
      <c r="I6763" t="str">
        <f>VLOOKUP($A6763&amp;$C6763&amp;$B6763,Mapping!$C:$G,4,0)</f>
        <v>LISTERINE</v>
      </c>
      <c r="J6763" t="str">
        <f t="shared" si="106"/>
        <v>LISTERINE</v>
      </c>
      <c r="K6763" t="str">
        <f>VLOOKUP($A6763&amp;$C6763&amp;$B6763,Mapping!$C:$G,5,0)</f>
        <v>Oral &amp; Topical</v>
      </c>
      <c r="L6763" t="str">
        <f>VLOOKUP(J6763&amp;H6763,Mapping!J:K,2,0)</f>
        <v>Listerine</v>
      </c>
      <c r="M6763" t="str">
        <f>IF(OR(I6763="PIZ BUIN",I6763="LISTERINE"),VLOOKUP(E6763,MAPEO!C:D,2,0)&amp;" "&amp;H6763,VLOOKUP(E6763,MAPEO!C:D,2,0))</f>
        <v>Listerine Mass</v>
      </c>
      <c r="N6763" t="str">
        <f>VLOOKUP(F6763,MD!A:B,2,0)</f>
        <v>YTD 2016</v>
      </c>
    </row>
    <row r="6764" spans="1:14">
      <c r="A6764" t="s">
        <v>133</v>
      </c>
      <c r="B6764" t="s">
        <v>1</v>
      </c>
      <c r="C6764" t="s">
        <v>207</v>
      </c>
      <c r="D6764" t="s">
        <v>207</v>
      </c>
      <c r="E6764" t="s">
        <v>625</v>
      </c>
      <c r="F6764" t="s">
        <v>121</v>
      </c>
      <c r="G6764" s="3">
        <v>245717.6</v>
      </c>
      <c r="H6764" s="3" t="str">
        <f>VLOOKUP($A6764&amp;$C6764&amp;$B6764,Mapping!$C:$G,3,0)</f>
        <v>Mass</v>
      </c>
      <c r="I6764" t="str">
        <f>VLOOKUP($A6764&amp;$C6764&amp;$B6764,Mapping!$C:$G,4,0)</f>
        <v>LISTERINE</v>
      </c>
      <c r="J6764" t="str">
        <f t="shared" si="106"/>
        <v>LISTERINE</v>
      </c>
      <c r="K6764" t="str">
        <f>VLOOKUP($A6764&amp;$C6764&amp;$B6764,Mapping!$C:$G,5,0)</f>
        <v>Oral &amp; Topical</v>
      </c>
      <c r="L6764" t="str">
        <f>VLOOKUP(J6764&amp;H6764,Mapping!J:K,2,0)</f>
        <v>Listerine</v>
      </c>
      <c r="M6764" t="str">
        <f>IF(OR(I6764="PIZ BUIN",I6764="LISTERINE"),VLOOKUP(E6764,MAPEO!C:D,2,0)&amp;" "&amp;H6764,VLOOKUP(E6764,MAPEO!C:D,2,0))</f>
        <v>Listerine Mass</v>
      </c>
      <c r="N6764" t="str">
        <f>VLOOKUP(F6764,MD!A:B,2,0)</f>
        <v>YTD 2016</v>
      </c>
    </row>
    <row r="6765" spans="1:14">
      <c r="A6765" t="s">
        <v>133</v>
      </c>
      <c r="B6765" t="s">
        <v>1</v>
      </c>
      <c r="C6765" t="s">
        <v>207</v>
      </c>
      <c r="D6765" t="s">
        <v>403</v>
      </c>
      <c r="E6765" t="s">
        <v>626</v>
      </c>
      <c r="F6765" t="s">
        <v>121</v>
      </c>
      <c r="G6765" s="3">
        <v>24057.29</v>
      </c>
      <c r="H6765" s="3" t="str">
        <f>VLOOKUP($A6765&amp;$C6765&amp;$B6765,Mapping!$C:$G,3,0)</f>
        <v>Mass</v>
      </c>
      <c r="I6765" t="str">
        <f>VLOOKUP($A6765&amp;$C6765&amp;$B6765,Mapping!$C:$G,4,0)</f>
        <v>LISTERINE</v>
      </c>
      <c r="J6765" t="str">
        <f t="shared" si="106"/>
        <v>LISTERINE KIDS</v>
      </c>
      <c r="K6765" t="str">
        <f>VLOOKUP($A6765&amp;$C6765&amp;$B6765,Mapping!$C:$G,5,0)</f>
        <v>Oral &amp; Topical</v>
      </c>
      <c r="L6765" t="str">
        <f>VLOOKUP(J6765&amp;H6765,Mapping!J:K,2,0)</f>
        <v>Listerine</v>
      </c>
      <c r="M6765" t="str">
        <f>IF(OR(I6765="PIZ BUIN",I6765="LISTERINE"),VLOOKUP(E6765,MAPEO!C:D,2,0)&amp;" "&amp;H6765,VLOOKUP(E6765,MAPEO!C:D,2,0))</f>
        <v>Listerine Mass</v>
      </c>
      <c r="N6765" t="str">
        <f>VLOOKUP(F6765,MD!A:B,2,0)</f>
        <v>YTD 2016</v>
      </c>
    </row>
    <row r="6766" spans="1:14">
      <c r="A6766" t="s">
        <v>133</v>
      </c>
      <c r="B6766" t="s">
        <v>1</v>
      </c>
      <c r="C6766" t="s">
        <v>229</v>
      </c>
      <c r="D6766" t="s">
        <v>404</v>
      </c>
      <c r="E6766" t="s">
        <v>627</v>
      </c>
      <c r="F6766" t="s">
        <v>121</v>
      </c>
      <c r="G6766" s="3">
        <v>15948.49</v>
      </c>
      <c r="H6766" s="3" t="str">
        <f>VLOOKUP($A6766&amp;$C6766&amp;$B6766,Mapping!$C:$G,3,0)</f>
        <v>Mass</v>
      </c>
      <c r="I6766" t="str">
        <f>VLOOKUP($A6766&amp;$C6766&amp;$B6766,Mapping!$C:$G,4,0)</f>
        <v>O.B.</v>
      </c>
      <c r="J6766" t="str">
        <f t="shared" si="106"/>
        <v>APPLICATOR TAMPONS</v>
      </c>
      <c r="K6766" t="str">
        <f>VLOOKUP($A6766&amp;$C6766&amp;$B6766,Mapping!$C:$G,5,0)</f>
        <v>Women Health</v>
      </c>
      <c r="L6766" t="str">
        <f>VLOOKUP(J6766&amp;H6766,Mapping!J:K,2,0)</f>
        <v>O.B. Applicator</v>
      </c>
      <c r="M6766" t="str">
        <f>IF(OR(I6766="PIZ BUIN",I6766="LISTERINE"),VLOOKUP(E6766,MAPEO!C:D,2,0)&amp;" "&amp;H6766,VLOOKUP(E6766,MAPEO!C:D,2,0))</f>
        <v>OB</v>
      </c>
      <c r="N6766" t="str">
        <f>VLOOKUP(F6766,MD!A:B,2,0)</f>
        <v>YTD 2016</v>
      </c>
    </row>
    <row r="6767" spans="1:14">
      <c r="A6767" t="s">
        <v>133</v>
      </c>
      <c r="B6767" t="s">
        <v>1</v>
      </c>
      <c r="C6767" t="s">
        <v>229</v>
      </c>
      <c r="D6767" t="s">
        <v>404</v>
      </c>
      <c r="E6767" t="s">
        <v>628</v>
      </c>
      <c r="F6767" t="s">
        <v>121</v>
      </c>
      <c r="G6767" s="3">
        <v>23022.35</v>
      </c>
      <c r="H6767" s="3" t="str">
        <f>VLOOKUP($A6767&amp;$C6767&amp;$B6767,Mapping!$C:$G,3,0)</f>
        <v>Mass</v>
      </c>
      <c r="I6767" t="str">
        <f>VLOOKUP($A6767&amp;$C6767&amp;$B6767,Mapping!$C:$G,4,0)</f>
        <v>O.B.</v>
      </c>
      <c r="J6767" t="str">
        <f t="shared" si="106"/>
        <v>APPLICATOR TAMPONS</v>
      </c>
      <c r="K6767" t="str">
        <f>VLOOKUP($A6767&amp;$C6767&amp;$B6767,Mapping!$C:$G,5,0)</f>
        <v>Women Health</v>
      </c>
      <c r="L6767" t="str">
        <f>VLOOKUP(J6767&amp;H6767,Mapping!J:K,2,0)</f>
        <v>O.B. Applicator</v>
      </c>
      <c r="M6767" t="str">
        <f>IF(OR(I6767="PIZ BUIN",I6767="LISTERINE"),VLOOKUP(E6767,MAPEO!C:D,2,0)&amp;" "&amp;H6767,VLOOKUP(E6767,MAPEO!C:D,2,0))</f>
        <v>OB</v>
      </c>
      <c r="N6767" t="str">
        <f>VLOOKUP(F6767,MD!A:B,2,0)</f>
        <v>YTD 2016</v>
      </c>
    </row>
    <row r="6768" spans="1:14">
      <c r="A6768" t="s">
        <v>133</v>
      </c>
      <c r="B6768" t="s">
        <v>1</v>
      </c>
      <c r="C6768" t="s">
        <v>229</v>
      </c>
      <c r="D6768" t="s">
        <v>405</v>
      </c>
      <c r="E6768" t="s">
        <v>629</v>
      </c>
      <c r="F6768" t="s">
        <v>121</v>
      </c>
      <c r="G6768" s="3">
        <v>30195.1</v>
      </c>
      <c r="H6768" s="3" t="str">
        <f>VLOOKUP($A6768&amp;$C6768&amp;$B6768,Mapping!$C:$G,3,0)</f>
        <v>Mass</v>
      </c>
      <c r="I6768" t="str">
        <f>VLOOKUP($A6768&amp;$C6768&amp;$B6768,Mapping!$C:$G,4,0)</f>
        <v>O.B.</v>
      </c>
      <c r="J6768" t="str">
        <f t="shared" si="106"/>
        <v>DIGITAL</v>
      </c>
      <c r="K6768" t="str">
        <f>VLOOKUP($A6768&amp;$C6768&amp;$B6768,Mapping!$C:$G,5,0)</f>
        <v>Women Health</v>
      </c>
      <c r="L6768" t="str">
        <f>VLOOKUP(J6768&amp;H6768,Mapping!J:K,2,0)</f>
        <v>O.B. Digital</v>
      </c>
      <c r="M6768" t="str">
        <f>IF(OR(I6768="PIZ BUIN",I6768="LISTERINE"),VLOOKUP(E6768,MAPEO!C:D,2,0)&amp;" "&amp;H6768,VLOOKUP(E6768,MAPEO!C:D,2,0))</f>
        <v>OB</v>
      </c>
      <c r="N6768" t="str">
        <f>VLOOKUP(F6768,MD!A:B,2,0)</f>
        <v>YTD 2016</v>
      </c>
    </row>
    <row r="6769" spans="1:14">
      <c r="A6769" t="s">
        <v>133</v>
      </c>
      <c r="B6769" t="s">
        <v>1</v>
      </c>
      <c r="C6769" t="s">
        <v>229</v>
      </c>
      <c r="D6769" t="s">
        <v>405</v>
      </c>
      <c r="E6769" t="s">
        <v>630</v>
      </c>
      <c r="F6769" t="s">
        <v>121</v>
      </c>
      <c r="G6769" s="3">
        <v>154248.68</v>
      </c>
      <c r="H6769" s="3" t="str">
        <f>VLOOKUP($A6769&amp;$C6769&amp;$B6769,Mapping!$C:$G,3,0)</f>
        <v>Mass</v>
      </c>
      <c r="I6769" t="str">
        <f>VLOOKUP($A6769&amp;$C6769&amp;$B6769,Mapping!$C:$G,4,0)</f>
        <v>O.B.</v>
      </c>
      <c r="J6769" t="str">
        <f t="shared" si="106"/>
        <v>DIGITAL</v>
      </c>
      <c r="K6769" t="str">
        <f>VLOOKUP($A6769&amp;$C6769&amp;$B6769,Mapping!$C:$G,5,0)</f>
        <v>Women Health</v>
      </c>
      <c r="L6769" t="str">
        <f>VLOOKUP(J6769&amp;H6769,Mapping!J:K,2,0)</f>
        <v>O.B. Digital</v>
      </c>
      <c r="M6769" t="str">
        <f>IF(OR(I6769="PIZ BUIN",I6769="LISTERINE"),VLOOKUP(E6769,MAPEO!C:D,2,0)&amp;" "&amp;H6769,VLOOKUP(E6769,MAPEO!C:D,2,0))</f>
        <v>OB</v>
      </c>
      <c r="N6769" t="str">
        <f>VLOOKUP(F6769,MD!A:B,2,0)</f>
        <v>YTD 2016</v>
      </c>
    </row>
    <row r="6770" spans="1:14">
      <c r="A6770" t="s">
        <v>133</v>
      </c>
      <c r="B6770" t="s">
        <v>1</v>
      </c>
      <c r="C6770" t="s">
        <v>229</v>
      </c>
      <c r="D6770" t="s">
        <v>405</v>
      </c>
      <c r="E6770" t="s">
        <v>631</v>
      </c>
      <c r="F6770" t="s">
        <v>121</v>
      </c>
      <c r="G6770" s="3">
        <v>172733.52</v>
      </c>
      <c r="H6770" s="3" t="str">
        <f>VLOOKUP($A6770&amp;$C6770&amp;$B6770,Mapping!$C:$G,3,0)</f>
        <v>Mass</v>
      </c>
      <c r="I6770" t="str">
        <f>VLOOKUP($A6770&amp;$C6770&amp;$B6770,Mapping!$C:$G,4,0)</f>
        <v>O.B.</v>
      </c>
      <c r="J6770" t="str">
        <f t="shared" si="106"/>
        <v>DIGITAL</v>
      </c>
      <c r="K6770" t="str">
        <f>VLOOKUP($A6770&amp;$C6770&amp;$B6770,Mapping!$C:$G,5,0)</f>
        <v>Women Health</v>
      </c>
      <c r="L6770" t="str">
        <f>VLOOKUP(J6770&amp;H6770,Mapping!J:K,2,0)</f>
        <v>O.B. Digital</v>
      </c>
      <c r="M6770" t="str">
        <f>IF(OR(I6770="PIZ BUIN",I6770="LISTERINE"),VLOOKUP(E6770,MAPEO!C:D,2,0)&amp;" "&amp;H6770,VLOOKUP(E6770,MAPEO!C:D,2,0))</f>
        <v>OB</v>
      </c>
      <c r="N6770" t="str">
        <f>VLOOKUP(F6770,MD!A:B,2,0)</f>
        <v>YTD 2016</v>
      </c>
    </row>
    <row r="6771" spans="1:14">
      <c r="A6771" t="s">
        <v>133</v>
      </c>
      <c r="B6771" t="s">
        <v>1</v>
      </c>
      <c r="C6771" t="s">
        <v>229</v>
      </c>
      <c r="D6771" t="s">
        <v>405</v>
      </c>
      <c r="E6771" t="s">
        <v>632</v>
      </c>
      <c r="F6771" t="s">
        <v>121</v>
      </c>
      <c r="G6771" s="3">
        <v>23644.05</v>
      </c>
      <c r="H6771" s="3" t="str">
        <f>VLOOKUP($A6771&amp;$C6771&amp;$B6771,Mapping!$C:$G,3,0)</f>
        <v>Mass</v>
      </c>
      <c r="I6771" t="str">
        <f>VLOOKUP($A6771&amp;$C6771&amp;$B6771,Mapping!$C:$G,4,0)</f>
        <v>O.B.</v>
      </c>
      <c r="J6771" t="str">
        <f t="shared" si="106"/>
        <v>DIGITAL</v>
      </c>
      <c r="K6771" t="str">
        <f>VLOOKUP($A6771&amp;$C6771&amp;$B6771,Mapping!$C:$G,5,0)</f>
        <v>Women Health</v>
      </c>
      <c r="L6771" t="str">
        <f>VLOOKUP(J6771&amp;H6771,Mapping!J:K,2,0)</f>
        <v>O.B. Digital</v>
      </c>
      <c r="M6771" t="str">
        <f>IF(OR(I6771="PIZ BUIN",I6771="LISTERINE"),VLOOKUP(E6771,MAPEO!C:D,2,0)&amp;" "&amp;H6771,VLOOKUP(E6771,MAPEO!C:D,2,0))</f>
        <v>OB</v>
      </c>
      <c r="N6771" t="str">
        <f>VLOOKUP(F6771,MD!A:B,2,0)</f>
        <v>YTD 2016</v>
      </c>
    </row>
    <row r="6772" spans="1:14">
      <c r="A6772" t="s">
        <v>133</v>
      </c>
      <c r="B6772" t="s">
        <v>1</v>
      </c>
      <c r="C6772" t="s">
        <v>249</v>
      </c>
      <c r="D6772" t="s">
        <v>406</v>
      </c>
      <c r="E6772" t="s">
        <v>406</v>
      </c>
      <c r="F6772" t="s">
        <v>121</v>
      </c>
      <c r="G6772" s="3">
        <v>1126.99</v>
      </c>
      <c r="H6772" s="3" t="str">
        <f>VLOOKUP($A6772&amp;$C6772&amp;$B6772,Mapping!$C:$G,3,0)</f>
        <v>Mass</v>
      </c>
      <c r="I6772" t="str">
        <f>VLOOKUP($A6772&amp;$C6772&amp;$B6772,Mapping!$C:$G,4,0)</f>
        <v>PIZ BUIN</v>
      </c>
      <c r="J6772" t="str">
        <f t="shared" si="106"/>
        <v>PIZ BUIN LIPS</v>
      </c>
      <c r="K6772" t="str">
        <f>VLOOKUP($A6772&amp;$C6772&amp;$B6772,Mapping!$C:$G,5,0)</f>
        <v>Adult Skin Care</v>
      </c>
      <c r="L6772" t="str">
        <f>VLOOKUP(J6772&amp;H6772,Mapping!J:K,2,0)</f>
        <v>Piz Buin Lip Mass</v>
      </c>
      <c r="M6772" t="str">
        <f>IF(OR(I6772="PIZ BUIN",I6772="LISTERINE"),VLOOKUP(E6772,MAPEO!C:D,2,0)&amp;" "&amp;H6772,VLOOKUP(E6772,MAPEO!C:D,2,0))</f>
        <v>Piz Buin Sun Protection Mass</v>
      </c>
      <c r="N6772" t="str">
        <f>VLOOKUP(F6772,MD!A:B,2,0)</f>
        <v>YTD 2016</v>
      </c>
    </row>
    <row r="6773" spans="1:14">
      <c r="A6773" t="s">
        <v>133</v>
      </c>
      <c r="B6773" t="s">
        <v>1</v>
      </c>
      <c r="C6773" t="s">
        <v>249</v>
      </c>
      <c r="D6773" t="s">
        <v>407</v>
      </c>
      <c r="E6773" t="s">
        <v>633</v>
      </c>
      <c r="F6773" t="s">
        <v>121</v>
      </c>
      <c r="G6773" s="3">
        <v>-229.54</v>
      </c>
      <c r="H6773" s="3" t="str">
        <f>VLOOKUP($A6773&amp;$C6773&amp;$B6773,Mapping!$C:$G,3,0)</f>
        <v>Mass</v>
      </c>
      <c r="I6773" t="str">
        <f>VLOOKUP($A6773&amp;$C6773&amp;$B6773,Mapping!$C:$G,4,0)</f>
        <v>PIZ BUIN</v>
      </c>
      <c r="J6773" t="str">
        <f t="shared" ref="J6773:J6835" si="107">IF(OR(C6773="ROC",C6773="COMPEED"),E6773,D6773)</f>
        <v>PIZ BUIN SUN</v>
      </c>
      <c r="K6773" t="str">
        <f>VLOOKUP($A6773&amp;$C6773&amp;$B6773,Mapping!$C:$G,5,0)</f>
        <v>Adult Skin Care</v>
      </c>
      <c r="L6773" t="str">
        <f>VLOOKUP(J6773&amp;H6773,Mapping!J:K,2,0)</f>
        <v>Piz Buin Sun Mass</v>
      </c>
      <c r="M6773" t="str">
        <f>IF(OR(I6773="PIZ BUIN",I6773="LISTERINE"),VLOOKUP(E6773,MAPEO!C:D,2,0)&amp;" "&amp;H6773,VLOOKUP(E6773,MAPEO!C:D,2,0))</f>
        <v>Piz Buin Sun Protection Mass</v>
      </c>
      <c r="N6773" t="str">
        <f>VLOOKUP(F6773,MD!A:B,2,0)</f>
        <v>YTD 2016</v>
      </c>
    </row>
    <row r="6774" spans="1:14">
      <c r="A6774" t="s">
        <v>133</v>
      </c>
      <c r="B6774" t="s">
        <v>1</v>
      </c>
      <c r="C6774" t="s">
        <v>249</v>
      </c>
      <c r="D6774" t="s">
        <v>407</v>
      </c>
      <c r="E6774" t="s">
        <v>634</v>
      </c>
      <c r="F6774" t="s">
        <v>121</v>
      </c>
      <c r="G6774" s="3">
        <v>2299.5</v>
      </c>
      <c r="H6774" s="3" t="str">
        <f>VLOOKUP($A6774&amp;$C6774&amp;$B6774,Mapping!$C:$G,3,0)</f>
        <v>Mass</v>
      </c>
      <c r="I6774" t="str">
        <f>VLOOKUP($A6774&amp;$C6774&amp;$B6774,Mapping!$C:$G,4,0)</f>
        <v>PIZ BUIN</v>
      </c>
      <c r="J6774" t="str">
        <f t="shared" si="107"/>
        <v>PIZ BUIN SUN</v>
      </c>
      <c r="K6774" t="str">
        <f>VLOOKUP($A6774&amp;$C6774&amp;$B6774,Mapping!$C:$G,5,0)</f>
        <v>Adult Skin Care</v>
      </c>
      <c r="L6774" t="str">
        <f>VLOOKUP(J6774&amp;H6774,Mapping!J:K,2,0)</f>
        <v>Piz Buin Sun Mass</v>
      </c>
      <c r="M6774" t="str">
        <f>IF(OR(I6774="PIZ BUIN",I6774="LISTERINE"),VLOOKUP(E6774,MAPEO!C:D,2,0)&amp;" "&amp;H6774,VLOOKUP(E6774,MAPEO!C:D,2,0))</f>
        <v>Piz Buin Sun Protection Mass</v>
      </c>
      <c r="N6774" t="str">
        <f>VLOOKUP(F6774,MD!A:B,2,0)</f>
        <v>YTD 2016</v>
      </c>
    </row>
    <row r="6775" spans="1:14">
      <c r="A6775" t="s">
        <v>133</v>
      </c>
      <c r="B6775" t="s">
        <v>1</v>
      </c>
      <c r="C6775" t="s">
        <v>249</v>
      </c>
      <c r="D6775" t="s">
        <v>407</v>
      </c>
      <c r="E6775" t="s">
        <v>635</v>
      </c>
      <c r="F6775" t="s">
        <v>121</v>
      </c>
      <c r="G6775" s="3">
        <v>-1514.73</v>
      </c>
      <c r="H6775" s="3" t="str">
        <f>VLOOKUP($A6775&amp;$C6775&amp;$B6775,Mapping!$C:$G,3,0)</f>
        <v>Mass</v>
      </c>
      <c r="I6775" t="str">
        <f>VLOOKUP($A6775&amp;$C6775&amp;$B6775,Mapping!$C:$G,4,0)</f>
        <v>PIZ BUIN</v>
      </c>
      <c r="J6775" t="str">
        <f t="shared" si="107"/>
        <v>PIZ BUIN SUN</v>
      </c>
      <c r="K6775" t="str">
        <f>VLOOKUP($A6775&amp;$C6775&amp;$B6775,Mapping!$C:$G,5,0)</f>
        <v>Adult Skin Care</v>
      </c>
      <c r="L6775" t="str">
        <f>VLOOKUP(J6775&amp;H6775,Mapping!J:K,2,0)</f>
        <v>Piz Buin Sun Mass</v>
      </c>
      <c r="M6775" t="str">
        <f>IF(OR(I6775="PIZ BUIN",I6775="LISTERINE"),VLOOKUP(E6775,MAPEO!C:D,2,0)&amp;" "&amp;H6775,VLOOKUP(E6775,MAPEO!C:D,2,0))</f>
        <v>Piz Buin Sun Protection Mass</v>
      </c>
      <c r="N6775" t="str">
        <f>VLOOKUP(F6775,MD!A:B,2,0)</f>
        <v>YTD 2016</v>
      </c>
    </row>
    <row r="6776" spans="1:14">
      <c r="A6776" t="s">
        <v>133</v>
      </c>
      <c r="B6776" t="s">
        <v>1</v>
      </c>
      <c r="C6776" t="s">
        <v>249</v>
      </c>
      <c r="D6776" t="s">
        <v>407</v>
      </c>
      <c r="E6776" t="s">
        <v>636</v>
      </c>
      <c r="F6776" t="s">
        <v>121</v>
      </c>
      <c r="G6776" s="3">
        <v>-59.25</v>
      </c>
      <c r="H6776" s="3" t="str">
        <f>VLOOKUP($A6776&amp;$C6776&amp;$B6776,Mapping!$C:$G,3,0)</f>
        <v>Mass</v>
      </c>
      <c r="I6776" t="str">
        <f>VLOOKUP($A6776&amp;$C6776&amp;$B6776,Mapping!$C:$G,4,0)</f>
        <v>PIZ BUIN</v>
      </c>
      <c r="J6776" t="str">
        <f t="shared" si="107"/>
        <v>PIZ BUIN SUN</v>
      </c>
      <c r="K6776" t="str">
        <f>VLOOKUP($A6776&amp;$C6776&amp;$B6776,Mapping!$C:$G,5,0)</f>
        <v>Adult Skin Care</v>
      </c>
      <c r="L6776" t="str">
        <f>VLOOKUP(J6776&amp;H6776,Mapping!J:K,2,0)</f>
        <v>Piz Buin Sun Mass</v>
      </c>
      <c r="M6776" t="str">
        <f>IF(OR(I6776="PIZ BUIN",I6776="LISTERINE"),VLOOKUP(E6776,MAPEO!C:D,2,0)&amp;" "&amp;H6776,VLOOKUP(E6776,MAPEO!C:D,2,0))</f>
        <v>Piz Buin Sun Protection Mass</v>
      </c>
      <c r="N6776" t="str">
        <f>VLOOKUP(F6776,MD!A:B,2,0)</f>
        <v>YTD 2016</v>
      </c>
    </row>
    <row r="6777" spans="1:14">
      <c r="A6777" t="s">
        <v>133</v>
      </c>
      <c r="B6777" t="s">
        <v>1</v>
      </c>
      <c r="C6777" t="s">
        <v>249</v>
      </c>
      <c r="D6777" t="s">
        <v>407</v>
      </c>
      <c r="E6777" t="s">
        <v>637</v>
      </c>
      <c r="F6777" t="s">
        <v>121</v>
      </c>
      <c r="G6777" s="3">
        <v>1325.43</v>
      </c>
      <c r="H6777" s="3" t="str">
        <f>VLOOKUP($A6777&amp;$C6777&amp;$B6777,Mapping!$C:$G,3,0)</f>
        <v>Mass</v>
      </c>
      <c r="I6777" t="str">
        <f>VLOOKUP($A6777&amp;$C6777&amp;$B6777,Mapping!$C:$G,4,0)</f>
        <v>PIZ BUIN</v>
      </c>
      <c r="J6777" t="str">
        <f t="shared" si="107"/>
        <v>PIZ BUIN SUN</v>
      </c>
      <c r="K6777" t="str">
        <f>VLOOKUP($A6777&amp;$C6777&amp;$B6777,Mapping!$C:$G,5,0)</f>
        <v>Adult Skin Care</v>
      </c>
      <c r="L6777" t="str">
        <f>VLOOKUP(J6777&amp;H6777,Mapping!J:K,2,0)</f>
        <v>Piz Buin Sun Mass</v>
      </c>
      <c r="M6777" t="str">
        <f>IF(OR(I6777="PIZ BUIN",I6777="LISTERINE"),VLOOKUP(E6777,MAPEO!C:D,2,0)&amp;" "&amp;H6777,VLOOKUP(E6777,MAPEO!C:D,2,0))</f>
        <v>Piz Buin Sun Protection Mass</v>
      </c>
      <c r="N6777" t="str">
        <f>VLOOKUP(F6777,MD!A:B,2,0)</f>
        <v>YTD 2016</v>
      </c>
    </row>
    <row r="6778" spans="1:14">
      <c r="A6778" t="s">
        <v>133</v>
      </c>
      <c r="B6778" t="s">
        <v>1</v>
      </c>
      <c r="C6778" t="s">
        <v>249</v>
      </c>
      <c r="D6778" t="s">
        <v>407</v>
      </c>
      <c r="E6778" t="s">
        <v>638</v>
      </c>
      <c r="F6778" t="s">
        <v>121</v>
      </c>
      <c r="G6778" s="3">
        <v>7242.88</v>
      </c>
      <c r="H6778" s="3" t="str">
        <f>VLOOKUP($A6778&amp;$C6778&amp;$B6778,Mapping!$C:$G,3,0)</f>
        <v>Mass</v>
      </c>
      <c r="I6778" t="str">
        <f>VLOOKUP($A6778&amp;$C6778&amp;$B6778,Mapping!$C:$G,4,0)</f>
        <v>PIZ BUIN</v>
      </c>
      <c r="J6778" t="str">
        <f t="shared" si="107"/>
        <v>PIZ BUIN SUN</v>
      </c>
      <c r="K6778" t="str">
        <f>VLOOKUP($A6778&amp;$C6778&amp;$B6778,Mapping!$C:$G,5,0)</f>
        <v>Adult Skin Care</v>
      </c>
      <c r="L6778" t="str">
        <f>VLOOKUP(J6778&amp;H6778,Mapping!J:K,2,0)</f>
        <v>Piz Buin Sun Mass</v>
      </c>
      <c r="M6778" t="str">
        <f>IF(OR(I6778="PIZ BUIN",I6778="LISTERINE"),VLOOKUP(E6778,MAPEO!C:D,2,0)&amp;" "&amp;H6778,VLOOKUP(E6778,MAPEO!C:D,2,0))</f>
        <v>Piz Buin Sun Protection Mass</v>
      </c>
      <c r="N6778" t="str">
        <f>VLOOKUP(F6778,MD!A:B,2,0)</f>
        <v>YTD 2016</v>
      </c>
    </row>
    <row r="6779" spans="1:14">
      <c r="A6779" t="s">
        <v>133</v>
      </c>
      <c r="B6779" t="s">
        <v>1</v>
      </c>
      <c r="C6779" t="s">
        <v>249</v>
      </c>
      <c r="D6779" t="s">
        <v>407</v>
      </c>
      <c r="E6779" t="s">
        <v>639</v>
      </c>
      <c r="F6779" t="s">
        <v>121</v>
      </c>
      <c r="G6779" s="3">
        <v>-92.49</v>
      </c>
      <c r="H6779" s="3" t="str">
        <f>VLOOKUP($A6779&amp;$C6779&amp;$B6779,Mapping!$C:$G,3,0)</f>
        <v>Mass</v>
      </c>
      <c r="I6779" t="str">
        <f>VLOOKUP($A6779&amp;$C6779&amp;$B6779,Mapping!$C:$G,4,0)</f>
        <v>PIZ BUIN</v>
      </c>
      <c r="J6779" t="str">
        <f t="shared" si="107"/>
        <v>PIZ BUIN SUN</v>
      </c>
      <c r="K6779" t="str">
        <f>VLOOKUP($A6779&amp;$C6779&amp;$B6779,Mapping!$C:$G,5,0)</f>
        <v>Adult Skin Care</v>
      </c>
      <c r="L6779" t="str">
        <f>VLOOKUP(J6779&amp;H6779,Mapping!J:K,2,0)</f>
        <v>Piz Buin Sun Mass</v>
      </c>
      <c r="M6779" t="str">
        <f>IF(OR(I6779="PIZ BUIN",I6779="LISTERINE"),VLOOKUP(E6779,MAPEO!C:D,2,0)&amp;" "&amp;H6779,VLOOKUP(E6779,MAPEO!C:D,2,0))</f>
        <v>Piz Buin Sun Protection Mass</v>
      </c>
      <c r="N6779" t="str">
        <f>VLOOKUP(F6779,MD!A:B,2,0)</f>
        <v>YTD 2016</v>
      </c>
    </row>
    <row r="6780" spans="1:14">
      <c r="A6780" t="s">
        <v>133</v>
      </c>
      <c r="B6780" t="s">
        <v>1</v>
      </c>
      <c r="C6780" t="s">
        <v>268</v>
      </c>
      <c r="D6780" t="s">
        <v>248</v>
      </c>
      <c r="E6780" t="s">
        <v>523</v>
      </c>
      <c r="F6780" t="s">
        <v>121</v>
      </c>
      <c r="G6780" s="3">
        <v>3.78</v>
      </c>
      <c r="H6780" s="3" t="str">
        <f>VLOOKUP($A6780&amp;$C6780&amp;$B6780,Mapping!$C:$G,3,0)</f>
        <v>Beauty</v>
      </c>
      <c r="I6780" t="str">
        <f>VLOOKUP($A6780&amp;$C6780&amp;$B6780,Mapping!$C:$G,4,0)</f>
        <v>ROC</v>
      </c>
      <c r="J6780" t="str">
        <f t="shared" si="107"/>
        <v>RoC Cleansers</v>
      </c>
      <c r="K6780" t="str">
        <f>VLOOKUP($A6780&amp;$C6780&amp;$B6780,Mapping!$C:$G,5,0)</f>
        <v>Adult Skin Care</v>
      </c>
      <c r="L6780" t="str">
        <f>VLOOKUP(J6780&amp;H6780,Mapping!J:K,2,0)</f>
        <v>RoC Cleansers</v>
      </c>
      <c r="M6780" t="str">
        <f>IF(OR(I6780="PIZ BUIN",I6780="LISTERINE"),VLOOKUP(E6780,MAPEO!C:D,2,0)&amp;" "&amp;H6780,VLOOKUP(E6780,MAPEO!C:D,2,0))</f>
        <v>RoC Facial Cleansers</v>
      </c>
      <c r="N6780" t="str">
        <f>VLOOKUP(F6780,MD!A:B,2,0)</f>
        <v>YTD 2016</v>
      </c>
    </row>
    <row r="6781" spans="1:14">
      <c r="A6781" t="s">
        <v>133</v>
      </c>
      <c r="B6781" t="s">
        <v>1</v>
      </c>
      <c r="C6781" t="s">
        <v>268</v>
      </c>
      <c r="D6781" t="s">
        <v>248</v>
      </c>
      <c r="E6781" t="s">
        <v>757</v>
      </c>
      <c r="F6781" t="s">
        <v>121</v>
      </c>
      <c r="G6781" s="3">
        <v>3.33</v>
      </c>
      <c r="H6781" s="3" t="str">
        <f>VLOOKUP($A6781&amp;$C6781&amp;$B6781,Mapping!$C:$G,3,0)</f>
        <v>Beauty</v>
      </c>
      <c r="I6781" t="str">
        <f>VLOOKUP($A6781&amp;$C6781&amp;$B6781,Mapping!$C:$G,4,0)</f>
        <v>ROC</v>
      </c>
      <c r="J6781" t="str">
        <f t="shared" si="107"/>
        <v>RoC Pro-Correct</v>
      </c>
      <c r="K6781" t="str">
        <f>VLOOKUP($A6781&amp;$C6781&amp;$B6781,Mapping!$C:$G,5,0)</f>
        <v>Adult Skin Care</v>
      </c>
      <c r="L6781" t="str">
        <f>VLOOKUP(J6781&amp;H6781,Mapping!J:K,2,0)</f>
        <v>ROC FACIAL ANTIEDAD</v>
      </c>
      <c r="M6781" t="str">
        <f>IF(OR(I6781="PIZ BUIN",I6781="LISTERINE"),VLOOKUP(E6781,MAPEO!C:D,2,0)&amp;" "&amp;H6781,VLOOKUP(E6781,MAPEO!C:D,2,0))</f>
        <v>RoC Facial Moisturisers</v>
      </c>
      <c r="N6781" t="str">
        <f>VLOOKUP(F6781,MD!A:B,2,0)</f>
        <v>YTD 2016</v>
      </c>
    </row>
    <row r="6782" spans="1:14">
      <c r="A6782" t="s">
        <v>133</v>
      </c>
      <c r="B6782" t="s">
        <v>1</v>
      </c>
      <c r="C6782" t="s">
        <v>268</v>
      </c>
      <c r="D6782" t="s">
        <v>248</v>
      </c>
      <c r="E6782" t="s">
        <v>758</v>
      </c>
      <c r="F6782" t="s">
        <v>121</v>
      </c>
      <c r="G6782" s="3">
        <v>3.34</v>
      </c>
      <c r="H6782" s="3" t="str">
        <f>VLOOKUP($A6782&amp;$C6782&amp;$B6782,Mapping!$C:$G,3,0)</f>
        <v>Beauty</v>
      </c>
      <c r="I6782" t="str">
        <f>VLOOKUP($A6782&amp;$C6782&amp;$B6782,Mapping!$C:$G,4,0)</f>
        <v>ROC</v>
      </c>
      <c r="J6782" t="str">
        <f t="shared" si="107"/>
        <v>RoC Pro-Define</v>
      </c>
      <c r="K6782" t="str">
        <f>VLOOKUP($A6782&amp;$C6782&amp;$B6782,Mapping!$C:$G,5,0)</f>
        <v>Adult Skin Care</v>
      </c>
      <c r="L6782" t="str">
        <f>VLOOKUP(J6782&amp;H6782,Mapping!J:K,2,0)</f>
        <v>ROC FACIAL ANTIEDAD</v>
      </c>
      <c r="M6782" t="str">
        <f>IF(OR(I6782="PIZ BUIN",I6782="LISTERINE"),VLOOKUP(E6782,MAPEO!C:D,2,0)&amp;" "&amp;H6782,VLOOKUP(E6782,MAPEO!C:D,2,0))</f>
        <v>RoC Facial Moisturisers</v>
      </c>
      <c r="N6782" t="str">
        <f>VLOOKUP(F6782,MD!A:B,2,0)</f>
        <v>YTD 2016</v>
      </c>
    </row>
    <row r="6783" spans="1:14">
      <c r="A6783" t="s">
        <v>133</v>
      </c>
      <c r="B6783" t="s">
        <v>1</v>
      </c>
      <c r="C6783" t="s">
        <v>268</v>
      </c>
      <c r="D6783" t="s">
        <v>248</v>
      </c>
      <c r="E6783" t="s">
        <v>761</v>
      </c>
      <c r="F6783" t="s">
        <v>121</v>
      </c>
      <c r="G6783" s="3">
        <v>3.54</v>
      </c>
      <c r="H6783" s="3" t="str">
        <f>VLOOKUP($A6783&amp;$C6783&amp;$B6783,Mapping!$C:$G,3,0)</f>
        <v>Beauty</v>
      </c>
      <c r="I6783" t="str">
        <f>VLOOKUP($A6783&amp;$C6783&amp;$B6783,Mapping!$C:$G,4,0)</f>
        <v>ROC</v>
      </c>
      <c r="J6783" t="str">
        <f t="shared" si="107"/>
        <v>RoC Pro-Renove</v>
      </c>
      <c r="K6783" t="str">
        <f>VLOOKUP($A6783&amp;$C6783&amp;$B6783,Mapping!$C:$G,5,0)</f>
        <v>Adult Skin Care</v>
      </c>
      <c r="L6783" t="str">
        <f>VLOOKUP(J6783&amp;H6783,Mapping!J:K,2,0)</f>
        <v>ROC FACIAL ANTIEDAD</v>
      </c>
      <c r="M6783" t="str">
        <f>IF(OR(I6783="PIZ BUIN",I6783="LISTERINE"),VLOOKUP(E6783,MAPEO!C:D,2,0)&amp;" "&amp;H6783,VLOOKUP(E6783,MAPEO!C:D,2,0))</f>
        <v>RoC Facial Moisturisers</v>
      </c>
      <c r="N6783" t="str">
        <f>VLOOKUP(F6783,MD!A:B,2,0)</f>
        <v>YTD 2016</v>
      </c>
    </row>
    <row r="6784" spans="1:14">
      <c r="A6784" t="s">
        <v>133</v>
      </c>
      <c r="B6784" t="s">
        <v>1</v>
      </c>
      <c r="C6784" t="s">
        <v>268</v>
      </c>
      <c r="D6784" t="s">
        <v>248</v>
      </c>
      <c r="E6784" t="s">
        <v>762</v>
      </c>
      <c r="F6784" t="s">
        <v>121</v>
      </c>
      <c r="G6784" s="3">
        <v>5.09</v>
      </c>
      <c r="H6784" s="3" t="str">
        <f>VLOOKUP($A6784&amp;$C6784&amp;$B6784,Mapping!$C:$G,3,0)</f>
        <v>Beauty</v>
      </c>
      <c r="I6784" t="str">
        <f>VLOOKUP($A6784&amp;$C6784&amp;$B6784,Mapping!$C:$G,4,0)</f>
        <v>ROC</v>
      </c>
      <c r="J6784" t="str">
        <f t="shared" si="107"/>
        <v>RoC Pro-Sublime</v>
      </c>
      <c r="K6784" t="str">
        <f>VLOOKUP($A6784&amp;$C6784&amp;$B6784,Mapping!$C:$G,5,0)</f>
        <v>Adult Skin Care</v>
      </c>
      <c r="L6784" t="str">
        <f>VLOOKUP(J6784&amp;H6784,Mapping!J:K,2,0)</f>
        <v>ROC FACIAL ANTIEDAD</v>
      </c>
      <c r="M6784" t="str">
        <f>IF(OR(I6784="PIZ BUIN",I6784="LISTERINE"),VLOOKUP(E6784,MAPEO!C:D,2,0)&amp;" "&amp;H6784,VLOOKUP(E6784,MAPEO!C:D,2,0))</f>
        <v>RoC Facial Moisturisers</v>
      </c>
      <c r="N6784" t="str">
        <f>VLOOKUP(F6784,MD!A:B,2,0)</f>
        <v>YTD 2016</v>
      </c>
    </row>
    <row r="6785" spans="1:14">
      <c r="A6785" t="s">
        <v>133</v>
      </c>
      <c r="B6785" t="s">
        <v>1</v>
      </c>
      <c r="C6785" t="s">
        <v>268</v>
      </c>
      <c r="D6785" t="s">
        <v>458</v>
      </c>
      <c r="E6785" t="s">
        <v>771</v>
      </c>
      <c r="F6785" t="s">
        <v>121</v>
      </c>
      <c r="G6785" s="3">
        <v>2.11</v>
      </c>
      <c r="H6785" s="3" t="str">
        <f>VLOOKUP($A6785&amp;$C6785&amp;$B6785,Mapping!$C:$G,3,0)</f>
        <v>Beauty</v>
      </c>
      <c r="I6785" t="str">
        <f>VLOOKUP($A6785&amp;$C6785&amp;$B6785,Mapping!$C:$G,4,0)</f>
        <v>ROC</v>
      </c>
      <c r="J6785" t="str">
        <f t="shared" si="107"/>
        <v>RoC Sun Care BODY</v>
      </c>
      <c r="K6785" t="str">
        <f>VLOOKUP($A6785&amp;$C6785&amp;$B6785,Mapping!$C:$G,5,0)</f>
        <v>Adult Skin Care</v>
      </c>
      <c r="L6785" t="str">
        <f>VLOOKUP(J6785&amp;H6785,Mapping!J:K,2,0)</f>
        <v>ROC SUN CARE</v>
      </c>
      <c r="M6785" t="str">
        <f>IF(OR(I6785="PIZ BUIN",I6785="LISTERINE"),VLOOKUP(E6785,MAPEO!C:D,2,0)&amp;" "&amp;H6785,VLOOKUP(E6785,MAPEO!C:D,2,0))</f>
        <v>RoC Sun Protection</v>
      </c>
      <c r="N6785" t="str">
        <f>VLOOKUP(F6785,MD!A:B,2,0)</f>
        <v>YTD 2016</v>
      </c>
    </row>
    <row r="6786" spans="1:14">
      <c r="A6786" t="s">
        <v>133</v>
      </c>
      <c r="B6786" t="s">
        <v>0</v>
      </c>
      <c r="C6786" t="s">
        <v>134</v>
      </c>
      <c r="D6786" t="s">
        <v>409</v>
      </c>
      <c r="E6786" t="s">
        <v>409</v>
      </c>
      <c r="F6786" t="s">
        <v>121</v>
      </c>
      <c r="G6786" s="3">
        <v>45201.97</v>
      </c>
      <c r="H6786" s="3" t="str">
        <f>VLOOKUP($A6786&amp;$C6786&amp;$B6786,Mapping!$C:$G,3,0)</f>
        <v>PHARMA</v>
      </c>
      <c r="I6786" t="str">
        <f>VLOOKUP($A6786&amp;$C6786&amp;$B6786,Mapping!$C:$G,4,0)</f>
        <v>Other OTC</v>
      </c>
      <c r="J6786" t="str">
        <f t="shared" si="107"/>
        <v>ALLERGY COLIRIO</v>
      </c>
      <c r="K6786" t="str">
        <f>VLOOKUP($A6786&amp;$C6786&amp;$B6786,Mapping!$C:$G,5,0)</f>
        <v>OTC</v>
      </c>
      <c r="L6786" t="str">
        <f>VLOOKUP(J6786&amp;H6786,Mapping!J:K,2,0)</f>
        <v>Alergia</v>
      </c>
      <c r="M6786" t="str">
        <f>IF(OR(I6786="PIZ BUIN",I6786="LISTERINE"),VLOOKUP(E6786,MAPEO!C:D,2,0)&amp;" "&amp;H6786,VLOOKUP(E6786,MAPEO!C:D,2,0))</f>
        <v>Reactine</v>
      </c>
      <c r="N6786" t="str">
        <f>VLOOKUP(F6786,MD!A:B,2,0)</f>
        <v>YTD 2016</v>
      </c>
    </row>
    <row r="6787" spans="1:14">
      <c r="A6787" t="s">
        <v>133</v>
      </c>
      <c r="B6787" t="s">
        <v>0</v>
      </c>
      <c r="C6787" t="s">
        <v>134</v>
      </c>
      <c r="D6787" t="s">
        <v>411</v>
      </c>
      <c r="E6787" t="s">
        <v>411</v>
      </c>
      <c r="F6787" t="s">
        <v>121</v>
      </c>
      <c r="G6787" s="3">
        <v>16810.86</v>
      </c>
      <c r="H6787" s="3" t="str">
        <f>VLOOKUP($A6787&amp;$C6787&amp;$B6787,Mapping!$C:$G,3,0)</f>
        <v>PHARMA</v>
      </c>
      <c r="I6787" t="str">
        <f>VLOOKUP($A6787&amp;$C6787&amp;$B6787,Mapping!$C:$G,4,0)</f>
        <v>Other OTC</v>
      </c>
      <c r="J6787" t="str">
        <f t="shared" si="107"/>
        <v>ALLERGY SPRAY</v>
      </c>
      <c r="K6787" t="str">
        <f>VLOOKUP($A6787&amp;$C6787&amp;$B6787,Mapping!$C:$G,5,0)</f>
        <v>OTC</v>
      </c>
      <c r="L6787" t="str">
        <f>VLOOKUP(J6787&amp;H6787,Mapping!J:K,2,0)</f>
        <v>Alergia</v>
      </c>
      <c r="M6787" t="str">
        <f>IF(OR(I6787="PIZ BUIN",I6787="LISTERINE"),VLOOKUP(E6787,MAPEO!C:D,2,0)&amp;" "&amp;H6787,VLOOKUP(E6787,MAPEO!C:D,2,0))</f>
        <v>Reactine</v>
      </c>
      <c r="N6787" t="str">
        <f>VLOOKUP(F6787,MD!A:B,2,0)</f>
        <v>YTD 2016</v>
      </c>
    </row>
    <row r="6788" spans="1:14">
      <c r="A6788" t="s">
        <v>133</v>
      </c>
      <c r="B6788" t="s">
        <v>0</v>
      </c>
      <c r="C6788" t="s">
        <v>134</v>
      </c>
      <c r="D6788" t="s">
        <v>412</v>
      </c>
      <c r="E6788" t="s">
        <v>643</v>
      </c>
      <c r="F6788" t="s">
        <v>121</v>
      </c>
      <c r="G6788" s="3">
        <v>222559.54</v>
      </c>
      <c r="H6788" s="3" t="str">
        <f>VLOOKUP($A6788&amp;$C6788&amp;$B6788,Mapping!$C:$G,3,0)</f>
        <v>PHARMA</v>
      </c>
      <c r="I6788" t="str">
        <f>VLOOKUP($A6788&amp;$C6788&amp;$B6788,Mapping!$C:$G,4,0)</f>
        <v>Other OTC</v>
      </c>
      <c r="J6788" t="str">
        <f t="shared" si="107"/>
        <v>ALLERGY TABS</v>
      </c>
      <c r="K6788" t="str">
        <f>VLOOKUP($A6788&amp;$C6788&amp;$B6788,Mapping!$C:$G,5,0)</f>
        <v>OTC</v>
      </c>
      <c r="L6788" t="str">
        <f>VLOOKUP(J6788&amp;H6788,Mapping!J:K,2,0)</f>
        <v>Alergia</v>
      </c>
      <c r="M6788" t="str">
        <f>IF(OR(I6788="PIZ BUIN",I6788="LISTERINE"),VLOOKUP(E6788,MAPEO!C:D,2,0)&amp;" "&amp;H6788,VLOOKUP(E6788,MAPEO!C:D,2,0))</f>
        <v>Reactine</v>
      </c>
      <c r="N6788" t="str">
        <f>VLOOKUP(F6788,MD!A:B,2,0)</f>
        <v>YTD 2016</v>
      </c>
    </row>
    <row r="6789" spans="1:14">
      <c r="A6789" t="s">
        <v>133</v>
      </c>
      <c r="B6789" t="s">
        <v>0</v>
      </c>
      <c r="C6789" t="s">
        <v>139</v>
      </c>
      <c r="D6789" t="s">
        <v>413</v>
      </c>
      <c r="E6789" t="s">
        <v>413</v>
      </c>
      <c r="F6789" t="s">
        <v>121</v>
      </c>
      <c r="G6789" s="3">
        <v>-34.65</v>
      </c>
      <c r="H6789" s="3" t="str">
        <f>VLOOKUP($A6789&amp;$C6789&amp;$B6789,Mapping!$C:$G,3,0)</f>
        <v>Beauty</v>
      </c>
      <c r="I6789" t="str">
        <f>VLOOKUP($A6789&amp;$C6789&amp;$B6789,Mapping!$C:$G,4,0)</f>
        <v>AVEENO</v>
      </c>
      <c r="J6789" t="str">
        <f t="shared" si="107"/>
        <v>AVEENO ADULT</v>
      </c>
      <c r="K6789" t="str">
        <f>VLOOKUP($A6789&amp;$C6789&amp;$B6789,Mapping!$C:$G,5,0)</f>
        <v>Adult Skin Care</v>
      </c>
      <c r="L6789" t="str">
        <f>VLOOKUP(J6789&amp;H6789,Mapping!J:K,2,0)</f>
        <v>Aveeno</v>
      </c>
      <c r="M6789" t="str">
        <f>IF(OR(I6789="PIZ BUIN",I6789="LISTERINE"),VLOOKUP(E6789,MAPEO!C:D,2,0)&amp;" "&amp;H6789,VLOOKUP(E6789,MAPEO!C:D,2,0))</f>
        <v>Aveeno</v>
      </c>
      <c r="N6789" t="str">
        <f>VLOOKUP(F6789,MD!A:B,2,0)</f>
        <v>YTD 2016</v>
      </c>
    </row>
    <row r="6790" spans="1:14">
      <c r="A6790" t="s">
        <v>133</v>
      </c>
      <c r="B6790" t="s">
        <v>0</v>
      </c>
      <c r="C6790" t="s">
        <v>139</v>
      </c>
      <c r="D6790" t="s">
        <v>414</v>
      </c>
      <c r="E6790" t="s">
        <v>414</v>
      </c>
      <c r="F6790" t="s">
        <v>121</v>
      </c>
      <c r="G6790" s="3">
        <v>-44.59</v>
      </c>
      <c r="H6790" s="3" t="str">
        <f>VLOOKUP($A6790&amp;$C6790&amp;$B6790,Mapping!$C:$G,3,0)</f>
        <v>Beauty</v>
      </c>
      <c r="I6790" t="str">
        <f>VLOOKUP($A6790&amp;$C6790&amp;$B6790,Mapping!$C:$G,4,0)</f>
        <v>AVEENO</v>
      </c>
      <c r="J6790" t="str">
        <f t="shared" si="107"/>
        <v>AVEENO BABY</v>
      </c>
      <c r="K6790" t="str">
        <f>VLOOKUP($A6790&amp;$C6790&amp;$B6790,Mapping!$C:$G,5,0)</f>
        <v>Adult Skin Care</v>
      </c>
      <c r="L6790" t="str">
        <f>VLOOKUP(J6790&amp;H6790,Mapping!J:K,2,0)</f>
        <v>Aveeno</v>
      </c>
      <c r="M6790" t="str">
        <f>IF(OR(I6790="PIZ BUIN",I6790="LISTERINE"),VLOOKUP(E6790,MAPEO!C:D,2,0)&amp;" "&amp;H6790,VLOOKUP(E6790,MAPEO!C:D,2,0))</f>
        <v>Aveeno</v>
      </c>
      <c r="N6790" t="str">
        <f>VLOOKUP(F6790,MD!A:B,2,0)</f>
        <v>YTD 2016</v>
      </c>
    </row>
    <row r="6791" spans="1:14">
      <c r="A6791" t="s">
        <v>133</v>
      </c>
      <c r="B6791" t="s">
        <v>0</v>
      </c>
      <c r="C6791" t="s">
        <v>144</v>
      </c>
      <c r="D6791" t="s">
        <v>415</v>
      </c>
      <c r="E6791" t="s">
        <v>415</v>
      </c>
      <c r="F6791" t="s">
        <v>121</v>
      </c>
      <c r="G6791" s="3">
        <v>-2975.35</v>
      </c>
      <c r="H6791" s="3" t="str">
        <f>VLOOKUP($A6791&amp;$C6791&amp;$B6791,Mapping!$C:$G,3,0)</f>
        <v>PHARMA</v>
      </c>
      <c r="I6791" t="str">
        <f>VLOOKUP($A6791&amp;$C6791&amp;$B6791,Mapping!$C:$G,4,0)</f>
        <v>BE-TOTAL</v>
      </c>
      <c r="J6791" t="str">
        <f t="shared" si="107"/>
        <v>BE-TOTAL ADULTO</v>
      </c>
      <c r="K6791" t="str">
        <f>VLOOKUP($A6791&amp;$C6791&amp;$B6791,Mapping!$C:$G,5,0)</f>
        <v>OTC</v>
      </c>
      <c r="L6791" t="str">
        <f>VLOOKUP(J6791&amp;H6791,Mapping!J:K,2,0)</f>
        <v>Be Total</v>
      </c>
      <c r="M6791" t="str">
        <f>IF(OR(I6791="PIZ BUIN",I6791="LISTERINE"),VLOOKUP(E6791,MAPEO!C:D,2,0)&amp;" "&amp;H6791,VLOOKUP(E6791,MAPEO!C:D,2,0))</f>
        <v>Be total</v>
      </c>
      <c r="N6791" t="str">
        <f>VLOOKUP(F6791,MD!A:B,2,0)</f>
        <v>YTD 2016</v>
      </c>
    </row>
    <row r="6792" spans="1:14">
      <c r="A6792" t="s">
        <v>133</v>
      </c>
      <c r="B6792" t="s">
        <v>0</v>
      </c>
      <c r="C6792" t="s">
        <v>144</v>
      </c>
      <c r="D6792" t="s">
        <v>417</v>
      </c>
      <c r="E6792" t="s">
        <v>417</v>
      </c>
      <c r="F6792" t="s">
        <v>121</v>
      </c>
      <c r="G6792" s="3">
        <v>-812.05</v>
      </c>
      <c r="H6792" s="3" t="str">
        <f>VLOOKUP($A6792&amp;$C6792&amp;$B6792,Mapping!$C:$G,3,0)</f>
        <v>PHARMA</v>
      </c>
      <c r="I6792" t="str">
        <f>VLOOKUP($A6792&amp;$C6792&amp;$B6792,Mapping!$C:$G,4,0)</f>
        <v>BE-TOTAL</v>
      </c>
      <c r="J6792" t="str">
        <f t="shared" si="107"/>
        <v>BE-TOTAL KIDS</v>
      </c>
      <c r="K6792" t="str">
        <f>VLOOKUP($A6792&amp;$C6792&amp;$B6792,Mapping!$C:$G,5,0)</f>
        <v>OTC</v>
      </c>
      <c r="L6792" t="str">
        <f>VLOOKUP(J6792&amp;H6792,Mapping!J:K,2,0)</f>
        <v>Be Total</v>
      </c>
      <c r="M6792" t="str">
        <f>IF(OR(I6792="PIZ BUIN",I6792="LISTERINE"),VLOOKUP(E6792,MAPEO!C:D,2,0)&amp;" "&amp;H6792,VLOOKUP(E6792,MAPEO!C:D,2,0))</f>
        <v>Be total</v>
      </c>
      <c r="N6792" t="str">
        <f>VLOOKUP(F6792,MD!A:B,2,0)</f>
        <v>YTD 2016</v>
      </c>
    </row>
    <row r="6793" spans="1:14">
      <c r="A6793" t="s">
        <v>133</v>
      </c>
      <c r="B6793" t="s">
        <v>0</v>
      </c>
      <c r="C6793" t="s">
        <v>147</v>
      </c>
      <c r="D6793" t="s">
        <v>382</v>
      </c>
      <c r="E6793" t="s">
        <v>382</v>
      </c>
      <c r="F6793" t="s">
        <v>121</v>
      </c>
      <c r="G6793" s="3">
        <v>192.96</v>
      </c>
      <c r="H6793" s="3" t="str">
        <f>VLOOKUP($A6793&amp;$C6793&amp;$B6793,Mapping!$C:$G,3,0)</f>
        <v>PHARMA</v>
      </c>
      <c r="I6793" t="str">
        <f>VLOOKUP($A6793&amp;$C6793&amp;$B6793,Mapping!$C:$G,4,0)</f>
        <v>CAREFREE</v>
      </c>
      <c r="J6793" t="str">
        <f t="shared" si="107"/>
        <v>CAREFREE P.S.</v>
      </c>
      <c r="K6793" t="str">
        <f>VLOOKUP($A6793&amp;$C6793&amp;$B6793,Mapping!$C:$G,5,0)</f>
        <v>Women Health</v>
      </c>
      <c r="L6793" t="str">
        <f>VLOOKUP(J6793&amp;H6793,Mapping!J:K,2,0)</f>
        <v>Carefree OTC</v>
      </c>
      <c r="M6793" t="str">
        <f>IF(OR(I6793="PIZ BUIN",I6793="LISTERINE"),VLOOKUP(E6793,MAPEO!C:D,2,0)&amp;" "&amp;H6793,VLOOKUP(E6793,MAPEO!C:D,2,0))</f>
        <v>Carefree</v>
      </c>
      <c r="N6793" t="str">
        <f>VLOOKUP(F6793,MD!A:B,2,0)</f>
        <v>YTD 2016</v>
      </c>
    </row>
    <row r="6794" spans="1:14">
      <c r="A6794" t="s">
        <v>133</v>
      </c>
      <c r="B6794" t="s">
        <v>0</v>
      </c>
      <c r="C6794" t="s">
        <v>154</v>
      </c>
      <c r="D6794" t="s">
        <v>154</v>
      </c>
      <c r="E6794" t="s">
        <v>560</v>
      </c>
      <c r="F6794" t="s">
        <v>121</v>
      </c>
      <c r="G6794" s="3">
        <v>143.04</v>
      </c>
      <c r="H6794" s="3" t="str">
        <f>VLOOKUP($A6794&amp;$C6794&amp;$B6794,Mapping!$C:$G,3,0)</f>
        <v>PHARMA</v>
      </c>
      <c r="I6794" t="str">
        <f>VLOOKUP($A6794&amp;$C6794&amp;$B6794,Mapping!$C:$G,4,0)</f>
        <v>CLEAN &amp; CLEAR</v>
      </c>
      <c r="J6794" t="str">
        <f t="shared" si="107"/>
        <v>CLEAN &amp; CLEAR</v>
      </c>
      <c r="K6794" t="str">
        <f>VLOOKUP($A6794&amp;$C6794&amp;$B6794,Mapping!$C:$G,5,0)</f>
        <v>Adult Skin Care</v>
      </c>
      <c r="L6794" t="str">
        <f>VLOOKUP(J6794&amp;H6794,Mapping!J:K,2,0)</f>
        <v>Clean &amp; Clear OTC</v>
      </c>
      <c r="M6794" t="str">
        <f>IF(OR(I6794="PIZ BUIN",I6794="LISTERINE"),VLOOKUP(E6794,MAPEO!C:D,2,0)&amp;" "&amp;H6794,VLOOKUP(E6794,MAPEO!C:D,2,0))</f>
        <v>Clean &amp; Clear</v>
      </c>
      <c r="N6794" t="str">
        <f>VLOOKUP(F6794,MD!A:B,2,0)</f>
        <v>YTD 2016</v>
      </c>
    </row>
    <row r="6795" spans="1:14">
      <c r="A6795" t="s">
        <v>133</v>
      </c>
      <c r="B6795" t="s">
        <v>0</v>
      </c>
      <c r="C6795" t="s">
        <v>159</v>
      </c>
      <c r="D6795" t="s">
        <v>418</v>
      </c>
      <c r="E6795" t="s">
        <v>418</v>
      </c>
      <c r="F6795" t="s">
        <v>121</v>
      </c>
      <c r="G6795" s="3">
        <v>-48.38</v>
      </c>
      <c r="H6795" s="3" t="str">
        <f>VLOOKUP($A6795&amp;$C6795&amp;$B6795,Mapping!$C:$G,3,0)</f>
        <v>Beauty</v>
      </c>
      <c r="I6795" t="str">
        <f>VLOOKUP($A6795&amp;$C6795&amp;$B6795,Mapping!$C:$G,4,0)</f>
        <v>COMPEED</v>
      </c>
      <c r="J6795" t="str">
        <f t="shared" si="107"/>
        <v>COMPEED BANDAGES</v>
      </c>
      <c r="K6795" t="str">
        <f>VLOOKUP($A6795&amp;$C6795&amp;$B6795,Mapping!$C:$G,5,0)</f>
        <v>Oral &amp; Topical</v>
      </c>
      <c r="L6795" t="str">
        <f>VLOOKUP(J6795&amp;H6795,Mapping!J:K,2,0)</f>
        <v>Compeed Bandages</v>
      </c>
      <c r="M6795" t="str">
        <f>IF(OR(I6795="PIZ BUIN",I6795="LISTERINE"),VLOOKUP(E6795,MAPEO!C:D,2,0)&amp;" "&amp;H6795,VLOOKUP(E6795,MAPEO!C:D,2,0))</f>
        <v>Compeed Others</v>
      </c>
      <c r="N6795" t="str">
        <f>VLOOKUP(F6795,MD!A:B,2,0)</f>
        <v>YTD 2016</v>
      </c>
    </row>
    <row r="6796" spans="1:14">
      <c r="A6796" t="s">
        <v>133</v>
      </c>
      <c r="B6796" t="s">
        <v>0</v>
      </c>
      <c r="C6796" t="s">
        <v>159</v>
      </c>
      <c r="D6796" t="s">
        <v>419</v>
      </c>
      <c r="E6796" t="s">
        <v>647</v>
      </c>
      <c r="F6796" t="s">
        <v>121</v>
      </c>
      <c r="G6796" s="3">
        <v>89619.42</v>
      </c>
      <c r="H6796" s="3" t="str">
        <f>VLOOKUP($A6796&amp;$C6796&amp;$B6796,Mapping!$C:$G,3,0)</f>
        <v>Beauty</v>
      </c>
      <c r="I6796" t="str">
        <f>VLOOKUP($A6796&amp;$C6796&amp;$B6796,Mapping!$C:$G,4,0)</f>
        <v>COMPEED</v>
      </c>
      <c r="J6796" t="str">
        <f t="shared" si="107"/>
        <v>COMPEED BLISTER EXTREME</v>
      </c>
      <c r="K6796" t="str">
        <f>VLOOKUP($A6796&amp;$C6796&amp;$B6796,Mapping!$C:$G,5,0)</f>
        <v>Oral &amp; Topical</v>
      </c>
      <c r="L6796" t="str">
        <f>VLOOKUP(J6796&amp;H6796,Mapping!J:K,2,0)</f>
        <v>Compeed Blister</v>
      </c>
      <c r="M6796" t="str">
        <f>IF(OR(I6796="PIZ BUIN",I6796="LISTERINE"),VLOOKUP(E6796,MAPEO!C:D,2,0)&amp;" "&amp;H6796,VLOOKUP(E6796,MAPEO!C:D,2,0))</f>
        <v>Compeed Blisters</v>
      </c>
      <c r="N6796" t="str">
        <f>VLOOKUP(F6796,MD!A:B,2,0)</f>
        <v>YTD 2016</v>
      </c>
    </row>
    <row r="6797" spans="1:14">
      <c r="A6797" t="s">
        <v>133</v>
      </c>
      <c r="B6797" t="s">
        <v>0</v>
      </c>
      <c r="C6797" t="s">
        <v>159</v>
      </c>
      <c r="D6797" t="s">
        <v>419</v>
      </c>
      <c r="E6797" t="s">
        <v>648</v>
      </c>
      <c r="F6797" t="s">
        <v>121</v>
      </c>
      <c r="G6797" s="3">
        <v>664212.47</v>
      </c>
      <c r="H6797" s="3" t="str">
        <f>VLOOKUP($A6797&amp;$C6797&amp;$B6797,Mapping!$C:$G,3,0)</f>
        <v>Beauty</v>
      </c>
      <c r="I6797" t="str">
        <f>VLOOKUP($A6797&amp;$C6797&amp;$B6797,Mapping!$C:$G,4,0)</f>
        <v>COMPEED</v>
      </c>
      <c r="J6797" t="str">
        <f t="shared" si="107"/>
        <v>COMPEED BLISTER MED</v>
      </c>
      <c r="K6797" t="str">
        <f>VLOOKUP($A6797&amp;$C6797&amp;$B6797,Mapping!$C:$G,5,0)</f>
        <v>Oral &amp; Topical</v>
      </c>
      <c r="L6797" t="str">
        <f>VLOOKUP(J6797&amp;H6797,Mapping!J:K,2,0)</f>
        <v>Compeed Blister</v>
      </c>
      <c r="M6797" t="str">
        <f>IF(OR(I6797="PIZ BUIN",I6797="LISTERINE"),VLOOKUP(E6797,MAPEO!C:D,2,0)&amp;" "&amp;H6797,VLOOKUP(E6797,MAPEO!C:D,2,0))</f>
        <v>Compeed Blisters</v>
      </c>
      <c r="N6797" t="str">
        <f>VLOOKUP(F6797,MD!A:B,2,0)</f>
        <v>YTD 2016</v>
      </c>
    </row>
    <row r="6798" spans="1:14">
      <c r="A6798" t="s">
        <v>133</v>
      </c>
      <c r="B6798" t="s">
        <v>0</v>
      </c>
      <c r="C6798" t="s">
        <v>159</v>
      </c>
      <c r="D6798" t="s">
        <v>419</v>
      </c>
      <c r="E6798" t="s">
        <v>649</v>
      </c>
      <c r="F6798" t="s">
        <v>121</v>
      </c>
      <c r="G6798" s="3">
        <v>-19.670000000000002</v>
      </c>
      <c r="H6798" s="3" t="str">
        <f>VLOOKUP($A6798&amp;$C6798&amp;$B6798,Mapping!$C:$G,3,0)</f>
        <v>Beauty</v>
      </c>
      <c r="I6798" t="str">
        <f>VLOOKUP($A6798&amp;$C6798&amp;$B6798,Mapping!$C:$G,4,0)</f>
        <v>COMPEED</v>
      </c>
      <c r="J6798" t="str">
        <f t="shared" si="107"/>
        <v>COMPEED BLISTER POS</v>
      </c>
      <c r="K6798" t="str">
        <f>VLOOKUP($A6798&amp;$C6798&amp;$B6798,Mapping!$C:$G,5,0)</f>
        <v>Oral &amp; Topical</v>
      </c>
      <c r="L6798" t="str">
        <f>VLOOKUP(J6798&amp;H6798,Mapping!J:K,2,0)</f>
        <v>Compeed Blister</v>
      </c>
      <c r="M6798" t="str">
        <f>IF(OR(I6798="PIZ BUIN",I6798="LISTERINE"),VLOOKUP(E6798,MAPEO!C:D,2,0)&amp;" "&amp;H6798,VLOOKUP(E6798,MAPEO!C:D,2,0))</f>
        <v>Compeed Blisters</v>
      </c>
      <c r="N6798" t="str">
        <f>VLOOKUP(F6798,MD!A:B,2,0)</f>
        <v>YTD 2016</v>
      </c>
    </row>
    <row r="6799" spans="1:14">
      <c r="A6799" t="s">
        <v>133</v>
      </c>
      <c r="B6799" t="s">
        <v>0</v>
      </c>
      <c r="C6799" t="s">
        <v>159</v>
      </c>
      <c r="D6799" t="s">
        <v>419</v>
      </c>
      <c r="E6799" t="s">
        <v>650</v>
      </c>
      <c r="F6799" t="s">
        <v>121</v>
      </c>
      <c r="G6799" s="3">
        <v>102543.77</v>
      </c>
      <c r="H6799" s="3" t="str">
        <f>VLOOKUP($A6799&amp;$C6799&amp;$B6799,Mapping!$C:$G,3,0)</f>
        <v>Beauty</v>
      </c>
      <c r="I6799" t="str">
        <f>VLOOKUP($A6799&amp;$C6799&amp;$B6799,Mapping!$C:$G,4,0)</f>
        <v>COMPEED</v>
      </c>
      <c r="J6799" t="str">
        <f t="shared" si="107"/>
        <v>COMPEED BLISTER SMALL</v>
      </c>
      <c r="K6799" t="str">
        <f>VLOOKUP($A6799&amp;$C6799&amp;$B6799,Mapping!$C:$G,5,0)</f>
        <v>Oral &amp; Topical</v>
      </c>
      <c r="L6799" t="str">
        <f>VLOOKUP(J6799&amp;H6799,Mapping!J:K,2,0)</f>
        <v>Compeed Blister</v>
      </c>
      <c r="M6799" t="str">
        <f>IF(OR(I6799="PIZ BUIN",I6799="LISTERINE"),VLOOKUP(E6799,MAPEO!C:D,2,0)&amp;" "&amp;H6799,VLOOKUP(E6799,MAPEO!C:D,2,0))</f>
        <v>Compeed Blisters</v>
      </c>
      <c r="N6799" t="str">
        <f>VLOOKUP(F6799,MD!A:B,2,0)</f>
        <v>YTD 2016</v>
      </c>
    </row>
    <row r="6800" spans="1:14">
      <c r="A6800" t="s">
        <v>133</v>
      </c>
      <c r="B6800" t="s">
        <v>0</v>
      </c>
      <c r="C6800" t="s">
        <v>159</v>
      </c>
      <c r="D6800" t="s">
        <v>419</v>
      </c>
      <c r="E6800" t="s">
        <v>651</v>
      </c>
      <c r="F6800" t="s">
        <v>121</v>
      </c>
      <c r="G6800" s="3">
        <v>175650.27</v>
      </c>
      <c r="H6800" s="3" t="str">
        <f>VLOOKUP($A6800&amp;$C6800&amp;$B6800,Mapping!$C:$G,3,0)</f>
        <v>Beauty</v>
      </c>
      <c r="I6800" t="str">
        <f>VLOOKUP($A6800&amp;$C6800&amp;$B6800,Mapping!$C:$G,4,0)</f>
        <v>COMPEED</v>
      </c>
      <c r="J6800" t="str">
        <f t="shared" si="107"/>
        <v>COMPEED BLISTER STICK</v>
      </c>
      <c r="K6800" t="str">
        <f>VLOOKUP($A6800&amp;$C6800&amp;$B6800,Mapping!$C:$G,5,0)</f>
        <v>Oral &amp; Topical</v>
      </c>
      <c r="L6800" t="str">
        <f>VLOOKUP(J6800&amp;H6800,Mapping!J:K,2,0)</f>
        <v>Compeed Blister</v>
      </c>
      <c r="M6800" t="str">
        <f>IF(OR(I6800="PIZ BUIN",I6800="LISTERINE"),VLOOKUP(E6800,MAPEO!C:D,2,0)&amp;" "&amp;H6800,VLOOKUP(E6800,MAPEO!C:D,2,0))</f>
        <v>Compeed Blisters</v>
      </c>
      <c r="N6800" t="str">
        <f>VLOOKUP(F6800,MD!A:B,2,0)</f>
        <v>YTD 2016</v>
      </c>
    </row>
    <row r="6801" spans="1:14">
      <c r="A6801" t="s">
        <v>133</v>
      </c>
      <c r="B6801" t="s">
        <v>0</v>
      </c>
      <c r="C6801" t="s">
        <v>159</v>
      </c>
      <c r="D6801" t="s">
        <v>419</v>
      </c>
      <c r="E6801" t="s">
        <v>652</v>
      </c>
      <c r="F6801" t="s">
        <v>121</v>
      </c>
      <c r="G6801" s="3">
        <v>131974.85999999999</v>
      </c>
      <c r="H6801" s="3" t="str">
        <f>VLOOKUP($A6801&amp;$C6801&amp;$B6801,Mapping!$C:$G,3,0)</f>
        <v>Beauty</v>
      </c>
      <c r="I6801" t="str">
        <f>VLOOKUP($A6801&amp;$C6801&amp;$B6801,Mapping!$C:$G,4,0)</f>
        <v>COMPEED</v>
      </c>
      <c r="J6801" t="str">
        <f t="shared" si="107"/>
        <v>COMPEED BLISTER TOES</v>
      </c>
      <c r="K6801" t="str">
        <f>VLOOKUP($A6801&amp;$C6801&amp;$B6801,Mapping!$C:$G,5,0)</f>
        <v>Oral &amp; Topical</v>
      </c>
      <c r="L6801" t="str">
        <f>VLOOKUP(J6801&amp;H6801,Mapping!J:K,2,0)</f>
        <v>Compeed Blister</v>
      </c>
      <c r="M6801" t="str">
        <f>IF(OR(I6801="PIZ BUIN",I6801="LISTERINE"),VLOOKUP(E6801,MAPEO!C:D,2,0)&amp;" "&amp;H6801,VLOOKUP(E6801,MAPEO!C:D,2,0))</f>
        <v>Compeed Blisters</v>
      </c>
      <c r="N6801" t="str">
        <f>VLOOKUP(F6801,MD!A:B,2,0)</f>
        <v>YTD 2016</v>
      </c>
    </row>
    <row r="6802" spans="1:14">
      <c r="A6802" t="s">
        <v>133</v>
      </c>
      <c r="B6802" t="s">
        <v>0</v>
      </c>
      <c r="C6802" t="s">
        <v>159</v>
      </c>
      <c r="D6802" t="s">
        <v>420</v>
      </c>
      <c r="E6802" t="s">
        <v>653</v>
      </c>
      <c r="F6802" t="s">
        <v>121</v>
      </c>
      <c r="G6802" s="3">
        <v>-112.1</v>
      </c>
      <c r="H6802" s="3" t="str">
        <f>VLOOKUP($A6802&amp;$C6802&amp;$B6802,Mapping!$C:$G,3,0)</f>
        <v>Beauty</v>
      </c>
      <c r="I6802" t="str">
        <f>VLOOKUP($A6802&amp;$C6802&amp;$B6802,Mapping!$C:$G,4,0)</f>
        <v>COMPEED</v>
      </c>
      <c r="J6802" t="str">
        <f t="shared" si="107"/>
        <v>COMPEED CORN BIG</v>
      </c>
      <c r="K6802" t="str">
        <f>VLOOKUP($A6802&amp;$C6802&amp;$B6802,Mapping!$C:$G,5,0)</f>
        <v>Oral &amp; Topical</v>
      </c>
      <c r="L6802" t="str">
        <f>VLOOKUP(J6802&amp;H6802,Mapping!J:K,2,0)</f>
        <v>Compeed Corn</v>
      </c>
      <c r="M6802" t="str">
        <f>IF(OR(I6802="PIZ BUIN",I6802="LISTERINE"),VLOOKUP(E6802,MAPEO!C:D,2,0)&amp;" "&amp;H6802,VLOOKUP(E6802,MAPEO!C:D,2,0))</f>
        <v>Compeed Corns</v>
      </c>
      <c r="N6802" t="str">
        <f>VLOOKUP(F6802,MD!A:B,2,0)</f>
        <v>YTD 2016</v>
      </c>
    </row>
    <row r="6803" spans="1:14">
      <c r="A6803" t="s">
        <v>133</v>
      </c>
      <c r="B6803" t="s">
        <v>0</v>
      </c>
      <c r="C6803" t="s">
        <v>159</v>
      </c>
      <c r="D6803" t="s">
        <v>420</v>
      </c>
      <c r="E6803" t="s">
        <v>655</v>
      </c>
      <c r="F6803" t="s">
        <v>121</v>
      </c>
      <c r="G6803" s="3">
        <v>239883.46</v>
      </c>
      <c r="H6803" s="3" t="str">
        <f>VLOOKUP($A6803&amp;$C6803&amp;$B6803,Mapping!$C:$G,3,0)</f>
        <v>Beauty</v>
      </c>
      <c r="I6803" t="str">
        <f>VLOOKUP($A6803&amp;$C6803&amp;$B6803,Mapping!$C:$G,4,0)</f>
        <v>COMPEED</v>
      </c>
      <c r="J6803" t="str">
        <f t="shared" si="107"/>
        <v>COMPEED CORN MEDIUM</v>
      </c>
      <c r="K6803" t="str">
        <f>VLOOKUP($A6803&amp;$C6803&amp;$B6803,Mapping!$C:$G,5,0)</f>
        <v>Oral &amp; Topical</v>
      </c>
      <c r="L6803" t="str">
        <f>VLOOKUP(J6803&amp;H6803,Mapping!J:K,2,0)</f>
        <v>Compeed Corn</v>
      </c>
      <c r="M6803" t="str">
        <f>IF(OR(I6803="PIZ BUIN",I6803="LISTERINE"),VLOOKUP(E6803,MAPEO!C:D,2,0)&amp;" "&amp;H6803,VLOOKUP(E6803,MAPEO!C:D,2,0))</f>
        <v>Compeed Corns</v>
      </c>
      <c r="N6803" t="str">
        <f>VLOOKUP(F6803,MD!A:B,2,0)</f>
        <v>YTD 2016</v>
      </c>
    </row>
    <row r="6804" spans="1:14">
      <c r="A6804" t="s">
        <v>133</v>
      </c>
      <c r="B6804" t="s">
        <v>0</v>
      </c>
      <c r="C6804" t="s">
        <v>159</v>
      </c>
      <c r="D6804" t="s">
        <v>420</v>
      </c>
      <c r="E6804" t="s">
        <v>656</v>
      </c>
      <c r="F6804" t="s">
        <v>121</v>
      </c>
      <c r="G6804" s="3">
        <v>27918.49</v>
      </c>
      <c r="H6804" s="3" t="str">
        <f>VLOOKUP($A6804&amp;$C6804&amp;$B6804,Mapping!$C:$G,3,0)</f>
        <v>Beauty</v>
      </c>
      <c r="I6804" t="str">
        <f>VLOOKUP($A6804&amp;$C6804&amp;$B6804,Mapping!$C:$G,4,0)</f>
        <v>COMPEED</v>
      </c>
      <c r="J6804" t="str">
        <f t="shared" si="107"/>
        <v>COMPEED CORN TOES</v>
      </c>
      <c r="K6804" t="str">
        <f>VLOOKUP($A6804&amp;$C6804&amp;$B6804,Mapping!$C:$G,5,0)</f>
        <v>Oral &amp; Topical</v>
      </c>
      <c r="L6804" t="str">
        <f>VLOOKUP(J6804&amp;H6804,Mapping!J:K,2,0)</f>
        <v>Compeed Corn</v>
      </c>
      <c r="M6804" t="str">
        <f>IF(OR(I6804="PIZ BUIN",I6804="LISTERINE"),VLOOKUP(E6804,MAPEO!C:D,2,0)&amp;" "&amp;H6804,VLOOKUP(E6804,MAPEO!C:D,2,0))</f>
        <v>Compeed Corns</v>
      </c>
      <c r="N6804" t="str">
        <f>VLOOKUP(F6804,MD!A:B,2,0)</f>
        <v>YTD 2016</v>
      </c>
    </row>
    <row r="6805" spans="1:14">
      <c r="A6805" t="s">
        <v>133</v>
      </c>
      <c r="B6805" t="s">
        <v>0</v>
      </c>
      <c r="C6805" t="s">
        <v>159</v>
      </c>
      <c r="D6805" t="s">
        <v>422</v>
      </c>
      <c r="E6805" t="s">
        <v>422</v>
      </c>
      <c r="F6805" t="s">
        <v>121</v>
      </c>
      <c r="G6805" s="3">
        <v>269336.34999999998</v>
      </c>
      <c r="H6805" s="3" t="str">
        <f>VLOOKUP($A6805&amp;$C6805&amp;$B6805,Mapping!$C:$G,3,0)</f>
        <v>Beauty</v>
      </c>
      <c r="I6805" t="str">
        <f>VLOOKUP($A6805&amp;$C6805&amp;$B6805,Mapping!$C:$G,4,0)</f>
        <v>COMPEED</v>
      </c>
      <c r="J6805" t="str">
        <f t="shared" si="107"/>
        <v>COMPEED LIP CARE</v>
      </c>
      <c r="K6805" t="str">
        <f>VLOOKUP($A6805&amp;$C6805&amp;$B6805,Mapping!$C:$G,5,0)</f>
        <v>Oral &amp; Topical</v>
      </c>
      <c r="L6805" t="str">
        <f>VLOOKUP(J6805&amp;H6805,Mapping!J:K,2,0)</f>
        <v>Compeed Lip Care</v>
      </c>
      <c r="M6805" t="str">
        <f>IF(OR(I6805="PIZ BUIN",I6805="LISTERINE"),VLOOKUP(E6805,MAPEO!C:D,2,0)&amp;" "&amp;H6805,VLOOKUP(E6805,MAPEO!C:D,2,0))</f>
        <v>Compeed Anti-viral Lip Care</v>
      </c>
      <c r="N6805" t="str">
        <f>VLOOKUP(F6805,MD!A:B,2,0)</f>
        <v>YTD 2016</v>
      </c>
    </row>
    <row r="6806" spans="1:14">
      <c r="A6806" t="s">
        <v>133</v>
      </c>
      <c r="B6806" t="s">
        <v>0</v>
      </c>
      <c r="C6806" t="s">
        <v>159</v>
      </c>
      <c r="D6806" t="s">
        <v>422</v>
      </c>
      <c r="E6806" t="s">
        <v>658</v>
      </c>
      <c r="F6806" t="s">
        <v>121</v>
      </c>
      <c r="G6806" s="3">
        <v>-222.79</v>
      </c>
      <c r="H6806" s="3" t="str">
        <f>VLOOKUP($A6806&amp;$C6806&amp;$B6806,Mapping!$C:$G,3,0)</f>
        <v>Beauty</v>
      </c>
      <c r="I6806" t="str">
        <f>VLOOKUP($A6806&amp;$C6806&amp;$B6806,Mapping!$C:$G,4,0)</f>
        <v>COMPEED</v>
      </c>
      <c r="J6806" t="str">
        <f t="shared" si="107"/>
        <v>COMPEED LIP CARE NOCHE</v>
      </c>
      <c r="K6806" t="str">
        <f>VLOOKUP($A6806&amp;$C6806&amp;$B6806,Mapping!$C:$G,5,0)</f>
        <v>Oral &amp; Topical</v>
      </c>
      <c r="L6806" t="str">
        <f>VLOOKUP(J6806&amp;H6806,Mapping!J:K,2,0)</f>
        <v>Compeed Lip Care</v>
      </c>
      <c r="M6806" t="str">
        <f>IF(OR(I6806="PIZ BUIN",I6806="LISTERINE"),VLOOKUP(E6806,MAPEO!C:D,2,0)&amp;" "&amp;H6806,VLOOKUP(E6806,MAPEO!C:D,2,0))</f>
        <v>Compeed Anti-viral Lip Care</v>
      </c>
      <c r="N6806" t="str">
        <f>VLOOKUP(F6806,MD!A:B,2,0)</f>
        <v>YTD 2016</v>
      </c>
    </row>
    <row r="6807" spans="1:14">
      <c r="A6807" t="s">
        <v>133</v>
      </c>
      <c r="B6807" t="s">
        <v>0</v>
      </c>
      <c r="C6807" t="s">
        <v>159</v>
      </c>
      <c r="D6807" t="s">
        <v>423</v>
      </c>
      <c r="E6807" t="s">
        <v>659</v>
      </c>
      <c r="F6807" t="s">
        <v>121</v>
      </c>
      <c r="G6807" s="3">
        <v>-44.76</v>
      </c>
      <c r="H6807" s="3" t="str">
        <f>VLOOKUP($A6807&amp;$C6807&amp;$B6807,Mapping!$C:$G,3,0)</f>
        <v>Beauty</v>
      </c>
      <c r="I6807" t="str">
        <f>VLOOKUP($A6807&amp;$C6807&amp;$B6807,Mapping!$C:$G,4,0)</f>
        <v>COMPEED</v>
      </c>
      <c r="J6807" t="str">
        <f t="shared" si="107"/>
        <v>COMPEED PLANTILLAS</v>
      </c>
      <c r="K6807" t="str">
        <f>VLOOKUP($A6807&amp;$C6807&amp;$B6807,Mapping!$C:$G,5,0)</f>
        <v>Oral &amp; Topical</v>
      </c>
      <c r="L6807" t="str">
        <f>VLOOKUP(J6807&amp;H6807,Mapping!J:K,2,0)</f>
        <v>Other Compeed Foot Care</v>
      </c>
      <c r="M6807" t="str">
        <f>IF(OR(I6807="PIZ BUIN",I6807="LISTERINE"),VLOOKUP(E6807,MAPEO!C:D,2,0)&amp;" "&amp;H6807,VLOOKUP(E6807,MAPEO!C:D,2,0))</f>
        <v>Compeed Others</v>
      </c>
      <c r="N6807" t="str">
        <f>VLOOKUP(F6807,MD!A:B,2,0)</f>
        <v>YTD 2016</v>
      </c>
    </row>
    <row r="6808" spans="1:14">
      <c r="A6808" t="s">
        <v>133</v>
      </c>
      <c r="B6808" t="s">
        <v>0</v>
      </c>
      <c r="C6808" t="s">
        <v>159</v>
      </c>
      <c r="D6808" t="s">
        <v>423</v>
      </c>
      <c r="E6808" t="s">
        <v>660</v>
      </c>
      <c r="F6808" t="s">
        <v>121</v>
      </c>
      <c r="G6808" s="3">
        <v>-196.29</v>
      </c>
      <c r="H6808" s="3" t="str">
        <f>VLOOKUP($A6808&amp;$C6808&amp;$B6808,Mapping!$C:$G,3,0)</f>
        <v>Beauty</v>
      </c>
      <c r="I6808" t="str">
        <f>VLOOKUP($A6808&amp;$C6808&amp;$B6808,Mapping!$C:$G,4,0)</f>
        <v>COMPEED</v>
      </c>
      <c r="J6808" t="str">
        <f t="shared" si="107"/>
        <v>CREMA PIES</v>
      </c>
      <c r="K6808" t="str">
        <f>VLOOKUP($A6808&amp;$C6808&amp;$B6808,Mapping!$C:$G,5,0)</f>
        <v>Oral &amp; Topical</v>
      </c>
      <c r="L6808" t="str">
        <f>VLOOKUP(J6808&amp;H6808,Mapping!J:K,2,0)</f>
        <v>Other Compeed Foot Care</v>
      </c>
      <c r="M6808" t="str">
        <f>IF(OR(I6808="PIZ BUIN",I6808="LISTERINE"),VLOOKUP(E6808,MAPEO!C:D,2,0)&amp;" "&amp;H6808,VLOOKUP(E6808,MAPEO!C:D,2,0))</f>
        <v>Compeed Others</v>
      </c>
      <c r="N6808" t="str">
        <f>VLOOKUP(F6808,MD!A:B,2,0)</f>
        <v>YTD 2016</v>
      </c>
    </row>
    <row r="6809" spans="1:14">
      <c r="A6809" t="s">
        <v>133</v>
      </c>
      <c r="B6809" t="s">
        <v>0</v>
      </c>
      <c r="C6809" t="s">
        <v>159</v>
      </c>
      <c r="D6809" t="s">
        <v>423</v>
      </c>
      <c r="E6809" t="s">
        <v>661</v>
      </c>
      <c r="F6809" t="s">
        <v>121</v>
      </c>
      <c r="G6809" s="3">
        <v>82092.149999999994</v>
      </c>
      <c r="H6809" s="3" t="str">
        <f>VLOOKUP($A6809&amp;$C6809&amp;$B6809,Mapping!$C:$G,3,0)</f>
        <v>Beauty</v>
      </c>
      <c r="I6809" t="str">
        <f>VLOOKUP($A6809&amp;$C6809&amp;$B6809,Mapping!$C:$G,4,0)</f>
        <v>COMPEED</v>
      </c>
      <c r="J6809" t="str">
        <f t="shared" si="107"/>
        <v>DUREZAS</v>
      </c>
      <c r="K6809" t="str">
        <f>VLOOKUP($A6809&amp;$C6809&amp;$B6809,Mapping!$C:$G,5,0)</f>
        <v>Oral &amp; Topical</v>
      </c>
      <c r="L6809" t="str">
        <f>VLOOKUP(J6809&amp;H6809,Mapping!J:K,2,0)</f>
        <v>Compeed Callous</v>
      </c>
      <c r="M6809" t="str">
        <f>IF(OR(I6809="PIZ BUIN",I6809="LISTERINE"),VLOOKUP(E6809,MAPEO!C:D,2,0)&amp;" "&amp;H6809,VLOOKUP(E6809,MAPEO!C:D,2,0))</f>
        <v>Compeed Callous</v>
      </c>
      <c r="N6809" t="str">
        <f>VLOOKUP(F6809,MD!A:B,2,0)</f>
        <v>YTD 2016</v>
      </c>
    </row>
    <row r="6810" spans="1:14">
      <c r="A6810" t="s">
        <v>133</v>
      </c>
      <c r="B6810" t="s">
        <v>0</v>
      </c>
      <c r="C6810" t="s">
        <v>159</v>
      </c>
      <c r="D6810" t="s">
        <v>423</v>
      </c>
      <c r="E6810" t="s">
        <v>662</v>
      </c>
      <c r="F6810" t="s">
        <v>121</v>
      </c>
      <c r="G6810" s="3">
        <v>49140.98</v>
      </c>
      <c r="H6810" s="3" t="str">
        <f>VLOOKUP($A6810&amp;$C6810&amp;$B6810,Mapping!$C:$G,3,0)</f>
        <v>Beauty</v>
      </c>
      <c r="I6810" t="str">
        <f>VLOOKUP($A6810&amp;$C6810&amp;$B6810,Mapping!$C:$G,4,0)</f>
        <v>COMPEED</v>
      </c>
      <c r="J6810" t="str">
        <f t="shared" si="107"/>
        <v>OTHER COMPEED FOOT CARE BUNION</v>
      </c>
      <c r="K6810" t="str">
        <f>VLOOKUP($A6810&amp;$C6810&amp;$B6810,Mapping!$C:$G,5,0)</f>
        <v>Oral &amp; Topical</v>
      </c>
      <c r="L6810" t="str">
        <f>VLOOKUP(J6810&amp;H6810,Mapping!J:K,2,0)</f>
        <v>Compeed Bunions</v>
      </c>
      <c r="M6810" t="str">
        <f>IF(OR(I6810="PIZ BUIN",I6810="LISTERINE"),VLOOKUP(E6810,MAPEO!C:D,2,0)&amp;" "&amp;H6810,VLOOKUP(E6810,MAPEO!C:D,2,0))</f>
        <v>Compeed Bunions</v>
      </c>
      <c r="N6810" t="str">
        <f>VLOOKUP(F6810,MD!A:B,2,0)</f>
        <v>YTD 2016</v>
      </c>
    </row>
    <row r="6811" spans="1:14">
      <c r="A6811" t="s">
        <v>133</v>
      </c>
      <c r="B6811" t="s">
        <v>0</v>
      </c>
      <c r="C6811" t="s">
        <v>159</v>
      </c>
      <c r="D6811" t="s">
        <v>423</v>
      </c>
      <c r="E6811" t="s">
        <v>663</v>
      </c>
      <c r="F6811" t="s">
        <v>121</v>
      </c>
      <c r="G6811" s="3">
        <v>-474.25</v>
      </c>
      <c r="H6811" s="3" t="str">
        <f>VLOOKUP($A6811&amp;$C6811&amp;$B6811,Mapping!$C:$G,3,0)</f>
        <v>Beauty</v>
      </c>
      <c r="I6811" t="str">
        <f>VLOOKUP($A6811&amp;$C6811&amp;$B6811,Mapping!$C:$G,4,0)</f>
        <v>COMPEED</v>
      </c>
      <c r="J6811" t="str">
        <f t="shared" si="107"/>
        <v>OTHER COMPEED FOOT CARE CRACK</v>
      </c>
      <c r="K6811" t="str">
        <f>VLOOKUP($A6811&amp;$C6811&amp;$B6811,Mapping!$C:$G,5,0)</f>
        <v>Oral &amp; Topical</v>
      </c>
      <c r="L6811" t="str">
        <f>VLOOKUP(J6811&amp;H6811,Mapping!J:K,2,0)</f>
        <v>Other Compeed Foot Care</v>
      </c>
      <c r="M6811" t="str">
        <f>IF(OR(I6811="PIZ BUIN",I6811="LISTERINE"),VLOOKUP(E6811,MAPEO!C:D,2,0)&amp;" "&amp;H6811,VLOOKUP(E6811,MAPEO!C:D,2,0))</f>
        <v>Compeed Others</v>
      </c>
      <c r="N6811" t="str">
        <f>VLOOKUP(F6811,MD!A:B,2,0)</f>
        <v>YTD 2016</v>
      </c>
    </row>
    <row r="6812" spans="1:14">
      <c r="A6812" t="s">
        <v>133</v>
      </c>
      <c r="B6812" t="s">
        <v>0</v>
      </c>
      <c r="C6812" t="s">
        <v>163</v>
      </c>
      <c r="D6812" t="s">
        <v>163</v>
      </c>
      <c r="E6812" t="s">
        <v>163</v>
      </c>
      <c r="F6812" t="s">
        <v>121</v>
      </c>
      <c r="G6812" s="3">
        <v>22242.93</v>
      </c>
      <c r="H6812" s="3" t="str">
        <f>VLOOKUP($A6812&amp;$C6812&amp;$B6812,Mapping!$C:$G,3,0)</f>
        <v>PHARMA</v>
      </c>
      <c r="I6812" t="str">
        <f>VLOOKUP($A6812&amp;$C6812&amp;$B6812,Mapping!$C:$G,4,0)</f>
        <v>DOCTRIL</v>
      </c>
      <c r="J6812" t="str">
        <f t="shared" si="107"/>
        <v>DOCTRIL</v>
      </c>
      <c r="K6812" t="str">
        <f>VLOOKUP($A6812&amp;$C6812&amp;$B6812,Mapping!$C:$G,5,0)</f>
        <v>OTC</v>
      </c>
      <c r="L6812" t="str">
        <f>VLOOKUP(J6812&amp;H6812,Mapping!J:K,2,0)</f>
        <v>Doctril</v>
      </c>
      <c r="M6812" t="str">
        <f>IF(OR(I6812="PIZ BUIN",I6812="LISTERINE"),VLOOKUP(E6812,MAPEO!C:D,2,0)&amp;" "&amp;H6812,VLOOKUP(E6812,MAPEO!C:D,2,0))</f>
        <v>Doctril</v>
      </c>
      <c r="N6812" t="str">
        <f>VLOOKUP(F6812,MD!A:B,2,0)</f>
        <v>YTD 2016</v>
      </c>
    </row>
    <row r="6813" spans="1:14">
      <c r="A6813" t="s">
        <v>133</v>
      </c>
      <c r="B6813" t="s">
        <v>0</v>
      </c>
      <c r="C6813" t="s">
        <v>169</v>
      </c>
      <c r="D6813" t="s">
        <v>424</v>
      </c>
      <c r="E6813" t="s">
        <v>424</v>
      </c>
      <c r="F6813" t="s">
        <v>121</v>
      </c>
      <c r="G6813" s="3">
        <v>1979423</v>
      </c>
      <c r="H6813" s="3" t="str">
        <f>VLOOKUP($A6813&amp;$C6813&amp;$B6813,Mapping!$C:$G,3,0)</f>
        <v>PHARMA</v>
      </c>
      <c r="I6813" t="str">
        <f>VLOOKUP($A6813&amp;$C6813&amp;$B6813,Mapping!$C:$G,4,0)</f>
        <v>FRENADOL</v>
      </c>
      <c r="J6813" t="str">
        <f t="shared" si="107"/>
        <v>FRENADOL COMPLEX</v>
      </c>
      <c r="K6813" t="str">
        <f>VLOOKUP($A6813&amp;$C6813&amp;$B6813,Mapping!$C:$G,5,0)</f>
        <v>OTC</v>
      </c>
      <c r="L6813" t="str">
        <f>VLOOKUP(J6813&amp;H6813,Mapping!J:K,2,0)</f>
        <v>Frenadol Complex</v>
      </c>
      <c r="M6813" t="str">
        <f>IF(OR(I6813="PIZ BUIN",I6813="LISTERINE"),VLOOKUP(E6813,MAPEO!C:D,2,0)&amp;" "&amp;H6813,VLOOKUP(E6813,MAPEO!C:D,2,0))</f>
        <v>Frenadol</v>
      </c>
      <c r="N6813" t="str">
        <f>VLOOKUP(F6813,MD!A:B,2,0)</f>
        <v>YTD 2016</v>
      </c>
    </row>
    <row r="6814" spans="1:14">
      <c r="A6814" t="s">
        <v>133</v>
      </c>
      <c r="B6814" t="s">
        <v>0</v>
      </c>
      <c r="C6814" t="s">
        <v>169</v>
      </c>
      <c r="D6814" t="s">
        <v>425</v>
      </c>
      <c r="E6814" t="s">
        <v>425</v>
      </c>
      <c r="F6814" t="s">
        <v>121</v>
      </c>
      <c r="G6814" s="3">
        <v>439153.13</v>
      </c>
      <c r="H6814" s="3" t="str">
        <f>VLOOKUP($A6814&amp;$C6814&amp;$B6814,Mapping!$C:$G,3,0)</f>
        <v>PHARMA</v>
      </c>
      <c r="I6814" t="str">
        <f>VLOOKUP($A6814&amp;$C6814&amp;$B6814,Mapping!$C:$G,4,0)</f>
        <v>FRENADOL</v>
      </c>
      <c r="J6814" t="str">
        <f t="shared" si="107"/>
        <v>FRENADOL DESCONGESTIVO</v>
      </c>
      <c r="K6814" t="str">
        <f>VLOOKUP($A6814&amp;$C6814&amp;$B6814,Mapping!$C:$G,5,0)</f>
        <v>OTC</v>
      </c>
      <c r="L6814" t="str">
        <f>VLOOKUP(J6814&amp;H6814,Mapping!J:K,2,0)</f>
        <v>Frenadol PS</v>
      </c>
      <c r="M6814" t="str">
        <f>IF(OR(I6814="PIZ BUIN",I6814="LISTERINE"),VLOOKUP(E6814,MAPEO!C:D,2,0)&amp;" "&amp;H6814,VLOOKUP(E6814,MAPEO!C:D,2,0))</f>
        <v>Frenadol</v>
      </c>
      <c r="N6814" t="str">
        <f>VLOOKUP(F6814,MD!A:B,2,0)</f>
        <v>YTD 2016</v>
      </c>
    </row>
    <row r="6815" spans="1:14">
      <c r="A6815" t="s">
        <v>133</v>
      </c>
      <c r="B6815" t="s">
        <v>0</v>
      </c>
      <c r="C6815" t="s">
        <v>169</v>
      </c>
      <c r="D6815" t="s">
        <v>426</v>
      </c>
      <c r="E6815" t="s">
        <v>426</v>
      </c>
      <c r="F6815" t="s">
        <v>121</v>
      </c>
      <c r="G6815" s="3">
        <v>28722.58</v>
      </c>
      <c r="H6815" s="3" t="str">
        <f>VLOOKUP($A6815&amp;$C6815&amp;$B6815,Mapping!$C:$G,3,0)</f>
        <v>PHARMA</v>
      </c>
      <c r="I6815" t="str">
        <f>VLOOKUP($A6815&amp;$C6815&amp;$B6815,Mapping!$C:$G,4,0)</f>
        <v>FRENADOL</v>
      </c>
      <c r="J6815" t="str">
        <f t="shared" si="107"/>
        <v>FRENADOL EFERVERSCENTE</v>
      </c>
      <c r="K6815" t="str">
        <f>VLOOKUP($A6815&amp;$C6815&amp;$B6815,Mapping!$C:$G,5,0)</f>
        <v>OTC</v>
      </c>
      <c r="L6815" t="str">
        <f>VLOOKUP(J6815&amp;H6815,Mapping!J:K,2,0)</f>
        <v>Frenadol Others</v>
      </c>
      <c r="M6815" t="str">
        <f>IF(OR(I6815="PIZ BUIN",I6815="LISTERINE"),VLOOKUP(E6815,MAPEO!C:D,2,0)&amp;" "&amp;H6815,VLOOKUP(E6815,MAPEO!C:D,2,0))</f>
        <v>Frenadol</v>
      </c>
      <c r="N6815" t="str">
        <f>VLOOKUP(F6815,MD!A:B,2,0)</f>
        <v>YTD 2016</v>
      </c>
    </row>
    <row r="6816" spans="1:14">
      <c r="A6816" t="s">
        <v>133</v>
      </c>
      <c r="B6816" t="s">
        <v>0</v>
      </c>
      <c r="C6816" t="s">
        <v>169</v>
      </c>
      <c r="D6816" t="s">
        <v>427</v>
      </c>
      <c r="E6816" t="s">
        <v>427</v>
      </c>
      <c r="F6816" t="s">
        <v>121</v>
      </c>
      <c r="G6816" s="3">
        <v>263218.31</v>
      </c>
      <c r="H6816" s="3" t="str">
        <f>VLOOKUP($A6816&amp;$C6816&amp;$B6816,Mapping!$C:$G,3,0)</f>
        <v>PHARMA</v>
      </c>
      <c r="I6816" t="str">
        <f>VLOOKUP($A6816&amp;$C6816&amp;$B6816,Mapping!$C:$G,4,0)</f>
        <v>FRENADOL</v>
      </c>
      <c r="J6816" t="str">
        <f t="shared" si="107"/>
        <v>FRENADOL FORTE</v>
      </c>
      <c r="K6816" t="str">
        <f>VLOOKUP($A6816&amp;$C6816&amp;$B6816,Mapping!$C:$G,5,0)</f>
        <v>OTC</v>
      </c>
      <c r="L6816" t="str">
        <f>VLOOKUP(J6816&amp;H6816,Mapping!J:K,2,0)</f>
        <v>Frenadol Others</v>
      </c>
      <c r="M6816" t="str">
        <f>IF(OR(I6816="PIZ BUIN",I6816="LISTERINE"),VLOOKUP(E6816,MAPEO!C:D,2,0)&amp;" "&amp;H6816,VLOOKUP(E6816,MAPEO!C:D,2,0))</f>
        <v>Frenadol</v>
      </c>
      <c r="N6816" t="str">
        <f>VLOOKUP(F6816,MD!A:B,2,0)</f>
        <v>YTD 2016</v>
      </c>
    </row>
    <row r="6817" spans="1:14">
      <c r="A6817" t="s">
        <v>133</v>
      </c>
      <c r="B6817" t="s">
        <v>0</v>
      </c>
      <c r="C6817" t="s">
        <v>169</v>
      </c>
      <c r="D6817" t="s">
        <v>428</v>
      </c>
      <c r="E6817" t="s">
        <v>428</v>
      </c>
      <c r="F6817" t="s">
        <v>121</v>
      </c>
      <c r="G6817" s="3">
        <v>-3081.5</v>
      </c>
      <c r="H6817" s="3" t="str">
        <f>VLOOKUP($A6817&amp;$C6817&amp;$B6817,Mapping!$C:$G,3,0)</f>
        <v>PHARMA</v>
      </c>
      <c r="I6817" t="str">
        <f>VLOOKUP($A6817&amp;$C6817&amp;$B6817,Mapping!$C:$G,4,0)</f>
        <v>FRENADOL</v>
      </c>
      <c r="J6817" t="str">
        <f t="shared" si="107"/>
        <v>FRENADOL HOT LEMON</v>
      </c>
      <c r="K6817" t="str">
        <f>VLOOKUP($A6817&amp;$C6817&amp;$B6817,Mapping!$C:$G,5,0)</f>
        <v>OTC</v>
      </c>
      <c r="L6817" t="str">
        <f>VLOOKUP(J6817&amp;H6817,Mapping!J:K,2,0)</f>
        <v>Frenadol Others</v>
      </c>
      <c r="M6817" t="str">
        <f>IF(OR(I6817="PIZ BUIN",I6817="LISTERINE"),VLOOKUP(E6817,MAPEO!C:D,2,0)&amp;" "&amp;H6817,VLOOKUP(E6817,MAPEO!C:D,2,0))</f>
        <v>Frenadol</v>
      </c>
      <c r="N6817" t="str">
        <f>VLOOKUP(F6817,MD!A:B,2,0)</f>
        <v>YTD 2016</v>
      </c>
    </row>
    <row r="6818" spans="1:14">
      <c r="A6818" t="s">
        <v>133</v>
      </c>
      <c r="B6818" t="s">
        <v>0</v>
      </c>
      <c r="C6818" t="s">
        <v>169</v>
      </c>
      <c r="D6818" t="s">
        <v>429</v>
      </c>
      <c r="E6818" t="s">
        <v>429</v>
      </c>
      <c r="F6818" t="s">
        <v>121</v>
      </c>
      <c r="G6818" s="3">
        <v>74828.19</v>
      </c>
      <c r="H6818" s="3" t="str">
        <f>VLOOKUP($A6818&amp;$C6818&amp;$B6818,Mapping!$C:$G,3,0)</f>
        <v>PHARMA</v>
      </c>
      <c r="I6818" t="str">
        <f>VLOOKUP($A6818&amp;$C6818&amp;$B6818,Mapping!$C:$G,4,0)</f>
        <v>FRENADOL</v>
      </c>
      <c r="J6818" t="str">
        <f t="shared" si="107"/>
        <v>FRENADOL JUNIOR</v>
      </c>
      <c r="K6818" t="str">
        <f>VLOOKUP($A6818&amp;$C6818&amp;$B6818,Mapping!$C:$G,5,0)</f>
        <v>OTC</v>
      </c>
      <c r="L6818" t="str">
        <f>VLOOKUP(J6818&amp;H6818,Mapping!J:K,2,0)</f>
        <v>Frenadol Others</v>
      </c>
      <c r="M6818" t="str">
        <f>IF(OR(I6818="PIZ BUIN",I6818="LISTERINE"),VLOOKUP(E6818,MAPEO!C:D,2,0)&amp;" "&amp;H6818,VLOOKUP(E6818,MAPEO!C:D,2,0))</f>
        <v>Frenadol</v>
      </c>
      <c r="N6818" t="str">
        <f>VLOOKUP(F6818,MD!A:B,2,0)</f>
        <v>YTD 2016</v>
      </c>
    </row>
    <row r="6819" spans="1:14">
      <c r="A6819" t="s">
        <v>133</v>
      </c>
      <c r="B6819" t="s">
        <v>0</v>
      </c>
      <c r="C6819" t="s">
        <v>172</v>
      </c>
      <c r="D6819" t="s">
        <v>172</v>
      </c>
      <c r="E6819" t="s">
        <v>172</v>
      </c>
      <c r="F6819" t="s">
        <v>121</v>
      </c>
      <c r="G6819" s="3">
        <v>12345.08</v>
      </c>
      <c r="H6819" s="3" t="str">
        <f>VLOOKUP($A6819&amp;$C6819&amp;$B6819,Mapping!$C:$G,3,0)</f>
        <v>PHARMA</v>
      </c>
      <c r="I6819" t="str">
        <f>VLOOKUP($A6819&amp;$C6819&amp;$B6819,Mapping!$C:$G,4,0)</f>
        <v>FRENAGAR</v>
      </c>
      <c r="J6819" t="str">
        <f t="shared" si="107"/>
        <v>FRENAGAR</v>
      </c>
      <c r="K6819" t="str">
        <f>VLOOKUP($A6819&amp;$C6819&amp;$B6819,Mapping!$C:$G,5,0)</f>
        <v>OTC</v>
      </c>
      <c r="L6819" t="str">
        <f>VLOOKUP(J6819&amp;H6819,Mapping!J:K,2,0)</f>
        <v>Frenagar</v>
      </c>
      <c r="M6819" t="str">
        <f>IF(OR(I6819="PIZ BUIN",I6819="LISTERINE"),VLOOKUP(E6819,MAPEO!C:D,2,0)&amp;" "&amp;H6819,VLOOKUP(E6819,MAPEO!C:D,2,0))</f>
        <v>Frenagar</v>
      </c>
      <c r="N6819" t="str">
        <f>VLOOKUP(F6819,MD!A:B,2,0)</f>
        <v>YTD 2016</v>
      </c>
    </row>
    <row r="6820" spans="1:14">
      <c r="A6820" t="s">
        <v>133</v>
      </c>
      <c r="B6820" t="s">
        <v>0</v>
      </c>
      <c r="C6820" t="s">
        <v>175</v>
      </c>
      <c r="D6820" t="s">
        <v>175</v>
      </c>
      <c r="E6820" t="s">
        <v>175</v>
      </c>
      <c r="F6820" t="s">
        <v>121</v>
      </c>
      <c r="G6820" s="3">
        <v>14768.57</v>
      </c>
      <c r="H6820" s="3" t="str">
        <f>VLOOKUP($A6820&amp;$C6820&amp;$B6820,Mapping!$C:$G,3,0)</f>
        <v>PHARMA</v>
      </c>
      <c r="I6820" t="str">
        <f>VLOOKUP($A6820&amp;$C6820&amp;$B6820,Mapping!$C:$G,4,0)</f>
        <v>FRENASAL</v>
      </c>
      <c r="J6820" t="str">
        <f t="shared" si="107"/>
        <v>FRENASAL</v>
      </c>
      <c r="K6820" t="str">
        <f>VLOOKUP($A6820&amp;$C6820&amp;$B6820,Mapping!$C:$G,5,0)</f>
        <v>OTC</v>
      </c>
      <c r="L6820" t="str">
        <f>VLOOKUP(J6820&amp;H6820,Mapping!J:K,2,0)</f>
        <v>Frenasal</v>
      </c>
      <c r="M6820" t="str">
        <f>IF(OR(I6820="PIZ BUIN",I6820="LISTERINE"),VLOOKUP(E6820,MAPEO!C:D,2,0)&amp;" "&amp;H6820,VLOOKUP(E6820,MAPEO!C:D,2,0))</f>
        <v>Frenasal</v>
      </c>
      <c r="N6820" t="str">
        <f>VLOOKUP(F6820,MD!A:B,2,0)</f>
        <v>YTD 2016</v>
      </c>
    </row>
    <row r="6821" spans="1:14">
      <c r="A6821" t="s">
        <v>133</v>
      </c>
      <c r="B6821" t="s">
        <v>0</v>
      </c>
      <c r="C6821" t="s">
        <v>178</v>
      </c>
      <c r="D6821" t="s">
        <v>430</v>
      </c>
      <c r="E6821" t="s">
        <v>669</v>
      </c>
      <c r="F6821" t="s">
        <v>121</v>
      </c>
      <c r="G6821" s="3">
        <v>44705.35</v>
      </c>
      <c r="H6821" s="3" t="str">
        <f>VLOOKUP($A6821&amp;$C6821&amp;$B6821,Mapping!$C:$G,3,0)</f>
        <v>PHARMA</v>
      </c>
      <c r="I6821" t="str">
        <f>VLOOKUP($A6821&amp;$C6821&amp;$B6821,Mapping!$C:$G,4,0)</f>
        <v>Imodium</v>
      </c>
      <c r="J6821" t="str">
        <f t="shared" si="107"/>
        <v>IMODIUM</v>
      </c>
      <c r="K6821" t="str">
        <f>VLOOKUP($A6821&amp;$C6821&amp;$B6821,Mapping!$C:$G,5,0)</f>
        <v>OTC</v>
      </c>
      <c r="L6821" t="str">
        <f>VLOOKUP(J6821&amp;H6821,Mapping!J:K,2,0)</f>
        <v>Imodium</v>
      </c>
      <c r="M6821" t="str">
        <f>IF(OR(I6821="PIZ BUIN",I6821="LISTERINE"),VLOOKUP(E6821,MAPEO!C:D,2,0)&amp;" "&amp;H6821,VLOOKUP(E6821,MAPEO!C:D,2,0))</f>
        <v>Imodium</v>
      </c>
      <c r="N6821" t="str">
        <f>VLOOKUP(F6821,MD!A:B,2,0)</f>
        <v>YTD 2016</v>
      </c>
    </row>
    <row r="6822" spans="1:14">
      <c r="A6822" t="s">
        <v>133</v>
      </c>
      <c r="B6822" t="s">
        <v>0</v>
      </c>
      <c r="C6822" t="s">
        <v>178</v>
      </c>
      <c r="D6822" t="s">
        <v>430</v>
      </c>
      <c r="E6822" t="s">
        <v>670</v>
      </c>
      <c r="F6822" t="s">
        <v>121</v>
      </c>
      <c r="G6822" s="3">
        <v>37123.64</v>
      </c>
      <c r="H6822" s="3" t="str">
        <f>VLOOKUP($A6822&amp;$C6822&amp;$B6822,Mapping!$C:$G,3,0)</f>
        <v>PHARMA</v>
      </c>
      <c r="I6822" t="str">
        <f>VLOOKUP($A6822&amp;$C6822&amp;$B6822,Mapping!$C:$G,4,0)</f>
        <v>Imodium</v>
      </c>
      <c r="J6822" t="str">
        <f t="shared" si="107"/>
        <v>IMODIUM</v>
      </c>
      <c r="K6822" t="str">
        <f>VLOOKUP($A6822&amp;$C6822&amp;$B6822,Mapping!$C:$G,5,0)</f>
        <v>OTC</v>
      </c>
      <c r="L6822" t="str">
        <f>VLOOKUP(J6822&amp;H6822,Mapping!J:K,2,0)</f>
        <v>Imodium</v>
      </c>
      <c r="M6822" t="str">
        <f>IF(OR(I6822="PIZ BUIN",I6822="LISTERINE"),VLOOKUP(E6822,MAPEO!C:D,2,0)&amp;" "&amp;H6822,VLOOKUP(E6822,MAPEO!C:D,2,0))</f>
        <v>Imodium</v>
      </c>
      <c r="N6822" t="str">
        <f>VLOOKUP(F6822,MD!A:B,2,0)</f>
        <v>YTD 2016</v>
      </c>
    </row>
    <row r="6823" spans="1:14">
      <c r="A6823" t="s">
        <v>133</v>
      </c>
      <c r="B6823" t="s">
        <v>0</v>
      </c>
      <c r="C6823" t="s">
        <v>178</v>
      </c>
      <c r="D6823" t="s">
        <v>430</v>
      </c>
      <c r="E6823" t="s">
        <v>672</v>
      </c>
      <c r="F6823" t="s">
        <v>121</v>
      </c>
      <c r="G6823" s="3">
        <v>-9.6</v>
      </c>
      <c r="H6823" s="3" t="str">
        <f>VLOOKUP($A6823&amp;$C6823&amp;$B6823,Mapping!$C:$G,3,0)</f>
        <v>PHARMA</v>
      </c>
      <c r="I6823" t="str">
        <f>VLOOKUP($A6823&amp;$C6823&amp;$B6823,Mapping!$C:$G,4,0)</f>
        <v>Imodium</v>
      </c>
      <c r="J6823" t="str">
        <f t="shared" si="107"/>
        <v>IMODIUM</v>
      </c>
      <c r="K6823" t="str">
        <f>VLOOKUP($A6823&amp;$C6823&amp;$B6823,Mapping!$C:$G,5,0)</f>
        <v>OTC</v>
      </c>
      <c r="L6823" t="str">
        <f>VLOOKUP(J6823&amp;H6823,Mapping!J:K,2,0)</f>
        <v>Imodium</v>
      </c>
      <c r="M6823" t="str">
        <f>IF(OR(I6823="PIZ BUIN",I6823="LISTERINE"),VLOOKUP(E6823,MAPEO!C:D,2,0)&amp;" "&amp;H6823,VLOOKUP(E6823,MAPEO!C:D,2,0))</f>
        <v>Imodium</v>
      </c>
      <c r="N6823" t="str">
        <f>VLOOKUP(F6823,MD!A:B,2,0)</f>
        <v>YTD 2016</v>
      </c>
    </row>
    <row r="6824" spans="1:14">
      <c r="A6824" t="s">
        <v>133</v>
      </c>
      <c r="B6824" t="s">
        <v>0</v>
      </c>
      <c r="C6824" t="s">
        <v>178</v>
      </c>
      <c r="D6824" t="s">
        <v>431</v>
      </c>
      <c r="E6824" t="s">
        <v>676</v>
      </c>
      <c r="F6824" t="s">
        <v>121</v>
      </c>
      <c r="G6824" s="3">
        <v>46833.11</v>
      </c>
      <c r="H6824" s="3" t="str">
        <f>VLOOKUP($A6824&amp;$C6824&amp;$B6824,Mapping!$C:$G,3,0)</f>
        <v>PHARMA</v>
      </c>
      <c r="I6824" t="str">
        <f>VLOOKUP($A6824&amp;$C6824&amp;$B6824,Mapping!$C:$G,4,0)</f>
        <v>Imodium</v>
      </c>
      <c r="J6824" t="str">
        <f t="shared" si="107"/>
        <v>IMONOGAS</v>
      </c>
      <c r="K6824" t="str">
        <f>VLOOKUP($A6824&amp;$C6824&amp;$B6824,Mapping!$C:$G,5,0)</f>
        <v>OTC</v>
      </c>
      <c r="L6824" t="str">
        <f>VLOOKUP(J6824&amp;H6824,Mapping!J:K,2,0)</f>
        <v>Imonogas</v>
      </c>
      <c r="M6824" t="str">
        <f>IF(OR(I6824="PIZ BUIN",I6824="LISTERINE"),VLOOKUP(E6824,MAPEO!C:D,2,0)&amp;" "&amp;H6824,VLOOKUP(E6824,MAPEO!C:D,2,0))</f>
        <v>Imonogas</v>
      </c>
      <c r="N6824" t="str">
        <f>VLOOKUP(F6824,MD!A:B,2,0)</f>
        <v>YTD 2016</v>
      </c>
    </row>
    <row r="6825" spans="1:14">
      <c r="A6825" t="s">
        <v>133</v>
      </c>
      <c r="B6825" t="s">
        <v>0</v>
      </c>
      <c r="C6825" t="s">
        <v>181</v>
      </c>
      <c r="D6825" t="s">
        <v>432</v>
      </c>
      <c r="E6825" t="s">
        <v>677</v>
      </c>
      <c r="F6825" t="s">
        <v>121</v>
      </c>
      <c r="G6825" s="3">
        <v>31031.32</v>
      </c>
      <c r="H6825" s="3" t="str">
        <f>VLOOKUP($A6825&amp;$C6825&amp;$B6825,Mapping!$C:$G,3,0)</f>
        <v>PHARMA</v>
      </c>
      <c r="I6825" t="str">
        <f>VLOOKUP($A6825&amp;$C6825&amp;$B6825,Mapping!$C:$G,4,0)</f>
        <v>INISTON</v>
      </c>
      <c r="J6825" t="str">
        <f t="shared" si="107"/>
        <v>INISTOLIN</v>
      </c>
      <c r="K6825" t="str">
        <f>VLOOKUP($A6825&amp;$C6825&amp;$B6825,Mapping!$C:$G,5,0)</f>
        <v>OTC</v>
      </c>
      <c r="L6825" t="str">
        <f>VLOOKUP(J6825&amp;H6825,Mapping!J:K,2,0)</f>
        <v>Iniston</v>
      </c>
      <c r="M6825" t="str">
        <f>IF(OR(I6825="PIZ BUIN",I6825="LISTERINE"),VLOOKUP(E6825,MAPEO!C:D,2,0)&amp;" "&amp;H6825,VLOOKUP(E6825,MAPEO!C:D,2,0))</f>
        <v xml:space="preserve">Inistón </v>
      </c>
      <c r="N6825" t="str">
        <f>VLOOKUP(F6825,MD!A:B,2,0)</f>
        <v>YTD 2016</v>
      </c>
    </row>
    <row r="6826" spans="1:14">
      <c r="A6826" t="s">
        <v>133</v>
      </c>
      <c r="B6826" t="s">
        <v>0</v>
      </c>
      <c r="C6826" t="s">
        <v>181</v>
      </c>
      <c r="D6826" t="s">
        <v>432</v>
      </c>
      <c r="E6826" t="s">
        <v>678</v>
      </c>
      <c r="F6826" t="s">
        <v>121</v>
      </c>
      <c r="G6826" s="3">
        <v>26134.94</v>
      </c>
      <c r="H6826" s="3" t="str">
        <f>VLOOKUP($A6826&amp;$C6826&amp;$B6826,Mapping!$C:$G,3,0)</f>
        <v>PHARMA</v>
      </c>
      <c r="I6826" t="str">
        <f>VLOOKUP($A6826&amp;$C6826&amp;$B6826,Mapping!$C:$G,4,0)</f>
        <v>INISTON</v>
      </c>
      <c r="J6826" t="str">
        <f t="shared" si="107"/>
        <v>INISTOLIN</v>
      </c>
      <c r="K6826" t="str">
        <f>VLOOKUP($A6826&amp;$C6826&amp;$B6826,Mapping!$C:$G,5,0)</f>
        <v>OTC</v>
      </c>
      <c r="L6826" t="str">
        <f>VLOOKUP(J6826&amp;H6826,Mapping!J:K,2,0)</f>
        <v>Iniston</v>
      </c>
      <c r="M6826" t="str">
        <f>IF(OR(I6826="PIZ BUIN",I6826="LISTERINE"),VLOOKUP(E6826,MAPEO!C:D,2,0)&amp;" "&amp;H6826,VLOOKUP(E6826,MAPEO!C:D,2,0))</f>
        <v xml:space="preserve">Inistón </v>
      </c>
      <c r="N6826" t="str">
        <f>VLOOKUP(F6826,MD!A:B,2,0)</f>
        <v>YTD 2016</v>
      </c>
    </row>
    <row r="6827" spans="1:14">
      <c r="A6827" t="s">
        <v>133</v>
      </c>
      <c r="B6827" t="s">
        <v>0</v>
      </c>
      <c r="C6827" t="s">
        <v>181</v>
      </c>
      <c r="D6827" t="s">
        <v>181</v>
      </c>
      <c r="E6827" t="s">
        <v>679</v>
      </c>
      <c r="F6827" t="s">
        <v>121</v>
      </c>
      <c r="G6827" s="3">
        <v>25766.1</v>
      </c>
      <c r="H6827" s="3" t="str">
        <f>VLOOKUP($A6827&amp;$C6827&amp;$B6827,Mapping!$C:$G,3,0)</f>
        <v>PHARMA</v>
      </c>
      <c r="I6827" t="str">
        <f>VLOOKUP($A6827&amp;$C6827&amp;$B6827,Mapping!$C:$G,4,0)</f>
        <v>INISTON</v>
      </c>
      <c r="J6827" t="str">
        <f t="shared" si="107"/>
        <v>INISTON</v>
      </c>
      <c r="K6827" t="str">
        <f>VLOOKUP($A6827&amp;$C6827&amp;$B6827,Mapping!$C:$G,5,0)</f>
        <v>OTC</v>
      </c>
      <c r="L6827" t="str">
        <f>VLOOKUP(J6827&amp;H6827,Mapping!J:K,2,0)</f>
        <v>Iniston</v>
      </c>
      <c r="M6827" t="str">
        <f>IF(OR(I6827="PIZ BUIN",I6827="LISTERINE"),VLOOKUP(E6827,MAPEO!C:D,2,0)&amp;" "&amp;H6827,VLOOKUP(E6827,MAPEO!C:D,2,0))</f>
        <v xml:space="preserve">Inistón </v>
      </c>
      <c r="N6827" t="str">
        <f>VLOOKUP(F6827,MD!A:B,2,0)</f>
        <v>YTD 2016</v>
      </c>
    </row>
    <row r="6828" spans="1:14">
      <c r="A6828" t="s">
        <v>133</v>
      </c>
      <c r="B6828" t="s">
        <v>0</v>
      </c>
      <c r="C6828" t="s">
        <v>181</v>
      </c>
      <c r="D6828" t="s">
        <v>181</v>
      </c>
      <c r="E6828" t="s">
        <v>680</v>
      </c>
      <c r="F6828" t="s">
        <v>121</v>
      </c>
      <c r="G6828" s="3">
        <v>48949.82</v>
      </c>
      <c r="H6828" s="3" t="str">
        <f>VLOOKUP($A6828&amp;$C6828&amp;$B6828,Mapping!$C:$G,3,0)</f>
        <v>PHARMA</v>
      </c>
      <c r="I6828" t="str">
        <f>VLOOKUP($A6828&amp;$C6828&amp;$B6828,Mapping!$C:$G,4,0)</f>
        <v>INISTON</v>
      </c>
      <c r="J6828" t="str">
        <f t="shared" si="107"/>
        <v>INISTON</v>
      </c>
      <c r="K6828" t="str">
        <f>VLOOKUP($A6828&amp;$C6828&amp;$B6828,Mapping!$C:$G,5,0)</f>
        <v>OTC</v>
      </c>
      <c r="L6828" t="str">
        <f>VLOOKUP(J6828&amp;H6828,Mapping!J:K,2,0)</f>
        <v>Iniston</v>
      </c>
      <c r="M6828" t="str">
        <f>IF(OR(I6828="PIZ BUIN",I6828="LISTERINE"),VLOOKUP(E6828,MAPEO!C:D,2,0)&amp;" "&amp;H6828,VLOOKUP(E6828,MAPEO!C:D,2,0))</f>
        <v xml:space="preserve">Inistón </v>
      </c>
      <c r="N6828" t="str">
        <f>VLOOKUP(F6828,MD!A:B,2,0)</f>
        <v>YTD 2016</v>
      </c>
    </row>
    <row r="6829" spans="1:14">
      <c r="A6829" t="s">
        <v>133</v>
      </c>
      <c r="B6829" t="s">
        <v>0</v>
      </c>
      <c r="C6829" t="s">
        <v>181</v>
      </c>
      <c r="D6829" t="s">
        <v>181</v>
      </c>
      <c r="E6829" t="s">
        <v>681</v>
      </c>
      <c r="F6829" t="s">
        <v>121</v>
      </c>
      <c r="G6829" s="3">
        <v>80768.789999999994</v>
      </c>
      <c r="H6829" s="3" t="str">
        <f>VLOOKUP($A6829&amp;$C6829&amp;$B6829,Mapping!$C:$G,3,0)</f>
        <v>PHARMA</v>
      </c>
      <c r="I6829" t="str">
        <f>VLOOKUP($A6829&amp;$C6829&amp;$B6829,Mapping!$C:$G,4,0)</f>
        <v>INISTON</v>
      </c>
      <c r="J6829" t="str">
        <f t="shared" si="107"/>
        <v>INISTON</v>
      </c>
      <c r="K6829" t="str">
        <f>VLOOKUP($A6829&amp;$C6829&amp;$B6829,Mapping!$C:$G,5,0)</f>
        <v>OTC</v>
      </c>
      <c r="L6829" t="str">
        <f>VLOOKUP(J6829&amp;H6829,Mapping!J:K,2,0)</f>
        <v>Iniston</v>
      </c>
      <c r="M6829" t="str">
        <f>IF(OR(I6829="PIZ BUIN",I6829="LISTERINE"),VLOOKUP(E6829,MAPEO!C:D,2,0)&amp;" "&amp;H6829,VLOOKUP(E6829,MAPEO!C:D,2,0))</f>
        <v xml:space="preserve">Inistón </v>
      </c>
      <c r="N6829" t="str">
        <f>VLOOKUP(F6829,MD!A:B,2,0)</f>
        <v>YTD 2016</v>
      </c>
    </row>
    <row r="6830" spans="1:14">
      <c r="A6830" t="s">
        <v>133</v>
      </c>
      <c r="B6830" t="s">
        <v>0</v>
      </c>
      <c r="C6830" t="s">
        <v>181</v>
      </c>
      <c r="D6830" t="s">
        <v>181</v>
      </c>
      <c r="E6830" t="s">
        <v>682</v>
      </c>
      <c r="F6830" t="s">
        <v>121</v>
      </c>
      <c r="G6830" s="3">
        <v>9927.7800000000007</v>
      </c>
      <c r="H6830" s="3" t="str">
        <f>VLOOKUP($A6830&amp;$C6830&amp;$B6830,Mapping!$C:$G,3,0)</f>
        <v>PHARMA</v>
      </c>
      <c r="I6830" t="str">
        <f>VLOOKUP($A6830&amp;$C6830&amp;$B6830,Mapping!$C:$G,4,0)</f>
        <v>INISTON</v>
      </c>
      <c r="J6830" t="str">
        <f t="shared" si="107"/>
        <v>INISTON</v>
      </c>
      <c r="K6830" t="str">
        <f>VLOOKUP($A6830&amp;$C6830&amp;$B6830,Mapping!$C:$G,5,0)</f>
        <v>OTC</v>
      </c>
      <c r="L6830" t="str">
        <f>VLOOKUP(J6830&amp;H6830,Mapping!J:K,2,0)</f>
        <v>Iniston</v>
      </c>
      <c r="M6830" t="str">
        <f>IF(OR(I6830="PIZ BUIN",I6830="LISTERINE"),VLOOKUP(E6830,MAPEO!C:D,2,0)&amp;" "&amp;H6830,VLOOKUP(E6830,MAPEO!C:D,2,0))</f>
        <v xml:space="preserve">Inistón </v>
      </c>
      <c r="N6830" t="str">
        <f>VLOOKUP(F6830,MD!A:B,2,0)</f>
        <v>YTD 2016</v>
      </c>
    </row>
    <row r="6831" spans="1:14">
      <c r="A6831" t="s">
        <v>133</v>
      </c>
      <c r="B6831" t="s">
        <v>0</v>
      </c>
      <c r="C6831" t="s">
        <v>181</v>
      </c>
      <c r="D6831" t="s">
        <v>181</v>
      </c>
      <c r="E6831" t="s">
        <v>683</v>
      </c>
      <c r="F6831" t="s">
        <v>121</v>
      </c>
      <c r="G6831" s="3">
        <v>18939.689999999999</v>
      </c>
      <c r="H6831" s="3" t="str">
        <f>VLOOKUP($A6831&amp;$C6831&amp;$B6831,Mapping!$C:$G,3,0)</f>
        <v>PHARMA</v>
      </c>
      <c r="I6831" t="str">
        <f>VLOOKUP($A6831&amp;$C6831&amp;$B6831,Mapping!$C:$G,4,0)</f>
        <v>INISTON</v>
      </c>
      <c r="J6831" t="str">
        <f t="shared" si="107"/>
        <v>INISTON</v>
      </c>
      <c r="K6831" t="str">
        <f>VLOOKUP($A6831&amp;$C6831&amp;$B6831,Mapping!$C:$G,5,0)</f>
        <v>OTC</v>
      </c>
      <c r="L6831" t="str">
        <f>VLOOKUP(J6831&amp;H6831,Mapping!J:K,2,0)</f>
        <v>Iniston</v>
      </c>
      <c r="M6831" t="str">
        <f>IF(OR(I6831="PIZ BUIN",I6831="LISTERINE"),VLOOKUP(E6831,MAPEO!C:D,2,0)&amp;" "&amp;H6831,VLOOKUP(E6831,MAPEO!C:D,2,0))</f>
        <v xml:space="preserve">Inistón </v>
      </c>
      <c r="N6831" t="str">
        <f>VLOOKUP(F6831,MD!A:B,2,0)</f>
        <v>YTD 2016</v>
      </c>
    </row>
    <row r="6832" spans="1:14">
      <c r="A6832" t="s">
        <v>133</v>
      </c>
      <c r="B6832" t="s">
        <v>0</v>
      </c>
      <c r="C6832" t="s">
        <v>181</v>
      </c>
      <c r="D6832" t="s">
        <v>181</v>
      </c>
      <c r="E6832" t="s">
        <v>684</v>
      </c>
      <c r="F6832" t="s">
        <v>121</v>
      </c>
      <c r="G6832" s="3">
        <v>-322.56</v>
      </c>
      <c r="H6832" s="3" t="str">
        <f>VLOOKUP($A6832&amp;$C6832&amp;$B6832,Mapping!$C:$G,3,0)</f>
        <v>PHARMA</v>
      </c>
      <c r="I6832" t="str">
        <f>VLOOKUP($A6832&amp;$C6832&amp;$B6832,Mapping!$C:$G,4,0)</f>
        <v>INISTON</v>
      </c>
      <c r="J6832" t="str">
        <f t="shared" si="107"/>
        <v>INISTON</v>
      </c>
      <c r="K6832" t="str">
        <f>VLOOKUP($A6832&amp;$C6832&amp;$B6832,Mapping!$C:$G,5,0)</f>
        <v>OTC</v>
      </c>
      <c r="L6832" t="str">
        <f>VLOOKUP(J6832&amp;H6832,Mapping!J:K,2,0)</f>
        <v>Iniston</v>
      </c>
      <c r="M6832" t="str">
        <f>IF(OR(I6832="PIZ BUIN",I6832="LISTERINE"),VLOOKUP(E6832,MAPEO!C:D,2,0)&amp;" "&amp;H6832,VLOOKUP(E6832,MAPEO!C:D,2,0))</f>
        <v xml:space="preserve">Inistón </v>
      </c>
      <c r="N6832" t="str">
        <f>VLOOKUP(F6832,MD!A:B,2,0)</f>
        <v>YTD 2016</v>
      </c>
    </row>
    <row r="6833" spans="1:14">
      <c r="A6833" t="s">
        <v>133</v>
      </c>
      <c r="B6833" t="s">
        <v>0</v>
      </c>
      <c r="C6833" t="s">
        <v>189</v>
      </c>
      <c r="D6833" t="s">
        <v>389</v>
      </c>
      <c r="E6833" t="s">
        <v>580</v>
      </c>
      <c r="F6833" t="s">
        <v>121</v>
      </c>
      <c r="G6833" s="3">
        <v>195.82</v>
      </c>
      <c r="H6833" s="3" t="str">
        <f>VLOOKUP($A6833&amp;$C6833&amp;$B6833,Mapping!$C:$G,3,0)</f>
        <v>PHARMA</v>
      </c>
      <c r="I6833" t="str">
        <f>VLOOKUP($A6833&amp;$C6833&amp;$B6833,Mapping!$C:$G,4,0)</f>
        <v>JOHNSON'S BABY</v>
      </c>
      <c r="J6833" t="str">
        <f t="shared" si="107"/>
        <v>BABY HAIR CARE</v>
      </c>
      <c r="K6833" t="str">
        <f>VLOOKUP($A6833&amp;$C6833&amp;$B6833,Mapping!$C:$G,5,0)</f>
        <v>Baby Care</v>
      </c>
      <c r="L6833" t="str">
        <f>VLOOKUP(J6833&amp;H6833,Mapping!J:K,2,0)</f>
        <v>J's Baby OTC</v>
      </c>
      <c r="M6833" t="str">
        <f>IF(OR(I6833="PIZ BUIN",I6833="LISTERINE"),VLOOKUP(E6833,MAPEO!C:D,2,0)&amp;" "&amp;H6833,VLOOKUP(E6833,MAPEO!C:D,2,0))</f>
        <v>J´s Baby Shampoo</v>
      </c>
      <c r="N6833" t="str">
        <f>VLOOKUP(F6833,MD!A:B,2,0)</f>
        <v>YTD 2016</v>
      </c>
    </row>
    <row r="6834" spans="1:14">
      <c r="A6834" t="s">
        <v>133</v>
      </c>
      <c r="B6834" t="s">
        <v>0</v>
      </c>
      <c r="C6834" t="s">
        <v>189</v>
      </c>
      <c r="D6834" t="s">
        <v>390</v>
      </c>
      <c r="E6834" t="s">
        <v>390</v>
      </c>
      <c r="F6834" t="s">
        <v>121</v>
      </c>
      <c r="G6834" s="3">
        <v>1340.64</v>
      </c>
      <c r="H6834" s="3" t="str">
        <f>VLOOKUP($A6834&amp;$C6834&amp;$B6834,Mapping!$C:$G,3,0)</f>
        <v>PHARMA</v>
      </c>
      <c r="I6834" t="str">
        <f>VLOOKUP($A6834&amp;$C6834&amp;$B6834,Mapping!$C:$G,4,0)</f>
        <v>JOHNSON'S BABY</v>
      </c>
      <c r="J6834" t="str">
        <f t="shared" si="107"/>
        <v>BABY POWDER</v>
      </c>
      <c r="K6834" t="str">
        <f>VLOOKUP($A6834&amp;$C6834&amp;$B6834,Mapping!$C:$G,5,0)</f>
        <v>Baby Care</v>
      </c>
      <c r="L6834" t="str">
        <f>VLOOKUP(J6834&amp;H6834,Mapping!J:K,2,0)</f>
        <v>J's Baby OTC</v>
      </c>
      <c r="M6834" t="str">
        <f>IF(OR(I6834="PIZ BUIN",I6834="LISTERINE"),VLOOKUP(E6834,MAPEO!C:D,2,0)&amp;" "&amp;H6834,VLOOKUP(E6834,MAPEO!C:D,2,0))</f>
        <v>J´s Baby Powder</v>
      </c>
      <c r="N6834" t="str">
        <f>VLOOKUP(F6834,MD!A:B,2,0)</f>
        <v>YTD 2016</v>
      </c>
    </row>
    <row r="6835" spans="1:14">
      <c r="A6835" t="s">
        <v>133</v>
      </c>
      <c r="B6835" t="s">
        <v>0</v>
      </c>
      <c r="C6835" t="s">
        <v>189</v>
      </c>
      <c r="D6835" t="s">
        <v>395</v>
      </c>
      <c r="E6835" t="s">
        <v>586</v>
      </c>
      <c r="F6835" t="s">
        <v>121</v>
      </c>
      <c r="G6835" s="3">
        <v>76.56</v>
      </c>
      <c r="H6835" s="3" t="str">
        <f>VLOOKUP($A6835&amp;$C6835&amp;$B6835,Mapping!$C:$G,3,0)</f>
        <v>PHARMA</v>
      </c>
      <c r="I6835" t="str">
        <f>VLOOKUP($A6835&amp;$C6835&amp;$B6835,Mapping!$C:$G,4,0)</f>
        <v>JOHNSON'S BABY</v>
      </c>
      <c r="J6835" t="str">
        <f t="shared" si="107"/>
        <v>OIL</v>
      </c>
      <c r="K6835" t="str">
        <f>VLOOKUP($A6835&amp;$C6835&amp;$B6835,Mapping!$C:$G,5,0)</f>
        <v>Baby Care</v>
      </c>
      <c r="L6835" t="str">
        <f>VLOOKUP(J6835&amp;H6835,Mapping!J:K,2,0)</f>
        <v>J's Baby OTC</v>
      </c>
      <c r="M6835" t="str">
        <f>IF(OR(I6835="PIZ BUIN",I6835="LISTERINE"),VLOOKUP(E6835,MAPEO!C:D,2,0)&amp;" "&amp;H6835,VLOOKUP(E6835,MAPEO!C:D,2,0))</f>
        <v>J´s Baby Oil</v>
      </c>
      <c r="N6835" t="str">
        <f>VLOOKUP(F6835,MD!A:B,2,0)</f>
        <v>YTD 2016</v>
      </c>
    </row>
    <row r="6836" spans="1:14">
      <c r="A6836" t="s">
        <v>133</v>
      </c>
      <c r="B6836" t="s">
        <v>0</v>
      </c>
      <c r="C6836" t="s">
        <v>189</v>
      </c>
      <c r="D6836" t="s">
        <v>395</v>
      </c>
      <c r="E6836" t="s">
        <v>589</v>
      </c>
      <c r="F6836" t="s">
        <v>121</v>
      </c>
      <c r="G6836" s="3">
        <v>743.16</v>
      </c>
      <c r="H6836" s="3" t="str">
        <f>VLOOKUP($A6836&amp;$C6836&amp;$B6836,Mapping!$C:$G,3,0)</f>
        <v>PHARMA</v>
      </c>
      <c r="I6836" t="str">
        <f>VLOOKUP($A6836&amp;$C6836&amp;$B6836,Mapping!$C:$G,4,0)</f>
        <v>JOHNSON'S BABY</v>
      </c>
      <c r="J6836" t="str">
        <f t="shared" ref="J6836:J6899" si="108">IF(OR(C6836="ROC",C6836="COMPEED"),E6836,D6836)</f>
        <v>OIL</v>
      </c>
      <c r="K6836" t="str">
        <f>VLOOKUP($A6836&amp;$C6836&amp;$B6836,Mapping!$C:$G,5,0)</f>
        <v>Baby Care</v>
      </c>
      <c r="L6836" t="str">
        <f>VLOOKUP(J6836&amp;H6836,Mapping!J:K,2,0)</f>
        <v>J's Baby OTC</v>
      </c>
      <c r="M6836" t="str">
        <f>IF(OR(I6836="PIZ BUIN",I6836="LISTERINE"),VLOOKUP(E6836,MAPEO!C:D,2,0)&amp;" "&amp;H6836,VLOOKUP(E6836,MAPEO!C:D,2,0))</f>
        <v>J´s Baby Oil</v>
      </c>
      <c r="N6836" t="str">
        <f>VLOOKUP(F6836,MD!A:B,2,0)</f>
        <v>YTD 2016</v>
      </c>
    </row>
    <row r="6837" spans="1:14">
      <c r="A6837" t="s">
        <v>133</v>
      </c>
      <c r="B6837" t="s">
        <v>0</v>
      </c>
      <c r="C6837" t="s">
        <v>207</v>
      </c>
      <c r="D6837" t="s">
        <v>207</v>
      </c>
      <c r="E6837" t="s">
        <v>612</v>
      </c>
      <c r="F6837" t="s">
        <v>121</v>
      </c>
      <c r="G6837" s="3">
        <v>-11.78</v>
      </c>
      <c r="H6837" s="3" t="str">
        <f>VLOOKUP($A6837&amp;$C6837&amp;$B6837,Mapping!$C:$G,3,0)</f>
        <v>PHARMA</v>
      </c>
      <c r="I6837" t="str">
        <f>VLOOKUP($A6837&amp;$C6837&amp;$B6837,Mapping!$C:$G,4,0)</f>
        <v>LISTERINE</v>
      </c>
      <c r="J6837" t="str">
        <f t="shared" si="108"/>
        <v>LISTERINE</v>
      </c>
      <c r="K6837" t="str">
        <f>VLOOKUP($A6837&amp;$C6837&amp;$B6837,Mapping!$C:$G,5,0)</f>
        <v>Oral &amp; Topical</v>
      </c>
      <c r="L6837" t="str">
        <f>VLOOKUP(J6837&amp;H6837,Mapping!J:K,2,0)</f>
        <v>Listerine Pharma</v>
      </c>
      <c r="M6837" t="str">
        <f>IF(OR(I6837="PIZ BUIN",I6837="LISTERINE"),VLOOKUP(E6837,MAPEO!C:D,2,0)&amp;" "&amp;H6837,VLOOKUP(E6837,MAPEO!C:D,2,0))</f>
        <v>Listerine PHARMA</v>
      </c>
      <c r="N6837" t="str">
        <f>VLOOKUP(F6837,MD!A:B,2,0)</f>
        <v>YTD 2016</v>
      </c>
    </row>
    <row r="6838" spans="1:14">
      <c r="A6838" t="s">
        <v>133</v>
      </c>
      <c r="B6838" t="s">
        <v>0</v>
      </c>
      <c r="C6838" t="s">
        <v>207</v>
      </c>
      <c r="D6838" t="s">
        <v>207</v>
      </c>
      <c r="E6838" t="s">
        <v>614</v>
      </c>
      <c r="F6838" t="s">
        <v>121</v>
      </c>
      <c r="G6838" s="3">
        <v>2368.64</v>
      </c>
      <c r="H6838" s="3" t="str">
        <f>VLOOKUP($A6838&amp;$C6838&amp;$B6838,Mapping!$C:$G,3,0)</f>
        <v>PHARMA</v>
      </c>
      <c r="I6838" t="str">
        <f>VLOOKUP($A6838&amp;$C6838&amp;$B6838,Mapping!$C:$G,4,0)</f>
        <v>LISTERINE</v>
      </c>
      <c r="J6838" t="str">
        <f t="shared" si="108"/>
        <v>LISTERINE</v>
      </c>
      <c r="K6838" t="str">
        <f>VLOOKUP($A6838&amp;$C6838&amp;$B6838,Mapping!$C:$G,5,0)</f>
        <v>Oral &amp; Topical</v>
      </c>
      <c r="L6838" t="str">
        <f>VLOOKUP(J6838&amp;H6838,Mapping!J:K,2,0)</f>
        <v>Listerine Pharma</v>
      </c>
      <c r="M6838" t="str">
        <f>IF(OR(I6838="PIZ BUIN",I6838="LISTERINE"),VLOOKUP(E6838,MAPEO!C:D,2,0)&amp;" "&amp;H6838,VLOOKUP(E6838,MAPEO!C:D,2,0))</f>
        <v>Listerine PHARMA</v>
      </c>
      <c r="N6838" t="str">
        <f>VLOOKUP(F6838,MD!A:B,2,0)</f>
        <v>YTD 2016</v>
      </c>
    </row>
    <row r="6839" spans="1:14">
      <c r="A6839" t="s">
        <v>133</v>
      </c>
      <c r="B6839" t="s">
        <v>0</v>
      </c>
      <c r="C6839" t="s">
        <v>207</v>
      </c>
      <c r="D6839" t="s">
        <v>207</v>
      </c>
      <c r="E6839" t="s">
        <v>615</v>
      </c>
      <c r="F6839" t="s">
        <v>121</v>
      </c>
      <c r="G6839" s="3">
        <v>496.16</v>
      </c>
      <c r="H6839" s="3" t="str">
        <f>VLOOKUP($A6839&amp;$C6839&amp;$B6839,Mapping!$C:$G,3,0)</f>
        <v>PHARMA</v>
      </c>
      <c r="I6839" t="str">
        <f>VLOOKUP($A6839&amp;$C6839&amp;$B6839,Mapping!$C:$G,4,0)</f>
        <v>LISTERINE</v>
      </c>
      <c r="J6839" t="str">
        <f t="shared" si="108"/>
        <v>LISTERINE</v>
      </c>
      <c r="K6839" t="str">
        <f>VLOOKUP($A6839&amp;$C6839&amp;$B6839,Mapping!$C:$G,5,0)</f>
        <v>Oral &amp; Topical</v>
      </c>
      <c r="L6839" t="str">
        <f>VLOOKUP(J6839&amp;H6839,Mapping!J:K,2,0)</f>
        <v>Listerine Pharma</v>
      </c>
      <c r="M6839" t="str">
        <f>IF(OR(I6839="PIZ BUIN",I6839="LISTERINE"),VLOOKUP(E6839,MAPEO!C:D,2,0)&amp;" "&amp;H6839,VLOOKUP(E6839,MAPEO!C:D,2,0))</f>
        <v>Listerine PHARMA</v>
      </c>
      <c r="N6839" t="str">
        <f>VLOOKUP(F6839,MD!A:B,2,0)</f>
        <v>YTD 2016</v>
      </c>
    </row>
    <row r="6840" spans="1:14">
      <c r="A6840" t="s">
        <v>133</v>
      </c>
      <c r="B6840" t="s">
        <v>0</v>
      </c>
      <c r="C6840" t="s">
        <v>207</v>
      </c>
      <c r="D6840" t="s">
        <v>207</v>
      </c>
      <c r="E6840" t="s">
        <v>616</v>
      </c>
      <c r="F6840" t="s">
        <v>121</v>
      </c>
      <c r="G6840" s="3">
        <v>22261.41</v>
      </c>
      <c r="H6840" s="3" t="str">
        <f>VLOOKUP($A6840&amp;$C6840&amp;$B6840,Mapping!$C:$G,3,0)</f>
        <v>PHARMA</v>
      </c>
      <c r="I6840" t="str">
        <f>VLOOKUP($A6840&amp;$C6840&amp;$B6840,Mapping!$C:$G,4,0)</f>
        <v>LISTERINE</v>
      </c>
      <c r="J6840" t="str">
        <f t="shared" si="108"/>
        <v>LISTERINE</v>
      </c>
      <c r="K6840" t="str">
        <f>VLOOKUP($A6840&amp;$C6840&amp;$B6840,Mapping!$C:$G,5,0)</f>
        <v>Oral &amp; Topical</v>
      </c>
      <c r="L6840" t="str">
        <f>VLOOKUP(J6840&amp;H6840,Mapping!J:K,2,0)</f>
        <v>Listerine Pharma</v>
      </c>
      <c r="M6840" t="str">
        <f>IF(OR(I6840="PIZ BUIN",I6840="LISTERINE"),VLOOKUP(E6840,MAPEO!C:D,2,0)&amp;" "&amp;H6840,VLOOKUP(E6840,MAPEO!C:D,2,0))</f>
        <v>Listerine PHARMA</v>
      </c>
      <c r="N6840" t="str">
        <f>VLOOKUP(F6840,MD!A:B,2,0)</f>
        <v>YTD 2016</v>
      </c>
    </row>
    <row r="6841" spans="1:14">
      <c r="A6841" t="s">
        <v>133</v>
      </c>
      <c r="B6841" t="s">
        <v>0</v>
      </c>
      <c r="C6841" t="s">
        <v>207</v>
      </c>
      <c r="D6841" t="s">
        <v>207</v>
      </c>
      <c r="E6841" t="s">
        <v>617</v>
      </c>
      <c r="F6841" t="s">
        <v>121</v>
      </c>
      <c r="G6841" s="3">
        <v>21707.26</v>
      </c>
      <c r="H6841" s="3" t="str">
        <f>VLOOKUP($A6841&amp;$C6841&amp;$B6841,Mapping!$C:$G,3,0)</f>
        <v>PHARMA</v>
      </c>
      <c r="I6841" t="str">
        <f>VLOOKUP($A6841&amp;$C6841&amp;$B6841,Mapping!$C:$G,4,0)</f>
        <v>LISTERINE</v>
      </c>
      <c r="J6841" t="str">
        <f t="shared" si="108"/>
        <v>LISTERINE</v>
      </c>
      <c r="K6841" t="str">
        <f>VLOOKUP($A6841&amp;$C6841&amp;$B6841,Mapping!$C:$G,5,0)</f>
        <v>Oral &amp; Topical</v>
      </c>
      <c r="L6841" t="str">
        <f>VLOOKUP(J6841&amp;H6841,Mapping!J:K,2,0)</f>
        <v>Listerine Pharma</v>
      </c>
      <c r="M6841" t="str">
        <f>IF(OR(I6841="PIZ BUIN",I6841="LISTERINE"),VLOOKUP(E6841,MAPEO!C:D,2,0)&amp;" "&amp;H6841,VLOOKUP(E6841,MAPEO!C:D,2,0))</f>
        <v>Listerine PHARMA</v>
      </c>
      <c r="N6841" t="str">
        <f>VLOOKUP(F6841,MD!A:B,2,0)</f>
        <v>YTD 2016</v>
      </c>
    </row>
    <row r="6842" spans="1:14">
      <c r="A6842" t="s">
        <v>133</v>
      </c>
      <c r="B6842" t="s">
        <v>0</v>
      </c>
      <c r="C6842" t="s">
        <v>207</v>
      </c>
      <c r="D6842" t="s">
        <v>207</v>
      </c>
      <c r="E6842" t="s">
        <v>620</v>
      </c>
      <c r="F6842" t="s">
        <v>121</v>
      </c>
      <c r="G6842" s="3">
        <v>-11.78</v>
      </c>
      <c r="H6842" s="3" t="str">
        <f>VLOOKUP($A6842&amp;$C6842&amp;$B6842,Mapping!$C:$G,3,0)</f>
        <v>PHARMA</v>
      </c>
      <c r="I6842" t="str">
        <f>VLOOKUP($A6842&amp;$C6842&amp;$B6842,Mapping!$C:$G,4,0)</f>
        <v>LISTERINE</v>
      </c>
      <c r="J6842" t="str">
        <f t="shared" si="108"/>
        <v>LISTERINE</v>
      </c>
      <c r="K6842" t="str">
        <f>VLOOKUP($A6842&amp;$C6842&amp;$B6842,Mapping!$C:$G,5,0)</f>
        <v>Oral &amp; Topical</v>
      </c>
      <c r="L6842" t="str">
        <f>VLOOKUP(J6842&amp;H6842,Mapping!J:K,2,0)</f>
        <v>Listerine Pharma</v>
      </c>
      <c r="M6842" t="str">
        <f>IF(OR(I6842="PIZ BUIN",I6842="LISTERINE"),VLOOKUP(E6842,MAPEO!C:D,2,0)&amp;" "&amp;H6842,VLOOKUP(E6842,MAPEO!C:D,2,0))</f>
        <v>Listerine PHARMA</v>
      </c>
      <c r="N6842" t="str">
        <f>VLOOKUP(F6842,MD!A:B,2,0)</f>
        <v>YTD 2016</v>
      </c>
    </row>
    <row r="6843" spans="1:14">
      <c r="A6843" t="s">
        <v>133</v>
      </c>
      <c r="B6843" t="s">
        <v>0</v>
      </c>
      <c r="C6843" t="s">
        <v>207</v>
      </c>
      <c r="D6843" t="s">
        <v>207</v>
      </c>
      <c r="E6843" t="s">
        <v>621</v>
      </c>
      <c r="F6843" t="s">
        <v>121</v>
      </c>
      <c r="G6843" s="3">
        <v>20696.5</v>
      </c>
      <c r="H6843" s="3" t="str">
        <f>VLOOKUP($A6843&amp;$C6843&amp;$B6843,Mapping!$C:$G,3,0)</f>
        <v>PHARMA</v>
      </c>
      <c r="I6843" t="str">
        <f>VLOOKUP($A6843&amp;$C6843&amp;$B6843,Mapping!$C:$G,4,0)</f>
        <v>LISTERINE</v>
      </c>
      <c r="J6843" t="str">
        <f t="shared" si="108"/>
        <v>LISTERINE</v>
      </c>
      <c r="K6843" t="str">
        <f>VLOOKUP($A6843&amp;$C6843&amp;$B6843,Mapping!$C:$G,5,0)</f>
        <v>Oral &amp; Topical</v>
      </c>
      <c r="L6843" t="str">
        <f>VLOOKUP(J6843&amp;H6843,Mapping!J:K,2,0)</f>
        <v>Listerine Pharma</v>
      </c>
      <c r="M6843" t="str">
        <f>IF(OR(I6843="PIZ BUIN",I6843="LISTERINE"),VLOOKUP(E6843,MAPEO!C:D,2,0)&amp;" "&amp;H6843,VLOOKUP(E6843,MAPEO!C:D,2,0))</f>
        <v>Listerine PHARMA</v>
      </c>
      <c r="N6843" t="str">
        <f>VLOOKUP(F6843,MD!A:B,2,0)</f>
        <v>YTD 2016</v>
      </c>
    </row>
    <row r="6844" spans="1:14">
      <c r="A6844" t="s">
        <v>133</v>
      </c>
      <c r="B6844" t="s">
        <v>0</v>
      </c>
      <c r="C6844" t="s">
        <v>207</v>
      </c>
      <c r="D6844" t="s">
        <v>207</v>
      </c>
      <c r="E6844" t="s">
        <v>623</v>
      </c>
      <c r="F6844" t="s">
        <v>121</v>
      </c>
      <c r="G6844" s="3">
        <v>-4.07</v>
      </c>
      <c r="H6844" s="3" t="str">
        <f>VLOOKUP($A6844&amp;$C6844&amp;$B6844,Mapping!$C:$G,3,0)</f>
        <v>PHARMA</v>
      </c>
      <c r="I6844" t="str">
        <f>VLOOKUP($A6844&amp;$C6844&amp;$B6844,Mapping!$C:$G,4,0)</f>
        <v>LISTERINE</v>
      </c>
      <c r="J6844" t="str">
        <f t="shared" si="108"/>
        <v>LISTERINE</v>
      </c>
      <c r="K6844" t="str">
        <f>VLOOKUP($A6844&amp;$C6844&amp;$B6844,Mapping!$C:$G,5,0)</f>
        <v>Oral &amp; Topical</v>
      </c>
      <c r="L6844" t="str">
        <f>VLOOKUP(J6844&amp;H6844,Mapping!J:K,2,0)</f>
        <v>Listerine Pharma</v>
      </c>
      <c r="M6844" t="str">
        <f>IF(OR(I6844="PIZ BUIN",I6844="LISTERINE"),VLOOKUP(E6844,MAPEO!C:D,2,0)&amp;" "&amp;H6844,VLOOKUP(E6844,MAPEO!C:D,2,0))</f>
        <v>Listerine PHARMA</v>
      </c>
      <c r="N6844" t="str">
        <f>VLOOKUP(F6844,MD!A:B,2,0)</f>
        <v>YTD 2016</v>
      </c>
    </row>
    <row r="6845" spans="1:14">
      <c r="A6845" t="s">
        <v>133</v>
      </c>
      <c r="B6845" t="s">
        <v>0</v>
      </c>
      <c r="C6845" t="s">
        <v>207</v>
      </c>
      <c r="D6845" t="s">
        <v>207</v>
      </c>
      <c r="E6845" t="s">
        <v>625</v>
      </c>
      <c r="F6845" t="s">
        <v>121</v>
      </c>
      <c r="G6845" s="3">
        <v>7934.58</v>
      </c>
      <c r="H6845" s="3" t="str">
        <f>VLOOKUP($A6845&amp;$C6845&amp;$B6845,Mapping!$C:$G,3,0)</f>
        <v>PHARMA</v>
      </c>
      <c r="I6845" t="str">
        <f>VLOOKUP($A6845&amp;$C6845&amp;$B6845,Mapping!$C:$G,4,0)</f>
        <v>LISTERINE</v>
      </c>
      <c r="J6845" t="str">
        <f t="shared" si="108"/>
        <v>LISTERINE</v>
      </c>
      <c r="K6845" t="str">
        <f>VLOOKUP($A6845&amp;$C6845&amp;$B6845,Mapping!$C:$G,5,0)</f>
        <v>Oral &amp; Topical</v>
      </c>
      <c r="L6845" t="str">
        <f>VLOOKUP(J6845&amp;H6845,Mapping!J:K,2,0)</f>
        <v>Listerine Pharma</v>
      </c>
      <c r="M6845" t="str">
        <f>IF(OR(I6845="PIZ BUIN",I6845="LISTERINE"),VLOOKUP(E6845,MAPEO!C:D,2,0)&amp;" "&amp;H6845,VLOOKUP(E6845,MAPEO!C:D,2,0))</f>
        <v>Listerine PHARMA</v>
      </c>
      <c r="N6845" t="str">
        <f>VLOOKUP(F6845,MD!A:B,2,0)</f>
        <v>YTD 2016</v>
      </c>
    </row>
    <row r="6846" spans="1:14">
      <c r="A6846" t="s">
        <v>133</v>
      </c>
      <c r="B6846" t="s">
        <v>0</v>
      </c>
      <c r="C6846" t="s">
        <v>207</v>
      </c>
      <c r="D6846" t="s">
        <v>403</v>
      </c>
      <c r="E6846" t="s">
        <v>626</v>
      </c>
      <c r="F6846" t="s">
        <v>121</v>
      </c>
      <c r="G6846" s="3">
        <v>130.72999999999999</v>
      </c>
      <c r="H6846" s="3" t="str">
        <f>VLOOKUP($A6846&amp;$C6846&amp;$B6846,Mapping!$C:$G,3,0)</f>
        <v>PHARMA</v>
      </c>
      <c r="I6846" t="str">
        <f>VLOOKUP($A6846&amp;$C6846&amp;$B6846,Mapping!$C:$G,4,0)</f>
        <v>LISTERINE</v>
      </c>
      <c r="J6846" t="str">
        <f t="shared" si="108"/>
        <v>LISTERINE KIDS</v>
      </c>
      <c r="K6846" t="str">
        <f>VLOOKUP($A6846&amp;$C6846&amp;$B6846,Mapping!$C:$G,5,0)</f>
        <v>Oral &amp; Topical</v>
      </c>
      <c r="L6846" t="str">
        <f>VLOOKUP(J6846&amp;H6846,Mapping!J:K,2,0)</f>
        <v>Listerine Pharma</v>
      </c>
      <c r="M6846" t="str">
        <f>IF(OR(I6846="PIZ BUIN",I6846="LISTERINE"),VLOOKUP(E6846,MAPEO!C:D,2,0)&amp;" "&amp;H6846,VLOOKUP(E6846,MAPEO!C:D,2,0))</f>
        <v>Listerine PHARMA</v>
      </c>
      <c r="N6846" t="str">
        <f>VLOOKUP(F6846,MD!A:B,2,0)</f>
        <v>YTD 2016</v>
      </c>
    </row>
    <row r="6847" spans="1:14">
      <c r="A6847" t="s">
        <v>133</v>
      </c>
      <c r="B6847" t="s">
        <v>0</v>
      </c>
      <c r="C6847" t="s">
        <v>207</v>
      </c>
      <c r="D6847" t="s">
        <v>435</v>
      </c>
      <c r="E6847" t="s">
        <v>435</v>
      </c>
      <c r="F6847" t="s">
        <v>121</v>
      </c>
      <c r="G6847" s="3">
        <v>27762.49</v>
      </c>
      <c r="H6847" s="3" t="str">
        <f>VLOOKUP($A6847&amp;$C6847&amp;$B6847,Mapping!$C:$G,3,0)</f>
        <v>PHARMA</v>
      </c>
      <c r="I6847" t="str">
        <f>VLOOKUP($A6847&amp;$C6847&amp;$B6847,Mapping!$C:$G,4,0)</f>
        <v>LISTERINE</v>
      </c>
      <c r="J6847" t="str">
        <f t="shared" si="108"/>
        <v>LISTERINE PROFESIONAL</v>
      </c>
      <c r="K6847" t="str">
        <f>VLOOKUP($A6847&amp;$C6847&amp;$B6847,Mapping!$C:$G,5,0)</f>
        <v>Oral &amp; Topical</v>
      </c>
      <c r="L6847" t="str">
        <f>VLOOKUP(J6847&amp;H6847,Mapping!J:K,2,0)</f>
        <v>Listerine Pharma</v>
      </c>
      <c r="M6847" t="str">
        <f>IF(OR(I6847="PIZ BUIN",I6847="LISTERINE"),VLOOKUP(E6847,MAPEO!C:D,2,0)&amp;" "&amp;H6847,VLOOKUP(E6847,MAPEO!C:D,2,0))</f>
        <v>Listerine PHARMA</v>
      </c>
      <c r="N6847" t="str">
        <f>VLOOKUP(F6847,MD!A:B,2,0)</f>
        <v>YTD 2016</v>
      </c>
    </row>
    <row r="6848" spans="1:14">
      <c r="A6848" t="s">
        <v>133</v>
      </c>
      <c r="B6848" t="s">
        <v>0</v>
      </c>
      <c r="C6848" t="s">
        <v>215</v>
      </c>
      <c r="D6848" t="s">
        <v>436</v>
      </c>
      <c r="E6848" t="s">
        <v>436</v>
      </c>
      <c r="F6848" t="s">
        <v>121</v>
      </c>
      <c r="G6848" s="3">
        <v>-1718.45</v>
      </c>
      <c r="H6848" s="3" t="str">
        <f>VLOOKUP($A6848&amp;$C6848&amp;$B6848,Mapping!$C:$G,3,0)</f>
        <v>PHARMA</v>
      </c>
      <c r="I6848" t="str">
        <f>VLOOKUP($A6848&amp;$C6848&amp;$B6848,Mapping!$C:$G,4,0)</f>
        <v>Microlax</v>
      </c>
      <c r="J6848" t="str">
        <f t="shared" si="108"/>
        <v>MICRALAX MACROGOL</v>
      </c>
      <c r="K6848" t="str">
        <f>VLOOKUP($A6848&amp;$C6848&amp;$B6848,Mapping!$C:$G,5,0)</f>
        <v>OTC</v>
      </c>
      <c r="L6848" t="str">
        <f>VLOOKUP(J6848&amp;H6848,Mapping!J:K,2,0)</f>
        <v>Macrogol</v>
      </c>
      <c r="M6848" t="str">
        <f>IF(OR(I6848="PIZ BUIN",I6848="LISTERINE"),VLOOKUP(E6848,MAPEO!C:D,2,0)&amp;" "&amp;H6848,VLOOKUP(E6848,MAPEO!C:D,2,0))</f>
        <v>Micralax</v>
      </c>
      <c r="N6848" t="str">
        <f>VLOOKUP(F6848,MD!A:B,2,0)</f>
        <v>YTD 2016</v>
      </c>
    </row>
    <row r="6849" spans="1:14">
      <c r="A6849" t="s">
        <v>133</v>
      </c>
      <c r="B6849" t="s">
        <v>0</v>
      </c>
      <c r="C6849" t="s">
        <v>215</v>
      </c>
      <c r="D6849" t="s">
        <v>437</v>
      </c>
      <c r="E6849" t="s">
        <v>437</v>
      </c>
      <c r="F6849" t="s">
        <v>121</v>
      </c>
      <c r="G6849" s="3">
        <v>1306191.6499999999</v>
      </c>
      <c r="H6849" s="3" t="str">
        <f>VLOOKUP($A6849&amp;$C6849&amp;$B6849,Mapping!$C:$G,3,0)</f>
        <v>PHARMA</v>
      </c>
      <c r="I6849" t="str">
        <f>VLOOKUP($A6849&amp;$C6849&amp;$B6849,Mapping!$C:$G,4,0)</f>
        <v>Microlax</v>
      </c>
      <c r="J6849" t="str">
        <f t="shared" si="108"/>
        <v>MICRALAX MICROENEMAS</v>
      </c>
      <c r="K6849" t="str">
        <f>VLOOKUP($A6849&amp;$C6849&amp;$B6849,Mapping!$C:$G,5,0)</f>
        <v>OTC</v>
      </c>
      <c r="L6849" t="str">
        <f>VLOOKUP(J6849&amp;H6849,Mapping!J:K,2,0)</f>
        <v>Microenemas</v>
      </c>
      <c r="M6849" t="str">
        <f>IF(OR(I6849="PIZ BUIN",I6849="LISTERINE"),VLOOKUP(E6849,MAPEO!C:D,2,0)&amp;" "&amp;H6849,VLOOKUP(E6849,MAPEO!C:D,2,0))</f>
        <v>Micralax</v>
      </c>
      <c r="N6849" t="str">
        <f>VLOOKUP(F6849,MD!A:B,2,0)</f>
        <v>YTD 2016</v>
      </c>
    </row>
    <row r="6850" spans="1:14">
      <c r="A6850" t="s">
        <v>133</v>
      </c>
      <c r="B6850" t="s">
        <v>0</v>
      </c>
      <c r="C6850" t="s">
        <v>215</v>
      </c>
      <c r="D6850" t="s">
        <v>438</v>
      </c>
      <c r="E6850" t="s">
        <v>438</v>
      </c>
      <c r="F6850" t="s">
        <v>121</v>
      </c>
      <c r="G6850" s="3">
        <v>2277.41</v>
      </c>
      <c r="H6850" s="3" t="str">
        <f>VLOOKUP($A6850&amp;$C6850&amp;$B6850,Mapping!$C:$G,3,0)</f>
        <v>PHARMA</v>
      </c>
      <c r="I6850" t="str">
        <f>VLOOKUP($A6850&amp;$C6850&amp;$B6850,Mapping!$C:$G,4,0)</f>
        <v>Microlax</v>
      </c>
      <c r="J6850" t="str">
        <f t="shared" si="108"/>
        <v>MICRALAX SUPOS</v>
      </c>
      <c r="K6850" t="str">
        <f>VLOOKUP($A6850&amp;$C6850&amp;$B6850,Mapping!$C:$G,5,0)</f>
        <v>OTC</v>
      </c>
      <c r="L6850" t="str">
        <f>VLOOKUP(J6850&amp;H6850,Mapping!J:K,2,0)</f>
        <v>Supos</v>
      </c>
      <c r="M6850" t="str">
        <f>IF(OR(I6850="PIZ BUIN",I6850="LISTERINE"),VLOOKUP(E6850,MAPEO!C:D,2,0)&amp;" "&amp;H6850,VLOOKUP(E6850,MAPEO!C:D,2,0))</f>
        <v>Micralax</v>
      </c>
      <c r="N6850" t="str">
        <f>VLOOKUP(F6850,MD!A:B,2,0)</f>
        <v>YTD 2016</v>
      </c>
    </row>
    <row r="6851" spans="1:14">
      <c r="A6851" t="s">
        <v>133</v>
      </c>
      <c r="B6851" t="s">
        <v>0</v>
      </c>
      <c r="C6851" t="s">
        <v>218</v>
      </c>
      <c r="D6851" t="s">
        <v>439</v>
      </c>
      <c r="E6851" t="s">
        <v>439</v>
      </c>
      <c r="F6851" t="s">
        <v>121</v>
      </c>
      <c r="G6851" s="3">
        <v>214864.79</v>
      </c>
      <c r="H6851" s="3" t="str">
        <f>VLOOKUP($A6851&amp;$C6851&amp;$B6851,Mapping!$C:$G,3,0)</f>
        <v>PHARMA</v>
      </c>
      <c r="I6851" t="str">
        <f>VLOOKUP($A6851&amp;$C6851&amp;$B6851,Mapping!$C:$G,4,0)</f>
        <v>Natusan</v>
      </c>
      <c r="J6851" t="str">
        <f t="shared" si="108"/>
        <v>CREMA NATUSAN</v>
      </c>
      <c r="K6851" t="str">
        <f>VLOOKUP($A6851&amp;$C6851&amp;$B6851,Mapping!$C:$G,5,0)</f>
        <v>Adult Skin Care</v>
      </c>
      <c r="L6851" t="str">
        <f>VLOOKUP(J6851&amp;H6851,Mapping!J:K,2,0)</f>
        <v>Natusan</v>
      </c>
      <c r="M6851" t="str">
        <f>IF(OR(I6851="PIZ BUIN",I6851="LISTERINE"),VLOOKUP(E6851,MAPEO!C:D,2,0)&amp;" "&amp;H6851,VLOOKUP(E6851,MAPEO!C:D,2,0))</f>
        <v>Natusan</v>
      </c>
      <c r="N6851" t="str">
        <f>VLOOKUP(F6851,MD!A:B,2,0)</f>
        <v>YTD 2016</v>
      </c>
    </row>
    <row r="6852" spans="1:14">
      <c r="A6852" t="s">
        <v>133</v>
      </c>
      <c r="B6852" t="s">
        <v>0</v>
      </c>
      <c r="C6852" t="s">
        <v>218</v>
      </c>
      <c r="D6852" t="s">
        <v>439</v>
      </c>
      <c r="E6852" t="s">
        <v>694</v>
      </c>
      <c r="F6852" t="s">
        <v>121</v>
      </c>
      <c r="G6852" s="3">
        <v>11.7</v>
      </c>
      <c r="H6852" s="3" t="str">
        <f>VLOOKUP($A6852&amp;$C6852&amp;$B6852,Mapping!$C:$G,3,0)</f>
        <v>PHARMA</v>
      </c>
      <c r="I6852" t="str">
        <f>VLOOKUP($A6852&amp;$C6852&amp;$B6852,Mapping!$C:$G,4,0)</f>
        <v>Natusan</v>
      </c>
      <c r="J6852" t="str">
        <f t="shared" si="108"/>
        <v>CREMA NATUSAN</v>
      </c>
      <c r="K6852" t="str">
        <f>VLOOKUP($A6852&amp;$C6852&amp;$B6852,Mapping!$C:$G,5,0)</f>
        <v>Adult Skin Care</v>
      </c>
      <c r="L6852" t="str">
        <f>VLOOKUP(J6852&amp;H6852,Mapping!J:K,2,0)</f>
        <v>Natusan</v>
      </c>
      <c r="M6852" t="str">
        <f>IF(OR(I6852="PIZ BUIN",I6852="LISTERINE"),VLOOKUP(E6852,MAPEO!C:D,2,0)&amp;" "&amp;H6852,VLOOKUP(E6852,MAPEO!C:D,2,0))</f>
        <v>Natusan</v>
      </c>
      <c r="N6852" t="str">
        <f>VLOOKUP(F6852,MD!A:B,2,0)</f>
        <v>YTD 2016</v>
      </c>
    </row>
    <row r="6853" spans="1:14">
      <c r="A6853" t="s">
        <v>133</v>
      </c>
      <c r="B6853" t="s">
        <v>0</v>
      </c>
      <c r="C6853" t="s">
        <v>221</v>
      </c>
      <c r="D6853" t="s">
        <v>440</v>
      </c>
      <c r="E6853" t="s">
        <v>695</v>
      </c>
      <c r="F6853" t="s">
        <v>121</v>
      </c>
      <c r="G6853" s="3">
        <v>33354.51</v>
      </c>
      <c r="H6853" s="3" t="str">
        <f>VLOOKUP($A6853&amp;$C6853&amp;$B6853,Mapping!$C:$G,3,0)</f>
        <v>Beauty</v>
      </c>
      <c r="I6853" t="str">
        <f>VLOOKUP($A6853&amp;$C6853&amp;$B6853,Mapping!$C:$G,4,0)</f>
        <v>NEUTROGENA</v>
      </c>
      <c r="J6853" t="str">
        <f t="shared" si="108"/>
        <v>BODY EMULSION</v>
      </c>
      <c r="K6853" t="str">
        <f>VLOOKUP($A6853&amp;$C6853&amp;$B6853,Mapping!$C:$G,5,0)</f>
        <v>Adult Skin Care</v>
      </c>
      <c r="L6853" t="str">
        <f>VLOOKUP(J6853&amp;H6853,Mapping!J:K,2,0)</f>
        <v>Body Emulsion</v>
      </c>
      <c r="M6853" t="str">
        <f>IF(OR(I6853="PIZ BUIN",I6853="LISTERINE"),VLOOKUP(E6853,MAPEO!C:D,2,0)&amp;" "&amp;H6853,VLOOKUP(E6853,MAPEO!C:D,2,0))</f>
        <v>Neutrogena Body</v>
      </c>
      <c r="N6853" t="str">
        <f>VLOOKUP(F6853,MD!A:B,2,0)</f>
        <v>YTD 2016</v>
      </c>
    </row>
    <row r="6854" spans="1:14">
      <c r="A6854" t="s">
        <v>133</v>
      </c>
      <c r="B6854" t="s">
        <v>0</v>
      </c>
      <c r="C6854" t="s">
        <v>221</v>
      </c>
      <c r="D6854" t="s">
        <v>440</v>
      </c>
      <c r="E6854" t="s">
        <v>697</v>
      </c>
      <c r="F6854" t="s">
        <v>121</v>
      </c>
      <c r="G6854" s="3">
        <v>112913.99</v>
      </c>
      <c r="H6854" s="3" t="str">
        <f>VLOOKUP($A6854&amp;$C6854&amp;$B6854,Mapping!$C:$G,3,0)</f>
        <v>Beauty</v>
      </c>
      <c r="I6854" t="str">
        <f>VLOOKUP($A6854&amp;$C6854&amp;$B6854,Mapping!$C:$G,4,0)</f>
        <v>NEUTROGENA</v>
      </c>
      <c r="J6854" t="str">
        <f t="shared" si="108"/>
        <v>BODY EMULSION</v>
      </c>
      <c r="K6854" t="str">
        <f>VLOOKUP($A6854&amp;$C6854&amp;$B6854,Mapping!$C:$G,5,0)</f>
        <v>Adult Skin Care</v>
      </c>
      <c r="L6854" t="str">
        <f>VLOOKUP(J6854&amp;H6854,Mapping!J:K,2,0)</f>
        <v>Body Emulsion</v>
      </c>
      <c r="M6854" t="str">
        <f>IF(OR(I6854="PIZ BUIN",I6854="LISTERINE"),VLOOKUP(E6854,MAPEO!C:D,2,0)&amp;" "&amp;H6854,VLOOKUP(E6854,MAPEO!C:D,2,0))</f>
        <v>Neutrogena Body</v>
      </c>
      <c r="N6854" t="str">
        <f>VLOOKUP(F6854,MD!A:B,2,0)</f>
        <v>YTD 2016</v>
      </c>
    </row>
    <row r="6855" spans="1:14">
      <c r="A6855" t="s">
        <v>133</v>
      </c>
      <c r="B6855" t="s">
        <v>0</v>
      </c>
      <c r="C6855" t="s">
        <v>221</v>
      </c>
      <c r="D6855" t="s">
        <v>440</v>
      </c>
      <c r="E6855" t="s">
        <v>698</v>
      </c>
      <c r="F6855" t="s">
        <v>121</v>
      </c>
      <c r="G6855" s="3">
        <v>42323.06</v>
      </c>
      <c r="H6855" s="3" t="str">
        <f>VLOOKUP($A6855&amp;$C6855&amp;$B6855,Mapping!$C:$G,3,0)</f>
        <v>Beauty</v>
      </c>
      <c r="I6855" t="str">
        <f>VLOOKUP($A6855&amp;$C6855&amp;$B6855,Mapping!$C:$G,4,0)</f>
        <v>NEUTROGENA</v>
      </c>
      <c r="J6855" t="str">
        <f t="shared" si="108"/>
        <v>BODY EMULSION</v>
      </c>
      <c r="K6855" t="str">
        <f>VLOOKUP($A6855&amp;$C6855&amp;$B6855,Mapping!$C:$G,5,0)</f>
        <v>Adult Skin Care</v>
      </c>
      <c r="L6855" t="str">
        <f>VLOOKUP(J6855&amp;H6855,Mapping!J:K,2,0)</f>
        <v>Body Emulsion</v>
      </c>
      <c r="M6855" t="str">
        <f>IF(OR(I6855="PIZ BUIN",I6855="LISTERINE"),VLOOKUP(E6855,MAPEO!C:D,2,0)&amp;" "&amp;H6855,VLOOKUP(E6855,MAPEO!C:D,2,0))</f>
        <v>Neutrogena Body</v>
      </c>
      <c r="N6855" t="str">
        <f>VLOOKUP(F6855,MD!A:B,2,0)</f>
        <v>YTD 2016</v>
      </c>
    </row>
    <row r="6856" spans="1:14">
      <c r="A6856" t="s">
        <v>133</v>
      </c>
      <c r="B6856" t="s">
        <v>0</v>
      </c>
      <c r="C6856" t="s">
        <v>221</v>
      </c>
      <c r="D6856" t="s">
        <v>440</v>
      </c>
      <c r="E6856" t="s">
        <v>699</v>
      </c>
      <c r="F6856" t="s">
        <v>121</v>
      </c>
      <c r="G6856" s="3">
        <v>82307.429999999993</v>
      </c>
      <c r="H6856" s="3" t="str">
        <f>VLOOKUP($A6856&amp;$C6856&amp;$B6856,Mapping!$C:$G,3,0)</f>
        <v>Beauty</v>
      </c>
      <c r="I6856" t="str">
        <f>VLOOKUP($A6856&amp;$C6856&amp;$B6856,Mapping!$C:$G,4,0)</f>
        <v>NEUTROGENA</v>
      </c>
      <c r="J6856" t="str">
        <f t="shared" si="108"/>
        <v>BODY EMULSION</v>
      </c>
      <c r="K6856" t="str">
        <f>VLOOKUP($A6856&amp;$C6856&amp;$B6856,Mapping!$C:$G,5,0)</f>
        <v>Adult Skin Care</v>
      </c>
      <c r="L6856" t="str">
        <f>VLOOKUP(J6856&amp;H6856,Mapping!J:K,2,0)</f>
        <v>Body Emulsion</v>
      </c>
      <c r="M6856" t="str">
        <f>IF(OR(I6856="PIZ BUIN",I6856="LISTERINE"),VLOOKUP(E6856,MAPEO!C:D,2,0)&amp;" "&amp;H6856,VLOOKUP(E6856,MAPEO!C:D,2,0))</f>
        <v>Neutrogena Body</v>
      </c>
      <c r="N6856" t="str">
        <f>VLOOKUP(F6856,MD!A:B,2,0)</f>
        <v>YTD 2016</v>
      </c>
    </row>
    <row r="6857" spans="1:14">
      <c r="A6857" t="s">
        <v>133</v>
      </c>
      <c r="B6857" t="s">
        <v>0</v>
      </c>
      <c r="C6857" t="s">
        <v>221</v>
      </c>
      <c r="D6857" t="s">
        <v>440</v>
      </c>
      <c r="E6857" t="s">
        <v>700</v>
      </c>
      <c r="F6857" t="s">
        <v>121</v>
      </c>
      <c r="G6857" s="3">
        <v>-1462.49</v>
      </c>
      <c r="H6857" s="3" t="str">
        <f>VLOOKUP($A6857&amp;$C6857&amp;$B6857,Mapping!$C:$G,3,0)</f>
        <v>Beauty</v>
      </c>
      <c r="I6857" t="str">
        <f>VLOOKUP($A6857&amp;$C6857&amp;$B6857,Mapping!$C:$G,4,0)</f>
        <v>NEUTROGENA</v>
      </c>
      <c r="J6857" t="str">
        <f t="shared" si="108"/>
        <v>BODY EMULSION</v>
      </c>
      <c r="K6857" t="str">
        <f>VLOOKUP($A6857&amp;$C6857&amp;$B6857,Mapping!$C:$G,5,0)</f>
        <v>Adult Skin Care</v>
      </c>
      <c r="L6857" t="str">
        <f>VLOOKUP(J6857&amp;H6857,Mapping!J:K,2,0)</f>
        <v>Body Emulsion</v>
      </c>
      <c r="M6857" t="str">
        <f>IF(OR(I6857="PIZ BUIN",I6857="LISTERINE"),VLOOKUP(E6857,MAPEO!C:D,2,0)&amp;" "&amp;H6857,VLOOKUP(E6857,MAPEO!C:D,2,0))</f>
        <v>Neutrogena Body</v>
      </c>
      <c r="N6857" t="str">
        <f>VLOOKUP(F6857,MD!A:B,2,0)</f>
        <v>YTD 2016</v>
      </c>
    </row>
    <row r="6858" spans="1:14">
      <c r="A6858" t="s">
        <v>133</v>
      </c>
      <c r="B6858" t="s">
        <v>0</v>
      </c>
      <c r="C6858" t="s">
        <v>221</v>
      </c>
      <c r="D6858" t="s">
        <v>440</v>
      </c>
      <c r="E6858" t="s">
        <v>701</v>
      </c>
      <c r="F6858" t="s">
        <v>121</v>
      </c>
      <c r="G6858" s="3">
        <v>-45.6</v>
      </c>
      <c r="H6858" s="3" t="str">
        <f>VLOOKUP($A6858&amp;$C6858&amp;$B6858,Mapping!$C:$G,3,0)</f>
        <v>Beauty</v>
      </c>
      <c r="I6858" t="str">
        <f>VLOOKUP($A6858&amp;$C6858&amp;$B6858,Mapping!$C:$G,4,0)</f>
        <v>NEUTROGENA</v>
      </c>
      <c r="J6858" t="str">
        <f t="shared" si="108"/>
        <v>BODY EMULSION</v>
      </c>
      <c r="K6858" t="str">
        <f>VLOOKUP($A6858&amp;$C6858&amp;$B6858,Mapping!$C:$G,5,0)</f>
        <v>Adult Skin Care</v>
      </c>
      <c r="L6858" t="str">
        <f>VLOOKUP(J6858&amp;H6858,Mapping!J:K,2,0)</f>
        <v>Body Emulsion</v>
      </c>
      <c r="M6858" t="str">
        <f>IF(OR(I6858="PIZ BUIN",I6858="LISTERINE"),VLOOKUP(E6858,MAPEO!C:D,2,0)&amp;" "&amp;H6858,VLOOKUP(E6858,MAPEO!C:D,2,0))</f>
        <v>Neutrogena Body</v>
      </c>
      <c r="N6858" t="str">
        <f>VLOOKUP(F6858,MD!A:B,2,0)</f>
        <v>YTD 2016</v>
      </c>
    </row>
    <row r="6859" spans="1:14">
      <c r="A6859" t="s">
        <v>133</v>
      </c>
      <c r="B6859" t="s">
        <v>0</v>
      </c>
      <c r="C6859" t="s">
        <v>221</v>
      </c>
      <c r="D6859" t="s">
        <v>440</v>
      </c>
      <c r="E6859" t="s">
        <v>702</v>
      </c>
      <c r="F6859" t="s">
        <v>121</v>
      </c>
      <c r="G6859" s="3">
        <v>103854.35</v>
      </c>
      <c r="H6859" s="3" t="str">
        <f>VLOOKUP($A6859&amp;$C6859&amp;$B6859,Mapping!$C:$G,3,0)</f>
        <v>Beauty</v>
      </c>
      <c r="I6859" t="str">
        <f>VLOOKUP($A6859&amp;$C6859&amp;$B6859,Mapping!$C:$G,4,0)</f>
        <v>NEUTROGENA</v>
      </c>
      <c r="J6859" t="str">
        <f t="shared" si="108"/>
        <v>BODY EMULSION</v>
      </c>
      <c r="K6859" t="str">
        <f>VLOOKUP($A6859&amp;$C6859&amp;$B6859,Mapping!$C:$G,5,0)</f>
        <v>Adult Skin Care</v>
      </c>
      <c r="L6859" t="str">
        <f>VLOOKUP(J6859&amp;H6859,Mapping!J:K,2,0)</f>
        <v>Body Emulsion</v>
      </c>
      <c r="M6859" t="str">
        <f>IF(OR(I6859="PIZ BUIN",I6859="LISTERINE"),VLOOKUP(E6859,MAPEO!C:D,2,0)&amp;" "&amp;H6859,VLOOKUP(E6859,MAPEO!C:D,2,0))</f>
        <v>Neutrogena Body</v>
      </c>
      <c r="N6859" t="str">
        <f>VLOOKUP(F6859,MD!A:B,2,0)</f>
        <v>YTD 2016</v>
      </c>
    </row>
    <row r="6860" spans="1:14">
      <c r="A6860" t="s">
        <v>133</v>
      </c>
      <c r="B6860" t="s">
        <v>0</v>
      </c>
      <c r="C6860" t="s">
        <v>221</v>
      </c>
      <c r="D6860" t="s">
        <v>441</v>
      </c>
      <c r="E6860" t="s">
        <v>703</v>
      </c>
      <c r="F6860" t="s">
        <v>121</v>
      </c>
      <c r="G6860" s="3">
        <v>-131.86000000000001</v>
      </c>
      <c r="H6860" s="3" t="str">
        <f>VLOOKUP($A6860&amp;$C6860&amp;$B6860,Mapping!$C:$G,3,0)</f>
        <v>Beauty</v>
      </c>
      <c r="I6860" t="str">
        <f>VLOOKUP($A6860&amp;$C6860&amp;$B6860,Mapping!$C:$G,4,0)</f>
        <v>NEUTROGENA</v>
      </c>
      <c r="J6860" t="str">
        <f t="shared" si="108"/>
        <v>FOOTCARE</v>
      </c>
      <c r="K6860" t="str">
        <f>VLOOKUP($A6860&amp;$C6860&amp;$B6860,Mapping!$C:$G,5,0)</f>
        <v>Adult Skin Care</v>
      </c>
      <c r="L6860" t="str">
        <f>VLOOKUP(J6860&amp;H6860,Mapping!J:K,2,0)</f>
        <v>Foot Care</v>
      </c>
      <c r="M6860" t="str">
        <f>IF(OR(I6860="PIZ BUIN",I6860="LISTERINE"),VLOOKUP(E6860,MAPEO!C:D,2,0)&amp;" "&amp;H6860,VLOOKUP(E6860,MAPEO!C:D,2,0))</f>
        <v>Neutrogena Foot</v>
      </c>
      <c r="N6860" t="str">
        <f>VLOOKUP(F6860,MD!A:B,2,0)</f>
        <v>YTD 2016</v>
      </c>
    </row>
    <row r="6861" spans="1:14">
      <c r="A6861" t="s">
        <v>133</v>
      </c>
      <c r="B6861" t="s">
        <v>0</v>
      </c>
      <c r="C6861" t="s">
        <v>221</v>
      </c>
      <c r="D6861" t="s">
        <v>441</v>
      </c>
      <c r="E6861" t="s">
        <v>704</v>
      </c>
      <c r="F6861" t="s">
        <v>121</v>
      </c>
      <c r="G6861" s="3">
        <v>11610.02</v>
      </c>
      <c r="H6861" s="3" t="str">
        <f>VLOOKUP($A6861&amp;$C6861&amp;$B6861,Mapping!$C:$G,3,0)</f>
        <v>Beauty</v>
      </c>
      <c r="I6861" t="str">
        <f>VLOOKUP($A6861&amp;$C6861&amp;$B6861,Mapping!$C:$G,4,0)</f>
        <v>NEUTROGENA</v>
      </c>
      <c r="J6861" t="str">
        <f t="shared" si="108"/>
        <v>FOOTCARE</v>
      </c>
      <c r="K6861" t="str">
        <f>VLOOKUP($A6861&amp;$C6861&amp;$B6861,Mapping!$C:$G,5,0)</f>
        <v>Adult Skin Care</v>
      </c>
      <c r="L6861" t="str">
        <f>VLOOKUP(J6861&amp;H6861,Mapping!J:K,2,0)</f>
        <v>Foot Care</v>
      </c>
      <c r="M6861" t="str">
        <f>IF(OR(I6861="PIZ BUIN",I6861="LISTERINE"),VLOOKUP(E6861,MAPEO!C:D,2,0)&amp;" "&amp;H6861,VLOOKUP(E6861,MAPEO!C:D,2,0))</f>
        <v>Neutrogena Foot</v>
      </c>
      <c r="N6861" t="str">
        <f>VLOOKUP(F6861,MD!A:B,2,0)</f>
        <v>YTD 2016</v>
      </c>
    </row>
    <row r="6862" spans="1:14">
      <c r="A6862" t="s">
        <v>133</v>
      </c>
      <c r="B6862" t="s">
        <v>0</v>
      </c>
      <c r="C6862" t="s">
        <v>221</v>
      </c>
      <c r="D6862" t="s">
        <v>441</v>
      </c>
      <c r="E6862" t="s">
        <v>705</v>
      </c>
      <c r="F6862" t="s">
        <v>121</v>
      </c>
      <c r="G6862" s="3">
        <v>19517.7</v>
      </c>
      <c r="H6862" s="3" t="str">
        <f>VLOOKUP($A6862&amp;$C6862&amp;$B6862,Mapping!$C:$G,3,0)</f>
        <v>Beauty</v>
      </c>
      <c r="I6862" t="str">
        <f>VLOOKUP($A6862&amp;$C6862&amp;$B6862,Mapping!$C:$G,4,0)</f>
        <v>NEUTROGENA</v>
      </c>
      <c r="J6862" t="str">
        <f t="shared" si="108"/>
        <v>FOOTCARE</v>
      </c>
      <c r="K6862" t="str">
        <f>VLOOKUP($A6862&amp;$C6862&amp;$B6862,Mapping!$C:$G,5,0)</f>
        <v>Adult Skin Care</v>
      </c>
      <c r="L6862" t="str">
        <f>VLOOKUP(J6862&amp;H6862,Mapping!J:K,2,0)</f>
        <v>Foot Care</v>
      </c>
      <c r="M6862" t="str">
        <f>IF(OR(I6862="PIZ BUIN",I6862="LISTERINE"),VLOOKUP(E6862,MAPEO!C:D,2,0)&amp;" "&amp;H6862,VLOOKUP(E6862,MAPEO!C:D,2,0))</f>
        <v>Neutrogena Foot</v>
      </c>
      <c r="N6862" t="str">
        <f>VLOOKUP(F6862,MD!A:B,2,0)</f>
        <v>YTD 2016</v>
      </c>
    </row>
    <row r="6863" spans="1:14">
      <c r="A6863" t="s">
        <v>133</v>
      </c>
      <c r="B6863" t="s">
        <v>0</v>
      </c>
      <c r="C6863" t="s">
        <v>221</v>
      </c>
      <c r="D6863" t="s">
        <v>441</v>
      </c>
      <c r="E6863" t="s">
        <v>706</v>
      </c>
      <c r="F6863" t="s">
        <v>121</v>
      </c>
      <c r="G6863" s="3">
        <v>-17.09</v>
      </c>
      <c r="H6863" s="3" t="str">
        <f>VLOOKUP($A6863&amp;$C6863&amp;$B6863,Mapping!$C:$G,3,0)</f>
        <v>Beauty</v>
      </c>
      <c r="I6863" t="str">
        <f>VLOOKUP($A6863&amp;$C6863&amp;$B6863,Mapping!$C:$G,4,0)</f>
        <v>NEUTROGENA</v>
      </c>
      <c r="J6863" t="str">
        <f t="shared" si="108"/>
        <v>FOOTCARE</v>
      </c>
      <c r="K6863" t="str">
        <f>VLOOKUP($A6863&amp;$C6863&amp;$B6863,Mapping!$C:$G,5,0)</f>
        <v>Adult Skin Care</v>
      </c>
      <c r="L6863" t="str">
        <f>VLOOKUP(J6863&amp;H6863,Mapping!J:K,2,0)</f>
        <v>Foot Care</v>
      </c>
      <c r="M6863" t="str">
        <f>IF(OR(I6863="PIZ BUIN",I6863="LISTERINE"),VLOOKUP(E6863,MAPEO!C:D,2,0)&amp;" "&amp;H6863,VLOOKUP(E6863,MAPEO!C:D,2,0))</f>
        <v>Neutrogena Foot</v>
      </c>
      <c r="N6863" t="str">
        <f>VLOOKUP(F6863,MD!A:B,2,0)</f>
        <v>YTD 2016</v>
      </c>
    </row>
    <row r="6864" spans="1:14">
      <c r="A6864" t="s">
        <v>133</v>
      </c>
      <c r="B6864" t="s">
        <v>0</v>
      </c>
      <c r="C6864" t="s">
        <v>221</v>
      </c>
      <c r="D6864" t="s">
        <v>441</v>
      </c>
      <c r="E6864" t="s">
        <v>838</v>
      </c>
      <c r="F6864" t="s">
        <v>121</v>
      </c>
      <c r="G6864" s="3">
        <v>18243.14</v>
      </c>
      <c r="H6864" s="3" t="str">
        <f>VLOOKUP($A6864&amp;$C6864&amp;$B6864,Mapping!$C:$G,3,0)</f>
        <v>Beauty</v>
      </c>
      <c r="I6864" t="str">
        <f>VLOOKUP($A6864&amp;$C6864&amp;$B6864,Mapping!$C:$G,4,0)</f>
        <v>NEUTROGENA</v>
      </c>
      <c r="J6864" t="str">
        <f t="shared" si="108"/>
        <v>FOOTCARE</v>
      </c>
      <c r="K6864" t="str">
        <f>VLOOKUP($A6864&amp;$C6864&amp;$B6864,Mapping!$C:$G,5,0)</f>
        <v>Adult Skin Care</v>
      </c>
      <c r="L6864" t="str">
        <f>VLOOKUP(J6864&amp;H6864,Mapping!J:K,2,0)</f>
        <v>Foot Care</v>
      </c>
      <c r="M6864" t="str">
        <f>IF(OR(I6864="PIZ BUIN",I6864="LISTERINE"),VLOOKUP(E6864,MAPEO!C:D,2,0)&amp;" "&amp;H6864,VLOOKUP(E6864,MAPEO!C:D,2,0))</f>
        <v>Neutrogena Foot</v>
      </c>
      <c r="N6864" t="str">
        <f>VLOOKUP(F6864,MD!A:B,2,0)</f>
        <v>YTD 2016</v>
      </c>
    </row>
    <row r="6865" spans="1:14">
      <c r="A6865" t="s">
        <v>133</v>
      </c>
      <c r="B6865" t="s">
        <v>0</v>
      </c>
      <c r="C6865" t="s">
        <v>221</v>
      </c>
      <c r="D6865" t="s">
        <v>441</v>
      </c>
      <c r="E6865" t="s">
        <v>707</v>
      </c>
      <c r="F6865" t="s">
        <v>121</v>
      </c>
      <c r="G6865" s="3">
        <v>-217.32</v>
      </c>
      <c r="H6865" s="3" t="str">
        <f>VLOOKUP($A6865&amp;$C6865&amp;$B6865,Mapping!$C:$G,3,0)</f>
        <v>Beauty</v>
      </c>
      <c r="I6865" t="str">
        <f>VLOOKUP($A6865&amp;$C6865&amp;$B6865,Mapping!$C:$G,4,0)</f>
        <v>NEUTROGENA</v>
      </c>
      <c r="J6865" t="str">
        <f t="shared" si="108"/>
        <v>FOOTCARE</v>
      </c>
      <c r="K6865" t="str">
        <f>VLOOKUP($A6865&amp;$C6865&amp;$B6865,Mapping!$C:$G,5,0)</f>
        <v>Adult Skin Care</v>
      </c>
      <c r="L6865" t="str">
        <f>VLOOKUP(J6865&amp;H6865,Mapping!J:K,2,0)</f>
        <v>Foot Care</v>
      </c>
      <c r="M6865" t="str">
        <f>IF(OR(I6865="PIZ BUIN",I6865="LISTERINE"),VLOOKUP(E6865,MAPEO!C:D,2,0)&amp;" "&amp;H6865,VLOOKUP(E6865,MAPEO!C:D,2,0))</f>
        <v>Neutrogena Foot</v>
      </c>
      <c r="N6865" t="str">
        <f>VLOOKUP(F6865,MD!A:B,2,0)</f>
        <v>YTD 2016</v>
      </c>
    </row>
    <row r="6866" spans="1:14">
      <c r="A6866" t="s">
        <v>133</v>
      </c>
      <c r="B6866" t="s">
        <v>0</v>
      </c>
      <c r="C6866" t="s">
        <v>221</v>
      </c>
      <c r="D6866" t="s">
        <v>441</v>
      </c>
      <c r="E6866" t="s">
        <v>709</v>
      </c>
      <c r="F6866" t="s">
        <v>121</v>
      </c>
      <c r="G6866" s="3">
        <v>156837.18</v>
      </c>
      <c r="H6866" s="3" t="str">
        <f>VLOOKUP($A6866&amp;$C6866&amp;$B6866,Mapping!$C:$G,3,0)</f>
        <v>Beauty</v>
      </c>
      <c r="I6866" t="str">
        <f>VLOOKUP($A6866&amp;$C6866&amp;$B6866,Mapping!$C:$G,4,0)</f>
        <v>NEUTROGENA</v>
      </c>
      <c r="J6866" t="str">
        <f t="shared" si="108"/>
        <v>FOOTCARE</v>
      </c>
      <c r="K6866" t="str">
        <f>VLOOKUP($A6866&amp;$C6866&amp;$B6866,Mapping!$C:$G,5,0)</f>
        <v>Adult Skin Care</v>
      </c>
      <c r="L6866" t="str">
        <f>VLOOKUP(J6866&amp;H6866,Mapping!J:K,2,0)</f>
        <v>Foot Care</v>
      </c>
      <c r="M6866" t="str">
        <f>IF(OR(I6866="PIZ BUIN",I6866="LISTERINE"),VLOOKUP(E6866,MAPEO!C:D,2,0)&amp;" "&amp;H6866,VLOOKUP(E6866,MAPEO!C:D,2,0))</f>
        <v>Neutrogena Foot</v>
      </c>
      <c r="N6866" t="str">
        <f>VLOOKUP(F6866,MD!A:B,2,0)</f>
        <v>YTD 2016</v>
      </c>
    </row>
    <row r="6867" spans="1:14">
      <c r="A6867" t="s">
        <v>133</v>
      </c>
      <c r="B6867" t="s">
        <v>0</v>
      </c>
      <c r="C6867" t="s">
        <v>221</v>
      </c>
      <c r="D6867" t="s">
        <v>442</v>
      </c>
      <c r="E6867" t="s">
        <v>710</v>
      </c>
      <c r="F6867" t="s">
        <v>121</v>
      </c>
      <c r="G6867" s="3">
        <v>81464.66</v>
      </c>
      <c r="H6867" s="3" t="str">
        <f>VLOOKUP($A6867&amp;$C6867&amp;$B6867,Mapping!$C:$G,3,0)</f>
        <v>Beauty</v>
      </c>
      <c r="I6867" t="str">
        <f>VLOOKUP($A6867&amp;$C6867&amp;$B6867,Mapping!$C:$G,4,0)</f>
        <v>NEUTROGENA</v>
      </c>
      <c r="J6867" t="str">
        <f t="shared" si="108"/>
        <v>HANDS</v>
      </c>
      <c r="K6867" t="str">
        <f>VLOOKUP($A6867&amp;$C6867&amp;$B6867,Mapping!$C:$G,5,0)</f>
        <v>Adult Skin Care</v>
      </c>
      <c r="L6867" t="str">
        <f>VLOOKUP(J6867&amp;H6867,Mapping!J:K,2,0)</f>
        <v>Hand Cream</v>
      </c>
      <c r="M6867" t="str">
        <f>IF(OR(I6867="PIZ BUIN",I6867="LISTERINE"),VLOOKUP(E6867,MAPEO!C:D,2,0)&amp;" "&amp;H6867,VLOOKUP(E6867,MAPEO!C:D,2,0))</f>
        <v>Neutrogena Hands</v>
      </c>
      <c r="N6867" t="str">
        <f>VLOOKUP(F6867,MD!A:B,2,0)</f>
        <v>YTD 2016</v>
      </c>
    </row>
    <row r="6868" spans="1:14">
      <c r="A6868" t="s">
        <v>133</v>
      </c>
      <c r="B6868" t="s">
        <v>0</v>
      </c>
      <c r="C6868" t="s">
        <v>221</v>
      </c>
      <c r="D6868" t="s">
        <v>442</v>
      </c>
      <c r="E6868" t="s">
        <v>711</v>
      </c>
      <c r="F6868" t="s">
        <v>121</v>
      </c>
      <c r="G6868" s="3">
        <v>222918.21</v>
      </c>
      <c r="H6868" s="3" t="str">
        <f>VLOOKUP($A6868&amp;$C6868&amp;$B6868,Mapping!$C:$G,3,0)</f>
        <v>Beauty</v>
      </c>
      <c r="I6868" t="str">
        <f>VLOOKUP($A6868&amp;$C6868&amp;$B6868,Mapping!$C:$G,4,0)</f>
        <v>NEUTROGENA</v>
      </c>
      <c r="J6868" t="str">
        <f t="shared" si="108"/>
        <v>HANDS</v>
      </c>
      <c r="K6868" t="str">
        <f>VLOOKUP($A6868&amp;$C6868&amp;$B6868,Mapping!$C:$G,5,0)</f>
        <v>Adult Skin Care</v>
      </c>
      <c r="L6868" t="str">
        <f>VLOOKUP(J6868&amp;H6868,Mapping!J:K,2,0)</f>
        <v>Hand Cream</v>
      </c>
      <c r="M6868" t="str">
        <f>IF(OR(I6868="PIZ BUIN",I6868="LISTERINE"),VLOOKUP(E6868,MAPEO!C:D,2,0)&amp;" "&amp;H6868,VLOOKUP(E6868,MAPEO!C:D,2,0))</f>
        <v>Neutrogena Hands</v>
      </c>
      <c r="N6868" t="str">
        <f>VLOOKUP(F6868,MD!A:B,2,0)</f>
        <v>YTD 2016</v>
      </c>
    </row>
    <row r="6869" spans="1:14">
      <c r="A6869" t="s">
        <v>133</v>
      </c>
      <c r="B6869" t="s">
        <v>0</v>
      </c>
      <c r="C6869" t="s">
        <v>221</v>
      </c>
      <c r="D6869" t="s">
        <v>442</v>
      </c>
      <c r="E6869" t="s">
        <v>712</v>
      </c>
      <c r="F6869" t="s">
        <v>121</v>
      </c>
      <c r="G6869" s="3">
        <v>-30.2</v>
      </c>
      <c r="H6869" s="3" t="str">
        <f>VLOOKUP($A6869&amp;$C6869&amp;$B6869,Mapping!$C:$G,3,0)</f>
        <v>Beauty</v>
      </c>
      <c r="I6869" t="str">
        <f>VLOOKUP($A6869&amp;$C6869&amp;$B6869,Mapping!$C:$G,4,0)</f>
        <v>NEUTROGENA</v>
      </c>
      <c r="J6869" t="str">
        <f t="shared" si="108"/>
        <v>HANDS</v>
      </c>
      <c r="K6869" t="str">
        <f>VLOOKUP($A6869&amp;$C6869&amp;$B6869,Mapping!$C:$G,5,0)</f>
        <v>Adult Skin Care</v>
      </c>
      <c r="L6869" t="str">
        <f>VLOOKUP(J6869&amp;H6869,Mapping!J:K,2,0)</f>
        <v>Hand Cream</v>
      </c>
      <c r="M6869" t="str">
        <f>IF(OR(I6869="PIZ BUIN",I6869="LISTERINE"),VLOOKUP(E6869,MAPEO!C:D,2,0)&amp;" "&amp;H6869,VLOOKUP(E6869,MAPEO!C:D,2,0))</f>
        <v>Neutrogena Hands</v>
      </c>
      <c r="N6869" t="str">
        <f>VLOOKUP(F6869,MD!A:B,2,0)</f>
        <v>YTD 2016</v>
      </c>
    </row>
    <row r="6870" spans="1:14">
      <c r="A6870" t="s">
        <v>133</v>
      </c>
      <c r="B6870" t="s">
        <v>0</v>
      </c>
      <c r="C6870" t="s">
        <v>221</v>
      </c>
      <c r="D6870" t="s">
        <v>442</v>
      </c>
      <c r="E6870" t="s">
        <v>714</v>
      </c>
      <c r="F6870" t="s">
        <v>121</v>
      </c>
      <c r="G6870" s="3">
        <v>22123.83</v>
      </c>
      <c r="H6870" s="3" t="str">
        <f>VLOOKUP($A6870&amp;$C6870&amp;$B6870,Mapping!$C:$G,3,0)</f>
        <v>Beauty</v>
      </c>
      <c r="I6870" t="str">
        <f>VLOOKUP($A6870&amp;$C6870&amp;$B6870,Mapping!$C:$G,4,0)</f>
        <v>NEUTROGENA</v>
      </c>
      <c r="J6870" t="str">
        <f t="shared" si="108"/>
        <v>HANDS</v>
      </c>
      <c r="K6870" t="str">
        <f>VLOOKUP($A6870&amp;$C6870&amp;$B6870,Mapping!$C:$G,5,0)</f>
        <v>Adult Skin Care</v>
      </c>
      <c r="L6870" t="str">
        <f>VLOOKUP(J6870&amp;H6870,Mapping!J:K,2,0)</f>
        <v>Hand Cream</v>
      </c>
      <c r="M6870" t="str">
        <f>IF(OR(I6870="PIZ BUIN",I6870="LISTERINE"),VLOOKUP(E6870,MAPEO!C:D,2,0)&amp;" "&amp;H6870,VLOOKUP(E6870,MAPEO!C:D,2,0))</f>
        <v>Neutrogena Hands</v>
      </c>
      <c r="N6870" t="str">
        <f>VLOOKUP(F6870,MD!A:B,2,0)</f>
        <v>YTD 2016</v>
      </c>
    </row>
    <row r="6871" spans="1:14">
      <c r="A6871" t="s">
        <v>133</v>
      </c>
      <c r="B6871" t="s">
        <v>0</v>
      </c>
      <c r="C6871" t="s">
        <v>221</v>
      </c>
      <c r="D6871" t="s">
        <v>442</v>
      </c>
      <c r="E6871" t="s">
        <v>715</v>
      </c>
      <c r="F6871" t="s">
        <v>121</v>
      </c>
      <c r="G6871" s="3">
        <v>81536.009999999995</v>
      </c>
      <c r="H6871" s="3" t="str">
        <f>VLOOKUP($A6871&amp;$C6871&amp;$B6871,Mapping!$C:$G,3,0)</f>
        <v>Beauty</v>
      </c>
      <c r="I6871" t="str">
        <f>VLOOKUP($A6871&amp;$C6871&amp;$B6871,Mapping!$C:$G,4,0)</f>
        <v>NEUTROGENA</v>
      </c>
      <c r="J6871" t="str">
        <f t="shared" si="108"/>
        <v>HANDS</v>
      </c>
      <c r="K6871" t="str">
        <f>VLOOKUP($A6871&amp;$C6871&amp;$B6871,Mapping!$C:$G,5,0)</f>
        <v>Adult Skin Care</v>
      </c>
      <c r="L6871" t="str">
        <f>VLOOKUP(J6871&amp;H6871,Mapping!J:K,2,0)</f>
        <v>Hand Cream</v>
      </c>
      <c r="M6871" t="str">
        <f>IF(OR(I6871="PIZ BUIN",I6871="LISTERINE"),VLOOKUP(E6871,MAPEO!C:D,2,0)&amp;" "&amp;H6871,VLOOKUP(E6871,MAPEO!C:D,2,0))</f>
        <v>Neutrogena Hands</v>
      </c>
      <c r="N6871" t="str">
        <f>VLOOKUP(F6871,MD!A:B,2,0)</f>
        <v>YTD 2016</v>
      </c>
    </row>
    <row r="6872" spans="1:14">
      <c r="A6872" t="s">
        <v>133</v>
      </c>
      <c r="B6872" t="s">
        <v>0</v>
      </c>
      <c r="C6872" t="s">
        <v>221</v>
      </c>
      <c r="D6872" t="s">
        <v>442</v>
      </c>
      <c r="E6872" t="s">
        <v>716</v>
      </c>
      <c r="F6872" t="s">
        <v>121</v>
      </c>
      <c r="G6872" s="3">
        <v>20924.939999999999</v>
      </c>
      <c r="H6872" s="3" t="str">
        <f>VLOOKUP($A6872&amp;$C6872&amp;$B6872,Mapping!$C:$G,3,0)</f>
        <v>Beauty</v>
      </c>
      <c r="I6872" t="str">
        <f>VLOOKUP($A6872&amp;$C6872&amp;$B6872,Mapping!$C:$G,4,0)</f>
        <v>NEUTROGENA</v>
      </c>
      <c r="J6872" t="str">
        <f t="shared" si="108"/>
        <v>HANDS</v>
      </c>
      <c r="K6872" t="str">
        <f>VLOOKUP($A6872&amp;$C6872&amp;$B6872,Mapping!$C:$G,5,0)</f>
        <v>Adult Skin Care</v>
      </c>
      <c r="L6872" t="str">
        <f>VLOOKUP(J6872&amp;H6872,Mapping!J:K,2,0)</f>
        <v>Hand Cream</v>
      </c>
      <c r="M6872" t="str">
        <f>IF(OR(I6872="PIZ BUIN",I6872="LISTERINE"),VLOOKUP(E6872,MAPEO!C:D,2,0)&amp;" "&amp;H6872,VLOOKUP(E6872,MAPEO!C:D,2,0))</f>
        <v>Neutrogena Hands</v>
      </c>
      <c r="N6872" t="str">
        <f>VLOOKUP(F6872,MD!A:B,2,0)</f>
        <v>YTD 2016</v>
      </c>
    </row>
    <row r="6873" spans="1:14">
      <c r="A6873" t="s">
        <v>133</v>
      </c>
      <c r="B6873" t="s">
        <v>0</v>
      </c>
      <c r="C6873" t="s">
        <v>221</v>
      </c>
      <c r="D6873" t="s">
        <v>442</v>
      </c>
      <c r="E6873" t="s">
        <v>717</v>
      </c>
      <c r="F6873" t="s">
        <v>121</v>
      </c>
      <c r="G6873" s="3">
        <v>19146.29</v>
      </c>
      <c r="H6873" s="3" t="str">
        <f>VLOOKUP($A6873&amp;$C6873&amp;$B6873,Mapping!$C:$G,3,0)</f>
        <v>Beauty</v>
      </c>
      <c r="I6873" t="str">
        <f>VLOOKUP($A6873&amp;$C6873&amp;$B6873,Mapping!$C:$G,4,0)</f>
        <v>NEUTROGENA</v>
      </c>
      <c r="J6873" t="str">
        <f t="shared" si="108"/>
        <v>HANDS</v>
      </c>
      <c r="K6873" t="str">
        <f>VLOOKUP($A6873&amp;$C6873&amp;$B6873,Mapping!$C:$G,5,0)</f>
        <v>Adult Skin Care</v>
      </c>
      <c r="L6873" t="str">
        <f>VLOOKUP(J6873&amp;H6873,Mapping!J:K,2,0)</f>
        <v>Hand Cream</v>
      </c>
      <c r="M6873" t="str">
        <f>IF(OR(I6873="PIZ BUIN",I6873="LISTERINE"),VLOOKUP(E6873,MAPEO!C:D,2,0)&amp;" "&amp;H6873,VLOOKUP(E6873,MAPEO!C:D,2,0))</f>
        <v>Neutrogena Hands</v>
      </c>
      <c r="N6873" t="str">
        <f>VLOOKUP(F6873,MD!A:B,2,0)</f>
        <v>YTD 2016</v>
      </c>
    </row>
    <row r="6874" spans="1:14">
      <c r="A6874" t="s">
        <v>133</v>
      </c>
      <c r="B6874" t="s">
        <v>0</v>
      </c>
      <c r="C6874" t="s">
        <v>221</v>
      </c>
      <c r="D6874" t="s">
        <v>443</v>
      </c>
      <c r="E6874" t="s">
        <v>718</v>
      </c>
      <c r="F6874" t="s">
        <v>121</v>
      </c>
      <c r="G6874" s="3">
        <v>42884.2</v>
      </c>
      <c r="H6874" s="3" t="str">
        <f>VLOOKUP($A6874&amp;$C6874&amp;$B6874,Mapping!$C:$G,3,0)</f>
        <v>Beauty</v>
      </c>
      <c r="I6874" t="str">
        <f>VLOOKUP($A6874&amp;$C6874&amp;$B6874,Mapping!$C:$G,4,0)</f>
        <v>NEUTROGENA</v>
      </c>
      <c r="J6874" t="str">
        <f t="shared" si="108"/>
        <v>LIP CARE</v>
      </c>
      <c r="K6874" t="str">
        <f>VLOOKUP($A6874&amp;$C6874&amp;$B6874,Mapping!$C:$G,5,0)</f>
        <v>Adult Skin Care</v>
      </c>
      <c r="L6874" t="str">
        <f>VLOOKUP(J6874&amp;H6874,Mapping!J:K,2,0)</f>
        <v>Lip Care</v>
      </c>
      <c r="M6874" t="str">
        <f>IF(OR(I6874="PIZ BUIN",I6874="LISTERINE"),VLOOKUP(E6874,MAPEO!C:D,2,0)&amp;" "&amp;H6874,VLOOKUP(E6874,MAPEO!C:D,2,0))</f>
        <v>Neutrogena Lips</v>
      </c>
      <c r="N6874" t="str">
        <f>VLOOKUP(F6874,MD!A:B,2,0)</f>
        <v>YTD 2016</v>
      </c>
    </row>
    <row r="6875" spans="1:14">
      <c r="A6875" t="s">
        <v>133</v>
      </c>
      <c r="B6875" t="s">
        <v>0</v>
      </c>
      <c r="C6875" t="s">
        <v>221</v>
      </c>
      <c r="D6875" t="s">
        <v>443</v>
      </c>
      <c r="E6875" t="s">
        <v>719</v>
      </c>
      <c r="F6875" t="s">
        <v>121</v>
      </c>
      <c r="G6875" s="3">
        <v>14889.11</v>
      </c>
      <c r="H6875" s="3" t="str">
        <f>VLOOKUP($A6875&amp;$C6875&amp;$B6875,Mapping!$C:$G,3,0)</f>
        <v>Beauty</v>
      </c>
      <c r="I6875" t="str">
        <f>VLOOKUP($A6875&amp;$C6875&amp;$B6875,Mapping!$C:$G,4,0)</f>
        <v>NEUTROGENA</v>
      </c>
      <c r="J6875" t="str">
        <f t="shared" si="108"/>
        <v>LIP CARE</v>
      </c>
      <c r="K6875" t="str">
        <f>VLOOKUP($A6875&amp;$C6875&amp;$B6875,Mapping!$C:$G,5,0)</f>
        <v>Adult Skin Care</v>
      </c>
      <c r="L6875" t="str">
        <f>VLOOKUP(J6875&amp;H6875,Mapping!J:K,2,0)</f>
        <v>Lip Care</v>
      </c>
      <c r="M6875" t="str">
        <f>IF(OR(I6875="PIZ BUIN",I6875="LISTERINE"),VLOOKUP(E6875,MAPEO!C:D,2,0)&amp;" "&amp;H6875,VLOOKUP(E6875,MAPEO!C:D,2,0))</f>
        <v>Neutrogena Lips</v>
      </c>
      <c r="N6875" t="str">
        <f>VLOOKUP(F6875,MD!A:B,2,0)</f>
        <v>YTD 2016</v>
      </c>
    </row>
    <row r="6876" spans="1:14">
      <c r="A6876" t="s">
        <v>133</v>
      </c>
      <c r="B6876" t="s">
        <v>0</v>
      </c>
      <c r="C6876" t="s">
        <v>221</v>
      </c>
      <c r="D6876" t="s">
        <v>443</v>
      </c>
      <c r="E6876" t="s">
        <v>720</v>
      </c>
      <c r="F6876" t="s">
        <v>121</v>
      </c>
      <c r="G6876" s="3">
        <v>-4.99</v>
      </c>
      <c r="H6876" s="3" t="str">
        <f>VLOOKUP($A6876&amp;$C6876&amp;$B6876,Mapping!$C:$G,3,0)</f>
        <v>Beauty</v>
      </c>
      <c r="I6876" t="str">
        <f>VLOOKUP($A6876&amp;$C6876&amp;$B6876,Mapping!$C:$G,4,0)</f>
        <v>NEUTROGENA</v>
      </c>
      <c r="J6876" t="str">
        <f t="shared" si="108"/>
        <v>LIP CARE</v>
      </c>
      <c r="K6876" t="str">
        <f>VLOOKUP($A6876&amp;$C6876&amp;$B6876,Mapping!$C:$G,5,0)</f>
        <v>Adult Skin Care</v>
      </c>
      <c r="L6876" t="str">
        <f>VLOOKUP(J6876&amp;H6876,Mapping!J:K,2,0)</f>
        <v>Lip Care</v>
      </c>
      <c r="M6876" t="str">
        <f>IF(OR(I6876="PIZ BUIN",I6876="LISTERINE"),VLOOKUP(E6876,MAPEO!C:D,2,0)&amp;" "&amp;H6876,VLOOKUP(E6876,MAPEO!C:D,2,0))</f>
        <v>Neutrogena Lips</v>
      </c>
      <c r="N6876" t="str">
        <f>VLOOKUP(F6876,MD!A:B,2,0)</f>
        <v>YTD 2016</v>
      </c>
    </row>
    <row r="6877" spans="1:14">
      <c r="A6877" t="s">
        <v>133</v>
      </c>
      <c r="B6877" t="s">
        <v>0</v>
      </c>
      <c r="C6877" t="s">
        <v>221</v>
      </c>
      <c r="D6877" t="s">
        <v>443</v>
      </c>
      <c r="E6877" t="s">
        <v>721</v>
      </c>
      <c r="F6877" t="s">
        <v>121</v>
      </c>
      <c r="G6877" s="3">
        <v>130972.41</v>
      </c>
      <c r="H6877" s="3" t="str">
        <f>VLOOKUP($A6877&amp;$C6877&amp;$B6877,Mapping!$C:$G,3,0)</f>
        <v>Beauty</v>
      </c>
      <c r="I6877" t="str">
        <f>VLOOKUP($A6877&amp;$C6877&amp;$B6877,Mapping!$C:$G,4,0)</f>
        <v>NEUTROGENA</v>
      </c>
      <c r="J6877" t="str">
        <f t="shared" si="108"/>
        <v>LIP CARE</v>
      </c>
      <c r="K6877" t="str">
        <f>VLOOKUP($A6877&amp;$C6877&amp;$B6877,Mapping!$C:$G,5,0)</f>
        <v>Adult Skin Care</v>
      </c>
      <c r="L6877" t="str">
        <f>VLOOKUP(J6877&amp;H6877,Mapping!J:K,2,0)</f>
        <v>Lip Care</v>
      </c>
      <c r="M6877" t="str">
        <f>IF(OR(I6877="PIZ BUIN",I6877="LISTERINE"),VLOOKUP(E6877,MAPEO!C:D,2,0)&amp;" "&amp;H6877,VLOOKUP(E6877,MAPEO!C:D,2,0))</f>
        <v>Neutrogena Lips</v>
      </c>
      <c r="N6877" t="str">
        <f>VLOOKUP(F6877,MD!A:B,2,0)</f>
        <v>YTD 2016</v>
      </c>
    </row>
    <row r="6878" spans="1:14">
      <c r="A6878" t="s">
        <v>133</v>
      </c>
      <c r="B6878" t="s">
        <v>0</v>
      </c>
      <c r="C6878" t="s">
        <v>221</v>
      </c>
      <c r="D6878" t="s">
        <v>444</v>
      </c>
      <c r="E6878" t="s">
        <v>444</v>
      </c>
      <c r="F6878" t="s">
        <v>121</v>
      </c>
      <c r="G6878" s="3">
        <v>-12.85</v>
      </c>
      <c r="H6878" s="3" t="str">
        <f>VLOOKUP($A6878&amp;$C6878&amp;$B6878,Mapping!$C:$G,3,0)</f>
        <v>Beauty</v>
      </c>
      <c r="I6878" t="str">
        <f>VLOOKUP($A6878&amp;$C6878&amp;$B6878,Mapping!$C:$G,4,0)</f>
        <v>NEUTROGENA</v>
      </c>
      <c r="J6878" t="str">
        <f t="shared" si="108"/>
        <v>NG ALL OTHER</v>
      </c>
      <c r="K6878" t="str">
        <f>VLOOKUP($A6878&amp;$C6878&amp;$B6878,Mapping!$C:$G,5,0)</f>
        <v>Adult Skin Care</v>
      </c>
      <c r="L6878" t="str">
        <f>VLOOKUP(J6878&amp;H6878,Mapping!J:K,2,0)</f>
        <v>All Other</v>
      </c>
      <c r="M6878" t="str">
        <f>IF(OR(I6878="PIZ BUIN",I6878="LISTERINE"),VLOOKUP(E6878,MAPEO!C:D,2,0)&amp;" "&amp;H6878,VLOOKUP(E6878,MAPEO!C:D,2,0))</f>
        <v>All Other</v>
      </c>
      <c r="N6878" t="str">
        <f>VLOOKUP(F6878,MD!A:B,2,0)</f>
        <v>YTD 2016</v>
      </c>
    </row>
    <row r="6879" spans="1:14">
      <c r="A6879" t="s">
        <v>133</v>
      </c>
      <c r="B6879" t="s">
        <v>0</v>
      </c>
      <c r="C6879" t="s">
        <v>221</v>
      </c>
      <c r="D6879" t="s">
        <v>839</v>
      </c>
      <c r="E6879" t="s">
        <v>840</v>
      </c>
      <c r="F6879" t="s">
        <v>121</v>
      </c>
      <c r="G6879" s="3">
        <v>-4.26</v>
      </c>
      <c r="H6879" s="3" t="str">
        <f>VLOOKUP($A6879&amp;$C6879&amp;$B6879,Mapping!$C:$G,3,0)</f>
        <v>Beauty</v>
      </c>
      <c r="I6879" t="str">
        <f>VLOOKUP($A6879&amp;$C6879&amp;$B6879,Mapping!$C:$G,4,0)</f>
        <v>NEUTROGENA</v>
      </c>
      <c r="J6879" t="str">
        <f t="shared" si="108"/>
        <v>NG FACIAL</v>
      </c>
      <c r="K6879" t="str">
        <f>VLOOKUP($A6879&amp;$C6879&amp;$B6879,Mapping!$C:$G,5,0)</f>
        <v>Adult Skin Care</v>
      </c>
      <c r="L6879" t="str">
        <f>VLOOKUP(J6879&amp;H6879,Mapping!J:K,2,0)</f>
        <v xml:space="preserve">FACIAL </v>
      </c>
      <c r="M6879" t="str">
        <f>IF(OR(I6879="PIZ BUIN",I6879="LISTERINE"),VLOOKUP(E6879,MAPEO!C:D,2,0)&amp;" "&amp;H6879,VLOOKUP(E6879,MAPEO!C:D,2,0))</f>
        <v>Facial</v>
      </c>
      <c r="N6879" t="str">
        <f>VLOOKUP(F6879,MD!A:B,2,0)</f>
        <v>YTD 2016</v>
      </c>
    </row>
    <row r="6880" spans="1:14">
      <c r="A6880" t="s">
        <v>133</v>
      </c>
      <c r="B6880" t="s">
        <v>0</v>
      </c>
      <c r="C6880" t="s">
        <v>221</v>
      </c>
      <c r="D6880" t="s">
        <v>445</v>
      </c>
      <c r="E6880" t="s">
        <v>722</v>
      </c>
      <c r="F6880" t="s">
        <v>121</v>
      </c>
      <c r="G6880" s="3">
        <v>-4.59</v>
      </c>
      <c r="H6880" s="3" t="str">
        <f>VLOOKUP($A6880&amp;$C6880&amp;$B6880,Mapping!$C:$G,3,0)</f>
        <v>Beauty</v>
      </c>
      <c r="I6880" t="str">
        <f>VLOOKUP($A6880&amp;$C6880&amp;$B6880,Mapping!$C:$G,4,0)</f>
        <v>NEUTROGENA</v>
      </c>
      <c r="J6880" t="str">
        <f t="shared" si="108"/>
        <v>NG TGEL</v>
      </c>
      <c r="K6880" t="str">
        <f>VLOOKUP($A6880&amp;$C6880&amp;$B6880,Mapping!$C:$G,5,0)</f>
        <v>Adult Skin Care</v>
      </c>
      <c r="L6880" t="str">
        <f>VLOOKUP(J6880&amp;H6880,Mapping!J:K,2,0)</f>
        <v xml:space="preserve">T/GEL </v>
      </c>
      <c r="M6880" t="str">
        <f>IF(OR(I6880="PIZ BUIN",I6880="LISTERINE"),VLOOKUP(E6880,MAPEO!C:D,2,0)&amp;" "&amp;H6880,VLOOKUP(E6880,MAPEO!C:D,2,0))</f>
        <v>T/Gel</v>
      </c>
      <c r="N6880" t="str">
        <f>VLOOKUP(F6880,MD!A:B,2,0)</f>
        <v>YTD 2016</v>
      </c>
    </row>
    <row r="6881" spans="1:14">
      <c r="A6881" t="s">
        <v>133</v>
      </c>
      <c r="B6881" t="s">
        <v>0</v>
      </c>
      <c r="C6881" t="s">
        <v>221</v>
      </c>
      <c r="D6881" t="s">
        <v>445</v>
      </c>
      <c r="E6881" t="s">
        <v>723</v>
      </c>
      <c r="F6881" t="s">
        <v>121</v>
      </c>
      <c r="G6881" s="3">
        <v>30910.07</v>
      </c>
      <c r="H6881" s="3" t="str">
        <f>VLOOKUP($A6881&amp;$C6881&amp;$B6881,Mapping!$C:$G,3,0)</f>
        <v>Beauty</v>
      </c>
      <c r="I6881" t="str">
        <f>VLOOKUP($A6881&amp;$C6881&amp;$B6881,Mapping!$C:$G,4,0)</f>
        <v>NEUTROGENA</v>
      </c>
      <c r="J6881" t="str">
        <f t="shared" si="108"/>
        <v>NG TGEL</v>
      </c>
      <c r="K6881" t="str">
        <f>VLOOKUP($A6881&amp;$C6881&amp;$B6881,Mapping!$C:$G,5,0)</f>
        <v>Adult Skin Care</v>
      </c>
      <c r="L6881" t="str">
        <f>VLOOKUP(J6881&amp;H6881,Mapping!J:K,2,0)</f>
        <v xml:space="preserve">T/GEL </v>
      </c>
      <c r="M6881" t="str">
        <f>IF(OR(I6881="PIZ BUIN",I6881="LISTERINE"),VLOOKUP(E6881,MAPEO!C:D,2,0)&amp;" "&amp;H6881,VLOOKUP(E6881,MAPEO!C:D,2,0))</f>
        <v>T/Gel</v>
      </c>
      <c r="N6881" t="str">
        <f>VLOOKUP(F6881,MD!A:B,2,0)</f>
        <v>YTD 2016</v>
      </c>
    </row>
    <row r="6882" spans="1:14">
      <c r="A6882" t="s">
        <v>133</v>
      </c>
      <c r="B6882" t="s">
        <v>0</v>
      </c>
      <c r="C6882" t="s">
        <v>227</v>
      </c>
      <c r="D6882" t="s">
        <v>446</v>
      </c>
      <c r="E6882" t="s">
        <v>724</v>
      </c>
      <c r="F6882" t="s">
        <v>121</v>
      </c>
      <c r="G6882" s="3">
        <v>638067.12</v>
      </c>
      <c r="H6882" s="3" t="str">
        <f>VLOOKUP($A6882&amp;$C6882&amp;$B6882,Mapping!$C:$G,3,0)</f>
        <v>PHARMA</v>
      </c>
      <c r="I6882" t="str">
        <f>VLOOKUP($A6882&amp;$C6882&amp;$B6882,Mapping!$C:$G,4,0)</f>
        <v>NICORETTE</v>
      </c>
      <c r="J6882" t="str">
        <f t="shared" si="108"/>
        <v>NICORETTE GUMS</v>
      </c>
      <c r="K6882" t="str">
        <f>VLOOKUP($A6882&amp;$C6882&amp;$B6882,Mapping!$C:$G,5,0)</f>
        <v>OTC</v>
      </c>
      <c r="L6882" t="str">
        <f>VLOOKUP(J6882&amp;H6882,Mapping!J:K,2,0)</f>
        <v>Nicorette Gums</v>
      </c>
      <c r="M6882" t="str">
        <f>IF(OR(I6882="PIZ BUIN",I6882="LISTERINE"),VLOOKUP(E6882,MAPEO!C:D,2,0)&amp;" "&amp;H6882,VLOOKUP(E6882,MAPEO!C:D,2,0))</f>
        <v>Nicorette</v>
      </c>
      <c r="N6882" t="str">
        <f>VLOOKUP(F6882,MD!A:B,2,0)</f>
        <v>YTD 2016</v>
      </c>
    </row>
    <row r="6883" spans="1:14">
      <c r="A6883" t="s">
        <v>133</v>
      </c>
      <c r="B6883" t="s">
        <v>0</v>
      </c>
      <c r="C6883" t="s">
        <v>227</v>
      </c>
      <c r="D6883" t="s">
        <v>446</v>
      </c>
      <c r="E6883" t="s">
        <v>726</v>
      </c>
      <c r="F6883" t="s">
        <v>121</v>
      </c>
      <c r="G6883" s="3">
        <v>82452.75</v>
      </c>
      <c r="H6883" s="3" t="str">
        <f>VLOOKUP($A6883&amp;$C6883&amp;$B6883,Mapping!$C:$G,3,0)</f>
        <v>PHARMA</v>
      </c>
      <c r="I6883" t="str">
        <f>VLOOKUP($A6883&amp;$C6883&amp;$B6883,Mapping!$C:$G,4,0)</f>
        <v>NICORETTE</v>
      </c>
      <c r="J6883" t="str">
        <f t="shared" si="108"/>
        <v>NICORETTE GUMS</v>
      </c>
      <c r="K6883" t="str">
        <f>VLOOKUP($A6883&amp;$C6883&amp;$B6883,Mapping!$C:$G,5,0)</f>
        <v>OTC</v>
      </c>
      <c r="L6883" t="str">
        <f>VLOOKUP(J6883&amp;H6883,Mapping!J:K,2,0)</f>
        <v>Nicorette Gums</v>
      </c>
      <c r="M6883" t="str">
        <f>IF(OR(I6883="PIZ BUIN",I6883="LISTERINE"),VLOOKUP(E6883,MAPEO!C:D,2,0)&amp;" "&amp;H6883,VLOOKUP(E6883,MAPEO!C:D,2,0))</f>
        <v>Nicorette</v>
      </c>
      <c r="N6883" t="str">
        <f>VLOOKUP(F6883,MD!A:B,2,0)</f>
        <v>YTD 2016</v>
      </c>
    </row>
    <row r="6884" spans="1:14">
      <c r="A6884" t="s">
        <v>133</v>
      </c>
      <c r="B6884" t="s">
        <v>0</v>
      </c>
      <c r="C6884" t="s">
        <v>227</v>
      </c>
      <c r="D6884" t="s">
        <v>446</v>
      </c>
      <c r="E6884" t="s">
        <v>728</v>
      </c>
      <c r="F6884" t="s">
        <v>121</v>
      </c>
      <c r="G6884" s="3">
        <v>367025.99</v>
      </c>
      <c r="H6884" s="3" t="str">
        <f>VLOOKUP($A6884&amp;$C6884&amp;$B6884,Mapping!$C:$G,3,0)</f>
        <v>PHARMA</v>
      </c>
      <c r="I6884" t="str">
        <f>VLOOKUP($A6884&amp;$C6884&amp;$B6884,Mapping!$C:$G,4,0)</f>
        <v>NICORETTE</v>
      </c>
      <c r="J6884" t="str">
        <f t="shared" si="108"/>
        <v>NICORETTE GUMS</v>
      </c>
      <c r="K6884" t="str">
        <f>VLOOKUP($A6884&amp;$C6884&amp;$B6884,Mapping!$C:$G,5,0)</f>
        <v>OTC</v>
      </c>
      <c r="L6884" t="str">
        <f>VLOOKUP(J6884&amp;H6884,Mapping!J:K,2,0)</f>
        <v>Nicorette Gums</v>
      </c>
      <c r="M6884" t="str">
        <f>IF(OR(I6884="PIZ BUIN",I6884="LISTERINE"),VLOOKUP(E6884,MAPEO!C:D,2,0)&amp;" "&amp;H6884,VLOOKUP(E6884,MAPEO!C:D,2,0))</f>
        <v>Nicorette</v>
      </c>
      <c r="N6884" t="str">
        <f>VLOOKUP(F6884,MD!A:B,2,0)</f>
        <v>YTD 2016</v>
      </c>
    </row>
    <row r="6885" spans="1:14">
      <c r="A6885" t="s">
        <v>133</v>
      </c>
      <c r="B6885" t="s">
        <v>0</v>
      </c>
      <c r="C6885" t="s">
        <v>227</v>
      </c>
      <c r="D6885" t="s">
        <v>447</v>
      </c>
      <c r="E6885" t="s">
        <v>447</v>
      </c>
      <c r="F6885" t="s">
        <v>121</v>
      </c>
      <c r="G6885" s="3">
        <v>78650.789999999994</v>
      </c>
      <c r="H6885" s="3" t="str">
        <f>VLOOKUP($A6885&amp;$C6885&amp;$B6885,Mapping!$C:$G,3,0)</f>
        <v>PHARMA</v>
      </c>
      <c r="I6885" t="str">
        <f>VLOOKUP($A6885&amp;$C6885&amp;$B6885,Mapping!$C:$G,4,0)</f>
        <v>NICORETTE</v>
      </c>
      <c r="J6885" t="str">
        <f t="shared" si="108"/>
        <v>NICORETTE LOZENGES</v>
      </c>
      <c r="K6885" t="str">
        <f>VLOOKUP($A6885&amp;$C6885&amp;$B6885,Mapping!$C:$G,5,0)</f>
        <v>OTC</v>
      </c>
      <c r="L6885" t="str">
        <f>VLOOKUP(J6885&amp;H6885,Mapping!J:K,2,0)</f>
        <v>Nicorette Lozenges</v>
      </c>
      <c r="M6885" t="str">
        <f>IF(OR(I6885="PIZ BUIN",I6885="LISTERINE"),VLOOKUP(E6885,MAPEO!C:D,2,0)&amp;" "&amp;H6885,VLOOKUP(E6885,MAPEO!C:D,2,0))</f>
        <v>Nicorette</v>
      </c>
      <c r="N6885" t="str">
        <f>VLOOKUP(F6885,MD!A:B,2,0)</f>
        <v>YTD 2016</v>
      </c>
    </row>
    <row r="6886" spans="1:14">
      <c r="A6886" t="s">
        <v>133</v>
      </c>
      <c r="B6886" t="s">
        <v>0</v>
      </c>
      <c r="C6886" t="s">
        <v>227</v>
      </c>
      <c r="D6886" t="s">
        <v>448</v>
      </c>
      <c r="E6886" t="s">
        <v>448</v>
      </c>
      <c r="F6886" t="s">
        <v>121</v>
      </c>
      <c r="G6886" s="3">
        <v>36368.51</v>
      </c>
      <c r="H6886" s="3" t="str">
        <f>VLOOKUP($A6886&amp;$C6886&amp;$B6886,Mapping!$C:$G,3,0)</f>
        <v>PHARMA</v>
      </c>
      <c r="I6886" t="str">
        <f>VLOOKUP($A6886&amp;$C6886&amp;$B6886,Mapping!$C:$G,4,0)</f>
        <v>NICORETTE</v>
      </c>
      <c r="J6886" t="str">
        <f t="shared" si="108"/>
        <v>NICORETTE PATCH</v>
      </c>
      <c r="K6886" t="str">
        <f>VLOOKUP($A6886&amp;$C6886&amp;$B6886,Mapping!$C:$G,5,0)</f>
        <v>OTC</v>
      </c>
      <c r="L6886" t="str">
        <f>VLOOKUP(J6886&amp;H6886,Mapping!J:K,2,0)</f>
        <v>Nicorette Patch</v>
      </c>
      <c r="M6886" t="str">
        <f>IF(OR(I6886="PIZ BUIN",I6886="LISTERINE"),VLOOKUP(E6886,MAPEO!C:D,2,0)&amp;" "&amp;H6886,VLOOKUP(E6886,MAPEO!C:D,2,0))</f>
        <v>Nicorette</v>
      </c>
      <c r="N6886" t="str">
        <f>VLOOKUP(F6886,MD!A:B,2,0)</f>
        <v>YTD 2016</v>
      </c>
    </row>
    <row r="6887" spans="1:14">
      <c r="A6887" t="s">
        <v>133</v>
      </c>
      <c r="B6887" t="s">
        <v>0</v>
      </c>
      <c r="C6887" t="s">
        <v>227</v>
      </c>
      <c r="D6887" t="s">
        <v>449</v>
      </c>
      <c r="E6887" t="s">
        <v>449</v>
      </c>
      <c r="F6887" t="s">
        <v>121</v>
      </c>
      <c r="G6887" s="3">
        <v>245542.88</v>
      </c>
      <c r="H6887" s="3" t="str">
        <f>VLOOKUP($A6887&amp;$C6887&amp;$B6887,Mapping!$C:$G,3,0)</f>
        <v>PHARMA</v>
      </c>
      <c r="I6887" t="str">
        <f>VLOOKUP($A6887&amp;$C6887&amp;$B6887,Mapping!$C:$G,4,0)</f>
        <v>NICORETTE</v>
      </c>
      <c r="J6887" t="str">
        <f t="shared" si="108"/>
        <v>NICORETTE SPRAY</v>
      </c>
      <c r="K6887" t="str">
        <f>VLOOKUP($A6887&amp;$C6887&amp;$B6887,Mapping!$C:$G,5,0)</f>
        <v>OTC</v>
      </c>
      <c r="L6887" t="str">
        <f>VLOOKUP(J6887&amp;H6887,Mapping!J:K,2,0)</f>
        <v>Nicorette Spray</v>
      </c>
      <c r="M6887" t="str">
        <f>IF(OR(I6887="PIZ BUIN",I6887="LISTERINE"),VLOOKUP(E6887,MAPEO!C:D,2,0)&amp;" "&amp;H6887,VLOOKUP(E6887,MAPEO!C:D,2,0))</f>
        <v>Nicorette</v>
      </c>
      <c r="N6887" t="str">
        <f>VLOOKUP(F6887,MD!A:B,2,0)</f>
        <v>YTD 2016</v>
      </c>
    </row>
    <row r="6888" spans="1:14">
      <c r="A6888" t="s">
        <v>133</v>
      </c>
      <c r="B6888" t="s">
        <v>0</v>
      </c>
      <c r="C6888" t="s">
        <v>229</v>
      </c>
      <c r="D6888" t="s">
        <v>405</v>
      </c>
      <c r="E6888" t="s">
        <v>629</v>
      </c>
      <c r="F6888" t="s">
        <v>121</v>
      </c>
      <c r="G6888" s="3">
        <v>9291.06</v>
      </c>
      <c r="H6888" s="3" t="str">
        <f>VLOOKUP($A6888&amp;$C6888&amp;$B6888,Mapping!$C:$G,3,0)</f>
        <v>PHARMA</v>
      </c>
      <c r="I6888" t="str">
        <f>VLOOKUP($A6888&amp;$C6888&amp;$B6888,Mapping!$C:$G,4,0)</f>
        <v>O.B.</v>
      </c>
      <c r="J6888" t="str">
        <f t="shared" si="108"/>
        <v>DIGITAL</v>
      </c>
      <c r="K6888" t="str">
        <f>VLOOKUP($A6888&amp;$C6888&amp;$B6888,Mapping!$C:$G,5,0)</f>
        <v>Women Health</v>
      </c>
      <c r="L6888" t="str">
        <f>VLOOKUP(J6888&amp;H6888,Mapping!J:K,2,0)</f>
        <v>O.B. OTC</v>
      </c>
      <c r="M6888" t="str">
        <f>IF(OR(I6888="PIZ BUIN",I6888="LISTERINE"),VLOOKUP(E6888,MAPEO!C:D,2,0)&amp;" "&amp;H6888,VLOOKUP(E6888,MAPEO!C:D,2,0))</f>
        <v>OB</v>
      </c>
      <c r="N6888" t="str">
        <f>VLOOKUP(F6888,MD!A:B,2,0)</f>
        <v>YTD 2016</v>
      </c>
    </row>
    <row r="6889" spans="1:14">
      <c r="A6889" t="s">
        <v>133</v>
      </c>
      <c r="B6889" t="s">
        <v>0</v>
      </c>
      <c r="C6889" t="s">
        <v>229</v>
      </c>
      <c r="D6889" t="s">
        <v>405</v>
      </c>
      <c r="E6889" t="s">
        <v>630</v>
      </c>
      <c r="F6889" t="s">
        <v>121</v>
      </c>
      <c r="G6889" s="3">
        <v>8791.59</v>
      </c>
      <c r="H6889" s="3" t="str">
        <f>VLOOKUP($A6889&amp;$C6889&amp;$B6889,Mapping!$C:$G,3,0)</f>
        <v>PHARMA</v>
      </c>
      <c r="I6889" t="str">
        <f>VLOOKUP($A6889&amp;$C6889&amp;$B6889,Mapping!$C:$G,4,0)</f>
        <v>O.B.</v>
      </c>
      <c r="J6889" t="str">
        <f t="shared" si="108"/>
        <v>DIGITAL</v>
      </c>
      <c r="K6889" t="str">
        <f>VLOOKUP($A6889&amp;$C6889&amp;$B6889,Mapping!$C:$G,5,0)</f>
        <v>Women Health</v>
      </c>
      <c r="L6889" t="str">
        <f>VLOOKUP(J6889&amp;H6889,Mapping!J:K,2,0)</f>
        <v>O.B. OTC</v>
      </c>
      <c r="M6889" t="str">
        <f>IF(OR(I6889="PIZ BUIN",I6889="LISTERINE"),VLOOKUP(E6889,MAPEO!C:D,2,0)&amp;" "&amp;H6889,VLOOKUP(E6889,MAPEO!C:D,2,0))</f>
        <v>OB</v>
      </c>
      <c r="N6889" t="str">
        <f>VLOOKUP(F6889,MD!A:B,2,0)</f>
        <v>YTD 2016</v>
      </c>
    </row>
    <row r="6890" spans="1:14">
      <c r="A6890" t="s">
        <v>133</v>
      </c>
      <c r="B6890" t="s">
        <v>0</v>
      </c>
      <c r="C6890" t="s">
        <v>229</v>
      </c>
      <c r="D6890" t="s">
        <v>405</v>
      </c>
      <c r="E6890" t="s">
        <v>631</v>
      </c>
      <c r="F6890" t="s">
        <v>121</v>
      </c>
      <c r="G6890" s="3">
        <v>18200.87</v>
      </c>
      <c r="H6890" s="3" t="str">
        <f>VLOOKUP($A6890&amp;$C6890&amp;$B6890,Mapping!$C:$G,3,0)</f>
        <v>PHARMA</v>
      </c>
      <c r="I6890" t="str">
        <f>VLOOKUP($A6890&amp;$C6890&amp;$B6890,Mapping!$C:$G,4,0)</f>
        <v>O.B.</v>
      </c>
      <c r="J6890" t="str">
        <f t="shared" si="108"/>
        <v>DIGITAL</v>
      </c>
      <c r="K6890" t="str">
        <f>VLOOKUP($A6890&amp;$C6890&amp;$B6890,Mapping!$C:$G,5,0)</f>
        <v>Women Health</v>
      </c>
      <c r="L6890" t="str">
        <f>VLOOKUP(J6890&amp;H6890,Mapping!J:K,2,0)</f>
        <v>O.B. OTC</v>
      </c>
      <c r="M6890" t="str">
        <f>IF(OR(I6890="PIZ BUIN",I6890="LISTERINE"),VLOOKUP(E6890,MAPEO!C:D,2,0)&amp;" "&amp;H6890,VLOOKUP(E6890,MAPEO!C:D,2,0))</f>
        <v>OB</v>
      </c>
      <c r="N6890" t="str">
        <f>VLOOKUP(F6890,MD!A:B,2,0)</f>
        <v>YTD 2016</v>
      </c>
    </row>
    <row r="6891" spans="1:14">
      <c r="A6891" t="s">
        <v>133</v>
      </c>
      <c r="B6891" t="s">
        <v>0</v>
      </c>
      <c r="C6891" t="s">
        <v>229</v>
      </c>
      <c r="D6891" t="s">
        <v>405</v>
      </c>
      <c r="E6891" t="s">
        <v>632</v>
      </c>
      <c r="F6891" t="s">
        <v>121</v>
      </c>
      <c r="G6891" s="3">
        <v>166.51</v>
      </c>
      <c r="H6891" s="3" t="str">
        <f>VLOOKUP($A6891&amp;$C6891&amp;$B6891,Mapping!$C:$G,3,0)</f>
        <v>PHARMA</v>
      </c>
      <c r="I6891" t="str">
        <f>VLOOKUP($A6891&amp;$C6891&amp;$B6891,Mapping!$C:$G,4,0)</f>
        <v>O.B.</v>
      </c>
      <c r="J6891" t="str">
        <f t="shared" si="108"/>
        <v>DIGITAL</v>
      </c>
      <c r="K6891" t="str">
        <f>VLOOKUP($A6891&amp;$C6891&amp;$B6891,Mapping!$C:$G,5,0)</f>
        <v>Women Health</v>
      </c>
      <c r="L6891" t="str">
        <f>VLOOKUP(J6891&amp;H6891,Mapping!J:K,2,0)</f>
        <v>O.B. OTC</v>
      </c>
      <c r="M6891" t="str">
        <f>IF(OR(I6891="PIZ BUIN",I6891="LISTERINE"),VLOOKUP(E6891,MAPEO!C:D,2,0)&amp;" "&amp;H6891,VLOOKUP(E6891,MAPEO!C:D,2,0))</f>
        <v>OB</v>
      </c>
      <c r="N6891" t="str">
        <f>VLOOKUP(F6891,MD!A:B,2,0)</f>
        <v>YTD 2016</v>
      </c>
    </row>
    <row r="6892" spans="1:14">
      <c r="A6892" t="s">
        <v>133</v>
      </c>
      <c r="B6892" t="s">
        <v>0</v>
      </c>
      <c r="C6892" t="s">
        <v>235</v>
      </c>
      <c r="D6892" t="s">
        <v>450</v>
      </c>
      <c r="E6892" t="s">
        <v>733</v>
      </c>
      <c r="F6892" t="s">
        <v>121</v>
      </c>
      <c r="G6892" s="3">
        <v>914226.31</v>
      </c>
      <c r="H6892" s="3" t="str">
        <f>VLOOKUP($A6892&amp;$C6892&amp;$B6892,Mapping!$C:$G,3,0)</f>
        <v>PHARMA</v>
      </c>
      <c r="I6892" t="str">
        <f>VLOOKUP($A6892&amp;$C6892&amp;$B6892,Mapping!$C:$G,4,0)</f>
        <v>ORALDINE</v>
      </c>
      <c r="J6892" t="str">
        <f t="shared" si="108"/>
        <v>ORALDINE COLUTORIO</v>
      </c>
      <c r="K6892" t="str">
        <f>VLOOKUP($A6892&amp;$C6892&amp;$B6892,Mapping!$C:$G,5,0)</f>
        <v>OTC</v>
      </c>
      <c r="L6892" t="str">
        <f>VLOOKUP(J6892&amp;H6892,Mapping!J:K,2,0)</f>
        <v>Oraldine</v>
      </c>
      <c r="M6892" t="str">
        <f>IF(OR(I6892="PIZ BUIN",I6892="LISTERINE"),VLOOKUP(E6892,MAPEO!C:D,2,0)&amp;" "&amp;H6892,VLOOKUP(E6892,MAPEO!C:D,2,0))</f>
        <v>Oraldine</v>
      </c>
      <c r="N6892" t="str">
        <f>VLOOKUP(F6892,MD!A:B,2,0)</f>
        <v>YTD 2016</v>
      </c>
    </row>
    <row r="6893" spans="1:14">
      <c r="A6893" t="s">
        <v>133</v>
      </c>
      <c r="B6893" t="s">
        <v>0</v>
      </c>
      <c r="C6893" t="s">
        <v>235</v>
      </c>
      <c r="D6893" t="s">
        <v>450</v>
      </c>
      <c r="E6893" t="s">
        <v>734</v>
      </c>
      <c r="F6893" t="s">
        <v>121</v>
      </c>
      <c r="G6893" s="3">
        <v>-90.79</v>
      </c>
      <c r="H6893" s="3" t="str">
        <f>VLOOKUP($A6893&amp;$C6893&amp;$B6893,Mapping!$C:$G,3,0)</f>
        <v>PHARMA</v>
      </c>
      <c r="I6893" t="str">
        <f>VLOOKUP($A6893&amp;$C6893&amp;$B6893,Mapping!$C:$G,4,0)</f>
        <v>ORALDINE</v>
      </c>
      <c r="J6893" t="str">
        <f t="shared" si="108"/>
        <v>ORALDINE COLUTORIO</v>
      </c>
      <c r="K6893" t="str">
        <f>VLOOKUP($A6893&amp;$C6893&amp;$B6893,Mapping!$C:$G,5,0)</f>
        <v>OTC</v>
      </c>
      <c r="L6893" t="str">
        <f>VLOOKUP(J6893&amp;H6893,Mapping!J:K,2,0)</f>
        <v>Oraldine</v>
      </c>
      <c r="M6893" t="str">
        <f>IF(OR(I6893="PIZ BUIN",I6893="LISTERINE"),VLOOKUP(E6893,MAPEO!C:D,2,0)&amp;" "&amp;H6893,VLOOKUP(E6893,MAPEO!C:D,2,0))</f>
        <v>Oraldine</v>
      </c>
      <c r="N6893" t="str">
        <f>VLOOKUP(F6893,MD!A:B,2,0)</f>
        <v>YTD 2016</v>
      </c>
    </row>
    <row r="6894" spans="1:14">
      <c r="A6894" t="s">
        <v>133</v>
      </c>
      <c r="B6894" t="s">
        <v>0</v>
      </c>
      <c r="C6894" t="s">
        <v>235</v>
      </c>
      <c r="D6894" t="s">
        <v>450</v>
      </c>
      <c r="E6894" t="s">
        <v>735</v>
      </c>
      <c r="F6894" t="s">
        <v>121</v>
      </c>
      <c r="G6894" s="3">
        <v>17689.759999999998</v>
      </c>
      <c r="H6894" s="3" t="str">
        <f>VLOOKUP($A6894&amp;$C6894&amp;$B6894,Mapping!$C:$G,3,0)</f>
        <v>PHARMA</v>
      </c>
      <c r="I6894" t="str">
        <f>VLOOKUP($A6894&amp;$C6894&amp;$B6894,Mapping!$C:$G,4,0)</f>
        <v>ORALDINE</v>
      </c>
      <c r="J6894" t="str">
        <f t="shared" si="108"/>
        <v>ORALDINE COLUTORIO</v>
      </c>
      <c r="K6894" t="str">
        <f>VLOOKUP($A6894&amp;$C6894&amp;$B6894,Mapping!$C:$G,5,0)</f>
        <v>OTC</v>
      </c>
      <c r="L6894" t="str">
        <f>VLOOKUP(J6894&amp;H6894,Mapping!J:K,2,0)</f>
        <v>Oraldine</v>
      </c>
      <c r="M6894" t="str">
        <f>IF(OR(I6894="PIZ BUIN",I6894="LISTERINE"),VLOOKUP(E6894,MAPEO!C:D,2,0)&amp;" "&amp;H6894,VLOOKUP(E6894,MAPEO!C:D,2,0))</f>
        <v>Oraldine</v>
      </c>
      <c r="N6894" t="str">
        <f>VLOOKUP(F6894,MD!A:B,2,0)</f>
        <v>YTD 2016</v>
      </c>
    </row>
    <row r="6895" spans="1:14">
      <c r="A6895" t="s">
        <v>133</v>
      </c>
      <c r="B6895" t="s">
        <v>0</v>
      </c>
      <c r="C6895" t="s">
        <v>235</v>
      </c>
      <c r="D6895" t="s">
        <v>450</v>
      </c>
      <c r="E6895" t="s">
        <v>736</v>
      </c>
      <c r="F6895" t="s">
        <v>121</v>
      </c>
      <c r="G6895" s="3">
        <v>-19.66</v>
      </c>
      <c r="H6895" s="3" t="str">
        <f>VLOOKUP($A6895&amp;$C6895&amp;$B6895,Mapping!$C:$G,3,0)</f>
        <v>PHARMA</v>
      </c>
      <c r="I6895" t="str">
        <f>VLOOKUP($A6895&amp;$C6895&amp;$B6895,Mapping!$C:$G,4,0)</f>
        <v>ORALDINE</v>
      </c>
      <c r="J6895" t="str">
        <f t="shared" si="108"/>
        <v>ORALDINE COLUTORIO</v>
      </c>
      <c r="K6895" t="str">
        <f>VLOOKUP($A6895&amp;$C6895&amp;$B6895,Mapping!$C:$G,5,0)</f>
        <v>OTC</v>
      </c>
      <c r="L6895" t="str">
        <f>VLOOKUP(J6895&amp;H6895,Mapping!J:K,2,0)</f>
        <v>Oraldine</v>
      </c>
      <c r="M6895" t="str">
        <f>IF(OR(I6895="PIZ BUIN",I6895="LISTERINE"),VLOOKUP(E6895,MAPEO!C:D,2,0)&amp;" "&amp;H6895,VLOOKUP(E6895,MAPEO!C:D,2,0))</f>
        <v>Oraldine</v>
      </c>
      <c r="N6895" t="str">
        <f>VLOOKUP(F6895,MD!A:B,2,0)</f>
        <v>YTD 2016</v>
      </c>
    </row>
    <row r="6896" spans="1:14">
      <c r="A6896" t="s">
        <v>133</v>
      </c>
      <c r="B6896" t="s">
        <v>0</v>
      </c>
      <c r="C6896" t="s">
        <v>235</v>
      </c>
      <c r="D6896" t="s">
        <v>450</v>
      </c>
      <c r="E6896" t="s">
        <v>737</v>
      </c>
      <c r="F6896" t="s">
        <v>121</v>
      </c>
      <c r="G6896" s="3">
        <v>18064.25</v>
      </c>
      <c r="H6896" s="3" t="str">
        <f>VLOOKUP($A6896&amp;$C6896&amp;$B6896,Mapping!$C:$G,3,0)</f>
        <v>PHARMA</v>
      </c>
      <c r="I6896" t="str">
        <f>VLOOKUP($A6896&amp;$C6896&amp;$B6896,Mapping!$C:$G,4,0)</f>
        <v>ORALDINE</v>
      </c>
      <c r="J6896" t="str">
        <f t="shared" si="108"/>
        <v>ORALDINE COLUTORIO</v>
      </c>
      <c r="K6896" t="str">
        <f>VLOOKUP($A6896&amp;$C6896&amp;$B6896,Mapping!$C:$G,5,0)</f>
        <v>OTC</v>
      </c>
      <c r="L6896" t="str">
        <f>VLOOKUP(J6896&amp;H6896,Mapping!J:K,2,0)</f>
        <v>Oraldine</v>
      </c>
      <c r="M6896" t="str">
        <f>IF(OR(I6896="PIZ BUIN",I6896="LISTERINE"),VLOOKUP(E6896,MAPEO!C:D,2,0)&amp;" "&amp;H6896,VLOOKUP(E6896,MAPEO!C:D,2,0))</f>
        <v>Oraldine</v>
      </c>
      <c r="N6896" t="str">
        <f>VLOOKUP(F6896,MD!A:B,2,0)</f>
        <v>YTD 2016</v>
      </c>
    </row>
    <row r="6897" spans="1:14">
      <c r="A6897" t="s">
        <v>133</v>
      </c>
      <c r="B6897" t="s">
        <v>0</v>
      </c>
      <c r="C6897" t="s">
        <v>235</v>
      </c>
      <c r="D6897" t="s">
        <v>451</v>
      </c>
      <c r="E6897" t="s">
        <v>738</v>
      </c>
      <c r="F6897" t="s">
        <v>121</v>
      </c>
      <c r="G6897" s="3">
        <v>24943.29</v>
      </c>
      <c r="H6897" s="3" t="str">
        <f>VLOOKUP($A6897&amp;$C6897&amp;$B6897,Mapping!$C:$G,3,0)</f>
        <v>PHARMA</v>
      </c>
      <c r="I6897" t="str">
        <f>VLOOKUP($A6897&amp;$C6897&amp;$B6897,Mapping!$C:$G,4,0)</f>
        <v>ORALDINE</v>
      </c>
      <c r="J6897" t="str">
        <f t="shared" si="108"/>
        <v>ORALDINE PASTA</v>
      </c>
      <c r="K6897" t="str">
        <f>VLOOKUP($A6897&amp;$C6897&amp;$B6897,Mapping!$C:$G,5,0)</f>
        <v>OTC</v>
      </c>
      <c r="L6897" t="str">
        <f>VLOOKUP(J6897&amp;H6897,Mapping!J:K,2,0)</f>
        <v>Oraldine</v>
      </c>
      <c r="M6897" t="str">
        <f>IF(OR(I6897="PIZ BUIN",I6897="LISTERINE"),VLOOKUP(E6897,MAPEO!C:D,2,0)&amp;" "&amp;H6897,VLOOKUP(E6897,MAPEO!C:D,2,0))</f>
        <v>Oraldine</v>
      </c>
      <c r="N6897" t="str">
        <f>VLOOKUP(F6897,MD!A:B,2,0)</f>
        <v>YTD 2016</v>
      </c>
    </row>
    <row r="6898" spans="1:14">
      <c r="A6898" t="s">
        <v>133</v>
      </c>
      <c r="B6898" t="s">
        <v>0</v>
      </c>
      <c r="C6898" t="s">
        <v>235</v>
      </c>
      <c r="D6898" t="s">
        <v>451</v>
      </c>
      <c r="E6898" t="s">
        <v>740</v>
      </c>
      <c r="F6898" t="s">
        <v>121</v>
      </c>
      <c r="G6898" s="3">
        <v>-31.13</v>
      </c>
      <c r="H6898" s="3" t="str">
        <f>VLOOKUP($A6898&amp;$C6898&amp;$B6898,Mapping!$C:$G,3,0)</f>
        <v>PHARMA</v>
      </c>
      <c r="I6898" t="str">
        <f>VLOOKUP($A6898&amp;$C6898&amp;$B6898,Mapping!$C:$G,4,0)</f>
        <v>ORALDINE</v>
      </c>
      <c r="J6898" t="str">
        <f t="shared" si="108"/>
        <v>ORALDINE PASTA</v>
      </c>
      <c r="K6898" t="str">
        <f>VLOOKUP($A6898&amp;$C6898&amp;$B6898,Mapping!$C:$G,5,0)</f>
        <v>OTC</v>
      </c>
      <c r="L6898" t="str">
        <f>VLOOKUP(J6898&amp;H6898,Mapping!J:K,2,0)</f>
        <v>Oraldine</v>
      </c>
      <c r="M6898" t="str">
        <f>IF(OR(I6898="PIZ BUIN",I6898="LISTERINE"),VLOOKUP(E6898,MAPEO!C:D,2,0)&amp;" "&amp;H6898,VLOOKUP(E6898,MAPEO!C:D,2,0))</f>
        <v>Oraldine</v>
      </c>
      <c r="N6898" t="str">
        <f>VLOOKUP(F6898,MD!A:B,2,0)</f>
        <v>YTD 2016</v>
      </c>
    </row>
    <row r="6899" spans="1:14">
      <c r="A6899" t="s">
        <v>133</v>
      </c>
      <c r="B6899" t="s">
        <v>0</v>
      </c>
      <c r="C6899" t="s">
        <v>241</v>
      </c>
      <c r="D6899" t="s">
        <v>241</v>
      </c>
      <c r="E6899" t="s">
        <v>241</v>
      </c>
      <c r="F6899" t="s">
        <v>121</v>
      </c>
      <c r="G6899" s="3">
        <v>-5.61</v>
      </c>
      <c r="H6899" s="3" t="str">
        <f>VLOOKUP($A6899&amp;$C6899&amp;$B6899,Mapping!$C:$G,3,0)</f>
        <v>Beauty</v>
      </c>
      <c r="I6899" t="str">
        <f>VLOOKUP($A6899&amp;$C6899&amp;$B6899,Mapping!$C:$G,4,0)</f>
        <v>Penaten</v>
      </c>
      <c r="J6899" t="str">
        <f t="shared" si="108"/>
        <v>PENATEN</v>
      </c>
      <c r="K6899" t="str">
        <f>VLOOKUP($A6899&amp;$C6899&amp;$B6899,Mapping!$C:$G,5,0)</f>
        <v>Adult Skin Care</v>
      </c>
      <c r="L6899" t="str">
        <f>VLOOKUP(J6899&amp;H6899,Mapping!J:K,2,0)</f>
        <v>Penaten</v>
      </c>
      <c r="M6899" t="str">
        <f>IF(OR(I6899="PIZ BUIN",I6899="LISTERINE"),VLOOKUP(E6899,MAPEO!C:D,2,0)&amp;" "&amp;H6899,VLOOKUP(E6899,MAPEO!C:D,2,0))</f>
        <v>Penaten</v>
      </c>
      <c r="N6899" t="str">
        <f>VLOOKUP(F6899,MD!A:B,2,0)</f>
        <v>YTD 2016</v>
      </c>
    </row>
    <row r="6900" spans="1:14">
      <c r="A6900" t="s">
        <v>133</v>
      </c>
      <c r="B6900" t="s">
        <v>0</v>
      </c>
      <c r="C6900" t="s">
        <v>245</v>
      </c>
      <c r="D6900" t="s">
        <v>245</v>
      </c>
      <c r="E6900" t="s">
        <v>245</v>
      </c>
      <c r="F6900" t="s">
        <v>121</v>
      </c>
      <c r="G6900" s="3">
        <v>-321.60000000000002</v>
      </c>
      <c r="H6900" s="3" t="str">
        <f>VLOOKUP($A6900&amp;$C6900&amp;$B6900,Mapping!$C:$G,3,0)</f>
        <v>PHARMA</v>
      </c>
      <c r="I6900" t="str">
        <f>VLOOKUP($A6900&amp;$C6900&amp;$B6900,Mapping!$C:$G,4,0)</f>
        <v>PEPCID</v>
      </c>
      <c r="J6900" t="str">
        <f t="shared" ref="J6900:J6943" si="109">IF(OR(C6900="ROC",C6900="COMPEED"),E6900,D6900)</f>
        <v>PEPCID</v>
      </c>
      <c r="K6900" t="str">
        <f>VLOOKUP($A6900&amp;$C6900&amp;$B6900,Mapping!$C:$G,5,0)</f>
        <v>OTC</v>
      </c>
      <c r="L6900" t="str">
        <f>VLOOKUP(J6900&amp;H6900,Mapping!J:K,2,0)</f>
        <v>Pepcid</v>
      </c>
      <c r="M6900" t="str">
        <f>IF(OR(I6900="PIZ BUIN",I6900="LISTERINE"),VLOOKUP(E6900,MAPEO!C:D,2,0)&amp;" "&amp;H6900,VLOOKUP(E6900,MAPEO!C:D,2,0))</f>
        <v>Pepcid</v>
      </c>
      <c r="N6900" t="str">
        <f>VLOOKUP(F6900,MD!A:B,2,0)</f>
        <v>YTD 2016</v>
      </c>
    </row>
    <row r="6901" spans="1:14">
      <c r="A6901" t="s">
        <v>133</v>
      </c>
      <c r="B6901" t="s">
        <v>0</v>
      </c>
      <c r="C6901" t="s">
        <v>245</v>
      </c>
      <c r="D6901" t="s">
        <v>245</v>
      </c>
      <c r="E6901" t="s">
        <v>741</v>
      </c>
      <c r="F6901" t="s">
        <v>121</v>
      </c>
      <c r="G6901" s="3">
        <v>60968.38</v>
      </c>
      <c r="H6901" s="3" t="str">
        <f>VLOOKUP($A6901&amp;$C6901&amp;$B6901,Mapping!$C:$G,3,0)</f>
        <v>PHARMA</v>
      </c>
      <c r="I6901" t="str">
        <f>VLOOKUP($A6901&amp;$C6901&amp;$B6901,Mapping!$C:$G,4,0)</f>
        <v>PEPCID</v>
      </c>
      <c r="J6901" t="str">
        <f t="shared" si="109"/>
        <v>PEPCID</v>
      </c>
      <c r="K6901" t="str">
        <f>VLOOKUP($A6901&amp;$C6901&amp;$B6901,Mapping!$C:$G,5,0)</f>
        <v>OTC</v>
      </c>
      <c r="L6901" t="str">
        <f>VLOOKUP(J6901&amp;H6901,Mapping!J:K,2,0)</f>
        <v>Pepcid</v>
      </c>
      <c r="M6901" t="str">
        <f>IF(OR(I6901="PIZ BUIN",I6901="LISTERINE"),VLOOKUP(E6901,MAPEO!C:D,2,0)&amp;" "&amp;H6901,VLOOKUP(E6901,MAPEO!C:D,2,0))</f>
        <v>Pepcid</v>
      </c>
      <c r="N6901" t="str">
        <f>VLOOKUP(F6901,MD!A:B,2,0)</f>
        <v>YTD 2016</v>
      </c>
    </row>
    <row r="6902" spans="1:14">
      <c r="A6902" t="s">
        <v>133</v>
      </c>
      <c r="B6902" t="s">
        <v>0</v>
      </c>
      <c r="C6902" t="s">
        <v>249</v>
      </c>
      <c r="D6902" t="s">
        <v>406</v>
      </c>
      <c r="E6902" t="s">
        <v>406</v>
      </c>
      <c r="F6902" t="s">
        <v>121</v>
      </c>
      <c r="G6902" s="3">
        <v>10935.71</v>
      </c>
      <c r="H6902" s="3" t="str">
        <f>VLOOKUP($A6902&amp;$C6902&amp;$B6902,Mapping!$C:$G,3,0)</f>
        <v>Beauty</v>
      </c>
      <c r="I6902" t="str">
        <f>VLOOKUP($A6902&amp;$C6902&amp;$B6902,Mapping!$C:$G,4,0)</f>
        <v>PIZ BUIN</v>
      </c>
      <c r="J6902" t="str">
        <f t="shared" si="109"/>
        <v>PIZ BUIN LIPS</v>
      </c>
      <c r="K6902" t="str">
        <f>VLOOKUP($A6902&amp;$C6902&amp;$B6902,Mapping!$C:$G,5,0)</f>
        <v>Adult Skin Care</v>
      </c>
      <c r="L6902" t="str">
        <f>VLOOKUP(J6902&amp;H6902,Mapping!J:K,2,0)</f>
        <v>Piz Buin Lip Pharma</v>
      </c>
      <c r="M6902" t="str">
        <f>IF(OR(I6902="PIZ BUIN",I6902="LISTERINE"),VLOOKUP(E6902,MAPEO!C:D,2,0)&amp;" "&amp;H6902,VLOOKUP(E6902,MAPEO!C:D,2,0))</f>
        <v>Piz Buin Sun Protection Beauty</v>
      </c>
      <c r="N6902" t="str">
        <f>VLOOKUP(F6902,MD!A:B,2,0)</f>
        <v>YTD 2016</v>
      </c>
    </row>
    <row r="6903" spans="1:14">
      <c r="A6903" t="s">
        <v>133</v>
      </c>
      <c r="B6903" t="s">
        <v>0</v>
      </c>
      <c r="C6903" t="s">
        <v>249</v>
      </c>
      <c r="D6903" t="s">
        <v>454</v>
      </c>
      <c r="E6903" t="s">
        <v>454</v>
      </c>
      <c r="F6903" t="s">
        <v>121</v>
      </c>
      <c r="G6903" s="3">
        <v>8302.9699999999993</v>
      </c>
      <c r="H6903" s="3" t="str">
        <f>VLOOKUP($A6903&amp;$C6903&amp;$B6903,Mapping!$C:$G,3,0)</f>
        <v>Beauty</v>
      </c>
      <c r="I6903" t="str">
        <f>VLOOKUP($A6903&amp;$C6903&amp;$B6903,Mapping!$C:$G,4,0)</f>
        <v>PIZ BUIN</v>
      </c>
      <c r="J6903" t="str">
        <f t="shared" si="109"/>
        <v>PIZ BUIN PLV</v>
      </c>
      <c r="K6903" t="str">
        <f>VLOOKUP($A6903&amp;$C6903&amp;$B6903,Mapping!$C:$G,5,0)</f>
        <v>Adult Skin Care</v>
      </c>
      <c r="L6903" t="str">
        <f>VLOOKUP(J6903&amp;H6903,Mapping!J:K,2,0)</f>
        <v>Piz Buin Sun Pharma</v>
      </c>
      <c r="M6903" t="str">
        <f>IF(OR(I6903="PIZ BUIN",I6903="LISTERINE"),VLOOKUP(E6903,MAPEO!C:D,2,0)&amp;" "&amp;H6903,VLOOKUP(E6903,MAPEO!C:D,2,0))</f>
        <v>Piz Buin Sun Protection Beauty</v>
      </c>
      <c r="N6903" t="str">
        <f>VLOOKUP(F6903,MD!A:B,2,0)</f>
        <v>YTD 2016</v>
      </c>
    </row>
    <row r="6904" spans="1:14">
      <c r="A6904" t="s">
        <v>133</v>
      </c>
      <c r="B6904" t="s">
        <v>0</v>
      </c>
      <c r="C6904" t="s">
        <v>249</v>
      </c>
      <c r="D6904" t="s">
        <v>407</v>
      </c>
      <c r="E6904" t="s">
        <v>633</v>
      </c>
      <c r="F6904" t="s">
        <v>121</v>
      </c>
      <c r="G6904" s="3">
        <v>43732.86</v>
      </c>
      <c r="H6904" s="3" t="str">
        <f>VLOOKUP($A6904&amp;$C6904&amp;$B6904,Mapping!$C:$G,3,0)</f>
        <v>Beauty</v>
      </c>
      <c r="I6904" t="str">
        <f>VLOOKUP($A6904&amp;$C6904&amp;$B6904,Mapping!$C:$G,4,0)</f>
        <v>PIZ BUIN</v>
      </c>
      <c r="J6904" t="str">
        <f t="shared" si="109"/>
        <v>PIZ BUIN SUN</v>
      </c>
      <c r="K6904" t="str">
        <f>VLOOKUP($A6904&amp;$C6904&amp;$B6904,Mapping!$C:$G,5,0)</f>
        <v>Adult Skin Care</v>
      </c>
      <c r="L6904" t="str">
        <f>VLOOKUP(J6904&amp;H6904,Mapping!J:K,2,0)</f>
        <v>Piz Buin Sun Pharma</v>
      </c>
      <c r="M6904" t="str">
        <f>IF(OR(I6904="PIZ BUIN",I6904="LISTERINE"),VLOOKUP(E6904,MAPEO!C:D,2,0)&amp;" "&amp;H6904,VLOOKUP(E6904,MAPEO!C:D,2,0))</f>
        <v>Piz Buin Sun Protection Beauty</v>
      </c>
      <c r="N6904" t="str">
        <f>VLOOKUP(F6904,MD!A:B,2,0)</f>
        <v>YTD 2016</v>
      </c>
    </row>
    <row r="6905" spans="1:14">
      <c r="A6905" t="s">
        <v>133</v>
      </c>
      <c r="B6905" t="s">
        <v>0</v>
      </c>
      <c r="C6905" t="s">
        <v>249</v>
      </c>
      <c r="D6905" t="s">
        <v>407</v>
      </c>
      <c r="E6905" t="s">
        <v>634</v>
      </c>
      <c r="F6905" t="s">
        <v>121</v>
      </c>
      <c r="G6905" s="3">
        <v>251078.33</v>
      </c>
      <c r="H6905" s="3" t="str">
        <f>VLOOKUP($A6905&amp;$C6905&amp;$B6905,Mapping!$C:$G,3,0)</f>
        <v>Beauty</v>
      </c>
      <c r="I6905" t="str">
        <f>VLOOKUP($A6905&amp;$C6905&amp;$B6905,Mapping!$C:$G,4,0)</f>
        <v>PIZ BUIN</v>
      </c>
      <c r="J6905" t="str">
        <f t="shared" si="109"/>
        <v>PIZ BUIN SUN</v>
      </c>
      <c r="K6905" t="str">
        <f>VLOOKUP($A6905&amp;$C6905&amp;$B6905,Mapping!$C:$G,5,0)</f>
        <v>Adult Skin Care</v>
      </c>
      <c r="L6905" t="str">
        <f>VLOOKUP(J6905&amp;H6905,Mapping!J:K,2,0)</f>
        <v>Piz Buin Sun Pharma</v>
      </c>
      <c r="M6905" t="str">
        <f>IF(OR(I6905="PIZ BUIN",I6905="LISTERINE"),VLOOKUP(E6905,MAPEO!C:D,2,0)&amp;" "&amp;H6905,VLOOKUP(E6905,MAPEO!C:D,2,0))</f>
        <v>Piz Buin Sun Protection Beauty</v>
      </c>
      <c r="N6905" t="str">
        <f>VLOOKUP(F6905,MD!A:B,2,0)</f>
        <v>YTD 2016</v>
      </c>
    </row>
    <row r="6906" spans="1:14">
      <c r="A6906" t="s">
        <v>133</v>
      </c>
      <c r="B6906" t="s">
        <v>0</v>
      </c>
      <c r="C6906" t="s">
        <v>249</v>
      </c>
      <c r="D6906" t="s">
        <v>407</v>
      </c>
      <c r="E6906" t="s">
        <v>635</v>
      </c>
      <c r="F6906" t="s">
        <v>121</v>
      </c>
      <c r="G6906" s="3">
        <v>114398.67</v>
      </c>
      <c r="H6906" s="3" t="str">
        <f>VLOOKUP($A6906&amp;$C6906&amp;$B6906,Mapping!$C:$G,3,0)</f>
        <v>Beauty</v>
      </c>
      <c r="I6906" t="str">
        <f>VLOOKUP($A6906&amp;$C6906&amp;$B6906,Mapping!$C:$G,4,0)</f>
        <v>PIZ BUIN</v>
      </c>
      <c r="J6906" t="str">
        <f t="shared" si="109"/>
        <v>PIZ BUIN SUN</v>
      </c>
      <c r="K6906" t="str">
        <f>VLOOKUP($A6906&amp;$C6906&amp;$B6906,Mapping!$C:$G,5,0)</f>
        <v>Adult Skin Care</v>
      </c>
      <c r="L6906" t="str">
        <f>VLOOKUP(J6906&amp;H6906,Mapping!J:K,2,0)</f>
        <v>Piz Buin Sun Pharma</v>
      </c>
      <c r="M6906" t="str">
        <f>IF(OR(I6906="PIZ BUIN",I6906="LISTERINE"),VLOOKUP(E6906,MAPEO!C:D,2,0)&amp;" "&amp;H6906,VLOOKUP(E6906,MAPEO!C:D,2,0))</f>
        <v>Piz Buin Sun Protection Beauty</v>
      </c>
      <c r="N6906" t="str">
        <f>VLOOKUP(F6906,MD!A:B,2,0)</f>
        <v>YTD 2016</v>
      </c>
    </row>
    <row r="6907" spans="1:14">
      <c r="A6907" t="s">
        <v>133</v>
      </c>
      <c r="B6907" t="s">
        <v>0</v>
      </c>
      <c r="C6907" t="s">
        <v>249</v>
      </c>
      <c r="D6907" t="s">
        <v>407</v>
      </c>
      <c r="E6907" t="s">
        <v>636</v>
      </c>
      <c r="F6907" t="s">
        <v>121</v>
      </c>
      <c r="G6907" s="3">
        <v>32254.43</v>
      </c>
      <c r="H6907" s="3" t="str">
        <f>VLOOKUP($A6907&amp;$C6907&amp;$B6907,Mapping!$C:$G,3,0)</f>
        <v>Beauty</v>
      </c>
      <c r="I6907" t="str">
        <f>VLOOKUP($A6907&amp;$C6907&amp;$B6907,Mapping!$C:$G,4,0)</f>
        <v>PIZ BUIN</v>
      </c>
      <c r="J6907" t="str">
        <f t="shared" si="109"/>
        <v>PIZ BUIN SUN</v>
      </c>
      <c r="K6907" t="str">
        <f>VLOOKUP($A6907&amp;$C6907&amp;$B6907,Mapping!$C:$G,5,0)</f>
        <v>Adult Skin Care</v>
      </c>
      <c r="L6907" t="str">
        <f>VLOOKUP(J6907&amp;H6907,Mapping!J:K,2,0)</f>
        <v>Piz Buin Sun Pharma</v>
      </c>
      <c r="M6907" t="str">
        <f>IF(OR(I6907="PIZ BUIN",I6907="LISTERINE"),VLOOKUP(E6907,MAPEO!C:D,2,0)&amp;" "&amp;H6907,VLOOKUP(E6907,MAPEO!C:D,2,0))</f>
        <v>Piz Buin Sun Protection Beauty</v>
      </c>
      <c r="N6907" t="str">
        <f>VLOOKUP(F6907,MD!A:B,2,0)</f>
        <v>YTD 2016</v>
      </c>
    </row>
    <row r="6908" spans="1:14">
      <c r="A6908" t="s">
        <v>133</v>
      </c>
      <c r="B6908" t="s">
        <v>0</v>
      </c>
      <c r="C6908" t="s">
        <v>249</v>
      </c>
      <c r="D6908" t="s">
        <v>407</v>
      </c>
      <c r="E6908" t="s">
        <v>637</v>
      </c>
      <c r="F6908" t="s">
        <v>121</v>
      </c>
      <c r="G6908" s="3">
        <v>28559.62</v>
      </c>
      <c r="H6908" s="3" t="str">
        <f>VLOOKUP($A6908&amp;$C6908&amp;$B6908,Mapping!$C:$G,3,0)</f>
        <v>Beauty</v>
      </c>
      <c r="I6908" t="str">
        <f>VLOOKUP($A6908&amp;$C6908&amp;$B6908,Mapping!$C:$G,4,0)</f>
        <v>PIZ BUIN</v>
      </c>
      <c r="J6908" t="str">
        <f t="shared" si="109"/>
        <v>PIZ BUIN SUN</v>
      </c>
      <c r="K6908" t="str">
        <f>VLOOKUP($A6908&amp;$C6908&amp;$B6908,Mapping!$C:$G,5,0)</f>
        <v>Adult Skin Care</v>
      </c>
      <c r="L6908" t="str">
        <f>VLOOKUP(J6908&amp;H6908,Mapping!J:K,2,0)</f>
        <v>Piz Buin Sun Pharma</v>
      </c>
      <c r="M6908" t="str">
        <f>IF(OR(I6908="PIZ BUIN",I6908="LISTERINE"),VLOOKUP(E6908,MAPEO!C:D,2,0)&amp;" "&amp;H6908,VLOOKUP(E6908,MAPEO!C:D,2,0))</f>
        <v>Piz Buin Sun Protection Beauty</v>
      </c>
      <c r="N6908" t="str">
        <f>VLOOKUP(F6908,MD!A:B,2,0)</f>
        <v>YTD 2016</v>
      </c>
    </row>
    <row r="6909" spans="1:14">
      <c r="A6909" t="s">
        <v>133</v>
      </c>
      <c r="B6909" t="s">
        <v>0</v>
      </c>
      <c r="C6909" t="s">
        <v>249</v>
      </c>
      <c r="D6909" t="s">
        <v>407</v>
      </c>
      <c r="E6909" t="s">
        <v>638</v>
      </c>
      <c r="F6909" t="s">
        <v>121</v>
      </c>
      <c r="G6909" s="3">
        <v>121481.2</v>
      </c>
      <c r="H6909" s="3" t="str">
        <f>VLOOKUP($A6909&amp;$C6909&amp;$B6909,Mapping!$C:$G,3,0)</f>
        <v>Beauty</v>
      </c>
      <c r="I6909" t="str">
        <f>VLOOKUP($A6909&amp;$C6909&amp;$B6909,Mapping!$C:$G,4,0)</f>
        <v>PIZ BUIN</v>
      </c>
      <c r="J6909" t="str">
        <f t="shared" si="109"/>
        <v>PIZ BUIN SUN</v>
      </c>
      <c r="K6909" t="str">
        <f>VLOOKUP($A6909&amp;$C6909&amp;$B6909,Mapping!$C:$G,5,0)</f>
        <v>Adult Skin Care</v>
      </c>
      <c r="L6909" t="str">
        <f>VLOOKUP(J6909&amp;H6909,Mapping!J:K,2,0)</f>
        <v>Piz Buin Sun Pharma</v>
      </c>
      <c r="M6909" t="str">
        <f>IF(OR(I6909="PIZ BUIN",I6909="LISTERINE"),VLOOKUP(E6909,MAPEO!C:D,2,0)&amp;" "&amp;H6909,VLOOKUP(E6909,MAPEO!C:D,2,0))</f>
        <v>Piz Buin Sun Protection Beauty</v>
      </c>
      <c r="N6909" t="str">
        <f>VLOOKUP(F6909,MD!A:B,2,0)</f>
        <v>YTD 2016</v>
      </c>
    </row>
    <row r="6910" spans="1:14">
      <c r="A6910" t="s">
        <v>133</v>
      </c>
      <c r="B6910" t="s">
        <v>0</v>
      </c>
      <c r="C6910" t="s">
        <v>249</v>
      </c>
      <c r="D6910" t="s">
        <v>407</v>
      </c>
      <c r="E6910" t="s">
        <v>639</v>
      </c>
      <c r="F6910" t="s">
        <v>121</v>
      </c>
      <c r="G6910" s="3">
        <v>20000.77</v>
      </c>
      <c r="H6910" s="3" t="str">
        <f>VLOOKUP($A6910&amp;$C6910&amp;$B6910,Mapping!$C:$G,3,0)</f>
        <v>Beauty</v>
      </c>
      <c r="I6910" t="str">
        <f>VLOOKUP($A6910&amp;$C6910&amp;$B6910,Mapping!$C:$G,4,0)</f>
        <v>PIZ BUIN</v>
      </c>
      <c r="J6910" t="str">
        <f t="shared" si="109"/>
        <v>PIZ BUIN SUN</v>
      </c>
      <c r="K6910" t="str">
        <f>VLOOKUP($A6910&amp;$C6910&amp;$B6910,Mapping!$C:$G,5,0)</f>
        <v>Adult Skin Care</v>
      </c>
      <c r="L6910" t="str">
        <f>VLOOKUP(J6910&amp;H6910,Mapping!J:K,2,0)</f>
        <v>Piz Buin Sun Pharma</v>
      </c>
      <c r="M6910" t="str">
        <f>IF(OR(I6910="PIZ BUIN",I6910="LISTERINE"),VLOOKUP(E6910,MAPEO!C:D,2,0)&amp;" "&amp;H6910,VLOOKUP(E6910,MAPEO!C:D,2,0))</f>
        <v>Piz Buin Sun Protection Beauty</v>
      </c>
      <c r="N6910" t="str">
        <f>VLOOKUP(F6910,MD!A:B,2,0)</f>
        <v>YTD 2016</v>
      </c>
    </row>
    <row r="6911" spans="1:14">
      <c r="A6911" t="s">
        <v>133</v>
      </c>
      <c r="B6911" t="s">
        <v>0</v>
      </c>
      <c r="C6911" t="s">
        <v>262</v>
      </c>
      <c r="D6911" t="s">
        <v>262</v>
      </c>
      <c r="E6911" t="s">
        <v>746</v>
      </c>
      <c r="F6911" t="s">
        <v>121</v>
      </c>
      <c r="G6911" s="3">
        <v>46845.94</v>
      </c>
      <c r="H6911" s="3" t="str">
        <f>VLOOKUP($A6911&amp;$C6911&amp;$B6911,Mapping!$C:$G,3,0)</f>
        <v>PHARMA</v>
      </c>
      <c r="I6911" t="str">
        <f>VLOOKUP($A6911&amp;$C6911&amp;$B6911,Mapping!$C:$G,4,0)</f>
        <v>REGAINE</v>
      </c>
      <c r="J6911" t="str">
        <f t="shared" si="109"/>
        <v>REGAINE</v>
      </c>
      <c r="K6911" t="str">
        <f>VLOOKUP($A6911&amp;$C6911&amp;$B6911,Mapping!$C:$G,5,0)</f>
        <v>Oral &amp; Topical</v>
      </c>
      <c r="L6911" t="str">
        <f>VLOOKUP(J6911&amp;H6911,Mapping!J:K,2,0)</f>
        <v>Hair Treatment</v>
      </c>
      <c r="M6911" t="str">
        <f>IF(OR(I6911="PIZ BUIN",I6911="LISTERINE"),VLOOKUP(E6911,MAPEO!C:D,2,0)&amp;" "&amp;H6911,VLOOKUP(E6911,MAPEO!C:D,2,0))</f>
        <v>Regaine</v>
      </c>
      <c r="N6911" t="str">
        <f>VLOOKUP(F6911,MD!A:B,2,0)</f>
        <v>YTD 2016</v>
      </c>
    </row>
    <row r="6912" spans="1:14">
      <c r="A6912" t="s">
        <v>133</v>
      </c>
      <c r="B6912" t="s">
        <v>0</v>
      </c>
      <c r="C6912" t="s">
        <v>265</v>
      </c>
      <c r="D6912" t="s">
        <v>265</v>
      </c>
      <c r="E6912" t="s">
        <v>747</v>
      </c>
      <c r="F6912" t="s">
        <v>121</v>
      </c>
      <c r="G6912" s="3">
        <v>-309.08</v>
      </c>
      <c r="H6912" s="3" t="str">
        <f>VLOOKUP($A6912&amp;$C6912&amp;$B6912,Mapping!$C:$G,3,0)</f>
        <v>Beauty</v>
      </c>
      <c r="I6912" t="str">
        <f>VLOOKUP($A6912&amp;$C6912&amp;$B6912,Mapping!$C:$G,4,0)</f>
        <v>REMBRANDT</v>
      </c>
      <c r="J6912" t="str">
        <f t="shared" si="109"/>
        <v>REMBRANDT</v>
      </c>
      <c r="K6912" t="str">
        <f>VLOOKUP($A6912&amp;$C6912&amp;$B6912,Mapping!$C:$G,5,0)</f>
        <v>Oral &amp; Topical</v>
      </c>
      <c r="L6912" t="str">
        <f>VLOOKUP(J6912&amp;H6912,Mapping!J:K,2,0)</f>
        <v>Rembrandt</v>
      </c>
      <c r="M6912" t="str">
        <f>IF(OR(I6912="PIZ BUIN",I6912="LISTERINE"),VLOOKUP(E6912,MAPEO!C:D,2,0)&amp;" "&amp;H6912,VLOOKUP(E6912,MAPEO!C:D,2,0))</f>
        <v>Rembrandt</v>
      </c>
      <c r="N6912" t="str">
        <f>VLOOKUP(F6912,MD!A:B,2,0)</f>
        <v>YTD 2016</v>
      </c>
    </row>
    <row r="6913" spans="1:14">
      <c r="A6913" t="s">
        <v>133</v>
      </c>
      <c r="B6913" t="s">
        <v>0</v>
      </c>
      <c r="C6913" t="s">
        <v>265</v>
      </c>
      <c r="D6913" t="s">
        <v>265</v>
      </c>
      <c r="E6913" t="s">
        <v>748</v>
      </c>
      <c r="F6913" t="s">
        <v>121</v>
      </c>
      <c r="G6913" s="3">
        <v>-108.05</v>
      </c>
      <c r="H6913" s="3" t="str">
        <f>VLOOKUP($A6913&amp;$C6913&amp;$B6913,Mapping!$C:$G,3,0)</f>
        <v>Beauty</v>
      </c>
      <c r="I6913" t="str">
        <f>VLOOKUP($A6913&amp;$C6913&amp;$B6913,Mapping!$C:$G,4,0)</f>
        <v>REMBRANDT</v>
      </c>
      <c r="J6913" t="str">
        <f t="shared" si="109"/>
        <v>REMBRANDT</v>
      </c>
      <c r="K6913" t="str">
        <f>VLOOKUP($A6913&amp;$C6913&amp;$B6913,Mapping!$C:$G,5,0)</f>
        <v>Oral &amp; Topical</v>
      </c>
      <c r="L6913" t="str">
        <f>VLOOKUP(J6913&amp;H6913,Mapping!J:K,2,0)</f>
        <v>Rembrandt</v>
      </c>
      <c r="M6913" t="str">
        <f>IF(OR(I6913="PIZ BUIN",I6913="LISTERINE"),VLOOKUP(E6913,MAPEO!C:D,2,0)&amp;" "&amp;H6913,VLOOKUP(E6913,MAPEO!C:D,2,0))</f>
        <v>Rembrandt</v>
      </c>
      <c r="N6913" t="str">
        <f>VLOOKUP(F6913,MD!A:B,2,0)</f>
        <v>YTD 2016</v>
      </c>
    </row>
    <row r="6914" spans="1:14">
      <c r="A6914" t="s">
        <v>133</v>
      </c>
      <c r="B6914" t="s">
        <v>0</v>
      </c>
      <c r="C6914" t="s">
        <v>268</v>
      </c>
      <c r="D6914" t="s">
        <v>456</v>
      </c>
      <c r="E6914" t="s">
        <v>750</v>
      </c>
      <c r="F6914" t="s">
        <v>121</v>
      </c>
      <c r="G6914" s="3">
        <v>-2229.15</v>
      </c>
      <c r="H6914" s="3" t="str">
        <f>VLOOKUP($A6914&amp;$C6914&amp;$B6914,Mapping!$C:$G,3,0)</f>
        <v>Beauty</v>
      </c>
      <c r="I6914" t="str">
        <f>VLOOKUP($A6914&amp;$C6914&amp;$B6914,Mapping!$C:$G,4,0)</f>
        <v>ROC</v>
      </c>
      <c r="J6914" t="str">
        <f t="shared" si="109"/>
        <v>ROC BODY ANTICELULITICO</v>
      </c>
      <c r="K6914" t="str">
        <f>VLOOKUP($A6914&amp;$C6914&amp;$B6914,Mapping!$C:$G,5,0)</f>
        <v>Adult Skin Care</v>
      </c>
      <c r="L6914" t="str">
        <f>VLOOKUP(J6914&amp;H6914,Mapping!J:K,2,0)</f>
        <v>ROC Cuerpo</v>
      </c>
      <c r="M6914" t="str">
        <f>IF(OR(I6914="PIZ BUIN",I6914="LISTERINE"),VLOOKUP(E6914,MAPEO!C:D,2,0)&amp;" "&amp;H6914,VLOOKUP(E6914,MAPEO!C:D,2,0))</f>
        <v>RoC Anticeluliticos</v>
      </c>
      <c r="N6914" t="str">
        <f>VLOOKUP(F6914,MD!A:B,2,0)</f>
        <v>YTD 2016</v>
      </c>
    </row>
    <row r="6915" spans="1:14">
      <c r="A6915" t="s">
        <v>133</v>
      </c>
      <c r="B6915" t="s">
        <v>0</v>
      </c>
      <c r="C6915" t="s">
        <v>268</v>
      </c>
      <c r="D6915" t="s">
        <v>456</v>
      </c>
      <c r="E6915" t="s">
        <v>752</v>
      </c>
      <c r="F6915" t="s">
        <v>121</v>
      </c>
      <c r="G6915" s="3">
        <v>-559.95000000000005</v>
      </c>
      <c r="H6915" s="3" t="str">
        <f>VLOOKUP($A6915&amp;$C6915&amp;$B6915,Mapping!$C:$G,3,0)</f>
        <v>Beauty</v>
      </c>
      <c r="I6915" t="str">
        <f>VLOOKUP($A6915&amp;$C6915&amp;$B6915,Mapping!$C:$G,4,0)</f>
        <v>ROC</v>
      </c>
      <c r="J6915" t="str">
        <f t="shared" si="109"/>
        <v>ROC BODY OTHER TRATAMIENTO</v>
      </c>
      <c r="K6915" t="str">
        <f>VLOOKUP($A6915&amp;$C6915&amp;$B6915,Mapping!$C:$G,5,0)</f>
        <v>Adult Skin Care</v>
      </c>
      <c r="L6915" t="str">
        <f>VLOOKUP(J6915&amp;H6915,Mapping!J:K,2,0)</f>
        <v>ROC Cuerpo</v>
      </c>
      <c r="M6915" t="str">
        <f>IF(OR(I6915="PIZ BUIN",I6915="LISTERINE"),VLOOKUP(E6915,MAPEO!C:D,2,0)&amp;" "&amp;H6915,VLOOKUP(E6915,MAPEO!C:D,2,0))</f>
        <v>RoC Anticeluliticos</v>
      </c>
      <c r="N6915" t="str">
        <f>VLOOKUP(F6915,MD!A:B,2,0)</f>
        <v>YTD 2016</v>
      </c>
    </row>
    <row r="6916" spans="1:14">
      <c r="A6916" t="s">
        <v>133</v>
      </c>
      <c r="B6916" t="s">
        <v>0</v>
      </c>
      <c r="C6916" t="s">
        <v>268</v>
      </c>
      <c r="D6916" t="s">
        <v>456</v>
      </c>
      <c r="E6916" t="s">
        <v>753</v>
      </c>
      <c r="F6916" t="s">
        <v>121</v>
      </c>
      <c r="G6916" s="3">
        <v>15063.93</v>
      </c>
      <c r="H6916" s="3" t="str">
        <f>VLOOKUP($A6916&amp;$C6916&amp;$B6916,Mapping!$C:$G,3,0)</f>
        <v>Beauty</v>
      </c>
      <c r="I6916" t="str">
        <f>VLOOKUP($A6916&amp;$C6916&amp;$B6916,Mapping!$C:$G,4,0)</f>
        <v>ROC</v>
      </c>
      <c r="J6916" t="str">
        <f t="shared" si="109"/>
        <v>ROC BODY REDUCTOR</v>
      </c>
      <c r="K6916" t="str">
        <f>VLOOKUP($A6916&amp;$C6916&amp;$B6916,Mapping!$C:$G,5,0)</f>
        <v>Adult Skin Care</v>
      </c>
      <c r="L6916" t="str">
        <f>VLOOKUP(J6916&amp;H6916,Mapping!J:K,2,0)</f>
        <v>ROC Cuerpo</v>
      </c>
      <c r="M6916" t="str">
        <f>IF(OR(I6916="PIZ BUIN",I6916="LISTERINE"),VLOOKUP(E6916,MAPEO!C:D,2,0)&amp;" "&amp;H6916,VLOOKUP(E6916,MAPEO!C:D,2,0))</f>
        <v>RoC Anticeluliticos</v>
      </c>
      <c r="N6916" t="str">
        <f>VLOOKUP(F6916,MD!A:B,2,0)</f>
        <v>YTD 2016</v>
      </c>
    </row>
    <row r="6917" spans="1:14">
      <c r="A6917" t="s">
        <v>133</v>
      </c>
      <c r="B6917" t="s">
        <v>0</v>
      </c>
      <c r="C6917" t="s">
        <v>268</v>
      </c>
      <c r="D6917" t="s">
        <v>457</v>
      </c>
      <c r="E6917" t="s">
        <v>754</v>
      </c>
      <c r="F6917" t="s">
        <v>121</v>
      </c>
      <c r="G6917" s="3">
        <v>16423.04</v>
      </c>
      <c r="H6917" s="3" t="str">
        <f>VLOOKUP($A6917&amp;$C6917&amp;$B6917,Mapping!$C:$G,3,0)</f>
        <v>Beauty</v>
      </c>
      <c r="I6917" t="str">
        <f>VLOOKUP($A6917&amp;$C6917&amp;$B6917,Mapping!$C:$G,4,0)</f>
        <v>ROC</v>
      </c>
      <c r="J6917" t="str">
        <f t="shared" si="109"/>
        <v>RoC Keops Roll On</v>
      </c>
      <c r="K6917" t="str">
        <f>VLOOKUP($A6917&amp;$C6917&amp;$B6917,Mapping!$C:$G,5,0)</f>
        <v>Adult Skin Care</v>
      </c>
      <c r="L6917" t="str">
        <f>VLOOKUP(J6917&amp;H6917,Mapping!J:K,2,0)</f>
        <v>Desodorantes</v>
      </c>
      <c r="M6917" t="str">
        <f>IF(OR(I6917="PIZ BUIN",I6917="LISTERINE"),VLOOKUP(E6917,MAPEO!C:D,2,0)&amp;" "&amp;H6917,VLOOKUP(E6917,MAPEO!C:D,2,0))</f>
        <v>RoC Adult Body Others</v>
      </c>
      <c r="N6917" t="str">
        <f>VLOOKUP(F6917,MD!A:B,2,0)</f>
        <v>YTD 2016</v>
      </c>
    </row>
    <row r="6918" spans="1:14">
      <c r="A6918" t="s">
        <v>133</v>
      </c>
      <c r="B6918" t="s">
        <v>0</v>
      </c>
      <c r="C6918" t="s">
        <v>268</v>
      </c>
      <c r="D6918" t="s">
        <v>457</v>
      </c>
      <c r="E6918" t="s">
        <v>755</v>
      </c>
      <c r="F6918" t="s">
        <v>121</v>
      </c>
      <c r="G6918" s="3">
        <v>6893.78</v>
      </c>
      <c r="H6918" s="3" t="str">
        <f>VLOOKUP($A6918&amp;$C6918&amp;$B6918,Mapping!$C:$G,3,0)</f>
        <v>Beauty</v>
      </c>
      <c r="I6918" t="str">
        <f>VLOOKUP($A6918&amp;$C6918&amp;$B6918,Mapping!$C:$G,4,0)</f>
        <v>ROC</v>
      </c>
      <c r="J6918" t="str">
        <f t="shared" si="109"/>
        <v>RoC Keops Spray</v>
      </c>
      <c r="K6918" t="str">
        <f>VLOOKUP($A6918&amp;$C6918&amp;$B6918,Mapping!$C:$G,5,0)</f>
        <v>Adult Skin Care</v>
      </c>
      <c r="L6918" t="str">
        <f>VLOOKUP(J6918&amp;H6918,Mapping!J:K,2,0)</f>
        <v>Desodorantes</v>
      </c>
      <c r="M6918" t="str">
        <f>IF(OR(I6918="PIZ BUIN",I6918="LISTERINE"),VLOOKUP(E6918,MAPEO!C:D,2,0)&amp;" "&amp;H6918,VLOOKUP(E6918,MAPEO!C:D,2,0))</f>
        <v>RoC Adult Body Others</v>
      </c>
      <c r="N6918" t="str">
        <f>VLOOKUP(F6918,MD!A:B,2,0)</f>
        <v>YTD 2016</v>
      </c>
    </row>
    <row r="6919" spans="1:14">
      <c r="A6919" t="s">
        <v>133</v>
      </c>
      <c r="B6919" t="s">
        <v>0</v>
      </c>
      <c r="C6919" t="s">
        <v>268</v>
      </c>
      <c r="D6919" t="s">
        <v>457</v>
      </c>
      <c r="E6919" t="s">
        <v>756</v>
      </c>
      <c r="F6919" t="s">
        <v>121</v>
      </c>
      <c r="G6919" s="3">
        <v>12002.16</v>
      </c>
      <c r="H6919" s="3" t="str">
        <f>VLOOKUP($A6919&amp;$C6919&amp;$B6919,Mapping!$C:$G,3,0)</f>
        <v>Beauty</v>
      </c>
      <c r="I6919" t="str">
        <f>VLOOKUP($A6919&amp;$C6919&amp;$B6919,Mapping!$C:$G,4,0)</f>
        <v>ROC</v>
      </c>
      <c r="J6919" t="str">
        <f t="shared" si="109"/>
        <v>RoC Keops Stick</v>
      </c>
      <c r="K6919" t="str">
        <f>VLOOKUP($A6919&amp;$C6919&amp;$B6919,Mapping!$C:$G,5,0)</f>
        <v>Adult Skin Care</v>
      </c>
      <c r="L6919" t="str">
        <f>VLOOKUP(J6919&amp;H6919,Mapping!J:K,2,0)</f>
        <v>Desodorantes</v>
      </c>
      <c r="M6919" t="str">
        <f>IF(OR(I6919="PIZ BUIN",I6919="LISTERINE"),VLOOKUP(E6919,MAPEO!C:D,2,0)&amp;" "&amp;H6919,VLOOKUP(E6919,MAPEO!C:D,2,0))</f>
        <v>RoC Adult Body Others</v>
      </c>
      <c r="N6919" t="str">
        <f>VLOOKUP(F6919,MD!A:B,2,0)</f>
        <v>YTD 2016</v>
      </c>
    </row>
    <row r="6920" spans="1:14">
      <c r="A6920" t="s">
        <v>133</v>
      </c>
      <c r="B6920" t="s">
        <v>0</v>
      </c>
      <c r="C6920" t="s">
        <v>268</v>
      </c>
      <c r="D6920" t="s">
        <v>248</v>
      </c>
      <c r="E6920" t="s">
        <v>523</v>
      </c>
      <c r="F6920" t="s">
        <v>121</v>
      </c>
      <c r="G6920" s="3">
        <v>13593.88</v>
      </c>
      <c r="H6920" s="3" t="str">
        <f>VLOOKUP($A6920&amp;$C6920&amp;$B6920,Mapping!$C:$G,3,0)</f>
        <v>Beauty</v>
      </c>
      <c r="I6920" t="str">
        <f>VLOOKUP($A6920&amp;$C6920&amp;$B6920,Mapping!$C:$G,4,0)</f>
        <v>ROC</v>
      </c>
      <c r="J6920" t="str">
        <f t="shared" si="109"/>
        <v>RoC Cleansers</v>
      </c>
      <c r="K6920" t="str">
        <f>VLOOKUP($A6920&amp;$C6920&amp;$B6920,Mapping!$C:$G,5,0)</f>
        <v>Adult Skin Care</v>
      </c>
      <c r="L6920" t="str">
        <f>VLOOKUP(J6920&amp;H6920,Mapping!J:K,2,0)</f>
        <v>RoC Cleansers</v>
      </c>
      <c r="M6920" t="str">
        <f>IF(OR(I6920="PIZ BUIN",I6920="LISTERINE"),VLOOKUP(E6920,MAPEO!C:D,2,0)&amp;" "&amp;H6920,VLOOKUP(E6920,MAPEO!C:D,2,0))</f>
        <v>RoC Facial Cleansers</v>
      </c>
      <c r="N6920" t="str">
        <f>VLOOKUP(F6920,MD!A:B,2,0)</f>
        <v>YTD 2016</v>
      </c>
    </row>
    <row r="6921" spans="1:14">
      <c r="A6921" t="s">
        <v>133</v>
      </c>
      <c r="B6921" t="s">
        <v>0</v>
      </c>
      <c r="C6921" t="s">
        <v>268</v>
      </c>
      <c r="D6921" t="s">
        <v>248</v>
      </c>
      <c r="E6921" t="s">
        <v>757</v>
      </c>
      <c r="F6921" t="s">
        <v>121</v>
      </c>
      <c r="G6921" s="3">
        <v>41485.39</v>
      </c>
      <c r="H6921" s="3" t="str">
        <f>VLOOKUP($A6921&amp;$C6921&amp;$B6921,Mapping!$C:$G,3,0)</f>
        <v>Beauty</v>
      </c>
      <c r="I6921" t="str">
        <f>VLOOKUP($A6921&amp;$C6921&amp;$B6921,Mapping!$C:$G,4,0)</f>
        <v>ROC</v>
      </c>
      <c r="J6921" t="str">
        <f t="shared" si="109"/>
        <v>RoC Pro-Correct</v>
      </c>
      <c r="K6921" t="str">
        <f>VLOOKUP($A6921&amp;$C6921&amp;$B6921,Mapping!$C:$G,5,0)</f>
        <v>Adult Skin Care</v>
      </c>
      <c r="L6921" t="str">
        <f>VLOOKUP(J6921&amp;H6921,Mapping!J:K,2,0)</f>
        <v>ROC FACIAL ANTIEDAD</v>
      </c>
      <c r="M6921" t="str">
        <f>IF(OR(I6921="PIZ BUIN",I6921="LISTERINE"),VLOOKUP(E6921,MAPEO!C:D,2,0)&amp;" "&amp;H6921,VLOOKUP(E6921,MAPEO!C:D,2,0))</f>
        <v>RoC Facial Moisturisers</v>
      </c>
      <c r="N6921" t="str">
        <f>VLOOKUP(F6921,MD!A:B,2,0)</f>
        <v>YTD 2016</v>
      </c>
    </row>
    <row r="6922" spans="1:14">
      <c r="A6922" t="s">
        <v>133</v>
      </c>
      <c r="B6922" t="s">
        <v>0</v>
      </c>
      <c r="C6922" t="s">
        <v>268</v>
      </c>
      <c r="D6922" t="s">
        <v>248</v>
      </c>
      <c r="E6922" t="s">
        <v>758</v>
      </c>
      <c r="F6922" t="s">
        <v>121</v>
      </c>
      <c r="G6922" s="3">
        <v>31397.55</v>
      </c>
      <c r="H6922" s="3" t="str">
        <f>VLOOKUP($A6922&amp;$C6922&amp;$B6922,Mapping!$C:$G,3,0)</f>
        <v>Beauty</v>
      </c>
      <c r="I6922" t="str">
        <f>VLOOKUP($A6922&amp;$C6922&amp;$B6922,Mapping!$C:$G,4,0)</f>
        <v>ROC</v>
      </c>
      <c r="J6922" t="str">
        <f t="shared" si="109"/>
        <v>RoC Pro-Define</v>
      </c>
      <c r="K6922" t="str">
        <f>VLOOKUP($A6922&amp;$C6922&amp;$B6922,Mapping!$C:$G,5,0)</f>
        <v>Adult Skin Care</v>
      </c>
      <c r="L6922" t="str">
        <f>VLOOKUP(J6922&amp;H6922,Mapping!J:K,2,0)</f>
        <v>ROC FACIAL ANTIEDAD</v>
      </c>
      <c r="M6922" t="str">
        <f>IF(OR(I6922="PIZ BUIN",I6922="LISTERINE"),VLOOKUP(E6922,MAPEO!C:D,2,0)&amp;" "&amp;H6922,VLOOKUP(E6922,MAPEO!C:D,2,0))</f>
        <v>RoC Facial Moisturisers</v>
      </c>
      <c r="N6922" t="str">
        <f>VLOOKUP(F6922,MD!A:B,2,0)</f>
        <v>YTD 2016</v>
      </c>
    </row>
    <row r="6923" spans="1:14">
      <c r="A6923" t="s">
        <v>133</v>
      </c>
      <c r="B6923" t="s">
        <v>0</v>
      </c>
      <c r="C6923" t="s">
        <v>268</v>
      </c>
      <c r="D6923" t="s">
        <v>248</v>
      </c>
      <c r="E6923" t="s">
        <v>759</v>
      </c>
      <c r="F6923" t="s">
        <v>121</v>
      </c>
      <c r="G6923" s="3">
        <v>16475.919999999998</v>
      </c>
      <c r="H6923" s="3" t="str">
        <f>VLOOKUP($A6923&amp;$C6923&amp;$B6923,Mapping!$C:$G,3,0)</f>
        <v>Beauty</v>
      </c>
      <c r="I6923" t="str">
        <f>VLOOKUP($A6923&amp;$C6923&amp;$B6923,Mapping!$C:$G,4,0)</f>
        <v>ROC</v>
      </c>
      <c r="J6923" t="str">
        <f t="shared" si="109"/>
        <v>RoC Pro-Preserve</v>
      </c>
      <c r="K6923" t="str">
        <f>VLOOKUP($A6923&amp;$C6923&amp;$B6923,Mapping!$C:$G,5,0)</f>
        <v>Adult Skin Care</v>
      </c>
      <c r="L6923" t="str">
        <f>VLOOKUP(J6923&amp;H6923,Mapping!J:K,2,0)</f>
        <v>ROC FACIAL ANTIEDAD</v>
      </c>
      <c r="M6923" t="str">
        <f>IF(OR(I6923="PIZ BUIN",I6923="LISTERINE"),VLOOKUP(E6923,MAPEO!C:D,2,0)&amp;" "&amp;H6923,VLOOKUP(E6923,MAPEO!C:D,2,0))</f>
        <v>RoC Facial Moisturisers</v>
      </c>
      <c r="N6923" t="str">
        <f>VLOOKUP(F6923,MD!A:B,2,0)</f>
        <v>YTD 2016</v>
      </c>
    </row>
    <row r="6924" spans="1:14">
      <c r="A6924" t="s">
        <v>133</v>
      </c>
      <c r="B6924" t="s">
        <v>0</v>
      </c>
      <c r="C6924" t="s">
        <v>268</v>
      </c>
      <c r="D6924" t="s">
        <v>248</v>
      </c>
      <c r="E6924" t="s">
        <v>760</v>
      </c>
      <c r="F6924" t="s">
        <v>121</v>
      </c>
      <c r="G6924" s="3">
        <v>12230.99</v>
      </c>
      <c r="H6924" s="3" t="str">
        <f>VLOOKUP($A6924&amp;$C6924&amp;$B6924,Mapping!$C:$G,3,0)</f>
        <v>Beauty</v>
      </c>
      <c r="I6924" t="str">
        <f>VLOOKUP($A6924&amp;$C6924&amp;$B6924,Mapping!$C:$G,4,0)</f>
        <v>ROC</v>
      </c>
      <c r="J6924" t="str">
        <f t="shared" si="109"/>
        <v>RoC Pro-Professional</v>
      </c>
      <c r="K6924" t="str">
        <f>VLOOKUP($A6924&amp;$C6924&amp;$B6924,Mapping!$C:$G,5,0)</f>
        <v>Adult Skin Care</v>
      </c>
      <c r="L6924" t="str">
        <f>VLOOKUP(J6924&amp;H6924,Mapping!J:K,2,0)</f>
        <v>ROC FACIAL ANTIEDAD</v>
      </c>
      <c r="M6924" t="str">
        <f>IF(OR(I6924="PIZ BUIN",I6924="LISTERINE"),VLOOKUP(E6924,MAPEO!C:D,2,0)&amp;" "&amp;H6924,VLOOKUP(E6924,MAPEO!C:D,2,0))</f>
        <v>RoC Facial Moisturisers</v>
      </c>
      <c r="N6924" t="str">
        <f>VLOOKUP(F6924,MD!A:B,2,0)</f>
        <v>YTD 2016</v>
      </c>
    </row>
    <row r="6925" spans="1:14">
      <c r="A6925" t="s">
        <v>133</v>
      </c>
      <c r="B6925" t="s">
        <v>0</v>
      </c>
      <c r="C6925" t="s">
        <v>268</v>
      </c>
      <c r="D6925" t="s">
        <v>248</v>
      </c>
      <c r="E6925" t="s">
        <v>761</v>
      </c>
      <c r="F6925" t="s">
        <v>121</v>
      </c>
      <c r="G6925" s="3">
        <v>36311.410000000003</v>
      </c>
      <c r="H6925" s="3" t="str">
        <f>VLOOKUP($A6925&amp;$C6925&amp;$B6925,Mapping!$C:$G,3,0)</f>
        <v>Beauty</v>
      </c>
      <c r="I6925" t="str">
        <f>VLOOKUP($A6925&amp;$C6925&amp;$B6925,Mapping!$C:$G,4,0)</f>
        <v>ROC</v>
      </c>
      <c r="J6925" t="str">
        <f t="shared" si="109"/>
        <v>RoC Pro-Renove</v>
      </c>
      <c r="K6925" t="str">
        <f>VLOOKUP($A6925&amp;$C6925&amp;$B6925,Mapping!$C:$G,5,0)</f>
        <v>Adult Skin Care</v>
      </c>
      <c r="L6925" t="str">
        <f>VLOOKUP(J6925&amp;H6925,Mapping!J:K,2,0)</f>
        <v>ROC FACIAL ANTIEDAD</v>
      </c>
      <c r="M6925" t="str">
        <f>IF(OR(I6925="PIZ BUIN",I6925="LISTERINE"),VLOOKUP(E6925,MAPEO!C:D,2,0)&amp;" "&amp;H6925,VLOOKUP(E6925,MAPEO!C:D,2,0))</f>
        <v>RoC Facial Moisturisers</v>
      </c>
      <c r="N6925" t="str">
        <f>VLOOKUP(F6925,MD!A:B,2,0)</f>
        <v>YTD 2016</v>
      </c>
    </row>
    <row r="6926" spans="1:14">
      <c r="A6926" t="s">
        <v>133</v>
      </c>
      <c r="B6926" t="s">
        <v>0</v>
      </c>
      <c r="C6926" t="s">
        <v>268</v>
      </c>
      <c r="D6926" t="s">
        <v>248</v>
      </c>
      <c r="E6926" t="s">
        <v>762</v>
      </c>
      <c r="F6926" t="s">
        <v>121</v>
      </c>
      <c r="G6926" s="3">
        <v>29197.45</v>
      </c>
      <c r="H6926" s="3" t="str">
        <f>VLOOKUP($A6926&amp;$C6926&amp;$B6926,Mapping!$C:$G,3,0)</f>
        <v>Beauty</v>
      </c>
      <c r="I6926" t="str">
        <f>VLOOKUP($A6926&amp;$C6926&amp;$B6926,Mapping!$C:$G,4,0)</f>
        <v>ROC</v>
      </c>
      <c r="J6926" t="str">
        <f t="shared" si="109"/>
        <v>RoC Pro-Sublime</v>
      </c>
      <c r="K6926" t="str">
        <f>VLOOKUP($A6926&amp;$C6926&amp;$B6926,Mapping!$C:$G,5,0)</f>
        <v>Adult Skin Care</v>
      </c>
      <c r="L6926" t="str">
        <f>VLOOKUP(J6926&amp;H6926,Mapping!J:K,2,0)</f>
        <v>ROC FACIAL ANTIEDAD</v>
      </c>
      <c r="M6926" t="str">
        <f>IF(OR(I6926="PIZ BUIN",I6926="LISTERINE"),VLOOKUP(E6926,MAPEO!C:D,2,0)&amp;" "&amp;H6926,VLOOKUP(E6926,MAPEO!C:D,2,0))</f>
        <v>RoC Facial Moisturisers</v>
      </c>
      <c r="N6926" t="str">
        <f>VLOOKUP(F6926,MD!A:B,2,0)</f>
        <v>YTD 2016</v>
      </c>
    </row>
    <row r="6927" spans="1:14">
      <c r="A6927" t="s">
        <v>133</v>
      </c>
      <c r="B6927" t="s">
        <v>0</v>
      </c>
      <c r="C6927" t="s">
        <v>268</v>
      </c>
      <c r="D6927" t="s">
        <v>244</v>
      </c>
      <c r="E6927" t="s">
        <v>763</v>
      </c>
      <c r="F6927" t="s">
        <v>121</v>
      </c>
      <c r="G6927" s="3">
        <v>-3015.24</v>
      </c>
      <c r="H6927" s="3" t="str">
        <f>VLOOKUP($A6927&amp;$C6927&amp;$B6927,Mapping!$C:$G,3,0)</f>
        <v>Beauty</v>
      </c>
      <c r="I6927" t="str">
        <f>VLOOKUP($A6927&amp;$C6927&amp;$B6927,Mapping!$C:$G,4,0)</f>
        <v>ROC</v>
      </c>
      <c r="J6927" t="str">
        <f t="shared" si="109"/>
        <v>RoC Complete Lift</v>
      </c>
      <c r="K6927" t="str">
        <f>VLOOKUP($A6927&amp;$C6927&amp;$B6927,Mapping!$C:$G,5,0)</f>
        <v>Adult Skin Care</v>
      </c>
      <c r="L6927" t="str">
        <f>VLOOKUP(J6927&amp;H6927,Mapping!J:K,2,0)</f>
        <v>ROC FACIAL-OLD</v>
      </c>
      <c r="M6927" t="str">
        <f>IF(OR(I6927="PIZ BUIN",I6927="LISTERINE"),VLOOKUP(E6927,MAPEO!C:D,2,0)&amp;" "&amp;H6927,VLOOKUP(E6927,MAPEO!C:D,2,0))</f>
        <v>RoC Facial Others</v>
      </c>
      <c r="N6927" t="str">
        <f>VLOOKUP(F6927,MD!A:B,2,0)</f>
        <v>YTD 2016</v>
      </c>
    </row>
    <row r="6928" spans="1:14">
      <c r="A6928" t="s">
        <v>133</v>
      </c>
      <c r="B6928" t="s">
        <v>0</v>
      </c>
      <c r="C6928" t="s">
        <v>268</v>
      </c>
      <c r="D6928" t="s">
        <v>244</v>
      </c>
      <c r="E6928" t="s">
        <v>764</v>
      </c>
      <c r="F6928" t="s">
        <v>121</v>
      </c>
      <c r="G6928" s="3">
        <v>-150.38999999999999</v>
      </c>
      <c r="H6928" s="3" t="str">
        <f>VLOOKUP($A6928&amp;$C6928&amp;$B6928,Mapping!$C:$G,3,0)</f>
        <v>Beauty</v>
      </c>
      <c r="I6928" t="str">
        <f>VLOOKUP($A6928&amp;$C6928&amp;$B6928,Mapping!$C:$G,4,0)</f>
        <v>ROC</v>
      </c>
      <c r="J6928" t="str">
        <f t="shared" si="109"/>
        <v>RoC Enydrial</v>
      </c>
      <c r="K6928" t="str">
        <f>VLOOKUP($A6928&amp;$C6928&amp;$B6928,Mapping!$C:$G,5,0)</f>
        <v>Adult Skin Care</v>
      </c>
      <c r="L6928" t="str">
        <f>VLOOKUP(J6928&amp;H6928,Mapping!J:K,2,0)</f>
        <v>ROC FACIAL-OLD</v>
      </c>
      <c r="M6928" t="str">
        <f>IF(OR(I6928="PIZ BUIN",I6928="LISTERINE"),VLOOKUP(E6928,MAPEO!C:D,2,0)&amp;" "&amp;H6928,VLOOKUP(E6928,MAPEO!C:D,2,0))</f>
        <v>RoC Facial Others</v>
      </c>
      <c r="N6928" t="str">
        <f>VLOOKUP(F6928,MD!A:B,2,0)</f>
        <v>YTD 2016</v>
      </c>
    </row>
    <row r="6929" spans="1:14">
      <c r="A6929" t="s">
        <v>133</v>
      </c>
      <c r="B6929" t="s">
        <v>0</v>
      </c>
      <c r="C6929" t="s">
        <v>268</v>
      </c>
      <c r="D6929" t="s">
        <v>244</v>
      </c>
      <c r="E6929" t="s">
        <v>765</v>
      </c>
      <c r="F6929" t="s">
        <v>121</v>
      </c>
      <c r="G6929" s="3">
        <v>-1598.16</v>
      </c>
      <c r="H6929" s="3" t="str">
        <f>VLOOKUP($A6929&amp;$C6929&amp;$B6929,Mapping!$C:$G,3,0)</f>
        <v>Beauty</v>
      </c>
      <c r="I6929" t="str">
        <f>VLOOKUP($A6929&amp;$C6929&amp;$B6929,Mapping!$C:$G,4,0)</f>
        <v>ROC</v>
      </c>
      <c r="J6929" t="str">
        <f t="shared" si="109"/>
        <v>RoC Hydra + (others)</v>
      </c>
      <c r="K6929" t="str">
        <f>VLOOKUP($A6929&amp;$C6929&amp;$B6929,Mapping!$C:$G,5,0)</f>
        <v>Adult Skin Care</v>
      </c>
      <c r="L6929" t="str">
        <f>VLOOKUP(J6929&amp;H6929,Mapping!J:K,2,0)</f>
        <v>ROC FACIAL-OLD</v>
      </c>
      <c r="M6929" t="str">
        <f>IF(OR(I6929="PIZ BUIN",I6929="LISTERINE"),VLOOKUP(E6929,MAPEO!C:D,2,0)&amp;" "&amp;H6929,VLOOKUP(E6929,MAPEO!C:D,2,0))</f>
        <v>RoC Facial Others</v>
      </c>
      <c r="N6929" t="str">
        <f>VLOOKUP(F6929,MD!A:B,2,0)</f>
        <v>YTD 2016</v>
      </c>
    </row>
    <row r="6930" spans="1:14">
      <c r="A6930" t="s">
        <v>133</v>
      </c>
      <c r="B6930" t="s">
        <v>0</v>
      </c>
      <c r="C6930" t="s">
        <v>268</v>
      </c>
      <c r="D6930" t="s">
        <v>244</v>
      </c>
      <c r="E6930" t="s">
        <v>766</v>
      </c>
      <c r="F6930" t="s">
        <v>121</v>
      </c>
      <c r="G6930" s="3">
        <v>-1727.96</v>
      </c>
      <c r="H6930" s="3" t="str">
        <f>VLOOKUP($A6930&amp;$C6930&amp;$B6930,Mapping!$C:$G,3,0)</f>
        <v>Beauty</v>
      </c>
      <c r="I6930" t="str">
        <f>VLOOKUP($A6930&amp;$C6930&amp;$B6930,Mapping!$C:$G,4,0)</f>
        <v>ROC</v>
      </c>
      <c r="J6930" t="str">
        <f t="shared" si="109"/>
        <v>RoC Multi Correction</v>
      </c>
      <c r="K6930" t="str">
        <f>VLOOKUP($A6930&amp;$C6930&amp;$B6930,Mapping!$C:$G,5,0)</f>
        <v>Adult Skin Care</v>
      </c>
      <c r="L6930" t="str">
        <f>VLOOKUP(J6930&amp;H6930,Mapping!J:K,2,0)</f>
        <v>ROC FACIAL-OLD</v>
      </c>
      <c r="M6930" t="str">
        <f>IF(OR(I6930="PIZ BUIN",I6930="LISTERINE"),VLOOKUP(E6930,MAPEO!C:D,2,0)&amp;" "&amp;H6930,VLOOKUP(E6930,MAPEO!C:D,2,0))</f>
        <v>RoC Facial Others</v>
      </c>
      <c r="N6930" t="str">
        <f>VLOOKUP(F6930,MD!A:B,2,0)</f>
        <v>YTD 2016</v>
      </c>
    </row>
    <row r="6931" spans="1:14">
      <c r="A6931" t="s">
        <v>133</v>
      </c>
      <c r="B6931" t="s">
        <v>0</v>
      </c>
      <c r="C6931" t="s">
        <v>268</v>
      </c>
      <c r="D6931" t="s">
        <v>244</v>
      </c>
      <c r="E6931" t="s">
        <v>767</v>
      </c>
      <c r="F6931" t="s">
        <v>121</v>
      </c>
      <c r="G6931" s="3">
        <v>-544.53</v>
      </c>
      <c r="H6931" s="3" t="str">
        <f>VLOOKUP($A6931&amp;$C6931&amp;$B6931,Mapping!$C:$G,3,0)</f>
        <v>Beauty</v>
      </c>
      <c r="I6931" t="str">
        <f>VLOOKUP($A6931&amp;$C6931&amp;$B6931,Mapping!$C:$G,4,0)</f>
        <v>ROC</v>
      </c>
      <c r="J6931" t="str">
        <f t="shared" si="109"/>
        <v>RoC Other Antiedad</v>
      </c>
      <c r="K6931" t="str">
        <f>VLOOKUP($A6931&amp;$C6931&amp;$B6931,Mapping!$C:$G,5,0)</f>
        <v>Adult Skin Care</v>
      </c>
      <c r="L6931" t="str">
        <f>VLOOKUP(J6931&amp;H6931,Mapping!J:K,2,0)</f>
        <v>ROC FACIAL-OLD</v>
      </c>
      <c r="M6931" t="str">
        <f>IF(OR(I6931="PIZ BUIN",I6931="LISTERINE"),VLOOKUP(E6931,MAPEO!C:D,2,0)&amp;" "&amp;H6931,VLOOKUP(E6931,MAPEO!C:D,2,0))</f>
        <v>RoC Facial Others</v>
      </c>
      <c r="N6931" t="str">
        <f>VLOOKUP(F6931,MD!A:B,2,0)</f>
        <v>YTD 2016</v>
      </c>
    </row>
    <row r="6932" spans="1:14">
      <c r="A6932" t="s">
        <v>133</v>
      </c>
      <c r="B6932" t="s">
        <v>0</v>
      </c>
      <c r="C6932" t="s">
        <v>268</v>
      </c>
      <c r="D6932" t="s">
        <v>244</v>
      </c>
      <c r="E6932" t="s">
        <v>768</v>
      </c>
      <c r="F6932" t="s">
        <v>121</v>
      </c>
      <c r="G6932" s="3">
        <v>-867.64</v>
      </c>
      <c r="H6932" s="3" t="str">
        <f>VLOOKUP($A6932&amp;$C6932&amp;$B6932,Mapping!$C:$G,3,0)</f>
        <v>Beauty</v>
      </c>
      <c r="I6932" t="str">
        <f>VLOOKUP($A6932&amp;$C6932&amp;$B6932,Mapping!$C:$G,4,0)</f>
        <v>ROC</v>
      </c>
      <c r="J6932" t="str">
        <f t="shared" si="109"/>
        <v>RoC Radiance</v>
      </c>
      <c r="K6932" t="str">
        <f>VLOOKUP($A6932&amp;$C6932&amp;$B6932,Mapping!$C:$G,5,0)</f>
        <v>Adult Skin Care</v>
      </c>
      <c r="L6932" t="str">
        <f>VLOOKUP(J6932&amp;H6932,Mapping!J:K,2,0)</f>
        <v>ROC FACIAL-OLD</v>
      </c>
      <c r="M6932" t="str">
        <f>IF(OR(I6932="PIZ BUIN",I6932="LISTERINE"),VLOOKUP(E6932,MAPEO!C:D,2,0)&amp;" "&amp;H6932,VLOOKUP(E6932,MAPEO!C:D,2,0))</f>
        <v>RoC Facial Others</v>
      </c>
      <c r="N6932" t="str">
        <f>VLOOKUP(F6932,MD!A:B,2,0)</f>
        <v>YTD 2016</v>
      </c>
    </row>
    <row r="6933" spans="1:14">
      <c r="A6933" t="s">
        <v>133</v>
      </c>
      <c r="B6933" t="s">
        <v>0</v>
      </c>
      <c r="C6933" t="s">
        <v>268</v>
      </c>
      <c r="D6933" t="s">
        <v>244</v>
      </c>
      <c r="E6933" t="s">
        <v>769</v>
      </c>
      <c r="F6933" t="s">
        <v>121</v>
      </c>
      <c r="G6933" s="3">
        <v>-6550.03</v>
      </c>
      <c r="H6933" s="3" t="str">
        <f>VLOOKUP($A6933&amp;$C6933&amp;$B6933,Mapping!$C:$G,3,0)</f>
        <v>Beauty</v>
      </c>
      <c r="I6933" t="str">
        <f>VLOOKUP($A6933&amp;$C6933&amp;$B6933,Mapping!$C:$G,4,0)</f>
        <v>ROC</v>
      </c>
      <c r="J6933" t="str">
        <f t="shared" si="109"/>
        <v>RoC Sublime Energy</v>
      </c>
      <c r="K6933" t="str">
        <f>VLOOKUP($A6933&amp;$C6933&amp;$B6933,Mapping!$C:$G,5,0)</f>
        <v>Adult Skin Care</v>
      </c>
      <c r="L6933" t="str">
        <f>VLOOKUP(J6933&amp;H6933,Mapping!J:K,2,0)</f>
        <v>ROC FACIAL-OLD</v>
      </c>
      <c r="M6933" t="str">
        <f>IF(OR(I6933="PIZ BUIN",I6933="LISTERINE"),VLOOKUP(E6933,MAPEO!C:D,2,0)&amp;" "&amp;H6933,VLOOKUP(E6933,MAPEO!C:D,2,0))</f>
        <v>RoC Facial Others</v>
      </c>
      <c r="N6933" t="str">
        <f>VLOOKUP(F6933,MD!A:B,2,0)</f>
        <v>YTD 2016</v>
      </c>
    </row>
    <row r="6934" spans="1:14">
      <c r="A6934" t="s">
        <v>133</v>
      </c>
      <c r="B6934" t="s">
        <v>0</v>
      </c>
      <c r="C6934" t="s">
        <v>268</v>
      </c>
      <c r="D6934" t="s">
        <v>244</v>
      </c>
      <c r="E6934" t="s">
        <v>770</v>
      </c>
      <c r="F6934" t="s">
        <v>121</v>
      </c>
      <c r="G6934" s="3">
        <v>-5129.8100000000004</v>
      </c>
      <c r="H6934" s="3" t="str">
        <f>VLOOKUP($A6934&amp;$C6934&amp;$B6934,Mapping!$C:$G,3,0)</f>
        <v>Beauty</v>
      </c>
      <c r="I6934" t="str">
        <f>VLOOKUP($A6934&amp;$C6934&amp;$B6934,Mapping!$C:$G,4,0)</f>
        <v>ROC</v>
      </c>
      <c r="J6934" t="str">
        <f t="shared" si="109"/>
        <v>RoC Wrinkle</v>
      </c>
      <c r="K6934" t="str">
        <f>VLOOKUP($A6934&amp;$C6934&amp;$B6934,Mapping!$C:$G,5,0)</f>
        <v>Adult Skin Care</v>
      </c>
      <c r="L6934" t="str">
        <f>VLOOKUP(J6934&amp;H6934,Mapping!J:K,2,0)</f>
        <v>ROC FACIAL-OLD</v>
      </c>
      <c r="M6934" t="str">
        <f>IF(OR(I6934="PIZ BUIN",I6934="LISTERINE"),VLOOKUP(E6934,MAPEO!C:D,2,0)&amp;" "&amp;H6934,VLOOKUP(E6934,MAPEO!C:D,2,0))</f>
        <v>RoC Facial Others</v>
      </c>
      <c r="N6934" t="str">
        <f>VLOOKUP(F6934,MD!A:B,2,0)</f>
        <v>YTD 2016</v>
      </c>
    </row>
    <row r="6935" spans="1:14">
      <c r="A6935" t="s">
        <v>133</v>
      </c>
      <c r="B6935" t="s">
        <v>0</v>
      </c>
      <c r="C6935" t="s">
        <v>268</v>
      </c>
      <c r="D6935" t="s">
        <v>458</v>
      </c>
      <c r="E6935" t="s">
        <v>771</v>
      </c>
      <c r="F6935" t="s">
        <v>121</v>
      </c>
      <c r="G6935" s="3">
        <v>30217.73</v>
      </c>
      <c r="H6935" s="3" t="str">
        <f>VLOOKUP($A6935&amp;$C6935&amp;$B6935,Mapping!$C:$G,3,0)</f>
        <v>Beauty</v>
      </c>
      <c r="I6935" t="str">
        <f>VLOOKUP($A6935&amp;$C6935&amp;$B6935,Mapping!$C:$G,4,0)</f>
        <v>ROC</v>
      </c>
      <c r="J6935" t="str">
        <f t="shared" si="109"/>
        <v>RoC Sun Care BODY</v>
      </c>
      <c r="K6935" t="str">
        <f>VLOOKUP($A6935&amp;$C6935&amp;$B6935,Mapping!$C:$G,5,0)</f>
        <v>Adult Skin Care</v>
      </c>
      <c r="L6935" t="str">
        <f>VLOOKUP(J6935&amp;H6935,Mapping!J:K,2,0)</f>
        <v>ROC SUN CARE</v>
      </c>
      <c r="M6935" t="str">
        <f>IF(OR(I6935="PIZ BUIN",I6935="LISTERINE"),VLOOKUP(E6935,MAPEO!C:D,2,0)&amp;" "&amp;H6935,VLOOKUP(E6935,MAPEO!C:D,2,0))</f>
        <v>RoC Sun Protection</v>
      </c>
      <c r="N6935" t="str">
        <f>VLOOKUP(F6935,MD!A:B,2,0)</f>
        <v>YTD 2016</v>
      </c>
    </row>
    <row r="6936" spans="1:14">
      <c r="A6936" t="s">
        <v>133</v>
      </c>
      <c r="B6936" t="s">
        <v>0</v>
      </c>
      <c r="C6936" t="s">
        <v>268</v>
      </c>
      <c r="D6936" t="s">
        <v>458</v>
      </c>
      <c r="E6936" t="s">
        <v>772</v>
      </c>
      <c r="F6936" t="s">
        <v>121</v>
      </c>
      <c r="G6936" s="3">
        <v>5626.5</v>
      </c>
      <c r="H6936" s="3" t="str">
        <f>VLOOKUP($A6936&amp;$C6936&amp;$B6936,Mapping!$C:$G,3,0)</f>
        <v>Beauty</v>
      </c>
      <c r="I6936" t="str">
        <f>VLOOKUP($A6936&amp;$C6936&amp;$B6936,Mapping!$C:$G,4,0)</f>
        <v>ROC</v>
      </c>
      <c r="J6936" t="str">
        <f t="shared" si="109"/>
        <v>RoC Sun Care FACIAL</v>
      </c>
      <c r="K6936" t="str">
        <f>VLOOKUP($A6936&amp;$C6936&amp;$B6936,Mapping!$C:$G,5,0)</f>
        <v>Adult Skin Care</v>
      </c>
      <c r="L6936" t="str">
        <f>VLOOKUP(J6936&amp;H6936,Mapping!J:K,2,0)</f>
        <v>ROC SUN CARE</v>
      </c>
      <c r="M6936" t="str">
        <f>IF(OR(I6936="PIZ BUIN",I6936="LISTERINE"),VLOOKUP(E6936,MAPEO!C:D,2,0)&amp;" "&amp;H6936,VLOOKUP(E6936,MAPEO!C:D,2,0))</f>
        <v>RoC Sun Protection</v>
      </c>
      <c r="N6936" t="str">
        <f>VLOOKUP(F6936,MD!A:B,2,0)</f>
        <v>YTD 2016</v>
      </c>
    </row>
    <row r="6937" spans="1:14">
      <c r="A6937" t="s">
        <v>133</v>
      </c>
      <c r="B6937" t="s">
        <v>0</v>
      </c>
      <c r="C6937" t="s">
        <v>268</v>
      </c>
      <c r="D6937" t="s">
        <v>459</v>
      </c>
      <c r="E6937" t="s">
        <v>784</v>
      </c>
      <c r="F6937" t="s">
        <v>121</v>
      </c>
      <c r="G6937" s="3">
        <v>-1912.13</v>
      </c>
      <c r="H6937" s="3" t="str">
        <f>VLOOKUP($A6937&amp;$C6937&amp;$B6937,Mapping!$C:$G,3,0)</f>
        <v>Beauty</v>
      </c>
      <c r="I6937" t="str">
        <f>VLOOKUP($A6937&amp;$C6937&amp;$B6937,Mapping!$C:$G,4,0)</f>
        <v>ROC</v>
      </c>
      <c r="J6937" t="str">
        <f t="shared" si="109"/>
        <v>RoC Sun Care</v>
      </c>
      <c r="K6937" t="str">
        <f>VLOOKUP($A6937&amp;$C6937&amp;$B6937,Mapping!$C:$G,5,0)</f>
        <v>Adult Skin Care</v>
      </c>
      <c r="L6937" t="str">
        <f>VLOOKUP(J6937&amp;H6937,Mapping!J:K,2,0)</f>
        <v>ROC SUN CARE</v>
      </c>
      <c r="M6937" t="str">
        <f>IF(OR(I6937="PIZ BUIN",I6937="LISTERINE"),VLOOKUP(E6937,MAPEO!C:D,2,0)&amp;" "&amp;H6937,VLOOKUP(E6937,MAPEO!C:D,2,0))</f>
        <v>RoC Sun Protection</v>
      </c>
      <c r="N6937" t="str">
        <f>VLOOKUP(F6937,MD!A:B,2,0)</f>
        <v>YTD 2016</v>
      </c>
    </row>
    <row r="6938" spans="1:14">
      <c r="A6938" t="s">
        <v>133</v>
      </c>
      <c r="B6938" t="s">
        <v>0</v>
      </c>
      <c r="C6938" t="s">
        <v>273</v>
      </c>
      <c r="D6938" t="s">
        <v>460</v>
      </c>
      <c r="E6938" t="s">
        <v>774</v>
      </c>
      <c r="F6938" t="s">
        <v>121</v>
      </c>
      <c r="G6938" s="3">
        <v>478600.13</v>
      </c>
      <c r="H6938" s="3" t="str">
        <f>VLOOKUP($A6938&amp;$C6938&amp;$B6938,Mapping!$C:$G,3,0)</f>
        <v>PHARMA</v>
      </c>
      <c r="I6938" t="str">
        <f>VLOOKUP($A6938&amp;$C6938&amp;$B6938,Mapping!$C:$G,4,0)</f>
        <v>Other OTC</v>
      </c>
      <c r="J6938" t="str">
        <f t="shared" si="109"/>
        <v>ROVI</v>
      </c>
      <c r="K6938" t="str">
        <f>VLOOKUP($A6938&amp;$C6938&amp;$B6938,Mapping!$C:$G,5,0)</f>
        <v>OTC</v>
      </c>
      <c r="L6938" t="str">
        <f>VLOOKUP(J6938&amp;H6938,Mapping!J:K,2,0)</f>
        <v>Other GI (Rovi)</v>
      </c>
      <c r="M6938" t="str">
        <f>IF(OR(I6938="PIZ BUIN",I6938="LISTERINE"),VLOOKUP(E6938,MAPEO!C:D,2,0)&amp;" "&amp;H6938,VLOOKUP(E6938,MAPEO!C:D,2,0))</f>
        <v>Rovi suppositories</v>
      </c>
      <c r="N6938" t="str">
        <f>VLOOKUP(F6938,MD!A:B,2,0)</f>
        <v>YTD 2016</v>
      </c>
    </row>
    <row r="6939" spans="1:14">
      <c r="A6939" t="s">
        <v>133</v>
      </c>
      <c r="B6939" t="s">
        <v>0</v>
      </c>
      <c r="C6939" t="s">
        <v>273</v>
      </c>
      <c r="D6939" t="s">
        <v>460</v>
      </c>
      <c r="E6939" t="s">
        <v>775</v>
      </c>
      <c r="F6939" t="s">
        <v>121</v>
      </c>
      <c r="G6939" s="3">
        <v>57340.160000000003</v>
      </c>
      <c r="H6939" s="3" t="str">
        <f>VLOOKUP($A6939&amp;$C6939&amp;$B6939,Mapping!$C:$G,3,0)</f>
        <v>PHARMA</v>
      </c>
      <c r="I6939" t="str">
        <f>VLOOKUP($A6939&amp;$C6939&amp;$B6939,Mapping!$C:$G,4,0)</f>
        <v>Other OTC</v>
      </c>
      <c r="J6939" t="str">
        <f t="shared" si="109"/>
        <v>ROVI</v>
      </c>
      <c r="K6939" t="str">
        <f>VLOOKUP($A6939&amp;$C6939&amp;$B6939,Mapping!$C:$G,5,0)</f>
        <v>OTC</v>
      </c>
      <c r="L6939" t="str">
        <f>VLOOKUP(J6939&amp;H6939,Mapping!J:K,2,0)</f>
        <v>Other GI (Rovi)</v>
      </c>
      <c r="M6939" t="str">
        <f>IF(OR(I6939="PIZ BUIN",I6939="LISTERINE"),VLOOKUP(E6939,MAPEO!C:D,2,0)&amp;" "&amp;H6939,VLOOKUP(E6939,MAPEO!C:D,2,0))</f>
        <v>Rovi suppositories</v>
      </c>
      <c r="N6939" t="str">
        <f>VLOOKUP(F6939,MD!A:B,2,0)</f>
        <v>YTD 2016</v>
      </c>
    </row>
    <row r="6940" spans="1:14">
      <c r="A6940" t="s">
        <v>133</v>
      </c>
      <c r="B6940" t="s">
        <v>0</v>
      </c>
      <c r="C6940" t="s">
        <v>273</v>
      </c>
      <c r="D6940" t="s">
        <v>460</v>
      </c>
      <c r="E6940" t="s">
        <v>776</v>
      </c>
      <c r="F6940" t="s">
        <v>121</v>
      </c>
      <c r="G6940" s="3">
        <v>54417.09</v>
      </c>
      <c r="H6940" s="3" t="str">
        <f>VLOOKUP($A6940&amp;$C6940&amp;$B6940,Mapping!$C:$G,3,0)</f>
        <v>PHARMA</v>
      </c>
      <c r="I6940" t="str">
        <f>VLOOKUP($A6940&amp;$C6940&amp;$B6940,Mapping!$C:$G,4,0)</f>
        <v>Other OTC</v>
      </c>
      <c r="J6940" t="str">
        <f t="shared" si="109"/>
        <v>ROVI</v>
      </c>
      <c r="K6940" t="str">
        <f>VLOOKUP($A6940&amp;$C6940&amp;$B6940,Mapping!$C:$G,5,0)</f>
        <v>OTC</v>
      </c>
      <c r="L6940" t="str">
        <f>VLOOKUP(J6940&amp;H6940,Mapping!J:K,2,0)</f>
        <v>Other GI (Rovi)</v>
      </c>
      <c r="M6940" t="str">
        <f>IF(OR(I6940="PIZ BUIN",I6940="LISTERINE"),VLOOKUP(E6940,MAPEO!C:D,2,0)&amp;" "&amp;H6940,VLOOKUP(E6940,MAPEO!C:D,2,0))</f>
        <v>Rovi suppositories</v>
      </c>
      <c r="N6940" t="str">
        <f>VLOOKUP(F6940,MD!A:B,2,0)</f>
        <v>YTD 2016</v>
      </c>
    </row>
    <row r="6941" spans="1:14">
      <c r="A6941" t="s">
        <v>133</v>
      </c>
      <c r="B6941" t="s">
        <v>0</v>
      </c>
      <c r="C6941" t="s">
        <v>275</v>
      </c>
      <c r="D6941" t="s">
        <v>275</v>
      </c>
      <c r="E6941" t="s">
        <v>777</v>
      </c>
      <c r="F6941" t="s">
        <v>121</v>
      </c>
      <c r="G6941" s="3">
        <v>32450.959999999999</v>
      </c>
      <c r="H6941" s="3" t="str">
        <f>VLOOKUP($A6941&amp;$C6941&amp;$B6941,Mapping!$C:$G,3,0)</f>
        <v>PHARMA</v>
      </c>
      <c r="I6941" t="str">
        <f>VLOOKUP($A6941&amp;$C6941&amp;$B6941,Mapping!$C:$G,4,0)</f>
        <v>TITANOREINE</v>
      </c>
      <c r="J6941" t="str">
        <f t="shared" si="109"/>
        <v>TITANOREINE</v>
      </c>
      <c r="K6941" t="str">
        <f>VLOOKUP($A6941&amp;$C6941&amp;$B6941,Mapping!$C:$G,5,0)</f>
        <v>OTC</v>
      </c>
      <c r="L6941" t="str">
        <f>VLOOKUP(J6941&amp;H6941,Mapping!J:K,2,0)</f>
        <v>Titanoreine</v>
      </c>
      <c r="M6941" t="str">
        <f>IF(OR(I6941="PIZ BUIN",I6941="LISTERINE"),VLOOKUP(E6941,MAPEO!C:D,2,0)&amp;" "&amp;H6941,VLOOKUP(E6941,MAPEO!C:D,2,0))</f>
        <v>Titanoreine</v>
      </c>
      <c r="N6941" t="str">
        <f>VLOOKUP(F6941,MD!A:B,2,0)</f>
        <v>YTD 2016</v>
      </c>
    </row>
    <row r="6942" spans="1:14">
      <c r="A6942" t="s">
        <v>133</v>
      </c>
      <c r="B6942" t="s">
        <v>0</v>
      </c>
      <c r="C6942" t="s">
        <v>286</v>
      </c>
      <c r="D6942" t="s">
        <v>462</v>
      </c>
      <c r="E6942" t="s">
        <v>462</v>
      </c>
      <c r="F6942" t="s">
        <v>121</v>
      </c>
      <c r="G6942" s="3">
        <v>315638.46999999997</v>
      </c>
      <c r="H6942" s="3" t="str">
        <f>VLOOKUP($A6942&amp;$C6942&amp;$B6942,Mapping!$C:$G,3,0)</f>
        <v>PHARMA</v>
      </c>
      <c r="I6942" t="str">
        <f>VLOOKUP($A6942&amp;$C6942&amp;$B6942,Mapping!$C:$G,4,0)</f>
        <v>VISPRING</v>
      </c>
      <c r="J6942" t="str">
        <f t="shared" si="109"/>
        <v>VISPRING MULTIDOSIS</v>
      </c>
      <c r="K6942" t="str">
        <f>VLOOKUP($A6942&amp;$C6942&amp;$B6942,Mapping!$C:$G,5,0)</f>
        <v>Oral &amp; Topical</v>
      </c>
      <c r="L6942" t="str">
        <f>VLOOKUP(J6942&amp;H6942,Mapping!J:K,2,0)</f>
        <v>Eye Care</v>
      </c>
      <c r="M6942" t="str">
        <f>IF(OR(I6942="PIZ BUIN",I6942="LISTERINE"),VLOOKUP(E6942,MAPEO!C:D,2,0)&amp;" "&amp;H6942,VLOOKUP(E6942,MAPEO!C:D,2,0))</f>
        <v>Vispring</v>
      </c>
      <c r="N6942" t="str">
        <f>VLOOKUP(F6942,MD!A:B,2,0)</f>
        <v>YTD 2016</v>
      </c>
    </row>
    <row r="6943" spans="1:14">
      <c r="A6943" t="s">
        <v>133</v>
      </c>
      <c r="B6943" t="s">
        <v>0</v>
      </c>
      <c r="C6943" t="s">
        <v>286</v>
      </c>
      <c r="D6943" t="s">
        <v>463</v>
      </c>
      <c r="E6943" t="s">
        <v>463</v>
      </c>
      <c r="F6943" t="s">
        <v>121</v>
      </c>
      <c r="G6943" s="3">
        <v>140232.5</v>
      </c>
      <c r="H6943" s="3" t="str">
        <f>VLOOKUP($A6943&amp;$C6943&amp;$B6943,Mapping!$C:$G,3,0)</f>
        <v>PHARMA</v>
      </c>
      <c r="I6943" t="str">
        <f>VLOOKUP($A6943&amp;$C6943&amp;$B6943,Mapping!$C:$G,4,0)</f>
        <v>VISPRING</v>
      </c>
      <c r="J6943" t="str">
        <f t="shared" si="109"/>
        <v>VISPRING UNIDOSIS</v>
      </c>
      <c r="K6943" t="str">
        <f>VLOOKUP($A6943&amp;$C6943&amp;$B6943,Mapping!$C:$G,5,0)</f>
        <v>Oral &amp; Topical</v>
      </c>
      <c r="L6943" t="str">
        <f>VLOOKUP(J6943&amp;H6943,Mapping!J:K,2,0)</f>
        <v>Eye Care</v>
      </c>
      <c r="M6943" t="str">
        <f>IF(OR(I6943="PIZ BUIN",I6943="LISTERINE"),VLOOKUP(E6943,MAPEO!C:D,2,0)&amp;" "&amp;H6943,VLOOKUP(E6943,MAPEO!C:D,2,0))</f>
        <v>Vispring</v>
      </c>
      <c r="N6943" t="str">
        <f>VLOOKUP(F6943,MD!A:B,2,0)</f>
        <v>YTD 2016</v>
      </c>
    </row>
    <row r="6944" spans="1:14">
      <c r="A6944" t="s">
        <v>133</v>
      </c>
      <c r="B6944" t="s">
        <v>1</v>
      </c>
      <c r="C6944" t="s">
        <v>147</v>
      </c>
      <c r="D6944" t="s">
        <v>381</v>
      </c>
      <c r="E6944" t="s">
        <v>558</v>
      </c>
      <c r="F6944" t="s">
        <v>122</v>
      </c>
      <c r="G6944" s="3">
        <v>12107.04</v>
      </c>
      <c r="H6944" s="3" t="str">
        <f>VLOOKUP($A6944&amp;$C6944&amp;$B6944,Mapping!$C:$G,3,0)</f>
        <v>Mass</v>
      </c>
      <c r="I6944" t="str">
        <f>VLOOKUP($A6944&amp;$C6944&amp;$B6944,Mapping!$C:$G,4,0)</f>
        <v>CAREFREE</v>
      </c>
      <c r="J6944" t="str">
        <f t="shared" ref="J6944:J7007" si="110">IF(OR(C6944="ROC",C6944="COMPEED"),E6944,D6944)</f>
        <v>CAREFREE INTIM LINE</v>
      </c>
      <c r="K6944" t="str">
        <f>VLOOKUP($A6944&amp;$C6944&amp;$B6944,Mapping!$C:$G,5,0)</f>
        <v>Women Health</v>
      </c>
      <c r="L6944" t="str">
        <f>VLOOKUP(J6944&amp;H6944,Mapping!J:K,2,0)</f>
        <v>Carefree Intim. Line</v>
      </c>
      <c r="M6944" t="str">
        <f>IF(OR(I6944="PIZ BUIN",I6944="LISTERINE"),VLOOKUP(E6944,MAPEO!C:D,2,0)&amp;" "&amp;H6944,VLOOKUP(E6944,MAPEO!C:D,2,0))</f>
        <v>Carefree</v>
      </c>
      <c r="N6944" t="str">
        <f>VLOOKUP(F6944,MD!A:B,2,0)</f>
        <v>YTD 2016</v>
      </c>
    </row>
    <row r="6945" spans="1:14">
      <c r="A6945" t="s">
        <v>133</v>
      </c>
      <c r="B6945" t="s">
        <v>1</v>
      </c>
      <c r="C6945" t="s">
        <v>147</v>
      </c>
      <c r="D6945" t="s">
        <v>381</v>
      </c>
      <c r="E6945" t="s">
        <v>559</v>
      </c>
      <c r="F6945" t="s">
        <v>122</v>
      </c>
      <c r="G6945" s="3">
        <v>21222.26</v>
      </c>
      <c r="H6945" s="3" t="str">
        <f>VLOOKUP($A6945&amp;$C6945&amp;$B6945,Mapping!$C:$G,3,0)</f>
        <v>Mass</v>
      </c>
      <c r="I6945" t="str">
        <f>VLOOKUP($A6945&amp;$C6945&amp;$B6945,Mapping!$C:$G,4,0)</f>
        <v>CAREFREE</v>
      </c>
      <c r="J6945" t="str">
        <f t="shared" si="110"/>
        <v>CAREFREE INTIM LINE</v>
      </c>
      <c r="K6945" t="str">
        <f>VLOOKUP($A6945&amp;$C6945&amp;$B6945,Mapping!$C:$G,5,0)</f>
        <v>Women Health</v>
      </c>
      <c r="L6945" t="str">
        <f>VLOOKUP(J6945&amp;H6945,Mapping!J:K,2,0)</f>
        <v>Carefree Intim. Line</v>
      </c>
      <c r="M6945" t="str">
        <f>IF(OR(I6945="PIZ BUIN",I6945="LISTERINE"),VLOOKUP(E6945,MAPEO!C:D,2,0)&amp;" "&amp;H6945,VLOOKUP(E6945,MAPEO!C:D,2,0))</f>
        <v>Carefree</v>
      </c>
      <c r="N6945" t="str">
        <f>VLOOKUP(F6945,MD!A:B,2,0)</f>
        <v>YTD 2016</v>
      </c>
    </row>
    <row r="6946" spans="1:14">
      <c r="A6946" t="s">
        <v>133</v>
      </c>
      <c r="B6946" t="s">
        <v>1</v>
      </c>
      <c r="C6946" t="s">
        <v>147</v>
      </c>
      <c r="D6946" t="s">
        <v>382</v>
      </c>
      <c r="E6946" t="s">
        <v>382</v>
      </c>
      <c r="F6946" t="s">
        <v>122</v>
      </c>
      <c r="G6946" s="3">
        <v>775329.2</v>
      </c>
      <c r="H6946" s="3" t="str">
        <f>VLOOKUP($A6946&amp;$C6946&amp;$B6946,Mapping!$C:$G,3,0)</f>
        <v>Mass</v>
      </c>
      <c r="I6946" t="str">
        <f>VLOOKUP($A6946&amp;$C6946&amp;$B6946,Mapping!$C:$G,4,0)</f>
        <v>CAREFREE</v>
      </c>
      <c r="J6946" t="str">
        <f t="shared" si="110"/>
        <v>CAREFREE P.S.</v>
      </c>
      <c r="K6946" t="str">
        <f>VLOOKUP($A6946&amp;$C6946&amp;$B6946,Mapping!$C:$G,5,0)</f>
        <v>Women Health</v>
      </c>
      <c r="L6946" t="str">
        <f>VLOOKUP(J6946&amp;H6946,Mapping!J:K,2,0)</f>
        <v>Carefree P.S.</v>
      </c>
      <c r="M6946" t="str">
        <f>IF(OR(I6946="PIZ BUIN",I6946="LISTERINE"),VLOOKUP(E6946,MAPEO!C:D,2,0)&amp;" "&amp;H6946,VLOOKUP(E6946,MAPEO!C:D,2,0))</f>
        <v>Carefree</v>
      </c>
      <c r="N6946" t="str">
        <f>VLOOKUP(F6946,MD!A:B,2,0)</f>
        <v>YTD 2016</v>
      </c>
    </row>
    <row r="6947" spans="1:14">
      <c r="A6947" t="s">
        <v>133</v>
      </c>
      <c r="B6947" t="s">
        <v>1</v>
      </c>
      <c r="C6947" t="s">
        <v>154</v>
      </c>
      <c r="D6947" t="s">
        <v>154</v>
      </c>
      <c r="E6947" t="s">
        <v>560</v>
      </c>
      <c r="F6947" t="s">
        <v>122</v>
      </c>
      <c r="G6947" s="3">
        <v>45001.81</v>
      </c>
      <c r="H6947" s="3" t="str">
        <f>VLOOKUP($A6947&amp;$C6947&amp;$B6947,Mapping!$C:$G,3,0)</f>
        <v>Mass</v>
      </c>
      <c r="I6947" t="str">
        <f>VLOOKUP($A6947&amp;$C6947&amp;$B6947,Mapping!$C:$G,4,0)</f>
        <v>CLEAN &amp; CLEAR</v>
      </c>
      <c r="J6947" t="str">
        <f t="shared" si="110"/>
        <v>CLEAN &amp; CLEAR</v>
      </c>
      <c r="K6947" t="str">
        <f>VLOOKUP($A6947&amp;$C6947&amp;$B6947,Mapping!$C:$G,5,0)</f>
        <v>Adult Skin Care</v>
      </c>
      <c r="L6947" t="str">
        <f>VLOOKUP(J6947&amp;H6947,Mapping!J:K,2,0)</f>
        <v>Clean &amp; Clear Mass</v>
      </c>
      <c r="M6947" t="str">
        <f>IF(OR(I6947="PIZ BUIN",I6947="LISTERINE"),VLOOKUP(E6947,MAPEO!C:D,2,0)&amp;" "&amp;H6947,VLOOKUP(E6947,MAPEO!C:D,2,0))</f>
        <v>Clean &amp; Clear</v>
      </c>
      <c r="N6947" t="str">
        <f>VLOOKUP(F6947,MD!A:B,2,0)</f>
        <v>YTD 2016</v>
      </c>
    </row>
    <row r="6948" spans="1:14">
      <c r="A6948" t="s">
        <v>133</v>
      </c>
      <c r="B6948" t="s">
        <v>1</v>
      </c>
      <c r="C6948" t="s">
        <v>154</v>
      </c>
      <c r="D6948" t="s">
        <v>154</v>
      </c>
      <c r="E6948" t="s">
        <v>561</v>
      </c>
      <c r="F6948" t="s">
        <v>122</v>
      </c>
      <c r="G6948" s="3">
        <v>3225.34</v>
      </c>
      <c r="H6948" s="3" t="str">
        <f>VLOOKUP($A6948&amp;$C6948&amp;$B6948,Mapping!$C:$G,3,0)</f>
        <v>Mass</v>
      </c>
      <c r="I6948" t="str">
        <f>VLOOKUP($A6948&amp;$C6948&amp;$B6948,Mapping!$C:$G,4,0)</f>
        <v>CLEAN &amp; CLEAR</v>
      </c>
      <c r="J6948" t="str">
        <f t="shared" si="110"/>
        <v>CLEAN &amp; CLEAR</v>
      </c>
      <c r="K6948" t="str">
        <f>VLOOKUP($A6948&amp;$C6948&amp;$B6948,Mapping!$C:$G,5,0)</f>
        <v>Adult Skin Care</v>
      </c>
      <c r="L6948" t="str">
        <f>VLOOKUP(J6948&amp;H6948,Mapping!J:K,2,0)</f>
        <v>Clean &amp; Clear Mass</v>
      </c>
      <c r="M6948" t="str">
        <f>IF(OR(I6948="PIZ BUIN",I6948="LISTERINE"),VLOOKUP(E6948,MAPEO!C:D,2,0)&amp;" "&amp;H6948,VLOOKUP(E6948,MAPEO!C:D,2,0))</f>
        <v>Clean &amp; Clear</v>
      </c>
      <c r="N6948" t="str">
        <f>VLOOKUP(F6948,MD!A:B,2,0)</f>
        <v>YTD 2016</v>
      </c>
    </row>
    <row r="6949" spans="1:14">
      <c r="A6949" t="s">
        <v>133</v>
      </c>
      <c r="B6949" t="s">
        <v>1</v>
      </c>
      <c r="C6949" t="s">
        <v>154</v>
      </c>
      <c r="D6949" t="s">
        <v>154</v>
      </c>
      <c r="E6949" t="s">
        <v>562</v>
      </c>
      <c r="F6949" t="s">
        <v>122</v>
      </c>
      <c r="G6949" s="3">
        <v>56421.99</v>
      </c>
      <c r="H6949" s="3" t="str">
        <f>VLOOKUP($A6949&amp;$C6949&amp;$B6949,Mapping!$C:$G,3,0)</f>
        <v>Mass</v>
      </c>
      <c r="I6949" t="str">
        <f>VLOOKUP($A6949&amp;$C6949&amp;$B6949,Mapping!$C:$G,4,0)</f>
        <v>CLEAN &amp; CLEAR</v>
      </c>
      <c r="J6949" t="str">
        <f t="shared" si="110"/>
        <v>CLEAN &amp; CLEAR</v>
      </c>
      <c r="K6949" t="str">
        <f>VLOOKUP($A6949&amp;$C6949&amp;$B6949,Mapping!$C:$G,5,0)</f>
        <v>Adult Skin Care</v>
      </c>
      <c r="L6949" t="str">
        <f>VLOOKUP(J6949&amp;H6949,Mapping!J:K,2,0)</f>
        <v>Clean &amp; Clear Mass</v>
      </c>
      <c r="M6949" t="str">
        <f>IF(OR(I6949="PIZ BUIN",I6949="LISTERINE"),VLOOKUP(E6949,MAPEO!C:D,2,0)&amp;" "&amp;H6949,VLOOKUP(E6949,MAPEO!C:D,2,0))</f>
        <v>Clean &amp; Clear</v>
      </c>
      <c r="N6949" t="str">
        <f>VLOOKUP(F6949,MD!A:B,2,0)</f>
        <v>YTD 2016</v>
      </c>
    </row>
    <row r="6950" spans="1:14">
      <c r="A6950" t="s">
        <v>133</v>
      </c>
      <c r="B6950" t="s">
        <v>1</v>
      </c>
      <c r="C6950" t="s">
        <v>185</v>
      </c>
      <c r="D6950" t="s">
        <v>383</v>
      </c>
      <c r="E6950" t="s">
        <v>383</v>
      </c>
      <c r="F6950" t="s">
        <v>122</v>
      </c>
      <c r="G6950" s="3">
        <v>158768.10999999999</v>
      </c>
      <c r="H6950" s="3" t="str">
        <f>VLOOKUP($A6950&amp;$C6950&amp;$B6950,Mapping!$C:$G,3,0)</f>
        <v>Mass</v>
      </c>
      <c r="I6950" t="str">
        <f>VLOOKUP($A6950&amp;$C6950&amp;$B6950,Mapping!$C:$G,4,0)</f>
        <v>Johnson's</v>
      </c>
      <c r="J6950" t="str">
        <f t="shared" si="110"/>
        <v>JOHNSON'S GEL</v>
      </c>
      <c r="K6950" t="str">
        <f>VLOOKUP($A6950&amp;$C6950&amp;$B6950,Mapping!$C:$G,5,0)</f>
        <v>Adult Skin Care</v>
      </c>
      <c r="L6950" t="str">
        <f>VLOOKUP(J6950&amp;H6950,Mapping!J:K,2,0)</f>
        <v>J's Shower Gel</v>
      </c>
      <c r="M6950" t="str">
        <f>IF(OR(I6950="PIZ BUIN",I6950="LISTERINE"),VLOOKUP(E6950,MAPEO!C:D,2,0)&amp;" "&amp;H6950,VLOOKUP(E6950,MAPEO!C:D,2,0))</f>
        <v>J´s Adult Shower Gels</v>
      </c>
      <c r="N6950" t="str">
        <f>VLOOKUP(F6950,MD!A:B,2,0)</f>
        <v>YTD 2016</v>
      </c>
    </row>
    <row r="6951" spans="1:14">
      <c r="A6951" t="s">
        <v>133</v>
      </c>
      <c r="B6951" t="s">
        <v>1</v>
      </c>
      <c r="C6951" t="s">
        <v>185</v>
      </c>
      <c r="D6951" t="s">
        <v>841</v>
      </c>
      <c r="E6951" t="s">
        <v>842</v>
      </c>
      <c r="F6951" t="s">
        <v>122</v>
      </c>
      <c r="G6951" s="3">
        <v>73207</v>
      </c>
      <c r="H6951" s="3" t="str">
        <f>VLOOKUP($A6951&amp;$C6951&amp;$B6951,Mapping!$C:$G,3,0)</f>
        <v>Mass</v>
      </c>
      <c r="I6951" t="str">
        <f>VLOOKUP($A6951&amp;$C6951&amp;$B6951,Mapping!$C:$G,4,0)</f>
        <v>Johnson's</v>
      </c>
      <c r="J6951" t="str">
        <f t="shared" si="110"/>
        <v>JOHNSON'S VITA RICH</v>
      </c>
      <c r="K6951" t="str">
        <f>VLOOKUP($A6951&amp;$C6951&amp;$B6951,Mapping!$C:$G,5,0)</f>
        <v>Adult Skin Care</v>
      </c>
      <c r="L6951" t="str">
        <f>VLOOKUP(J6951&amp;H6951,Mapping!J:K,2,0)</f>
        <v>J's Shower Gel</v>
      </c>
      <c r="M6951" t="str">
        <f>IF(OR(I6951="PIZ BUIN",I6951="LISTERINE"),VLOOKUP(E6951,MAPEO!C:D,2,0)&amp;" "&amp;H6951,VLOOKUP(E6951,MAPEO!C:D,2,0))</f>
        <v>J´s Adult Shower Gels</v>
      </c>
      <c r="N6951" t="str">
        <f>VLOOKUP(F6951,MD!A:B,2,0)</f>
        <v>YTD 2016</v>
      </c>
    </row>
    <row r="6952" spans="1:14">
      <c r="A6952" t="s">
        <v>133</v>
      </c>
      <c r="B6952" t="s">
        <v>1</v>
      </c>
      <c r="C6952" t="s">
        <v>185</v>
      </c>
      <c r="D6952" t="s">
        <v>841</v>
      </c>
      <c r="E6952" t="s">
        <v>843</v>
      </c>
      <c r="F6952" t="s">
        <v>122</v>
      </c>
      <c r="G6952" s="3">
        <v>32712.31</v>
      </c>
      <c r="H6952" s="3" t="str">
        <f>VLOOKUP($A6952&amp;$C6952&amp;$B6952,Mapping!$C:$G,3,0)</f>
        <v>Mass</v>
      </c>
      <c r="I6952" t="str">
        <f>VLOOKUP($A6952&amp;$C6952&amp;$B6952,Mapping!$C:$G,4,0)</f>
        <v>Johnson's</v>
      </c>
      <c r="J6952" t="str">
        <f t="shared" si="110"/>
        <v>JOHNSON'S VITA RICH</v>
      </c>
      <c r="K6952" t="str">
        <f>VLOOKUP($A6952&amp;$C6952&amp;$B6952,Mapping!$C:$G,5,0)</f>
        <v>Adult Skin Care</v>
      </c>
      <c r="L6952" t="str">
        <f>VLOOKUP(J6952&amp;H6952,Mapping!J:K,2,0)</f>
        <v>J's Shower Gel</v>
      </c>
      <c r="M6952" t="str">
        <f>IF(OR(I6952="PIZ BUIN",I6952="LISTERINE"),VLOOKUP(E6952,MAPEO!C:D,2,0)&amp;" "&amp;H6952,VLOOKUP(E6952,MAPEO!C:D,2,0))</f>
        <v>J´s Adult Shower Gels</v>
      </c>
      <c r="N6952" t="str">
        <f>VLOOKUP(F6952,MD!A:B,2,0)</f>
        <v>YTD 2016</v>
      </c>
    </row>
    <row r="6953" spans="1:14">
      <c r="A6953" t="s">
        <v>133</v>
      </c>
      <c r="B6953" t="s">
        <v>1</v>
      </c>
      <c r="C6953" t="s">
        <v>189</v>
      </c>
      <c r="D6953" t="s">
        <v>385</v>
      </c>
      <c r="E6953" t="s">
        <v>564</v>
      </c>
      <c r="F6953" t="s">
        <v>122</v>
      </c>
      <c r="G6953" s="3">
        <v>21431.54</v>
      </c>
      <c r="H6953" s="3" t="str">
        <f>VLOOKUP($A6953&amp;$C6953&amp;$B6953,Mapping!$C:$G,3,0)</f>
        <v>Mass</v>
      </c>
      <c r="I6953" t="str">
        <f>VLOOKUP($A6953&amp;$C6953&amp;$B6953,Mapping!$C:$G,4,0)</f>
        <v>JOHNSON'S BABY</v>
      </c>
      <c r="J6953" t="str">
        <f t="shared" si="110"/>
        <v>BABY CLEANSERS EX SOFT</v>
      </c>
      <c r="K6953" t="str">
        <f>VLOOKUP($A6953&amp;$C6953&amp;$B6953,Mapping!$C:$G,5,0)</f>
        <v>Baby Care</v>
      </c>
      <c r="L6953" t="str">
        <f>VLOOKUP(J6953&amp;H6953,Mapping!J:K,2,0)</f>
        <v>Baby Bath</v>
      </c>
      <c r="M6953" t="str">
        <f>IF(OR(I6953="PIZ BUIN",I6953="LISTERINE"),VLOOKUP(E6953,MAPEO!C:D,2,0)&amp;" "&amp;H6953,VLOOKUP(E6953,MAPEO!C:D,2,0))</f>
        <v>J´s Baby Bath</v>
      </c>
      <c r="N6953" t="str">
        <f>VLOOKUP(F6953,MD!A:B,2,0)</f>
        <v>YTD 2016</v>
      </c>
    </row>
    <row r="6954" spans="1:14">
      <c r="A6954" t="s">
        <v>133</v>
      </c>
      <c r="B6954" t="s">
        <v>1</v>
      </c>
      <c r="C6954" t="s">
        <v>189</v>
      </c>
      <c r="D6954" t="s">
        <v>385</v>
      </c>
      <c r="E6954" t="s">
        <v>565</v>
      </c>
      <c r="F6954" t="s">
        <v>122</v>
      </c>
      <c r="G6954" s="3">
        <v>5588.37</v>
      </c>
      <c r="H6954" s="3" t="str">
        <f>VLOOKUP($A6954&amp;$C6954&amp;$B6954,Mapping!$C:$G,3,0)</f>
        <v>Mass</v>
      </c>
      <c r="I6954" t="str">
        <f>VLOOKUP($A6954&amp;$C6954&amp;$B6954,Mapping!$C:$G,4,0)</f>
        <v>JOHNSON'S BABY</v>
      </c>
      <c r="J6954" t="str">
        <f t="shared" si="110"/>
        <v>BABY CLEANSERS EX SOFT</v>
      </c>
      <c r="K6954" t="str">
        <f>VLOOKUP($A6954&amp;$C6954&amp;$B6954,Mapping!$C:$G,5,0)</f>
        <v>Baby Care</v>
      </c>
      <c r="L6954" t="str">
        <f>VLOOKUP(J6954&amp;H6954,Mapping!J:K,2,0)</f>
        <v>Baby Bath</v>
      </c>
      <c r="M6954" t="str">
        <f>IF(OR(I6954="PIZ BUIN",I6954="LISTERINE"),VLOOKUP(E6954,MAPEO!C:D,2,0)&amp;" "&amp;H6954,VLOOKUP(E6954,MAPEO!C:D,2,0))</f>
        <v>J´s Baby Bath</v>
      </c>
      <c r="N6954" t="str">
        <f>VLOOKUP(F6954,MD!A:B,2,0)</f>
        <v>YTD 2016</v>
      </c>
    </row>
    <row r="6955" spans="1:14">
      <c r="A6955" t="s">
        <v>133</v>
      </c>
      <c r="B6955" t="s">
        <v>1</v>
      </c>
      <c r="C6955" t="s">
        <v>189</v>
      </c>
      <c r="D6955" t="s">
        <v>385</v>
      </c>
      <c r="E6955" t="s">
        <v>566</v>
      </c>
      <c r="F6955" t="s">
        <v>122</v>
      </c>
      <c r="G6955" s="3">
        <v>55412.95</v>
      </c>
      <c r="H6955" s="3" t="str">
        <f>VLOOKUP($A6955&amp;$C6955&amp;$B6955,Mapping!$C:$G,3,0)</f>
        <v>Mass</v>
      </c>
      <c r="I6955" t="str">
        <f>VLOOKUP($A6955&amp;$C6955&amp;$B6955,Mapping!$C:$G,4,0)</f>
        <v>JOHNSON'S BABY</v>
      </c>
      <c r="J6955" t="str">
        <f t="shared" si="110"/>
        <v>BABY CLEANSERS EX SOFT</v>
      </c>
      <c r="K6955" t="str">
        <f>VLOOKUP($A6955&amp;$C6955&amp;$B6955,Mapping!$C:$G,5,0)</f>
        <v>Baby Care</v>
      </c>
      <c r="L6955" t="str">
        <f>VLOOKUP(J6955&amp;H6955,Mapping!J:K,2,0)</f>
        <v>Baby Bath</v>
      </c>
      <c r="M6955" t="str">
        <f>IF(OR(I6955="PIZ BUIN",I6955="LISTERINE"),VLOOKUP(E6955,MAPEO!C:D,2,0)&amp;" "&amp;H6955,VLOOKUP(E6955,MAPEO!C:D,2,0))</f>
        <v>J´s Baby Bath</v>
      </c>
      <c r="N6955" t="str">
        <f>VLOOKUP(F6955,MD!A:B,2,0)</f>
        <v>YTD 2016</v>
      </c>
    </row>
    <row r="6956" spans="1:14">
      <c r="A6956" t="s">
        <v>133</v>
      </c>
      <c r="B6956" t="s">
        <v>1</v>
      </c>
      <c r="C6956" t="s">
        <v>189</v>
      </c>
      <c r="D6956" t="s">
        <v>385</v>
      </c>
      <c r="E6956" t="s">
        <v>567</v>
      </c>
      <c r="F6956" t="s">
        <v>122</v>
      </c>
      <c r="G6956" s="3">
        <v>4236.76</v>
      </c>
      <c r="H6956" s="3" t="str">
        <f>VLOOKUP($A6956&amp;$C6956&amp;$B6956,Mapping!$C:$G,3,0)</f>
        <v>Mass</v>
      </c>
      <c r="I6956" t="str">
        <f>VLOOKUP($A6956&amp;$C6956&amp;$B6956,Mapping!$C:$G,4,0)</f>
        <v>JOHNSON'S BABY</v>
      </c>
      <c r="J6956" t="str">
        <f t="shared" si="110"/>
        <v>BABY CLEANSERS EX SOFT</v>
      </c>
      <c r="K6956" t="str">
        <f>VLOOKUP($A6956&amp;$C6956&amp;$B6956,Mapping!$C:$G,5,0)</f>
        <v>Baby Care</v>
      </c>
      <c r="L6956" t="str">
        <f>VLOOKUP(J6956&amp;H6956,Mapping!J:K,2,0)</f>
        <v>Baby Bath</v>
      </c>
      <c r="M6956" t="str">
        <f>IF(OR(I6956="PIZ BUIN",I6956="LISTERINE"),VLOOKUP(E6956,MAPEO!C:D,2,0)&amp;" "&amp;H6956,VLOOKUP(E6956,MAPEO!C:D,2,0))</f>
        <v>J´s Baby Bath</v>
      </c>
      <c r="N6956" t="str">
        <f>VLOOKUP(F6956,MD!A:B,2,0)</f>
        <v>YTD 2016</v>
      </c>
    </row>
    <row r="6957" spans="1:14">
      <c r="A6957" t="s">
        <v>133</v>
      </c>
      <c r="B6957" t="s">
        <v>1</v>
      </c>
      <c r="C6957" t="s">
        <v>189</v>
      </c>
      <c r="D6957" t="s">
        <v>386</v>
      </c>
      <c r="E6957" t="s">
        <v>568</v>
      </c>
      <c r="F6957" t="s">
        <v>122</v>
      </c>
      <c r="G6957" s="3">
        <v>0.59</v>
      </c>
      <c r="H6957" s="3" t="str">
        <f>VLOOKUP($A6957&amp;$C6957&amp;$B6957,Mapping!$C:$G,3,0)</f>
        <v>Mass</v>
      </c>
      <c r="I6957" t="str">
        <f>VLOOKUP($A6957&amp;$C6957&amp;$B6957,Mapping!$C:$G,4,0)</f>
        <v>JOHNSON'S BABY</v>
      </c>
      <c r="J6957" t="str">
        <f t="shared" si="110"/>
        <v>BABY COLOGNE</v>
      </c>
      <c r="K6957" t="str">
        <f>VLOOKUP($A6957&amp;$C6957&amp;$B6957,Mapping!$C:$G,5,0)</f>
        <v>Baby Care</v>
      </c>
      <c r="L6957" t="str">
        <f>VLOOKUP(J6957&amp;H6957,Mapping!J:K,2,0)</f>
        <v>Baby Cologne</v>
      </c>
      <c r="M6957" t="str">
        <f>IF(OR(I6957="PIZ BUIN",I6957="LISTERINE"),VLOOKUP(E6957,MAPEO!C:D,2,0)&amp;" "&amp;H6957,VLOOKUP(E6957,MAPEO!C:D,2,0))</f>
        <v>J´s Baby Cologne</v>
      </c>
      <c r="N6957" t="str">
        <f>VLOOKUP(F6957,MD!A:B,2,0)</f>
        <v>YTD 2016</v>
      </c>
    </row>
    <row r="6958" spans="1:14">
      <c r="A6958" t="s">
        <v>133</v>
      </c>
      <c r="B6958" t="s">
        <v>1</v>
      </c>
      <c r="C6958" t="s">
        <v>189</v>
      </c>
      <c r="D6958" t="s">
        <v>386</v>
      </c>
      <c r="E6958" t="s">
        <v>571</v>
      </c>
      <c r="F6958" t="s">
        <v>122</v>
      </c>
      <c r="G6958" s="3">
        <v>56337.71</v>
      </c>
      <c r="H6958" s="3" t="str">
        <f>VLOOKUP($A6958&amp;$C6958&amp;$B6958,Mapping!$C:$G,3,0)</f>
        <v>Mass</v>
      </c>
      <c r="I6958" t="str">
        <f>VLOOKUP($A6958&amp;$C6958&amp;$B6958,Mapping!$C:$G,4,0)</f>
        <v>JOHNSON'S BABY</v>
      </c>
      <c r="J6958" t="str">
        <f t="shared" si="110"/>
        <v>BABY COLOGNE</v>
      </c>
      <c r="K6958" t="str">
        <f>VLOOKUP($A6958&amp;$C6958&amp;$B6958,Mapping!$C:$G,5,0)</f>
        <v>Baby Care</v>
      </c>
      <c r="L6958" t="str">
        <f>VLOOKUP(J6958&amp;H6958,Mapping!J:K,2,0)</f>
        <v>Baby Cologne</v>
      </c>
      <c r="M6958" t="str">
        <f>IF(OR(I6958="PIZ BUIN",I6958="LISTERINE"),VLOOKUP(E6958,MAPEO!C:D,2,0)&amp;" "&amp;H6958,VLOOKUP(E6958,MAPEO!C:D,2,0))</f>
        <v>J´s Baby Cologne</v>
      </c>
      <c r="N6958" t="str">
        <f>VLOOKUP(F6958,MD!A:B,2,0)</f>
        <v>YTD 2016</v>
      </c>
    </row>
    <row r="6959" spans="1:14">
      <c r="A6959" t="s">
        <v>133</v>
      </c>
      <c r="B6959" t="s">
        <v>1</v>
      </c>
      <c r="C6959" t="s">
        <v>189</v>
      </c>
      <c r="D6959" t="s">
        <v>388</v>
      </c>
      <c r="E6959" t="s">
        <v>388</v>
      </c>
      <c r="F6959" t="s">
        <v>122</v>
      </c>
      <c r="G6959" s="3">
        <v>6412.19</v>
      </c>
      <c r="H6959" s="3" t="str">
        <f>VLOOKUP($A6959&amp;$C6959&amp;$B6959,Mapping!$C:$G,3,0)</f>
        <v>Mass</v>
      </c>
      <c r="I6959" t="str">
        <f>VLOOKUP($A6959&amp;$C6959&amp;$B6959,Mapping!$C:$G,4,0)</f>
        <v>JOHNSON'S BABY</v>
      </c>
      <c r="J6959" t="str">
        <f t="shared" si="110"/>
        <v>BABY GIFT SETS</v>
      </c>
      <c r="K6959" t="str">
        <f>VLOOKUP($A6959&amp;$C6959&amp;$B6959,Mapping!$C:$G,5,0)</f>
        <v>Baby Care</v>
      </c>
      <c r="L6959" t="str">
        <f>VLOOKUP(J6959&amp;H6959,Mapping!J:K,2,0)</f>
        <v>Tesoros</v>
      </c>
      <c r="M6959" t="str">
        <f>IF(OR(I6959="PIZ BUIN",I6959="LISTERINE"),VLOOKUP(E6959,MAPEO!C:D,2,0)&amp;" "&amp;H6959,VLOOKUP(E6959,MAPEO!C:D,2,0))</f>
        <v>J´s Baby Mixed Packs</v>
      </c>
      <c r="N6959" t="str">
        <f>VLOOKUP(F6959,MD!A:B,2,0)</f>
        <v>YTD 2016</v>
      </c>
    </row>
    <row r="6960" spans="1:14">
      <c r="A6960" t="s">
        <v>133</v>
      </c>
      <c r="B6960" t="s">
        <v>1</v>
      </c>
      <c r="C6960" t="s">
        <v>189</v>
      </c>
      <c r="D6960" t="s">
        <v>389</v>
      </c>
      <c r="E6960" t="s">
        <v>573</v>
      </c>
      <c r="F6960" t="s">
        <v>122</v>
      </c>
      <c r="G6960" s="3">
        <v>22145.34</v>
      </c>
      <c r="H6960" s="3" t="str">
        <f>VLOOKUP($A6960&amp;$C6960&amp;$B6960,Mapping!$C:$G,3,0)</f>
        <v>Mass</v>
      </c>
      <c r="I6960" t="str">
        <f>VLOOKUP($A6960&amp;$C6960&amp;$B6960,Mapping!$C:$G,4,0)</f>
        <v>JOHNSON'S BABY</v>
      </c>
      <c r="J6960" t="str">
        <f t="shared" si="110"/>
        <v>BABY HAIR CARE</v>
      </c>
      <c r="K6960" t="str">
        <f>VLOOKUP($A6960&amp;$C6960&amp;$B6960,Mapping!$C:$G,5,0)</f>
        <v>Baby Care</v>
      </c>
      <c r="L6960" t="str">
        <f>VLOOKUP(J6960&amp;H6960,Mapping!J:K,2,0)</f>
        <v>Baby Hair Care</v>
      </c>
      <c r="M6960" t="str">
        <f>IF(OR(I6960="PIZ BUIN",I6960="LISTERINE"),VLOOKUP(E6960,MAPEO!C:D,2,0)&amp;" "&amp;H6960,VLOOKUP(E6960,MAPEO!C:D,2,0))</f>
        <v>J´s Baby Shampoo</v>
      </c>
      <c r="N6960" t="str">
        <f>VLOOKUP(F6960,MD!A:B,2,0)</f>
        <v>YTD 2016</v>
      </c>
    </row>
    <row r="6961" spans="1:14">
      <c r="A6961" t="s">
        <v>133</v>
      </c>
      <c r="B6961" t="s">
        <v>1</v>
      </c>
      <c r="C6961" t="s">
        <v>189</v>
      </c>
      <c r="D6961" t="s">
        <v>389</v>
      </c>
      <c r="E6961" t="s">
        <v>574</v>
      </c>
      <c r="F6961" t="s">
        <v>122</v>
      </c>
      <c r="G6961" s="3">
        <v>39454.78</v>
      </c>
      <c r="H6961" s="3" t="str">
        <f>VLOOKUP($A6961&amp;$C6961&amp;$B6961,Mapping!$C:$G,3,0)</f>
        <v>Mass</v>
      </c>
      <c r="I6961" t="str">
        <f>VLOOKUP($A6961&amp;$C6961&amp;$B6961,Mapping!$C:$G,4,0)</f>
        <v>JOHNSON'S BABY</v>
      </c>
      <c r="J6961" t="str">
        <f t="shared" si="110"/>
        <v>BABY HAIR CARE</v>
      </c>
      <c r="K6961" t="str">
        <f>VLOOKUP($A6961&amp;$C6961&amp;$B6961,Mapping!$C:$G,5,0)</f>
        <v>Baby Care</v>
      </c>
      <c r="L6961" t="str">
        <f>VLOOKUP(J6961&amp;H6961,Mapping!J:K,2,0)</f>
        <v>Baby Hair Care</v>
      </c>
      <c r="M6961" t="str">
        <f>IF(OR(I6961="PIZ BUIN",I6961="LISTERINE"),VLOOKUP(E6961,MAPEO!C:D,2,0)&amp;" "&amp;H6961,VLOOKUP(E6961,MAPEO!C:D,2,0))</f>
        <v>J´s Baby Shampoo</v>
      </c>
      <c r="N6961" t="str">
        <f>VLOOKUP(F6961,MD!A:B,2,0)</f>
        <v>YTD 2016</v>
      </c>
    </row>
    <row r="6962" spans="1:14">
      <c r="A6962" t="s">
        <v>133</v>
      </c>
      <c r="B6962" t="s">
        <v>1</v>
      </c>
      <c r="C6962" t="s">
        <v>189</v>
      </c>
      <c r="D6962" t="s">
        <v>389</v>
      </c>
      <c r="E6962" t="s">
        <v>575</v>
      </c>
      <c r="F6962" t="s">
        <v>122</v>
      </c>
      <c r="G6962" s="3">
        <v>146903.45000000001</v>
      </c>
      <c r="H6962" s="3" t="str">
        <f>VLOOKUP($A6962&amp;$C6962&amp;$B6962,Mapping!$C:$G,3,0)</f>
        <v>Mass</v>
      </c>
      <c r="I6962" t="str">
        <f>VLOOKUP($A6962&amp;$C6962&amp;$B6962,Mapping!$C:$G,4,0)</f>
        <v>JOHNSON'S BABY</v>
      </c>
      <c r="J6962" t="str">
        <f t="shared" si="110"/>
        <v>BABY HAIR CARE</v>
      </c>
      <c r="K6962" t="str">
        <f>VLOOKUP($A6962&amp;$C6962&amp;$B6962,Mapping!$C:$G,5,0)</f>
        <v>Baby Care</v>
      </c>
      <c r="L6962" t="str">
        <f>VLOOKUP(J6962&amp;H6962,Mapping!J:K,2,0)</f>
        <v>Baby Hair Care</v>
      </c>
      <c r="M6962" t="str">
        <f>IF(OR(I6962="PIZ BUIN",I6962="LISTERINE"),VLOOKUP(E6962,MAPEO!C:D,2,0)&amp;" "&amp;H6962,VLOOKUP(E6962,MAPEO!C:D,2,0))</f>
        <v>J´s Baby Shampoo</v>
      </c>
      <c r="N6962" t="str">
        <f>VLOOKUP(F6962,MD!A:B,2,0)</f>
        <v>YTD 2016</v>
      </c>
    </row>
    <row r="6963" spans="1:14">
      <c r="A6963" t="s">
        <v>133</v>
      </c>
      <c r="B6963" t="s">
        <v>1</v>
      </c>
      <c r="C6963" t="s">
        <v>189</v>
      </c>
      <c r="D6963" t="s">
        <v>389</v>
      </c>
      <c r="E6963" t="s">
        <v>576</v>
      </c>
      <c r="F6963" t="s">
        <v>122</v>
      </c>
      <c r="G6963" s="3">
        <v>1611.16</v>
      </c>
      <c r="H6963" s="3" t="str">
        <f>VLOOKUP($A6963&amp;$C6963&amp;$B6963,Mapping!$C:$G,3,0)</f>
        <v>Mass</v>
      </c>
      <c r="I6963" t="str">
        <f>VLOOKUP($A6963&amp;$C6963&amp;$B6963,Mapping!$C:$G,4,0)</f>
        <v>JOHNSON'S BABY</v>
      </c>
      <c r="J6963" t="str">
        <f t="shared" si="110"/>
        <v>BABY HAIR CARE</v>
      </c>
      <c r="K6963" t="str">
        <f>VLOOKUP($A6963&amp;$C6963&amp;$B6963,Mapping!$C:$G,5,0)</f>
        <v>Baby Care</v>
      </c>
      <c r="L6963" t="str">
        <f>VLOOKUP(J6963&amp;H6963,Mapping!J:K,2,0)</f>
        <v>Baby Hair Care</v>
      </c>
      <c r="M6963" t="str">
        <f>IF(OR(I6963="PIZ BUIN",I6963="LISTERINE"),VLOOKUP(E6963,MAPEO!C:D,2,0)&amp;" "&amp;H6963,VLOOKUP(E6963,MAPEO!C:D,2,0))</f>
        <v>J´s Baby Shampoo</v>
      </c>
      <c r="N6963" t="str">
        <f>VLOOKUP(F6963,MD!A:B,2,0)</f>
        <v>YTD 2016</v>
      </c>
    </row>
    <row r="6964" spans="1:14">
      <c r="A6964" t="s">
        <v>133</v>
      </c>
      <c r="B6964" t="s">
        <v>1</v>
      </c>
      <c r="C6964" t="s">
        <v>189</v>
      </c>
      <c r="D6964" t="s">
        <v>389</v>
      </c>
      <c r="E6964" t="s">
        <v>578</v>
      </c>
      <c r="F6964" t="s">
        <v>122</v>
      </c>
      <c r="G6964" s="3">
        <v>26719.24</v>
      </c>
      <c r="H6964" s="3" t="str">
        <f>VLOOKUP($A6964&amp;$C6964&amp;$B6964,Mapping!$C:$G,3,0)</f>
        <v>Mass</v>
      </c>
      <c r="I6964" t="str">
        <f>VLOOKUP($A6964&amp;$C6964&amp;$B6964,Mapping!$C:$G,4,0)</f>
        <v>JOHNSON'S BABY</v>
      </c>
      <c r="J6964" t="str">
        <f t="shared" si="110"/>
        <v>BABY HAIR CARE</v>
      </c>
      <c r="K6964" t="str">
        <f>VLOOKUP($A6964&amp;$C6964&amp;$B6964,Mapping!$C:$G,5,0)</f>
        <v>Baby Care</v>
      </c>
      <c r="L6964" t="str">
        <f>VLOOKUP(J6964&amp;H6964,Mapping!J:K,2,0)</f>
        <v>Baby Hair Care</v>
      </c>
      <c r="M6964" t="str">
        <f>IF(OR(I6964="PIZ BUIN",I6964="LISTERINE"),VLOOKUP(E6964,MAPEO!C:D,2,0)&amp;" "&amp;H6964,VLOOKUP(E6964,MAPEO!C:D,2,0))</f>
        <v>J´s Baby Shampoo</v>
      </c>
      <c r="N6964" t="str">
        <f>VLOOKUP(F6964,MD!A:B,2,0)</f>
        <v>YTD 2016</v>
      </c>
    </row>
    <row r="6965" spans="1:14">
      <c r="A6965" t="s">
        <v>133</v>
      </c>
      <c r="B6965" t="s">
        <v>1</v>
      </c>
      <c r="C6965" t="s">
        <v>189</v>
      </c>
      <c r="D6965" t="s">
        <v>389</v>
      </c>
      <c r="E6965" t="s">
        <v>579</v>
      </c>
      <c r="F6965" t="s">
        <v>122</v>
      </c>
      <c r="G6965" s="3">
        <v>15592.45</v>
      </c>
      <c r="H6965" s="3" t="str">
        <f>VLOOKUP($A6965&amp;$C6965&amp;$B6965,Mapping!$C:$G,3,0)</f>
        <v>Mass</v>
      </c>
      <c r="I6965" t="str">
        <f>VLOOKUP($A6965&amp;$C6965&amp;$B6965,Mapping!$C:$G,4,0)</f>
        <v>JOHNSON'S BABY</v>
      </c>
      <c r="J6965" t="str">
        <f t="shared" si="110"/>
        <v>BABY HAIR CARE</v>
      </c>
      <c r="K6965" t="str">
        <f>VLOOKUP($A6965&amp;$C6965&amp;$B6965,Mapping!$C:$G,5,0)</f>
        <v>Baby Care</v>
      </c>
      <c r="L6965" t="str">
        <f>VLOOKUP(J6965&amp;H6965,Mapping!J:K,2,0)</f>
        <v>Baby Hair Care</v>
      </c>
      <c r="M6965" t="str">
        <f>IF(OR(I6965="PIZ BUIN",I6965="LISTERINE"),VLOOKUP(E6965,MAPEO!C:D,2,0)&amp;" "&amp;H6965,VLOOKUP(E6965,MAPEO!C:D,2,0))</f>
        <v>J´s Baby Shampoo</v>
      </c>
      <c r="N6965" t="str">
        <f>VLOOKUP(F6965,MD!A:B,2,0)</f>
        <v>YTD 2016</v>
      </c>
    </row>
    <row r="6966" spans="1:14">
      <c r="A6966" t="s">
        <v>133</v>
      </c>
      <c r="B6966" t="s">
        <v>1</v>
      </c>
      <c r="C6966" t="s">
        <v>189</v>
      </c>
      <c r="D6966" t="s">
        <v>389</v>
      </c>
      <c r="E6966" t="s">
        <v>580</v>
      </c>
      <c r="F6966" t="s">
        <v>122</v>
      </c>
      <c r="G6966" s="3">
        <v>281633.37</v>
      </c>
      <c r="H6966" s="3" t="str">
        <f>VLOOKUP($A6966&amp;$C6966&amp;$B6966,Mapping!$C:$G,3,0)</f>
        <v>Mass</v>
      </c>
      <c r="I6966" t="str">
        <f>VLOOKUP($A6966&amp;$C6966&amp;$B6966,Mapping!$C:$G,4,0)</f>
        <v>JOHNSON'S BABY</v>
      </c>
      <c r="J6966" t="str">
        <f t="shared" si="110"/>
        <v>BABY HAIR CARE</v>
      </c>
      <c r="K6966" t="str">
        <f>VLOOKUP($A6966&amp;$C6966&amp;$B6966,Mapping!$C:$G,5,0)</f>
        <v>Baby Care</v>
      </c>
      <c r="L6966" t="str">
        <f>VLOOKUP(J6966&amp;H6966,Mapping!J:K,2,0)</f>
        <v>Baby Hair Care</v>
      </c>
      <c r="M6966" t="str">
        <f>IF(OR(I6966="PIZ BUIN",I6966="LISTERINE"),VLOOKUP(E6966,MAPEO!C:D,2,0)&amp;" "&amp;H6966,VLOOKUP(E6966,MAPEO!C:D,2,0))</f>
        <v>J´s Baby Shampoo</v>
      </c>
      <c r="N6966" t="str">
        <f>VLOOKUP(F6966,MD!A:B,2,0)</f>
        <v>YTD 2016</v>
      </c>
    </row>
    <row r="6967" spans="1:14">
      <c r="A6967" t="s">
        <v>133</v>
      </c>
      <c r="B6967" t="s">
        <v>1</v>
      </c>
      <c r="C6967" t="s">
        <v>189</v>
      </c>
      <c r="D6967" t="s">
        <v>389</v>
      </c>
      <c r="E6967" t="s">
        <v>581</v>
      </c>
      <c r="F6967" t="s">
        <v>122</v>
      </c>
      <c r="G6967" s="3">
        <v>90592.39</v>
      </c>
      <c r="H6967" s="3" t="str">
        <f>VLOOKUP($A6967&amp;$C6967&amp;$B6967,Mapping!$C:$G,3,0)</f>
        <v>Mass</v>
      </c>
      <c r="I6967" t="str">
        <f>VLOOKUP($A6967&amp;$C6967&amp;$B6967,Mapping!$C:$G,4,0)</f>
        <v>JOHNSON'S BABY</v>
      </c>
      <c r="J6967" t="str">
        <f t="shared" si="110"/>
        <v>BABY HAIR CARE</v>
      </c>
      <c r="K6967" t="str">
        <f>VLOOKUP($A6967&amp;$C6967&amp;$B6967,Mapping!$C:$G,5,0)</f>
        <v>Baby Care</v>
      </c>
      <c r="L6967" t="str">
        <f>VLOOKUP(J6967&amp;H6967,Mapping!J:K,2,0)</f>
        <v>Baby Hair Care</v>
      </c>
      <c r="M6967" t="str">
        <f>IF(OR(I6967="PIZ BUIN",I6967="LISTERINE"),VLOOKUP(E6967,MAPEO!C:D,2,0)&amp;" "&amp;H6967,VLOOKUP(E6967,MAPEO!C:D,2,0))</f>
        <v>J´s Baby Shampoo</v>
      </c>
      <c r="N6967" t="str">
        <f>VLOOKUP(F6967,MD!A:B,2,0)</f>
        <v>YTD 2016</v>
      </c>
    </row>
    <row r="6968" spans="1:14">
      <c r="A6968" t="s">
        <v>133</v>
      </c>
      <c r="B6968" t="s">
        <v>1</v>
      </c>
      <c r="C6968" t="s">
        <v>189</v>
      </c>
      <c r="D6968" t="s">
        <v>390</v>
      </c>
      <c r="E6968" t="s">
        <v>390</v>
      </c>
      <c r="F6968" t="s">
        <v>122</v>
      </c>
      <c r="G6968" s="3">
        <v>20126.490000000002</v>
      </c>
      <c r="H6968" s="3" t="str">
        <f>VLOOKUP($A6968&amp;$C6968&amp;$B6968,Mapping!$C:$G,3,0)</f>
        <v>Mass</v>
      </c>
      <c r="I6968" t="str">
        <f>VLOOKUP($A6968&amp;$C6968&amp;$B6968,Mapping!$C:$G,4,0)</f>
        <v>JOHNSON'S BABY</v>
      </c>
      <c r="J6968" t="str">
        <f t="shared" si="110"/>
        <v>BABY POWDER</v>
      </c>
      <c r="K6968" t="str">
        <f>VLOOKUP($A6968&amp;$C6968&amp;$B6968,Mapping!$C:$G,5,0)</f>
        <v>Baby Care</v>
      </c>
      <c r="L6968" t="str">
        <f>VLOOKUP(J6968&amp;H6968,Mapping!J:K,2,0)</f>
        <v>Baby Powder</v>
      </c>
      <c r="M6968" t="str">
        <f>IF(OR(I6968="PIZ BUIN",I6968="LISTERINE"),VLOOKUP(E6968,MAPEO!C:D,2,0)&amp;" "&amp;H6968,VLOOKUP(E6968,MAPEO!C:D,2,0))</f>
        <v>J´s Baby Powder</v>
      </c>
      <c r="N6968" t="str">
        <f>VLOOKUP(F6968,MD!A:B,2,0)</f>
        <v>YTD 2016</v>
      </c>
    </row>
    <row r="6969" spans="1:14">
      <c r="A6969" t="s">
        <v>133</v>
      </c>
      <c r="B6969" t="s">
        <v>1</v>
      </c>
      <c r="C6969" t="s">
        <v>189</v>
      </c>
      <c r="D6969" t="s">
        <v>391</v>
      </c>
      <c r="E6969" t="s">
        <v>391</v>
      </c>
      <c r="F6969" t="s">
        <v>122</v>
      </c>
      <c r="G6969" s="3">
        <v>56029.06</v>
      </c>
      <c r="H6969" s="3" t="str">
        <f>VLOOKUP($A6969&amp;$C6969&amp;$B6969,Mapping!$C:$G,3,0)</f>
        <v>Mass</v>
      </c>
      <c r="I6969" t="str">
        <f>VLOOKUP($A6969&amp;$C6969&amp;$B6969,Mapping!$C:$G,4,0)</f>
        <v>JOHNSON'S BABY</v>
      </c>
      <c r="J6969" t="str">
        <f t="shared" si="110"/>
        <v>COTTON BUDS/SWABS</v>
      </c>
      <c r="K6969" t="str">
        <f>VLOOKUP($A6969&amp;$C6969&amp;$B6969,Mapping!$C:$G,5,0)</f>
        <v>Baby Care</v>
      </c>
      <c r="L6969" t="str">
        <f>VLOOKUP(J6969&amp;H6969,Mapping!J:K,2,0)</f>
        <v>Cotton Buds/Swabs</v>
      </c>
      <c r="M6969" t="str">
        <f>IF(OR(I6969="PIZ BUIN",I6969="LISTERINE"),VLOOKUP(E6969,MAPEO!C:D,2,0)&amp;" "&amp;H6969,VLOOKUP(E6969,MAPEO!C:D,2,0))</f>
        <v>Cotton Buds/Swabs</v>
      </c>
      <c r="N6969" t="str">
        <f>VLOOKUP(F6969,MD!A:B,2,0)</f>
        <v>YTD 2016</v>
      </c>
    </row>
    <row r="6970" spans="1:14">
      <c r="A6970" t="s">
        <v>133</v>
      </c>
      <c r="B6970" t="s">
        <v>1</v>
      </c>
      <c r="C6970" t="s">
        <v>189</v>
      </c>
      <c r="D6970" t="s">
        <v>392</v>
      </c>
      <c r="E6970" t="s">
        <v>583</v>
      </c>
      <c r="F6970" t="s">
        <v>122</v>
      </c>
      <c r="G6970" s="3">
        <v>2715.26</v>
      </c>
      <c r="H6970" s="3" t="str">
        <f>VLOOKUP($A6970&amp;$C6970&amp;$B6970,Mapping!$C:$G,3,0)</f>
        <v>Mass</v>
      </c>
      <c r="I6970" t="str">
        <f>VLOOKUP($A6970&amp;$C6970&amp;$B6970,Mapping!$C:$G,4,0)</f>
        <v>JOHNSON'S BABY</v>
      </c>
      <c r="J6970" t="str">
        <f t="shared" si="110"/>
        <v>DIAPER RASH</v>
      </c>
      <c r="K6970" t="str">
        <f>VLOOKUP($A6970&amp;$C6970&amp;$B6970,Mapping!$C:$G,5,0)</f>
        <v>Baby Care</v>
      </c>
      <c r="L6970" t="str">
        <f>VLOOKUP(J6970&amp;H6970,Mapping!J:K,2,0)</f>
        <v>Baby Cream</v>
      </c>
      <c r="M6970" t="str">
        <f>IF(OR(I6970="PIZ BUIN",I6970="LISTERINE"),VLOOKUP(E6970,MAPEO!C:D,2,0)&amp;" "&amp;H6970,VLOOKUP(E6970,MAPEO!C:D,2,0))</f>
        <v>J´s Baby Nappy Creams</v>
      </c>
      <c r="N6970" t="str">
        <f>VLOOKUP(F6970,MD!A:B,2,0)</f>
        <v>YTD 2016</v>
      </c>
    </row>
    <row r="6971" spans="1:14">
      <c r="A6971" t="s">
        <v>133</v>
      </c>
      <c r="B6971" t="s">
        <v>1</v>
      </c>
      <c r="C6971" t="s">
        <v>189</v>
      </c>
      <c r="D6971" t="s">
        <v>392</v>
      </c>
      <c r="E6971" t="s">
        <v>392</v>
      </c>
      <c r="F6971" t="s">
        <v>122</v>
      </c>
      <c r="G6971" s="3">
        <v>42098.39</v>
      </c>
      <c r="H6971" s="3" t="str">
        <f>VLOOKUP($A6971&amp;$C6971&amp;$B6971,Mapping!$C:$G,3,0)</f>
        <v>Mass</v>
      </c>
      <c r="I6971" t="str">
        <f>VLOOKUP($A6971&amp;$C6971&amp;$B6971,Mapping!$C:$G,4,0)</f>
        <v>JOHNSON'S BABY</v>
      </c>
      <c r="J6971" t="str">
        <f t="shared" si="110"/>
        <v>DIAPER RASH</v>
      </c>
      <c r="K6971" t="str">
        <f>VLOOKUP($A6971&amp;$C6971&amp;$B6971,Mapping!$C:$G,5,0)</f>
        <v>Baby Care</v>
      </c>
      <c r="L6971" t="str">
        <f>VLOOKUP(J6971&amp;H6971,Mapping!J:K,2,0)</f>
        <v>Baby Cream</v>
      </c>
      <c r="M6971" t="str">
        <f>IF(OR(I6971="PIZ BUIN",I6971="LISTERINE"),VLOOKUP(E6971,MAPEO!C:D,2,0)&amp;" "&amp;H6971,VLOOKUP(E6971,MAPEO!C:D,2,0))</f>
        <v>J´s Baby Nappy Creams</v>
      </c>
      <c r="N6971" t="str">
        <f>VLOOKUP(F6971,MD!A:B,2,0)</f>
        <v>YTD 2016</v>
      </c>
    </row>
    <row r="6972" spans="1:14">
      <c r="A6972" t="s">
        <v>133</v>
      </c>
      <c r="B6972" t="s">
        <v>1</v>
      </c>
      <c r="C6972" t="s">
        <v>189</v>
      </c>
      <c r="D6972" t="s">
        <v>394</v>
      </c>
      <c r="E6972" t="s">
        <v>585</v>
      </c>
      <c r="F6972" t="s">
        <v>122</v>
      </c>
      <c r="G6972" s="3">
        <v>1585.94</v>
      </c>
      <c r="H6972" s="3" t="str">
        <f>VLOOKUP($A6972&amp;$C6972&amp;$B6972,Mapping!$C:$G,3,0)</f>
        <v>Mass</v>
      </c>
      <c r="I6972" t="str">
        <f>VLOOKUP($A6972&amp;$C6972&amp;$B6972,Mapping!$C:$G,4,0)</f>
        <v>JOHNSON'S BABY</v>
      </c>
      <c r="J6972" t="str">
        <f t="shared" si="110"/>
        <v>NURSING PADS</v>
      </c>
      <c r="K6972" t="str">
        <f>VLOOKUP($A6972&amp;$C6972&amp;$B6972,Mapping!$C:$G,5,0)</f>
        <v>Baby Care</v>
      </c>
      <c r="L6972" t="str">
        <f>VLOOKUP(J6972&amp;H6972,Mapping!J:K,2,0)</f>
        <v>Nursing Pads</v>
      </c>
      <c r="M6972" t="str">
        <f>IF(OR(I6972="PIZ BUIN",I6972="LISTERINE"),VLOOKUP(E6972,MAPEO!C:D,2,0)&amp;" "&amp;H6972,VLOOKUP(E6972,MAPEO!C:D,2,0))</f>
        <v>Nursing Pads</v>
      </c>
      <c r="N6972" t="str">
        <f>VLOOKUP(F6972,MD!A:B,2,0)</f>
        <v>YTD 2016</v>
      </c>
    </row>
    <row r="6973" spans="1:14">
      <c r="A6973" t="s">
        <v>133</v>
      </c>
      <c r="B6973" t="s">
        <v>1</v>
      </c>
      <c r="C6973" t="s">
        <v>189</v>
      </c>
      <c r="D6973" t="s">
        <v>395</v>
      </c>
      <c r="E6973" t="s">
        <v>586</v>
      </c>
      <c r="F6973" t="s">
        <v>122</v>
      </c>
      <c r="G6973" s="3">
        <v>187485.06</v>
      </c>
      <c r="H6973" s="3" t="str">
        <f>VLOOKUP($A6973&amp;$C6973&amp;$B6973,Mapping!$C:$G,3,0)</f>
        <v>Mass</v>
      </c>
      <c r="I6973" t="str">
        <f>VLOOKUP($A6973&amp;$C6973&amp;$B6973,Mapping!$C:$G,4,0)</f>
        <v>JOHNSON'S BABY</v>
      </c>
      <c r="J6973" t="str">
        <f t="shared" si="110"/>
        <v>OIL</v>
      </c>
      <c r="K6973" t="str">
        <f>VLOOKUP($A6973&amp;$C6973&amp;$B6973,Mapping!$C:$G,5,0)</f>
        <v>Baby Care</v>
      </c>
      <c r="L6973" t="str">
        <f>VLOOKUP(J6973&amp;H6973,Mapping!J:K,2,0)</f>
        <v>Baby Oil</v>
      </c>
      <c r="M6973" t="str">
        <f>IF(OR(I6973="PIZ BUIN",I6973="LISTERINE"),VLOOKUP(E6973,MAPEO!C:D,2,0)&amp;" "&amp;H6973,VLOOKUP(E6973,MAPEO!C:D,2,0))</f>
        <v>J´s Baby Oil</v>
      </c>
      <c r="N6973" t="str">
        <f>VLOOKUP(F6973,MD!A:B,2,0)</f>
        <v>YTD 2016</v>
      </c>
    </row>
    <row r="6974" spans="1:14">
      <c r="A6974" t="s">
        <v>133</v>
      </c>
      <c r="B6974" t="s">
        <v>1</v>
      </c>
      <c r="C6974" t="s">
        <v>189</v>
      </c>
      <c r="D6974" t="s">
        <v>395</v>
      </c>
      <c r="E6974" t="s">
        <v>587</v>
      </c>
      <c r="F6974" t="s">
        <v>122</v>
      </c>
      <c r="G6974" s="3">
        <v>819.29</v>
      </c>
      <c r="H6974" s="3" t="str">
        <f>VLOOKUP($A6974&amp;$C6974&amp;$B6974,Mapping!$C:$G,3,0)</f>
        <v>Mass</v>
      </c>
      <c r="I6974" t="str">
        <f>VLOOKUP($A6974&amp;$C6974&amp;$B6974,Mapping!$C:$G,4,0)</f>
        <v>JOHNSON'S BABY</v>
      </c>
      <c r="J6974" t="str">
        <f t="shared" si="110"/>
        <v>OIL</v>
      </c>
      <c r="K6974" t="str">
        <f>VLOOKUP($A6974&amp;$C6974&amp;$B6974,Mapping!$C:$G,5,0)</f>
        <v>Baby Care</v>
      </c>
      <c r="L6974" t="str">
        <f>VLOOKUP(J6974&amp;H6974,Mapping!J:K,2,0)</f>
        <v>Baby Oil</v>
      </c>
      <c r="M6974" t="str">
        <f>IF(OR(I6974="PIZ BUIN",I6974="LISTERINE"),VLOOKUP(E6974,MAPEO!C:D,2,0)&amp;" "&amp;H6974,VLOOKUP(E6974,MAPEO!C:D,2,0))</f>
        <v>J´s Baby Oil</v>
      </c>
      <c r="N6974" t="str">
        <f>VLOOKUP(F6974,MD!A:B,2,0)</f>
        <v>YTD 2016</v>
      </c>
    </row>
    <row r="6975" spans="1:14">
      <c r="A6975" t="s">
        <v>133</v>
      </c>
      <c r="B6975" t="s">
        <v>1</v>
      </c>
      <c r="C6975" t="s">
        <v>189</v>
      </c>
      <c r="D6975" t="s">
        <v>395</v>
      </c>
      <c r="E6975" t="s">
        <v>588</v>
      </c>
      <c r="F6975" t="s">
        <v>122</v>
      </c>
      <c r="G6975" s="3">
        <v>16453.509999999998</v>
      </c>
      <c r="H6975" s="3" t="str">
        <f>VLOOKUP($A6975&amp;$C6975&amp;$B6975,Mapping!$C:$G,3,0)</f>
        <v>Mass</v>
      </c>
      <c r="I6975" t="str">
        <f>VLOOKUP($A6975&amp;$C6975&amp;$B6975,Mapping!$C:$G,4,0)</f>
        <v>JOHNSON'S BABY</v>
      </c>
      <c r="J6975" t="str">
        <f t="shared" si="110"/>
        <v>OIL</v>
      </c>
      <c r="K6975" t="str">
        <f>VLOOKUP($A6975&amp;$C6975&amp;$B6975,Mapping!$C:$G,5,0)</f>
        <v>Baby Care</v>
      </c>
      <c r="L6975" t="str">
        <f>VLOOKUP(J6975&amp;H6975,Mapping!J:K,2,0)</f>
        <v>Baby Oil</v>
      </c>
      <c r="M6975" t="str">
        <f>IF(OR(I6975="PIZ BUIN",I6975="LISTERINE"),VLOOKUP(E6975,MAPEO!C:D,2,0)&amp;" "&amp;H6975,VLOOKUP(E6975,MAPEO!C:D,2,0))</f>
        <v>J´s Baby Oil</v>
      </c>
      <c r="N6975" t="str">
        <f>VLOOKUP(F6975,MD!A:B,2,0)</f>
        <v>YTD 2016</v>
      </c>
    </row>
    <row r="6976" spans="1:14">
      <c r="A6976" t="s">
        <v>133</v>
      </c>
      <c r="B6976" t="s">
        <v>1</v>
      </c>
      <c r="C6976" t="s">
        <v>189</v>
      </c>
      <c r="D6976" t="s">
        <v>395</v>
      </c>
      <c r="E6976" t="s">
        <v>589</v>
      </c>
      <c r="F6976" t="s">
        <v>122</v>
      </c>
      <c r="G6976" s="3">
        <v>171030</v>
      </c>
      <c r="H6976" s="3" t="str">
        <f>VLOOKUP($A6976&amp;$C6976&amp;$B6976,Mapping!$C:$G,3,0)</f>
        <v>Mass</v>
      </c>
      <c r="I6976" t="str">
        <f>VLOOKUP($A6976&amp;$C6976&amp;$B6976,Mapping!$C:$G,4,0)</f>
        <v>JOHNSON'S BABY</v>
      </c>
      <c r="J6976" t="str">
        <f t="shared" si="110"/>
        <v>OIL</v>
      </c>
      <c r="K6976" t="str">
        <f>VLOOKUP($A6976&amp;$C6976&amp;$B6976,Mapping!$C:$G,5,0)</f>
        <v>Baby Care</v>
      </c>
      <c r="L6976" t="str">
        <f>VLOOKUP(J6976&amp;H6976,Mapping!J:K,2,0)</f>
        <v>Baby Oil</v>
      </c>
      <c r="M6976" t="str">
        <f>IF(OR(I6976="PIZ BUIN",I6976="LISTERINE"),VLOOKUP(E6976,MAPEO!C:D,2,0)&amp;" "&amp;H6976,VLOOKUP(E6976,MAPEO!C:D,2,0))</f>
        <v>J´s Baby Oil</v>
      </c>
      <c r="N6976" t="str">
        <f>VLOOKUP(F6976,MD!A:B,2,0)</f>
        <v>YTD 2016</v>
      </c>
    </row>
    <row r="6977" spans="1:14">
      <c r="A6977" t="s">
        <v>133</v>
      </c>
      <c r="B6977" t="s">
        <v>1</v>
      </c>
      <c r="C6977" t="s">
        <v>189</v>
      </c>
      <c r="D6977" t="s">
        <v>395</v>
      </c>
      <c r="E6977" t="s">
        <v>590</v>
      </c>
      <c r="F6977" t="s">
        <v>122</v>
      </c>
      <c r="G6977" s="3">
        <v>1251.29</v>
      </c>
      <c r="H6977" s="3" t="str">
        <f>VLOOKUP($A6977&amp;$C6977&amp;$B6977,Mapping!$C:$G,3,0)</f>
        <v>Mass</v>
      </c>
      <c r="I6977" t="str">
        <f>VLOOKUP($A6977&amp;$C6977&amp;$B6977,Mapping!$C:$G,4,0)</f>
        <v>JOHNSON'S BABY</v>
      </c>
      <c r="J6977" t="str">
        <f t="shared" si="110"/>
        <v>OIL</v>
      </c>
      <c r="K6977" t="str">
        <f>VLOOKUP($A6977&amp;$C6977&amp;$B6977,Mapping!$C:$G,5,0)</f>
        <v>Baby Care</v>
      </c>
      <c r="L6977" t="str">
        <f>VLOOKUP(J6977&amp;H6977,Mapping!J:K,2,0)</f>
        <v>Baby Oil</v>
      </c>
      <c r="M6977" t="str">
        <f>IF(OR(I6977="PIZ BUIN",I6977="LISTERINE"),VLOOKUP(E6977,MAPEO!C:D,2,0)&amp;" "&amp;H6977,VLOOKUP(E6977,MAPEO!C:D,2,0))</f>
        <v>J´s Baby Oil</v>
      </c>
      <c r="N6977" t="str">
        <f>VLOOKUP(F6977,MD!A:B,2,0)</f>
        <v>YTD 2016</v>
      </c>
    </row>
    <row r="6978" spans="1:14">
      <c r="A6978" t="s">
        <v>133</v>
      </c>
      <c r="B6978" t="s">
        <v>1</v>
      </c>
      <c r="C6978" t="s">
        <v>189</v>
      </c>
      <c r="D6978" t="s">
        <v>396</v>
      </c>
      <c r="E6978" t="s">
        <v>591</v>
      </c>
      <c r="F6978" t="s">
        <v>122</v>
      </c>
      <c r="G6978" s="3">
        <v>25830.21</v>
      </c>
      <c r="H6978" s="3" t="str">
        <f>VLOOKUP($A6978&amp;$C6978&amp;$B6978,Mapping!$C:$G,3,0)</f>
        <v>Mass</v>
      </c>
      <c r="I6978" t="str">
        <f>VLOOKUP($A6978&amp;$C6978&amp;$B6978,Mapping!$C:$G,4,0)</f>
        <v>JOHNSON'S BABY</v>
      </c>
      <c r="J6978" t="str">
        <f t="shared" si="110"/>
        <v>SOFTLOTION</v>
      </c>
      <c r="K6978" t="str">
        <f>VLOOKUP($A6978&amp;$C6978&amp;$B6978,Mapping!$C:$G,5,0)</f>
        <v>Baby Care</v>
      </c>
      <c r="L6978" t="str">
        <f>VLOOKUP(J6978&amp;H6978,Mapping!J:K,2,0)</f>
        <v>Baby body milk</v>
      </c>
      <c r="M6978" t="str">
        <f>IF(OR(I6978="PIZ BUIN",I6978="LISTERINE"),VLOOKUP(E6978,MAPEO!C:D,2,0)&amp;" "&amp;H6978,VLOOKUP(E6978,MAPEO!C:D,2,0))</f>
        <v>J´s Baby Milk &amp; Lotions</v>
      </c>
      <c r="N6978" t="str">
        <f>VLOOKUP(F6978,MD!A:B,2,0)</f>
        <v>YTD 2016</v>
      </c>
    </row>
    <row r="6979" spans="1:14">
      <c r="A6979" t="s">
        <v>133</v>
      </c>
      <c r="B6979" t="s">
        <v>1</v>
      </c>
      <c r="C6979" t="s">
        <v>189</v>
      </c>
      <c r="D6979" t="s">
        <v>396</v>
      </c>
      <c r="E6979" t="s">
        <v>396</v>
      </c>
      <c r="F6979" t="s">
        <v>122</v>
      </c>
      <c r="G6979" s="3">
        <v>4612.1499999999996</v>
      </c>
      <c r="H6979" s="3" t="str">
        <f>VLOOKUP($A6979&amp;$C6979&amp;$B6979,Mapping!$C:$G,3,0)</f>
        <v>Mass</v>
      </c>
      <c r="I6979" t="str">
        <f>VLOOKUP($A6979&amp;$C6979&amp;$B6979,Mapping!$C:$G,4,0)</f>
        <v>JOHNSON'S BABY</v>
      </c>
      <c r="J6979" t="str">
        <f t="shared" si="110"/>
        <v>SOFTLOTION</v>
      </c>
      <c r="K6979" t="str">
        <f>VLOOKUP($A6979&amp;$C6979&amp;$B6979,Mapping!$C:$G,5,0)</f>
        <v>Baby Care</v>
      </c>
      <c r="L6979" t="str">
        <f>VLOOKUP(J6979&amp;H6979,Mapping!J:K,2,0)</f>
        <v>Baby body milk</v>
      </c>
      <c r="M6979" t="str">
        <f>IF(OR(I6979="PIZ BUIN",I6979="LISTERINE"),VLOOKUP(E6979,MAPEO!C:D,2,0)&amp;" "&amp;H6979,VLOOKUP(E6979,MAPEO!C:D,2,0))</f>
        <v>J´s Baby Milk &amp; Lotions</v>
      </c>
      <c r="N6979" t="str">
        <f>VLOOKUP(F6979,MD!A:B,2,0)</f>
        <v>YTD 2016</v>
      </c>
    </row>
    <row r="6980" spans="1:14">
      <c r="A6980" t="s">
        <v>133</v>
      </c>
      <c r="B6980" t="s">
        <v>1</v>
      </c>
      <c r="C6980" t="s">
        <v>189</v>
      </c>
      <c r="D6980" t="s">
        <v>396</v>
      </c>
      <c r="E6980" t="s">
        <v>592</v>
      </c>
      <c r="F6980" t="s">
        <v>122</v>
      </c>
      <c r="G6980" s="3">
        <v>23165.88</v>
      </c>
      <c r="H6980" s="3" t="str">
        <f>VLOOKUP($A6980&amp;$C6980&amp;$B6980,Mapping!$C:$G,3,0)</f>
        <v>Mass</v>
      </c>
      <c r="I6980" t="str">
        <f>VLOOKUP($A6980&amp;$C6980&amp;$B6980,Mapping!$C:$G,4,0)</f>
        <v>JOHNSON'S BABY</v>
      </c>
      <c r="J6980" t="str">
        <f t="shared" si="110"/>
        <v>SOFTLOTION</v>
      </c>
      <c r="K6980" t="str">
        <f>VLOOKUP($A6980&amp;$C6980&amp;$B6980,Mapping!$C:$G,5,0)</f>
        <v>Baby Care</v>
      </c>
      <c r="L6980" t="str">
        <f>VLOOKUP(J6980&amp;H6980,Mapping!J:K,2,0)</f>
        <v>Baby body milk</v>
      </c>
      <c r="M6980" t="str">
        <f>IF(OR(I6980="PIZ BUIN",I6980="LISTERINE"),VLOOKUP(E6980,MAPEO!C:D,2,0)&amp;" "&amp;H6980,VLOOKUP(E6980,MAPEO!C:D,2,0))</f>
        <v>J´s Baby Milk &amp; Lotions</v>
      </c>
      <c r="N6980" t="str">
        <f>VLOOKUP(F6980,MD!A:B,2,0)</f>
        <v>YTD 2016</v>
      </c>
    </row>
    <row r="6981" spans="1:14">
      <c r="A6981" t="s">
        <v>133</v>
      </c>
      <c r="B6981" t="s">
        <v>1</v>
      </c>
      <c r="C6981" t="s">
        <v>189</v>
      </c>
      <c r="D6981" t="s">
        <v>397</v>
      </c>
      <c r="E6981" t="s">
        <v>597</v>
      </c>
      <c r="F6981" t="s">
        <v>122</v>
      </c>
      <c r="G6981" s="3">
        <v>203750.42</v>
      </c>
      <c r="H6981" s="3" t="str">
        <f>VLOOKUP($A6981&amp;$C6981&amp;$B6981,Mapping!$C:$G,3,0)</f>
        <v>Mass</v>
      </c>
      <c r="I6981" t="str">
        <f>VLOOKUP($A6981&amp;$C6981&amp;$B6981,Mapping!$C:$G,4,0)</f>
        <v>JOHNSON'S BABY</v>
      </c>
      <c r="J6981" t="str">
        <f t="shared" si="110"/>
        <v>WIPES</v>
      </c>
      <c r="K6981" t="str">
        <f>VLOOKUP($A6981&amp;$C6981&amp;$B6981,Mapping!$C:$G,5,0)</f>
        <v>Baby Care</v>
      </c>
      <c r="L6981" t="str">
        <f>VLOOKUP(J6981&amp;H6981,Mapping!J:K,2,0)</f>
        <v>Wipes</v>
      </c>
      <c r="M6981" t="str">
        <f>IF(OR(I6981="PIZ BUIN",I6981="LISTERINE"),VLOOKUP(E6981,MAPEO!C:D,2,0)&amp;" "&amp;H6981,VLOOKUP(E6981,MAPEO!C:D,2,0))</f>
        <v>J´s Baby Wipes</v>
      </c>
      <c r="N6981" t="str">
        <f>VLOOKUP(F6981,MD!A:B,2,0)</f>
        <v>YTD 2016</v>
      </c>
    </row>
    <row r="6982" spans="1:14">
      <c r="A6982" t="s">
        <v>133</v>
      </c>
      <c r="B6982" t="s">
        <v>1</v>
      </c>
      <c r="C6982" t="s">
        <v>73</v>
      </c>
      <c r="D6982" t="s">
        <v>399</v>
      </c>
      <c r="E6982" t="s">
        <v>399</v>
      </c>
      <c r="F6982" t="s">
        <v>122</v>
      </c>
      <c r="G6982" s="3">
        <v>283651.89</v>
      </c>
      <c r="H6982" s="3" t="str">
        <f>VLOOKUP($A6982&amp;$C6982&amp;$B6982,Mapping!$C:$G,3,0)</f>
        <v>Mass</v>
      </c>
      <c r="I6982" t="str">
        <f>VLOOKUP($A6982&amp;$C6982&amp;$B6982,Mapping!$C:$G,4,0)</f>
        <v>Le Petit Marseillais</v>
      </c>
      <c r="J6982" t="str">
        <f t="shared" si="110"/>
        <v>LPM GEL</v>
      </c>
      <c r="K6982" t="str">
        <f>VLOOKUP($A6982&amp;$C6982&amp;$B6982,Mapping!$C:$G,5,0)</f>
        <v>Adult Skin Care</v>
      </c>
      <c r="L6982" t="str">
        <f>VLOOKUP(J6982&amp;H6982,Mapping!J:K,2,0)</f>
        <v>Petit Marseillais Body</v>
      </c>
      <c r="M6982" t="str">
        <f>IF(OR(I6982="PIZ BUIN",I6982="LISTERINE"),VLOOKUP(E6982,MAPEO!C:D,2,0)&amp;" "&amp;H6982,VLOOKUP(E6982,MAPEO!C:D,2,0))</f>
        <v>LPM Body Cleansing</v>
      </c>
      <c r="N6982" t="str">
        <f>VLOOKUP(F6982,MD!A:B,2,0)</f>
        <v>YTD 2016</v>
      </c>
    </row>
    <row r="6983" spans="1:14">
      <c r="A6983" t="s">
        <v>133</v>
      </c>
      <c r="B6983" t="s">
        <v>1</v>
      </c>
      <c r="C6983" t="s">
        <v>73</v>
      </c>
      <c r="D6983" t="s">
        <v>400</v>
      </c>
      <c r="E6983" t="s">
        <v>605</v>
      </c>
      <c r="F6983" t="s">
        <v>122</v>
      </c>
      <c r="G6983" s="3">
        <v>11737.84</v>
      </c>
      <c r="H6983" s="3" t="str">
        <f>VLOOKUP($A6983&amp;$C6983&amp;$B6983,Mapping!$C:$G,3,0)</f>
        <v>Mass</v>
      </c>
      <c r="I6983" t="str">
        <f>VLOOKUP($A6983&amp;$C6983&amp;$B6983,Mapping!$C:$G,4,0)</f>
        <v>Le Petit Marseillais</v>
      </c>
      <c r="J6983" t="str">
        <f t="shared" si="110"/>
        <v>LPM HAIR CARE</v>
      </c>
      <c r="K6983" t="str">
        <f>VLOOKUP($A6983&amp;$C6983&amp;$B6983,Mapping!$C:$G,5,0)</f>
        <v>Adult Skin Care</v>
      </c>
      <c r="L6983" t="str">
        <f>VLOOKUP(J6983&amp;H6983,Mapping!J:K,2,0)</f>
        <v>Petit Marseillais Hair</v>
      </c>
      <c r="M6983" t="str">
        <f>IF(OR(I6983="PIZ BUIN",I6983="LISTERINE"),VLOOKUP(E6983,MAPEO!C:D,2,0)&amp;" "&amp;H6983,VLOOKUP(E6983,MAPEO!C:D,2,0))</f>
        <v>LPM Conditioners</v>
      </c>
      <c r="N6983" t="str">
        <f>VLOOKUP(F6983,MD!A:B,2,0)</f>
        <v>YTD 2016</v>
      </c>
    </row>
    <row r="6984" spans="1:14">
      <c r="A6984" t="s">
        <v>133</v>
      </c>
      <c r="B6984" t="s">
        <v>1</v>
      </c>
      <c r="C6984" t="s">
        <v>73</v>
      </c>
      <c r="D6984" t="s">
        <v>400</v>
      </c>
      <c r="E6984" t="s">
        <v>607</v>
      </c>
      <c r="F6984" t="s">
        <v>122</v>
      </c>
      <c r="G6984" s="3">
        <v>14028.24</v>
      </c>
      <c r="H6984" s="3" t="str">
        <f>VLOOKUP($A6984&amp;$C6984&amp;$B6984,Mapping!$C:$G,3,0)</f>
        <v>Mass</v>
      </c>
      <c r="I6984" t="str">
        <f>VLOOKUP($A6984&amp;$C6984&amp;$B6984,Mapping!$C:$G,4,0)</f>
        <v>Le Petit Marseillais</v>
      </c>
      <c r="J6984" t="str">
        <f t="shared" si="110"/>
        <v>LPM HAIR CARE</v>
      </c>
      <c r="K6984" t="str">
        <f>VLOOKUP($A6984&amp;$C6984&amp;$B6984,Mapping!$C:$G,5,0)</f>
        <v>Adult Skin Care</v>
      </c>
      <c r="L6984" t="str">
        <f>VLOOKUP(J6984&amp;H6984,Mapping!J:K,2,0)</f>
        <v>Petit Marseillais Hair</v>
      </c>
      <c r="M6984" t="str">
        <f>IF(OR(I6984="PIZ BUIN",I6984="LISTERINE"),VLOOKUP(E6984,MAPEO!C:D,2,0)&amp;" "&amp;H6984,VLOOKUP(E6984,MAPEO!C:D,2,0))</f>
        <v>LPM Conditioners</v>
      </c>
      <c r="N6984" t="str">
        <f>VLOOKUP(F6984,MD!A:B,2,0)</f>
        <v>YTD 2016</v>
      </c>
    </row>
    <row r="6985" spans="1:14">
      <c r="A6985" t="s">
        <v>133</v>
      </c>
      <c r="B6985" t="s">
        <v>1</v>
      </c>
      <c r="C6985" t="s">
        <v>73</v>
      </c>
      <c r="D6985" t="s">
        <v>400</v>
      </c>
      <c r="E6985" t="s">
        <v>608</v>
      </c>
      <c r="F6985" t="s">
        <v>122</v>
      </c>
      <c r="G6985" s="3">
        <v>57272.55</v>
      </c>
      <c r="H6985" s="3" t="str">
        <f>VLOOKUP($A6985&amp;$C6985&amp;$B6985,Mapping!$C:$G,3,0)</f>
        <v>Mass</v>
      </c>
      <c r="I6985" t="str">
        <f>VLOOKUP($A6985&amp;$C6985&amp;$B6985,Mapping!$C:$G,4,0)</f>
        <v>Le Petit Marseillais</v>
      </c>
      <c r="J6985" t="str">
        <f t="shared" si="110"/>
        <v>LPM HAIR CARE</v>
      </c>
      <c r="K6985" t="str">
        <f>VLOOKUP($A6985&amp;$C6985&amp;$B6985,Mapping!$C:$G,5,0)</f>
        <v>Adult Skin Care</v>
      </c>
      <c r="L6985" t="str">
        <f>VLOOKUP(J6985&amp;H6985,Mapping!J:K,2,0)</f>
        <v>Petit Marseillais Hair</v>
      </c>
      <c r="M6985" t="str">
        <f>IF(OR(I6985="PIZ BUIN",I6985="LISTERINE"),VLOOKUP(E6985,MAPEO!C:D,2,0)&amp;" "&amp;H6985,VLOOKUP(E6985,MAPEO!C:D,2,0))</f>
        <v>LPM Shampoo  (Only Adult)</v>
      </c>
      <c r="N6985" t="str">
        <f>VLOOKUP(F6985,MD!A:B,2,0)</f>
        <v>YTD 2016</v>
      </c>
    </row>
    <row r="6986" spans="1:14">
      <c r="A6986" t="s">
        <v>133</v>
      </c>
      <c r="B6986" t="s">
        <v>1</v>
      </c>
      <c r="C6986" t="s">
        <v>73</v>
      </c>
      <c r="D6986" t="s">
        <v>402</v>
      </c>
      <c r="E6986" t="s">
        <v>609</v>
      </c>
      <c r="F6986" t="s">
        <v>122</v>
      </c>
      <c r="G6986" s="3">
        <v>3319.82</v>
      </c>
      <c r="H6986" s="3" t="str">
        <f>VLOOKUP($A6986&amp;$C6986&amp;$B6986,Mapping!$C:$G,3,0)</f>
        <v>Mass</v>
      </c>
      <c r="I6986" t="str">
        <f>VLOOKUP($A6986&amp;$C6986&amp;$B6986,Mapping!$C:$G,4,0)</f>
        <v>Le Petit Marseillais</v>
      </c>
      <c r="J6986" t="str">
        <f t="shared" si="110"/>
        <v>LPM MOISTURIZER</v>
      </c>
      <c r="K6986" t="str">
        <f>VLOOKUP($A6986&amp;$C6986&amp;$B6986,Mapping!$C:$G,5,0)</f>
        <v>Adult Skin Care</v>
      </c>
      <c r="L6986" t="str">
        <f>VLOOKUP(J6986&amp;H6986,Mapping!J:K,2,0)</f>
        <v>Petit Marseillais Body Moisturizers</v>
      </c>
      <c r="M6986" t="str">
        <f>IF(OR(I6986="PIZ BUIN",I6986="LISTERINE"),VLOOKUP(E6986,MAPEO!C:D,2,0)&amp;" "&amp;H6986,VLOOKUP(E6986,MAPEO!C:D,2,0))</f>
        <v>LPM Hands</v>
      </c>
      <c r="N6986" t="str">
        <f>VLOOKUP(F6986,MD!A:B,2,0)</f>
        <v>YTD 2016</v>
      </c>
    </row>
    <row r="6987" spans="1:14">
      <c r="A6987" t="s">
        <v>133</v>
      </c>
      <c r="B6987" t="s">
        <v>1</v>
      </c>
      <c r="C6987" t="s">
        <v>73</v>
      </c>
      <c r="D6987" t="s">
        <v>402</v>
      </c>
      <c r="E6987" t="s">
        <v>610</v>
      </c>
      <c r="F6987" t="s">
        <v>122</v>
      </c>
      <c r="G6987" s="3">
        <v>47739.37</v>
      </c>
      <c r="H6987" s="3" t="str">
        <f>VLOOKUP($A6987&amp;$C6987&amp;$B6987,Mapping!$C:$G,3,0)</f>
        <v>Mass</v>
      </c>
      <c r="I6987" t="str">
        <f>VLOOKUP($A6987&amp;$C6987&amp;$B6987,Mapping!$C:$G,4,0)</f>
        <v>Le Petit Marseillais</v>
      </c>
      <c r="J6987" t="str">
        <f t="shared" si="110"/>
        <v>LPM MOISTURIZER</v>
      </c>
      <c r="K6987" t="str">
        <f>VLOOKUP($A6987&amp;$C6987&amp;$B6987,Mapping!$C:$G,5,0)</f>
        <v>Adult Skin Care</v>
      </c>
      <c r="L6987" t="str">
        <f>VLOOKUP(J6987&amp;H6987,Mapping!J:K,2,0)</f>
        <v>Petit Marseillais Body Moisturizers</v>
      </c>
      <c r="M6987" t="str">
        <f>IF(OR(I6987="PIZ BUIN",I6987="LISTERINE"),VLOOKUP(E6987,MAPEO!C:D,2,0)&amp;" "&amp;H6987,VLOOKUP(E6987,MAPEO!C:D,2,0))</f>
        <v>LPM Adult Body</v>
      </c>
      <c r="N6987" t="str">
        <f>VLOOKUP(F6987,MD!A:B,2,0)</f>
        <v>YTD 2016</v>
      </c>
    </row>
    <row r="6988" spans="1:14">
      <c r="A6988" t="s">
        <v>133</v>
      </c>
      <c r="B6988" t="s">
        <v>1</v>
      </c>
      <c r="C6988" t="s">
        <v>207</v>
      </c>
      <c r="D6988" t="s">
        <v>207</v>
      </c>
      <c r="E6988" t="s">
        <v>612</v>
      </c>
      <c r="F6988" t="s">
        <v>122</v>
      </c>
      <c r="G6988" s="3">
        <v>-66.930000000000007</v>
      </c>
      <c r="H6988" s="3" t="str">
        <f>VLOOKUP($A6988&amp;$C6988&amp;$B6988,Mapping!$C:$G,3,0)</f>
        <v>Mass</v>
      </c>
      <c r="I6988" t="str">
        <f>VLOOKUP($A6988&amp;$C6988&amp;$B6988,Mapping!$C:$G,4,0)</f>
        <v>LISTERINE</v>
      </c>
      <c r="J6988" t="str">
        <f t="shared" si="110"/>
        <v>LISTERINE</v>
      </c>
      <c r="K6988" t="str">
        <f>VLOOKUP($A6988&amp;$C6988&amp;$B6988,Mapping!$C:$G,5,0)</f>
        <v>Oral &amp; Topical</v>
      </c>
      <c r="L6988" t="str">
        <f>VLOOKUP(J6988&amp;H6988,Mapping!J:K,2,0)</f>
        <v>Listerine</v>
      </c>
      <c r="M6988" t="str">
        <f>IF(OR(I6988="PIZ BUIN",I6988="LISTERINE"),VLOOKUP(E6988,MAPEO!C:D,2,0)&amp;" "&amp;H6988,VLOOKUP(E6988,MAPEO!C:D,2,0))</f>
        <v>Listerine Mass</v>
      </c>
      <c r="N6988" t="str">
        <f>VLOOKUP(F6988,MD!A:B,2,0)</f>
        <v>YTD 2016</v>
      </c>
    </row>
    <row r="6989" spans="1:14">
      <c r="A6989" t="s">
        <v>133</v>
      </c>
      <c r="B6989" t="s">
        <v>1</v>
      </c>
      <c r="C6989" t="s">
        <v>207</v>
      </c>
      <c r="D6989" t="s">
        <v>207</v>
      </c>
      <c r="E6989" t="s">
        <v>613</v>
      </c>
      <c r="F6989" t="s">
        <v>122</v>
      </c>
      <c r="G6989" s="3">
        <v>178391.14</v>
      </c>
      <c r="H6989" s="3" t="str">
        <f>VLOOKUP($A6989&amp;$C6989&amp;$B6989,Mapping!$C:$G,3,0)</f>
        <v>Mass</v>
      </c>
      <c r="I6989" t="str">
        <f>VLOOKUP($A6989&amp;$C6989&amp;$B6989,Mapping!$C:$G,4,0)</f>
        <v>LISTERINE</v>
      </c>
      <c r="J6989" t="str">
        <f t="shared" si="110"/>
        <v>LISTERINE</v>
      </c>
      <c r="K6989" t="str">
        <f>VLOOKUP($A6989&amp;$C6989&amp;$B6989,Mapping!$C:$G,5,0)</f>
        <v>Oral &amp; Topical</v>
      </c>
      <c r="L6989" t="str">
        <f>VLOOKUP(J6989&amp;H6989,Mapping!J:K,2,0)</f>
        <v>Listerine</v>
      </c>
      <c r="M6989" t="str">
        <f>IF(OR(I6989="PIZ BUIN",I6989="LISTERINE"),VLOOKUP(E6989,MAPEO!C:D,2,0)&amp;" "&amp;H6989,VLOOKUP(E6989,MAPEO!C:D,2,0))</f>
        <v>Listerine Mass</v>
      </c>
      <c r="N6989" t="str">
        <f>VLOOKUP(F6989,MD!A:B,2,0)</f>
        <v>YTD 2016</v>
      </c>
    </row>
    <row r="6990" spans="1:14">
      <c r="A6990" t="s">
        <v>133</v>
      </c>
      <c r="B6990" t="s">
        <v>1</v>
      </c>
      <c r="C6990" t="s">
        <v>207</v>
      </c>
      <c r="D6990" t="s">
        <v>207</v>
      </c>
      <c r="E6990" t="s">
        <v>614</v>
      </c>
      <c r="F6990" t="s">
        <v>122</v>
      </c>
      <c r="G6990" s="3">
        <v>364600.11</v>
      </c>
      <c r="H6990" s="3" t="str">
        <f>VLOOKUP($A6990&amp;$C6990&amp;$B6990,Mapping!$C:$G,3,0)</f>
        <v>Mass</v>
      </c>
      <c r="I6990" t="str">
        <f>VLOOKUP($A6990&amp;$C6990&amp;$B6990,Mapping!$C:$G,4,0)</f>
        <v>LISTERINE</v>
      </c>
      <c r="J6990" t="str">
        <f t="shared" si="110"/>
        <v>LISTERINE</v>
      </c>
      <c r="K6990" t="str">
        <f>VLOOKUP($A6990&amp;$C6990&amp;$B6990,Mapping!$C:$G,5,0)</f>
        <v>Oral &amp; Topical</v>
      </c>
      <c r="L6990" t="str">
        <f>VLOOKUP(J6990&amp;H6990,Mapping!J:K,2,0)</f>
        <v>Listerine</v>
      </c>
      <c r="M6990" t="str">
        <f>IF(OR(I6990="PIZ BUIN",I6990="LISTERINE"),VLOOKUP(E6990,MAPEO!C:D,2,0)&amp;" "&amp;H6990,VLOOKUP(E6990,MAPEO!C:D,2,0))</f>
        <v>Listerine Mass</v>
      </c>
      <c r="N6990" t="str">
        <f>VLOOKUP(F6990,MD!A:B,2,0)</f>
        <v>YTD 2016</v>
      </c>
    </row>
    <row r="6991" spans="1:14">
      <c r="A6991" t="s">
        <v>133</v>
      </c>
      <c r="B6991" t="s">
        <v>1</v>
      </c>
      <c r="C6991" t="s">
        <v>207</v>
      </c>
      <c r="D6991" t="s">
        <v>207</v>
      </c>
      <c r="E6991" t="s">
        <v>615</v>
      </c>
      <c r="F6991" t="s">
        <v>122</v>
      </c>
      <c r="G6991" s="3">
        <v>2637.46</v>
      </c>
      <c r="H6991" s="3" t="str">
        <f>VLOOKUP($A6991&amp;$C6991&amp;$B6991,Mapping!$C:$G,3,0)</f>
        <v>Mass</v>
      </c>
      <c r="I6991" t="str">
        <f>VLOOKUP($A6991&amp;$C6991&amp;$B6991,Mapping!$C:$G,4,0)</f>
        <v>LISTERINE</v>
      </c>
      <c r="J6991" t="str">
        <f t="shared" si="110"/>
        <v>LISTERINE</v>
      </c>
      <c r="K6991" t="str">
        <f>VLOOKUP($A6991&amp;$C6991&amp;$B6991,Mapping!$C:$G,5,0)</f>
        <v>Oral &amp; Topical</v>
      </c>
      <c r="L6991" t="str">
        <f>VLOOKUP(J6991&amp;H6991,Mapping!J:K,2,0)</f>
        <v>Listerine</v>
      </c>
      <c r="M6991" t="str">
        <f>IF(OR(I6991="PIZ BUIN",I6991="LISTERINE"),VLOOKUP(E6991,MAPEO!C:D,2,0)&amp;" "&amp;H6991,VLOOKUP(E6991,MAPEO!C:D,2,0))</f>
        <v>Listerine Mass</v>
      </c>
      <c r="N6991" t="str">
        <f>VLOOKUP(F6991,MD!A:B,2,0)</f>
        <v>YTD 2016</v>
      </c>
    </row>
    <row r="6992" spans="1:14">
      <c r="A6992" t="s">
        <v>133</v>
      </c>
      <c r="B6992" t="s">
        <v>1</v>
      </c>
      <c r="C6992" t="s">
        <v>207</v>
      </c>
      <c r="D6992" t="s">
        <v>207</v>
      </c>
      <c r="E6992" t="s">
        <v>616</v>
      </c>
      <c r="F6992" t="s">
        <v>122</v>
      </c>
      <c r="G6992" s="3">
        <v>111389.8</v>
      </c>
      <c r="H6992" s="3" t="str">
        <f>VLOOKUP($A6992&amp;$C6992&amp;$B6992,Mapping!$C:$G,3,0)</f>
        <v>Mass</v>
      </c>
      <c r="I6992" t="str">
        <f>VLOOKUP($A6992&amp;$C6992&amp;$B6992,Mapping!$C:$G,4,0)</f>
        <v>LISTERINE</v>
      </c>
      <c r="J6992" t="str">
        <f t="shared" si="110"/>
        <v>LISTERINE</v>
      </c>
      <c r="K6992" t="str">
        <f>VLOOKUP($A6992&amp;$C6992&amp;$B6992,Mapping!$C:$G,5,0)</f>
        <v>Oral &amp; Topical</v>
      </c>
      <c r="L6992" t="str">
        <f>VLOOKUP(J6992&amp;H6992,Mapping!J:K,2,0)</f>
        <v>Listerine</v>
      </c>
      <c r="M6992" t="str">
        <f>IF(OR(I6992="PIZ BUIN",I6992="LISTERINE"),VLOOKUP(E6992,MAPEO!C:D,2,0)&amp;" "&amp;H6992,VLOOKUP(E6992,MAPEO!C:D,2,0))</f>
        <v>Listerine Mass</v>
      </c>
      <c r="N6992" t="str">
        <f>VLOOKUP(F6992,MD!A:B,2,0)</f>
        <v>YTD 2016</v>
      </c>
    </row>
    <row r="6993" spans="1:14">
      <c r="A6993" t="s">
        <v>133</v>
      </c>
      <c r="B6993" t="s">
        <v>1</v>
      </c>
      <c r="C6993" t="s">
        <v>207</v>
      </c>
      <c r="D6993" t="s">
        <v>207</v>
      </c>
      <c r="E6993" t="s">
        <v>617</v>
      </c>
      <c r="F6993" t="s">
        <v>122</v>
      </c>
      <c r="G6993" s="3">
        <v>350822.57</v>
      </c>
      <c r="H6993" s="3" t="str">
        <f>VLOOKUP($A6993&amp;$C6993&amp;$B6993,Mapping!$C:$G,3,0)</f>
        <v>Mass</v>
      </c>
      <c r="I6993" t="str">
        <f>VLOOKUP($A6993&amp;$C6993&amp;$B6993,Mapping!$C:$G,4,0)</f>
        <v>LISTERINE</v>
      </c>
      <c r="J6993" t="str">
        <f t="shared" si="110"/>
        <v>LISTERINE</v>
      </c>
      <c r="K6993" t="str">
        <f>VLOOKUP($A6993&amp;$C6993&amp;$B6993,Mapping!$C:$G,5,0)</f>
        <v>Oral &amp; Topical</v>
      </c>
      <c r="L6993" t="str">
        <f>VLOOKUP(J6993&amp;H6993,Mapping!J:K,2,0)</f>
        <v>Listerine</v>
      </c>
      <c r="M6993" t="str">
        <f>IF(OR(I6993="PIZ BUIN",I6993="LISTERINE"),VLOOKUP(E6993,MAPEO!C:D,2,0)&amp;" "&amp;H6993,VLOOKUP(E6993,MAPEO!C:D,2,0))</f>
        <v>Listerine Mass</v>
      </c>
      <c r="N6993" t="str">
        <f>VLOOKUP(F6993,MD!A:B,2,0)</f>
        <v>YTD 2016</v>
      </c>
    </row>
    <row r="6994" spans="1:14">
      <c r="A6994" t="s">
        <v>133</v>
      </c>
      <c r="B6994" t="s">
        <v>1</v>
      </c>
      <c r="C6994" t="s">
        <v>207</v>
      </c>
      <c r="D6994" t="s">
        <v>207</v>
      </c>
      <c r="E6994" t="s">
        <v>619</v>
      </c>
      <c r="F6994" t="s">
        <v>122</v>
      </c>
      <c r="G6994" s="3">
        <v>13228.38</v>
      </c>
      <c r="H6994" s="3" t="str">
        <f>VLOOKUP($A6994&amp;$C6994&amp;$B6994,Mapping!$C:$G,3,0)</f>
        <v>Mass</v>
      </c>
      <c r="I6994" t="str">
        <f>VLOOKUP($A6994&amp;$C6994&amp;$B6994,Mapping!$C:$G,4,0)</f>
        <v>LISTERINE</v>
      </c>
      <c r="J6994" t="str">
        <f t="shared" si="110"/>
        <v>LISTERINE</v>
      </c>
      <c r="K6994" t="str">
        <f>VLOOKUP($A6994&amp;$C6994&amp;$B6994,Mapping!$C:$G,5,0)</f>
        <v>Oral &amp; Topical</v>
      </c>
      <c r="L6994" t="str">
        <f>VLOOKUP(J6994&amp;H6994,Mapping!J:K,2,0)</f>
        <v>Listerine</v>
      </c>
      <c r="M6994" t="str">
        <f>IF(OR(I6994="PIZ BUIN",I6994="LISTERINE"),VLOOKUP(E6994,MAPEO!C:D,2,0)&amp;" "&amp;H6994,VLOOKUP(E6994,MAPEO!C:D,2,0))</f>
        <v>Listerine Mass</v>
      </c>
      <c r="N6994" t="str">
        <f>VLOOKUP(F6994,MD!A:B,2,0)</f>
        <v>YTD 2016</v>
      </c>
    </row>
    <row r="6995" spans="1:14">
      <c r="A6995" t="s">
        <v>133</v>
      </c>
      <c r="B6995" t="s">
        <v>1</v>
      </c>
      <c r="C6995" t="s">
        <v>207</v>
      </c>
      <c r="D6995" t="s">
        <v>207</v>
      </c>
      <c r="E6995" t="s">
        <v>620</v>
      </c>
      <c r="F6995" t="s">
        <v>122</v>
      </c>
      <c r="G6995" s="3">
        <v>2295.1999999999998</v>
      </c>
      <c r="H6995" s="3" t="str">
        <f>VLOOKUP($A6995&amp;$C6995&amp;$B6995,Mapping!$C:$G,3,0)</f>
        <v>Mass</v>
      </c>
      <c r="I6995" t="str">
        <f>VLOOKUP($A6995&amp;$C6995&amp;$B6995,Mapping!$C:$G,4,0)</f>
        <v>LISTERINE</v>
      </c>
      <c r="J6995" t="str">
        <f t="shared" si="110"/>
        <v>LISTERINE</v>
      </c>
      <c r="K6995" t="str">
        <f>VLOOKUP($A6995&amp;$C6995&amp;$B6995,Mapping!$C:$G,5,0)</f>
        <v>Oral &amp; Topical</v>
      </c>
      <c r="L6995" t="str">
        <f>VLOOKUP(J6995&amp;H6995,Mapping!J:K,2,0)</f>
        <v>Listerine</v>
      </c>
      <c r="M6995" t="str">
        <f>IF(OR(I6995="PIZ BUIN",I6995="LISTERINE"),VLOOKUP(E6995,MAPEO!C:D,2,0)&amp;" "&amp;H6995,VLOOKUP(E6995,MAPEO!C:D,2,0))</f>
        <v>Listerine Mass</v>
      </c>
      <c r="N6995" t="str">
        <f>VLOOKUP(F6995,MD!A:B,2,0)</f>
        <v>YTD 2016</v>
      </c>
    </row>
    <row r="6996" spans="1:14">
      <c r="A6996" t="s">
        <v>133</v>
      </c>
      <c r="B6996" t="s">
        <v>1</v>
      </c>
      <c r="C6996" t="s">
        <v>207</v>
      </c>
      <c r="D6996" t="s">
        <v>207</v>
      </c>
      <c r="E6996" t="s">
        <v>621</v>
      </c>
      <c r="F6996" t="s">
        <v>122</v>
      </c>
      <c r="G6996" s="3">
        <v>543433.43999999994</v>
      </c>
      <c r="H6996" s="3" t="str">
        <f>VLOOKUP($A6996&amp;$C6996&amp;$B6996,Mapping!$C:$G,3,0)</f>
        <v>Mass</v>
      </c>
      <c r="I6996" t="str">
        <f>VLOOKUP($A6996&amp;$C6996&amp;$B6996,Mapping!$C:$G,4,0)</f>
        <v>LISTERINE</v>
      </c>
      <c r="J6996" t="str">
        <f t="shared" si="110"/>
        <v>LISTERINE</v>
      </c>
      <c r="K6996" t="str">
        <f>VLOOKUP($A6996&amp;$C6996&amp;$B6996,Mapping!$C:$G,5,0)</f>
        <v>Oral &amp; Topical</v>
      </c>
      <c r="L6996" t="str">
        <f>VLOOKUP(J6996&amp;H6996,Mapping!J:K,2,0)</f>
        <v>Listerine</v>
      </c>
      <c r="M6996" t="str">
        <f>IF(OR(I6996="PIZ BUIN",I6996="LISTERINE"),VLOOKUP(E6996,MAPEO!C:D,2,0)&amp;" "&amp;H6996,VLOOKUP(E6996,MAPEO!C:D,2,0))</f>
        <v>Listerine Mass</v>
      </c>
      <c r="N6996" t="str">
        <f>VLOOKUP(F6996,MD!A:B,2,0)</f>
        <v>YTD 2016</v>
      </c>
    </row>
    <row r="6997" spans="1:14">
      <c r="A6997" t="s">
        <v>133</v>
      </c>
      <c r="B6997" t="s">
        <v>1</v>
      </c>
      <c r="C6997" t="s">
        <v>207</v>
      </c>
      <c r="D6997" t="s">
        <v>207</v>
      </c>
      <c r="E6997" t="s">
        <v>622</v>
      </c>
      <c r="F6997" t="s">
        <v>122</v>
      </c>
      <c r="G6997" s="3">
        <v>132298.35</v>
      </c>
      <c r="H6997" s="3" t="str">
        <f>VLOOKUP($A6997&amp;$C6997&amp;$B6997,Mapping!$C:$G,3,0)</f>
        <v>Mass</v>
      </c>
      <c r="I6997" t="str">
        <f>VLOOKUP($A6997&amp;$C6997&amp;$B6997,Mapping!$C:$G,4,0)</f>
        <v>LISTERINE</v>
      </c>
      <c r="J6997" t="str">
        <f t="shared" si="110"/>
        <v>LISTERINE</v>
      </c>
      <c r="K6997" t="str">
        <f>VLOOKUP($A6997&amp;$C6997&amp;$B6997,Mapping!$C:$G,5,0)</f>
        <v>Oral &amp; Topical</v>
      </c>
      <c r="L6997" t="str">
        <f>VLOOKUP(J6997&amp;H6997,Mapping!J:K,2,0)</f>
        <v>Listerine</v>
      </c>
      <c r="M6997" t="str">
        <f>IF(OR(I6997="PIZ BUIN",I6997="LISTERINE"),VLOOKUP(E6997,MAPEO!C:D,2,0)&amp;" "&amp;H6997,VLOOKUP(E6997,MAPEO!C:D,2,0))</f>
        <v>Listerine Mass</v>
      </c>
      <c r="N6997" t="str">
        <f>VLOOKUP(F6997,MD!A:B,2,0)</f>
        <v>YTD 2016</v>
      </c>
    </row>
    <row r="6998" spans="1:14">
      <c r="A6998" t="s">
        <v>133</v>
      </c>
      <c r="B6998" t="s">
        <v>1</v>
      </c>
      <c r="C6998" t="s">
        <v>207</v>
      </c>
      <c r="D6998" t="s">
        <v>207</v>
      </c>
      <c r="E6998" t="s">
        <v>623</v>
      </c>
      <c r="F6998" t="s">
        <v>122</v>
      </c>
      <c r="G6998" s="3">
        <v>3180.25</v>
      </c>
      <c r="H6998" s="3" t="str">
        <f>VLOOKUP($A6998&amp;$C6998&amp;$B6998,Mapping!$C:$G,3,0)</f>
        <v>Mass</v>
      </c>
      <c r="I6998" t="str">
        <f>VLOOKUP($A6998&amp;$C6998&amp;$B6998,Mapping!$C:$G,4,0)</f>
        <v>LISTERINE</v>
      </c>
      <c r="J6998" t="str">
        <f t="shared" si="110"/>
        <v>LISTERINE</v>
      </c>
      <c r="K6998" t="str">
        <f>VLOOKUP($A6998&amp;$C6998&amp;$B6998,Mapping!$C:$G,5,0)</f>
        <v>Oral &amp; Topical</v>
      </c>
      <c r="L6998" t="str">
        <f>VLOOKUP(J6998&amp;H6998,Mapping!J:K,2,0)</f>
        <v>Listerine</v>
      </c>
      <c r="M6998" t="str">
        <f>IF(OR(I6998="PIZ BUIN",I6998="LISTERINE"),VLOOKUP(E6998,MAPEO!C:D,2,0)&amp;" "&amp;H6998,VLOOKUP(E6998,MAPEO!C:D,2,0))</f>
        <v>Listerine Mass</v>
      </c>
      <c r="N6998" t="str">
        <f>VLOOKUP(F6998,MD!A:B,2,0)</f>
        <v>YTD 2016</v>
      </c>
    </row>
    <row r="6999" spans="1:14">
      <c r="A6999" t="s">
        <v>133</v>
      </c>
      <c r="B6999" t="s">
        <v>1</v>
      </c>
      <c r="C6999" t="s">
        <v>207</v>
      </c>
      <c r="D6999" t="s">
        <v>207</v>
      </c>
      <c r="E6999" t="s">
        <v>624</v>
      </c>
      <c r="F6999" t="s">
        <v>122</v>
      </c>
      <c r="G6999" s="3">
        <v>23800.83</v>
      </c>
      <c r="H6999" s="3" t="str">
        <f>VLOOKUP($A6999&amp;$C6999&amp;$B6999,Mapping!$C:$G,3,0)</f>
        <v>Mass</v>
      </c>
      <c r="I6999" t="str">
        <f>VLOOKUP($A6999&amp;$C6999&amp;$B6999,Mapping!$C:$G,4,0)</f>
        <v>LISTERINE</v>
      </c>
      <c r="J6999" t="str">
        <f t="shared" si="110"/>
        <v>LISTERINE</v>
      </c>
      <c r="K6999" t="str">
        <f>VLOOKUP($A6999&amp;$C6999&amp;$B6999,Mapping!$C:$G,5,0)</f>
        <v>Oral &amp; Topical</v>
      </c>
      <c r="L6999" t="str">
        <f>VLOOKUP(J6999&amp;H6999,Mapping!J:K,2,0)</f>
        <v>Listerine</v>
      </c>
      <c r="M6999" t="str">
        <f>IF(OR(I6999="PIZ BUIN",I6999="LISTERINE"),VLOOKUP(E6999,MAPEO!C:D,2,0)&amp;" "&amp;H6999,VLOOKUP(E6999,MAPEO!C:D,2,0))</f>
        <v>Listerine Mass</v>
      </c>
      <c r="N6999" t="str">
        <f>VLOOKUP(F6999,MD!A:B,2,0)</f>
        <v>YTD 2016</v>
      </c>
    </row>
    <row r="7000" spans="1:14">
      <c r="A7000" t="s">
        <v>133</v>
      </c>
      <c r="B7000" t="s">
        <v>1</v>
      </c>
      <c r="C7000" t="s">
        <v>207</v>
      </c>
      <c r="D7000" t="s">
        <v>207</v>
      </c>
      <c r="E7000" t="s">
        <v>625</v>
      </c>
      <c r="F7000" t="s">
        <v>122</v>
      </c>
      <c r="G7000" s="3">
        <v>141043.93</v>
      </c>
      <c r="H7000" s="3" t="str">
        <f>VLOOKUP($A7000&amp;$C7000&amp;$B7000,Mapping!$C:$G,3,0)</f>
        <v>Mass</v>
      </c>
      <c r="I7000" t="str">
        <f>VLOOKUP($A7000&amp;$C7000&amp;$B7000,Mapping!$C:$G,4,0)</f>
        <v>LISTERINE</v>
      </c>
      <c r="J7000" t="str">
        <f t="shared" si="110"/>
        <v>LISTERINE</v>
      </c>
      <c r="K7000" t="str">
        <f>VLOOKUP($A7000&amp;$C7000&amp;$B7000,Mapping!$C:$G,5,0)</f>
        <v>Oral &amp; Topical</v>
      </c>
      <c r="L7000" t="str">
        <f>VLOOKUP(J7000&amp;H7000,Mapping!J:K,2,0)</f>
        <v>Listerine</v>
      </c>
      <c r="M7000" t="str">
        <f>IF(OR(I7000="PIZ BUIN",I7000="LISTERINE"),VLOOKUP(E7000,MAPEO!C:D,2,0)&amp;" "&amp;H7000,VLOOKUP(E7000,MAPEO!C:D,2,0))</f>
        <v>Listerine Mass</v>
      </c>
      <c r="N7000" t="str">
        <f>VLOOKUP(F7000,MD!A:B,2,0)</f>
        <v>YTD 2016</v>
      </c>
    </row>
    <row r="7001" spans="1:14">
      <c r="A7001" t="s">
        <v>133</v>
      </c>
      <c r="B7001" t="s">
        <v>1</v>
      </c>
      <c r="C7001" t="s">
        <v>207</v>
      </c>
      <c r="D7001" t="s">
        <v>403</v>
      </c>
      <c r="E7001" t="s">
        <v>626</v>
      </c>
      <c r="F7001" t="s">
        <v>122</v>
      </c>
      <c r="G7001" s="3">
        <v>10294.99</v>
      </c>
      <c r="H7001" s="3" t="str">
        <f>VLOOKUP($A7001&amp;$C7001&amp;$B7001,Mapping!$C:$G,3,0)</f>
        <v>Mass</v>
      </c>
      <c r="I7001" t="str">
        <f>VLOOKUP($A7001&amp;$C7001&amp;$B7001,Mapping!$C:$G,4,0)</f>
        <v>LISTERINE</v>
      </c>
      <c r="J7001" t="str">
        <f t="shared" si="110"/>
        <v>LISTERINE KIDS</v>
      </c>
      <c r="K7001" t="str">
        <f>VLOOKUP($A7001&amp;$C7001&amp;$B7001,Mapping!$C:$G,5,0)</f>
        <v>Oral &amp; Topical</v>
      </c>
      <c r="L7001" t="str">
        <f>VLOOKUP(J7001&amp;H7001,Mapping!J:K,2,0)</f>
        <v>Listerine</v>
      </c>
      <c r="M7001" t="str">
        <f>IF(OR(I7001="PIZ BUIN",I7001="LISTERINE"),VLOOKUP(E7001,MAPEO!C:D,2,0)&amp;" "&amp;H7001,VLOOKUP(E7001,MAPEO!C:D,2,0))</f>
        <v>Listerine Mass</v>
      </c>
      <c r="N7001" t="str">
        <f>VLOOKUP(F7001,MD!A:B,2,0)</f>
        <v>YTD 2016</v>
      </c>
    </row>
    <row r="7002" spans="1:14">
      <c r="A7002" t="s">
        <v>133</v>
      </c>
      <c r="B7002" t="s">
        <v>1</v>
      </c>
      <c r="C7002" t="s">
        <v>229</v>
      </c>
      <c r="D7002" t="s">
        <v>404</v>
      </c>
      <c r="E7002" t="s">
        <v>627</v>
      </c>
      <c r="F7002" t="s">
        <v>122</v>
      </c>
      <c r="G7002" s="3">
        <v>4022.75</v>
      </c>
      <c r="H7002" s="3" t="str">
        <f>VLOOKUP($A7002&amp;$C7002&amp;$B7002,Mapping!$C:$G,3,0)</f>
        <v>Mass</v>
      </c>
      <c r="I7002" t="str">
        <f>VLOOKUP($A7002&amp;$C7002&amp;$B7002,Mapping!$C:$G,4,0)</f>
        <v>O.B.</v>
      </c>
      <c r="J7002" t="str">
        <f t="shared" si="110"/>
        <v>APPLICATOR TAMPONS</v>
      </c>
      <c r="K7002" t="str">
        <f>VLOOKUP($A7002&amp;$C7002&amp;$B7002,Mapping!$C:$G,5,0)</f>
        <v>Women Health</v>
      </c>
      <c r="L7002" t="str">
        <f>VLOOKUP(J7002&amp;H7002,Mapping!J:K,2,0)</f>
        <v>O.B. Applicator</v>
      </c>
      <c r="M7002" t="str">
        <f>IF(OR(I7002="PIZ BUIN",I7002="LISTERINE"),VLOOKUP(E7002,MAPEO!C:D,2,0)&amp;" "&amp;H7002,VLOOKUP(E7002,MAPEO!C:D,2,0))</f>
        <v>OB</v>
      </c>
      <c r="N7002" t="str">
        <f>VLOOKUP(F7002,MD!A:B,2,0)</f>
        <v>YTD 2016</v>
      </c>
    </row>
    <row r="7003" spans="1:14">
      <c r="A7003" t="s">
        <v>133</v>
      </c>
      <c r="B7003" t="s">
        <v>1</v>
      </c>
      <c r="C7003" t="s">
        <v>229</v>
      </c>
      <c r="D7003" t="s">
        <v>404</v>
      </c>
      <c r="E7003" t="s">
        <v>628</v>
      </c>
      <c r="F7003" t="s">
        <v>122</v>
      </c>
      <c r="G7003" s="3">
        <v>12453.75</v>
      </c>
      <c r="H7003" s="3" t="str">
        <f>VLOOKUP($A7003&amp;$C7003&amp;$B7003,Mapping!$C:$G,3,0)</f>
        <v>Mass</v>
      </c>
      <c r="I7003" t="str">
        <f>VLOOKUP($A7003&amp;$C7003&amp;$B7003,Mapping!$C:$G,4,0)</f>
        <v>O.B.</v>
      </c>
      <c r="J7003" t="str">
        <f t="shared" si="110"/>
        <v>APPLICATOR TAMPONS</v>
      </c>
      <c r="K7003" t="str">
        <f>VLOOKUP($A7003&amp;$C7003&amp;$B7003,Mapping!$C:$G,5,0)</f>
        <v>Women Health</v>
      </c>
      <c r="L7003" t="str">
        <f>VLOOKUP(J7003&amp;H7003,Mapping!J:K,2,0)</f>
        <v>O.B. Applicator</v>
      </c>
      <c r="M7003" t="str">
        <f>IF(OR(I7003="PIZ BUIN",I7003="LISTERINE"),VLOOKUP(E7003,MAPEO!C:D,2,0)&amp;" "&amp;H7003,VLOOKUP(E7003,MAPEO!C:D,2,0))</f>
        <v>OB</v>
      </c>
      <c r="N7003" t="str">
        <f>VLOOKUP(F7003,MD!A:B,2,0)</f>
        <v>YTD 2016</v>
      </c>
    </row>
    <row r="7004" spans="1:14">
      <c r="A7004" t="s">
        <v>133</v>
      </c>
      <c r="B7004" t="s">
        <v>1</v>
      </c>
      <c r="C7004" t="s">
        <v>229</v>
      </c>
      <c r="D7004" t="s">
        <v>405</v>
      </c>
      <c r="E7004" t="s">
        <v>629</v>
      </c>
      <c r="F7004" t="s">
        <v>122</v>
      </c>
      <c r="G7004" s="3">
        <v>52666.47</v>
      </c>
      <c r="H7004" s="3" t="str">
        <f>VLOOKUP($A7004&amp;$C7004&amp;$B7004,Mapping!$C:$G,3,0)</f>
        <v>Mass</v>
      </c>
      <c r="I7004" t="str">
        <f>VLOOKUP($A7004&amp;$C7004&amp;$B7004,Mapping!$C:$G,4,0)</f>
        <v>O.B.</v>
      </c>
      <c r="J7004" t="str">
        <f t="shared" si="110"/>
        <v>DIGITAL</v>
      </c>
      <c r="K7004" t="str">
        <f>VLOOKUP($A7004&amp;$C7004&amp;$B7004,Mapping!$C:$G,5,0)</f>
        <v>Women Health</v>
      </c>
      <c r="L7004" t="str">
        <f>VLOOKUP(J7004&amp;H7004,Mapping!J:K,2,0)</f>
        <v>O.B. Digital</v>
      </c>
      <c r="M7004" t="str">
        <f>IF(OR(I7004="PIZ BUIN",I7004="LISTERINE"),VLOOKUP(E7004,MAPEO!C:D,2,0)&amp;" "&amp;H7004,VLOOKUP(E7004,MAPEO!C:D,2,0))</f>
        <v>OB</v>
      </c>
      <c r="N7004" t="str">
        <f>VLOOKUP(F7004,MD!A:B,2,0)</f>
        <v>YTD 2016</v>
      </c>
    </row>
    <row r="7005" spans="1:14">
      <c r="A7005" t="s">
        <v>133</v>
      </c>
      <c r="B7005" t="s">
        <v>1</v>
      </c>
      <c r="C7005" t="s">
        <v>229</v>
      </c>
      <c r="D7005" t="s">
        <v>405</v>
      </c>
      <c r="E7005" t="s">
        <v>630</v>
      </c>
      <c r="F7005" t="s">
        <v>122</v>
      </c>
      <c r="G7005" s="3">
        <v>156930.21</v>
      </c>
      <c r="H7005" s="3" t="str">
        <f>VLOOKUP($A7005&amp;$C7005&amp;$B7005,Mapping!$C:$G,3,0)</f>
        <v>Mass</v>
      </c>
      <c r="I7005" t="str">
        <f>VLOOKUP($A7005&amp;$C7005&amp;$B7005,Mapping!$C:$G,4,0)</f>
        <v>O.B.</v>
      </c>
      <c r="J7005" t="str">
        <f t="shared" si="110"/>
        <v>DIGITAL</v>
      </c>
      <c r="K7005" t="str">
        <f>VLOOKUP($A7005&amp;$C7005&amp;$B7005,Mapping!$C:$G,5,0)</f>
        <v>Women Health</v>
      </c>
      <c r="L7005" t="str">
        <f>VLOOKUP(J7005&amp;H7005,Mapping!J:K,2,0)</f>
        <v>O.B. Digital</v>
      </c>
      <c r="M7005" t="str">
        <f>IF(OR(I7005="PIZ BUIN",I7005="LISTERINE"),VLOOKUP(E7005,MAPEO!C:D,2,0)&amp;" "&amp;H7005,VLOOKUP(E7005,MAPEO!C:D,2,0))</f>
        <v>OB</v>
      </c>
      <c r="N7005" t="str">
        <f>VLOOKUP(F7005,MD!A:B,2,0)</f>
        <v>YTD 2016</v>
      </c>
    </row>
    <row r="7006" spans="1:14">
      <c r="A7006" t="s">
        <v>133</v>
      </c>
      <c r="B7006" t="s">
        <v>1</v>
      </c>
      <c r="C7006" t="s">
        <v>229</v>
      </c>
      <c r="D7006" t="s">
        <v>405</v>
      </c>
      <c r="E7006" t="s">
        <v>631</v>
      </c>
      <c r="F7006" t="s">
        <v>122</v>
      </c>
      <c r="G7006" s="3">
        <v>158709.89000000001</v>
      </c>
      <c r="H7006" s="3" t="str">
        <f>VLOOKUP($A7006&amp;$C7006&amp;$B7006,Mapping!$C:$G,3,0)</f>
        <v>Mass</v>
      </c>
      <c r="I7006" t="str">
        <f>VLOOKUP($A7006&amp;$C7006&amp;$B7006,Mapping!$C:$G,4,0)</f>
        <v>O.B.</v>
      </c>
      <c r="J7006" t="str">
        <f t="shared" si="110"/>
        <v>DIGITAL</v>
      </c>
      <c r="K7006" t="str">
        <f>VLOOKUP($A7006&amp;$C7006&amp;$B7006,Mapping!$C:$G,5,0)</f>
        <v>Women Health</v>
      </c>
      <c r="L7006" t="str">
        <f>VLOOKUP(J7006&amp;H7006,Mapping!J:K,2,0)</f>
        <v>O.B. Digital</v>
      </c>
      <c r="M7006" t="str">
        <f>IF(OR(I7006="PIZ BUIN",I7006="LISTERINE"),VLOOKUP(E7006,MAPEO!C:D,2,0)&amp;" "&amp;H7006,VLOOKUP(E7006,MAPEO!C:D,2,0))</f>
        <v>OB</v>
      </c>
      <c r="N7006" t="str">
        <f>VLOOKUP(F7006,MD!A:B,2,0)</f>
        <v>YTD 2016</v>
      </c>
    </row>
    <row r="7007" spans="1:14">
      <c r="A7007" t="s">
        <v>133</v>
      </c>
      <c r="B7007" t="s">
        <v>1</v>
      </c>
      <c r="C7007" t="s">
        <v>229</v>
      </c>
      <c r="D7007" t="s">
        <v>405</v>
      </c>
      <c r="E7007" t="s">
        <v>632</v>
      </c>
      <c r="F7007" t="s">
        <v>122</v>
      </c>
      <c r="G7007" s="3">
        <v>17851.72</v>
      </c>
      <c r="H7007" s="3" t="str">
        <f>VLOOKUP($A7007&amp;$C7007&amp;$B7007,Mapping!$C:$G,3,0)</f>
        <v>Mass</v>
      </c>
      <c r="I7007" t="str">
        <f>VLOOKUP($A7007&amp;$C7007&amp;$B7007,Mapping!$C:$G,4,0)</f>
        <v>O.B.</v>
      </c>
      <c r="J7007" t="str">
        <f t="shared" si="110"/>
        <v>DIGITAL</v>
      </c>
      <c r="K7007" t="str">
        <f>VLOOKUP($A7007&amp;$C7007&amp;$B7007,Mapping!$C:$G,5,0)</f>
        <v>Women Health</v>
      </c>
      <c r="L7007" t="str">
        <f>VLOOKUP(J7007&amp;H7007,Mapping!J:K,2,0)</f>
        <v>O.B. Digital</v>
      </c>
      <c r="M7007" t="str">
        <f>IF(OR(I7007="PIZ BUIN",I7007="LISTERINE"),VLOOKUP(E7007,MAPEO!C:D,2,0)&amp;" "&amp;H7007,VLOOKUP(E7007,MAPEO!C:D,2,0))</f>
        <v>OB</v>
      </c>
      <c r="N7007" t="str">
        <f>VLOOKUP(F7007,MD!A:B,2,0)</f>
        <v>YTD 2016</v>
      </c>
    </row>
    <row r="7008" spans="1:14">
      <c r="A7008" t="s">
        <v>133</v>
      </c>
      <c r="B7008" t="s">
        <v>1</v>
      </c>
      <c r="C7008" t="s">
        <v>249</v>
      </c>
      <c r="D7008" t="s">
        <v>406</v>
      </c>
      <c r="E7008" t="s">
        <v>406</v>
      </c>
      <c r="F7008" t="s">
        <v>122</v>
      </c>
      <c r="G7008" s="3">
        <v>-113.86</v>
      </c>
      <c r="H7008" s="3" t="str">
        <f>VLOOKUP($A7008&amp;$C7008&amp;$B7008,Mapping!$C:$G,3,0)</f>
        <v>Mass</v>
      </c>
      <c r="I7008" t="str">
        <f>VLOOKUP($A7008&amp;$C7008&amp;$B7008,Mapping!$C:$G,4,0)</f>
        <v>PIZ BUIN</v>
      </c>
      <c r="J7008" t="str">
        <f t="shared" ref="J7008:J7070" si="111">IF(OR(C7008="ROC",C7008="COMPEED"),E7008,D7008)</f>
        <v>PIZ BUIN LIPS</v>
      </c>
      <c r="K7008" t="str">
        <f>VLOOKUP($A7008&amp;$C7008&amp;$B7008,Mapping!$C:$G,5,0)</f>
        <v>Adult Skin Care</v>
      </c>
      <c r="L7008" t="str">
        <f>VLOOKUP(J7008&amp;H7008,Mapping!J:K,2,0)</f>
        <v>Piz Buin Lip Mass</v>
      </c>
      <c r="M7008" t="str">
        <f>IF(OR(I7008="PIZ BUIN",I7008="LISTERINE"),VLOOKUP(E7008,MAPEO!C:D,2,0)&amp;" "&amp;H7008,VLOOKUP(E7008,MAPEO!C:D,2,0))</f>
        <v>Piz Buin Sun Protection Mass</v>
      </c>
      <c r="N7008" t="str">
        <f>VLOOKUP(F7008,MD!A:B,2,0)</f>
        <v>YTD 2016</v>
      </c>
    </row>
    <row r="7009" spans="1:14">
      <c r="A7009" t="s">
        <v>133</v>
      </c>
      <c r="B7009" t="s">
        <v>1</v>
      </c>
      <c r="C7009" t="s">
        <v>249</v>
      </c>
      <c r="D7009" t="s">
        <v>407</v>
      </c>
      <c r="E7009" t="s">
        <v>633</v>
      </c>
      <c r="F7009" t="s">
        <v>122</v>
      </c>
      <c r="G7009" s="3">
        <v>-328.36</v>
      </c>
      <c r="H7009" s="3" t="str">
        <f>VLOOKUP($A7009&amp;$C7009&amp;$B7009,Mapping!$C:$G,3,0)</f>
        <v>Mass</v>
      </c>
      <c r="I7009" t="str">
        <f>VLOOKUP($A7009&amp;$C7009&amp;$B7009,Mapping!$C:$G,4,0)</f>
        <v>PIZ BUIN</v>
      </c>
      <c r="J7009" t="str">
        <f t="shared" si="111"/>
        <v>PIZ BUIN SUN</v>
      </c>
      <c r="K7009" t="str">
        <f>VLOOKUP($A7009&amp;$C7009&amp;$B7009,Mapping!$C:$G,5,0)</f>
        <v>Adult Skin Care</v>
      </c>
      <c r="L7009" t="str">
        <f>VLOOKUP(J7009&amp;H7009,Mapping!J:K,2,0)</f>
        <v>Piz Buin Sun Mass</v>
      </c>
      <c r="M7009" t="str">
        <f>IF(OR(I7009="PIZ BUIN",I7009="LISTERINE"),VLOOKUP(E7009,MAPEO!C:D,2,0)&amp;" "&amp;H7009,VLOOKUP(E7009,MAPEO!C:D,2,0))</f>
        <v>Piz Buin Sun Protection Mass</v>
      </c>
      <c r="N7009" t="str">
        <f>VLOOKUP(F7009,MD!A:B,2,0)</f>
        <v>YTD 2016</v>
      </c>
    </row>
    <row r="7010" spans="1:14">
      <c r="A7010" t="s">
        <v>133</v>
      </c>
      <c r="B7010" t="s">
        <v>1</v>
      </c>
      <c r="C7010" t="s">
        <v>249</v>
      </c>
      <c r="D7010" t="s">
        <v>407</v>
      </c>
      <c r="E7010" t="s">
        <v>634</v>
      </c>
      <c r="F7010" t="s">
        <v>122</v>
      </c>
      <c r="G7010" s="3">
        <v>-1067.51</v>
      </c>
      <c r="H7010" s="3" t="str">
        <f>VLOOKUP($A7010&amp;$C7010&amp;$B7010,Mapping!$C:$G,3,0)</f>
        <v>Mass</v>
      </c>
      <c r="I7010" t="str">
        <f>VLOOKUP($A7010&amp;$C7010&amp;$B7010,Mapping!$C:$G,4,0)</f>
        <v>PIZ BUIN</v>
      </c>
      <c r="J7010" t="str">
        <f t="shared" si="111"/>
        <v>PIZ BUIN SUN</v>
      </c>
      <c r="K7010" t="str">
        <f>VLOOKUP($A7010&amp;$C7010&amp;$B7010,Mapping!$C:$G,5,0)</f>
        <v>Adult Skin Care</v>
      </c>
      <c r="L7010" t="str">
        <f>VLOOKUP(J7010&amp;H7010,Mapping!J:K,2,0)</f>
        <v>Piz Buin Sun Mass</v>
      </c>
      <c r="M7010" t="str">
        <f>IF(OR(I7010="PIZ BUIN",I7010="LISTERINE"),VLOOKUP(E7010,MAPEO!C:D,2,0)&amp;" "&amp;H7010,VLOOKUP(E7010,MAPEO!C:D,2,0))</f>
        <v>Piz Buin Sun Protection Mass</v>
      </c>
      <c r="N7010" t="str">
        <f>VLOOKUP(F7010,MD!A:B,2,0)</f>
        <v>YTD 2016</v>
      </c>
    </row>
    <row r="7011" spans="1:14">
      <c r="A7011" t="s">
        <v>133</v>
      </c>
      <c r="B7011" t="s">
        <v>1</v>
      </c>
      <c r="C7011" t="s">
        <v>249</v>
      </c>
      <c r="D7011" t="s">
        <v>407</v>
      </c>
      <c r="E7011" t="s">
        <v>635</v>
      </c>
      <c r="F7011" t="s">
        <v>122</v>
      </c>
      <c r="G7011" s="3">
        <v>-755.93</v>
      </c>
      <c r="H7011" s="3" t="str">
        <f>VLOOKUP($A7011&amp;$C7011&amp;$B7011,Mapping!$C:$G,3,0)</f>
        <v>Mass</v>
      </c>
      <c r="I7011" t="str">
        <f>VLOOKUP($A7011&amp;$C7011&amp;$B7011,Mapping!$C:$G,4,0)</f>
        <v>PIZ BUIN</v>
      </c>
      <c r="J7011" t="str">
        <f t="shared" si="111"/>
        <v>PIZ BUIN SUN</v>
      </c>
      <c r="K7011" t="str">
        <f>VLOOKUP($A7011&amp;$C7011&amp;$B7011,Mapping!$C:$G,5,0)</f>
        <v>Adult Skin Care</v>
      </c>
      <c r="L7011" t="str">
        <f>VLOOKUP(J7011&amp;H7011,Mapping!J:K,2,0)</f>
        <v>Piz Buin Sun Mass</v>
      </c>
      <c r="M7011" t="str">
        <f>IF(OR(I7011="PIZ BUIN",I7011="LISTERINE"),VLOOKUP(E7011,MAPEO!C:D,2,0)&amp;" "&amp;H7011,VLOOKUP(E7011,MAPEO!C:D,2,0))</f>
        <v>Piz Buin Sun Protection Mass</v>
      </c>
      <c r="N7011" t="str">
        <f>VLOOKUP(F7011,MD!A:B,2,0)</f>
        <v>YTD 2016</v>
      </c>
    </row>
    <row r="7012" spans="1:14">
      <c r="A7012" t="s">
        <v>133</v>
      </c>
      <c r="B7012" t="s">
        <v>1</v>
      </c>
      <c r="C7012" t="s">
        <v>249</v>
      </c>
      <c r="D7012" t="s">
        <v>407</v>
      </c>
      <c r="E7012" t="s">
        <v>636</v>
      </c>
      <c r="F7012" t="s">
        <v>122</v>
      </c>
      <c r="G7012" s="3">
        <v>-85.06</v>
      </c>
      <c r="H7012" s="3" t="str">
        <f>VLOOKUP($A7012&amp;$C7012&amp;$B7012,Mapping!$C:$G,3,0)</f>
        <v>Mass</v>
      </c>
      <c r="I7012" t="str">
        <f>VLOOKUP($A7012&amp;$C7012&amp;$B7012,Mapping!$C:$G,4,0)</f>
        <v>PIZ BUIN</v>
      </c>
      <c r="J7012" t="str">
        <f t="shared" si="111"/>
        <v>PIZ BUIN SUN</v>
      </c>
      <c r="K7012" t="str">
        <f>VLOOKUP($A7012&amp;$C7012&amp;$B7012,Mapping!$C:$G,5,0)</f>
        <v>Adult Skin Care</v>
      </c>
      <c r="L7012" t="str">
        <f>VLOOKUP(J7012&amp;H7012,Mapping!J:K,2,0)</f>
        <v>Piz Buin Sun Mass</v>
      </c>
      <c r="M7012" t="str">
        <f>IF(OR(I7012="PIZ BUIN",I7012="LISTERINE"),VLOOKUP(E7012,MAPEO!C:D,2,0)&amp;" "&amp;H7012,VLOOKUP(E7012,MAPEO!C:D,2,0))</f>
        <v>Piz Buin Sun Protection Mass</v>
      </c>
      <c r="N7012" t="str">
        <f>VLOOKUP(F7012,MD!A:B,2,0)</f>
        <v>YTD 2016</v>
      </c>
    </row>
    <row r="7013" spans="1:14">
      <c r="A7013" t="s">
        <v>133</v>
      </c>
      <c r="B7013" t="s">
        <v>1</v>
      </c>
      <c r="C7013" t="s">
        <v>249</v>
      </c>
      <c r="D7013" t="s">
        <v>407</v>
      </c>
      <c r="E7013" t="s">
        <v>637</v>
      </c>
      <c r="F7013" t="s">
        <v>122</v>
      </c>
      <c r="G7013" s="3">
        <v>-2646.63</v>
      </c>
      <c r="H7013" s="3" t="str">
        <f>VLOOKUP($A7013&amp;$C7013&amp;$B7013,Mapping!$C:$G,3,0)</f>
        <v>Mass</v>
      </c>
      <c r="I7013" t="str">
        <f>VLOOKUP($A7013&amp;$C7013&amp;$B7013,Mapping!$C:$G,4,0)</f>
        <v>PIZ BUIN</v>
      </c>
      <c r="J7013" t="str">
        <f t="shared" si="111"/>
        <v>PIZ BUIN SUN</v>
      </c>
      <c r="K7013" t="str">
        <f>VLOOKUP($A7013&amp;$C7013&amp;$B7013,Mapping!$C:$G,5,0)</f>
        <v>Adult Skin Care</v>
      </c>
      <c r="L7013" t="str">
        <f>VLOOKUP(J7013&amp;H7013,Mapping!J:K,2,0)</f>
        <v>Piz Buin Sun Mass</v>
      </c>
      <c r="M7013" t="str">
        <f>IF(OR(I7013="PIZ BUIN",I7013="LISTERINE"),VLOOKUP(E7013,MAPEO!C:D,2,0)&amp;" "&amp;H7013,VLOOKUP(E7013,MAPEO!C:D,2,0))</f>
        <v>Piz Buin Sun Protection Mass</v>
      </c>
      <c r="N7013" t="str">
        <f>VLOOKUP(F7013,MD!A:B,2,0)</f>
        <v>YTD 2016</v>
      </c>
    </row>
    <row r="7014" spans="1:14">
      <c r="A7014" t="s">
        <v>133</v>
      </c>
      <c r="B7014" t="s">
        <v>1</v>
      </c>
      <c r="C7014" t="s">
        <v>249</v>
      </c>
      <c r="D7014" t="s">
        <v>407</v>
      </c>
      <c r="E7014" t="s">
        <v>638</v>
      </c>
      <c r="F7014" t="s">
        <v>122</v>
      </c>
      <c r="G7014" s="3">
        <v>-10396.790000000001</v>
      </c>
      <c r="H7014" s="3" t="str">
        <f>VLOOKUP($A7014&amp;$C7014&amp;$B7014,Mapping!$C:$G,3,0)</f>
        <v>Mass</v>
      </c>
      <c r="I7014" t="str">
        <f>VLOOKUP($A7014&amp;$C7014&amp;$B7014,Mapping!$C:$G,4,0)</f>
        <v>PIZ BUIN</v>
      </c>
      <c r="J7014" t="str">
        <f t="shared" si="111"/>
        <v>PIZ BUIN SUN</v>
      </c>
      <c r="K7014" t="str">
        <f>VLOOKUP($A7014&amp;$C7014&amp;$B7014,Mapping!$C:$G,5,0)</f>
        <v>Adult Skin Care</v>
      </c>
      <c r="L7014" t="str">
        <f>VLOOKUP(J7014&amp;H7014,Mapping!J:K,2,0)</f>
        <v>Piz Buin Sun Mass</v>
      </c>
      <c r="M7014" t="str">
        <f>IF(OR(I7014="PIZ BUIN",I7014="LISTERINE"),VLOOKUP(E7014,MAPEO!C:D,2,0)&amp;" "&amp;H7014,VLOOKUP(E7014,MAPEO!C:D,2,0))</f>
        <v>Piz Buin Sun Protection Mass</v>
      </c>
      <c r="N7014" t="str">
        <f>VLOOKUP(F7014,MD!A:B,2,0)</f>
        <v>YTD 2016</v>
      </c>
    </row>
    <row r="7015" spans="1:14">
      <c r="A7015" t="s">
        <v>133</v>
      </c>
      <c r="B7015" t="s">
        <v>1</v>
      </c>
      <c r="C7015" t="s">
        <v>249</v>
      </c>
      <c r="D7015" t="s">
        <v>407</v>
      </c>
      <c r="E7015" t="s">
        <v>639</v>
      </c>
      <c r="F7015" t="s">
        <v>122</v>
      </c>
      <c r="G7015" s="3">
        <v>-132.80000000000001</v>
      </c>
      <c r="H7015" s="3" t="str">
        <f>VLOOKUP($A7015&amp;$C7015&amp;$B7015,Mapping!$C:$G,3,0)</f>
        <v>Mass</v>
      </c>
      <c r="I7015" t="str">
        <f>VLOOKUP($A7015&amp;$C7015&amp;$B7015,Mapping!$C:$G,4,0)</f>
        <v>PIZ BUIN</v>
      </c>
      <c r="J7015" t="str">
        <f t="shared" si="111"/>
        <v>PIZ BUIN SUN</v>
      </c>
      <c r="K7015" t="str">
        <f>VLOOKUP($A7015&amp;$C7015&amp;$B7015,Mapping!$C:$G,5,0)</f>
        <v>Adult Skin Care</v>
      </c>
      <c r="L7015" t="str">
        <f>VLOOKUP(J7015&amp;H7015,Mapping!J:K,2,0)</f>
        <v>Piz Buin Sun Mass</v>
      </c>
      <c r="M7015" t="str">
        <f>IF(OR(I7015="PIZ BUIN",I7015="LISTERINE"),VLOOKUP(E7015,MAPEO!C:D,2,0)&amp;" "&amp;H7015,VLOOKUP(E7015,MAPEO!C:D,2,0))</f>
        <v>Piz Buin Sun Protection Mass</v>
      </c>
      <c r="N7015" t="str">
        <f>VLOOKUP(F7015,MD!A:B,2,0)</f>
        <v>YTD 2016</v>
      </c>
    </row>
    <row r="7016" spans="1:14">
      <c r="A7016" t="s">
        <v>133</v>
      </c>
      <c r="B7016" t="s">
        <v>1</v>
      </c>
      <c r="C7016" t="s">
        <v>268</v>
      </c>
      <c r="D7016" t="s">
        <v>456</v>
      </c>
      <c r="E7016" t="s">
        <v>753</v>
      </c>
      <c r="F7016" t="s">
        <v>122</v>
      </c>
      <c r="G7016" s="3">
        <v>171.1</v>
      </c>
      <c r="H7016" s="3" t="str">
        <f>VLOOKUP($A7016&amp;$C7016&amp;$B7016,Mapping!$C:$G,3,0)</f>
        <v>Beauty</v>
      </c>
      <c r="I7016" t="str">
        <f>VLOOKUP($A7016&amp;$C7016&amp;$B7016,Mapping!$C:$G,4,0)</f>
        <v>ROC</v>
      </c>
      <c r="J7016" t="str">
        <f t="shared" si="111"/>
        <v>ROC BODY REDUCTOR</v>
      </c>
      <c r="K7016" t="str">
        <f>VLOOKUP($A7016&amp;$C7016&amp;$B7016,Mapping!$C:$G,5,0)</f>
        <v>Adult Skin Care</v>
      </c>
      <c r="L7016" t="str">
        <f>VLOOKUP(J7016&amp;H7016,Mapping!J:K,2,0)</f>
        <v>ROC Cuerpo</v>
      </c>
      <c r="M7016" t="str">
        <f>IF(OR(I7016="PIZ BUIN",I7016="LISTERINE"),VLOOKUP(E7016,MAPEO!C:D,2,0)&amp;" "&amp;H7016,VLOOKUP(E7016,MAPEO!C:D,2,0))</f>
        <v>RoC Anticeluliticos</v>
      </c>
      <c r="N7016" t="str">
        <f>VLOOKUP(F7016,MD!A:B,2,0)</f>
        <v>YTD 2016</v>
      </c>
    </row>
    <row r="7017" spans="1:14">
      <c r="A7017" t="s">
        <v>133</v>
      </c>
      <c r="B7017" t="s">
        <v>1</v>
      </c>
      <c r="C7017" t="s">
        <v>268</v>
      </c>
      <c r="D7017" t="s">
        <v>248</v>
      </c>
      <c r="E7017" t="s">
        <v>523</v>
      </c>
      <c r="F7017" t="s">
        <v>122</v>
      </c>
      <c r="G7017" s="3">
        <v>-1.17</v>
      </c>
      <c r="H7017" s="3" t="str">
        <f>VLOOKUP($A7017&amp;$C7017&amp;$B7017,Mapping!$C:$G,3,0)</f>
        <v>Beauty</v>
      </c>
      <c r="I7017" t="str">
        <f>VLOOKUP($A7017&amp;$C7017&amp;$B7017,Mapping!$C:$G,4,0)</f>
        <v>ROC</v>
      </c>
      <c r="J7017" t="str">
        <f t="shared" si="111"/>
        <v>RoC Cleansers</v>
      </c>
      <c r="K7017" t="str">
        <f>VLOOKUP($A7017&amp;$C7017&amp;$B7017,Mapping!$C:$G,5,0)</f>
        <v>Adult Skin Care</v>
      </c>
      <c r="L7017" t="str">
        <f>VLOOKUP(J7017&amp;H7017,Mapping!J:K,2,0)</f>
        <v>RoC Cleansers</v>
      </c>
      <c r="M7017" t="str">
        <f>IF(OR(I7017="PIZ BUIN",I7017="LISTERINE"),VLOOKUP(E7017,MAPEO!C:D,2,0)&amp;" "&amp;H7017,VLOOKUP(E7017,MAPEO!C:D,2,0))</f>
        <v>RoC Facial Cleansers</v>
      </c>
      <c r="N7017" t="str">
        <f>VLOOKUP(F7017,MD!A:B,2,0)</f>
        <v>YTD 2016</v>
      </c>
    </row>
    <row r="7018" spans="1:14">
      <c r="A7018" t="s">
        <v>133</v>
      </c>
      <c r="B7018" t="s">
        <v>1</v>
      </c>
      <c r="C7018" t="s">
        <v>268</v>
      </c>
      <c r="D7018" t="s">
        <v>248</v>
      </c>
      <c r="E7018" t="s">
        <v>757</v>
      </c>
      <c r="F7018" t="s">
        <v>122</v>
      </c>
      <c r="G7018" s="3">
        <v>-1.03</v>
      </c>
      <c r="H7018" s="3" t="str">
        <f>VLOOKUP($A7018&amp;$C7018&amp;$B7018,Mapping!$C:$G,3,0)</f>
        <v>Beauty</v>
      </c>
      <c r="I7018" t="str">
        <f>VLOOKUP($A7018&amp;$C7018&amp;$B7018,Mapping!$C:$G,4,0)</f>
        <v>ROC</v>
      </c>
      <c r="J7018" t="str">
        <f t="shared" si="111"/>
        <v>RoC Pro-Correct</v>
      </c>
      <c r="K7018" t="str">
        <f>VLOOKUP($A7018&amp;$C7018&amp;$B7018,Mapping!$C:$G,5,0)</f>
        <v>Adult Skin Care</v>
      </c>
      <c r="L7018" t="str">
        <f>VLOOKUP(J7018&amp;H7018,Mapping!J:K,2,0)</f>
        <v>ROC FACIAL ANTIEDAD</v>
      </c>
      <c r="M7018" t="str">
        <f>IF(OR(I7018="PIZ BUIN",I7018="LISTERINE"),VLOOKUP(E7018,MAPEO!C:D,2,0)&amp;" "&amp;H7018,VLOOKUP(E7018,MAPEO!C:D,2,0))</f>
        <v>RoC Facial Moisturisers</v>
      </c>
      <c r="N7018" t="str">
        <f>VLOOKUP(F7018,MD!A:B,2,0)</f>
        <v>YTD 2016</v>
      </c>
    </row>
    <row r="7019" spans="1:14">
      <c r="A7019" t="s">
        <v>133</v>
      </c>
      <c r="B7019" t="s">
        <v>1</v>
      </c>
      <c r="C7019" t="s">
        <v>268</v>
      </c>
      <c r="D7019" t="s">
        <v>248</v>
      </c>
      <c r="E7019" t="s">
        <v>758</v>
      </c>
      <c r="F7019" t="s">
        <v>122</v>
      </c>
      <c r="G7019" s="3">
        <v>-1.03</v>
      </c>
      <c r="H7019" s="3" t="str">
        <f>VLOOKUP($A7019&amp;$C7019&amp;$B7019,Mapping!$C:$G,3,0)</f>
        <v>Beauty</v>
      </c>
      <c r="I7019" t="str">
        <f>VLOOKUP($A7019&amp;$C7019&amp;$B7019,Mapping!$C:$G,4,0)</f>
        <v>ROC</v>
      </c>
      <c r="J7019" t="str">
        <f t="shared" si="111"/>
        <v>RoC Pro-Define</v>
      </c>
      <c r="K7019" t="str">
        <f>VLOOKUP($A7019&amp;$C7019&amp;$B7019,Mapping!$C:$G,5,0)</f>
        <v>Adult Skin Care</v>
      </c>
      <c r="L7019" t="str">
        <f>VLOOKUP(J7019&amp;H7019,Mapping!J:K,2,0)</f>
        <v>ROC FACIAL ANTIEDAD</v>
      </c>
      <c r="M7019" t="str">
        <f>IF(OR(I7019="PIZ BUIN",I7019="LISTERINE"),VLOOKUP(E7019,MAPEO!C:D,2,0)&amp;" "&amp;H7019,VLOOKUP(E7019,MAPEO!C:D,2,0))</f>
        <v>RoC Facial Moisturisers</v>
      </c>
      <c r="N7019" t="str">
        <f>VLOOKUP(F7019,MD!A:B,2,0)</f>
        <v>YTD 2016</v>
      </c>
    </row>
    <row r="7020" spans="1:14">
      <c r="A7020" t="s">
        <v>133</v>
      </c>
      <c r="B7020" t="s">
        <v>1</v>
      </c>
      <c r="C7020" t="s">
        <v>268</v>
      </c>
      <c r="D7020" t="s">
        <v>248</v>
      </c>
      <c r="E7020" t="s">
        <v>761</v>
      </c>
      <c r="F7020" t="s">
        <v>122</v>
      </c>
      <c r="G7020" s="3">
        <v>-1.1000000000000001</v>
      </c>
      <c r="H7020" s="3" t="str">
        <f>VLOOKUP($A7020&amp;$C7020&amp;$B7020,Mapping!$C:$G,3,0)</f>
        <v>Beauty</v>
      </c>
      <c r="I7020" t="str">
        <f>VLOOKUP($A7020&amp;$C7020&amp;$B7020,Mapping!$C:$G,4,0)</f>
        <v>ROC</v>
      </c>
      <c r="J7020" t="str">
        <f t="shared" si="111"/>
        <v>RoC Pro-Renove</v>
      </c>
      <c r="K7020" t="str">
        <f>VLOOKUP($A7020&amp;$C7020&amp;$B7020,Mapping!$C:$G,5,0)</f>
        <v>Adult Skin Care</v>
      </c>
      <c r="L7020" t="str">
        <f>VLOOKUP(J7020&amp;H7020,Mapping!J:K,2,0)</f>
        <v>ROC FACIAL ANTIEDAD</v>
      </c>
      <c r="M7020" t="str">
        <f>IF(OR(I7020="PIZ BUIN",I7020="LISTERINE"),VLOOKUP(E7020,MAPEO!C:D,2,0)&amp;" "&amp;H7020,VLOOKUP(E7020,MAPEO!C:D,2,0))</f>
        <v>RoC Facial Moisturisers</v>
      </c>
      <c r="N7020" t="str">
        <f>VLOOKUP(F7020,MD!A:B,2,0)</f>
        <v>YTD 2016</v>
      </c>
    </row>
    <row r="7021" spans="1:14">
      <c r="A7021" t="s">
        <v>133</v>
      </c>
      <c r="B7021" t="s">
        <v>1</v>
      </c>
      <c r="C7021" t="s">
        <v>268</v>
      </c>
      <c r="D7021" t="s">
        <v>248</v>
      </c>
      <c r="E7021" t="s">
        <v>762</v>
      </c>
      <c r="F7021" t="s">
        <v>122</v>
      </c>
      <c r="G7021" s="3">
        <v>-1.58</v>
      </c>
      <c r="H7021" s="3" t="str">
        <f>VLOOKUP($A7021&amp;$C7021&amp;$B7021,Mapping!$C:$G,3,0)</f>
        <v>Beauty</v>
      </c>
      <c r="I7021" t="str">
        <f>VLOOKUP($A7021&amp;$C7021&amp;$B7021,Mapping!$C:$G,4,0)</f>
        <v>ROC</v>
      </c>
      <c r="J7021" t="str">
        <f t="shared" si="111"/>
        <v>RoC Pro-Sublime</v>
      </c>
      <c r="K7021" t="str">
        <f>VLOOKUP($A7021&amp;$C7021&amp;$B7021,Mapping!$C:$G,5,0)</f>
        <v>Adult Skin Care</v>
      </c>
      <c r="L7021" t="str">
        <f>VLOOKUP(J7021&amp;H7021,Mapping!J:K,2,0)</f>
        <v>ROC FACIAL ANTIEDAD</v>
      </c>
      <c r="M7021" t="str">
        <f>IF(OR(I7021="PIZ BUIN",I7021="LISTERINE"),VLOOKUP(E7021,MAPEO!C:D,2,0)&amp;" "&amp;H7021,VLOOKUP(E7021,MAPEO!C:D,2,0))</f>
        <v>RoC Facial Moisturisers</v>
      </c>
      <c r="N7021" t="str">
        <f>VLOOKUP(F7021,MD!A:B,2,0)</f>
        <v>YTD 2016</v>
      </c>
    </row>
    <row r="7022" spans="1:14">
      <c r="A7022" t="s">
        <v>133</v>
      </c>
      <c r="B7022" t="s">
        <v>1</v>
      </c>
      <c r="C7022" t="s">
        <v>268</v>
      </c>
      <c r="D7022" t="s">
        <v>458</v>
      </c>
      <c r="E7022" t="s">
        <v>771</v>
      </c>
      <c r="F7022" t="s">
        <v>122</v>
      </c>
      <c r="G7022" s="3">
        <v>-0.66</v>
      </c>
      <c r="H7022" s="3" t="str">
        <f>VLOOKUP($A7022&amp;$C7022&amp;$B7022,Mapping!$C:$G,3,0)</f>
        <v>Beauty</v>
      </c>
      <c r="I7022" t="str">
        <f>VLOOKUP($A7022&amp;$C7022&amp;$B7022,Mapping!$C:$G,4,0)</f>
        <v>ROC</v>
      </c>
      <c r="J7022" t="str">
        <f t="shared" si="111"/>
        <v>RoC Sun Care BODY</v>
      </c>
      <c r="K7022" t="str">
        <f>VLOOKUP($A7022&amp;$C7022&amp;$B7022,Mapping!$C:$G,5,0)</f>
        <v>Adult Skin Care</v>
      </c>
      <c r="L7022" t="str">
        <f>VLOOKUP(J7022&amp;H7022,Mapping!J:K,2,0)</f>
        <v>ROC SUN CARE</v>
      </c>
      <c r="M7022" t="str">
        <f>IF(OR(I7022="PIZ BUIN",I7022="LISTERINE"),VLOOKUP(E7022,MAPEO!C:D,2,0)&amp;" "&amp;H7022,VLOOKUP(E7022,MAPEO!C:D,2,0))</f>
        <v>RoC Sun Protection</v>
      </c>
      <c r="N7022" t="str">
        <f>VLOOKUP(F7022,MD!A:B,2,0)</f>
        <v>YTD 2016</v>
      </c>
    </row>
    <row r="7023" spans="1:14">
      <c r="A7023" t="s">
        <v>133</v>
      </c>
      <c r="B7023" t="s">
        <v>0</v>
      </c>
      <c r="C7023" t="s">
        <v>134</v>
      </c>
      <c r="D7023" t="s">
        <v>409</v>
      </c>
      <c r="E7023" t="s">
        <v>409</v>
      </c>
      <c r="F7023" t="s">
        <v>122</v>
      </c>
      <c r="G7023" s="3">
        <v>7386.8</v>
      </c>
      <c r="H7023" s="3" t="str">
        <f>VLOOKUP($A7023&amp;$C7023&amp;$B7023,Mapping!$C:$G,3,0)</f>
        <v>PHARMA</v>
      </c>
      <c r="I7023" t="str">
        <f>VLOOKUP($A7023&amp;$C7023&amp;$B7023,Mapping!$C:$G,4,0)</f>
        <v>Other OTC</v>
      </c>
      <c r="J7023" t="str">
        <f t="shared" si="111"/>
        <v>ALLERGY COLIRIO</v>
      </c>
      <c r="K7023" t="str">
        <f>VLOOKUP($A7023&amp;$C7023&amp;$B7023,Mapping!$C:$G,5,0)</f>
        <v>OTC</v>
      </c>
      <c r="L7023" t="str">
        <f>VLOOKUP(J7023&amp;H7023,Mapping!J:K,2,0)</f>
        <v>Alergia</v>
      </c>
      <c r="M7023" t="str">
        <f>IF(OR(I7023="PIZ BUIN",I7023="LISTERINE"),VLOOKUP(E7023,MAPEO!C:D,2,0)&amp;" "&amp;H7023,VLOOKUP(E7023,MAPEO!C:D,2,0))</f>
        <v>Reactine</v>
      </c>
      <c r="N7023" t="str">
        <f>VLOOKUP(F7023,MD!A:B,2,0)</f>
        <v>YTD 2016</v>
      </c>
    </row>
    <row r="7024" spans="1:14">
      <c r="A7024" t="s">
        <v>133</v>
      </c>
      <c r="B7024" t="s">
        <v>0</v>
      </c>
      <c r="C7024" t="s">
        <v>134</v>
      </c>
      <c r="D7024" t="s">
        <v>411</v>
      </c>
      <c r="E7024" t="s">
        <v>411</v>
      </c>
      <c r="F7024" t="s">
        <v>122</v>
      </c>
      <c r="G7024" s="3">
        <v>70.67</v>
      </c>
      <c r="H7024" s="3" t="str">
        <f>VLOOKUP($A7024&amp;$C7024&amp;$B7024,Mapping!$C:$G,3,0)</f>
        <v>PHARMA</v>
      </c>
      <c r="I7024" t="str">
        <f>VLOOKUP($A7024&amp;$C7024&amp;$B7024,Mapping!$C:$G,4,0)</f>
        <v>Other OTC</v>
      </c>
      <c r="J7024" t="str">
        <f t="shared" si="111"/>
        <v>ALLERGY SPRAY</v>
      </c>
      <c r="K7024" t="str">
        <f>VLOOKUP($A7024&amp;$C7024&amp;$B7024,Mapping!$C:$G,5,0)</f>
        <v>OTC</v>
      </c>
      <c r="L7024" t="str">
        <f>VLOOKUP(J7024&amp;H7024,Mapping!J:K,2,0)</f>
        <v>Alergia</v>
      </c>
      <c r="M7024" t="str">
        <f>IF(OR(I7024="PIZ BUIN",I7024="LISTERINE"),VLOOKUP(E7024,MAPEO!C:D,2,0)&amp;" "&amp;H7024,VLOOKUP(E7024,MAPEO!C:D,2,0))</f>
        <v>Reactine</v>
      </c>
      <c r="N7024" t="str">
        <f>VLOOKUP(F7024,MD!A:B,2,0)</f>
        <v>YTD 2016</v>
      </c>
    </row>
    <row r="7025" spans="1:14">
      <c r="A7025" t="s">
        <v>133</v>
      </c>
      <c r="B7025" t="s">
        <v>0</v>
      </c>
      <c r="C7025" t="s">
        <v>134</v>
      </c>
      <c r="D7025" t="s">
        <v>412</v>
      </c>
      <c r="E7025" t="s">
        <v>643</v>
      </c>
      <c r="F7025" t="s">
        <v>122</v>
      </c>
      <c r="G7025" s="3">
        <v>34407.06</v>
      </c>
      <c r="H7025" s="3" t="str">
        <f>VLOOKUP($A7025&amp;$C7025&amp;$B7025,Mapping!$C:$G,3,0)</f>
        <v>PHARMA</v>
      </c>
      <c r="I7025" t="str">
        <f>VLOOKUP($A7025&amp;$C7025&amp;$B7025,Mapping!$C:$G,4,0)</f>
        <v>Other OTC</v>
      </c>
      <c r="J7025" t="str">
        <f t="shared" si="111"/>
        <v>ALLERGY TABS</v>
      </c>
      <c r="K7025" t="str">
        <f>VLOOKUP($A7025&amp;$C7025&amp;$B7025,Mapping!$C:$G,5,0)</f>
        <v>OTC</v>
      </c>
      <c r="L7025" t="str">
        <f>VLOOKUP(J7025&amp;H7025,Mapping!J:K,2,0)</f>
        <v>Alergia</v>
      </c>
      <c r="M7025" t="str">
        <f>IF(OR(I7025="PIZ BUIN",I7025="LISTERINE"),VLOOKUP(E7025,MAPEO!C:D,2,0)&amp;" "&amp;H7025,VLOOKUP(E7025,MAPEO!C:D,2,0))</f>
        <v>Reactine</v>
      </c>
      <c r="N7025" t="str">
        <f>VLOOKUP(F7025,MD!A:B,2,0)</f>
        <v>YTD 2016</v>
      </c>
    </row>
    <row r="7026" spans="1:14">
      <c r="A7026" t="s">
        <v>133</v>
      </c>
      <c r="B7026" t="s">
        <v>0</v>
      </c>
      <c r="C7026" t="s">
        <v>139</v>
      </c>
      <c r="D7026" t="s">
        <v>413</v>
      </c>
      <c r="E7026" t="s">
        <v>413</v>
      </c>
      <c r="F7026" t="s">
        <v>122</v>
      </c>
      <c r="G7026" s="3">
        <v>-19.64</v>
      </c>
      <c r="H7026" s="3" t="str">
        <f>VLOOKUP($A7026&amp;$C7026&amp;$B7026,Mapping!$C:$G,3,0)</f>
        <v>Beauty</v>
      </c>
      <c r="I7026" t="str">
        <f>VLOOKUP($A7026&amp;$C7026&amp;$B7026,Mapping!$C:$G,4,0)</f>
        <v>AVEENO</v>
      </c>
      <c r="J7026" t="str">
        <f t="shared" si="111"/>
        <v>AVEENO ADULT</v>
      </c>
      <c r="K7026" t="str">
        <f>VLOOKUP($A7026&amp;$C7026&amp;$B7026,Mapping!$C:$G,5,0)</f>
        <v>Adult Skin Care</v>
      </c>
      <c r="L7026" t="str">
        <f>VLOOKUP(J7026&amp;H7026,Mapping!J:K,2,0)</f>
        <v>Aveeno</v>
      </c>
      <c r="M7026" t="str">
        <f>IF(OR(I7026="PIZ BUIN",I7026="LISTERINE"),VLOOKUP(E7026,MAPEO!C:D,2,0)&amp;" "&amp;H7026,VLOOKUP(E7026,MAPEO!C:D,2,0))</f>
        <v>Aveeno</v>
      </c>
      <c r="N7026" t="str">
        <f>VLOOKUP(F7026,MD!A:B,2,0)</f>
        <v>YTD 2016</v>
      </c>
    </row>
    <row r="7027" spans="1:14">
      <c r="A7027" t="s">
        <v>133</v>
      </c>
      <c r="B7027" t="s">
        <v>0</v>
      </c>
      <c r="C7027" t="s">
        <v>139</v>
      </c>
      <c r="D7027" t="s">
        <v>414</v>
      </c>
      <c r="E7027" t="s">
        <v>414</v>
      </c>
      <c r="F7027" t="s">
        <v>122</v>
      </c>
      <c r="G7027" s="3">
        <v>-4.13</v>
      </c>
      <c r="H7027" s="3" t="str">
        <f>VLOOKUP($A7027&amp;$C7027&amp;$B7027,Mapping!$C:$G,3,0)</f>
        <v>Beauty</v>
      </c>
      <c r="I7027" t="str">
        <f>VLOOKUP($A7027&amp;$C7027&amp;$B7027,Mapping!$C:$G,4,0)</f>
        <v>AVEENO</v>
      </c>
      <c r="J7027" t="str">
        <f t="shared" si="111"/>
        <v>AVEENO BABY</v>
      </c>
      <c r="K7027" t="str">
        <f>VLOOKUP($A7027&amp;$C7027&amp;$B7027,Mapping!$C:$G,5,0)</f>
        <v>Adult Skin Care</v>
      </c>
      <c r="L7027" t="str">
        <f>VLOOKUP(J7027&amp;H7027,Mapping!J:K,2,0)</f>
        <v>Aveeno</v>
      </c>
      <c r="M7027" t="str">
        <f>IF(OR(I7027="PIZ BUIN",I7027="LISTERINE"),VLOOKUP(E7027,MAPEO!C:D,2,0)&amp;" "&amp;H7027,VLOOKUP(E7027,MAPEO!C:D,2,0))</f>
        <v>Aveeno</v>
      </c>
      <c r="N7027" t="str">
        <f>VLOOKUP(F7027,MD!A:B,2,0)</f>
        <v>YTD 2016</v>
      </c>
    </row>
    <row r="7028" spans="1:14">
      <c r="A7028" t="s">
        <v>133</v>
      </c>
      <c r="B7028" t="s">
        <v>0</v>
      </c>
      <c r="C7028" t="s">
        <v>144</v>
      </c>
      <c r="D7028" t="s">
        <v>415</v>
      </c>
      <c r="E7028" t="s">
        <v>415</v>
      </c>
      <c r="F7028" t="s">
        <v>122</v>
      </c>
      <c r="G7028" s="3">
        <v>-2287.71</v>
      </c>
      <c r="H7028" s="3" t="str">
        <f>VLOOKUP($A7028&amp;$C7028&amp;$B7028,Mapping!$C:$G,3,0)</f>
        <v>PHARMA</v>
      </c>
      <c r="I7028" t="str">
        <f>VLOOKUP($A7028&amp;$C7028&amp;$B7028,Mapping!$C:$G,4,0)</f>
        <v>BE-TOTAL</v>
      </c>
      <c r="J7028" t="str">
        <f t="shared" si="111"/>
        <v>BE-TOTAL ADULTO</v>
      </c>
      <c r="K7028" t="str">
        <f>VLOOKUP($A7028&amp;$C7028&amp;$B7028,Mapping!$C:$G,5,0)</f>
        <v>OTC</v>
      </c>
      <c r="L7028" t="str">
        <f>VLOOKUP(J7028&amp;H7028,Mapping!J:K,2,0)</f>
        <v>Be Total</v>
      </c>
      <c r="M7028" t="str">
        <f>IF(OR(I7028="PIZ BUIN",I7028="LISTERINE"),VLOOKUP(E7028,MAPEO!C:D,2,0)&amp;" "&amp;H7028,VLOOKUP(E7028,MAPEO!C:D,2,0))</f>
        <v>Be total</v>
      </c>
      <c r="N7028" t="str">
        <f>VLOOKUP(F7028,MD!A:B,2,0)</f>
        <v>YTD 2016</v>
      </c>
    </row>
    <row r="7029" spans="1:14">
      <c r="A7029" t="s">
        <v>133</v>
      </c>
      <c r="B7029" t="s">
        <v>0</v>
      </c>
      <c r="C7029" t="s">
        <v>144</v>
      </c>
      <c r="D7029" t="s">
        <v>417</v>
      </c>
      <c r="E7029" t="s">
        <v>417</v>
      </c>
      <c r="F7029" t="s">
        <v>122</v>
      </c>
      <c r="G7029" s="3">
        <v>-350.97</v>
      </c>
      <c r="H7029" s="3" t="str">
        <f>VLOOKUP($A7029&amp;$C7029&amp;$B7029,Mapping!$C:$G,3,0)</f>
        <v>PHARMA</v>
      </c>
      <c r="I7029" t="str">
        <f>VLOOKUP($A7029&amp;$C7029&amp;$B7029,Mapping!$C:$G,4,0)</f>
        <v>BE-TOTAL</v>
      </c>
      <c r="J7029" t="str">
        <f t="shared" si="111"/>
        <v>BE-TOTAL KIDS</v>
      </c>
      <c r="K7029" t="str">
        <f>VLOOKUP($A7029&amp;$C7029&amp;$B7029,Mapping!$C:$G,5,0)</f>
        <v>OTC</v>
      </c>
      <c r="L7029" t="str">
        <f>VLOOKUP(J7029&amp;H7029,Mapping!J:K,2,0)</f>
        <v>Be Total</v>
      </c>
      <c r="M7029" t="str">
        <f>IF(OR(I7029="PIZ BUIN",I7029="LISTERINE"),VLOOKUP(E7029,MAPEO!C:D,2,0)&amp;" "&amp;H7029,VLOOKUP(E7029,MAPEO!C:D,2,0))</f>
        <v>Be total</v>
      </c>
      <c r="N7029" t="str">
        <f>VLOOKUP(F7029,MD!A:B,2,0)</f>
        <v>YTD 2016</v>
      </c>
    </row>
    <row r="7030" spans="1:14">
      <c r="A7030" t="s">
        <v>133</v>
      </c>
      <c r="B7030" t="s">
        <v>0</v>
      </c>
      <c r="C7030" t="s">
        <v>154</v>
      </c>
      <c r="D7030" t="s">
        <v>154</v>
      </c>
      <c r="E7030" t="s">
        <v>560</v>
      </c>
      <c r="F7030" t="s">
        <v>122</v>
      </c>
      <c r="G7030" s="3">
        <v>115.32</v>
      </c>
      <c r="H7030" s="3" t="str">
        <f>VLOOKUP($A7030&amp;$C7030&amp;$B7030,Mapping!$C:$G,3,0)</f>
        <v>PHARMA</v>
      </c>
      <c r="I7030" t="str">
        <f>VLOOKUP($A7030&amp;$C7030&amp;$B7030,Mapping!$C:$G,4,0)</f>
        <v>CLEAN &amp; CLEAR</v>
      </c>
      <c r="J7030" t="str">
        <f t="shared" si="111"/>
        <v>CLEAN &amp; CLEAR</v>
      </c>
      <c r="K7030" t="str">
        <f>VLOOKUP($A7030&amp;$C7030&amp;$B7030,Mapping!$C:$G,5,0)</f>
        <v>Adult Skin Care</v>
      </c>
      <c r="L7030" t="str">
        <f>VLOOKUP(J7030&amp;H7030,Mapping!J:K,2,0)</f>
        <v>Clean &amp; Clear OTC</v>
      </c>
      <c r="M7030" t="str">
        <f>IF(OR(I7030="PIZ BUIN",I7030="LISTERINE"),VLOOKUP(E7030,MAPEO!C:D,2,0)&amp;" "&amp;H7030,VLOOKUP(E7030,MAPEO!C:D,2,0))</f>
        <v>Clean &amp; Clear</v>
      </c>
      <c r="N7030" t="str">
        <f>VLOOKUP(F7030,MD!A:B,2,0)</f>
        <v>YTD 2016</v>
      </c>
    </row>
    <row r="7031" spans="1:14">
      <c r="A7031" t="s">
        <v>133</v>
      </c>
      <c r="B7031" t="s">
        <v>0</v>
      </c>
      <c r="C7031" t="s">
        <v>159</v>
      </c>
      <c r="D7031" t="s">
        <v>418</v>
      </c>
      <c r="E7031" t="s">
        <v>418</v>
      </c>
      <c r="F7031" t="s">
        <v>122</v>
      </c>
      <c r="G7031" s="3">
        <v>-78.31</v>
      </c>
      <c r="H7031" s="3" t="str">
        <f>VLOOKUP($A7031&amp;$C7031&amp;$B7031,Mapping!$C:$G,3,0)</f>
        <v>Beauty</v>
      </c>
      <c r="I7031" t="str">
        <f>VLOOKUP($A7031&amp;$C7031&amp;$B7031,Mapping!$C:$G,4,0)</f>
        <v>COMPEED</v>
      </c>
      <c r="J7031" t="str">
        <f t="shared" si="111"/>
        <v>COMPEED BANDAGES</v>
      </c>
      <c r="K7031" t="str">
        <f>VLOOKUP($A7031&amp;$C7031&amp;$B7031,Mapping!$C:$G,5,0)</f>
        <v>Oral &amp; Topical</v>
      </c>
      <c r="L7031" t="str">
        <f>VLOOKUP(J7031&amp;H7031,Mapping!J:K,2,0)</f>
        <v>Compeed Bandages</v>
      </c>
      <c r="M7031" t="str">
        <f>IF(OR(I7031="PIZ BUIN",I7031="LISTERINE"),VLOOKUP(E7031,MAPEO!C:D,2,0)&amp;" "&amp;H7031,VLOOKUP(E7031,MAPEO!C:D,2,0))</f>
        <v>Compeed Others</v>
      </c>
      <c r="N7031" t="str">
        <f>VLOOKUP(F7031,MD!A:B,2,0)</f>
        <v>YTD 2016</v>
      </c>
    </row>
    <row r="7032" spans="1:14">
      <c r="A7032" t="s">
        <v>133</v>
      </c>
      <c r="B7032" t="s">
        <v>0</v>
      </c>
      <c r="C7032" t="s">
        <v>159</v>
      </c>
      <c r="D7032" t="s">
        <v>419</v>
      </c>
      <c r="E7032" t="s">
        <v>647</v>
      </c>
      <c r="F7032" t="s">
        <v>122</v>
      </c>
      <c r="G7032" s="3">
        <v>35189.11</v>
      </c>
      <c r="H7032" s="3" t="str">
        <f>VLOOKUP($A7032&amp;$C7032&amp;$B7032,Mapping!$C:$G,3,0)</f>
        <v>Beauty</v>
      </c>
      <c r="I7032" t="str">
        <f>VLOOKUP($A7032&amp;$C7032&amp;$B7032,Mapping!$C:$G,4,0)</f>
        <v>COMPEED</v>
      </c>
      <c r="J7032" t="str">
        <f t="shared" si="111"/>
        <v>COMPEED BLISTER EXTREME</v>
      </c>
      <c r="K7032" t="str">
        <f>VLOOKUP($A7032&amp;$C7032&amp;$B7032,Mapping!$C:$G,5,0)</f>
        <v>Oral &amp; Topical</v>
      </c>
      <c r="L7032" t="str">
        <f>VLOOKUP(J7032&amp;H7032,Mapping!J:K,2,0)</f>
        <v>Compeed Blister</v>
      </c>
      <c r="M7032" t="str">
        <f>IF(OR(I7032="PIZ BUIN",I7032="LISTERINE"),VLOOKUP(E7032,MAPEO!C:D,2,0)&amp;" "&amp;H7032,VLOOKUP(E7032,MAPEO!C:D,2,0))</f>
        <v>Compeed Blisters</v>
      </c>
      <c r="N7032" t="str">
        <f>VLOOKUP(F7032,MD!A:B,2,0)</f>
        <v>YTD 2016</v>
      </c>
    </row>
    <row r="7033" spans="1:14">
      <c r="A7033" t="s">
        <v>133</v>
      </c>
      <c r="B7033" t="s">
        <v>0</v>
      </c>
      <c r="C7033" t="s">
        <v>159</v>
      </c>
      <c r="D7033" t="s">
        <v>419</v>
      </c>
      <c r="E7033" t="s">
        <v>648</v>
      </c>
      <c r="F7033" t="s">
        <v>122</v>
      </c>
      <c r="G7033" s="3">
        <v>240922.09</v>
      </c>
      <c r="H7033" s="3" t="str">
        <f>VLOOKUP($A7033&amp;$C7033&amp;$B7033,Mapping!$C:$G,3,0)</f>
        <v>Beauty</v>
      </c>
      <c r="I7033" t="str">
        <f>VLOOKUP($A7033&amp;$C7033&amp;$B7033,Mapping!$C:$G,4,0)</f>
        <v>COMPEED</v>
      </c>
      <c r="J7033" t="str">
        <f t="shared" si="111"/>
        <v>COMPEED BLISTER MED</v>
      </c>
      <c r="K7033" t="str">
        <f>VLOOKUP($A7033&amp;$C7033&amp;$B7033,Mapping!$C:$G,5,0)</f>
        <v>Oral &amp; Topical</v>
      </c>
      <c r="L7033" t="str">
        <f>VLOOKUP(J7033&amp;H7033,Mapping!J:K,2,0)</f>
        <v>Compeed Blister</v>
      </c>
      <c r="M7033" t="str">
        <f>IF(OR(I7033="PIZ BUIN",I7033="LISTERINE"),VLOOKUP(E7033,MAPEO!C:D,2,0)&amp;" "&amp;H7033,VLOOKUP(E7033,MAPEO!C:D,2,0))</f>
        <v>Compeed Blisters</v>
      </c>
      <c r="N7033" t="str">
        <f>VLOOKUP(F7033,MD!A:B,2,0)</f>
        <v>YTD 2016</v>
      </c>
    </row>
    <row r="7034" spans="1:14">
      <c r="A7034" t="s">
        <v>133</v>
      </c>
      <c r="B7034" t="s">
        <v>0</v>
      </c>
      <c r="C7034" t="s">
        <v>159</v>
      </c>
      <c r="D7034" t="s">
        <v>419</v>
      </c>
      <c r="E7034" t="s">
        <v>649</v>
      </c>
      <c r="F7034" t="s">
        <v>122</v>
      </c>
      <c r="G7034" s="3">
        <v>-24.68</v>
      </c>
      <c r="H7034" s="3" t="str">
        <f>VLOOKUP($A7034&amp;$C7034&amp;$B7034,Mapping!$C:$G,3,0)</f>
        <v>Beauty</v>
      </c>
      <c r="I7034" t="str">
        <f>VLOOKUP($A7034&amp;$C7034&amp;$B7034,Mapping!$C:$G,4,0)</f>
        <v>COMPEED</v>
      </c>
      <c r="J7034" t="str">
        <f t="shared" si="111"/>
        <v>COMPEED BLISTER POS</v>
      </c>
      <c r="K7034" t="str">
        <f>VLOOKUP($A7034&amp;$C7034&amp;$B7034,Mapping!$C:$G,5,0)</f>
        <v>Oral &amp; Topical</v>
      </c>
      <c r="L7034" t="str">
        <f>VLOOKUP(J7034&amp;H7034,Mapping!J:K,2,0)</f>
        <v>Compeed Blister</v>
      </c>
      <c r="M7034" t="str">
        <f>IF(OR(I7034="PIZ BUIN",I7034="LISTERINE"),VLOOKUP(E7034,MAPEO!C:D,2,0)&amp;" "&amp;H7034,VLOOKUP(E7034,MAPEO!C:D,2,0))</f>
        <v>Compeed Blisters</v>
      </c>
      <c r="N7034" t="str">
        <f>VLOOKUP(F7034,MD!A:B,2,0)</f>
        <v>YTD 2016</v>
      </c>
    </row>
    <row r="7035" spans="1:14">
      <c r="A7035" t="s">
        <v>133</v>
      </c>
      <c r="B7035" t="s">
        <v>0</v>
      </c>
      <c r="C7035" t="s">
        <v>159</v>
      </c>
      <c r="D7035" t="s">
        <v>419</v>
      </c>
      <c r="E7035" t="s">
        <v>650</v>
      </c>
      <c r="F7035" t="s">
        <v>122</v>
      </c>
      <c r="G7035" s="3">
        <v>44872.61</v>
      </c>
      <c r="H7035" s="3" t="str">
        <f>VLOOKUP($A7035&amp;$C7035&amp;$B7035,Mapping!$C:$G,3,0)</f>
        <v>Beauty</v>
      </c>
      <c r="I7035" t="str">
        <f>VLOOKUP($A7035&amp;$C7035&amp;$B7035,Mapping!$C:$G,4,0)</f>
        <v>COMPEED</v>
      </c>
      <c r="J7035" t="str">
        <f t="shared" si="111"/>
        <v>COMPEED BLISTER SMALL</v>
      </c>
      <c r="K7035" t="str">
        <f>VLOOKUP($A7035&amp;$C7035&amp;$B7035,Mapping!$C:$G,5,0)</f>
        <v>Oral &amp; Topical</v>
      </c>
      <c r="L7035" t="str">
        <f>VLOOKUP(J7035&amp;H7035,Mapping!J:K,2,0)</f>
        <v>Compeed Blister</v>
      </c>
      <c r="M7035" t="str">
        <f>IF(OR(I7035="PIZ BUIN",I7035="LISTERINE"),VLOOKUP(E7035,MAPEO!C:D,2,0)&amp;" "&amp;H7035,VLOOKUP(E7035,MAPEO!C:D,2,0))</f>
        <v>Compeed Blisters</v>
      </c>
      <c r="N7035" t="str">
        <f>VLOOKUP(F7035,MD!A:B,2,0)</f>
        <v>YTD 2016</v>
      </c>
    </row>
    <row r="7036" spans="1:14">
      <c r="A7036" t="s">
        <v>133</v>
      </c>
      <c r="B7036" t="s">
        <v>0</v>
      </c>
      <c r="C7036" t="s">
        <v>159</v>
      </c>
      <c r="D7036" t="s">
        <v>419</v>
      </c>
      <c r="E7036" t="s">
        <v>651</v>
      </c>
      <c r="F7036" t="s">
        <v>122</v>
      </c>
      <c r="G7036" s="3">
        <v>55665.23</v>
      </c>
      <c r="H7036" s="3" t="str">
        <f>VLOOKUP($A7036&amp;$C7036&amp;$B7036,Mapping!$C:$G,3,0)</f>
        <v>Beauty</v>
      </c>
      <c r="I7036" t="str">
        <f>VLOOKUP($A7036&amp;$C7036&amp;$B7036,Mapping!$C:$G,4,0)</f>
        <v>COMPEED</v>
      </c>
      <c r="J7036" t="str">
        <f t="shared" si="111"/>
        <v>COMPEED BLISTER STICK</v>
      </c>
      <c r="K7036" t="str">
        <f>VLOOKUP($A7036&amp;$C7036&amp;$B7036,Mapping!$C:$G,5,0)</f>
        <v>Oral &amp; Topical</v>
      </c>
      <c r="L7036" t="str">
        <f>VLOOKUP(J7036&amp;H7036,Mapping!J:K,2,0)</f>
        <v>Compeed Blister</v>
      </c>
      <c r="M7036" t="str">
        <f>IF(OR(I7036="PIZ BUIN",I7036="LISTERINE"),VLOOKUP(E7036,MAPEO!C:D,2,0)&amp;" "&amp;H7036,VLOOKUP(E7036,MAPEO!C:D,2,0))</f>
        <v>Compeed Blisters</v>
      </c>
      <c r="N7036" t="str">
        <f>VLOOKUP(F7036,MD!A:B,2,0)</f>
        <v>YTD 2016</v>
      </c>
    </row>
    <row r="7037" spans="1:14">
      <c r="A7037" t="s">
        <v>133</v>
      </c>
      <c r="B7037" t="s">
        <v>0</v>
      </c>
      <c r="C7037" t="s">
        <v>159</v>
      </c>
      <c r="D7037" t="s">
        <v>419</v>
      </c>
      <c r="E7037" t="s">
        <v>652</v>
      </c>
      <c r="F7037" t="s">
        <v>122</v>
      </c>
      <c r="G7037" s="3">
        <v>62552.3</v>
      </c>
      <c r="H7037" s="3" t="str">
        <f>VLOOKUP($A7037&amp;$C7037&amp;$B7037,Mapping!$C:$G,3,0)</f>
        <v>Beauty</v>
      </c>
      <c r="I7037" t="str">
        <f>VLOOKUP($A7037&amp;$C7037&amp;$B7037,Mapping!$C:$G,4,0)</f>
        <v>COMPEED</v>
      </c>
      <c r="J7037" t="str">
        <f t="shared" si="111"/>
        <v>COMPEED BLISTER TOES</v>
      </c>
      <c r="K7037" t="str">
        <f>VLOOKUP($A7037&amp;$C7037&amp;$B7037,Mapping!$C:$G,5,0)</f>
        <v>Oral &amp; Topical</v>
      </c>
      <c r="L7037" t="str">
        <f>VLOOKUP(J7037&amp;H7037,Mapping!J:K,2,0)</f>
        <v>Compeed Blister</v>
      </c>
      <c r="M7037" t="str">
        <f>IF(OR(I7037="PIZ BUIN",I7037="LISTERINE"),VLOOKUP(E7037,MAPEO!C:D,2,0)&amp;" "&amp;H7037,VLOOKUP(E7037,MAPEO!C:D,2,0))</f>
        <v>Compeed Blisters</v>
      </c>
      <c r="N7037" t="str">
        <f>VLOOKUP(F7037,MD!A:B,2,0)</f>
        <v>YTD 2016</v>
      </c>
    </row>
    <row r="7038" spans="1:14">
      <c r="A7038" t="s">
        <v>133</v>
      </c>
      <c r="B7038" t="s">
        <v>0</v>
      </c>
      <c r="C7038" t="s">
        <v>159</v>
      </c>
      <c r="D7038" t="s">
        <v>420</v>
      </c>
      <c r="E7038" t="s">
        <v>653</v>
      </c>
      <c r="F7038" t="s">
        <v>122</v>
      </c>
      <c r="G7038" s="3">
        <v>-153.91</v>
      </c>
      <c r="H7038" s="3" t="str">
        <f>VLOOKUP($A7038&amp;$C7038&amp;$B7038,Mapping!$C:$G,3,0)</f>
        <v>Beauty</v>
      </c>
      <c r="I7038" t="str">
        <f>VLOOKUP($A7038&amp;$C7038&amp;$B7038,Mapping!$C:$G,4,0)</f>
        <v>COMPEED</v>
      </c>
      <c r="J7038" t="str">
        <f t="shared" si="111"/>
        <v>COMPEED CORN BIG</v>
      </c>
      <c r="K7038" t="str">
        <f>VLOOKUP($A7038&amp;$C7038&amp;$B7038,Mapping!$C:$G,5,0)</f>
        <v>Oral &amp; Topical</v>
      </c>
      <c r="L7038" t="str">
        <f>VLOOKUP(J7038&amp;H7038,Mapping!J:K,2,0)</f>
        <v>Compeed Corn</v>
      </c>
      <c r="M7038" t="str">
        <f>IF(OR(I7038="PIZ BUIN",I7038="LISTERINE"),VLOOKUP(E7038,MAPEO!C:D,2,0)&amp;" "&amp;H7038,VLOOKUP(E7038,MAPEO!C:D,2,0))</f>
        <v>Compeed Corns</v>
      </c>
      <c r="N7038" t="str">
        <f>VLOOKUP(F7038,MD!A:B,2,0)</f>
        <v>YTD 2016</v>
      </c>
    </row>
    <row r="7039" spans="1:14">
      <c r="A7039" t="s">
        <v>133</v>
      </c>
      <c r="B7039" t="s">
        <v>0</v>
      </c>
      <c r="C7039" t="s">
        <v>159</v>
      </c>
      <c r="D7039" t="s">
        <v>420</v>
      </c>
      <c r="E7039" t="s">
        <v>655</v>
      </c>
      <c r="F7039" t="s">
        <v>122</v>
      </c>
      <c r="G7039" s="3">
        <v>82275.41</v>
      </c>
      <c r="H7039" s="3" t="str">
        <f>VLOOKUP($A7039&amp;$C7039&amp;$B7039,Mapping!$C:$G,3,0)</f>
        <v>Beauty</v>
      </c>
      <c r="I7039" t="str">
        <f>VLOOKUP($A7039&amp;$C7039&amp;$B7039,Mapping!$C:$G,4,0)</f>
        <v>COMPEED</v>
      </c>
      <c r="J7039" t="str">
        <f t="shared" si="111"/>
        <v>COMPEED CORN MEDIUM</v>
      </c>
      <c r="K7039" t="str">
        <f>VLOOKUP($A7039&amp;$C7039&amp;$B7039,Mapping!$C:$G,5,0)</f>
        <v>Oral &amp; Topical</v>
      </c>
      <c r="L7039" t="str">
        <f>VLOOKUP(J7039&amp;H7039,Mapping!J:K,2,0)</f>
        <v>Compeed Corn</v>
      </c>
      <c r="M7039" t="str">
        <f>IF(OR(I7039="PIZ BUIN",I7039="LISTERINE"),VLOOKUP(E7039,MAPEO!C:D,2,0)&amp;" "&amp;H7039,VLOOKUP(E7039,MAPEO!C:D,2,0))</f>
        <v>Compeed Corns</v>
      </c>
      <c r="N7039" t="str">
        <f>VLOOKUP(F7039,MD!A:B,2,0)</f>
        <v>YTD 2016</v>
      </c>
    </row>
    <row r="7040" spans="1:14">
      <c r="A7040" t="s">
        <v>133</v>
      </c>
      <c r="B7040" t="s">
        <v>0</v>
      </c>
      <c r="C7040" t="s">
        <v>159</v>
      </c>
      <c r="D7040" t="s">
        <v>420</v>
      </c>
      <c r="E7040" t="s">
        <v>656</v>
      </c>
      <c r="F7040" t="s">
        <v>122</v>
      </c>
      <c r="G7040" s="3">
        <v>9616.98</v>
      </c>
      <c r="H7040" s="3" t="str">
        <f>VLOOKUP($A7040&amp;$C7040&amp;$B7040,Mapping!$C:$G,3,0)</f>
        <v>Beauty</v>
      </c>
      <c r="I7040" t="str">
        <f>VLOOKUP($A7040&amp;$C7040&amp;$B7040,Mapping!$C:$G,4,0)</f>
        <v>COMPEED</v>
      </c>
      <c r="J7040" t="str">
        <f t="shared" si="111"/>
        <v>COMPEED CORN TOES</v>
      </c>
      <c r="K7040" t="str">
        <f>VLOOKUP($A7040&amp;$C7040&amp;$B7040,Mapping!$C:$G,5,0)</f>
        <v>Oral &amp; Topical</v>
      </c>
      <c r="L7040" t="str">
        <f>VLOOKUP(J7040&amp;H7040,Mapping!J:K,2,0)</f>
        <v>Compeed Corn</v>
      </c>
      <c r="M7040" t="str">
        <f>IF(OR(I7040="PIZ BUIN",I7040="LISTERINE"),VLOOKUP(E7040,MAPEO!C:D,2,0)&amp;" "&amp;H7040,VLOOKUP(E7040,MAPEO!C:D,2,0))</f>
        <v>Compeed Corns</v>
      </c>
      <c r="N7040" t="str">
        <f>VLOOKUP(F7040,MD!A:B,2,0)</f>
        <v>YTD 2016</v>
      </c>
    </row>
    <row r="7041" spans="1:14">
      <c r="A7041" t="s">
        <v>133</v>
      </c>
      <c r="B7041" t="s">
        <v>0</v>
      </c>
      <c r="C7041" t="s">
        <v>159</v>
      </c>
      <c r="D7041" t="s">
        <v>422</v>
      </c>
      <c r="E7041" t="s">
        <v>422</v>
      </c>
      <c r="F7041" t="s">
        <v>122</v>
      </c>
      <c r="G7041" s="3">
        <v>67040.77</v>
      </c>
      <c r="H7041" s="3" t="str">
        <f>VLOOKUP($A7041&amp;$C7041&amp;$B7041,Mapping!$C:$G,3,0)</f>
        <v>Beauty</v>
      </c>
      <c r="I7041" t="str">
        <f>VLOOKUP($A7041&amp;$C7041&amp;$B7041,Mapping!$C:$G,4,0)</f>
        <v>COMPEED</v>
      </c>
      <c r="J7041" t="str">
        <f t="shared" si="111"/>
        <v>COMPEED LIP CARE</v>
      </c>
      <c r="K7041" t="str">
        <f>VLOOKUP($A7041&amp;$C7041&amp;$B7041,Mapping!$C:$G,5,0)</f>
        <v>Oral &amp; Topical</v>
      </c>
      <c r="L7041" t="str">
        <f>VLOOKUP(J7041&amp;H7041,Mapping!J:K,2,0)</f>
        <v>Compeed Lip Care</v>
      </c>
      <c r="M7041" t="str">
        <f>IF(OR(I7041="PIZ BUIN",I7041="LISTERINE"),VLOOKUP(E7041,MAPEO!C:D,2,0)&amp;" "&amp;H7041,VLOOKUP(E7041,MAPEO!C:D,2,0))</f>
        <v>Compeed Anti-viral Lip Care</v>
      </c>
      <c r="N7041" t="str">
        <f>VLOOKUP(F7041,MD!A:B,2,0)</f>
        <v>YTD 2016</v>
      </c>
    </row>
    <row r="7042" spans="1:14">
      <c r="A7042" t="s">
        <v>133</v>
      </c>
      <c r="B7042" t="s">
        <v>0</v>
      </c>
      <c r="C7042" t="s">
        <v>159</v>
      </c>
      <c r="D7042" t="s">
        <v>422</v>
      </c>
      <c r="E7042" t="s">
        <v>658</v>
      </c>
      <c r="F7042" t="s">
        <v>122</v>
      </c>
      <c r="G7042" s="3">
        <v>-153.56</v>
      </c>
      <c r="H7042" s="3" t="str">
        <f>VLOOKUP($A7042&amp;$C7042&amp;$B7042,Mapping!$C:$G,3,0)</f>
        <v>Beauty</v>
      </c>
      <c r="I7042" t="str">
        <f>VLOOKUP($A7042&amp;$C7042&amp;$B7042,Mapping!$C:$G,4,0)</f>
        <v>COMPEED</v>
      </c>
      <c r="J7042" t="str">
        <f t="shared" si="111"/>
        <v>COMPEED LIP CARE NOCHE</v>
      </c>
      <c r="K7042" t="str">
        <f>VLOOKUP($A7042&amp;$C7042&amp;$B7042,Mapping!$C:$G,5,0)</f>
        <v>Oral &amp; Topical</v>
      </c>
      <c r="L7042" t="str">
        <f>VLOOKUP(J7042&amp;H7042,Mapping!J:K,2,0)</f>
        <v>Compeed Lip Care</v>
      </c>
      <c r="M7042" t="str">
        <f>IF(OR(I7042="PIZ BUIN",I7042="LISTERINE"),VLOOKUP(E7042,MAPEO!C:D,2,0)&amp;" "&amp;H7042,VLOOKUP(E7042,MAPEO!C:D,2,0))</f>
        <v>Compeed Anti-viral Lip Care</v>
      </c>
      <c r="N7042" t="str">
        <f>VLOOKUP(F7042,MD!A:B,2,0)</f>
        <v>YTD 2016</v>
      </c>
    </row>
    <row r="7043" spans="1:14">
      <c r="A7043" t="s">
        <v>133</v>
      </c>
      <c r="B7043" t="s">
        <v>0</v>
      </c>
      <c r="C7043" t="s">
        <v>159</v>
      </c>
      <c r="D7043" t="s">
        <v>423</v>
      </c>
      <c r="E7043" t="s">
        <v>659</v>
      </c>
      <c r="F7043" t="s">
        <v>122</v>
      </c>
      <c r="G7043" s="3">
        <v>-17.899999999999999</v>
      </c>
      <c r="H7043" s="3" t="str">
        <f>VLOOKUP($A7043&amp;$C7043&amp;$B7043,Mapping!$C:$G,3,0)</f>
        <v>Beauty</v>
      </c>
      <c r="I7043" t="str">
        <f>VLOOKUP($A7043&amp;$C7043&amp;$B7043,Mapping!$C:$G,4,0)</f>
        <v>COMPEED</v>
      </c>
      <c r="J7043" t="str">
        <f t="shared" si="111"/>
        <v>COMPEED PLANTILLAS</v>
      </c>
      <c r="K7043" t="str">
        <f>VLOOKUP($A7043&amp;$C7043&amp;$B7043,Mapping!$C:$G,5,0)</f>
        <v>Oral &amp; Topical</v>
      </c>
      <c r="L7043" t="str">
        <f>VLOOKUP(J7043&amp;H7043,Mapping!J:K,2,0)</f>
        <v>Other Compeed Foot Care</v>
      </c>
      <c r="M7043" t="str">
        <f>IF(OR(I7043="PIZ BUIN",I7043="LISTERINE"),VLOOKUP(E7043,MAPEO!C:D,2,0)&amp;" "&amp;H7043,VLOOKUP(E7043,MAPEO!C:D,2,0))</f>
        <v>Compeed Others</v>
      </c>
      <c r="N7043" t="str">
        <f>VLOOKUP(F7043,MD!A:B,2,0)</f>
        <v>YTD 2016</v>
      </c>
    </row>
    <row r="7044" spans="1:14">
      <c r="A7044" t="s">
        <v>133</v>
      </c>
      <c r="B7044" t="s">
        <v>0</v>
      </c>
      <c r="C7044" t="s">
        <v>159</v>
      </c>
      <c r="D7044" t="s">
        <v>423</v>
      </c>
      <c r="E7044" t="s">
        <v>660</v>
      </c>
      <c r="F7044" t="s">
        <v>122</v>
      </c>
      <c r="G7044" s="3">
        <v>-25.48</v>
      </c>
      <c r="H7044" s="3" t="str">
        <f>VLOOKUP($A7044&amp;$C7044&amp;$B7044,Mapping!$C:$G,3,0)</f>
        <v>Beauty</v>
      </c>
      <c r="I7044" t="str">
        <f>VLOOKUP($A7044&amp;$C7044&amp;$B7044,Mapping!$C:$G,4,0)</f>
        <v>COMPEED</v>
      </c>
      <c r="J7044" t="str">
        <f t="shared" si="111"/>
        <v>CREMA PIES</v>
      </c>
      <c r="K7044" t="str">
        <f>VLOOKUP($A7044&amp;$C7044&amp;$B7044,Mapping!$C:$G,5,0)</f>
        <v>Oral &amp; Topical</v>
      </c>
      <c r="L7044" t="str">
        <f>VLOOKUP(J7044&amp;H7044,Mapping!J:K,2,0)</f>
        <v>Other Compeed Foot Care</v>
      </c>
      <c r="M7044" t="str">
        <f>IF(OR(I7044="PIZ BUIN",I7044="LISTERINE"),VLOOKUP(E7044,MAPEO!C:D,2,0)&amp;" "&amp;H7044,VLOOKUP(E7044,MAPEO!C:D,2,0))</f>
        <v>Compeed Others</v>
      </c>
      <c r="N7044" t="str">
        <f>VLOOKUP(F7044,MD!A:B,2,0)</f>
        <v>YTD 2016</v>
      </c>
    </row>
    <row r="7045" spans="1:14">
      <c r="A7045" t="s">
        <v>133</v>
      </c>
      <c r="B7045" t="s">
        <v>0</v>
      </c>
      <c r="C7045" t="s">
        <v>159</v>
      </c>
      <c r="D7045" t="s">
        <v>423</v>
      </c>
      <c r="E7045" t="s">
        <v>661</v>
      </c>
      <c r="F7045" t="s">
        <v>122</v>
      </c>
      <c r="G7045" s="3">
        <v>29554.52</v>
      </c>
      <c r="H7045" s="3" t="str">
        <f>VLOOKUP($A7045&amp;$C7045&amp;$B7045,Mapping!$C:$G,3,0)</f>
        <v>Beauty</v>
      </c>
      <c r="I7045" t="str">
        <f>VLOOKUP($A7045&amp;$C7045&amp;$B7045,Mapping!$C:$G,4,0)</f>
        <v>COMPEED</v>
      </c>
      <c r="J7045" t="str">
        <f t="shared" si="111"/>
        <v>DUREZAS</v>
      </c>
      <c r="K7045" t="str">
        <f>VLOOKUP($A7045&amp;$C7045&amp;$B7045,Mapping!$C:$G,5,0)</f>
        <v>Oral &amp; Topical</v>
      </c>
      <c r="L7045" t="str">
        <f>VLOOKUP(J7045&amp;H7045,Mapping!J:K,2,0)</f>
        <v>Compeed Callous</v>
      </c>
      <c r="M7045" t="str">
        <f>IF(OR(I7045="PIZ BUIN",I7045="LISTERINE"),VLOOKUP(E7045,MAPEO!C:D,2,0)&amp;" "&amp;H7045,VLOOKUP(E7045,MAPEO!C:D,2,0))</f>
        <v>Compeed Callous</v>
      </c>
      <c r="N7045" t="str">
        <f>VLOOKUP(F7045,MD!A:B,2,0)</f>
        <v>YTD 2016</v>
      </c>
    </row>
    <row r="7046" spans="1:14">
      <c r="A7046" t="s">
        <v>133</v>
      </c>
      <c r="B7046" t="s">
        <v>0</v>
      </c>
      <c r="C7046" t="s">
        <v>159</v>
      </c>
      <c r="D7046" t="s">
        <v>423</v>
      </c>
      <c r="E7046" t="s">
        <v>662</v>
      </c>
      <c r="F7046" t="s">
        <v>122</v>
      </c>
      <c r="G7046" s="3">
        <v>18621.16</v>
      </c>
      <c r="H7046" s="3" t="str">
        <f>VLOOKUP($A7046&amp;$C7046&amp;$B7046,Mapping!$C:$G,3,0)</f>
        <v>Beauty</v>
      </c>
      <c r="I7046" t="str">
        <f>VLOOKUP($A7046&amp;$C7046&amp;$B7046,Mapping!$C:$G,4,0)</f>
        <v>COMPEED</v>
      </c>
      <c r="J7046" t="str">
        <f t="shared" si="111"/>
        <v>OTHER COMPEED FOOT CARE BUNION</v>
      </c>
      <c r="K7046" t="str">
        <f>VLOOKUP($A7046&amp;$C7046&amp;$B7046,Mapping!$C:$G,5,0)</f>
        <v>Oral &amp; Topical</v>
      </c>
      <c r="L7046" t="str">
        <f>VLOOKUP(J7046&amp;H7046,Mapping!J:K,2,0)</f>
        <v>Compeed Bunions</v>
      </c>
      <c r="M7046" t="str">
        <f>IF(OR(I7046="PIZ BUIN",I7046="LISTERINE"),VLOOKUP(E7046,MAPEO!C:D,2,0)&amp;" "&amp;H7046,VLOOKUP(E7046,MAPEO!C:D,2,0))</f>
        <v>Compeed Bunions</v>
      </c>
      <c r="N7046" t="str">
        <f>VLOOKUP(F7046,MD!A:B,2,0)</f>
        <v>YTD 2016</v>
      </c>
    </row>
    <row r="7047" spans="1:14">
      <c r="A7047" t="s">
        <v>133</v>
      </c>
      <c r="B7047" t="s">
        <v>0</v>
      </c>
      <c r="C7047" t="s">
        <v>159</v>
      </c>
      <c r="D7047" t="s">
        <v>423</v>
      </c>
      <c r="E7047" t="s">
        <v>663</v>
      </c>
      <c r="F7047" t="s">
        <v>122</v>
      </c>
      <c r="G7047" s="3">
        <v>-568.4</v>
      </c>
      <c r="H7047" s="3" t="str">
        <f>VLOOKUP($A7047&amp;$C7047&amp;$B7047,Mapping!$C:$G,3,0)</f>
        <v>Beauty</v>
      </c>
      <c r="I7047" t="str">
        <f>VLOOKUP($A7047&amp;$C7047&amp;$B7047,Mapping!$C:$G,4,0)</f>
        <v>COMPEED</v>
      </c>
      <c r="J7047" t="str">
        <f t="shared" si="111"/>
        <v>OTHER COMPEED FOOT CARE CRACK</v>
      </c>
      <c r="K7047" t="str">
        <f>VLOOKUP($A7047&amp;$C7047&amp;$B7047,Mapping!$C:$G,5,0)</f>
        <v>Oral &amp; Topical</v>
      </c>
      <c r="L7047" t="str">
        <f>VLOOKUP(J7047&amp;H7047,Mapping!J:K,2,0)</f>
        <v>Other Compeed Foot Care</v>
      </c>
      <c r="M7047" t="str">
        <f>IF(OR(I7047="PIZ BUIN",I7047="LISTERINE"),VLOOKUP(E7047,MAPEO!C:D,2,0)&amp;" "&amp;H7047,VLOOKUP(E7047,MAPEO!C:D,2,0))</f>
        <v>Compeed Others</v>
      </c>
      <c r="N7047" t="str">
        <f>VLOOKUP(F7047,MD!A:B,2,0)</f>
        <v>YTD 2016</v>
      </c>
    </row>
    <row r="7048" spans="1:14">
      <c r="A7048" t="s">
        <v>133</v>
      </c>
      <c r="B7048" t="s">
        <v>0</v>
      </c>
      <c r="C7048" t="s">
        <v>163</v>
      </c>
      <c r="D7048" t="s">
        <v>163</v>
      </c>
      <c r="E7048" t="s">
        <v>163</v>
      </c>
      <c r="F7048" t="s">
        <v>122</v>
      </c>
      <c r="G7048" s="3">
        <v>6362.2</v>
      </c>
      <c r="H7048" s="3" t="str">
        <f>VLOOKUP($A7048&amp;$C7048&amp;$B7048,Mapping!$C:$G,3,0)</f>
        <v>PHARMA</v>
      </c>
      <c r="I7048" t="str">
        <f>VLOOKUP($A7048&amp;$C7048&amp;$B7048,Mapping!$C:$G,4,0)</f>
        <v>DOCTRIL</v>
      </c>
      <c r="J7048" t="str">
        <f t="shared" si="111"/>
        <v>DOCTRIL</v>
      </c>
      <c r="K7048" t="str">
        <f>VLOOKUP($A7048&amp;$C7048&amp;$B7048,Mapping!$C:$G,5,0)</f>
        <v>OTC</v>
      </c>
      <c r="L7048" t="str">
        <f>VLOOKUP(J7048&amp;H7048,Mapping!J:K,2,0)</f>
        <v>Doctril</v>
      </c>
      <c r="M7048" t="str">
        <f>IF(OR(I7048="PIZ BUIN",I7048="LISTERINE"),VLOOKUP(E7048,MAPEO!C:D,2,0)&amp;" "&amp;H7048,VLOOKUP(E7048,MAPEO!C:D,2,0))</f>
        <v>Doctril</v>
      </c>
      <c r="N7048" t="str">
        <f>VLOOKUP(F7048,MD!A:B,2,0)</f>
        <v>YTD 2016</v>
      </c>
    </row>
    <row r="7049" spans="1:14">
      <c r="A7049" t="s">
        <v>133</v>
      </c>
      <c r="B7049" t="s">
        <v>0</v>
      </c>
      <c r="C7049" t="s">
        <v>169</v>
      </c>
      <c r="D7049" t="s">
        <v>424</v>
      </c>
      <c r="E7049" t="s">
        <v>424</v>
      </c>
      <c r="F7049" t="s">
        <v>122</v>
      </c>
      <c r="G7049" s="3">
        <v>217982.8</v>
      </c>
      <c r="H7049" s="3" t="str">
        <f>VLOOKUP($A7049&amp;$C7049&amp;$B7049,Mapping!$C:$G,3,0)</f>
        <v>PHARMA</v>
      </c>
      <c r="I7049" t="str">
        <f>VLOOKUP($A7049&amp;$C7049&amp;$B7049,Mapping!$C:$G,4,0)</f>
        <v>FRENADOL</v>
      </c>
      <c r="J7049" t="str">
        <f t="shared" si="111"/>
        <v>FRENADOL COMPLEX</v>
      </c>
      <c r="K7049" t="str">
        <f>VLOOKUP($A7049&amp;$C7049&amp;$B7049,Mapping!$C:$G,5,0)</f>
        <v>OTC</v>
      </c>
      <c r="L7049" t="str">
        <f>VLOOKUP(J7049&amp;H7049,Mapping!J:K,2,0)</f>
        <v>Frenadol Complex</v>
      </c>
      <c r="M7049" t="str">
        <f>IF(OR(I7049="PIZ BUIN",I7049="LISTERINE"),VLOOKUP(E7049,MAPEO!C:D,2,0)&amp;" "&amp;H7049,VLOOKUP(E7049,MAPEO!C:D,2,0))</f>
        <v>Frenadol</v>
      </c>
      <c r="N7049" t="str">
        <f>VLOOKUP(F7049,MD!A:B,2,0)</f>
        <v>YTD 2016</v>
      </c>
    </row>
    <row r="7050" spans="1:14">
      <c r="A7050" t="s">
        <v>133</v>
      </c>
      <c r="B7050" t="s">
        <v>0</v>
      </c>
      <c r="C7050" t="s">
        <v>169</v>
      </c>
      <c r="D7050" t="s">
        <v>425</v>
      </c>
      <c r="E7050" t="s">
        <v>425</v>
      </c>
      <c r="F7050" t="s">
        <v>122</v>
      </c>
      <c r="G7050" s="3">
        <v>74067.83</v>
      </c>
      <c r="H7050" s="3" t="str">
        <f>VLOOKUP($A7050&amp;$C7050&amp;$B7050,Mapping!$C:$G,3,0)</f>
        <v>PHARMA</v>
      </c>
      <c r="I7050" t="str">
        <f>VLOOKUP($A7050&amp;$C7050&amp;$B7050,Mapping!$C:$G,4,0)</f>
        <v>FRENADOL</v>
      </c>
      <c r="J7050" t="str">
        <f t="shared" si="111"/>
        <v>FRENADOL DESCONGESTIVO</v>
      </c>
      <c r="K7050" t="str">
        <f>VLOOKUP($A7050&amp;$C7050&amp;$B7050,Mapping!$C:$G,5,0)</f>
        <v>OTC</v>
      </c>
      <c r="L7050" t="str">
        <f>VLOOKUP(J7050&amp;H7050,Mapping!J:K,2,0)</f>
        <v>Frenadol PS</v>
      </c>
      <c r="M7050" t="str">
        <f>IF(OR(I7050="PIZ BUIN",I7050="LISTERINE"),VLOOKUP(E7050,MAPEO!C:D,2,0)&amp;" "&amp;H7050,VLOOKUP(E7050,MAPEO!C:D,2,0))</f>
        <v>Frenadol</v>
      </c>
      <c r="N7050" t="str">
        <f>VLOOKUP(F7050,MD!A:B,2,0)</f>
        <v>YTD 2016</v>
      </c>
    </row>
    <row r="7051" spans="1:14">
      <c r="A7051" t="s">
        <v>133</v>
      </c>
      <c r="B7051" t="s">
        <v>0</v>
      </c>
      <c r="C7051" t="s">
        <v>169</v>
      </c>
      <c r="D7051" t="s">
        <v>426</v>
      </c>
      <c r="E7051" t="s">
        <v>426</v>
      </c>
      <c r="F7051" t="s">
        <v>122</v>
      </c>
      <c r="G7051" s="3">
        <v>894.68</v>
      </c>
      <c r="H7051" s="3" t="str">
        <f>VLOOKUP($A7051&amp;$C7051&amp;$B7051,Mapping!$C:$G,3,0)</f>
        <v>PHARMA</v>
      </c>
      <c r="I7051" t="str">
        <f>VLOOKUP($A7051&amp;$C7051&amp;$B7051,Mapping!$C:$G,4,0)</f>
        <v>FRENADOL</v>
      </c>
      <c r="J7051" t="str">
        <f t="shared" si="111"/>
        <v>FRENADOL EFERVERSCENTE</v>
      </c>
      <c r="K7051" t="str">
        <f>VLOOKUP($A7051&amp;$C7051&amp;$B7051,Mapping!$C:$G,5,0)</f>
        <v>OTC</v>
      </c>
      <c r="L7051" t="str">
        <f>VLOOKUP(J7051&amp;H7051,Mapping!J:K,2,0)</f>
        <v>Frenadol Others</v>
      </c>
      <c r="M7051" t="str">
        <f>IF(OR(I7051="PIZ BUIN",I7051="LISTERINE"),VLOOKUP(E7051,MAPEO!C:D,2,0)&amp;" "&amp;H7051,VLOOKUP(E7051,MAPEO!C:D,2,0))</f>
        <v>Frenadol</v>
      </c>
      <c r="N7051" t="str">
        <f>VLOOKUP(F7051,MD!A:B,2,0)</f>
        <v>YTD 2016</v>
      </c>
    </row>
    <row r="7052" spans="1:14">
      <c r="A7052" t="s">
        <v>133</v>
      </c>
      <c r="B7052" t="s">
        <v>0</v>
      </c>
      <c r="C7052" t="s">
        <v>169</v>
      </c>
      <c r="D7052" t="s">
        <v>427</v>
      </c>
      <c r="E7052" t="s">
        <v>427</v>
      </c>
      <c r="F7052" t="s">
        <v>122</v>
      </c>
      <c r="G7052" s="3">
        <v>26956.29</v>
      </c>
      <c r="H7052" s="3" t="str">
        <f>VLOOKUP($A7052&amp;$C7052&amp;$B7052,Mapping!$C:$G,3,0)</f>
        <v>PHARMA</v>
      </c>
      <c r="I7052" t="str">
        <f>VLOOKUP($A7052&amp;$C7052&amp;$B7052,Mapping!$C:$G,4,0)</f>
        <v>FRENADOL</v>
      </c>
      <c r="J7052" t="str">
        <f t="shared" si="111"/>
        <v>FRENADOL FORTE</v>
      </c>
      <c r="K7052" t="str">
        <f>VLOOKUP($A7052&amp;$C7052&amp;$B7052,Mapping!$C:$G,5,0)</f>
        <v>OTC</v>
      </c>
      <c r="L7052" t="str">
        <f>VLOOKUP(J7052&amp;H7052,Mapping!J:K,2,0)</f>
        <v>Frenadol Others</v>
      </c>
      <c r="M7052" t="str">
        <f>IF(OR(I7052="PIZ BUIN",I7052="LISTERINE"),VLOOKUP(E7052,MAPEO!C:D,2,0)&amp;" "&amp;H7052,VLOOKUP(E7052,MAPEO!C:D,2,0))</f>
        <v>Frenadol</v>
      </c>
      <c r="N7052" t="str">
        <f>VLOOKUP(F7052,MD!A:B,2,0)</f>
        <v>YTD 2016</v>
      </c>
    </row>
    <row r="7053" spans="1:14">
      <c r="A7053" t="s">
        <v>133</v>
      </c>
      <c r="B7053" t="s">
        <v>0</v>
      </c>
      <c r="C7053" t="s">
        <v>169</v>
      </c>
      <c r="D7053" t="s">
        <v>428</v>
      </c>
      <c r="E7053" t="s">
        <v>428</v>
      </c>
      <c r="F7053" t="s">
        <v>122</v>
      </c>
      <c r="G7053" s="3">
        <v>-1069.75</v>
      </c>
      <c r="H7053" s="3" t="str">
        <f>VLOOKUP($A7053&amp;$C7053&amp;$B7053,Mapping!$C:$G,3,0)</f>
        <v>PHARMA</v>
      </c>
      <c r="I7053" t="str">
        <f>VLOOKUP($A7053&amp;$C7053&amp;$B7053,Mapping!$C:$G,4,0)</f>
        <v>FRENADOL</v>
      </c>
      <c r="J7053" t="str">
        <f t="shared" si="111"/>
        <v>FRENADOL HOT LEMON</v>
      </c>
      <c r="K7053" t="str">
        <f>VLOOKUP($A7053&amp;$C7053&amp;$B7053,Mapping!$C:$G,5,0)</f>
        <v>OTC</v>
      </c>
      <c r="L7053" t="str">
        <f>VLOOKUP(J7053&amp;H7053,Mapping!J:K,2,0)</f>
        <v>Frenadol Others</v>
      </c>
      <c r="M7053" t="str">
        <f>IF(OR(I7053="PIZ BUIN",I7053="LISTERINE"),VLOOKUP(E7053,MAPEO!C:D,2,0)&amp;" "&amp;H7053,VLOOKUP(E7053,MAPEO!C:D,2,0))</f>
        <v>Frenadol</v>
      </c>
      <c r="N7053" t="str">
        <f>VLOOKUP(F7053,MD!A:B,2,0)</f>
        <v>YTD 2016</v>
      </c>
    </row>
    <row r="7054" spans="1:14">
      <c r="A7054" t="s">
        <v>133</v>
      </c>
      <c r="B7054" t="s">
        <v>0</v>
      </c>
      <c r="C7054" t="s">
        <v>169</v>
      </c>
      <c r="D7054" t="s">
        <v>429</v>
      </c>
      <c r="E7054" t="s">
        <v>429</v>
      </c>
      <c r="F7054" t="s">
        <v>122</v>
      </c>
      <c r="G7054" s="3">
        <v>8687.48</v>
      </c>
      <c r="H7054" s="3" t="str">
        <f>VLOOKUP($A7054&amp;$C7054&amp;$B7054,Mapping!$C:$G,3,0)</f>
        <v>PHARMA</v>
      </c>
      <c r="I7054" t="str">
        <f>VLOOKUP($A7054&amp;$C7054&amp;$B7054,Mapping!$C:$G,4,0)</f>
        <v>FRENADOL</v>
      </c>
      <c r="J7054" t="str">
        <f t="shared" si="111"/>
        <v>FRENADOL JUNIOR</v>
      </c>
      <c r="K7054" t="str">
        <f>VLOOKUP($A7054&amp;$C7054&amp;$B7054,Mapping!$C:$G,5,0)</f>
        <v>OTC</v>
      </c>
      <c r="L7054" t="str">
        <f>VLOOKUP(J7054&amp;H7054,Mapping!J:K,2,0)</f>
        <v>Frenadol Others</v>
      </c>
      <c r="M7054" t="str">
        <f>IF(OR(I7054="PIZ BUIN",I7054="LISTERINE"),VLOOKUP(E7054,MAPEO!C:D,2,0)&amp;" "&amp;H7054,VLOOKUP(E7054,MAPEO!C:D,2,0))</f>
        <v>Frenadol</v>
      </c>
      <c r="N7054" t="str">
        <f>VLOOKUP(F7054,MD!A:B,2,0)</f>
        <v>YTD 2016</v>
      </c>
    </row>
    <row r="7055" spans="1:14">
      <c r="A7055" t="s">
        <v>133</v>
      </c>
      <c r="B7055" t="s">
        <v>0</v>
      </c>
      <c r="C7055" t="s">
        <v>172</v>
      </c>
      <c r="D7055" t="s">
        <v>172</v>
      </c>
      <c r="E7055" t="s">
        <v>172</v>
      </c>
      <c r="F7055" t="s">
        <v>122</v>
      </c>
      <c r="G7055" s="3">
        <v>-5238.18</v>
      </c>
      <c r="H7055" s="3" t="str">
        <f>VLOOKUP($A7055&amp;$C7055&amp;$B7055,Mapping!$C:$G,3,0)</f>
        <v>PHARMA</v>
      </c>
      <c r="I7055" t="str">
        <f>VLOOKUP($A7055&amp;$C7055&amp;$B7055,Mapping!$C:$G,4,0)</f>
        <v>FRENAGAR</v>
      </c>
      <c r="J7055" t="str">
        <f t="shared" si="111"/>
        <v>FRENAGAR</v>
      </c>
      <c r="K7055" t="str">
        <f>VLOOKUP($A7055&amp;$C7055&amp;$B7055,Mapping!$C:$G,5,0)</f>
        <v>OTC</v>
      </c>
      <c r="L7055" t="str">
        <f>VLOOKUP(J7055&amp;H7055,Mapping!J:K,2,0)</f>
        <v>Frenagar</v>
      </c>
      <c r="M7055" t="str">
        <f>IF(OR(I7055="PIZ BUIN",I7055="LISTERINE"),VLOOKUP(E7055,MAPEO!C:D,2,0)&amp;" "&amp;H7055,VLOOKUP(E7055,MAPEO!C:D,2,0))</f>
        <v>Frenagar</v>
      </c>
      <c r="N7055" t="str">
        <f>VLOOKUP(F7055,MD!A:B,2,0)</f>
        <v>YTD 2016</v>
      </c>
    </row>
    <row r="7056" spans="1:14">
      <c r="A7056" t="s">
        <v>133</v>
      </c>
      <c r="B7056" t="s">
        <v>0</v>
      </c>
      <c r="C7056" t="s">
        <v>175</v>
      </c>
      <c r="D7056" t="s">
        <v>175</v>
      </c>
      <c r="E7056" t="s">
        <v>175</v>
      </c>
      <c r="F7056" t="s">
        <v>122</v>
      </c>
      <c r="G7056" s="3">
        <v>-4059.87</v>
      </c>
      <c r="H7056" s="3" t="str">
        <f>VLOOKUP($A7056&amp;$C7056&amp;$B7056,Mapping!$C:$G,3,0)</f>
        <v>PHARMA</v>
      </c>
      <c r="I7056" t="str">
        <f>VLOOKUP($A7056&amp;$C7056&amp;$B7056,Mapping!$C:$G,4,0)</f>
        <v>FRENASAL</v>
      </c>
      <c r="J7056" t="str">
        <f t="shared" si="111"/>
        <v>FRENASAL</v>
      </c>
      <c r="K7056" t="str">
        <f>VLOOKUP($A7056&amp;$C7056&amp;$B7056,Mapping!$C:$G,5,0)</f>
        <v>OTC</v>
      </c>
      <c r="L7056" t="str">
        <f>VLOOKUP(J7056&amp;H7056,Mapping!J:K,2,0)</f>
        <v>Frenasal</v>
      </c>
      <c r="M7056" t="str">
        <f>IF(OR(I7056="PIZ BUIN",I7056="LISTERINE"),VLOOKUP(E7056,MAPEO!C:D,2,0)&amp;" "&amp;H7056,VLOOKUP(E7056,MAPEO!C:D,2,0))</f>
        <v>Frenasal</v>
      </c>
      <c r="N7056" t="str">
        <f>VLOOKUP(F7056,MD!A:B,2,0)</f>
        <v>YTD 2016</v>
      </c>
    </row>
    <row r="7057" spans="1:14">
      <c r="A7057" t="s">
        <v>133</v>
      </c>
      <c r="B7057" t="s">
        <v>0</v>
      </c>
      <c r="C7057" t="s">
        <v>178</v>
      </c>
      <c r="D7057" t="s">
        <v>430</v>
      </c>
      <c r="E7057" t="s">
        <v>669</v>
      </c>
      <c r="F7057" t="s">
        <v>122</v>
      </c>
      <c r="G7057" s="3">
        <v>6891.58</v>
      </c>
      <c r="H7057" s="3" t="str">
        <f>VLOOKUP($A7057&amp;$C7057&amp;$B7057,Mapping!$C:$G,3,0)</f>
        <v>PHARMA</v>
      </c>
      <c r="I7057" t="str">
        <f>VLOOKUP($A7057&amp;$C7057&amp;$B7057,Mapping!$C:$G,4,0)</f>
        <v>Imodium</v>
      </c>
      <c r="J7057" t="str">
        <f t="shared" si="111"/>
        <v>IMODIUM</v>
      </c>
      <c r="K7057" t="str">
        <f>VLOOKUP($A7057&amp;$C7057&amp;$B7057,Mapping!$C:$G,5,0)</f>
        <v>OTC</v>
      </c>
      <c r="L7057" t="str">
        <f>VLOOKUP(J7057&amp;H7057,Mapping!J:K,2,0)</f>
        <v>Imodium</v>
      </c>
      <c r="M7057" t="str">
        <f>IF(OR(I7057="PIZ BUIN",I7057="LISTERINE"),VLOOKUP(E7057,MAPEO!C:D,2,0)&amp;" "&amp;H7057,VLOOKUP(E7057,MAPEO!C:D,2,0))</f>
        <v>Imodium</v>
      </c>
      <c r="N7057" t="str">
        <f>VLOOKUP(F7057,MD!A:B,2,0)</f>
        <v>YTD 2016</v>
      </c>
    </row>
    <row r="7058" spans="1:14">
      <c r="A7058" t="s">
        <v>133</v>
      </c>
      <c r="B7058" t="s">
        <v>0</v>
      </c>
      <c r="C7058" t="s">
        <v>178</v>
      </c>
      <c r="D7058" t="s">
        <v>430</v>
      </c>
      <c r="E7058" t="s">
        <v>670</v>
      </c>
      <c r="F7058" t="s">
        <v>122</v>
      </c>
      <c r="G7058" s="3">
        <v>8677.5400000000009</v>
      </c>
      <c r="H7058" s="3" t="str">
        <f>VLOOKUP($A7058&amp;$C7058&amp;$B7058,Mapping!$C:$G,3,0)</f>
        <v>PHARMA</v>
      </c>
      <c r="I7058" t="str">
        <f>VLOOKUP($A7058&amp;$C7058&amp;$B7058,Mapping!$C:$G,4,0)</f>
        <v>Imodium</v>
      </c>
      <c r="J7058" t="str">
        <f t="shared" si="111"/>
        <v>IMODIUM</v>
      </c>
      <c r="K7058" t="str">
        <f>VLOOKUP($A7058&amp;$C7058&amp;$B7058,Mapping!$C:$G,5,0)</f>
        <v>OTC</v>
      </c>
      <c r="L7058" t="str">
        <f>VLOOKUP(J7058&amp;H7058,Mapping!J:K,2,0)</f>
        <v>Imodium</v>
      </c>
      <c r="M7058" t="str">
        <f>IF(OR(I7058="PIZ BUIN",I7058="LISTERINE"),VLOOKUP(E7058,MAPEO!C:D,2,0)&amp;" "&amp;H7058,VLOOKUP(E7058,MAPEO!C:D,2,0))</f>
        <v>Imodium</v>
      </c>
      <c r="N7058" t="str">
        <f>VLOOKUP(F7058,MD!A:B,2,0)</f>
        <v>YTD 2016</v>
      </c>
    </row>
    <row r="7059" spans="1:14">
      <c r="A7059" t="s">
        <v>133</v>
      </c>
      <c r="B7059" t="s">
        <v>0</v>
      </c>
      <c r="C7059" t="s">
        <v>178</v>
      </c>
      <c r="D7059" t="s">
        <v>431</v>
      </c>
      <c r="E7059" t="s">
        <v>676</v>
      </c>
      <c r="F7059" t="s">
        <v>122</v>
      </c>
      <c r="G7059" s="3">
        <v>1213.98</v>
      </c>
      <c r="H7059" s="3" t="str">
        <f>VLOOKUP($A7059&amp;$C7059&amp;$B7059,Mapping!$C:$G,3,0)</f>
        <v>PHARMA</v>
      </c>
      <c r="I7059" t="str">
        <f>VLOOKUP($A7059&amp;$C7059&amp;$B7059,Mapping!$C:$G,4,0)</f>
        <v>Imodium</v>
      </c>
      <c r="J7059" t="str">
        <f t="shared" si="111"/>
        <v>IMONOGAS</v>
      </c>
      <c r="K7059" t="str">
        <f>VLOOKUP($A7059&amp;$C7059&amp;$B7059,Mapping!$C:$G,5,0)</f>
        <v>OTC</v>
      </c>
      <c r="L7059" t="str">
        <f>VLOOKUP(J7059&amp;H7059,Mapping!J:K,2,0)</f>
        <v>Imonogas</v>
      </c>
      <c r="M7059" t="str">
        <f>IF(OR(I7059="PIZ BUIN",I7059="LISTERINE"),VLOOKUP(E7059,MAPEO!C:D,2,0)&amp;" "&amp;H7059,VLOOKUP(E7059,MAPEO!C:D,2,0))</f>
        <v>Imonogas</v>
      </c>
      <c r="N7059" t="str">
        <f>VLOOKUP(F7059,MD!A:B,2,0)</f>
        <v>YTD 2016</v>
      </c>
    </row>
    <row r="7060" spans="1:14">
      <c r="A7060" t="s">
        <v>133</v>
      </c>
      <c r="B7060" t="s">
        <v>0</v>
      </c>
      <c r="C7060" t="s">
        <v>181</v>
      </c>
      <c r="D7060" t="s">
        <v>432</v>
      </c>
      <c r="E7060" t="s">
        <v>677</v>
      </c>
      <c r="F7060" t="s">
        <v>122</v>
      </c>
      <c r="G7060" s="3">
        <v>6415.81</v>
      </c>
      <c r="H7060" s="3" t="str">
        <f>VLOOKUP($A7060&amp;$C7060&amp;$B7060,Mapping!$C:$G,3,0)</f>
        <v>PHARMA</v>
      </c>
      <c r="I7060" t="str">
        <f>VLOOKUP($A7060&amp;$C7060&amp;$B7060,Mapping!$C:$G,4,0)</f>
        <v>INISTON</v>
      </c>
      <c r="J7060" t="str">
        <f t="shared" si="111"/>
        <v>INISTOLIN</v>
      </c>
      <c r="K7060" t="str">
        <f>VLOOKUP($A7060&amp;$C7060&amp;$B7060,Mapping!$C:$G,5,0)</f>
        <v>OTC</v>
      </c>
      <c r="L7060" t="str">
        <f>VLOOKUP(J7060&amp;H7060,Mapping!J:K,2,0)</f>
        <v>Iniston</v>
      </c>
      <c r="M7060" t="str">
        <f>IF(OR(I7060="PIZ BUIN",I7060="LISTERINE"),VLOOKUP(E7060,MAPEO!C:D,2,0)&amp;" "&amp;H7060,VLOOKUP(E7060,MAPEO!C:D,2,0))</f>
        <v xml:space="preserve">Inistón </v>
      </c>
      <c r="N7060" t="str">
        <f>VLOOKUP(F7060,MD!A:B,2,0)</f>
        <v>YTD 2016</v>
      </c>
    </row>
    <row r="7061" spans="1:14">
      <c r="A7061" t="s">
        <v>133</v>
      </c>
      <c r="B7061" t="s">
        <v>0</v>
      </c>
      <c r="C7061" t="s">
        <v>181</v>
      </c>
      <c r="D7061" t="s">
        <v>432</v>
      </c>
      <c r="E7061" t="s">
        <v>678</v>
      </c>
      <c r="F7061" t="s">
        <v>122</v>
      </c>
      <c r="G7061" s="3">
        <v>4912.91</v>
      </c>
      <c r="H7061" s="3" t="str">
        <f>VLOOKUP($A7061&amp;$C7061&amp;$B7061,Mapping!$C:$G,3,0)</f>
        <v>PHARMA</v>
      </c>
      <c r="I7061" t="str">
        <f>VLOOKUP($A7061&amp;$C7061&amp;$B7061,Mapping!$C:$G,4,0)</f>
        <v>INISTON</v>
      </c>
      <c r="J7061" t="str">
        <f t="shared" si="111"/>
        <v>INISTOLIN</v>
      </c>
      <c r="K7061" t="str">
        <f>VLOOKUP($A7061&amp;$C7061&amp;$B7061,Mapping!$C:$G,5,0)</f>
        <v>OTC</v>
      </c>
      <c r="L7061" t="str">
        <f>VLOOKUP(J7061&amp;H7061,Mapping!J:K,2,0)</f>
        <v>Iniston</v>
      </c>
      <c r="M7061" t="str">
        <f>IF(OR(I7061="PIZ BUIN",I7061="LISTERINE"),VLOOKUP(E7061,MAPEO!C:D,2,0)&amp;" "&amp;H7061,VLOOKUP(E7061,MAPEO!C:D,2,0))</f>
        <v xml:space="preserve">Inistón </v>
      </c>
      <c r="N7061" t="str">
        <f>VLOOKUP(F7061,MD!A:B,2,0)</f>
        <v>YTD 2016</v>
      </c>
    </row>
    <row r="7062" spans="1:14">
      <c r="A7062" t="s">
        <v>133</v>
      </c>
      <c r="B7062" t="s">
        <v>0</v>
      </c>
      <c r="C7062" t="s">
        <v>181</v>
      </c>
      <c r="D7062" t="s">
        <v>181</v>
      </c>
      <c r="E7062" t="s">
        <v>679</v>
      </c>
      <c r="F7062" t="s">
        <v>122</v>
      </c>
      <c r="G7062" s="3">
        <v>4736.99</v>
      </c>
      <c r="H7062" s="3" t="str">
        <f>VLOOKUP($A7062&amp;$C7062&amp;$B7062,Mapping!$C:$G,3,0)</f>
        <v>PHARMA</v>
      </c>
      <c r="I7062" t="str">
        <f>VLOOKUP($A7062&amp;$C7062&amp;$B7062,Mapping!$C:$G,4,0)</f>
        <v>INISTON</v>
      </c>
      <c r="J7062" t="str">
        <f t="shared" si="111"/>
        <v>INISTON</v>
      </c>
      <c r="K7062" t="str">
        <f>VLOOKUP($A7062&amp;$C7062&amp;$B7062,Mapping!$C:$G,5,0)</f>
        <v>OTC</v>
      </c>
      <c r="L7062" t="str">
        <f>VLOOKUP(J7062&amp;H7062,Mapping!J:K,2,0)</f>
        <v>Iniston</v>
      </c>
      <c r="M7062" t="str">
        <f>IF(OR(I7062="PIZ BUIN",I7062="LISTERINE"),VLOOKUP(E7062,MAPEO!C:D,2,0)&amp;" "&amp;H7062,VLOOKUP(E7062,MAPEO!C:D,2,0))</f>
        <v xml:space="preserve">Inistón </v>
      </c>
      <c r="N7062" t="str">
        <f>VLOOKUP(F7062,MD!A:B,2,0)</f>
        <v>YTD 2016</v>
      </c>
    </row>
    <row r="7063" spans="1:14">
      <c r="A7063" t="s">
        <v>133</v>
      </c>
      <c r="B7063" t="s">
        <v>0</v>
      </c>
      <c r="C7063" t="s">
        <v>181</v>
      </c>
      <c r="D7063" t="s">
        <v>181</v>
      </c>
      <c r="E7063" t="s">
        <v>680</v>
      </c>
      <c r="F7063" t="s">
        <v>122</v>
      </c>
      <c r="G7063" s="3">
        <v>5049.22</v>
      </c>
      <c r="H7063" s="3" t="str">
        <f>VLOOKUP($A7063&amp;$C7063&amp;$B7063,Mapping!$C:$G,3,0)</f>
        <v>PHARMA</v>
      </c>
      <c r="I7063" t="str">
        <f>VLOOKUP($A7063&amp;$C7063&amp;$B7063,Mapping!$C:$G,4,0)</f>
        <v>INISTON</v>
      </c>
      <c r="J7063" t="str">
        <f t="shared" si="111"/>
        <v>INISTON</v>
      </c>
      <c r="K7063" t="str">
        <f>VLOOKUP($A7063&amp;$C7063&amp;$B7063,Mapping!$C:$G,5,0)</f>
        <v>OTC</v>
      </c>
      <c r="L7063" t="str">
        <f>VLOOKUP(J7063&amp;H7063,Mapping!J:K,2,0)</f>
        <v>Iniston</v>
      </c>
      <c r="M7063" t="str">
        <f>IF(OR(I7063="PIZ BUIN",I7063="LISTERINE"),VLOOKUP(E7063,MAPEO!C:D,2,0)&amp;" "&amp;H7063,VLOOKUP(E7063,MAPEO!C:D,2,0))</f>
        <v xml:space="preserve">Inistón </v>
      </c>
      <c r="N7063" t="str">
        <f>VLOOKUP(F7063,MD!A:B,2,0)</f>
        <v>YTD 2016</v>
      </c>
    </row>
    <row r="7064" spans="1:14">
      <c r="A7064" t="s">
        <v>133</v>
      </c>
      <c r="B7064" t="s">
        <v>0</v>
      </c>
      <c r="C7064" t="s">
        <v>181</v>
      </c>
      <c r="D7064" t="s">
        <v>181</v>
      </c>
      <c r="E7064" t="s">
        <v>681</v>
      </c>
      <c r="F7064" t="s">
        <v>122</v>
      </c>
      <c r="G7064" s="3">
        <v>9135.0300000000007</v>
      </c>
      <c r="H7064" s="3" t="str">
        <f>VLOOKUP($A7064&amp;$C7064&amp;$B7064,Mapping!$C:$G,3,0)</f>
        <v>PHARMA</v>
      </c>
      <c r="I7064" t="str">
        <f>VLOOKUP($A7064&amp;$C7064&amp;$B7064,Mapping!$C:$G,4,0)</f>
        <v>INISTON</v>
      </c>
      <c r="J7064" t="str">
        <f t="shared" si="111"/>
        <v>INISTON</v>
      </c>
      <c r="K7064" t="str">
        <f>VLOOKUP($A7064&amp;$C7064&amp;$B7064,Mapping!$C:$G,5,0)</f>
        <v>OTC</v>
      </c>
      <c r="L7064" t="str">
        <f>VLOOKUP(J7064&amp;H7064,Mapping!J:K,2,0)</f>
        <v>Iniston</v>
      </c>
      <c r="M7064" t="str">
        <f>IF(OR(I7064="PIZ BUIN",I7064="LISTERINE"),VLOOKUP(E7064,MAPEO!C:D,2,0)&amp;" "&amp;H7064,VLOOKUP(E7064,MAPEO!C:D,2,0))</f>
        <v xml:space="preserve">Inistón </v>
      </c>
      <c r="N7064" t="str">
        <f>VLOOKUP(F7064,MD!A:B,2,0)</f>
        <v>YTD 2016</v>
      </c>
    </row>
    <row r="7065" spans="1:14">
      <c r="A7065" t="s">
        <v>133</v>
      </c>
      <c r="B7065" t="s">
        <v>0</v>
      </c>
      <c r="C7065" t="s">
        <v>181</v>
      </c>
      <c r="D7065" t="s">
        <v>181</v>
      </c>
      <c r="E7065" t="s">
        <v>682</v>
      </c>
      <c r="F7065" t="s">
        <v>122</v>
      </c>
      <c r="G7065" s="3">
        <v>2403.7399999999998</v>
      </c>
      <c r="H7065" s="3" t="str">
        <f>VLOOKUP($A7065&amp;$C7065&amp;$B7065,Mapping!$C:$G,3,0)</f>
        <v>PHARMA</v>
      </c>
      <c r="I7065" t="str">
        <f>VLOOKUP($A7065&amp;$C7065&amp;$B7065,Mapping!$C:$G,4,0)</f>
        <v>INISTON</v>
      </c>
      <c r="J7065" t="str">
        <f t="shared" si="111"/>
        <v>INISTON</v>
      </c>
      <c r="K7065" t="str">
        <f>VLOOKUP($A7065&amp;$C7065&amp;$B7065,Mapping!$C:$G,5,0)</f>
        <v>OTC</v>
      </c>
      <c r="L7065" t="str">
        <f>VLOOKUP(J7065&amp;H7065,Mapping!J:K,2,0)</f>
        <v>Iniston</v>
      </c>
      <c r="M7065" t="str">
        <f>IF(OR(I7065="PIZ BUIN",I7065="LISTERINE"),VLOOKUP(E7065,MAPEO!C:D,2,0)&amp;" "&amp;H7065,VLOOKUP(E7065,MAPEO!C:D,2,0))</f>
        <v xml:space="preserve">Inistón </v>
      </c>
      <c r="N7065" t="str">
        <f>VLOOKUP(F7065,MD!A:B,2,0)</f>
        <v>YTD 2016</v>
      </c>
    </row>
    <row r="7066" spans="1:14">
      <c r="A7066" t="s">
        <v>133</v>
      </c>
      <c r="B7066" t="s">
        <v>0</v>
      </c>
      <c r="C7066" t="s">
        <v>181</v>
      </c>
      <c r="D7066" t="s">
        <v>181</v>
      </c>
      <c r="E7066" t="s">
        <v>683</v>
      </c>
      <c r="F7066" t="s">
        <v>122</v>
      </c>
      <c r="G7066" s="3">
        <v>3260.52</v>
      </c>
      <c r="H7066" s="3" t="str">
        <f>VLOOKUP($A7066&amp;$C7066&amp;$B7066,Mapping!$C:$G,3,0)</f>
        <v>PHARMA</v>
      </c>
      <c r="I7066" t="str">
        <f>VLOOKUP($A7066&amp;$C7066&amp;$B7066,Mapping!$C:$G,4,0)</f>
        <v>INISTON</v>
      </c>
      <c r="J7066" t="str">
        <f t="shared" si="111"/>
        <v>INISTON</v>
      </c>
      <c r="K7066" t="str">
        <f>VLOOKUP($A7066&amp;$C7066&amp;$B7066,Mapping!$C:$G,5,0)</f>
        <v>OTC</v>
      </c>
      <c r="L7066" t="str">
        <f>VLOOKUP(J7066&amp;H7066,Mapping!J:K,2,0)</f>
        <v>Iniston</v>
      </c>
      <c r="M7066" t="str">
        <f>IF(OR(I7066="PIZ BUIN",I7066="LISTERINE"),VLOOKUP(E7066,MAPEO!C:D,2,0)&amp;" "&amp;H7066,VLOOKUP(E7066,MAPEO!C:D,2,0))</f>
        <v xml:space="preserve">Inistón </v>
      </c>
      <c r="N7066" t="str">
        <f>VLOOKUP(F7066,MD!A:B,2,0)</f>
        <v>YTD 2016</v>
      </c>
    </row>
    <row r="7067" spans="1:14">
      <c r="A7067" t="s">
        <v>133</v>
      </c>
      <c r="B7067" t="s">
        <v>0</v>
      </c>
      <c r="C7067" t="s">
        <v>181</v>
      </c>
      <c r="D7067" t="s">
        <v>181</v>
      </c>
      <c r="E7067" t="s">
        <v>684</v>
      </c>
      <c r="F7067" t="s">
        <v>122</v>
      </c>
      <c r="G7067" s="3">
        <v>-56.86</v>
      </c>
      <c r="H7067" s="3" t="str">
        <f>VLOOKUP($A7067&amp;$C7067&amp;$B7067,Mapping!$C:$G,3,0)</f>
        <v>PHARMA</v>
      </c>
      <c r="I7067" t="str">
        <f>VLOOKUP($A7067&amp;$C7067&amp;$B7067,Mapping!$C:$G,4,0)</f>
        <v>INISTON</v>
      </c>
      <c r="J7067" t="str">
        <f t="shared" si="111"/>
        <v>INISTON</v>
      </c>
      <c r="K7067" t="str">
        <f>VLOOKUP($A7067&amp;$C7067&amp;$B7067,Mapping!$C:$G,5,0)</f>
        <v>OTC</v>
      </c>
      <c r="L7067" t="str">
        <f>VLOOKUP(J7067&amp;H7067,Mapping!J:K,2,0)</f>
        <v>Iniston</v>
      </c>
      <c r="M7067" t="str">
        <f>IF(OR(I7067="PIZ BUIN",I7067="LISTERINE"),VLOOKUP(E7067,MAPEO!C:D,2,0)&amp;" "&amp;H7067,VLOOKUP(E7067,MAPEO!C:D,2,0))</f>
        <v xml:space="preserve">Inistón </v>
      </c>
      <c r="N7067" t="str">
        <f>VLOOKUP(F7067,MD!A:B,2,0)</f>
        <v>YTD 2016</v>
      </c>
    </row>
    <row r="7068" spans="1:14">
      <c r="A7068" t="s">
        <v>133</v>
      </c>
      <c r="B7068" t="s">
        <v>0</v>
      </c>
      <c r="C7068" t="s">
        <v>189</v>
      </c>
      <c r="D7068" t="s">
        <v>389</v>
      </c>
      <c r="E7068" t="s">
        <v>580</v>
      </c>
      <c r="F7068" t="s">
        <v>122</v>
      </c>
      <c r="G7068" s="3">
        <v>157.91999999999999</v>
      </c>
      <c r="H7068" s="3" t="str">
        <f>VLOOKUP($A7068&amp;$C7068&amp;$B7068,Mapping!$C:$G,3,0)</f>
        <v>PHARMA</v>
      </c>
      <c r="I7068" t="str">
        <f>VLOOKUP($A7068&amp;$C7068&amp;$B7068,Mapping!$C:$G,4,0)</f>
        <v>JOHNSON'S BABY</v>
      </c>
      <c r="J7068" t="str">
        <f t="shared" si="111"/>
        <v>BABY HAIR CARE</v>
      </c>
      <c r="K7068" t="str">
        <f>VLOOKUP($A7068&amp;$C7068&amp;$B7068,Mapping!$C:$G,5,0)</f>
        <v>Baby Care</v>
      </c>
      <c r="L7068" t="str">
        <f>VLOOKUP(J7068&amp;H7068,Mapping!J:K,2,0)</f>
        <v>J's Baby OTC</v>
      </c>
      <c r="M7068" t="str">
        <f>IF(OR(I7068="PIZ BUIN",I7068="LISTERINE"),VLOOKUP(E7068,MAPEO!C:D,2,0)&amp;" "&amp;H7068,VLOOKUP(E7068,MAPEO!C:D,2,0))</f>
        <v>J´s Baby Shampoo</v>
      </c>
      <c r="N7068" t="str">
        <f>VLOOKUP(F7068,MD!A:B,2,0)</f>
        <v>YTD 2016</v>
      </c>
    </row>
    <row r="7069" spans="1:14">
      <c r="A7069" t="s">
        <v>133</v>
      </c>
      <c r="B7069" t="s">
        <v>0</v>
      </c>
      <c r="C7069" t="s">
        <v>189</v>
      </c>
      <c r="D7069" t="s">
        <v>390</v>
      </c>
      <c r="E7069" t="s">
        <v>390</v>
      </c>
      <c r="F7069" t="s">
        <v>122</v>
      </c>
      <c r="G7069" s="3">
        <v>105.84</v>
      </c>
      <c r="H7069" s="3" t="str">
        <f>VLOOKUP($A7069&amp;$C7069&amp;$B7069,Mapping!$C:$G,3,0)</f>
        <v>PHARMA</v>
      </c>
      <c r="I7069" t="str">
        <f>VLOOKUP($A7069&amp;$C7069&amp;$B7069,Mapping!$C:$G,4,0)</f>
        <v>JOHNSON'S BABY</v>
      </c>
      <c r="J7069" t="str">
        <f t="shared" si="111"/>
        <v>BABY POWDER</v>
      </c>
      <c r="K7069" t="str">
        <f>VLOOKUP($A7069&amp;$C7069&amp;$B7069,Mapping!$C:$G,5,0)</f>
        <v>Baby Care</v>
      </c>
      <c r="L7069" t="str">
        <f>VLOOKUP(J7069&amp;H7069,Mapping!J:K,2,0)</f>
        <v>J's Baby OTC</v>
      </c>
      <c r="M7069" t="str">
        <f>IF(OR(I7069="PIZ BUIN",I7069="LISTERINE"),VLOOKUP(E7069,MAPEO!C:D,2,0)&amp;" "&amp;H7069,VLOOKUP(E7069,MAPEO!C:D,2,0))</f>
        <v>J´s Baby Powder</v>
      </c>
      <c r="N7069" t="str">
        <f>VLOOKUP(F7069,MD!A:B,2,0)</f>
        <v>YTD 2016</v>
      </c>
    </row>
    <row r="7070" spans="1:14">
      <c r="A7070" t="s">
        <v>133</v>
      </c>
      <c r="B7070" t="s">
        <v>0</v>
      </c>
      <c r="C7070" t="s">
        <v>189</v>
      </c>
      <c r="D7070" t="s">
        <v>395</v>
      </c>
      <c r="E7070" t="s">
        <v>586</v>
      </c>
      <c r="F7070" t="s">
        <v>122</v>
      </c>
      <c r="G7070" s="3">
        <v>0.82</v>
      </c>
      <c r="H7070" s="3" t="str">
        <f>VLOOKUP($A7070&amp;$C7070&amp;$B7070,Mapping!$C:$G,3,0)</f>
        <v>PHARMA</v>
      </c>
      <c r="I7070" t="str">
        <f>VLOOKUP($A7070&amp;$C7070&amp;$B7070,Mapping!$C:$G,4,0)</f>
        <v>JOHNSON'S BABY</v>
      </c>
      <c r="J7070" t="str">
        <f t="shared" si="111"/>
        <v>OIL</v>
      </c>
      <c r="K7070" t="str">
        <f>VLOOKUP($A7070&amp;$C7070&amp;$B7070,Mapping!$C:$G,5,0)</f>
        <v>Baby Care</v>
      </c>
      <c r="L7070" t="str">
        <f>VLOOKUP(J7070&amp;H7070,Mapping!J:K,2,0)</f>
        <v>J's Baby OTC</v>
      </c>
      <c r="M7070" t="str">
        <f>IF(OR(I7070="PIZ BUIN",I7070="LISTERINE"),VLOOKUP(E7070,MAPEO!C:D,2,0)&amp;" "&amp;H7070,VLOOKUP(E7070,MAPEO!C:D,2,0))</f>
        <v>J´s Baby Oil</v>
      </c>
      <c r="N7070" t="str">
        <f>VLOOKUP(F7070,MD!A:B,2,0)</f>
        <v>YTD 2016</v>
      </c>
    </row>
    <row r="7071" spans="1:14">
      <c r="A7071" t="s">
        <v>133</v>
      </c>
      <c r="B7071" t="s">
        <v>0</v>
      </c>
      <c r="C7071" t="s">
        <v>189</v>
      </c>
      <c r="D7071" t="s">
        <v>395</v>
      </c>
      <c r="E7071" t="s">
        <v>589</v>
      </c>
      <c r="F7071" t="s">
        <v>122</v>
      </c>
      <c r="G7071" s="3">
        <v>728.28</v>
      </c>
      <c r="H7071" s="3" t="str">
        <f>VLOOKUP($A7071&amp;$C7071&amp;$B7071,Mapping!$C:$G,3,0)</f>
        <v>PHARMA</v>
      </c>
      <c r="I7071" t="str">
        <f>VLOOKUP($A7071&amp;$C7071&amp;$B7071,Mapping!$C:$G,4,0)</f>
        <v>JOHNSON'S BABY</v>
      </c>
      <c r="J7071" t="str">
        <f t="shared" ref="J7071:J7134" si="112">IF(OR(C7071="ROC",C7071="COMPEED"),E7071,D7071)</f>
        <v>OIL</v>
      </c>
      <c r="K7071" t="str">
        <f>VLOOKUP($A7071&amp;$C7071&amp;$B7071,Mapping!$C:$G,5,0)</f>
        <v>Baby Care</v>
      </c>
      <c r="L7071" t="str">
        <f>VLOOKUP(J7071&amp;H7071,Mapping!J:K,2,0)</f>
        <v>J's Baby OTC</v>
      </c>
      <c r="M7071" t="str">
        <f>IF(OR(I7071="PIZ BUIN",I7071="LISTERINE"),VLOOKUP(E7071,MAPEO!C:D,2,0)&amp;" "&amp;H7071,VLOOKUP(E7071,MAPEO!C:D,2,0))</f>
        <v>J´s Baby Oil</v>
      </c>
      <c r="N7071" t="str">
        <f>VLOOKUP(F7071,MD!A:B,2,0)</f>
        <v>YTD 2016</v>
      </c>
    </row>
    <row r="7072" spans="1:14">
      <c r="A7072" t="s">
        <v>133</v>
      </c>
      <c r="B7072" t="s">
        <v>0</v>
      </c>
      <c r="C7072" t="s">
        <v>199</v>
      </c>
      <c r="D7072" t="s">
        <v>434</v>
      </c>
      <c r="E7072" t="s">
        <v>434</v>
      </c>
      <c r="F7072" t="s">
        <v>122</v>
      </c>
      <c r="G7072" s="3">
        <v>-9.7899999999999991</v>
      </c>
      <c r="H7072" s="3" t="str">
        <f>VLOOKUP($A7072&amp;$C7072&amp;$B7072,Mapping!$C:$G,3,0)</f>
        <v>Beauty</v>
      </c>
      <c r="I7072" t="str">
        <f>VLOOKUP($A7072&amp;$C7072&amp;$B7072,Mapping!$C:$G,4,0)</f>
        <v>K-Y</v>
      </c>
      <c r="J7072" t="str">
        <f t="shared" si="112"/>
        <v>GEL K-Y</v>
      </c>
      <c r="K7072" t="str">
        <f>VLOOKUP($A7072&amp;$C7072&amp;$B7072,Mapping!$C:$G,5,0)</f>
        <v>OTC</v>
      </c>
      <c r="L7072" t="str">
        <f>VLOOKUP(J7072&amp;H7072,Mapping!J:K,2,0)</f>
        <v>K.Y.</v>
      </c>
      <c r="M7072" t="str">
        <f>IF(OR(I7072="PIZ BUIN",I7072="LISTERINE"),VLOOKUP(E7072,MAPEO!C:D,2,0)&amp;" "&amp;H7072,VLOOKUP(E7072,MAPEO!C:D,2,0))</f>
        <v>K.Y.</v>
      </c>
      <c r="N7072" t="str">
        <f>VLOOKUP(F7072,MD!A:B,2,0)</f>
        <v>YTD 2016</v>
      </c>
    </row>
    <row r="7073" spans="1:14">
      <c r="A7073" t="s">
        <v>133</v>
      </c>
      <c r="B7073" t="s">
        <v>0</v>
      </c>
      <c r="C7073" t="s">
        <v>207</v>
      </c>
      <c r="D7073" t="s">
        <v>207</v>
      </c>
      <c r="E7073" t="s">
        <v>614</v>
      </c>
      <c r="F7073" t="s">
        <v>122</v>
      </c>
      <c r="G7073" s="3">
        <v>450.8</v>
      </c>
      <c r="H7073" s="3" t="str">
        <f>VLOOKUP($A7073&amp;$C7073&amp;$B7073,Mapping!$C:$G,3,0)</f>
        <v>PHARMA</v>
      </c>
      <c r="I7073" t="str">
        <f>VLOOKUP($A7073&amp;$C7073&amp;$B7073,Mapping!$C:$G,4,0)</f>
        <v>LISTERINE</v>
      </c>
      <c r="J7073" t="str">
        <f t="shared" si="112"/>
        <v>LISTERINE</v>
      </c>
      <c r="K7073" t="str">
        <f>VLOOKUP($A7073&amp;$C7073&amp;$B7073,Mapping!$C:$G,5,0)</f>
        <v>Oral &amp; Topical</v>
      </c>
      <c r="L7073" t="str">
        <f>VLOOKUP(J7073&amp;H7073,Mapping!J:K,2,0)</f>
        <v>Listerine Pharma</v>
      </c>
      <c r="M7073" t="str">
        <f>IF(OR(I7073="PIZ BUIN",I7073="LISTERINE"),VLOOKUP(E7073,MAPEO!C:D,2,0)&amp;" "&amp;H7073,VLOOKUP(E7073,MAPEO!C:D,2,0))</f>
        <v>Listerine PHARMA</v>
      </c>
      <c r="N7073" t="str">
        <f>VLOOKUP(F7073,MD!A:B,2,0)</f>
        <v>YTD 2016</v>
      </c>
    </row>
    <row r="7074" spans="1:14">
      <c r="A7074" t="s">
        <v>133</v>
      </c>
      <c r="B7074" t="s">
        <v>0</v>
      </c>
      <c r="C7074" t="s">
        <v>207</v>
      </c>
      <c r="D7074" t="s">
        <v>207</v>
      </c>
      <c r="E7074" t="s">
        <v>615</v>
      </c>
      <c r="F7074" t="s">
        <v>122</v>
      </c>
      <c r="G7074" s="3">
        <v>-0.5</v>
      </c>
      <c r="H7074" s="3" t="str">
        <f>VLOOKUP($A7074&amp;$C7074&amp;$B7074,Mapping!$C:$G,3,0)</f>
        <v>PHARMA</v>
      </c>
      <c r="I7074" t="str">
        <f>VLOOKUP($A7074&amp;$C7074&amp;$B7074,Mapping!$C:$G,4,0)</f>
        <v>LISTERINE</v>
      </c>
      <c r="J7074" t="str">
        <f t="shared" si="112"/>
        <v>LISTERINE</v>
      </c>
      <c r="K7074" t="str">
        <f>VLOOKUP($A7074&amp;$C7074&amp;$B7074,Mapping!$C:$G,5,0)</f>
        <v>Oral &amp; Topical</v>
      </c>
      <c r="L7074" t="str">
        <f>VLOOKUP(J7074&amp;H7074,Mapping!J:K,2,0)</f>
        <v>Listerine Pharma</v>
      </c>
      <c r="M7074" t="str">
        <f>IF(OR(I7074="PIZ BUIN",I7074="LISTERINE"),VLOOKUP(E7074,MAPEO!C:D,2,0)&amp;" "&amp;H7074,VLOOKUP(E7074,MAPEO!C:D,2,0))</f>
        <v>Listerine PHARMA</v>
      </c>
      <c r="N7074" t="str">
        <f>VLOOKUP(F7074,MD!A:B,2,0)</f>
        <v>YTD 2016</v>
      </c>
    </row>
    <row r="7075" spans="1:14">
      <c r="A7075" t="s">
        <v>133</v>
      </c>
      <c r="B7075" t="s">
        <v>0</v>
      </c>
      <c r="C7075" t="s">
        <v>207</v>
      </c>
      <c r="D7075" t="s">
        <v>207</v>
      </c>
      <c r="E7075" t="s">
        <v>616</v>
      </c>
      <c r="F7075" t="s">
        <v>122</v>
      </c>
      <c r="G7075" s="3">
        <v>6440.61</v>
      </c>
      <c r="H7075" s="3" t="str">
        <f>VLOOKUP($A7075&amp;$C7075&amp;$B7075,Mapping!$C:$G,3,0)</f>
        <v>PHARMA</v>
      </c>
      <c r="I7075" t="str">
        <f>VLOOKUP($A7075&amp;$C7075&amp;$B7075,Mapping!$C:$G,4,0)</f>
        <v>LISTERINE</v>
      </c>
      <c r="J7075" t="str">
        <f t="shared" si="112"/>
        <v>LISTERINE</v>
      </c>
      <c r="K7075" t="str">
        <f>VLOOKUP($A7075&amp;$C7075&amp;$B7075,Mapping!$C:$G,5,0)</f>
        <v>Oral &amp; Topical</v>
      </c>
      <c r="L7075" t="str">
        <f>VLOOKUP(J7075&amp;H7075,Mapping!J:K,2,0)</f>
        <v>Listerine Pharma</v>
      </c>
      <c r="M7075" t="str">
        <f>IF(OR(I7075="PIZ BUIN",I7075="LISTERINE"),VLOOKUP(E7075,MAPEO!C:D,2,0)&amp;" "&amp;H7075,VLOOKUP(E7075,MAPEO!C:D,2,0))</f>
        <v>Listerine PHARMA</v>
      </c>
      <c r="N7075" t="str">
        <f>VLOOKUP(F7075,MD!A:B,2,0)</f>
        <v>YTD 2016</v>
      </c>
    </row>
    <row r="7076" spans="1:14">
      <c r="A7076" t="s">
        <v>133</v>
      </c>
      <c r="B7076" t="s">
        <v>0</v>
      </c>
      <c r="C7076" t="s">
        <v>207</v>
      </c>
      <c r="D7076" t="s">
        <v>207</v>
      </c>
      <c r="E7076" t="s">
        <v>617</v>
      </c>
      <c r="F7076" t="s">
        <v>122</v>
      </c>
      <c r="G7076" s="3">
        <v>6323.74</v>
      </c>
      <c r="H7076" s="3" t="str">
        <f>VLOOKUP($A7076&amp;$C7076&amp;$B7076,Mapping!$C:$G,3,0)</f>
        <v>PHARMA</v>
      </c>
      <c r="I7076" t="str">
        <f>VLOOKUP($A7076&amp;$C7076&amp;$B7076,Mapping!$C:$G,4,0)</f>
        <v>LISTERINE</v>
      </c>
      <c r="J7076" t="str">
        <f t="shared" si="112"/>
        <v>LISTERINE</v>
      </c>
      <c r="K7076" t="str">
        <f>VLOOKUP($A7076&amp;$C7076&amp;$B7076,Mapping!$C:$G,5,0)</f>
        <v>Oral &amp; Topical</v>
      </c>
      <c r="L7076" t="str">
        <f>VLOOKUP(J7076&amp;H7076,Mapping!J:K,2,0)</f>
        <v>Listerine Pharma</v>
      </c>
      <c r="M7076" t="str">
        <f>IF(OR(I7076="PIZ BUIN",I7076="LISTERINE"),VLOOKUP(E7076,MAPEO!C:D,2,0)&amp;" "&amp;H7076,VLOOKUP(E7076,MAPEO!C:D,2,0))</f>
        <v>Listerine PHARMA</v>
      </c>
      <c r="N7076" t="str">
        <f>VLOOKUP(F7076,MD!A:B,2,0)</f>
        <v>YTD 2016</v>
      </c>
    </row>
    <row r="7077" spans="1:14">
      <c r="A7077" t="s">
        <v>133</v>
      </c>
      <c r="B7077" t="s">
        <v>0</v>
      </c>
      <c r="C7077" t="s">
        <v>207</v>
      </c>
      <c r="D7077" t="s">
        <v>207</v>
      </c>
      <c r="E7077" t="s">
        <v>621</v>
      </c>
      <c r="F7077" t="s">
        <v>122</v>
      </c>
      <c r="G7077" s="3">
        <v>7080.7</v>
      </c>
      <c r="H7077" s="3" t="str">
        <f>VLOOKUP($A7077&amp;$C7077&amp;$B7077,Mapping!$C:$G,3,0)</f>
        <v>PHARMA</v>
      </c>
      <c r="I7077" t="str">
        <f>VLOOKUP($A7077&amp;$C7077&amp;$B7077,Mapping!$C:$G,4,0)</f>
        <v>LISTERINE</v>
      </c>
      <c r="J7077" t="str">
        <f t="shared" si="112"/>
        <v>LISTERINE</v>
      </c>
      <c r="K7077" t="str">
        <f>VLOOKUP($A7077&amp;$C7077&amp;$B7077,Mapping!$C:$G,5,0)</f>
        <v>Oral &amp; Topical</v>
      </c>
      <c r="L7077" t="str">
        <f>VLOOKUP(J7077&amp;H7077,Mapping!J:K,2,0)</f>
        <v>Listerine Pharma</v>
      </c>
      <c r="M7077" t="str">
        <f>IF(OR(I7077="PIZ BUIN",I7077="LISTERINE"),VLOOKUP(E7077,MAPEO!C:D,2,0)&amp;" "&amp;H7077,VLOOKUP(E7077,MAPEO!C:D,2,0))</f>
        <v>Listerine PHARMA</v>
      </c>
      <c r="N7077" t="str">
        <f>VLOOKUP(F7077,MD!A:B,2,0)</f>
        <v>YTD 2016</v>
      </c>
    </row>
    <row r="7078" spans="1:14">
      <c r="A7078" t="s">
        <v>133</v>
      </c>
      <c r="B7078" t="s">
        <v>0</v>
      </c>
      <c r="C7078" t="s">
        <v>207</v>
      </c>
      <c r="D7078" t="s">
        <v>207</v>
      </c>
      <c r="E7078" t="s">
        <v>623</v>
      </c>
      <c r="F7078" t="s">
        <v>122</v>
      </c>
      <c r="G7078" s="3">
        <v>-2.6</v>
      </c>
      <c r="H7078" s="3" t="str">
        <f>VLOOKUP($A7078&amp;$C7078&amp;$B7078,Mapping!$C:$G,3,0)</f>
        <v>PHARMA</v>
      </c>
      <c r="I7078" t="str">
        <f>VLOOKUP($A7078&amp;$C7078&amp;$B7078,Mapping!$C:$G,4,0)</f>
        <v>LISTERINE</v>
      </c>
      <c r="J7078" t="str">
        <f t="shared" si="112"/>
        <v>LISTERINE</v>
      </c>
      <c r="K7078" t="str">
        <f>VLOOKUP($A7078&amp;$C7078&amp;$B7078,Mapping!$C:$G,5,0)</f>
        <v>Oral &amp; Topical</v>
      </c>
      <c r="L7078" t="str">
        <f>VLOOKUP(J7078&amp;H7078,Mapping!J:K,2,0)</f>
        <v>Listerine Pharma</v>
      </c>
      <c r="M7078" t="str">
        <f>IF(OR(I7078="PIZ BUIN",I7078="LISTERINE"),VLOOKUP(E7078,MAPEO!C:D,2,0)&amp;" "&amp;H7078,VLOOKUP(E7078,MAPEO!C:D,2,0))</f>
        <v>Listerine PHARMA</v>
      </c>
      <c r="N7078" t="str">
        <f>VLOOKUP(F7078,MD!A:B,2,0)</f>
        <v>YTD 2016</v>
      </c>
    </row>
    <row r="7079" spans="1:14">
      <c r="A7079" t="s">
        <v>133</v>
      </c>
      <c r="B7079" t="s">
        <v>0</v>
      </c>
      <c r="C7079" t="s">
        <v>207</v>
      </c>
      <c r="D7079" t="s">
        <v>207</v>
      </c>
      <c r="E7079" t="s">
        <v>625</v>
      </c>
      <c r="F7079" t="s">
        <v>122</v>
      </c>
      <c r="G7079" s="3">
        <v>3241.19</v>
      </c>
      <c r="H7079" s="3" t="str">
        <f>VLOOKUP($A7079&amp;$C7079&amp;$B7079,Mapping!$C:$G,3,0)</f>
        <v>PHARMA</v>
      </c>
      <c r="I7079" t="str">
        <f>VLOOKUP($A7079&amp;$C7079&amp;$B7079,Mapping!$C:$G,4,0)</f>
        <v>LISTERINE</v>
      </c>
      <c r="J7079" t="str">
        <f t="shared" si="112"/>
        <v>LISTERINE</v>
      </c>
      <c r="K7079" t="str">
        <f>VLOOKUP($A7079&amp;$C7079&amp;$B7079,Mapping!$C:$G,5,0)</f>
        <v>Oral &amp; Topical</v>
      </c>
      <c r="L7079" t="str">
        <f>VLOOKUP(J7079&amp;H7079,Mapping!J:K,2,0)</f>
        <v>Listerine Pharma</v>
      </c>
      <c r="M7079" t="str">
        <f>IF(OR(I7079="PIZ BUIN",I7079="LISTERINE"),VLOOKUP(E7079,MAPEO!C:D,2,0)&amp;" "&amp;H7079,VLOOKUP(E7079,MAPEO!C:D,2,0))</f>
        <v>Listerine PHARMA</v>
      </c>
      <c r="N7079" t="str">
        <f>VLOOKUP(F7079,MD!A:B,2,0)</f>
        <v>YTD 2016</v>
      </c>
    </row>
    <row r="7080" spans="1:14">
      <c r="A7080" t="s">
        <v>133</v>
      </c>
      <c r="B7080" t="s">
        <v>0</v>
      </c>
      <c r="C7080" t="s">
        <v>207</v>
      </c>
      <c r="D7080" t="s">
        <v>403</v>
      </c>
      <c r="E7080" t="s">
        <v>626</v>
      </c>
      <c r="F7080" t="s">
        <v>122</v>
      </c>
      <c r="G7080" s="3">
        <v>126.57</v>
      </c>
      <c r="H7080" s="3" t="str">
        <f>VLOOKUP($A7080&amp;$C7080&amp;$B7080,Mapping!$C:$G,3,0)</f>
        <v>PHARMA</v>
      </c>
      <c r="I7080" t="str">
        <f>VLOOKUP($A7080&amp;$C7080&amp;$B7080,Mapping!$C:$G,4,0)</f>
        <v>LISTERINE</v>
      </c>
      <c r="J7080" t="str">
        <f t="shared" si="112"/>
        <v>LISTERINE KIDS</v>
      </c>
      <c r="K7080" t="str">
        <f>VLOOKUP($A7080&amp;$C7080&amp;$B7080,Mapping!$C:$G,5,0)</f>
        <v>Oral &amp; Topical</v>
      </c>
      <c r="L7080" t="str">
        <f>VLOOKUP(J7080&amp;H7080,Mapping!J:K,2,0)</f>
        <v>Listerine Pharma</v>
      </c>
      <c r="M7080" t="str">
        <f>IF(OR(I7080="PIZ BUIN",I7080="LISTERINE"),VLOOKUP(E7080,MAPEO!C:D,2,0)&amp;" "&amp;H7080,VLOOKUP(E7080,MAPEO!C:D,2,0))</f>
        <v>Listerine PHARMA</v>
      </c>
      <c r="N7080" t="str">
        <f>VLOOKUP(F7080,MD!A:B,2,0)</f>
        <v>YTD 2016</v>
      </c>
    </row>
    <row r="7081" spans="1:14">
      <c r="A7081" t="s">
        <v>133</v>
      </c>
      <c r="B7081" t="s">
        <v>0</v>
      </c>
      <c r="C7081" t="s">
        <v>207</v>
      </c>
      <c r="D7081" t="s">
        <v>435</v>
      </c>
      <c r="E7081" t="s">
        <v>435</v>
      </c>
      <c r="F7081" t="s">
        <v>122</v>
      </c>
      <c r="G7081" s="3">
        <v>9350.86</v>
      </c>
      <c r="H7081" s="3" t="str">
        <f>VLOOKUP($A7081&amp;$C7081&amp;$B7081,Mapping!$C:$G,3,0)</f>
        <v>PHARMA</v>
      </c>
      <c r="I7081" t="str">
        <f>VLOOKUP($A7081&amp;$C7081&amp;$B7081,Mapping!$C:$G,4,0)</f>
        <v>LISTERINE</v>
      </c>
      <c r="J7081" t="str">
        <f t="shared" si="112"/>
        <v>LISTERINE PROFESIONAL</v>
      </c>
      <c r="K7081" t="str">
        <f>VLOOKUP($A7081&amp;$C7081&amp;$B7081,Mapping!$C:$G,5,0)</f>
        <v>Oral &amp; Topical</v>
      </c>
      <c r="L7081" t="str">
        <f>VLOOKUP(J7081&amp;H7081,Mapping!J:K,2,0)</f>
        <v>Listerine Pharma</v>
      </c>
      <c r="M7081" t="str">
        <f>IF(OR(I7081="PIZ BUIN",I7081="LISTERINE"),VLOOKUP(E7081,MAPEO!C:D,2,0)&amp;" "&amp;H7081,VLOOKUP(E7081,MAPEO!C:D,2,0))</f>
        <v>Listerine PHARMA</v>
      </c>
      <c r="N7081" t="str">
        <f>VLOOKUP(F7081,MD!A:B,2,0)</f>
        <v>YTD 2016</v>
      </c>
    </row>
    <row r="7082" spans="1:14">
      <c r="A7082" t="s">
        <v>133</v>
      </c>
      <c r="B7082" t="s">
        <v>0</v>
      </c>
      <c r="C7082" t="s">
        <v>215</v>
      </c>
      <c r="D7082" t="s">
        <v>436</v>
      </c>
      <c r="E7082" t="s">
        <v>436</v>
      </c>
      <c r="F7082" t="s">
        <v>122</v>
      </c>
      <c r="G7082" s="3">
        <v>-510.94</v>
      </c>
      <c r="H7082" s="3" t="str">
        <f>VLOOKUP($A7082&amp;$C7082&amp;$B7082,Mapping!$C:$G,3,0)</f>
        <v>PHARMA</v>
      </c>
      <c r="I7082" t="str">
        <f>VLOOKUP($A7082&amp;$C7082&amp;$B7082,Mapping!$C:$G,4,0)</f>
        <v>Microlax</v>
      </c>
      <c r="J7082" t="str">
        <f t="shared" si="112"/>
        <v>MICRALAX MACROGOL</v>
      </c>
      <c r="K7082" t="str">
        <f>VLOOKUP($A7082&amp;$C7082&amp;$B7082,Mapping!$C:$G,5,0)</f>
        <v>OTC</v>
      </c>
      <c r="L7082" t="str">
        <f>VLOOKUP(J7082&amp;H7082,Mapping!J:K,2,0)</f>
        <v>Macrogol</v>
      </c>
      <c r="M7082" t="str">
        <f>IF(OR(I7082="PIZ BUIN",I7082="LISTERINE"),VLOOKUP(E7082,MAPEO!C:D,2,0)&amp;" "&amp;H7082,VLOOKUP(E7082,MAPEO!C:D,2,0))</f>
        <v>Micralax</v>
      </c>
      <c r="N7082" t="str">
        <f>VLOOKUP(F7082,MD!A:B,2,0)</f>
        <v>YTD 2016</v>
      </c>
    </row>
    <row r="7083" spans="1:14">
      <c r="A7083" t="s">
        <v>133</v>
      </c>
      <c r="B7083" t="s">
        <v>0</v>
      </c>
      <c r="C7083" t="s">
        <v>215</v>
      </c>
      <c r="D7083" t="s">
        <v>437</v>
      </c>
      <c r="E7083" t="s">
        <v>437</v>
      </c>
      <c r="F7083" t="s">
        <v>122</v>
      </c>
      <c r="G7083" s="3">
        <v>238698.23</v>
      </c>
      <c r="H7083" s="3" t="str">
        <f>VLOOKUP($A7083&amp;$C7083&amp;$B7083,Mapping!$C:$G,3,0)</f>
        <v>PHARMA</v>
      </c>
      <c r="I7083" t="str">
        <f>VLOOKUP($A7083&amp;$C7083&amp;$B7083,Mapping!$C:$G,4,0)</f>
        <v>Microlax</v>
      </c>
      <c r="J7083" t="str">
        <f t="shared" si="112"/>
        <v>MICRALAX MICROENEMAS</v>
      </c>
      <c r="K7083" t="str">
        <f>VLOOKUP($A7083&amp;$C7083&amp;$B7083,Mapping!$C:$G,5,0)</f>
        <v>OTC</v>
      </c>
      <c r="L7083" t="str">
        <f>VLOOKUP(J7083&amp;H7083,Mapping!J:K,2,0)</f>
        <v>Microenemas</v>
      </c>
      <c r="M7083" t="str">
        <f>IF(OR(I7083="PIZ BUIN",I7083="LISTERINE"),VLOOKUP(E7083,MAPEO!C:D,2,0)&amp;" "&amp;H7083,VLOOKUP(E7083,MAPEO!C:D,2,0))</f>
        <v>Micralax</v>
      </c>
      <c r="N7083" t="str">
        <f>VLOOKUP(F7083,MD!A:B,2,0)</f>
        <v>YTD 2016</v>
      </c>
    </row>
    <row r="7084" spans="1:14">
      <c r="A7084" t="s">
        <v>133</v>
      </c>
      <c r="B7084" t="s">
        <v>0</v>
      </c>
      <c r="C7084" t="s">
        <v>215</v>
      </c>
      <c r="D7084" t="s">
        <v>438</v>
      </c>
      <c r="E7084" t="s">
        <v>438</v>
      </c>
      <c r="F7084" t="s">
        <v>122</v>
      </c>
      <c r="G7084" s="3">
        <v>688.84</v>
      </c>
      <c r="H7084" s="3" t="str">
        <f>VLOOKUP($A7084&amp;$C7084&amp;$B7084,Mapping!$C:$G,3,0)</f>
        <v>PHARMA</v>
      </c>
      <c r="I7084" t="str">
        <f>VLOOKUP($A7084&amp;$C7084&amp;$B7084,Mapping!$C:$G,4,0)</f>
        <v>Microlax</v>
      </c>
      <c r="J7084" t="str">
        <f t="shared" si="112"/>
        <v>MICRALAX SUPOS</v>
      </c>
      <c r="K7084" t="str">
        <f>VLOOKUP($A7084&amp;$C7084&amp;$B7084,Mapping!$C:$G,5,0)</f>
        <v>OTC</v>
      </c>
      <c r="L7084" t="str">
        <f>VLOOKUP(J7084&amp;H7084,Mapping!J:K,2,0)</f>
        <v>Supos</v>
      </c>
      <c r="M7084" t="str">
        <f>IF(OR(I7084="PIZ BUIN",I7084="LISTERINE"),VLOOKUP(E7084,MAPEO!C:D,2,0)&amp;" "&amp;H7084,VLOOKUP(E7084,MAPEO!C:D,2,0))</f>
        <v>Micralax</v>
      </c>
      <c r="N7084" t="str">
        <f>VLOOKUP(F7084,MD!A:B,2,0)</f>
        <v>YTD 2016</v>
      </c>
    </row>
    <row r="7085" spans="1:14">
      <c r="A7085" t="s">
        <v>133</v>
      </c>
      <c r="B7085" t="s">
        <v>0</v>
      </c>
      <c r="C7085" t="s">
        <v>218</v>
      </c>
      <c r="D7085" t="s">
        <v>439</v>
      </c>
      <c r="E7085" t="s">
        <v>439</v>
      </c>
      <c r="F7085" t="s">
        <v>122</v>
      </c>
      <c r="G7085" s="3">
        <v>90443.17</v>
      </c>
      <c r="H7085" s="3" t="str">
        <f>VLOOKUP($A7085&amp;$C7085&amp;$B7085,Mapping!$C:$G,3,0)</f>
        <v>PHARMA</v>
      </c>
      <c r="I7085" t="str">
        <f>VLOOKUP($A7085&amp;$C7085&amp;$B7085,Mapping!$C:$G,4,0)</f>
        <v>Natusan</v>
      </c>
      <c r="J7085" t="str">
        <f t="shared" si="112"/>
        <v>CREMA NATUSAN</v>
      </c>
      <c r="K7085" t="str">
        <f>VLOOKUP($A7085&amp;$C7085&amp;$B7085,Mapping!$C:$G,5,0)</f>
        <v>Adult Skin Care</v>
      </c>
      <c r="L7085" t="str">
        <f>VLOOKUP(J7085&amp;H7085,Mapping!J:K,2,0)</f>
        <v>Natusan</v>
      </c>
      <c r="M7085" t="str">
        <f>IF(OR(I7085="PIZ BUIN",I7085="LISTERINE"),VLOOKUP(E7085,MAPEO!C:D,2,0)&amp;" "&amp;H7085,VLOOKUP(E7085,MAPEO!C:D,2,0))</f>
        <v>Natusan</v>
      </c>
      <c r="N7085" t="str">
        <f>VLOOKUP(F7085,MD!A:B,2,0)</f>
        <v>YTD 2016</v>
      </c>
    </row>
    <row r="7086" spans="1:14">
      <c r="A7086" t="s">
        <v>133</v>
      </c>
      <c r="B7086" t="s">
        <v>0</v>
      </c>
      <c r="C7086" t="s">
        <v>218</v>
      </c>
      <c r="D7086" t="s">
        <v>439</v>
      </c>
      <c r="E7086" t="s">
        <v>694</v>
      </c>
      <c r="F7086" t="s">
        <v>122</v>
      </c>
      <c r="G7086" s="3">
        <v>-110.25</v>
      </c>
      <c r="H7086" s="3" t="str">
        <f>VLOOKUP($A7086&amp;$C7086&amp;$B7086,Mapping!$C:$G,3,0)</f>
        <v>PHARMA</v>
      </c>
      <c r="I7086" t="str">
        <f>VLOOKUP($A7086&amp;$C7086&amp;$B7086,Mapping!$C:$G,4,0)</f>
        <v>Natusan</v>
      </c>
      <c r="J7086" t="str">
        <f t="shared" si="112"/>
        <v>CREMA NATUSAN</v>
      </c>
      <c r="K7086" t="str">
        <f>VLOOKUP($A7086&amp;$C7086&amp;$B7086,Mapping!$C:$G,5,0)</f>
        <v>Adult Skin Care</v>
      </c>
      <c r="L7086" t="str">
        <f>VLOOKUP(J7086&amp;H7086,Mapping!J:K,2,0)</f>
        <v>Natusan</v>
      </c>
      <c r="M7086" t="str">
        <f>IF(OR(I7086="PIZ BUIN",I7086="LISTERINE"),VLOOKUP(E7086,MAPEO!C:D,2,0)&amp;" "&amp;H7086,VLOOKUP(E7086,MAPEO!C:D,2,0))</f>
        <v>Natusan</v>
      </c>
      <c r="N7086" t="str">
        <f>VLOOKUP(F7086,MD!A:B,2,0)</f>
        <v>YTD 2016</v>
      </c>
    </row>
    <row r="7087" spans="1:14">
      <c r="A7087" t="s">
        <v>133</v>
      </c>
      <c r="B7087" t="s">
        <v>0</v>
      </c>
      <c r="C7087" t="s">
        <v>221</v>
      </c>
      <c r="D7087" t="s">
        <v>440</v>
      </c>
      <c r="E7087" t="s">
        <v>695</v>
      </c>
      <c r="F7087" t="s">
        <v>122</v>
      </c>
      <c r="G7087" s="3">
        <v>15639.72</v>
      </c>
      <c r="H7087" s="3" t="str">
        <f>VLOOKUP($A7087&amp;$C7087&amp;$B7087,Mapping!$C:$G,3,0)</f>
        <v>Beauty</v>
      </c>
      <c r="I7087" t="str">
        <f>VLOOKUP($A7087&amp;$C7087&amp;$B7087,Mapping!$C:$G,4,0)</f>
        <v>NEUTROGENA</v>
      </c>
      <c r="J7087" t="str">
        <f t="shared" si="112"/>
        <v>BODY EMULSION</v>
      </c>
      <c r="K7087" t="str">
        <f>VLOOKUP($A7087&amp;$C7087&amp;$B7087,Mapping!$C:$G,5,0)</f>
        <v>Adult Skin Care</v>
      </c>
      <c r="L7087" t="str">
        <f>VLOOKUP(J7087&amp;H7087,Mapping!J:K,2,0)</f>
        <v>Body Emulsion</v>
      </c>
      <c r="M7087" t="str">
        <f>IF(OR(I7087="PIZ BUIN",I7087="LISTERINE"),VLOOKUP(E7087,MAPEO!C:D,2,0)&amp;" "&amp;H7087,VLOOKUP(E7087,MAPEO!C:D,2,0))</f>
        <v>Neutrogena Body</v>
      </c>
      <c r="N7087" t="str">
        <f>VLOOKUP(F7087,MD!A:B,2,0)</f>
        <v>YTD 2016</v>
      </c>
    </row>
    <row r="7088" spans="1:14">
      <c r="A7088" t="s">
        <v>133</v>
      </c>
      <c r="B7088" t="s">
        <v>0</v>
      </c>
      <c r="C7088" t="s">
        <v>221</v>
      </c>
      <c r="D7088" t="s">
        <v>440</v>
      </c>
      <c r="E7088" t="s">
        <v>697</v>
      </c>
      <c r="F7088" t="s">
        <v>122</v>
      </c>
      <c r="G7088" s="3">
        <v>53047.839999999997</v>
      </c>
      <c r="H7088" s="3" t="str">
        <f>VLOOKUP($A7088&amp;$C7088&amp;$B7088,Mapping!$C:$G,3,0)</f>
        <v>Beauty</v>
      </c>
      <c r="I7088" t="str">
        <f>VLOOKUP($A7088&amp;$C7088&amp;$B7088,Mapping!$C:$G,4,0)</f>
        <v>NEUTROGENA</v>
      </c>
      <c r="J7088" t="str">
        <f t="shared" si="112"/>
        <v>BODY EMULSION</v>
      </c>
      <c r="K7088" t="str">
        <f>VLOOKUP($A7088&amp;$C7088&amp;$B7088,Mapping!$C:$G,5,0)</f>
        <v>Adult Skin Care</v>
      </c>
      <c r="L7088" t="str">
        <f>VLOOKUP(J7088&amp;H7088,Mapping!J:K,2,0)</f>
        <v>Body Emulsion</v>
      </c>
      <c r="M7088" t="str">
        <f>IF(OR(I7088="PIZ BUIN",I7088="LISTERINE"),VLOOKUP(E7088,MAPEO!C:D,2,0)&amp;" "&amp;H7088,VLOOKUP(E7088,MAPEO!C:D,2,0))</f>
        <v>Neutrogena Body</v>
      </c>
      <c r="N7088" t="str">
        <f>VLOOKUP(F7088,MD!A:B,2,0)</f>
        <v>YTD 2016</v>
      </c>
    </row>
    <row r="7089" spans="1:14">
      <c r="A7089" t="s">
        <v>133</v>
      </c>
      <c r="B7089" t="s">
        <v>0</v>
      </c>
      <c r="C7089" t="s">
        <v>221</v>
      </c>
      <c r="D7089" t="s">
        <v>440</v>
      </c>
      <c r="E7089" t="s">
        <v>698</v>
      </c>
      <c r="F7089" t="s">
        <v>122</v>
      </c>
      <c r="G7089" s="3">
        <v>14274.58</v>
      </c>
      <c r="H7089" s="3" t="str">
        <f>VLOOKUP($A7089&amp;$C7089&amp;$B7089,Mapping!$C:$G,3,0)</f>
        <v>Beauty</v>
      </c>
      <c r="I7089" t="str">
        <f>VLOOKUP($A7089&amp;$C7089&amp;$B7089,Mapping!$C:$G,4,0)</f>
        <v>NEUTROGENA</v>
      </c>
      <c r="J7089" t="str">
        <f t="shared" si="112"/>
        <v>BODY EMULSION</v>
      </c>
      <c r="K7089" t="str">
        <f>VLOOKUP($A7089&amp;$C7089&amp;$B7089,Mapping!$C:$G,5,0)</f>
        <v>Adult Skin Care</v>
      </c>
      <c r="L7089" t="str">
        <f>VLOOKUP(J7089&amp;H7089,Mapping!J:K,2,0)</f>
        <v>Body Emulsion</v>
      </c>
      <c r="M7089" t="str">
        <f>IF(OR(I7089="PIZ BUIN",I7089="LISTERINE"),VLOOKUP(E7089,MAPEO!C:D,2,0)&amp;" "&amp;H7089,VLOOKUP(E7089,MAPEO!C:D,2,0))</f>
        <v>Neutrogena Body</v>
      </c>
      <c r="N7089" t="str">
        <f>VLOOKUP(F7089,MD!A:B,2,0)</f>
        <v>YTD 2016</v>
      </c>
    </row>
    <row r="7090" spans="1:14">
      <c r="A7090" t="s">
        <v>133</v>
      </c>
      <c r="B7090" t="s">
        <v>0</v>
      </c>
      <c r="C7090" t="s">
        <v>221</v>
      </c>
      <c r="D7090" t="s">
        <v>440</v>
      </c>
      <c r="E7090" t="s">
        <v>699</v>
      </c>
      <c r="F7090" t="s">
        <v>122</v>
      </c>
      <c r="G7090" s="3">
        <v>42685.33</v>
      </c>
      <c r="H7090" s="3" t="str">
        <f>VLOOKUP($A7090&amp;$C7090&amp;$B7090,Mapping!$C:$G,3,0)</f>
        <v>Beauty</v>
      </c>
      <c r="I7090" t="str">
        <f>VLOOKUP($A7090&amp;$C7090&amp;$B7090,Mapping!$C:$G,4,0)</f>
        <v>NEUTROGENA</v>
      </c>
      <c r="J7090" t="str">
        <f t="shared" si="112"/>
        <v>BODY EMULSION</v>
      </c>
      <c r="K7090" t="str">
        <f>VLOOKUP($A7090&amp;$C7090&amp;$B7090,Mapping!$C:$G,5,0)</f>
        <v>Adult Skin Care</v>
      </c>
      <c r="L7090" t="str">
        <f>VLOOKUP(J7090&amp;H7090,Mapping!J:K,2,0)</f>
        <v>Body Emulsion</v>
      </c>
      <c r="M7090" t="str">
        <f>IF(OR(I7090="PIZ BUIN",I7090="LISTERINE"),VLOOKUP(E7090,MAPEO!C:D,2,0)&amp;" "&amp;H7090,VLOOKUP(E7090,MAPEO!C:D,2,0))</f>
        <v>Neutrogena Body</v>
      </c>
      <c r="N7090" t="str">
        <f>VLOOKUP(F7090,MD!A:B,2,0)</f>
        <v>YTD 2016</v>
      </c>
    </row>
    <row r="7091" spans="1:14">
      <c r="A7091" t="s">
        <v>133</v>
      </c>
      <c r="B7091" t="s">
        <v>0</v>
      </c>
      <c r="C7091" t="s">
        <v>221</v>
      </c>
      <c r="D7091" t="s">
        <v>440</v>
      </c>
      <c r="E7091" t="s">
        <v>700</v>
      </c>
      <c r="F7091" t="s">
        <v>122</v>
      </c>
      <c r="G7091" s="3">
        <v>-1077.8499999999999</v>
      </c>
      <c r="H7091" s="3" t="str">
        <f>VLOOKUP($A7091&amp;$C7091&amp;$B7091,Mapping!$C:$G,3,0)</f>
        <v>Beauty</v>
      </c>
      <c r="I7091" t="str">
        <f>VLOOKUP($A7091&amp;$C7091&amp;$B7091,Mapping!$C:$G,4,0)</f>
        <v>NEUTROGENA</v>
      </c>
      <c r="J7091" t="str">
        <f t="shared" si="112"/>
        <v>BODY EMULSION</v>
      </c>
      <c r="K7091" t="str">
        <f>VLOOKUP($A7091&amp;$C7091&amp;$B7091,Mapping!$C:$G,5,0)</f>
        <v>Adult Skin Care</v>
      </c>
      <c r="L7091" t="str">
        <f>VLOOKUP(J7091&amp;H7091,Mapping!J:K,2,0)</f>
        <v>Body Emulsion</v>
      </c>
      <c r="M7091" t="str">
        <f>IF(OR(I7091="PIZ BUIN",I7091="LISTERINE"),VLOOKUP(E7091,MAPEO!C:D,2,0)&amp;" "&amp;H7091,VLOOKUP(E7091,MAPEO!C:D,2,0))</f>
        <v>Neutrogena Body</v>
      </c>
      <c r="N7091" t="str">
        <f>VLOOKUP(F7091,MD!A:B,2,0)</f>
        <v>YTD 2016</v>
      </c>
    </row>
    <row r="7092" spans="1:14">
      <c r="A7092" t="s">
        <v>133</v>
      </c>
      <c r="B7092" t="s">
        <v>0</v>
      </c>
      <c r="C7092" t="s">
        <v>221</v>
      </c>
      <c r="D7092" t="s">
        <v>440</v>
      </c>
      <c r="E7092" t="s">
        <v>701</v>
      </c>
      <c r="F7092" t="s">
        <v>122</v>
      </c>
      <c r="G7092" s="3">
        <v>-24</v>
      </c>
      <c r="H7092" s="3" t="str">
        <f>VLOOKUP($A7092&amp;$C7092&amp;$B7092,Mapping!$C:$G,3,0)</f>
        <v>Beauty</v>
      </c>
      <c r="I7092" t="str">
        <f>VLOOKUP($A7092&amp;$C7092&amp;$B7092,Mapping!$C:$G,4,0)</f>
        <v>NEUTROGENA</v>
      </c>
      <c r="J7092" t="str">
        <f t="shared" si="112"/>
        <v>BODY EMULSION</v>
      </c>
      <c r="K7092" t="str">
        <f>VLOOKUP($A7092&amp;$C7092&amp;$B7092,Mapping!$C:$G,5,0)</f>
        <v>Adult Skin Care</v>
      </c>
      <c r="L7092" t="str">
        <f>VLOOKUP(J7092&amp;H7092,Mapping!J:K,2,0)</f>
        <v>Body Emulsion</v>
      </c>
      <c r="M7092" t="str">
        <f>IF(OR(I7092="PIZ BUIN",I7092="LISTERINE"),VLOOKUP(E7092,MAPEO!C:D,2,0)&amp;" "&amp;H7092,VLOOKUP(E7092,MAPEO!C:D,2,0))</f>
        <v>Neutrogena Body</v>
      </c>
      <c r="N7092" t="str">
        <f>VLOOKUP(F7092,MD!A:B,2,0)</f>
        <v>YTD 2016</v>
      </c>
    </row>
    <row r="7093" spans="1:14">
      <c r="A7093" t="s">
        <v>133</v>
      </c>
      <c r="B7093" t="s">
        <v>0</v>
      </c>
      <c r="C7093" t="s">
        <v>221</v>
      </c>
      <c r="D7093" t="s">
        <v>440</v>
      </c>
      <c r="E7093" t="s">
        <v>702</v>
      </c>
      <c r="F7093" t="s">
        <v>122</v>
      </c>
      <c r="G7093" s="3">
        <v>48064.49</v>
      </c>
      <c r="H7093" s="3" t="str">
        <f>VLOOKUP($A7093&amp;$C7093&amp;$B7093,Mapping!$C:$G,3,0)</f>
        <v>Beauty</v>
      </c>
      <c r="I7093" t="str">
        <f>VLOOKUP($A7093&amp;$C7093&amp;$B7093,Mapping!$C:$G,4,0)</f>
        <v>NEUTROGENA</v>
      </c>
      <c r="J7093" t="str">
        <f t="shared" si="112"/>
        <v>BODY EMULSION</v>
      </c>
      <c r="K7093" t="str">
        <f>VLOOKUP($A7093&amp;$C7093&amp;$B7093,Mapping!$C:$G,5,0)</f>
        <v>Adult Skin Care</v>
      </c>
      <c r="L7093" t="str">
        <f>VLOOKUP(J7093&amp;H7093,Mapping!J:K,2,0)</f>
        <v>Body Emulsion</v>
      </c>
      <c r="M7093" t="str">
        <f>IF(OR(I7093="PIZ BUIN",I7093="LISTERINE"),VLOOKUP(E7093,MAPEO!C:D,2,0)&amp;" "&amp;H7093,VLOOKUP(E7093,MAPEO!C:D,2,0))</f>
        <v>Neutrogena Body</v>
      </c>
      <c r="N7093" t="str">
        <f>VLOOKUP(F7093,MD!A:B,2,0)</f>
        <v>YTD 2016</v>
      </c>
    </row>
    <row r="7094" spans="1:14">
      <c r="A7094" t="s">
        <v>133</v>
      </c>
      <c r="B7094" t="s">
        <v>0</v>
      </c>
      <c r="C7094" t="s">
        <v>221</v>
      </c>
      <c r="D7094" t="s">
        <v>441</v>
      </c>
      <c r="E7094" t="s">
        <v>703</v>
      </c>
      <c r="F7094" t="s">
        <v>122</v>
      </c>
      <c r="G7094" s="3">
        <v>-5.0199999999999996</v>
      </c>
      <c r="H7094" s="3" t="str">
        <f>VLOOKUP($A7094&amp;$C7094&amp;$B7094,Mapping!$C:$G,3,0)</f>
        <v>Beauty</v>
      </c>
      <c r="I7094" t="str">
        <f>VLOOKUP($A7094&amp;$C7094&amp;$B7094,Mapping!$C:$G,4,0)</f>
        <v>NEUTROGENA</v>
      </c>
      <c r="J7094" t="str">
        <f t="shared" si="112"/>
        <v>FOOTCARE</v>
      </c>
      <c r="K7094" t="str">
        <f>VLOOKUP($A7094&amp;$C7094&amp;$B7094,Mapping!$C:$G,5,0)</f>
        <v>Adult Skin Care</v>
      </c>
      <c r="L7094" t="str">
        <f>VLOOKUP(J7094&amp;H7094,Mapping!J:K,2,0)</f>
        <v>Foot Care</v>
      </c>
      <c r="M7094" t="str">
        <f>IF(OR(I7094="PIZ BUIN",I7094="LISTERINE"),VLOOKUP(E7094,MAPEO!C:D,2,0)&amp;" "&amp;H7094,VLOOKUP(E7094,MAPEO!C:D,2,0))</f>
        <v>Neutrogena Foot</v>
      </c>
      <c r="N7094" t="str">
        <f>VLOOKUP(F7094,MD!A:B,2,0)</f>
        <v>YTD 2016</v>
      </c>
    </row>
    <row r="7095" spans="1:14">
      <c r="A7095" t="s">
        <v>133</v>
      </c>
      <c r="B7095" t="s">
        <v>0</v>
      </c>
      <c r="C7095" t="s">
        <v>221</v>
      </c>
      <c r="D7095" t="s">
        <v>441</v>
      </c>
      <c r="E7095" t="s">
        <v>704</v>
      </c>
      <c r="F7095" t="s">
        <v>122</v>
      </c>
      <c r="G7095" s="3">
        <v>2470.9299999999998</v>
      </c>
      <c r="H7095" s="3" t="str">
        <f>VLOOKUP($A7095&amp;$C7095&amp;$B7095,Mapping!$C:$G,3,0)</f>
        <v>Beauty</v>
      </c>
      <c r="I7095" t="str">
        <f>VLOOKUP($A7095&amp;$C7095&amp;$B7095,Mapping!$C:$G,4,0)</f>
        <v>NEUTROGENA</v>
      </c>
      <c r="J7095" t="str">
        <f t="shared" si="112"/>
        <v>FOOTCARE</v>
      </c>
      <c r="K7095" t="str">
        <f>VLOOKUP($A7095&amp;$C7095&amp;$B7095,Mapping!$C:$G,5,0)</f>
        <v>Adult Skin Care</v>
      </c>
      <c r="L7095" t="str">
        <f>VLOOKUP(J7095&amp;H7095,Mapping!J:K,2,0)</f>
        <v>Foot Care</v>
      </c>
      <c r="M7095" t="str">
        <f>IF(OR(I7095="PIZ BUIN",I7095="LISTERINE"),VLOOKUP(E7095,MAPEO!C:D,2,0)&amp;" "&amp;H7095,VLOOKUP(E7095,MAPEO!C:D,2,0))</f>
        <v>Neutrogena Foot</v>
      </c>
      <c r="N7095" t="str">
        <f>VLOOKUP(F7095,MD!A:B,2,0)</f>
        <v>YTD 2016</v>
      </c>
    </row>
    <row r="7096" spans="1:14">
      <c r="A7096" t="s">
        <v>133</v>
      </c>
      <c r="B7096" t="s">
        <v>0</v>
      </c>
      <c r="C7096" t="s">
        <v>221</v>
      </c>
      <c r="D7096" t="s">
        <v>441</v>
      </c>
      <c r="E7096" t="s">
        <v>705</v>
      </c>
      <c r="F7096" t="s">
        <v>122</v>
      </c>
      <c r="G7096" s="3">
        <v>7038.76</v>
      </c>
      <c r="H7096" s="3" t="str">
        <f>VLOOKUP($A7096&amp;$C7096&amp;$B7096,Mapping!$C:$G,3,0)</f>
        <v>Beauty</v>
      </c>
      <c r="I7096" t="str">
        <f>VLOOKUP($A7096&amp;$C7096&amp;$B7096,Mapping!$C:$G,4,0)</f>
        <v>NEUTROGENA</v>
      </c>
      <c r="J7096" t="str">
        <f t="shared" si="112"/>
        <v>FOOTCARE</v>
      </c>
      <c r="K7096" t="str">
        <f>VLOOKUP($A7096&amp;$C7096&amp;$B7096,Mapping!$C:$G,5,0)</f>
        <v>Adult Skin Care</v>
      </c>
      <c r="L7096" t="str">
        <f>VLOOKUP(J7096&amp;H7096,Mapping!J:K,2,0)</f>
        <v>Foot Care</v>
      </c>
      <c r="M7096" t="str">
        <f>IF(OR(I7096="PIZ BUIN",I7096="LISTERINE"),VLOOKUP(E7096,MAPEO!C:D,2,0)&amp;" "&amp;H7096,VLOOKUP(E7096,MAPEO!C:D,2,0))</f>
        <v>Neutrogena Foot</v>
      </c>
      <c r="N7096" t="str">
        <f>VLOOKUP(F7096,MD!A:B,2,0)</f>
        <v>YTD 2016</v>
      </c>
    </row>
    <row r="7097" spans="1:14">
      <c r="A7097" t="s">
        <v>133</v>
      </c>
      <c r="B7097" t="s">
        <v>0</v>
      </c>
      <c r="C7097" t="s">
        <v>221</v>
      </c>
      <c r="D7097" t="s">
        <v>441</v>
      </c>
      <c r="E7097" t="s">
        <v>706</v>
      </c>
      <c r="F7097" t="s">
        <v>122</v>
      </c>
      <c r="G7097" s="3">
        <v>-163.88</v>
      </c>
      <c r="H7097" s="3" t="str">
        <f>VLOOKUP($A7097&amp;$C7097&amp;$B7097,Mapping!$C:$G,3,0)</f>
        <v>Beauty</v>
      </c>
      <c r="I7097" t="str">
        <f>VLOOKUP($A7097&amp;$C7097&amp;$B7097,Mapping!$C:$G,4,0)</f>
        <v>NEUTROGENA</v>
      </c>
      <c r="J7097" t="str">
        <f t="shared" si="112"/>
        <v>FOOTCARE</v>
      </c>
      <c r="K7097" t="str">
        <f>VLOOKUP($A7097&amp;$C7097&amp;$B7097,Mapping!$C:$G,5,0)</f>
        <v>Adult Skin Care</v>
      </c>
      <c r="L7097" t="str">
        <f>VLOOKUP(J7097&amp;H7097,Mapping!J:K,2,0)</f>
        <v>Foot Care</v>
      </c>
      <c r="M7097" t="str">
        <f>IF(OR(I7097="PIZ BUIN",I7097="LISTERINE"),VLOOKUP(E7097,MAPEO!C:D,2,0)&amp;" "&amp;H7097,VLOOKUP(E7097,MAPEO!C:D,2,0))</f>
        <v>Neutrogena Foot</v>
      </c>
      <c r="N7097" t="str">
        <f>VLOOKUP(F7097,MD!A:B,2,0)</f>
        <v>YTD 2016</v>
      </c>
    </row>
    <row r="7098" spans="1:14">
      <c r="A7098" t="s">
        <v>133</v>
      </c>
      <c r="B7098" t="s">
        <v>0</v>
      </c>
      <c r="C7098" t="s">
        <v>221</v>
      </c>
      <c r="D7098" t="s">
        <v>441</v>
      </c>
      <c r="E7098" t="s">
        <v>707</v>
      </c>
      <c r="F7098" t="s">
        <v>122</v>
      </c>
      <c r="G7098" s="3">
        <v>-162.63</v>
      </c>
      <c r="H7098" s="3" t="str">
        <f>VLOOKUP($A7098&amp;$C7098&amp;$B7098,Mapping!$C:$G,3,0)</f>
        <v>Beauty</v>
      </c>
      <c r="I7098" t="str">
        <f>VLOOKUP($A7098&amp;$C7098&amp;$B7098,Mapping!$C:$G,4,0)</f>
        <v>NEUTROGENA</v>
      </c>
      <c r="J7098" t="str">
        <f t="shared" si="112"/>
        <v>FOOTCARE</v>
      </c>
      <c r="K7098" t="str">
        <f>VLOOKUP($A7098&amp;$C7098&amp;$B7098,Mapping!$C:$G,5,0)</f>
        <v>Adult Skin Care</v>
      </c>
      <c r="L7098" t="str">
        <f>VLOOKUP(J7098&amp;H7098,Mapping!J:K,2,0)</f>
        <v>Foot Care</v>
      </c>
      <c r="M7098" t="str">
        <f>IF(OR(I7098="PIZ BUIN",I7098="LISTERINE"),VLOOKUP(E7098,MAPEO!C:D,2,0)&amp;" "&amp;H7098,VLOOKUP(E7098,MAPEO!C:D,2,0))</f>
        <v>Neutrogena Foot</v>
      </c>
      <c r="N7098" t="str">
        <f>VLOOKUP(F7098,MD!A:B,2,0)</f>
        <v>YTD 2016</v>
      </c>
    </row>
    <row r="7099" spans="1:14">
      <c r="A7099" t="s">
        <v>133</v>
      </c>
      <c r="B7099" t="s">
        <v>0</v>
      </c>
      <c r="C7099" t="s">
        <v>221</v>
      </c>
      <c r="D7099" t="s">
        <v>441</v>
      </c>
      <c r="E7099" t="s">
        <v>708</v>
      </c>
      <c r="F7099" t="s">
        <v>122</v>
      </c>
      <c r="G7099" s="3">
        <v>6435.9</v>
      </c>
      <c r="H7099" s="3" t="str">
        <f>VLOOKUP($A7099&amp;$C7099&amp;$B7099,Mapping!$C:$G,3,0)</f>
        <v>Beauty</v>
      </c>
      <c r="I7099" t="str">
        <f>VLOOKUP($A7099&amp;$C7099&amp;$B7099,Mapping!$C:$G,4,0)</f>
        <v>NEUTROGENA</v>
      </c>
      <c r="J7099" t="str">
        <f t="shared" si="112"/>
        <v>FOOTCARE</v>
      </c>
      <c r="K7099" t="str">
        <f>VLOOKUP($A7099&amp;$C7099&amp;$B7099,Mapping!$C:$G,5,0)</f>
        <v>Adult Skin Care</v>
      </c>
      <c r="L7099" t="str">
        <f>VLOOKUP(J7099&amp;H7099,Mapping!J:K,2,0)</f>
        <v>Foot Care</v>
      </c>
      <c r="M7099" t="str">
        <f>IF(OR(I7099="PIZ BUIN",I7099="LISTERINE"),VLOOKUP(E7099,MAPEO!C:D,2,0)&amp;" "&amp;H7099,VLOOKUP(E7099,MAPEO!C:D,2,0))</f>
        <v>Neutrogena Foot</v>
      </c>
      <c r="N7099" t="str">
        <f>VLOOKUP(F7099,MD!A:B,2,0)</f>
        <v>YTD 2016</v>
      </c>
    </row>
    <row r="7100" spans="1:14">
      <c r="A7100" t="s">
        <v>133</v>
      </c>
      <c r="B7100" t="s">
        <v>0</v>
      </c>
      <c r="C7100" t="s">
        <v>221</v>
      </c>
      <c r="D7100" t="s">
        <v>441</v>
      </c>
      <c r="E7100" t="s">
        <v>709</v>
      </c>
      <c r="F7100" t="s">
        <v>122</v>
      </c>
      <c r="G7100" s="3">
        <v>60615.68</v>
      </c>
      <c r="H7100" s="3" t="str">
        <f>VLOOKUP($A7100&amp;$C7100&amp;$B7100,Mapping!$C:$G,3,0)</f>
        <v>Beauty</v>
      </c>
      <c r="I7100" t="str">
        <f>VLOOKUP($A7100&amp;$C7100&amp;$B7100,Mapping!$C:$G,4,0)</f>
        <v>NEUTROGENA</v>
      </c>
      <c r="J7100" t="str">
        <f t="shared" si="112"/>
        <v>FOOTCARE</v>
      </c>
      <c r="K7100" t="str">
        <f>VLOOKUP($A7100&amp;$C7100&amp;$B7100,Mapping!$C:$G,5,0)</f>
        <v>Adult Skin Care</v>
      </c>
      <c r="L7100" t="str">
        <f>VLOOKUP(J7100&amp;H7100,Mapping!J:K,2,0)</f>
        <v>Foot Care</v>
      </c>
      <c r="M7100" t="str">
        <f>IF(OR(I7100="PIZ BUIN",I7100="LISTERINE"),VLOOKUP(E7100,MAPEO!C:D,2,0)&amp;" "&amp;H7100,VLOOKUP(E7100,MAPEO!C:D,2,0))</f>
        <v>Neutrogena Foot</v>
      </c>
      <c r="N7100" t="str">
        <f>VLOOKUP(F7100,MD!A:B,2,0)</f>
        <v>YTD 2016</v>
      </c>
    </row>
    <row r="7101" spans="1:14">
      <c r="A7101" t="s">
        <v>133</v>
      </c>
      <c r="B7101" t="s">
        <v>0</v>
      </c>
      <c r="C7101" t="s">
        <v>221</v>
      </c>
      <c r="D7101" t="s">
        <v>442</v>
      </c>
      <c r="E7101" t="s">
        <v>710</v>
      </c>
      <c r="F7101" t="s">
        <v>122</v>
      </c>
      <c r="G7101" s="3">
        <v>18368.13</v>
      </c>
      <c r="H7101" s="3" t="str">
        <f>VLOOKUP($A7101&amp;$C7101&amp;$B7101,Mapping!$C:$G,3,0)</f>
        <v>Beauty</v>
      </c>
      <c r="I7101" t="str">
        <f>VLOOKUP($A7101&amp;$C7101&amp;$B7101,Mapping!$C:$G,4,0)</f>
        <v>NEUTROGENA</v>
      </c>
      <c r="J7101" t="str">
        <f t="shared" si="112"/>
        <v>HANDS</v>
      </c>
      <c r="K7101" t="str">
        <f>VLOOKUP($A7101&amp;$C7101&amp;$B7101,Mapping!$C:$G,5,0)</f>
        <v>Adult Skin Care</v>
      </c>
      <c r="L7101" t="str">
        <f>VLOOKUP(J7101&amp;H7101,Mapping!J:K,2,0)</f>
        <v>Hand Cream</v>
      </c>
      <c r="M7101" t="str">
        <f>IF(OR(I7101="PIZ BUIN",I7101="LISTERINE"),VLOOKUP(E7101,MAPEO!C:D,2,0)&amp;" "&amp;H7101,VLOOKUP(E7101,MAPEO!C:D,2,0))</f>
        <v>Neutrogena Hands</v>
      </c>
      <c r="N7101" t="str">
        <f>VLOOKUP(F7101,MD!A:B,2,0)</f>
        <v>YTD 2016</v>
      </c>
    </row>
    <row r="7102" spans="1:14">
      <c r="A7102" t="s">
        <v>133</v>
      </c>
      <c r="B7102" t="s">
        <v>0</v>
      </c>
      <c r="C7102" t="s">
        <v>221</v>
      </c>
      <c r="D7102" t="s">
        <v>442</v>
      </c>
      <c r="E7102" t="s">
        <v>711</v>
      </c>
      <c r="F7102" t="s">
        <v>122</v>
      </c>
      <c r="G7102" s="3">
        <v>54520.85</v>
      </c>
      <c r="H7102" s="3" t="str">
        <f>VLOOKUP($A7102&amp;$C7102&amp;$B7102,Mapping!$C:$G,3,0)</f>
        <v>Beauty</v>
      </c>
      <c r="I7102" t="str">
        <f>VLOOKUP($A7102&amp;$C7102&amp;$B7102,Mapping!$C:$G,4,0)</f>
        <v>NEUTROGENA</v>
      </c>
      <c r="J7102" t="str">
        <f t="shared" si="112"/>
        <v>HANDS</v>
      </c>
      <c r="K7102" t="str">
        <f>VLOOKUP($A7102&amp;$C7102&amp;$B7102,Mapping!$C:$G,5,0)</f>
        <v>Adult Skin Care</v>
      </c>
      <c r="L7102" t="str">
        <f>VLOOKUP(J7102&amp;H7102,Mapping!J:K,2,0)</f>
        <v>Hand Cream</v>
      </c>
      <c r="M7102" t="str">
        <f>IF(OR(I7102="PIZ BUIN",I7102="LISTERINE"),VLOOKUP(E7102,MAPEO!C:D,2,0)&amp;" "&amp;H7102,VLOOKUP(E7102,MAPEO!C:D,2,0))</f>
        <v>Neutrogena Hands</v>
      </c>
      <c r="N7102" t="str">
        <f>VLOOKUP(F7102,MD!A:B,2,0)</f>
        <v>YTD 2016</v>
      </c>
    </row>
    <row r="7103" spans="1:14">
      <c r="A7103" t="s">
        <v>133</v>
      </c>
      <c r="B7103" t="s">
        <v>0</v>
      </c>
      <c r="C7103" t="s">
        <v>221</v>
      </c>
      <c r="D7103" t="s">
        <v>442</v>
      </c>
      <c r="E7103" t="s">
        <v>712</v>
      </c>
      <c r="F7103" t="s">
        <v>122</v>
      </c>
      <c r="G7103" s="3">
        <v>-9.16</v>
      </c>
      <c r="H7103" s="3" t="str">
        <f>VLOOKUP($A7103&amp;$C7103&amp;$B7103,Mapping!$C:$G,3,0)</f>
        <v>Beauty</v>
      </c>
      <c r="I7103" t="str">
        <f>VLOOKUP($A7103&amp;$C7103&amp;$B7103,Mapping!$C:$G,4,0)</f>
        <v>NEUTROGENA</v>
      </c>
      <c r="J7103" t="str">
        <f t="shared" si="112"/>
        <v>HANDS</v>
      </c>
      <c r="K7103" t="str">
        <f>VLOOKUP($A7103&amp;$C7103&amp;$B7103,Mapping!$C:$G,5,0)</f>
        <v>Adult Skin Care</v>
      </c>
      <c r="L7103" t="str">
        <f>VLOOKUP(J7103&amp;H7103,Mapping!J:K,2,0)</f>
        <v>Hand Cream</v>
      </c>
      <c r="M7103" t="str">
        <f>IF(OR(I7103="PIZ BUIN",I7103="LISTERINE"),VLOOKUP(E7103,MAPEO!C:D,2,0)&amp;" "&amp;H7103,VLOOKUP(E7103,MAPEO!C:D,2,0))</f>
        <v>Neutrogena Hands</v>
      </c>
      <c r="N7103" t="str">
        <f>VLOOKUP(F7103,MD!A:B,2,0)</f>
        <v>YTD 2016</v>
      </c>
    </row>
    <row r="7104" spans="1:14">
      <c r="A7104" t="s">
        <v>133</v>
      </c>
      <c r="B7104" t="s">
        <v>0</v>
      </c>
      <c r="C7104" t="s">
        <v>221</v>
      </c>
      <c r="D7104" t="s">
        <v>442</v>
      </c>
      <c r="E7104" t="s">
        <v>714</v>
      </c>
      <c r="F7104" t="s">
        <v>122</v>
      </c>
      <c r="G7104" s="3">
        <v>8056.3</v>
      </c>
      <c r="H7104" s="3" t="str">
        <f>VLOOKUP($A7104&amp;$C7104&amp;$B7104,Mapping!$C:$G,3,0)</f>
        <v>Beauty</v>
      </c>
      <c r="I7104" t="str">
        <f>VLOOKUP($A7104&amp;$C7104&amp;$B7104,Mapping!$C:$G,4,0)</f>
        <v>NEUTROGENA</v>
      </c>
      <c r="J7104" t="str">
        <f t="shared" si="112"/>
        <v>HANDS</v>
      </c>
      <c r="K7104" t="str">
        <f>VLOOKUP($A7104&amp;$C7104&amp;$B7104,Mapping!$C:$G,5,0)</f>
        <v>Adult Skin Care</v>
      </c>
      <c r="L7104" t="str">
        <f>VLOOKUP(J7104&amp;H7104,Mapping!J:K,2,0)</f>
        <v>Hand Cream</v>
      </c>
      <c r="M7104" t="str">
        <f>IF(OR(I7104="PIZ BUIN",I7104="LISTERINE"),VLOOKUP(E7104,MAPEO!C:D,2,0)&amp;" "&amp;H7104,VLOOKUP(E7104,MAPEO!C:D,2,0))</f>
        <v>Neutrogena Hands</v>
      </c>
      <c r="N7104" t="str">
        <f>VLOOKUP(F7104,MD!A:B,2,0)</f>
        <v>YTD 2016</v>
      </c>
    </row>
    <row r="7105" spans="1:14">
      <c r="A7105" t="s">
        <v>133</v>
      </c>
      <c r="B7105" t="s">
        <v>0</v>
      </c>
      <c r="C7105" t="s">
        <v>221</v>
      </c>
      <c r="D7105" t="s">
        <v>442</v>
      </c>
      <c r="E7105" t="s">
        <v>715</v>
      </c>
      <c r="F7105" t="s">
        <v>122</v>
      </c>
      <c r="G7105" s="3">
        <v>21775.14</v>
      </c>
      <c r="H7105" s="3" t="str">
        <f>VLOOKUP($A7105&amp;$C7105&amp;$B7105,Mapping!$C:$G,3,0)</f>
        <v>Beauty</v>
      </c>
      <c r="I7105" t="str">
        <f>VLOOKUP($A7105&amp;$C7105&amp;$B7105,Mapping!$C:$G,4,0)</f>
        <v>NEUTROGENA</v>
      </c>
      <c r="J7105" t="str">
        <f t="shared" si="112"/>
        <v>HANDS</v>
      </c>
      <c r="K7105" t="str">
        <f>VLOOKUP($A7105&amp;$C7105&amp;$B7105,Mapping!$C:$G,5,0)</f>
        <v>Adult Skin Care</v>
      </c>
      <c r="L7105" t="str">
        <f>VLOOKUP(J7105&amp;H7105,Mapping!J:K,2,0)</f>
        <v>Hand Cream</v>
      </c>
      <c r="M7105" t="str">
        <f>IF(OR(I7105="PIZ BUIN",I7105="LISTERINE"),VLOOKUP(E7105,MAPEO!C:D,2,0)&amp;" "&amp;H7105,VLOOKUP(E7105,MAPEO!C:D,2,0))</f>
        <v>Neutrogena Hands</v>
      </c>
      <c r="N7105" t="str">
        <f>VLOOKUP(F7105,MD!A:B,2,0)</f>
        <v>YTD 2016</v>
      </c>
    </row>
    <row r="7106" spans="1:14">
      <c r="A7106" t="s">
        <v>133</v>
      </c>
      <c r="B7106" t="s">
        <v>0</v>
      </c>
      <c r="C7106" t="s">
        <v>221</v>
      </c>
      <c r="D7106" t="s">
        <v>442</v>
      </c>
      <c r="E7106" t="s">
        <v>716</v>
      </c>
      <c r="F7106" t="s">
        <v>122</v>
      </c>
      <c r="G7106" s="3">
        <v>7923.94</v>
      </c>
      <c r="H7106" s="3" t="str">
        <f>VLOOKUP($A7106&amp;$C7106&amp;$B7106,Mapping!$C:$G,3,0)</f>
        <v>Beauty</v>
      </c>
      <c r="I7106" t="str">
        <f>VLOOKUP($A7106&amp;$C7106&amp;$B7106,Mapping!$C:$G,4,0)</f>
        <v>NEUTROGENA</v>
      </c>
      <c r="J7106" t="str">
        <f t="shared" si="112"/>
        <v>HANDS</v>
      </c>
      <c r="K7106" t="str">
        <f>VLOOKUP($A7106&amp;$C7106&amp;$B7106,Mapping!$C:$G,5,0)</f>
        <v>Adult Skin Care</v>
      </c>
      <c r="L7106" t="str">
        <f>VLOOKUP(J7106&amp;H7106,Mapping!J:K,2,0)</f>
        <v>Hand Cream</v>
      </c>
      <c r="M7106" t="str">
        <f>IF(OR(I7106="PIZ BUIN",I7106="LISTERINE"),VLOOKUP(E7106,MAPEO!C:D,2,0)&amp;" "&amp;H7106,VLOOKUP(E7106,MAPEO!C:D,2,0))</f>
        <v>Neutrogena Hands</v>
      </c>
      <c r="N7106" t="str">
        <f>VLOOKUP(F7106,MD!A:B,2,0)</f>
        <v>YTD 2016</v>
      </c>
    </row>
    <row r="7107" spans="1:14">
      <c r="A7107" t="s">
        <v>133</v>
      </c>
      <c r="B7107" t="s">
        <v>0</v>
      </c>
      <c r="C7107" t="s">
        <v>221</v>
      </c>
      <c r="D7107" t="s">
        <v>442</v>
      </c>
      <c r="E7107" t="s">
        <v>717</v>
      </c>
      <c r="F7107" t="s">
        <v>122</v>
      </c>
      <c r="G7107" s="3">
        <v>7430.58</v>
      </c>
      <c r="H7107" s="3" t="str">
        <f>VLOOKUP($A7107&amp;$C7107&amp;$B7107,Mapping!$C:$G,3,0)</f>
        <v>Beauty</v>
      </c>
      <c r="I7107" t="str">
        <f>VLOOKUP($A7107&amp;$C7107&amp;$B7107,Mapping!$C:$G,4,0)</f>
        <v>NEUTROGENA</v>
      </c>
      <c r="J7107" t="str">
        <f t="shared" si="112"/>
        <v>HANDS</v>
      </c>
      <c r="K7107" t="str">
        <f>VLOOKUP($A7107&amp;$C7107&amp;$B7107,Mapping!$C:$G,5,0)</f>
        <v>Adult Skin Care</v>
      </c>
      <c r="L7107" t="str">
        <f>VLOOKUP(J7107&amp;H7107,Mapping!J:K,2,0)</f>
        <v>Hand Cream</v>
      </c>
      <c r="M7107" t="str">
        <f>IF(OR(I7107="PIZ BUIN",I7107="LISTERINE"),VLOOKUP(E7107,MAPEO!C:D,2,0)&amp;" "&amp;H7107,VLOOKUP(E7107,MAPEO!C:D,2,0))</f>
        <v>Neutrogena Hands</v>
      </c>
      <c r="N7107" t="str">
        <f>VLOOKUP(F7107,MD!A:B,2,0)</f>
        <v>YTD 2016</v>
      </c>
    </row>
    <row r="7108" spans="1:14">
      <c r="A7108" t="s">
        <v>133</v>
      </c>
      <c r="B7108" t="s">
        <v>0</v>
      </c>
      <c r="C7108" t="s">
        <v>221</v>
      </c>
      <c r="D7108" t="s">
        <v>443</v>
      </c>
      <c r="E7108" t="s">
        <v>718</v>
      </c>
      <c r="F7108" t="s">
        <v>122</v>
      </c>
      <c r="G7108" s="3">
        <v>15663.27</v>
      </c>
      <c r="H7108" s="3" t="str">
        <f>VLOOKUP($A7108&amp;$C7108&amp;$B7108,Mapping!$C:$G,3,0)</f>
        <v>Beauty</v>
      </c>
      <c r="I7108" t="str">
        <f>VLOOKUP($A7108&amp;$C7108&amp;$B7108,Mapping!$C:$G,4,0)</f>
        <v>NEUTROGENA</v>
      </c>
      <c r="J7108" t="str">
        <f t="shared" si="112"/>
        <v>LIP CARE</v>
      </c>
      <c r="K7108" t="str">
        <f>VLOOKUP($A7108&amp;$C7108&amp;$B7108,Mapping!$C:$G,5,0)</f>
        <v>Adult Skin Care</v>
      </c>
      <c r="L7108" t="str">
        <f>VLOOKUP(J7108&amp;H7108,Mapping!J:K,2,0)</f>
        <v>Lip Care</v>
      </c>
      <c r="M7108" t="str">
        <f>IF(OR(I7108="PIZ BUIN",I7108="LISTERINE"),VLOOKUP(E7108,MAPEO!C:D,2,0)&amp;" "&amp;H7108,VLOOKUP(E7108,MAPEO!C:D,2,0))</f>
        <v>Neutrogena Lips</v>
      </c>
      <c r="N7108" t="str">
        <f>VLOOKUP(F7108,MD!A:B,2,0)</f>
        <v>YTD 2016</v>
      </c>
    </row>
    <row r="7109" spans="1:14">
      <c r="A7109" t="s">
        <v>133</v>
      </c>
      <c r="B7109" t="s">
        <v>0</v>
      </c>
      <c r="C7109" t="s">
        <v>221</v>
      </c>
      <c r="D7109" t="s">
        <v>443</v>
      </c>
      <c r="E7109" t="s">
        <v>719</v>
      </c>
      <c r="F7109" t="s">
        <v>122</v>
      </c>
      <c r="G7109" s="3">
        <v>4907.8500000000004</v>
      </c>
      <c r="H7109" s="3" t="str">
        <f>VLOOKUP($A7109&amp;$C7109&amp;$B7109,Mapping!$C:$G,3,0)</f>
        <v>Beauty</v>
      </c>
      <c r="I7109" t="str">
        <f>VLOOKUP($A7109&amp;$C7109&amp;$B7109,Mapping!$C:$G,4,0)</f>
        <v>NEUTROGENA</v>
      </c>
      <c r="J7109" t="str">
        <f t="shared" si="112"/>
        <v>LIP CARE</v>
      </c>
      <c r="K7109" t="str">
        <f>VLOOKUP($A7109&amp;$C7109&amp;$B7109,Mapping!$C:$G,5,0)</f>
        <v>Adult Skin Care</v>
      </c>
      <c r="L7109" t="str">
        <f>VLOOKUP(J7109&amp;H7109,Mapping!J:K,2,0)</f>
        <v>Lip Care</v>
      </c>
      <c r="M7109" t="str">
        <f>IF(OR(I7109="PIZ BUIN",I7109="LISTERINE"),VLOOKUP(E7109,MAPEO!C:D,2,0)&amp;" "&amp;H7109,VLOOKUP(E7109,MAPEO!C:D,2,0))</f>
        <v>Neutrogena Lips</v>
      </c>
      <c r="N7109" t="str">
        <f>VLOOKUP(F7109,MD!A:B,2,0)</f>
        <v>YTD 2016</v>
      </c>
    </row>
    <row r="7110" spans="1:14">
      <c r="A7110" t="s">
        <v>133</v>
      </c>
      <c r="B7110" t="s">
        <v>0</v>
      </c>
      <c r="C7110" t="s">
        <v>221</v>
      </c>
      <c r="D7110" t="s">
        <v>443</v>
      </c>
      <c r="E7110" t="s">
        <v>721</v>
      </c>
      <c r="F7110" t="s">
        <v>122</v>
      </c>
      <c r="G7110" s="3">
        <v>59628.67</v>
      </c>
      <c r="H7110" s="3" t="str">
        <f>VLOOKUP($A7110&amp;$C7110&amp;$B7110,Mapping!$C:$G,3,0)</f>
        <v>Beauty</v>
      </c>
      <c r="I7110" t="str">
        <f>VLOOKUP($A7110&amp;$C7110&amp;$B7110,Mapping!$C:$G,4,0)</f>
        <v>NEUTROGENA</v>
      </c>
      <c r="J7110" t="str">
        <f t="shared" si="112"/>
        <v>LIP CARE</v>
      </c>
      <c r="K7110" t="str">
        <f>VLOOKUP($A7110&amp;$C7110&amp;$B7110,Mapping!$C:$G,5,0)</f>
        <v>Adult Skin Care</v>
      </c>
      <c r="L7110" t="str">
        <f>VLOOKUP(J7110&amp;H7110,Mapping!J:K,2,0)</f>
        <v>Lip Care</v>
      </c>
      <c r="M7110" t="str">
        <f>IF(OR(I7110="PIZ BUIN",I7110="LISTERINE"),VLOOKUP(E7110,MAPEO!C:D,2,0)&amp;" "&amp;H7110,VLOOKUP(E7110,MAPEO!C:D,2,0))</f>
        <v>Neutrogena Lips</v>
      </c>
      <c r="N7110" t="str">
        <f>VLOOKUP(F7110,MD!A:B,2,0)</f>
        <v>YTD 2016</v>
      </c>
    </row>
    <row r="7111" spans="1:14">
      <c r="A7111" t="s">
        <v>133</v>
      </c>
      <c r="B7111" t="s">
        <v>0</v>
      </c>
      <c r="C7111" t="s">
        <v>221</v>
      </c>
      <c r="D7111" t="s">
        <v>444</v>
      </c>
      <c r="E7111" t="s">
        <v>444</v>
      </c>
      <c r="F7111" t="s">
        <v>122</v>
      </c>
      <c r="G7111" s="3">
        <v>-30.63</v>
      </c>
      <c r="H7111" s="3" t="str">
        <f>VLOOKUP($A7111&amp;$C7111&amp;$B7111,Mapping!$C:$G,3,0)</f>
        <v>Beauty</v>
      </c>
      <c r="I7111" t="str">
        <f>VLOOKUP($A7111&amp;$C7111&amp;$B7111,Mapping!$C:$G,4,0)</f>
        <v>NEUTROGENA</v>
      </c>
      <c r="J7111" t="str">
        <f t="shared" si="112"/>
        <v>NG ALL OTHER</v>
      </c>
      <c r="K7111" t="str">
        <f>VLOOKUP($A7111&amp;$C7111&amp;$B7111,Mapping!$C:$G,5,0)</f>
        <v>Adult Skin Care</v>
      </c>
      <c r="L7111" t="str">
        <f>VLOOKUP(J7111&amp;H7111,Mapping!J:K,2,0)</f>
        <v>All Other</v>
      </c>
      <c r="M7111" t="str">
        <f>IF(OR(I7111="PIZ BUIN",I7111="LISTERINE"),VLOOKUP(E7111,MAPEO!C:D,2,0)&amp;" "&amp;H7111,VLOOKUP(E7111,MAPEO!C:D,2,0))</f>
        <v>All Other</v>
      </c>
      <c r="N7111" t="str">
        <f>VLOOKUP(F7111,MD!A:B,2,0)</f>
        <v>YTD 2016</v>
      </c>
    </row>
    <row r="7112" spans="1:14">
      <c r="A7112" t="s">
        <v>133</v>
      </c>
      <c r="B7112" t="s">
        <v>0</v>
      </c>
      <c r="C7112" t="s">
        <v>221</v>
      </c>
      <c r="D7112" t="s">
        <v>839</v>
      </c>
      <c r="E7112" t="s">
        <v>840</v>
      </c>
      <c r="F7112" t="s">
        <v>122</v>
      </c>
      <c r="G7112" s="3">
        <v>-4.26</v>
      </c>
      <c r="H7112" s="3" t="str">
        <f>VLOOKUP($A7112&amp;$C7112&amp;$B7112,Mapping!$C:$G,3,0)</f>
        <v>Beauty</v>
      </c>
      <c r="I7112" t="str">
        <f>VLOOKUP($A7112&amp;$C7112&amp;$B7112,Mapping!$C:$G,4,0)</f>
        <v>NEUTROGENA</v>
      </c>
      <c r="J7112" t="str">
        <f t="shared" si="112"/>
        <v>NG FACIAL</v>
      </c>
      <c r="K7112" t="str">
        <f>VLOOKUP($A7112&amp;$C7112&amp;$B7112,Mapping!$C:$G,5,0)</f>
        <v>Adult Skin Care</v>
      </c>
      <c r="L7112" t="str">
        <f>VLOOKUP(J7112&amp;H7112,Mapping!J:K,2,0)</f>
        <v xml:space="preserve">FACIAL </v>
      </c>
      <c r="M7112" t="str">
        <f>IF(OR(I7112="PIZ BUIN",I7112="LISTERINE"),VLOOKUP(E7112,MAPEO!C:D,2,0)&amp;" "&amp;H7112,VLOOKUP(E7112,MAPEO!C:D,2,0))</f>
        <v>Facial</v>
      </c>
      <c r="N7112" t="str">
        <f>VLOOKUP(F7112,MD!A:B,2,0)</f>
        <v>YTD 2016</v>
      </c>
    </row>
    <row r="7113" spans="1:14">
      <c r="A7113" t="s">
        <v>133</v>
      </c>
      <c r="B7113" t="s">
        <v>0</v>
      </c>
      <c r="C7113" t="s">
        <v>221</v>
      </c>
      <c r="D7113" t="s">
        <v>445</v>
      </c>
      <c r="E7113" t="s">
        <v>722</v>
      </c>
      <c r="F7113" t="s">
        <v>122</v>
      </c>
      <c r="G7113" s="3">
        <v>-4.87</v>
      </c>
      <c r="H7113" s="3" t="str">
        <f>VLOOKUP($A7113&amp;$C7113&amp;$B7113,Mapping!$C:$G,3,0)</f>
        <v>Beauty</v>
      </c>
      <c r="I7113" t="str">
        <f>VLOOKUP($A7113&amp;$C7113&amp;$B7113,Mapping!$C:$G,4,0)</f>
        <v>NEUTROGENA</v>
      </c>
      <c r="J7113" t="str">
        <f t="shared" si="112"/>
        <v>NG TGEL</v>
      </c>
      <c r="K7113" t="str">
        <f>VLOOKUP($A7113&amp;$C7113&amp;$B7113,Mapping!$C:$G,5,0)</f>
        <v>Adult Skin Care</v>
      </c>
      <c r="L7113" t="str">
        <f>VLOOKUP(J7113&amp;H7113,Mapping!J:K,2,0)</f>
        <v xml:space="preserve">T/GEL </v>
      </c>
      <c r="M7113" t="str">
        <f>IF(OR(I7113="PIZ BUIN",I7113="LISTERINE"),VLOOKUP(E7113,MAPEO!C:D,2,0)&amp;" "&amp;H7113,VLOOKUP(E7113,MAPEO!C:D,2,0))</f>
        <v>T/Gel</v>
      </c>
      <c r="N7113" t="str">
        <f>VLOOKUP(F7113,MD!A:B,2,0)</f>
        <v>YTD 2016</v>
      </c>
    </row>
    <row r="7114" spans="1:14">
      <c r="A7114" t="s">
        <v>133</v>
      </c>
      <c r="B7114" t="s">
        <v>0</v>
      </c>
      <c r="C7114" t="s">
        <v>221</v>
      </c>
      <c r="D7114" t="s">
        <v>445</v>
      </c>
      <c r="E7114" t="s">
        <v>723</v>
      </c>
      <c r="F7114" t="s">
        <v>122</v>
      </c>
      <c r="G7114" s="3">
        <v>16306</v>
      </c>
      <c r="H7114" s="3" t="str">
        <f>VLOOKUP($A7114&amp;$C7114&amp;$B7114,Mapping!$C:$G,3,0)</f>
        <v>Beauty</v>
      </c>
      <c r="I7114" t="str">
        <f>VLOOKUP($A7114&amp;$C7114&amp;$B7114,Mapping!$C:$G,4,0)</f>
        <v>NEUTROGENA</v>
      </c>
      <c r="J7114" t="str">
        <f t="shared" si="112"/>
        <v>NG TGEL</v>
      </c>
      <c r="K7114" t="str">
        <f>VLOOKUP($A7114&amp;$C7114&amp;$B7114,Mapping!$C:$G,5,0)</f>
        <v>Adult Skin Care</v>
      </c>
      <c r="L7114" t="str">
        <f>VLOOKUP(J7114&amp;H7114,Mapping!J:K,2,0)</f>
        <v xml:space="preserve">T/GEL </v>
      </c>
      <c r="M7114" t="str">
        <f>IF(OR(I7114="PIZ BUIN",I7114="LISTERINE"),VLOOKUP(E7114,MAPEO!C:D,2,0)&amp;" "&amp;H7114,VLOOKUP(E7114,MAPEO!C:D,2,0))</f>
        <v>T/Gel</v>
      </c>
      <c r="N7114" t="str">
        <f>VLOOKUP(F7114,MD!A:B,2,0)</f>
        <v>YTD 2016</v>
      </c>
    </row>
    <row r="7115" spans="1:14">
      <c r="A7115" t="s">
        <v>133</v>
      </c>
      <c r="B7115" t="s">
        <v>0</v>
      </c>
      <c r="C7115" t="s">
        <v>227</v>
      </c>
      <c r="D7115" t="s">
        <v>446</v>
      </c>
      <c r="E7115" t="s">
        <v>724</v>
      </c>
      <c r="F7115" t="s">
        <v>122</v>
      </c>
      <c r="G7115" s="3">
        <v>92980.54</v>
      </c>
      <c r="H7115" s="3" t="str">
        <f>VLOOKUP($A7115&amp;$C7115&amp;$B7115,Mapping!$C:$G,3,0)</f>
        <v>PHARMA</v>
      </c>
      <c r="I7115" t="str">
        <f>VLOOKUP($A7115&amp;$C7115&amp;$B7115,Mapping!$C:$G,4,0)</f>
        <v>NICORETTE</v>
      </c>
      <c r="J7115" t="str">
        <f t="shared" si="112"/>
        <v>NICORETTE GUMS</v>
      </c>
      <c r="K7115" t="str">
        <f>VLOOKUP($A7115&amp;$C7115&amp;$B7115,Mapping!$C:$G,5,0)</f>
        <v>OTC</v>
      </c>
      <c r="L7115" t="str">
        <f>VLOOKUP(J7115&amp;H7115,Mapping!J:K,2,0)</f>
        <v>Nicorette Gums</v>
      </c>
      <c r="M7115" t="str">
        <f>IF(OR(I7115="PIZ BUIN",I7115="LISTERINE"),VLOOKUP(E7115,MAPEO!C:D,2,0)&amp;" "&amp;H7115,VLOOKUP(E7115,MAPEO!C:D,2,0))</f>
        <v>Nicorette</v>
      </c>
      <c r="N7115" t="str">
        <f>VLOOKUP(F7115,MD!A:B,2,0)</f>
        <v>YTD 2016</v>
      </c>
    </row>
    <row r="7116" spans="1:14">
      <c r="A7116" t="s">
        <v>133</v>
      </c>
      <c r="B7116" t="s">
        <v>0</v>
      </c>
      <c r="C7116" t="s">
        <v>227</v>
      </c>
      <c r="D7116" t="s">
        <v>446</v>
      </c>
      <c r="E7116" t="s">
        <v>726</v>
      </c>
      <c r="F7116" t="s">
        <v>122</v>
      </c>
      <c r="G7116" s="3">
        <v>14293</v>
      </c>
      <c r="H7116" s="3" t="str">
        <f>VLOOKUP($A7116&amp;$C7116&amp;$B7116,Mapping!$C:$G,3,0)</f>
        <v>PHARMA</v>
      </c>
      <c r="I7116" t="str">
        <f>VLOOKUP($A7116&amp;$C7116&amp;$B7116,Mapping!$C:$G,4,0)</f>
        <v>NICORETTE</v>
      </c>
      <c r="J7116" t="str">
        <f t="shared" si="112"/>
        <v>NICORETTE GUMS</v>
      </c>
      <c r="K7116" t="str">
        <f>VLOOKUP($A7116&amp;$C7116&amp;$B7116,Mapping!$C:$G,5,0)</f>
        <v>OTC</v>
      </c>
      <c r="L7116" t="str">
        <f>VLOOKUP(J7116&amp;H7116,Mapping!J:K,2,0)</f>
        <v>Nicorette Gums</v>
      </c>
      <c r="M7116" t="str">
        <f>IF(OR(I7116="PIZ BUIN",I7116="LISTERINE"),VLOOKUP(E7116,MAPEO!C:D,2,0)&amp;" "&amp;H7116,VLOOKUP(E7116,MAPEO!C:D,2,0))</f>
        <v>Nicorette</v>
      </c>
      <c r="N7116" t="str">
        <f>VLOOKUP(F7116,MD!A:B,2,0)</f>
        <v>YTD 2016</v>
      </c>
    </row>
    <row r="7117" spans="1:14">
      <c r="A7117" t="s">
        <v>133</v>
      </c>
      <c r="B7117" t="s">
        <v>0</v>
      </c>
      <c r="C7117" t="s">
        <v>227</v>
      </c>
      <c r="D7117" t="s">
        <v>446</v>
      </c>
      <c r="E7117" t="s">
        <v>728</v>
      </c>
      <c r="F7117" t="s">
        <v>122</v>
      </c>
      <c r="G7117" s="3">
        <v>41072.839999999997</v>
      </c>
      <c r="H7117" s="3" t="str">
        <f>VLOOKUP($A7117&amp;$C7117&amp;$B7117,Mapping!$C:$G,3,0)</f>
        <v>PHARMA</v>
      </c>
      <c r="I7117" t="str">
        <f>VLOOKUP($A7117&amp;$C7117&amp;$B7117,Mapping!$C:$G,4,0)</f>
        <v>NICORETTE</v>
      </c>
      <c r="J7117" t="str">
        <f t="shared" si="112"/>
        <v>NICORETTE GUMS</v>
      </c>
      <c r="K7117" t="str">
        <f>VLOOKUP($A7117&amp;$C7117&amp;$B7117,Mapping!$C:$G,5,0)</f>
        <v>OTC</v>
      </c>
      <c r="L7117" t="str">
        <f>VLOOKUP(J7117&amp;H7117,Mapping!J:K,2,0)</f>
        <v>Nicorette Gums</v>
      </c>
      <c r="M7117" t="str">
        <f>IF(OR(I7117="PIZ BUIN",I7117="LISTERINE"),VLOOKUP(E7117,MAPEO!C:D,2,0)&amp;" "&amp;H7117,VLOOKUP(E7117,MAPEO!C:D,2,0))</f>
        <v>Nicorette</v>
      </c>
      <c r="N7117" t="str">
        <f>VLOOKUP(F7117,MD!A:B,2,0)</f>
        <v>YTD 2016</v>
      </c>
    </row>
    <row r="7118" spans="1:14">
      <c r="A7118" t="s">
        <v>133</v>
      </c>
      <c r="B7118" t="s">
        <v>0</v>
      </c>
      <c r="C7118" t="s">
        <v>227</v>
      </c>
      <c r="D7118" t="s">
        <v>447</v>
      </c>
      <c r="E7118" t="s">
        <v>447</v>
      </c>
      <c r="F7118" t="s">
        <v>122</v>
      </c>
      <c r="G7118" s="3">
        <v>18297.82</v>
      </c>
      <c r="H7118" s="3" t="str">
        <f>VLOOKUP($A7118&amp;$C7118&amp;$B7118,Mapping!$C:$G,3,0)</f>
        <v>PHARMA</v>
      </c>
      <c r="I7118" t="str">
        <f>VLOOKUP($A7118&amp;$C7118&amp;$B7118,Mapping!$C:$G,4,0)</f>
        <v>NICORETTE</v>
      </c>
      <c r="J7118" t="str">
        <f t="shared" si="112"/>
        <v>NICORETTE LOZENGES</v>
      </c>
      <c r="K7118" t="str">
        <f>VLOOKUP($A7118&amp;$C7118&amp;$B7118,Mapping!$C:$G,5,0)</f>
        <v>OTC</v>
      </c>
      <c r="L7118" t="str">
        <f>VLOOKUP(J7118&amp;H7118,Mapping!J:K,2,0)</f>
        <v>Nicorette Lozenges</v>
      </c>
      <c r="M7118" t="str">
        <f>IF(OR(I7118="PIZ BUIN",I7118="LISTERINE"),VLOOKUP(E7118,MAPEO!C:D,2,0)&amp;" "&amp;H7118,VLOOKUP(E7118,MAPEO!C:D,2,0))</f>
        <v>Nicorette</v>
      </c>
      <c r="N7118" t="str">
        <f>VLOOKUP(F7118,MD!A:B,2,0)</f>
        <v>YTD 2016</v>
      </c>
    </row>
    <row r="7119" spans="1:14">
      <c r="A7119" t="s">
        <v>133</v>
      </c>
      <c r="B7119" t="s">
        <v>0</v>
      </c>
      <c r="C7119" t="s">
        <v>227</v>
      </c>
      <c r="D7119" t="s">
        <v>448</v>
      </c>
      <c r="E7119" t="s">
        <v>448</v>
      </c>
      <c r="F7119" t="s">
        <v>122</v>
      </c>
      <c r="G7119" s="3">
        <v>5495.82</v>
      </c>
      <c r="H7119" s="3" t="str">
        <f>VLOOKUP($A7119&amp;$C7119&amp;$B7119,Mapping!$C:$G,3,0)</f>
        <v>PHARMA</v>
      </c>
      <c r="I7119" t="str">
        <f>VLOOKUP($A7119&amp;$C7119&amp;$B7119,Mapping!$C:$G,4,0)</f>
        <v>NICORETTE</v>
      </c>
      <c r="J7119" t="str">
        <f t="shared" si="112"/>
        <v>NICORETTE PATCH</v>
      </c>
      <c r="K7119" t="str">
        <f>VLOOKUP($A7119&amp;$C7119&amp;$B7119,Mapping!$C:$G,5,0)</f>
        <v>OTC</v>
      </c>
      <c r="L7119" t="str">
        <f>VLOOKUP(J7119&amp;H7119,Mapping!J:K,2,0)</f>
        <v>Nicorette Patch</v>
      </c>
      <c r="M7119" t="str">
        <f>IF(OR(I7119="PIZ BUIN",I7119="LISTERINE"),VLOOKUP(E7119,MAPEO!C:D,2,0)&amp;" "&amp;H7119,VLOOKUP(E7119,MAPEO!C:D,2,0))</f>
        <v>Nicorette</v>
      </c>
      <c r="N7119" t="str">
        <f>VLOOKUP(F7119,MD!A:B,2,0)</f>
        <v>YTD 2016</v>
      </c>
    </row>
    <row r="7120" spans="1:14">
      <c r="A7120" t="s">
        <v>133</v>
      </c>
      <c r="B7120" t="s">
        <v>0</v>
      </c>
      <c r="C7120" t="s">
        <v>227</v>
      </c>
      <c r="D7120" t="s">
        <v>449</v>
      </c>
      <c r="E7120" t="s">
        <v>449</v>
      </c>
      <c r="F7120" t="s">
        <v>122</v>
      </c>
      <c r="G7120" s="3">
        <v>51622.52</v>
      </c>
      <c r="H7120" s="3" t="str">
        <f>VLOOKUP($A7120&amp;$C7120&amp;$B7120,Mapping!$C:$G,3,0)</f>
        <v>PHARMA</v>
      </c>
      <c r="I7120" t="str">
        <f>VLOOKUP($A7120&amp;$C7120&amp;$B7120,Mapping!$C:$G,4,0)</f>
        <v>NICORETTE</v>
      </c>
      <c r="J7120" t="str">
        <f t="shared" si="112"/>
        <v>NICORETTE SPRAY</v>
      </c>
      <c r="K7120" t="str">
        <f>VLOOKUP($A7120&amp;$C7120&amp;$B7120,Mapping!$C:$G,5,0)</f>
        <v>OTC</v>
      </c>
      <c r="L7120" t="str">
        <f>VLOOKUP(J7120&amp;H7120,Mapping!J:K,2,0)</f>
        <v>Nicorette Spray</v>
      </c>
      <c r="M7120" t="str">
        <f>IF(OR(I7120="PIZ BUIN",I7120="LISTERINE"),VLOOKUP(E7120,MAPEO!C:D,2,0)&amp;" "&amp;H7120,VLOOKUP(E7120,MAPEO!C:D,2,0))</f>
        <v>Nicorette</v>
      </c>
      <c r="N7120" t="str">
        <f>VLOOKUP(F7120,MD!A:B,2,0)</f>
        <v>YTD 2016</v>
      </c>
    </row>
    <row r="7121" spans="1:14">
      <c r="A7121" t="s">
        <v>133</v>
      </c>
      <c r="B7121" t="s">
        <v>0</v>
      </c>
      <c r="C7121" t="s">
        <v>229</v>
      </c>
      <c r="D7121" t="s">
        <v>405</v>
      </c>
      <c r="E7121" t="s">
        <v>629</v>
      </c>
      <c r="F7121" t="s">
        <v>122</v>
      </c>
      <c r="G7121" s="3">
        <v>1814.38</v>
      </c>
      <c r="H7121" s="3" t="str">
        <f>VLOOKUP($A7121&amp;$C7121&amp;$B7121,Mapping!$C:$G,3,0)</f>
        <v>PHARMA</v>
      </c>
      <c r="I7121" t="str">
        <f>VLOOKUP($A7121&amp;$C7121&amp;$B7121,Mapping!$C:$G,4,0)</f>
        <v>O.B.</v>
      </c>
      <c r="J7121" t="str">
        <f t="shared" si="112"/>
        <v>DIGITAL</v>
      </c>
      <c r="K7121" t="str">
        <f>VLOOKUP($A7121&amp;$C7121&amp;$B7121,Mapping!$C:$G,5,0)</f>
        <v>Women Health</v>
      </c>
      <c r="L7121" t="str">
        <f>VLOOKUP(J7121&amp;H7121,Mapping!J:K,2,0)</f>
        <v>O.B. OTC</v>
      </c>
      <c r="M7121" t="str">
        <f>IF(OR(I7121="PIZ BUIN",I7121="LISTERINE"),VLOOKUP(E7121,MAPEO!C:D,2,0)&amp;" "&amp;H7121,VLOOKUP(E7121,MAPEO!C:D,2,0))</f>
        <v>OB</v>
      </c>
      <c r="N7121" t="str">
        <f>VLOOKUP(F7121,MD!A:B,2,0)</f>
        <v>YTD 2016</v>
      </c>
    </row>
    <row r="7122" spans="1:14">
      <c r="A7122" t="s">
        <v>133</v>
      </c>
      <c r="B7122" t="s">
        <v>0</v>
      </c>
      <c r="C7122" t="s">
        <v>229</v>
      </c>
      <c r="D7122" t="s">
        <v>405</v>
      </c>
      <c r="E7122" t="s">
        <v>630</v>
      </c>
      <c r="F7122" t="s">
        <v>122</v>
      </c>
      <c r="G7122" s="3">
        <v>2123.66</v>
      </c>
      <c r="H7122" s="3" t="str">
        <f>VLOOKUP($A7122&amp;$C7122&amp;$B7122,Mapping!$C:$G,3,0)</f>
        <v>PHARMA</v>
      </c>
      <c r="I7122" t="str">
        <f>VLOOKUP($A7122&amp;$C7122&amp;$B7122,Mapping!$C:$G,4,0)</f>
        <v>O.B.</v>
      </c>
      <c r="J7122" t="str">
        <f t="shared" si="112"/>
        <v>DIGITAL</v>
      </c>
      <c r="K7122" t="str">
        <f>VLOOKUP($A7122&amp;$C7122&amp;$B7122,Mapping!$C:$G,5,0)</f>
        <v>Women Health</v>
      </c>
      <c r="L7122" t="str">
        <f>VLOOKUP(J7122&amp;H7122,Mapping!J:K,2,0)</f>
        <v>O.B. OTC</v>
      </c>
      <c r="M7122" t="str">
        <f>IF(OR(I7122="PIZ BUIN",I7122="LISTERINE"),VLOOKUP(E7122,MAPEO!C:D,2,0)&amp;" "&amp;H7122,VLOOKUP(E7122,MAPEO!C:D,2,0))</f>
        <v>OB</v>
      </c>
      <c r="N7122" t="str">
        <f>VLOOKUP(F7122,MD!A:B,2,0)</f>
        <v>YTD 2016</v>
      </c>
    </row>
    <row r="7123" spans="1:14">
      <c r="A7123" t="s">
        <v>133</v>
      </c>
      <c r="B7123" t="s">
        <v>0</v>
      </c>
      <c r="C7123" t="s">
        <v>229</v>
      </c>
      <c r="D7123" t="s">
        <v>405</v>
      </c>
      <c r="E7123" t="s">
        <v>631</v>
      </c>
      <c r="F7123" t="s">
        <v>122</v>
      </c>
      <c r="G7123" s="3">
        <v>2489.42</v>
      </c>
      <c r="H7123" s="3" t="str">
        <f>VLOOKUP($A7123&amp;$C7123&amp;$B7123,Mapping!$C:$G,3,0)</f>
        <v>PHARMA</v>
      </c>
      <c r="I7123" t="str">
        <f>VLOOKUP($A7123&amp;$C7123&amp;$B7123,Mapping!$C:$G,4,0)</f>
        <v>O.B.</v>
      </c>
      <c r="J7123" t="str">
        <f t="shared" si="112"/>
        <v>DIGITAL</v>
      </c>
      <c r="K7123" t="str">
        <f>VLOOKUP($A7123&amp;$C7123&amp;$B7123,Mapping!$C:$G,5,0)</f>
        <v>Women Health</v>
      </c>
      <c r="L7123" t="str">
        <f>VLOOKUP(J7123&amp;H7123,Mapping!J:K,2,0)</f>
        <v>O.B. OTC</v>
      </c>
      <c r="M7123" t="str">
        <f>IF(OR(I7123="PIZ BUIN",I7123="LISTERINE"),VLOOKUP(E7123,MAPEO!C:D,2,0)&amp;" "&amp;H7123,VLOOKUP(E7123,MAPEO!C:D,2,0))</f>
        <v>OB</v>
      </c>
      <c r="N7123" t="str">
        <f>VLOOKUP(F7123,MD!A:B,2,0)</f>
        <v>YTD 2016</v>
      </c>
    </row>
    <row r="7124" spans="1:14">
      <c r="A7124" t="s">
        <v>133</v>
      </c>
      <c r="B7124" t="s">
        <v>0</v>
      </c>
      <c r="C7124" t="s">
        <v>229</v>
      </c>
      <c r="D7124" t="s">
        <v>405</v>
      </c>
      <c r="E7124" t="s">
        <v>632</v>
      </c>
      <c r="F7124" t="s">
        <v>122</v>
      </c>
      <c r="G7124" s="3">
        <v>85.36</v>
      </c>
      <c r="H7124" s="3" t="str">
        <f>VLOOKUP($A7124&amp;$C7124&amp;$B7124,Mapping!$C:$G,3,0)</f>
        <v>PHARMA</v>
      </c>
      <c r="I7124" t="str">
        <f>VLOOKUP($A7124&amp;$C7124&amp;$B7124,Mapping!$C:$G,4,0)</f>
        <v>O.B.</v>
      </c>
      <c r="J7124" t="str">
        <f t="shared" si="112"/>
        <v>DIGITAL</v>
      </c>
      <c r="K7124" t="str">
        <f>VLOOKUP($A7124&amp;$C7124&amp;$B7124,Mapping!$C:$G,5,0)</f>
        <v>Women Health</v>
      </c>
      <c r="L7124" t="str">
        <f>VLOOKUP(J7124&amp;H7124,Mapping!J:K,2,0)</f>
        <v>O.B. OTC</v>
      </c>
      <c r="M7124" t="str">
        <f>IF(OR(I7124="PIZ BUIN",I7124="LISTERINE"),VLOOKUP(E7124,MAPEO!C:D,2,0)&amp;" "&amp;H7124,VLOOKUP(E7124,MAPEO!C:D,2,0))</f>
        <v>OB</v>
      </c>
      <c r="N7124" t="str">
        <f>VLOOKUP(F7124,MD!A:B,2,0)</f>
        <v>YTD 2016</v>
      </c>
    </row>
    <row r="7125" spans="1:14">
      <c r="A7125" t="s">
        <v>133</v>
      </c>
      <c r="B7125" t="s">
        <v>0</v>
      </c>
      <c r="C7125" t="s">
        <v>235</v>
      </c>
      <c r="D7125" t="s">
        <v>450</v>
      </c>
      <c r="E7125" t="s">
        <v>733</v>
      </c>
      <c r="F7125" t="s">
        <v>122</v>
      </c>
      <c r="G7125" s="3">
        <v>214199.75</v>
      </c>
      <c r="H7125" s="3" t="str">
        <f>VLOOKUP($A7125&amp;$C7125&amp;$B7125,Mapping!$C:$G,3,0)</f>
        <v>PHARMA</v>
      </c>
      <c r="I7125" t="str">
        <f>VLOOKUP($A7125&amp;$C7125&amp;$B7125,Mapping!$C:$G,4,0)</f>
        <v>ORALDINE</v>
      </c>
      <c r="J7125" t="str">
        <f t="shared" si="112"/>
        <v>ORALDINE COLUTORIO</v>
      </c>
      <c r="K7125" t="str">
        <f>VLOOKUP($A7125&amp;$C7125&amp;$B7125,Mapping!$C:$G,5,0)</f>
        <v>OTC</v>
      </c>
      <c r="L7125" t="str">
        <f>VLOOKUP(J7125&amp;H7125,Mapping!J:K,2,0)</f>
        <v>Oraldine</v>
      </c>
      <c r="M7125" t="str">
        <f>IF(OR(I7125="PIZ BUIN",I7125="LISTERINE"),VLOOKUP(E7125,MAPEO!C:D,2,0)&amp;" "&amp;H7125,VLOOKUP(E7125,MAPEO!C:D,2,0))</f>
        <v>Oraldine</v>
      </c>
      <c r="N7125" t="str">
        <f>VLOOKUP(F7125,MD!A:B,2,0)</f>
        <v>YTD 2016</v>
      </c>
    </row>
    <row r="7126" spans="1:14">
      <c r="A7126" t="s">
        <v>133</v>
      </c>
      <c r="B7126" t="s">
        <v>0</v>
      </c>
      <c r="C7126" t="s">
        <v>235</v>
      </c>
      <c r="D7126" t="s">
        <v>450</v>
      </c>
      <c r="E7126" t="s">
        <v>734</v>
      </c>
      <c r="F7126" t="s">
        <v>122</v>
      </c>
      <c r="G7126" s="3">
        <v>-12.53</v>
      </c>
      <c r="H7126" s="3" t="str">
        <f>VLOOKUP($A7126&amp;$C7126&amp;$B7126,Mapping!$C:$G,3,0)</f>
        <v>PHARMA</v>
      </c>
      <c r="I7126" t="str">
        <f>VLOOKUP($A7126&amp;$C7126&amp;$B7126,Mapping!$C:$G,4,0)</f>
        <v>ORALDINE</v>
      </c>
      <c r="J7126" t="str">
        <f t="shared" si="112"/>
        <v>ORALDINE COLUTORIO</v>
      </c>
      <c r="K7126" t="str">
        <f>VLOOKUP($A7126&amp;$C7126&amp;$B7126,Mapping!$C:$G,5,0)</f>
        <v>OTC</v>
      </c>
      <c r="L7126" t="str">
        <f>VLOOKUP(J7126&amp;H7126,Mapping!J:K,2,0)</f>
        <v>Oraldine</v>
      </c>
      <c r="M7126" t="str">
        <f>IF(OR(I7126="PIZ BUIN",I7126="LISTERINE"),VLOOKUP(E7126,MAPEO!C:D,2,0)&amp;" "&amp;H7126,VLOOKUP(E7126,MAPEO!C:D,2,0))</f>
        <v>Oraldine</v>
      </c>
      <c r="N7126" t="str">
        <f>VLOOKUP(F7126,MD!A:B,2,0)</f>
        <v>YTD 2016</v>
      </c>
    </row>
    <row r="7127" spans="1:14">
      <c r="A7127" t="s">
        <v>133</v>
      </c>
      <c r="B7127" t="s">
        <v>0</v>
      </c>
      <c r="C7127" t="s">
        <v>235</v>
      </c>
      <c r="D7127" t="s">
        <v>450</v>
      </c>
      <c r="E7127" t="s">
        <v>735</v>
      </c>
      <c r="F7127" t="s">
        <v>122</v>
      </c>
      <c r="G7127" s="3">
        <v>3101.07</v>
      </c>
      <c r="H7127" s="3" t="str">
        <f>VLOOKUP($A7127&amp;$C7127&amp;$B7127,Mapping!$C:$G,3,0)</f>
        <v>PHARMA</v>
      </c>
      <c r="I7127" t="str">
        <f>VLOOKUP($A7127&amp;$C7127&amp;$B7127,Mapping!$C:$G,4,0)</f>
        <v>ORALDINE</v>
      </c>
      <c r="J7127" t="str">
        <f t="shared" si="112"/>
        <v>ORALDINE COLUTORIO</v>
      </c>
      <c r="K7127" t="str">
        <f>VLOOKUP($A7127&amp;$C7127&amp;$B7127,Mapping!$C:$G,5,0)</f>
        <v>OTC</v>
      </c>
      <c r="L7127" t="str">
        <f>VLOOKUP(J7127&amp;H7127,Mapping!J:K,2,0)</f>
        <v>Oraldine</v>
      </c>
      <c r="M7127" t="str">
        <f>IF(OR(I7127="PIZ BUIN",I7127="LISTERINE"),VLOOKUP(E7127,MAPEO!C:D,2,0)&amp;" "&amp;H7127,VLOOKUP(E7127,MAPEO!C:D,2,0))</f>
        <v>Oraldine</v>
      </c>
      <c r="N7127" t="str">
        <f>VLOOKUP(F7127,MD!A:B,2,0)</f>
        <v>YTD 2016</v>
      </c>
    </row>
    <row r="7128" spans="1:14">
      <c r="A7128" t="s">
        <v>133</v>
      </c>
      <c r="B7128" t="s">
        <v>0</v>
      </c>
      <c r="C7128" t="s">
        <v>235</v>
      </c>
      <c r="D7128" t="s">
        <v>450</v>
      </c>
      <c r="E7128" t="s">
        <v>736</v>
      </c>
      <c r="F7128" t="s">
        <v>122</v>
      </c>
      <c r="G7128" s="3">
        <v>-28.08</v>
      </c>
      <c r="H7128" s="3" t="str">
        <f>VLOOKUP($A7128&amp;$C7128&amp;$B7128,Mapping!$C:$G,3,0)</f>
        <v>PHARMA</v>
      </c>
      <c r="I7128" t="str">
        <f>VLOOKUP($A7128&amp;$C7128&amp;$B7128,Mapping!$C:$G,4,0)</f>
        <v>ORALDINE</v>
      </c>
      <c r="J7128" t="str">
        <f t="shared" si="112"/>
        <v>ORALDINE COLUTORIO</v>
      </c>
      <c r="K7128" t="str">
        <f>VLOOKUP($A7128&amp;$C7128&amp;$B7128,Mapping!$C:$G,5,0)</f>
        <v>OTC</v>
      </c>
      <c r="L7128" t="str">
        <f>VLOOKUP(J7128&amp;H7128,Mapping!J:K,2,0)</f>
        <v>Oraldine</v>
      </c>
      <c r="M7128" t="str">
        <f>IF(OR(I7128="PIZ BUIN",I7128="LISTERINE"),VLOOKUP(E7128,MAPEO!C:D,2,0)&amp;" "&amp;H7128,VLOOKUP(E7128,MAPEO!C:D,2,0))</f>
        <v>Oraldine</v>
      </c>
      <c r="N7128" t="str">
        <f>VLOOKUP(F7128,MD!A:B,2,0)</f>
        <v>YTD 2016</v>
      </c>
    </row>
    <row r="7129" spans="1:14">
      <c r="A7129" t="s">
        <v>133</v>
      </c>
      <c r="B7129" t="s">
        <v>0</v>
      </c>
      <c r="C7129" t="s">
        <v>235</v>
      </c>
      <c r="D7129" t="s">
        <v>450</v>
      </c>
      <c r="E7129" t="s">
        <v>737</v>
      </c>
      <c r="F7129" t="s">
        <v>122</v>
      </c>
      <c r="G7129" s="3">
        <v>4421.26</v>
      </c>
      <c r="H7129" s="3" t="str">
        <f>VLOOKUP($A7129&amp;$C7129&amp;$B7129,Mapping!$C:$G,3,0)</f>
        <v>PHARMA</v>
      </c>
      <c r="I7129" t="str">
        <f>VLOOKUP($A7129&amp;$C7129&amp;$B7129,Mapping!$C:$G,4,0)</f>
        <v>ORALDINE</v>
      </c>
      <c r="J7129" t="str">
        <f t="shared" si="112"/>
        <v>ORALDINE COLUTORIO</v>
      </c>
      <c r="K7129" t="str">
        <f>VLOOKUP($A7129&amp;$C7129&amp;$B7129,Mapping!$C:$G,5,0)</f>
        <v>OTC</v>
      </c>
      <c r="L7129" t="str">
        <f>VLOOKUP(J7129&amp;H7129,Mapping!J:K,2,0)</f>
        <v>Oraldine</v>
      </c>
      <c r="M7129" t="str">
        <f>IF(OR(I7129="PIZ BUIN",I7129="LISTERINE"),VLOOKUP(E7129,MAPEO!C:D,2,0)&amp;" "&amp;H7129,VLOOKUP(E7129,MAPEO!C:D,2,0))</f>
        <v>Oraldine</v>
      </c>
      <c r="N7129" t="str">
        <f>VLOOKUP(F7129,MD!A:B,2,0)</f>
        <v>YTD 2016</v>
      </c>
    </row>
    <row r="7130" spans="1:14">
      <c r="A7130" t="s">
        <v>133</v>
      </c>
      <c r="B7130" t="s">
        <v>0</v>
      </c>
      <c r="C7130" t="s">
        <v>235</v>
      </c>
      <c r="D7130" t="s">
        <v>451</v>
      </c>
      <c r="E7130" t="s">
        <v>738</v>
      </c>
      <c r="F7130" t="s">
        <v>122</v>
      </c>
      <c r="G7130" s="3">
        <v>10444.69</v>
      </c>
      <c r="H7130" s="3" t="str">
        <f>VLOOKUP($A7130&amp;$C7130&amp;$B7130,Mapping!$C:$G,3,0)</f>
        <v>PHARMA</v>
      </c>
      <c r="I7130" t="str">
        <f>VLOOKUP($A7130&amp;$C7130&amp;$B7130,Mapping!$C:$G,4,0)</f>
        <v>ORALDINE</v>
      </c>
      <c r="J7130" t="str">
        <f t="shared" si="112"/>
        <v>ORALDINE PASTA</v>
      </c>
      <c r="K7130" t="str">
        <f>VLOOKUP($A7130&amp;$C7130&amp;$B7130,Mapping!$C:$G,5,0)</f>
        <v>OTC</v>
      </c>
      <c r="L7130" t="str">
        <f>VLOOKUP(J7130&amp;H7130,Mapping!J:K,2,0)</f>
        <v>Oraldine</v>
      </c>
      <c r="M7130" t="str">
        <f>IF(OR(I7130="PIZ BUIN",I7130="LISTERINE"),VLOOKUP(E7130,MAPEO!C:D,2,0)&amp;" "&amp;H7130,VLOOKUP(E7130,MAPEO!C:D,2,0))</f>
        <v>Oraldine</v>
      </c>
      <c r="N7130" t="str">
        <f>VLOOKUP(F7130,MD!A:B,2,0)</f>
        <v>YTD 2016</v>
      </c>
    </row>
    <row r="7131" spans="1:14">
      <c r="A7131" t="s">
        <v>133</v>
      </c>
      <c r="B7131" t="s">
        <v>0</v>
      </c>
      <c r="C7131" t="s">
        <v>235</v>
      </c>
      <c r="D7131" t="s">
        <v>451</v>
      </c>
      <c r="E7131" t="s">
        <v>740</v>
      </c>
      <c r="F7131" t="s">
        <v>122</v>
      </c>
      <c r="G7131" s="3">
        <v>-17.36</v>
      </c>
      <c r="H7131" s="3" t="str">
        <f>VLOOKUP($A7131&amp;$C7131&amp;$B7131,Mapping!$C:$G,3,0)</f>
        <v>PHARMA</v>
      </c>
      <c r="I7131" t="str">
        <f>VLOOKUP($A7131&amp;$C7131&amp;$B7131,Mapping!$C:$G,4,0)</f>
        <v>ORALDINE</v>
      </c>
      <c r="J7131" t="str">
        <f t="shared" si="112"/>
        <v>ORALDINE PASTA</v>
      </c>
      <c r="K7131" t="str">
        <f>VLOOKUP($A7131&amp;$C7131&amp;$B7131,Mapping!$C:$G,5,0)</f>
        <v>OTC</v>
      </c>
      <c r="L7131" t="str">
        <f>VLOOKUP(J7131&amp;H7131,Mapping!J:K,2,0)</f>
        <v>Oraldine</v>
      </c>
      <c r="M7131" t="str">
        <f>IF(OR(I7131="PIZ BUIN",I7131="LISTERINE"),VLOOKUP(E7131,MAPEO!C:D,2,0)&amp;" "&amp;H7131,VLOOKUP(E7131,MAPEO!C:D,2,0))</f>
        <v>Oraldine</v>
      </c>
      <c r="N7131" t="str">
        <f>VLOOKUP(F7131,MD!A:B,2,0)</f>
        <v>YTD 2016</v>
      </c>
    </row>
    <row r="7132" spans="1:14">
      <c r="A7132" t="s">
        <v>133</v>
      </c>
      <c r="B7132" t="s">
        <v>0</v>
      </c>
      <c r="C7132" t="s">
        <v>238</v>
      </c>
      <c r="D7132" t="s">
        <v>452</v>
      </c>
      <c r="E7132" t="s">
        <v>452</v>
      </c>
      <c r="F7132" t="s">
        <v>122</v>
      </c>
      <c r="G7132" s="3">
        <v>-71.67</v>
      </c>
      <c r="H7132" s="3" t="str">
        <f>VLOOKUP($A7132&amp;$C7132&amp;$B7132,Mapping!$C:$G,3,0)</f>
        <v>PHARMA</v>
      </c>
      <c r="I7132" t="str">
        <f>VLOOKUP($A7132&amp;$C7132&amp;$B7132,Mapping!$C:$G,4,0)</f>
        <v>Other OTC</v>
      </c>
      <c r="J7132" t="str">
        <f t="shared" si="112"/>
        <v>OTHER OTC</v>
      </c>
      <c r="K7132" t="str">
        <f>VLOOKUP($A7132&amp;$C7132&amp;$B7132,Mapping!$C:$G,5,0)</f>
        <v>OTC</v>
      </c>
      <c r="L7132" t="str">
        <f>VLOOKUP(J7132&amp;H7132,Mapping!J:K,2,0)</f>
        <v>Other OTC Products</v>
      </c>
      <c r="M7132" t="str">
        <f>IF(OR(I7132="PIZ BUIN",I7132="LISTERINE"),VLOOKUP(E7132,MAPEO!C:D,2,0)&amp;" "&amp;H7132,VLOOKUP(E7132,MAPEO!C:D,2,0))</f>
        <v>Other OTC products</v>
      </c>
      <c r="N7132" t="str">
        <f>VLOOKUP(F7132,MD!A:B,2,0)</f>
        <v>YTD 2016</v>
      </c>
    </row>
    <row r="7133" spans="1:14">
      <c r="A7133" t="s">
        <v>133</v>
      </c>
      <c r="B7133" t="s">
        <v>0</v>
      </c>
      <c r="C7133" t="s">
        <v>241</v>
      </c>
      <c r="D7133" t="s">
        <v>241</v>
      </c>
      <c r="E7133" t="s">
        <v>241</v>
      </c>
      <c r="F7133" t="s">
        <v>122</v>
      </c>
      <c r="G7133" s="3">
        <v>-31.68</v>
      </c>
      <c r="H7133" s="3" t="str">
        <f>VLOOKUP($A7133&amp;$C7133&amp;$B7133,Mapping!$C:$G,3,0)</f>
        <v>Beauty</v>
      </c>
      <c r="I7133" t="str">
        <f>VLOOKUP($A7133&amp;$C7133&amp;$B7133,Mapping!$C:$G,4,0)</f>
        <v>Penaten</v>
      </c>
      <c r="J7133" t="str">
        <f t="shared" si="112"/>
        <v>PENATEN</v>
      </c>
      <c r="K7133" t="str">
        <f>VLOOKUP($A7133&amp;$C7133&amp;$B7133,Mapping!$C:$G,5,0)</f>
        <v>Adult Skin Care</v>
      </c>
      <c r="L7133" t="str">
        <f>VLOOKUP(J7133&amp;H7133,Mapping!J:K,2,0)</f>
        <v>Penaten</v>
      </c>
      <c r="M7133" t="str">
        <f>IF(OR(I7133="PIZ BUIN",I7133="LISTERINE"),VLOOKUP(E7133,MAPEO!C:D,2,0)&amp;" "&amp;H7133,VLOOKUP(E7133,MAPEO!C:D,2,0))</f>
        <v>Penaten</v>
      </c>
      <c r="N7133" t="str">
        <f>VLOOKUP(F7133,MD!A:B,2,0)</f>
        <v>YTD 2016</v>
      </c>
    </row>
    <row r="7134" spans="1:14">
      <c r="A7134" t="s">
        <v>133</v>
      </c>
      <c r="B7134" t="s">
        <v>0</v>
      </c>
      <c r="C7134" t="s">
        <v>245</v>
      </c>
      <c r="D7134" t="s">
        <v>245</v>
      </c>
      <c r="E7134" t="s">
        <v>245</v>
      </c>
      <c r="F7134" t="s">
        <v>122</v>
      </c>
      <c r="G7134" s="3">
        <v>-117.54</v>
      </c>
      <c r="H7134" s="3" t="str">
        <f>VLOOKUP($A7134&amp;$C7134&amp;$B7134,Mapping!$C:$G,3,0)</f>
        <v>PHARMA</v>
      </c>
      <c r="I7134" t="str">
        <f>VLOOKUP($A7134&amp;$C7134&amp;$B7134,Mapping!$C:$G,4,0)</f>
        <v>PEPCID</v>
      </c>
      <c r="J7134" t="str">
        <f t="shared" si="112"/>
        <v>PEPCID</v>
      </c>
      <c r="K7134" t="str">
        <f>VLOOKUP($A7134&amp;$C7134&amp;$B7134,Mapping!$C:$G,5,0)</f>
        <v>OTC</v>
      </c>
      <c r="L7134" t="str">
        <f>VLOOKUP(J7134&amp;H7134,Mapping!J:K,2,0)</f>
        <v>Pepcid</v>
      </c>
      <c r="M7134" t="str">
        <f>IF(OR(I7134="PIZ BUIN",I7134="LISTERINE"),VLOOKUP(E7134,MAPEO!C:D,2,0)&amp;" "&amp;H7134,VLOOKUP(E7134,MAPEO!C:D,2,0))</f>
        <v>Pepcid</v>
      </c>
      <c r="N7134" t="str">
        <f>VLOOKUP(F7134,MD!A:B,2,0)</f>
        <v>YTD 2016</v>
      </c>
    </row>
    <row r="7135" spans="1:14">
      <c r="A7135" t="s">
        <v>133</v>
      </c>
      <c r="B7135" t="s">
        <v>0</v>
      </c>
      <c r="C7135" t="s">
        <v>245</v>
      </c>
      <c r="D7135" t="s">
        <v>245</v>
      </c>
      <c r="E7135" t="s">
        <v>741</v>
      </c>
      <c r="F7135" t="s">
        <v>122</v>
      </c>
      <c r="G7135" s="3">
        <v>-1201.29</v>
      </c>
      <c r="H7135" s="3" t="str">
        <f>VLOOKUP($A7135&amp;$C7135&amp;$B7135,Mapping!$C:$G,3,0)</f>
        <v>PHARMA</v>
      </c>
      <c r="I7135" t="str">
        <f>VLOOKUP($A7135&amp;$C7135&amp;$B7135,Mapping!$C:$G,4,0)</f>
        <v>PEPCID</v>
      </c>
      <c r="J7135" t="str">
        <f t="shared" ref="J7135:J7177" si="113">IF(OR(C7135="ROC",C7135="COMPEED"),E7135,D7135)</f>
        <v>PEPCID</v>
      </c>
      <c r="K7135" t="str">
        <f>VLOOKUP($A7135&amp;$C7135&amp;$B7135,Mapping!$C:$G,5,0)</f>
        <v>OTC</v>
      </c>
      <c r="L7135" t="str">
        <f>VLOOKUP(J7135&amp;H7135,Mapping!J:K,2,0)</f>
        <v>Pepcid</v>
      </c>
      <c r="M7135" t="str">
        <f>IF(OR(I7135="PIZ BUIN",I7135="LISTERINE"),VLOOKUP(E7135,MAPEO!C:D,2,0)&amp;" "&amp;H7135,VLOOKUP(E7135,MAPEO!C:D,2,0))</f>
        <v>Pepcid</v>
      </c>
      <c r="N7135" t="str">
        <f>VLOOKUP(F7135,MD!A:B,2,0)</f>
        <v>YTD 2016</v>
      </c>
    </row>
    <row r="7136" spans="1:14">
      <c r="A7136" t="s">
        <v>133</v>
      </c>
      <c r="B7136" t="s">
        <v>0</v>
      </c>
      <c r="C7136" t="s">
        <v>249</v>
      </c>
      <c r="D7136" t="s">
        <v>406</v>
      </c>
      <c r="E7136" t="s">
        <v>406</v>
      </c>
      <c r="F7136" t="s">
        <v>122</v>
      </c>
      <c r="G7136" s="3">
        <v>5093.42</v>
      </c>
      <c r="H7136" s="3" t="str">
        <f>VLOOKUP($A7136&amp;$C7136&amp;$B7136,Mapping!$C:$G,3,0)</f>
        <v>Beauty</v>
      </c>
      <c r="I7136" t="str">
        <f>VLOOKUP($A7136&amp;$C7136&amp;$B7136,Mapping!$C:$G,4,0)</f>
        <v>PIZ BUIN</v>
      </c>
      <c r="J7136" t="str">
        <f t="shared" si="113"/>
        <v>PIZ BUIN LIPS</v>
      </c>
      <c r="K7136" t="str">
        <f>VLOOKUP($A7136&amp;$C7136&amp;$B7136,Mapping!$C:$G,5,0)</f>
        <v>Adult Skin Care</v>
      </c>
      <c r="L7136" t="str">
        <f>VLOOKUP(J7136&amp;H7136,Mapping!J:K,2,0)</f>
        <v>Piz Buin Lip Pharma</v>
      </c>
      <c r="M7136" t="str">
        <f>IF(OR(I7136="PIZ BUIN",I7136="LISTERINE"),VLOOKUP(E7136,MAPEO!C:D,2,0)&amp;" "&amp;H7136,VLOOKUP(E7136,MAPEO!C:D,2,0))</f>
        <v>Piz Buin Sun Protection Beauty</v>
      </c>
      <c r="N7136" t="str">
        <f>VLOOKUP(F7136,MD!A:B,2,0)</f>
        <v>YTD 2016</v>
      </c>
    </row>
    <row r="7137" spans="1:14">
      <c r="A7137" t="s">
        <v>133</v>
      </c>
      <c r="B7137" t="s">
        <v>0</v>
      </c>
      <c r="C7137" t="s">
        <v>249</v>
      </c>
      <c r="D7137" t="s">
        <v>454</v>
      </c>
      <c r="E7137" t="s">
        <v>454</v>
      </c>
      <c r="F7137" t="s">
        <v>122</v>
      </c>
      <c r="G7137" s="3">
        <v>5885.12</v>
      </c>
      <c r="H7137" s="3" t="str">
        <f>VLOOKUP($A7137&amp;$C7137&amp;$B7137,Mapping!$C:$G,3,0)</f>
        <v>Beauty</v>
      </c>
      <c r="I7137" t="str">
        <f>VLOOKUP($A7137&amp;$C7137&amp;$B7137,Mapping!$C:$G,4,0)</f>
        <v>PIZ BUIN</v>
      </c>
      <c r="J7137" t="str">
        <f t="shared" si="113"/>
        <v>PIZ BUIN PLV</v>
      </c>
      <c r="K7137" t="str">
        <f>VLOOKUP($A7137&amp;$C7137&amp;$B7137,Mapping!$C:$G,5,0)</f>
        <v>Adult Skin Care</v>
      </c>
      <c r="L7137" t="str">
        <f>VLOOKUP(J7137&amp;H7137,Mapping!J:K,2,0)</f>
        <v>Piz Buin Sun Pharma</v>
      </c>
      <c r="M7137" t="str">
        <f>IF(OR(I7137="PIZ BUIN",I7137="LISTERINE"),VLOOKUP(E7137,MAPEO!C:D,2,0)&amp;" "&amp;H7137,VLOOKUP(E7137,MAPEO!C:D,2,0))</f>
        <v>Piz Buin Sun Protection Beauty</v>
      </c>
      <c r="N7137" t="str">
        <f>VLOOKUP(F7137,MD!A:B,2,0)</f>
        <v>YTD 2016</v>
      </c>
    </row>
    <row r="7138" spans="1:14">
      <c r="A7138" t="s">
        <v>133</v>
      </c>
      <c r="B7138" t="s">
        <v>0</v>
      </c>
      <c r="C7138" t="s">
        <v>249</v>
      </c>
      <c r="D7138" t="s">
        <v>407</v>
      </c>
      <c r="E7138" t="s">
        <v>633</v>
      </c>
      <c r="F7138" t="s">
        <v>122</v>
      </c>
      <c r="G7138" s="3">
        <v>28331.73</v>
      </c>
      <c r="H7138" s="3" t="str">
        <f>VLOOKUP($A7138&amp;$C7138&amp;$B7138,Mapping!$C:$G,3,0)</f>
        <v>Beauty</v>
      </c>
      <c r="I7138" t="str">
        <f>VLOOKUP($A7138&amp;$C7138&amp;$B7138,Mapping!$C:$G,4,0)</f>
        <v>PIZ BUIN</v>
      </c>
      <c r="J7138" t="str">
        <f t="shared" si="113"/>
        <v>PIZ BUIN SUN</v>
      </c>
      <c r="K7138" t="str">
        <f>VLOOKUP($A7138&amp;$C7138&amp;$B7138,Mapping!$C:$G,5,0)</f>
        <v>Adult Skin Care</v>
      </c>
      <c r="L7138" t="str">
        <f>VLOOKUP(J7138&amp;H7138,Mapping!J:K,2,0)</f>
        <v>Piz Buin Sun Pharma</v>
      </c>
      <c r="M7138" t="str">
        <f>IF(OR(I7138="PIZ BUIN",I7138="LISTERINE"),VLOOKUP(E7138,MAPEO!C:D,2,0)&amp;" "&amp;H7138,VLOOKUP(E7138,MAPEO!C:D,2,0))</f>
        <v>Piz Buin Sun Protection Beauty</v>
      </c>
      <c r="N7138" t="str">
        <f>VLOOKUP(F7138,MD!A:B,2,0)</f>
        <v>YTD 2016</v>
      </c>
    </row>
    <row r="7139" spans="1:14">
      <c r="A7139" t="s">
        <v>133</v>
      </c>
      <c r="B7139" t="s">
        <v>0</v>
      </c>
      <c r="C7139" t="s">
        <v>249</v>
      </c>
      <c r="D7139" t="s">
        <v>407</v>
      </c>
      <c r="E7139" t="s">
        <v>634</v>
      </c>
      <c r="F7139" t="s">
        <v>122</v>
      </c>
      <c r="G7139" s="3">
        <v>176842.07</v>
      </c>
      <c r="H7139" s="3" t="str">
        <f>VLOOKUP($A7139&amp;$C7139&amp;$B7139,Mapping!$C:$G,3,0)</f>
        <v>Beauty</v>
      </c>
      <c r="I7139" t="str">
        <f>VLOOKUP($A7139&amp;$C7139&amp;$B7139,Mapping!$C:$G,4,0)</f>
        <v>PIZ BUIN</v>
      </c>
      <c r="J7139" t="str">
        <f t="shared" si="113"/>
        <v>PIZ BUIN SUN</v>
      </c>
      <c r="K7139" t="str">
        <f>VLOOKUP($A7139&amp;$C7139&amp;$B7139,Mapping!$C:$G,5,0)</f>
        <v>Adult Skin Care</v>
      </c>
      <c r="L7139" t="str">
        <f>VLOOKUP(J7139&amp;H7139,Mapping!J:K,2,0)</f>
        <v>Piz Buin Sun Pharma</v>
      </c>
      <c r="M7139" t="str">
        <f>IF(OR(I7139="PIZ BUIN",I7139="LISTERINE"),VLOOKUP(E7139,MAPEO!C:D,2,0)&amp;" "&amp;H7139,VLOOKUP(E7139,MAPEO!C:D,2,0))</f>
        <v>Piz Buin Sun Protection Beauty</v>
      </c>
      <c r="N7139" t="str">
        <f>VLOOKUP(F7139,MD!A:B,2,0)</f>
        <v>YTD 2016</v>
      </c>
    </row>
    <row r="7140" spans="1:14">
      <c r="A7140" t="s">
        <v>133</v>
      </c>
      <c r="B7140" t="s">
        <v>0</v>
      </c>
      <c r="C7140" t="s">
        <v>249</v>
      </c>
      <c r="D7140" t="s">
        <v>407</v>
      </c>
      <c r="E7140" t="s">
        <v>635</v>
      </c>
      <c r="F7140" t="s">
        <v>122</v>
      </c>
      <c r="G7140" s="3">
        <v>52178.12</v>
      </c>
      <c r="H7140" s="3" t="str">
        <f>VLOOKUP($A7140&amp;$C7140&amp;$B7140,Mapping!$C:$G,3,0)</f>
        <v>Beauty</v>
      </c>
      <c r="I7140" t="str">
        <f>VLOOKUP($A7140&amp;$C7140&amp;$B7140,Mapping!$C:$G,4,0)</f>
        <v>PIZ BUIN</v>
      </c>
      <c r="J7140" t="str">
        <f t="shared" si="113"/>
        <v>PIZ BUIN SUN</v>
      </c>
      <c r="K7140" t="str">
        <f>VLOOKUP($A7140&amp;$C7140&amp;$B7140,Mapping!$C:$G,5,0)</f>
        <v>Adult Skin Care</v>
      </c>
      <c r="L7140" t="str">
        <f>VLOOKUP(J7140&amp;H7140,Mapping!J:K,2,0)</f>
        <v>Piz Buin Sun Pharma</v>
      </c>
      <c r="M7140" t="str">
        <f>IF(OR(I7140="PIZ BUIN",I7140="LISTERINE"),VLOOKUP(E7140,MAPEO!C:D,2,0)&amp;" "&amp;H7140,VLOOKUP(E7140,MAPEO!C:D,2,0))</f>
        <v>Piz Buin Sun Protection Beauty</v>
      </c>
      <c r="N7140" t="str">
        <f>VLOOKUP(F7140,MD!A:B,2,0)</f>
        <v>YTD 2016</v>
      </c>
    </row>
    <row r="7141" spans="1:14">
      <c r="A7141" t="s">
        <v>133</v>
      </c>
      <c r="B7141" t="s">
        <v>0</v>
      </c>
      <c r="C7141" t="s">
        <v>249</v>
      </c>
      <c r="D7141" t="s">
        <v>407</v>
      </c>
      <c r="E7141" t="s">
        <v>636</v>
      </c>
      <c r="F7141" t="s">
        <v>122</v>
      </c>
      <c r="G7141" s="3">
        <v>21335.93</v>
      </c>
      <c r="H7141" s="3" t="str">
        <f>VLOOKUP($A7141&amp;$C7141&amp;$B7141,Mapping!$C:$G,3,0)</f>
        <v>Beauty</v>
      </c>
      <c r="I7141" t="str">
        <f>VLOOKUP($A7141&amp;$C7141&amp;$B7141,Mapping!$C:$G,4,0)</f>
        <v>PIZ BUIN</v>
      </c>
      <c r="J7141" t="str">
        <f t="shared" si="113"/>
        <v>PIZ BUIN SUN</v>
      </c>
      <c r="K7141" t="str">
        <f>VLOOKUP($A7141&amp;$C7141&amp;$B7141,Mapping!$C:$G,5,0)</f>
        <v>Adult Skin Care</v>
      </c>
      <c r="L7141" t="str">
        <f>VLOOKUP(J7141&amp;H7141,Mapping!J:K,2,0)</f>
        <v>Piz Buin Sun Pharma</v>
      </c>
      <c r="M7141" t="str">
        <f>IF(OR(I7141="PIZ BUIN",I7141="LISTERINE"),VLOOKUP(E7141,MAPEO!C:D,2,0)&amp;" "&amp;H7141,VLOOKUP(E7141,MAPEO!C:D,2,0))</f>
        <v>Piz Buin Sun Protection Beauty</v>
      </c>
      <c r="N7141" t="str">
        <f>VLOOKUP(F7141,MD!A:B,2,0)</f>
        <v>YTD 2016</v>
      </c>
    </row>
    <row r="7142" spans="1:14">
      <c r="A7142" t="s">
        <v>133</v>
      </c>
      <c r="B7142" t="s">
        <v>0</v>
      </c>
      <c r="C7142" t="s">
        <v>249</v>
      </c>
      <c r="D7142" t="s">
        <v>407</v>
      </c>
      <c r="E7142" t="s">
        <v>637</v>
      </c>
      <c r="F7142" t="s">
        <v>122</v>
      </c>
      <c r="G7142" s="3">
        <v>19112.52</v>
      </c>
      <c r="H7142" s="3" t="str">
        <f>VLOOKUP($A7142&amp;$C7142&amp;$B7142,Mapping!$C:$G,3,0)</f>
        <v>Beauty</v>
      </c>
      <c r="I7142" t="str">
        <f>VLOOKUP($A7142&amp;$C7142&amp;$B7142,Mapping!$C:$G,4,0)</f>
        <v>PIZ BUIN</v>
      </c>
      <c r="J7142" t="str">
        <f t="shared" si="113"/>
        <v>PIZ BUIN SUN</v>
      </c>
      <c r="K7142" t="str">
        <f>VLOOKUP($A7142&amp;$C7142&amp;$B7142,Mapping!$C:$G,5,0)</f>
        <v>Adult Skin Care</v>
      </c>
      <c r="L7142" t="str">
        <f>VLOOKUP(J7142&amp;H7142,Mapping!J:K,2,0)</f>
        <v>Piz Buin Sun Pharma</v>
      </c>
      <c r="M7142" t="str">
        <f>IF(OR(I7142="PIZ BUIN",I7142="LISTERINE"),VLOOKUP(E7142,MAPEO!C:D,2,0)&amp;" "&amp;H7142,VLOOKUP(E7142,MAPEO!C:D,2,0))</f>
        <v>Piz Buin Sun Protection Beauty</v>
      </c>
      <c r="N7142" t="str">
        <f>VLOOKUP(F7142,MD!A:B,2,0)</f>
        <v>YTD 2016</v>
      </c>
    </row>
    <row r="7143" spans="1:14">
      <c r="A7143" t="s">
        <v>133</v>
      </c>
      <c r="B7143" t="s">
        <v>0</v>
      </c>
      <c r="C7143" t="s">
        <v>249</v>
      </c>
      <c r="D7143" t="s">
        <v>407</v>
      </c>
      <c r="E7143" t="s">
        <v>638</v>
      </c>
      <c r="F7143" t="s">
        <v>122</v>
      </c>
      <c r="G7143" s="3">
        <v>96126.59</v>
      </c>
      <c r="H7143" s="3" t="str">
        <f>VLOOKUP($A7143&amp;$C7143&amp;$B7143,Mapping!$C:$G,3,0)</f>
        <v>Beauty</v>
      </c>
      <c r="I7143" t="str">
        <f>VLOOKUP($A7143&amp;$C7143&amp;$B7143,Mapping!$C:$G,4,0)</f>
        <v>PIZ BUIN</v>
      </c>
      <c r="J7143" t="str">
        <f t="shared" si="113"/>
        <v>PIZ BUIN SUN</v>
      </c>
      <c r="K7143" t="str">
        <f>VLOOKUP($A7143&amp;$C7143&amp;$B7143,Mapping!$C:$G,5,0)</f>
        <v>Adult Skin Care</v>
      </c>
      <c r="L7143" t="str">
        <f>VLOOKUP(J7143&amp;H7143,Mapping!J:K,2,0)</f>
        <v>Piz Buin Sun Pharma</v>
      </c>
      <c r="M7143" t="str">
        <f>IF(OR(I7143="PIZ BUIN",I7143="LISTERINE"),VLOOKUP(E7143,MAPEO!C:D,2,0)&amp;" "&amp;H7143,VLOOKUP(E7143,MAPEO!C:D,2,0))</f>
        <v>Piz Buin Sun Protection Beauty</v>
      </c>
      <c r="N7143" t="str">
        <f>VLOOKUP(F7143,MD!A:B,2,0)</f>
        <v>YTD 2016</v>
      </c>
    </row>
    <row r="7144" spans="1:14">
      <c r="A7144" t="s">
        <v>133</v>
      </c>
      <c r="B7144" t="s">
        <v>0</v>
      </c>
      <c r="C7144" t="s">
        <v>249</v>
      </c>
      <c r="D7144" t="s">
        <v>407</v>
      </c>
      <c r="E7144" t="s">
        <v>639</v>
      </c>
      <c r="F7144" t="s">
        <v>122</v>
      </c>
      <c r="G7144" s="3">
        <v>8934.23</v>
      </c>
      <c r="H7144" s="3" t="str">
        <f>VLOOKUP($A7144&amp;$C7144&amp;$B7144,Mapping!$C:$G,3,0)</f>
        <v>Beauty</v>
      </c>
      <c r="I7144" t="str">
        <f>VLOOKUP($A7144&amp;$C7144&amp;$B7144,Mapping!$C:$G,4,0)</f>
        <v>PIZ BUIN</v>
      </c>
      <c r="J7144" t="str">
        <f t="shared" si="113"/>
        <v>PIZ BUIN SUN</v>
      </c>
      <c r="K7144" t="str">
        <f>VLOOKUP($A7144&amp;$C7144&amp;$B7144,Mapping!$C:$G,5,0)</f>
        <v>Adult Skin Care</v>
      </c>
      <c r="L7144" t="str">
        <f>VLOOKUP(J7144&amp;H7144,Mapping!J:K,2,0)</f>
        <v>Piz Buin Sun Pharma</v>
      </c>
      <c r="M7144" t="str">
        <f>IF(OR(I7144="PIZ BUIN",I7144="LISTERINE"),VLOOKUP(E7144,MAPEO!C:D,2,0)&amp;" "&amp;H7144,VLOOKUP(E7144,MAPEO!C:D,2,0))</f>
        <v>Piz Buin Sun Protection Beauty</v>
      </c>
      <c r="N7144" t="str">
        <f>VLOOKUP(F7144,MD!A:B,2,0)</f>
        <v>YTD 2016</v>
      </c>
    </row>
    <row r="7145" spans="1:14">
      <c r="A7145" t="s">
        <v>133</v>
      </c>
      <c r="B7145" t="s">
        <v>0</v>
      </c>
      <c r="C7145" t="s">
        <v>262</v>
      </c>
      <c r="D7145" t="s">
        <v>262</v>
      </c>
      <c r="E7145" t="s">
        <v>746</v>
      </c>
      <c r="F7145" t="s">
        <v>122</v>
      </c>
      <c r="G7145" s="3">
        <v>-6881.42</v>
      </c>
      <c r="H7145" s="3" t="str">
        <f>VLOOKUP($A7145&amp;$C7145&amp;$B7145,Mapping!$C:$G,3,0)</f>
        <v>PHARMA</v>
      </c>
      <c r="I7145" t="str">
        <f>VLOOKUP($A7145&amp;$C7145&amp;$B7145,Mapping!$C:$G,4,0)</f>
        <v>REGAINE</v>
      </c>
      <c r="J7145" t="str">
        <f t="shared" si="113"/>
        <v>REGAINE</v>
      </c>
      <c r="K7145" t="str">
        <f>VLOOKUP($A7145&amp;$C7145&amp;$B7145,Mapping!$C:$G,5,0)</f>
        <v>Oral &amp; Topical</v>
      </c>
      <c r="L7145" t="str">
        <f>VLOOKUP(J7145&amp;H7145,Mapping!J:K,2,0)</f>
        <v>Hair Treatment</v>
      </c>
      <c r="M7145" t="str">
        <f>IF(OR(I7145="PIZ BUIN",I7145="LISTERINE"),VLOOKUP(E7145,MAPEO!C:D,2,0)&amp;" "&amp;H7145,VLOOKUP(E7145,MAPEO!C:D,2,0))</f>
        <v>Regaine</v>
      </c>
      <c r="N7145" t="str">
        <f>VLOOKUP(F7145,MD!A:B,2,0)</f>
        <v>YTD 2016</v>
      </c>
    </row>
    <row r="7146" spans="1:14">
      <c r="A7146" t="s">
        <v>133</v>
      </c>
      <c r="B7146" t="s">
        <v>0</v>
      </c>
      <c r="C7146" t="s">
        <v>265</v>
      </c>
      <c r="D7146" t="s">
        <v>265</v>
      </c>
      <c r="E7146" t="s">
        <v>747</v>
      </c>
      <c r="F7146" t="s">
        <v>122</v>
      </c>
      <c r="G7146" s="3">
        <v>-275.79000000000002</v>
      </c>
      <c r="H7146" s="3" t="str">
        <f>VLOOKUP($A7146&amp;$C7146&amp;$B7146,Mapping!$C:$G,3,0)</f>
        <v>Beauty</v>
      </c>
      <c r="I7146" t="str">
        <f>VLOOKUP($A7146&amp;$C7146&amp;$B7146,Mapping!$C:$G,4,0)</f>
        <v>REMBRANDT</v>
      </c>
      <c r="J7146" t="str">
        <f t="shared" si="113"/>
        <v>REMBRANDT</v>
      </c>
      <c r="K7146" t="str">
        <f>VLOOKUP($A7146&amp;$C7146&amp;$B7146,Mapping!$C:$G,5,0)</f>
        <v>Oral &amp; Topical</v>
      </c>
      <c r="L7146" t="str">
        <f>VLOOKUP(J7146&amp;H7146,Mapping!J:K,2,0)</f>
        <v>Rembrandt</v>
      </c>
      <c r="M7146" t="str">
        <f>IF(OR(I7146="PIZ BUIN",I7146="LISTERINE"),VLOOKUP(E7146,MAPEO!C:D,2,0)&amp;" "&amp;H7146,VLOOKUP(E7146,MAPEO!C:D,2,0))</f>
        <v>Rembrandt</v>
      </c>
      <c r="N7146" t="str">
        <f>VLOOKUP(F7146,MD!A:B,2,0)</f>
        <v>YTD 2016</v>
      </c>
    </row>
    <row r="7147" spans="1:14">
      <c r="A7147" t="s">
        <v>133</v>
      </c>
      <c r="B7147" t="s">
        <v>0</v>
      </c>
      <c r="C7147" t="s">
        <v>265</v>
      </c>
      <c r="D7147" t="s">
        <v>265</v>
      </c>
      <c r="E7147" t="s">
        <v>748</v>
      </c>
      <c r="F7147" t="s">
        <v>122</v>
      </c>
      <c r="G7147" s="3">
        <v>-147.91999999999999</v>
      </c>
      <c r="H7147" s="3" t="str">
        <f>VLOOKUP($A7147&amp;$C7147&amp;$B7147,Mapping!$C:$G,3,0)</f>
        <v>Beauty</v>
      </c>
      <c r="I7147" t="str">
        <f>VLOOKUP($A7147&amp;$C7147&amp;$B7147,Mapping!$C:$G,4,0)</f>
        <v>REMBRANDT</v>
      </c>
      <c r="J7147" t="str">
        <f t="shared" si="113"/>
        <v>REMBRANDT</v>
      </c>
      <c r="K7147" t="str">
        <f>VLOOKUP($A7147&amp;$C7147&amp;$B7147,Mapping!$C:$G,5,0)</f>
        <v>Oral &amp; Topical</v>
      </c>
      <c r="L7147" t="str">
        <f>VLOOKUP(J7147&amp;H7147,Mapping!J:K,2,0)</f>
        <v>Rembrandt</v>
      </c>
      <c r="M7147" t="str">
        <f>IF(OR(I7147="PIZ BUIN",I7147="LISTERINE"),VLOOKUP(E7147,MAPEO!C:D,2,0)&amp;" "&amp;H7147,VLOOKUP(E7147,MAPEO!C:D,2,0))</f>
        <v>Rembrandt</v>
      </c>
      <c r="N7147" t="str">
        <f>VLOOKUP(F7147,MD!A:B,2,0)</f>
        <v>YTD 2016</v>
      </c>
    </row>
    <row r="7148" spans="1:14">
      <c r="A7148" t="s">
        <v>133</v>
      </c>
      <c r="B7148" t="s">
        <v>0</v>
      </c>
      <c r="C7148" t="s">
        <v>268</v>
      </c>
      <c r="D7148" t="s">
        <v>456</v>
      </c>
      <c r="E7148" t="s">
        <v>750</v>
      </c>
      <c r="F7148" t="s">
        <v>122</v>
      </c>
      <c r="G7148" s="3">
        <v>-1411.02</v>
      </c>
      <c r="H7148" s="3" t="str">
        <f>VLOOKUP($A7148&amp;$C7148&amp;$B7148,Mapping!$C:$G,3,0)</f>
        <v>Beauty</v>
      </c>
      <c r="I7148" t="str">
        <f>VLOOKUP($A7148&amp;$C7148&amp;$B7148,Mapping!$C:$G,4,0)</f>
        <v>ROC</v>
      </c>
      <c r="J7148" t="str">
        <f t="shared" si="113"/>
        <v>ROC BODY ANTICELULITICO</v>
      </c>
      <c r="K7148" t="str">
        <f>VLOOKUP($A7148&amp;$C7148&amp;$B7148,Mapping!$C:$G,5,0)</f>
        <v>Adult Skin Care</v>
      </c>
      <c r="L7148" t="str">
        <f>VLOOKUP(J7148&amp;H7148,Mapping!J:K,2,0)</f>
        <v>ROC Cuerpo</v>
      </c>
      <c r="M7148" t="str">
        <f>IF(OR(I7148="PIZ BUIN",I7148="LISTERINE"),VLOOKUP(E7148,MAPEO!C:D,2,0)&amp;" "&amp;H7148,VLOOKUP(E7148,MAPEO!C:D,2,0))</f>
        <v>RoC Anticeluliticos</v>
      </c>
      <c r="N7148" t="str">
        <f>VLOOKUP(F7148,MD!A:B,2,0)</f>
        <v>YTD 2016</v>
      </c>
    </row>
    <row r="7149" spans="1:14">
      <c r="A7149" t="s">
        <v>133</v>
      </c>
      <c r="B7149" t="s">
        <v>0</v>
      </c>
      <c r="C7149" t="s">
        <v>268</v>
      </c>
      <c r="D7149" t="s">
        <v>456</v>
      </c>
      <c r="E7149" t="s">
        <v>752</v>
      </c>
      <c r="F7149" t="s">
        <v>122</v>
      </c>
      <c r="G7149" s="3">
        <v>-486.27</v>
      </c>
      <c r="H7149" s="3" t="str">
        <f>VLOOKUP($A7149&amp;$C7149&amp;$B7149,Mapping!$C:$G,3,0)</f>
        <v>Beauty</v>
      </c>
      <c r="I7149" t="str">
        <f>VLOOKUP($A7149&amp;$C7149&amp;$B7149,Mapping!$C:$G,4,0)</f>
        <v>ROC</v>
      </c>
      <c r="J7149" t="str">
        <f t="shared" si="113"/>
        <v>ROC BODY OTHER TRATAMIENTO</v>
      </c>
      <c r="K7149" t="str">
        <f>VLOOKUP($A7149&amp;$C7149&amp;$B7149,Mapping!$C:$G,5,0)</f>
        <v>Adult Skin Care</v>
      </c>
      <c r="L7149" t="str">
        <f>VLOOKUP(J7149&amp;H7149,Mapping!J:K,2,0)</f>
        <v>ROC Cuerpo</v>
      </c>
      <c r="M7149" t="str">
        <f>IF(OR(I7149="PIZ BUIN",I7149="LISTERINE"),VLOOKUP(E7149,MAPEO!C:D,2,0)&amp;" "&amp;H7149,VLOOKUP(E7149,MAPEO!C:D,2,0))</f>
        <v>RoC Anticeluliticos</v>
      </c>
      <c r="N7149" t="str">
        <f>VLOOKUP(F7149,MD!A:B,2,0)</f>
        <v>YTD 2016</v>
      </c>
    </row>
    <row r="7150" spans="1:14">
      <c r="A7150" t="s">
        <v>133</v>
      </c>
      <c r="B7150" t="s">
        <v>0</v>
      </c>
      <c r="C7150" t="s">
        <v>268</v>
      </c>
      <c r="D7150" t="s">
        <v>456</v>
      </c>
      <c r="E7150" t="s">
        <v>753</v>
      </c>
      <c r="F7150" t="s">
        <v>122</v>
      </c>
      <c r="G7150" s="3">
        <v>-1165.1500000000001</v>
      </c>
      <c r="H7150" s="3" t="str">
        <f>VLOOKUP($A7150&amp;$C7150&amp;$B7150,Mapping!$C:$G,3,0)</f>
        <v>Beauty</v>
      </c>
      <c r="I7150" t="str">
        <f>VLOOKUP($A7150&amp;$C7150&amp;$B7150,Mapping!$C:$G,4,0)</f>
        <v>ROC</v>
      </c>
      <c r="J7150" t="str">
        <f t="shared" si="113"/>
        <v>ROC BODY REDUCTOR</v>
      </c>
      <c r="K7150" t="str">
        <f>VLOOKUP($A7150&amp;$C7150&amp;$B7150,Mapping!$C:$G,5,0)</f>
        <v>Adult Skin Care</v>
      </c>
      <c r="L7150" t="str">
        <f>VLOOKUP(J7150&amp;H7150,Mapping!J:K,2,0)</f>
        <v>ROC Cuerpo</v>
      </c>
      <c r="M7150" t="str">
        <f>IF(OR(I7150="PIZ BUIN",I7150="LISTERINE"),VLOOKUP(E7150,MAPEO!C:D,2,0)&amp;" "&amp;H7150,VLOOKUP(E7150,MAPEO!C:D,2,0))</f>
        <v>RoC Anticeluliticos</v>
      </c>
      <c r="N7150" t="str">
        <f>VLOOKUP(F7150,MD!A:B,2,0)</f>
        <v>YTD 2016</v>
      </c>
    </row>
    <row r="7151" spans="1:14">
      <c r="A7151" t="s">
        <v>133</v>
      </c>
      <c r="B7151" t="s">
        <v>0</v>
      </c>
      <c r="C7151" t="s">
        <v>268</v>
      </c>
      <c r="D7151" t="s">
        <v>457</v>
      </c>
      <c r="E7151" t="s">
        <v>754</v>
      </c>
      <c r="F7151" t="s">
        <v>122</v>
      </c>
      <c r="G7151" s="3">
        <v>6274.29</v>
      </c>
      <c r="H7151" s="3" t="str">
        <f>VLOOKUP($A7151&amp;$C7151&amp;$B7151,Mapping!$C:$G,3,0)</f>
        <v>Beauty</v>
      </c>
      <c r="I7151" t="str">
        <f>VLOOKUP($A7151&amp;$C7151&amp;$B7151,Mapping!$C:$G,4,0)</f>
        <v>ROC</v>
      </c>
      <c r="J7151" t="str">
        <f t="shared" si="113"/>
        <v>RoC Keops Roll On</v>
      </c>
      <c r="K7151" t="str">
        <f>VLOOKUP($A7151&amp;$C7151&amp;$B7151,Mapping!$C:$G,5,0)</f>
        <v>Adult Skin Care</v>
      </c>
      <c r="L7151" t="str">
        <f>VLOOKUP(J7151&amp;H7151,Mapping!J:K,2,0)</f>
        <v>Desodorantes</v>
      </c>
      <c r="M7151" t="str">
        <f>IF(OR(I7151="PIZ BUIN",I7151="LISTERINE"),VLOOKUP(E7151,MAPEO!C:D,2,0)&amp;" "&amp;H7151,VLOOKUP(E7151,MAPEO!C:D,2,0))</f>
        <v>RoC Adult Body Others</v>
      </c>
      <c r="N7151" t="str">
        <f>VLOOKUP(F7151,MD!A:B,2,0)</f>
        <v>YTD 2016</v>
      </c>
    </row>
    <row r="7152" spans="1:14">
      <c r="A7152" t="s">
        <v>133</v>
      </c>
      <c r="B7152" t="s">
        <v>0</v>
      </c>
      <c r="C7152" t="s">
        <v>268</v>
      </c>
      <c r="D7152" t="s">
        <v>457</v>
      </c>
      <c r="E7152" t="s">
        <v>755</v>
      </c>
      <c r="F7152" t="s">
        <v>122</v>
      </c>
      <c r="G7152" s="3">
        <v>3507.28</v>
      </c>
      <c r="H7152" s="3" t="str">
        <f>VLOOKUP($A7152&amp;$C7152&amp;$B7152,Mapping!$C:$G,3,0)</f>
        <v>Beauty</v>
      </c>
      <c r="I7152" t="str">
        <f>VLOOKUP($A7152&amp;$C7152&amp;$B7152,Mapping!$C:$G,4,0)</f>
        <v>ROC</v>
      </c>
      <c r="J7152" t="str">
        <f t="shared" si="113"/>
        <v>RoC Keops Spray</v>
      </c>
      <c r="K7152" t="str">
        <f>VLOOKUP($A7152&amp;$C7152&amp;$B7152,Mapping!$C:$G,5,0)</f>
        <v>Adult Skin Care</v>
      </c>
      <c r="L7152" t="str">
        <f>VLOOKUP(J7152&amp;H7152,Mapping!J:K,2,0)</f>
        <v>Desodorantes</v>
      </c>
      <c r="M7152" t="str">
        <f>IF(OR(I7152="PIZ BUIN",I7152="LISTERINE"),VLOOKUP(E7152,MAPEO!C:D,2,0)&amp;" "&amp;H7152,VLOOKUP(E7152,MAPEO!C:D,2,0))</f>
        <v>RoC Adult Body Others</v>
      </c>
      <c r="N7152" t="str">
        <f>VLOOKUP(F7152,MD!A:B,2,0)</f>
        <v>YTD 2016</v>
      </c>
    </row>
    <row r="7153" spans="1:14">
      <c r="A7153" t="s">
        <v>133</v>
      </c>
      <c r="B7153" t="s">
        <v>0</v>
      </c>
      <c r="C7153" t="s">
        <v>268</v>
      </c>
      <c r="D7153" t="s">
        <v>457</v>
      </c>
      <c r="E7153" t="s">
        <v>756</v>
      </c>
      <c r="F7153" t="s">
        <v>122</v>
      </c>
      <c r="G7153" s="3">
        <v>4398.6499999999996</v>
      </c>
      <c r="H7153" s="3" t="str">
        <f>VLOOKUP($A7153&amp;$C7153&amp;$B7153,Mapping!$C:$G,3,0)</f>
        <v>Beauty</v>
      </c>
      <c r="I7153" t="str">
        <f>VLOOKUP($A7153&amp;$C7153&amp;$B7153,Mapping!$C:$G,4,0)</f>
        <v>ROC</v>
      </c>
      <c r="J7153" t="str">
        <f t="shared" si="113"/>
        <v>RoC Keops Stick</v>
      </c>
      <c r="K7153" t="str">
        <f>VLOOKUP($A7153&amp;$C7153&amp;$B7153,Mapping!$C:$G,5,0)</f>
        <v>Adult Skin Care</v>
      </c>
      <c r="L7153" t="str">
        <f>VLOOKUP(J7153&amp;H7153,Mapping!J:K,2,0)</f>
        <v>Desodorantes</v>
      </c>
      <c r="M7153" t="str">
        <f>IF(OR(I7153="PIZ BUIN",I7153="LISTERINE"),VLOOKUP(E7153,MAPEO!C:D,2,0)&amp;" "&amp;H7153,VLOOKUP(E7153,MAPEO!C:D,2,0))</f>
        <v>RoC Adult Body Others</v>
      </c>
      <c r="N7153" t="str">
        <f>VLOOKUP(F7153,MD!A:B,2,0)</f>
        <v>YTD 2016</v>
      </c>
    </row>
    <row r="7154" spans="1:14">
      <c r="A7154" t="s">
        <v>133</v>
      </c>
      <c r="B7154" t="s">
        <v>0</v>
      </c>
      <c r="C7154" t="s">
        <v>268</v>
      </c>
      <c r="D7154" t="s">
        <v>248</v>
      </c>
      <c r="E7154" t="s">
        <v>523</v>
      </c>
      <c r="F7154" t="s">
        <v>122</v>
      </c>
      <c r="G7154" s="3">
        <v>5054.3100000000004</v>
      </c>
      <c r="H7154" s="3" t="str">
        <f>VLOOKUP($A7154&amp;$C7154&amp;$B7154,Mapping!$C:$G,3,0)</f>
        <v>Beauty</v>
      </c>
      <c r="I7154" t="str">
        <f>VLOOKUP($A7154&amp;$C7154&amp;$B7154,Mapping!$C:$G,4,0)</f>
        <v>ROC</v>
      </c>
      <c r="J7154" t="str">
        <f t="shared" si="113"/>
        <v>RoC Cleansers</v>
      </c>
      <c r="K7154" t="str">
        <f>VLOOKUP($A7154&amp;$C7154&amp;$B7154,Mapping!$C:$G,5,0)</f>
        <v>Adult Skin Care</v>
      </c>
      <c r="L7154" t="str">
        <f>VLOOKUP(J7154&amp;H7154,Mapping!J:K,2,0)</f>
        <v>RoC Cleansers</v>
      </c>
      <c r="M7154" t="str">
        <f>IF(OR(I7154="PIZ BUIN",I7154="LISTERINE"),VLOOKUP(E7154,MAPEO!C:D,2,0)&amp;" "&amp;H7154,VLOOKUP(E7154,MAPEO!C:D,2,0))</f>
        <v>RoC Facial Cleansers</v>
      </c>
      <c r="N7154" t="str">
        <f>VLOOKUP(F7154,MD!A:B,2,0)</f>
        <v>YTD 2016</v>
      </c>
    </row>
    <row r="7155" spans="1:14">
      <c r="A7155" t="s">
        <v>133</v>
      </c>
      <c r="B7155" t="s">
        <v>0</v>
      </c>
      <c r="C7155" t="s">
        <v>268</v>
      </c>
      <c r="D7155" t="s">
        <v>248</v>
      </c>
      <c r="E7155" t="s">
        <v>757</v>
      </c>
      <c r="F7155" t="s">
        <v>122</v>
      </c>
      <c r="G7155" s="3">
        <v>20427.240000000002</v>
      </c>
      <c r="H7155" s="3" t="str">
        <f>VLOOKUP($A7155&amp;$C7155&amp;$B7155,Mapping!$C:$G,3,0)</f>
        <v>Beauty</v>
      </c>
      <c r="I7155" t="str">
        <f>VLOOKUP($A7155&amp;$C7155&amp;$B7155,Mapping!$C:$G,4,0)</f>
        <v>ROC</v>
      </c>
      <c r="J7155" t="str">
        <f t="shared" si="113"/>
        <v>RoC Pro-Correct</v>
      </c>
      <c r="K7155" t="str">
        <f>VLOOKUP($A7155&amp;$C7155&amp;$B7155,Mapping!$C:$G,5,0)</f>
        <v>Adult Skin Care</v>
      </c>
      <c r="L7155" t="str">
        <f>VLOOKUP(J7155&amp;H7155,Mapping!J:K,2,0)</f>
        <v>ROC FACIAL ANTIEDAD</v>
      </c>
      <c r="M7155" t="str">
        <f>IF(OR(I7155="PIZ BUIN",I7155="LISTERINE"),VLOOKUP(E7155,MAPEO!C:D,2,0)&amp;" "&amp;H7155,VLOOKUP(E7155,MAPEO!C:D,2,0))</f>
        <v>RoC Facial Moisturisers</v>
      </c>
      <c r="N7155" t="str">
        <f>VLOOKUP(F7155,MD!A:B,2,0)</f>
        <v>YTD 2016</v>
      </c>
    </row>
    <row r="7156" spans="1:14">
      <c r="A7156" t="s">
        <v>133</v>
      </c>
      <c r="B7156" t="s">
        <v>0</v>
      </c>
      <c r="C7156" t="s">
        <v>268</v>
      </c>
      <c r="D7156" t="s">
        <v>248</v>
      </c>
      <c r="E7156" t="s">
        <v>758</v>
      </c>
      <c r="F7156" t="s">
        <v>122</v>
      </c>
      <c r="G7156" s="3">
        <v>19404.25</v>
      </c>
      <c r="H7156" s="3" t="str">
        <f>VLOOKUP($A7156&amp;$C7156&amp;$B7156,Mapping!$C:$G,3,0)</f>
        <v>Beauty</v>
      </c>
      <c r="I7156" t="str">
        <f>VLOOKUP($A7156&amp;$C7156&amp;$B7156,Mapping!$C:$G,4,0)</f>
        <v>ROC</v>
      </c>
      <c r="J7156" t="str">
        <f t="shared" si="113"/>
        <v>RoC Pro-Define</v>
      </c>
      <c r="K7156" t="str">
        <f>VLOOKUP($A7156&amp;$C7156&amp;$B7156,Mapping!$C:$G,5,0)</f>
        <v>Adult Skin Care</v>
      </c>
      <c r="L7156" t="str">
        <f>VLOOKUP(J7156&amp;H7156,Mapping!J:K,2,0)</f>
        <v>ROC FACIAL ANTIEDAD</v>
      </c>
      <c r="M7156" t="str">
        <f>IF(OR(I7156="PIZ BUIN",I7156="LISTERINE"),VLOOKUP(E7156,MAPEO!C:D,2,0)&amp;" "&amp;H7156,VLOOKUP(E7156,MAPEO!C:D,2,0))</f>
        <v>RoC Facial Moisturisers</v>
      </c>
      <c r="N7156" t="str">
        <f>VLOOKUP(F7156,MD!A:B,2,0)</f>
        <v>YTD 2016</v>
      </c>
    </row>
    <row r="7157" spans="1:14">
      <c r="A7157" t="s">
        <v>133</v>
      </c>
      <c r="B7157" t="s">
        <v>0</v>
      </c>
      <c r="C7157" t="s">
        <v>268</v>
      </c>
      <c r="D7157" t="s">
        <v>248</v>
      </c>
      <c r="E7157" t="s">
        <v>759</v>
      </c>
      <c r="F7157" t="s">
        <v>122</v>
      </c>
      <c r="G7157" s="3">
        <v>8863.0400000000009</v>
      </c>
      <c r="H7157" s="3" t="str">
        <f>VLOOKUP($A7157&amp;$C7157&amp;$B7157,Mapping!$C:$G,3,0)</f>
        <v>Beauty</v>
      </c>
      <c r="I7157" t="str">
        <f>VLOOKUP($A7157&amp;$C7157&amp;$B7157,Mapping!$C:$G,4,0)</f>
        <v>ROC</v>
      </c>
      <c r="J7157" t="str">
        <f t="shared" si="113"/>
        <v>RoC Pro-Preserve</v>
      </c>
      <c r="K7157" t="str">
        <f>VLOOKUP($A7157&amp;$C7157&amp;$B7157,Mapping!$C:$G,5,0)</f>
        <v>Adult Skin Care</v>
      </c>
      <c r="L7157" t="str">
        <f>VLOOKUP(J7157&amp;H7157,Mapping!J:K,2,0)</f>
        <v>ROC FACIAL ANTIEDAD</v>
      </c>
      <c r="M7157" t="str">
        <f>IF(OR(I7157="PIZ BUIN",I7157="LISTERINE"),VLOOKUP(E7157,MAPEO!C:D,2,0)&amp;" "&amp;H7157,VLOOKUP(E7157,MAPEO!C:D,2,0))</f>
        <v>RoC Facial Moisturisers</v>
      </c>
      <c r="N7157" t="str">
        <f>VLOOKUP(F7157,MD!A:B,2,0)</f>
        <v>YTD 2016</v>
      </c>
    </row>
    <row r="7158" spans="1:14">
      <c r="A7158" t="s">
        <v>133</v>
      </c>
      <c r="B7158" t="s">
        <v>0</v>
      </c>
      <c r="C7158" t="s">
        <v>268</v>
      </c>
      <c r="D7158" t="s">
        <v>248</v>
      </c>
      <c r="E7158" t="s">
        <v>760</v>
      </c>
      <c r="F7158" t="s">
        <v>122</v>
      </c>
      <c r="G7158" s="3">
        <v>4754.03</v>
      </c>
      <c r="H7158" s="3" t="str">
        <f>VLOOKUP($A7158&amp;$C7158&amp;$B7158,Mapping!$C:$G,3,0)</f>
        <v>Beauty</v>
      </c>
      <c r="I7158" t="str">
        <f>VLOOKUP($A7158&amp;$C7158&amp;$B7158,Mapping!$C:$G,4,0)</f>
        <v>ROC</v>
      </c>
      <c r="J7158" t="str">
        <f t="shared" si="113"/>
        <v>RoC Pro-Professional</v>
      </c>
      <c r="K7158" t="str">
        <f>VLOOKUP($A7158&amp;$C7158&amp;$B7158,Mapping!$C:$G,5,0)</f>
        <v>Adult Skin Care</v>
      </c>
      <c r="L7158" t="str">
        <f>VLOOKUP(J7158&amp;H7158,Mapping!J:K,2,0)</f>
        <v>ROC FACIAL ANTIEDAD</v>
      </c>
      <c r="M7158" t="str">
        <f>IF(OR(I7158="PIZ BUIN",I7158="LISTERINE"),VLOOKUP(E7158,MAPEO!C:D,2,0)&amp;" "&amp;H7158,VLOOKUP(E7158,MAPEO!C:D,2,0))</f>
        <v>RoC Facial Moisturisers</v>
      </c>
      <c r="N7158" t="str">
        <f>VLOOKUP(F7158,MD!A:B,2,0)</f>
        <v>YTD 2016</v>
      </c>
    </row>
    <row r="7159" spans="1:14">
      <c r="A7159" t="s">
        <v>133</v>
      </c>
      <c r="B7159" t="s">
        <v>0</v>
      </c>
      <c r="C7159" t="s">
        <v>268</v>
      </c>
      <c r="D7159" t="s">
        <v>248</v>
      </c>
      <c r="E7159" t="s">
        <v>761</v>
      </c>
      <c r="F7159" t="s">
        <v>122</v>
      </c>
      <c r="G7159" s="3">
        <v>15909.68</v>
      </c>
      <c r="H7159" s="3" t="str">
        <f>VLOOKUP($A7159&amp;$C7159&amp;$B7159,Mapping!$C:$G,3,0)</f>
        <v>Beauty</v>
      </c>
      <c r="I7159" t="str">
        <f>VLOOKUP($A7159&amp;$C7159&amp;$B7159,Mapping!$C:$G,4,0)</f>
        <v>ROC</v>
      </c>
      <c r="J7159" t="str">
        <f t="shared" si="113"/>
        <v>RoC Pro-Renove</v>
      </c>
      <c r="K7159" t="str">
        <f>VLOOKUP($A7159&amp;$C7159&amp;$B7159,Mapping!$C:$G,5,0)</f>
        <v>Adult Skin Care</v>
      </c>
      <c r="L7159" t="str">
        <f>VLOOKUP(J7159&amp;H7159,Mapping!J:K,2,0)</f>
        <v>ROC FACIAL ANTIEDAD</v>
      </c>
      <c r="M7159" t="str">
        <f>IF(OR(I7159="PIZ BUIN",I7159="LISTERINE"),VLOOKUP(E7159,MAPEO!C:D,2,0)&amp;" "&amp;H7159,VLOOKUP(E7159,MAPEO!C:D,2,0))</f>
        <v>RoC Facial Moisturisers</v>
      </c>
      <c r="N7159" t="str">
        <f>VLOOKUP(F7159,MD!A:B,2,0)</f>
        <v>YTD 2016</v>
      </c>
    </row>
    <row r="7160" spans="1:14">
      <c r="A7160" t="s">
        <v>133</v>
      </c>
      <c r="B7160" t="s">
        <v>0</v>
      </c>
      <c r="C7160" t="s">
        <v>268</v>
      </c>
      <c r="D7160" t="s">
        <v>248</v>
      </c>
      <c r="E7160" t="s">
        <v>762</v>
      </c>
      <c r="F7160" t="s">
        <v>122</v>
      </c>
      <c r="G7160" s="3">
        <v>6743.66</v>
      </c>
      <c r="H7160" s="3" t="str">
        <f>VLOOKUP($A7160&amp;$C7160&amp;$B7160,Mapping!$C:$G,3,0)</f>
        <v>Beauty</v>
      </c>
      <c r="I7160" t="str">
        <f>VLOOKUP($A7160&amp;$C7160&amp;$B7160,Mapping!$C:$G,4,0)</f>
        <v>ROC</v>
      </c>
      <c r="J7160" t="str">
        <f t="shared" si="113"/>
        <v>RoC Pro-Sublime</v>
      </c>
      <c r="K7160" t="str">
        <f>VLOOKUP($A7160&amp;$C7160&amp;$B7160,Mapping!$C:$G,5,0)</f>
        <v>Adult Skin Care</v>
      </c>
      <c r="L7160" t="str">
        <f>VLOOKUP(J7160&amp;H7160,Mapping!J:K,2,0)</f>
        <v>ROC FACIAL ANTIEDAD</v>
      </c>
      <c r="M7160" t="str">
        <f>IF(OR(I7160="PIZ BUIN",I7160="LISTERINE"),VLOOKUP(E7160,MAPEO!C:D,2,0)&amp;" "&amp;H7160,VLOOKUP(E7160,MAPEO!C:D,2,0))</f>
        <v>RoC Facial Moisturisers</v>
      </c>
      <c r="N7160" t="str">
        <f>VLOOKUP(F7160,MD!A:B,2,0)</f>
        <v>YTD 2016</v>
      </c>
    </row>
    <row r="7161" spans="1:14">
      <c r="A7161" t="s">
        <v>133</v>
      </c>
      <c r="B7161" t="s">
        <v>0</v>
      </c>
      <c r="C7161" t="s">
        <v>268</v>
      </c>
      <c r="D7161" t="s">
        <v>244</v>
      </c>
      <c r="E7161" t="s">
        <v>763</v>
      </c>
      <c r="F7161" t="s">
        <v>122</v>
      </c>
      <c r="G7161" s="3">
        <v>-3574.59</v>
      </c>
      <c r="H7161" s="3" t="str">
        <f>VLOOKUP($A7161&amp;$C7161&amp;$B7161,Mapping!$C:$G,3,0)</f>
        <v>Beauty</v>
      </c>
      <c r="I7161" t="str">
        <f>VLOOKUP($A7161&amp;$C7161&amp;$B7161,Mapping!$C:$G,4,0)</f>
        <v>ROC</v>
      </c>
      <c r="J7161" t="str">
        <f t="shared" si="113"/>
        <v>RoC Complete Lift</v>
      </c>
      <c r="K7161" t="str">
        <f>VLOOKUP($A7161&amp;$C7161&amp;$B7161,Mapping!$C:$G,5,0)</f>
        <v>Adult Skin Care</v>
      </c>
      <c r="L7161" t="str">
        <f>VLOOKUP(J7161&amp;H7161,Mapping!J:K,2,0)</f>
        <v>ROC FACIAL-OLD</v>
      </c>
      <c r="M7161" t="str">
        <f>IF(OR(I7161="PIZ BUIN",I7161="LISTERINE"),VLOOKUP(E7161,MAPEO!C:D,2,0)&amp;" "&amp;H7161,VLOOKUP(E7161,MAPEO!C:D,2,0))</f>
        <v>RoC Facial Others</v>
      </c>
      <c r="N7161" t="str">
        <f>VLOOKUP(F7161,MD!A:B,2,0)</f>
        <v>YTD 2016</v>
      </c>
    </row>
    <row r="7162" spans="1:14">
      <c r="A7162" t="s">
        <v>133</v>
      </c>
      <c r="B7162" t="s">
        <v>0</v>
      </c>
      <c r="C7162" t="s">
        <v>268</v>
      </c>
      <c r="D7162" t="s">
        <v>244</v>
      </c>
      <c r="E7162" t="s">
        <v>764</v>
      </c>
      <c r="F7162" t="s">
        <v>122</v>
      </c>
      <c r="G7162" s="3">
        <v>-80.72</v>
      </c>
      <c r="H7162" s="3" t="str">
        <f>VLOOKUP($A7162&amp;$C7162&amp;$B7162,Mapping!$C:$G,3,0)</f>
        <v>Beauty</v>
      </c>
      <c r="I7162" t="str">
        <f>VLOOKUP($A7162&amp;$C7162&amp;$B7162,Mapping!$C:$G,4,0)</f>
        <v>ROC</v>
      </c>
      <c r="J7162" t="str">
        <f t="shared" si="113"/>
        <v>RoC Enydrial</v>
      </c>
      <c r="K7162" t="str">
        <f>VLOOKUP($A7162&amp;$C7162&amp;$B7162,Mapping!$C:$G,5,0)</f>
        <v>Adult Skin Care</v>
      </c>
      <c r="L7162" t="str">
        <f>VLOOKUP(J7162&amp;H7162,Mapping!J:K,2,0)</f>
        <v>ROC FACIAL-OLD</v>
      </c>
      <c r="M7162" t="str">
        <f>IF(OR(I7162="PIZ BUIN",I7162="LISTERINE"),VLOOKUP(E7162,MAPEO!C:D,2,0)&amp;" "&amp;H7162,VLOOKUP(E7162,MAPEO!C:D,2,0))</f>
        <v>RoC Facial Others</v>
      </c>
      <c r="N7162" t="str">
        <f>VLOOKUP(F7162,MD!A:B,2,0)</f>
        <v>YTD 2016</v>
      </c>
    </row>
    <row r="7163" spans="1:14">
      <c r="A7163" t="s">
        <v>133</v>
      </c>
      <c r="B7163" t="s">
        <v>0</v>
      </c>
      <c r="C7163" t="s">
        <v>268</v>
      </c>
      <c r="D7163" t="s">
        <v>244</v>
      </c>
      <c r="E7163" t="s">
        <v>765</v>
      </c>
      <c r="F7163" t="s">
        <v>122</v>
      </c>
      <c r="G7163" s="3">
        <v>-1259.21</v>
      </c>
      <c r="H7163" s="3" t="str">
        <f>VLOOKUP($A7163&amp;$C7163&amp;$B7163,Mapping!$C:$G,3,0)</f>
        <v>Beauty</v>
      </c>
      <c r="I7163" t="str">
        <f>VLOOKUP($A7163&amp;$C7163&amp;$B7163,Mapping!$C:$G,4,0)</f>
        <v>ROC</v>
      </c>
      <c r="J7163" t="str">
        <f t="shared" si="113"/>
        <v>RoC Hydra + (others)</v>
      </c>
      <c r="K7163" t="str">
        <f>VLOOKUP($A7163&amp;$C7163&amp;$B7163,Mapping!$C:$G,5,0)</f>
        <v>Adult Skin Care</v>
      </c>
      <c r="L7163" t="str">
        <f>VLOOKUP(J7163&amp;H7163,Mapping!J:K,2,0)</f>
        <v>ROC FACIAL-OLD</v>
      </c>
      <c r="M7163" t="str">
        <f>IF(OR(I7163="PIZ BUIN",I7163="LISTERINE"),VLOOKUP(E7163,MAPEO!C:D,2,0)&amp;" "&amp;H7163,VLOOKUP(E7163,MAPEO!C:D,2,0))</f>
        <v>RoC Facial Others</v>
      </c>
      <c r="N7163" t="str">
        <f>VLOOKUP(F7163,MD!A:B,2,0)</f>
        <v>YTD 2016</v>
      </c>
    </row>
    <row r="7164" spans="1:14">
      <c r="A7164" t="s">
        <v>133</v>
      </c>
      <c r="B7164" t="s">
        <v>0</v>
      </c>
      <c r="C7164" t="s">
        <v>268</v>
      </c>
      <c r="D7164" t="s">
        <v>244</v>
      </c>
      <c r="E7164" t="s">
        <v>766</v>
      </c>
      <c r="F7164" t="s">
        <v>122</v>
      </c>
      <c r="G7164" s="3">
        <v>-1482.35</v>
      </c>
      <c r="H7164" s="3" t="str">
        <f>VLOOKUP($A7164&amp;$C7164&amp;$B7164,Mapping!$C:$G,3,0)</f>
        <v>Beauty</v>
      </c>
      <c r="I7164" t="str">
        <f>VLOOKUP($A7164&amp;$C7164&amp;$B7164,Mapping!$C:$G,4,0)</f>
        <v>ROC</v>
      </c>
      <c r="J7164" t="str">
        <f t="shared" si="113"/>
        <v>RoC Multi Correction</v>
      </c>
      <c r="K7164" t="str">
        <f>VLOOKUP($A7164&amp;$C7164&amp;$B7164,Mapping!$C:$G,5,0)</f>
        <v>Adult Skin Care</v>
      </c>
      <c r="L7164" t="str">
        <f>VLOOKUP(J7164&amp;H7164,Mapping!J:K,2,0)</f>
        <v>ROC FACIAL-OLD</v>
      </c>
      <c r="M7164" t="str">
        <f>IF(OR(I7164="PIZ BUIN",I7164="LISTERINE"),VLOOKUP(E7164,MAPEO!C:D,2,0)&amp;" "&amp;H7164,VLOOKUP(E7164,MAPEO!C:D,2,0))</f>
        <v>RoC Facial Others</v>
      </c>
      <c r="N7164" t="str">
        <f>VLOOKUP(F7164,MD!A:B,2,0)</f>
        <v>YTD 2016</v>
      </c>
    </row>
    <row r="7165" spans="1:14">
      <c r="A7165" t="s">
        <v>133</v>
      </c>
      <c r="B7165" t="s">
        <v>0</v>
      </c>
      <c r="C7165" t="s">
        <v>268</v>
      </c>
      <c r="D7165" t="s">
        <v>244</v>
      </c>
      <c r="E7165" t="s">
        <v>767</v>
      </c>
      <c r="F7165" t="s">
        <v>122</v>
      </c>
      <c r="G7165" s="3">
        <v>-742.6</v>
      </c>
      <c r="H7165" s="3" t="str">
        <f>VLOOKUP($A7165&amp;$C7165&amp;$B7165,Mapping!$C:$G,3,0)</f>
        <v>Beauty</v>
      </c>
      <c r="I7165" t="str">
        <f>VLOOKUP($A7165&amp;$C7165&amp;$B7165,Mapping!$C:$G,4,0)</f>
        <v>ROC</v>
      </c>
      <c r="J7165" t="str">
        <f t="shared" si="113"/>
        <v>RoC Other Antiedad</v>
      </c>
      <c r="K7165" t="str">
        <f>VLOOKUP($A7165&amp;$C7165&amp;$B7165,Mapping!$C:$G,5,0)</f>
        <v>Adult Skin Care</v>
      </c>
      <c r="L7165" t="str">
        <f>VLOOKUP(J7165&amp;H7165,Mapping!J:K,2,0)</f>
        <v>ROC FACIAL-OLD</v>
      </c>
      <c r="M7165" t="str">
        <f>IF(OR(I7165="PIZ BUIN",I7165="LISTERINE"),VLOOKUP(E7165,MAPEO!C:D,2,0)&amp;" "&amp;H7165,VLOOKUP(E7165,MAPEO!C:D,2,0))</f>
        <v>RoC Facial Others</v>
      </c>
      <c r="N7165" t="str">
        <f>VLOOKUP(F7165,MD!A:B,2,0)</f>
        <v>YTD 2016</v>
      </c>
    </row>
    <row r="7166" spans="1:14">
      <c r="A7166" t="s">
        <v>133</v>
      </c>
      <c r="B7166" t="s">
        <v>0</v>
      </c>
      <c r="C7166" t="s">
        <v>268</v>
      </c>
      <c r="D7166" t="s">
        <v>244</v>
      </c>
      <c r="E7166" t="s">
        <v>768</v>
      </c>
      <c r="F7166" t="s">
        <v>122</v>
      </c>
      <c r="G7166" s="3">
        <v>-426.43</v>
      </c>
      <c r="H7166" s="3" t="str">
        <f>VLOOKUP($A7166&amp;$C7166&amp;$B7166,Mapping!$C:$G,3,0)</f>
        <v>Beauty</v>
      </c>
      <c r="I7166" t="str">
        <f>VLOOKUP($A7166&amp;$C7166&amp;$B7166,Mapping!$C:$G,4,0)</f>
        <v>ROC</v>
      </c>
      <c r="J7166" t="str">
        <f t="shared" si="113"/>
        <v>RoC Radiance</v>
      </c>
      <c r="K7166" t="str">
        <f>VLOOKUP($A7166&amp;$C7166&amp;$B7166,Mapping!$C:$G,5,0)</f>
        <v>Adult Skin Care</v>
      </c>
      <c r="L7166" t="str">
        <f>VLOOKUP(J7166&amp;H7166,Mapping!J:K,2,0)</f>
        <v>ROC FACIAL-OLD</v>
      </c>
      <c r="M7166" t="str">
        <f>IF(OR(I7166="PIZ BUIN",I7166="LISTERINE"),VLOOKUP(E7166,MAPEO!C:D,2,0)&amp;" "&amp;H7166,VLOOKUP(E7166,MAPEO!C:D,2,0))</f>
        <v>RoC Facial Others</v>
      </c>
      <c r="N7166" t="str">
        <f>VLOOKUP(F7166,MD!A:B,2,0)</f>
        <v>YTD 2016</v>
      </c>
    </row>
    <row r="7167" spans="1:14">
      <c r="A7167" t="s">
        <v>133</v>
      </c>
      <c r="B7167" t="s">
        <v>0</v>
      </c>
      <c r="C7167" t="s">
        <v>268</v>
      </c>
      <c r="D7167" t="s">
        <v>244</v>
      </c>
      <c r="E7167" t="s">
        <v>769</v>
      </c>
      <c r="F7167" t="s">
        <v>122</v>
      </c>
      <c r="G7167" s="3">
        <v>-6253.93</v>
      </c>
      <c r="H7167" s="3" t="str">
        <f>VLOOKUP($A7167&amp;$C7167&amp;$B7167,Mapping!$C:$G,3,0)</f>
        <v>Beauty</v>
      </c>
      <c r="I7167" t="str">
        <f>VLOOKUP($A7167&amp;$C7167&amp;$B7167,Mapping!$C:$G,4,0)</f>
        <v>ROC</v>
      </c>
      <c r="J7167" t="str">
        <f t="shared" si="113"/>
        <v>RoC Sublime Energy</v>
      </c>
      <c r="K7167" t="str">
        <f>VLOOKUP($A7167&amp;$C7167&amp;$B7167,Mapping!$C:$G,5,0)</f>
        <v>Adult Skin Care</v>
      </c>
      <c r="L7167" t="str">
        <f>VLOOKUP(J7167&amp;H7167,Mapping!J:K,2,0)</f>
        <v>ROC FACIAL-OLD</v>
      </c>
      <c r="M7167" t="str">
        <f>IF(OR(I7167="PIZ BUIN",I7167="LISTERINE"),VLOOKUP(E7167,MAPEO!C:D,2,0)&amp;" "&amp;H7167,VLOOKUP(E7167,MAPEO!C:D,2,0))</f>
        <v>RoC Facial Others</v>
      </c>
      <c r="N7167" t="str">
        <f>VLOOKUP(F7167,MD!A:B,2,0)</f>
        <v>YTD 2016</v>
      </c>
    </row>
    <row r="7168" spans="1:14">
      <c r="A7168" t="s">
        <v>133</v>
      </c>
      <c r="B7168" t="s">
        <v>0</v>
      </c>
      <c r="C7168" t="s">
        <v>268</v>
      </c>
      <c r="D7168" t="s">
        <v>244</v>
      </c>
      <c r="E7168" t="s">
        <v>770</v>
      </c>
      <c r="F7168" t="s">
        <v>122</v>
      </c>
      <c r="G7168" s="3">
        <v>-4735.28</v>
      </c>
      <c r="H7168" s="3" t="str">
        <f>VLOOKUP($A7168&amp;$C7168&amp;$B7168,Mapping!$C:$G,3,0)</f>
        <v>Beauty</v>
      </c>
      <c r="I7168" t="str">
        <f>VLOOKUP($A7168&amp;$C7168&amp;$B7168,Mapping!$C:$G,4,0)</f>
        <v>ROC</v>
      </c>
      <c r="J7168" t="str">
        <f t="shared" si="113"/>
        <v>RoC Wrinkle</v>
      </c>
      <c r="K7168" t="str">
        <f>VLOOKUP($A7168&amp;$C7168&amp;$B7168,Mapping!$C:$G,5,0)</f>
        <v>Adult Skin Care</v>
      </c>
      <c r="L7168" t="str">
        <f>VLOOKUP(J7168&amp;H7168,Mapping!J:K,2,0)</f>
        <v>ROC FACIAL-OLD</v>
      </c>
      <c r="M7168" t="str">
        <f>IF(OR(I7168="PIZ BUIN",I7168="LISTERINE"),VLOOKUP(E7168,MAPEO!C:D,2,0)&amp;" "&amp;H7168,VLOOKUP(E7168,MAPEO!C:D,2,0))</f>
        <v>RoC Facial Others</v>
      </c>
      <c r="N7168" t="str">
        <f>VLOOKUP(F7168,MD!A:B,2,0)</f>
        <v>YTD 2016</v>
      </c>
    </row>
    <row r="7169" spans="1:14">
      <c r="A7169" t="s">
        <v>133</v>
      </c>
      <c r="B7169" t="s">
        <v>0</v>
      </c>
      <c r="C7169" t="s">
        <v>268</v>
      </c>
      <c r="D7169" t="s">
        <v>458</v>
      </c>
      <c r="E7169" t="s">
        <v>771</v>
      </c>
      <c r="F7169" t="s">
        <v>122</v>
      </c>
      <c r="G7169" s="3">
        <v>27468.67</v>
      </c>
      <c r="H7169" s="3" t="str">
        <f>VLOOKUP($A7169&amp;$C7169&amp;$B7169,Mapping!$C:$G,3,0)</f>
        <v>Beauty</v>
      </c>
      <c r="I7169" t="str">
        <f>VLOOKUP($A7169&amp;$C7169&amp;$B7169,Mapping!$C:$G,4,0)</f>
        <v>ROC</v>
      </c>
      <c r="J7169" t="str">
        <f t="shared" si="113"/>
        <v>RoC Sun Care BODY</v>
      </c>
      <c r="K7169" t="str">
        <f>VLOOKUP($A7169&amp;$C7169&amp;$B7169,Mapping!$C:$G,5,0)</f>
        <v>Adult Skin Care</v>
      </c>
      <c r="L7169" t="str">
        <f>VLOOKUP(J7169&amp;H7169,Mapping!J:K,2,0)</f>
        <v>ROC SUN CARE</v>
      </c>
      <c r="M7169" t="str">
        <f>IF(OR(I7169="PIZ BUIN",I7169="LISTERINE"),VLOOKUP(E7169,MAPEO!C:D,2,0)&amp;" "&amp;H7169,VLOOKUP(E7169,MAPEO!C:D,2,0))</f>
        <v>RoC Sun Protection</v>
      </c>
      <c r="N7169" t="str">
        <f>VLOOKUP(F7169,MD!A:B,2,0)</f>
        <v>YTD 2016</v>
      </c>
    </row>
    <row r="7170" spans="1:14">
      <c r="A7170" t="s">
        <v>133</v>
      </c>
      <c r="B7170" t="s">
        <v>0</v>
      </c>
      <c r="C7170" t="s">
        <v>268</v>
      </c>
      <c r="D7170" t="s">
        <v>458</v>
      </c>
      <c r="E7170" t="s">
        <v>772</v>
      </c>
      <c r="F7170" t="s">
        <v>122</v>
      </c>
      <c r="G7170" s="3">
        <v>2301.36</v>
      </c>
      <c r="H7170" s="3" t="str">
        <f>VLOOKUP($A7170&amp;$C7170&amp;$B7170,Mapping!$C:$G,3,0)</f>
        <v>Beauty</v>
      </c>
      <c r="I7170" t="str">
        <f>VLOOKUP($A7170&amp;$C7170&amp;$B7170,Mapping!$C:$G,4,0)</f>
        <v>ROC</v>
      </c>
      <c r="J7170" t="str">
        <f t="shared" si="113"/>
        <v>RoC Sun Care FACIAL</v>
      </c>
      <c r="K7170" t="str">
        <f>VLOOKUP($A7170&amp;$C7170&amp;$B7170,Mapping!$C:$G,5,0)</f>
        <v>Adult Skin Care</v>
      </c>
      <c r="L7170" t="str">
        <f>VLOOKUP(J7170&amp;H7170,Mapping!J:K,2,0)</f>
        <v>ROC SUN CARE</v>
      </c>
      <c r="M7170" t="str">
        <f>IF(OR(I7170="PIZ BUIN",I7170="LISTERINE"),VLOOKUP(E7170,MAPEO!C:D,2,0)&amp;" "&amp;H7170,VLOOKUP(E7170,MAPEO!C:D,2,0))</f>
        <v>RoC Sun Protection</v>
      </c>
      <c r="N7170" t="str">
        <f>VLOOKUP(F7170,MD!A:B,2,0)</f>
        <v>YTD 2016</v>
      </c>
    </row>
    <row r="7171" spans="1:14">
      <c r="A7171" t="s">
        <v>133</v>
      </c>
      <c r="B7171" t="s">
        <v>0</v>
      </c>
      <c r="C7171" t="s">
        <v>268</v>
      </c>
      <c r="D7171" t="s">
        <v>459</v>
      </c>
      <c r="E7171" t="s">
        <v>784</v>
      </c>
      <c r="F7171" t="s">
        <v>122</v>
      </c>
      <c r="G7171" s="3">
        <v>-3277.22</v>
      </c>
      <c r="H7171" s="3" t="str">
        <f>VLOOKUP($A7171&amp;$C7171&amp;$B7171,Mapping!$C:$G,3,0)</f>
        <v>Beauty</v>
      </c>
      <c r="I7171" t="str">
        <f>VLOOKUP($A7171&amp;$C7171&amp;$B7171,Mapping!$C:$G,4,0)</f>
        <v>ROC</v>
      </c>
      <c r="J7171" t="str">
        <f t="shared" si="113"/>
        <v>RoC Sun Care</v>
      </c>
      <c r="K7171" t="str">
        <f>VLOOKUP($A7171&amp;$C7171&amp;$B7171,Mapping!$C:$G,5,0)</f>
        <v>Adult Skin Care</v>
      </c>
      <c r="L7171" t="str">
        <f>VLOOKUP(J7171&amp;H7171,Mapping!J:K,2,0)</f>
        <v>ROC SUN CARE</v>
      </c>
      <c r="M7171" t="str">
        <f>IF(OR(I7171="PIZ BUIN",I7171="LISTERINE"),VLOOKUP(E7171,MAPEO!C:D,2,0)&amp;" "&amp;H7171,VLOOKUP(E7171,MAPEO!C:D,2,0))</f>
        <v>RoC Sun Protection</v>
      </c>
      <c r="N7171" t="str">
        <f>VLOOKUP(F7171,MD!A:B,2,0)</f>
        <v>YTD 2016</v>
      </c>
    </row>
    <row r="7172" spans="1:14">
      <c r="A7172" t="s">
        <v>133</v>
      </c>
      <c r="B7172" t="s">
        <v>0</v>
      </c>
      <c r="C7172" t="s">
        <v>273</v>
      </c>
      <c r="D7172" t="s">
        <v>460</v>
      </c>
      <c r="E7172" t="s">
        <v>774</v>
      </c>
      <c r="F7172" t="s">
        <v>122</v>
      </c>
      <c r="G7172" s="3">
        <v>33006.76</v>
      </c>
      <c r="H7172" s="3" t="str">
        <f>VLOOKUP($A7172&amp;$C7172&amp;$B7172,Mapping!$C:$G,3,0)</f>
        <v>PHARMA</v>
      </c>
      <c r="I7172" t="str">
        <f>VLOOKUP($A7172&amp;$C7172&amp;$B7172,Mapping!$C:$G,4,0)</f>
        <v>Other OTC</v>
      </c>
      <c r="J7172" t="str">
        <f t="shared" si="113"/>
        <v>ROVI</v>
      </c>
      <c r="K7172" t="str">
        <f>VLOOKUP($A7172&amp;$C7172&amp;$B7172,Mapping!$C:$G,5,0)</f>
        <v>OTC</v>
      </c>
      <c r="L7172" t="str">
        <f>VLOOKUP(J7172&amp;H7172,Mapping!J:K,2,0)</f>
        <v>Other GI (Rovi)</v>
      </c>
      <c r="M7172" t="str">
        <f>IF(OR(I7172="PIZ BUIN",I7172="LISTERINE"),VLOOKUP(E7172,MAPEO!C:D,2,0)&amp;" "&amp;H7172,VLOOKUP(E7172,MAPEO!C:D,2,0))</f>
        <v>Rovi suppositories</v>
      </c>
      <c r="N7172" t="str">
        <f>VLOOKUP(F7172,MD!A:B,2,0)</f>
        <v>YTD 2016</v>
      </c>
    </row>
    <row r="7173" spans="1:14">
      <c r="A7173" t="s">
        <v>133</v>
      </c>
      <c r="B7173" t="s">
        <v>0</v>
      </c>
      <c r="C7173" t="s">
        <v>273</v>
      </c>
      <c r="D7173" t="s">
        <v>460</v>
      </c>
      <c r="E7173" t="s">
        <v>775</v>
      </c>
      <c r="F7173" t="s">
        <v>122</v>
      </c>
      <c r="G7173" s="3">
        <v>5202.99</v>
      </c>
      <c r="H7173" s="3" t="str">
        <f>VLOOKUP($A7173&amp;$C7173&amp;$B7173,Mapping!$C:$G,3,0)</f>
        <v>PHARMA</v>
      </c>
      <c r="I7173" t="str">
        <f>VLOOKUP($A7173&amp;$C7173&amp;$B7173,Mapping!$C:$G,4,0)</f>
        <v>Other OTC</v>
      </c>
      <c r="J7173" t="str">
        <f t="shared" si="113"/>
        <v>ROVI</v>
      </c>
      <c r="K7173" t="str">
        <f>VLOOKUP($A7173&amp;$C7173&amp;$B7173,Mapping!$C:$G,5,0)</f>
        <v>OTC</v>
      </c>
      <c r="L7173" t="str">
        <f>VLOOKUP(J7173&amp;H7173,Mapping!J:K,2,0)</f>
        <v>Other GI (Rovi)</v>
      </c>
      <c r="M7173" t="str">
        <f>IF(OR(I7173="PIZ BUIN",I7173="LISTERINE"),VLOOKUP(E7173,MAPEO!C:D,2,0)&amp;" "&amp;H7173,VLOOKUP(E7173,MAPEO!C:D,2,0))</f>
        <v>Rovi suppositories</v>
      </c>
      <c r="N7173" t="str">
        <f>VLOOKUP(F7173,MD!A:B,2,0)</f>
        <v>YTD 2016</v>
      </c>
    </row>
    <row r="7174" spans="1:14">
      <c r="A7174" t="s">
        <v>133</v>
      </c>
      <c r="B7174" t="s">
        <v>0</v>
      </c>
      <c r="C7174" t="s">
        <v>273</v>
      </c>
      <c r="D7174" t="s">
        <v>460</v>
      </c>
      <c r="E7174" t="s">
        <v>776</v>
      </c>
      <c r="F7174" t="s">
        <v>122</v>
      </c>
      <c r="G7174" s="3">
        <v>11145.41</v>
      </c>
      <c r="H7174" s="3" t="str">
        <f>VLOOKUP($A7174&amp;$C7174&amp;$B7174,Mapping!$C:$G,3,0)</f>
        <v>PHARMA</v>
      </c>
      <c r="I7174" t="str">
        <f>VLOOKUP($A7174&amp;$C7174&amp;$B7174,Mapping!$C:$G,4,0)</f>
        <v>Other OTC</v>
      </c>
      <c r="J7174" t="str">
        <f t="shared" si="113"/>
        <v>ROVI</v>
      </c>
      <c r="K7174" t="str">
        <f>VLOOKUP($A7174&amp;$C7174&amp;$B7174,Mapping!$C:$G,5,0)</f>
        <v>OTC</v>
      </c>
      <c r="L7174" t="str">
        <f>VLOOKUP(J7174&amp;H7174,Mapping!J:K,2,0)</f>
        <v>Other GI (Rovi)</v>
      </c>
      <c r="M7174" t="str">
        <f>IF(OR(I7174="PIZ BUIN",I7174="LISTERINE"),VLOOKUP(E7174,MAPEO!C:D,2,0)&amp;" "&amp;H7174,VLOOKUP(E7174,MAPEO!C:D,2,0))</f>
        <v>Rovi suppositories</v>
      </c>
      <c r="N7174" t="str">
        <f>VLOOKUP(F7174,MD!A:B,2,0)</f>
        <v>YTD 2016</v>
      </c>
    </row>
    <row r="7175" spans="1:14">
      <c r="A7175" t="s">
        <v>133</v>
      </c>
      <c r="B7175" t="s">
        <v>0</v>
      </c>
      <c r="C7175" t="s">
        <v>275</v>
      </c>
      <c r="D7175" t="s">
        <v>275</v>
      </c>
      <c r="E7175" t="s">
        <v>777</v>
      </c>
      <c r="F7175" t="s">
        <v>122</v>
      </c>
      <c r="G7175" s="3">
        <v>4195.83</v>
      </c>
      <c r="H7175" s="3" t="str">
        <f>VLOOKUP($A7175&amp;$C7175&amp;$B7175,Mapping!$C:$G,3,0)</f>
        <v>PHARMA</v>
      </c>
      <c r="I7175" t="str">
        <f>VLOOKUP($A7175&amp;$C7175&amp;$B7175,Mapping!$C:$G,4,0)</f>
        <v>TITANOREINE</v>
      </c>
      <c r="J7175" t="str">
        <f t="shared" si="113"/>
        <v>TITANOREINE</v>
      </c>
      <c r="K7175" t="str">
        <f>VLOOKUP($A7175&amp;$C7175&amp;$B7175,Mapping!$C:$G,5,0)</f>
        <v>OTC</v>
      </c>
      <c r="L7175" t="str">
        <f>VLOOKUP(J7175&amp;H7175,Mapping!J:K,2,0)</f>
        <v>Titanoreine</v>
      </c>
      <c r="M7175" t="str">
        <f>IF(OR(I7175="PIZ BUIN",I7175="LISTERINE"),VLOOKUP(E7175,MAPEO!C:D,2,0)&amp;" "&amp;H7175,VLOOKUP(E7175,MAPEO!C:D,2,0))</f>
        <v>Titanoreine</v>
      </c>
      <c r="N7175" t="str">
        <f>VLOOKUP(F7175,MD!A:B,2,0)</f>
        <v>YTD 2016</v>
      </c>
    </row>
    <row r="7176" spans="1:14">
      <c r="A7176" t="s">
        <v>133</v>
      </c>
      <c r="B7176" t="s">
        <v>0</v>
      </c>
      <c r="C7176" t="s">
        <v>286</v>
      </c>
      <c r="D7176" t="s">
        <v>462</v>
      </c>
      <c r="E7176" t="s">
        <v>462</v>
      </c>
      <c r="F7176" t="s">
        <v>122</v>
      </c>
      <c r="G7176" s="3">
        <v>110294.93</v>
      </c>
      <c r="H7176" s="3" t="str">
        <f>VLOOKUP($A7176&amp;$C7176&amp;$B7176,Mapping!$C:$G,3,0)</f>
        <v>PHARMA</v>
      </c>
      <c r="I7176" t="str">
        <f>VLOOKUP($A7176&amp;$C7176&amp;$B7176,Mapping!$C:$G,4,0)</f>
        <v>VISPRING</v>
      </c>
      <c r="J7176" t="str">
        <f t="shared" si="113"/>
        <v>VISPRING MULTIDOSIS</v>
      </c>
      <c r="K7176" t="str">
        <f>VLOOKUP($A7176&amp;$C7176&amp;$B7176,Mapping!$C:$G,5,0)</f>
        <v>Oral &amp; Topical</v>
      </c>
      <c r="L7176" t="str">
        <f>VLOOKUP(J7176&amp;H7176,Mapping!J:K,2,0)</f>
        <v>Eye Care</v>
      </c>
      <c r="M7176" t="str">
        <f>IF(OR(I7176="PIZ BUIN",I7176="LISTERINE"),VLOOKUP(E7176,MAPEO!C:D,2,0)&amp;" "&amp;H7176,VLOOKUP(E7176,MAPEO!C:D,2,0))</f>
        <v>Vispring</v>
      </c>
      <c r="N7176" t="str">
        <f>VLOOKUP(F7176,MD!A:B,2,0)</f>
        <v>YTD 2016</v>
      </c>
    </row>
    <row r="7177" spans="1:14">
      <c r="A7177" t="s">
        <v>133</v>
      </c>
      <c r="B7177" t="s">
        <v>0</v>
      </c>
      <c r="C7177" t="s">
        <v>286</v>
      </c>
      <c r="D7177" t="s">
        <v>463</v>
      </c>
      <c r="E7177" t="s">
        <v>463</v>
      </c>
      <c r="F7177" t="s">
        <v>122</v>
      </c>
      <c r="G7177" s="3">
        <v>33877.050000000003</v>
      </c>
      <c r="H7177" s="3" t="str">
        <f>VLOOKUP($A7177&amp;$C7177&amp;$B7177,Mapping!$C:$G,3,0)</f>
        <v>PHARMA</v>
      </c>
      <c r="I7177" t="str">
        <f>VLOOKUP($A7177&amp;$C7177&amp;$B7177,Mapping!$C:$G,4,0)</f>
        <v>VISPRING</v>
      </c>
      <c r="J7177" t="str">
        <f t="shared" si="113"/>
        <v>VISPRING UNIDOSIS</v>
      </c>
      <c r="K7177" t="str">
        <f>VLOOKUP($A7177&amp;$C7177&amp;$B7177,Mapping!$C:$G,5,0)</f>
        <v>Oral &amp; Topical</v>
      </c>
      <c r="L7177" t="str">
        <f>VLOOKUP(J7177&amp;H7177,Mapping!J:K,2,0)</f>
        <v>Eye Care</v>
      </c>
      <c r="M7177" t="str">
        <f>IF(OR(I7177="PIZ BUIN",I7177="LISTERINE"),VLOOKUP(E7177,MAPEO!C:D,2,0)&amp;" "&amp;H7177,VLOOKUP(E7177,MAPEO!C:D,2,0))</f>
        <v>Vispring</v>
      </c>
      <c r="N7177" t="str">
        <f>VLOOKUP(F7177,MD!A:B,2,0)</f>
        <v>YTD 2016</v>
      </c>
    </row>
  </sheetData>
  <autoFilter ref="B1:N717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22412"/>
  <sheetViews>
    <sheetView workbookViewId="0">
      <pane xSplit="13" ySplit="8" topLeftCell="N89" activePane="bottomRight" state="frozen"/>
      <selection pane="topRight" activeCell="O1" sqref="O1"/>
      <selection pane="bottomLeft" activeCell="A9" sqref="A9"/>
      <selection pane="bottomRight" activeCell="P106" sqref="P106"/>
    </sheetView>
  </sheetViews>
  <sheetFormatPr baseColWidth="10" defaultColWidth="8" defaultRowHeight="15" zeroHeight="1"/>
  <cols>
    <col min="1" max="1" width="2.25" style="27" customWidth="1"/>
    <col min="2" max="2" width="25.25" style="27" bestFit="1" customWidth="1"/>
    <col min="3" max="3" width="2.25" style="27" customWidth="1"/>
    <col min="4" max="4" width="8.75" style="27" bestFit="1" customWidth="1"/>
    <col min="5" max="5" width="1.625" style="27" customWidth="1"/>
    <col min="6" max="6" width="8.125" style="27" bestFit="1" customWidth="1"/>
    <col min="7" max="7" width="10.625" style="27" bestFit="1" customWidth="1"/>
    <col min="8" max="8" width="4.625" style="27" customWidth="1"/>
    <col min="9" max="9" width="9.625" style="27" bestFit="1" customWidth="1"/>
    <col min="10" max="10" width="1.625" style="27" customWidth="1"/>
    <col min="11" max="11" width="8.125" style="27" bestFit="1" customWidth="1"/>
    <col min="12" max="12" width="10.625" style="27" bestFit="1" customWidth="1"/>
    <col min="13" max="13" width="2.125" style="27" customWidth="1"/>
    <col min="14" max="14" width="25.25" style="27" bestFit="1" customWidth="1"/>
    <col min="15" max="15" width="2.25" style="27" customWidth="1"/>
    <col min="16" max="16" width="8.75" style="27" bestFit="1" customWidth="1"/>
    <col min="17" max="17" width="1.625" style="27" customWidth="1"/>
    <col min="18" max="18" width="8.125" style="27" bestFit="1" customWidth="1"/>
    <col min="19" max="19" width="10.625" style="27" bestFit="1" customWidth="1"/>
    <col min="20" max="20" width="4.625" style="27" customWidth="1"/>
    <col min="21" max="21" width="9.625" style="27" bestFit="1" customWidth="1"/>
    <col min="22" max="22" width="1.625" style="27" customWidth="1"/>
    <col min="23" max="23" width="8.125" style="27" bestFit="1" customWidth="1"/>
    <col min="24" max="24" width="10.625" style="27" bestFit="1" customWidth="1"/>
    <col min="25" max="16384" width="8" style="25"/>
  </cols>
  <sheetData>
    <row r="1" spans="1:24" ht="15.75" thickBot="1">
      <c r="A1" s="25"/>
      <c r="B1" s="26">
        <v>1.0932999999999999</v>
      </c>
      <c r="N1" s="26">
        <v>1.0932999999999999</v>
      </c>
    </row>
    <row r="2" spans="1:24" ht="27.75" thickTop="1" thickBot="1">
      <c r="A2" s="25"/>
      <c r="B2" s="28" t="s">
        <v>469</v>
      </c>
      <c r="C2" s="28"/>
      <c r="D2" s="28"/>
      <c r="E2" s="28"/>
      <c r="F2" s="28"/>
      <c r="G2" s="28"/>
      <c r="H2" s="28"/>
      <c r="I2" s="28"/>
      <c r="J2" s="28"/>
      <c r="K2" s="28"/>
      <c r="L2" s="28"/>
      <c r="N2" s="28" t="s">
        <v>834</v>
      </c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ht="16.5" thickTop="1" thickBot="1">
      <c r="A3" s="25"/>
    </row>
    <row r="4" spans="1:24">
      <c r="A4" s="25"/>
      <c r="B4" s="59" t="s">
        <v>481</v>
      </c>
      <c r="N4" s="59" t="s">
        <v>481</v>
      </c>
    </row>
    <row r="5" spans="1:24" ht="15.75" thickBot="1">
      <c r="A5" s="25"/>
      <c r="B5" s="58" t="str">
        <f>MD!D2</f>
        <v>007.2016</v>
      </c>
      <c r="N5" s="58" t="str">
        <f>B5</f>
        <v>007.2016</v>
      </c>
    </row>
    <row r="6" spans="1:24">
      <c r="A6" s="25"/>
      <c r="B6" s="25"/>
      <c r="D6" s="64" t="s">
        <v>5</v>
      </c>
      <c r="E6" s="64"/>
      <c r="F6" s="64"/>
      <c r="G6" s="64"/>
      <c r="H6" s="30"/>
      <c r="I6" s="64" t="s">
        <v>102</v>
      </c>
      <c r="J6" s="64"/>
      <c r="K6" s="64"/>
      <c r="L6" s="64"/>
      <c r="N6" s="25"/>
      <c r="P6" s="64" t="s">
        <v>5</v>
      </c>
      <c r="Q6" s="64"/>
      <c r="R6" s="64"/>
      <c r="S6" s="64"/>
      <c r="T6" s="30"/>
      <c r="U6" s="64" t="s">
        <v>102</v>
      </c>
      <c r="V6" s="64"/>
      <c r="W6" s="64"/>
      <c r="X6" s="64"/>
    </row>
    <row r="7" spans="1:24">
      <c r="A7" s="25"/>
      <c r="B7" s="29"/>
      <c r="D7" s="64" t="s">
        <v>6</v>
      </c>
      <c r="E7" s="64"/>
      <c r="F7" s="64"/>
      <c r="G7" s="64"/>
      <c r="H7" s="30"/>
      <c r="I7" s="64" t="s">
        <v>6</v>
      </c>
      <c r="J7" s="64"/>
      <c r="K7" s="64"/>
      <c r="L7" s="64"/>
      <c r="N7" s="29"/>
      <c r="P7" s="64" t="s">
        <v>6</v>
      </c>
      <c r="Q7" s="64"/>
      <c r="R7" s="64"/>
      <c r="S7" s="64"/>
      <c r="T7" s="30"/>
      <c r="U7" s="64" t="s">
        <v>6</v>
      </c>
      <c r="V7" s="64"/>
      <c r="W7" s="64"/>
      <c r="X7" s="64"/>
    </row>
    <row r="8" spans="1:24">
      <c r="A8" s="25"/>
      <c r="B8" s="25"/>
      <c r="D8" s="56" t="s">
        <v>4</v>
      </c>
      <c r="E8" s="57"/>
      <c r="F8" s="56" t="s">
        <v>471</v>
      </c>
      <c r="G8" s="56" t="str">
        <f>+"vs "&amp;F8&amp;" %"</f>
        <v>vs P.Y. %</v>
      </c>
      <c r="H8" s="32"/>
      <c r="I8" s="56" t="s">
        <v>4</v>
      </c>
      <c r="J8" s="57"/>
      <c r="K8" s="56" t="s">
        <v>471</v>
      </c>
      <c r="L8" s="56" t="str">
        <f>+"vs "&amp;K8&amp;" %"</f>
        <v>vs P.Y. %</v>
      </c>
      <c r="N8" s="25"/>
      <c r="P8" s="56" t="s">
        <v>4</v>
      </c>
      <c r="Q8" s="57"/>
      <c r="R8" s="56" t="s">
        <v>471</v>
      </c>
      <c r="S8" s="56" t="str">
        <f>+"vs "&amp;R8&amp;" %"</f>
        <v>vs P.Y. %</v>
      </c>
      <c r="T8" s="32"/>
      <c r="U8" s="56" t="s">
        <v>4</v>
      </c>
      <c r="V8" s="57"/>
      <c r="W8" s="56" t="s">
        <v>471</v>
      </c>
      <c r="X8" s="56" t="str">
        <f>+"vs "&amp;W8&amp;" %"</f>
        <v>vs P.Y. %</v>
      </c>
    </row>
    <row r="9" spans="1:24" ht="13.5" customHeight="1">
      <c r="A9" s="25"/>
      <c r="B9" s="55" t="s">
        <v>470</v>
      </c>
      <c r="K9" s="33"/>
      <c r="N9" s="25"/>
      <c r="W9" s="33"/>
    </row>
    <row r="10" spans="1:24">
      <c r="A10" s="25"/>
      <c r="B10" s="30" t="s">
        <v>138</v>
      </c>
      <c r="D10" s="34">
        <f>SUMIFS(BW!$G:$G,BW!$F:$F,MD!$D$2,BW!$L:$L,RESUMEN!$B10)/1000</f>
        <v>624.65218000000004</v>
      </c>
      <c r="F10" s="34">
        <f>SUMIFS(BW!$G:$G,BW!$F:$F,MD!$E$2,BW!$L:$L,RESUMEN!$B10)/1000</f>
        <v>659.44949999999994</v>
      </c>
      <c r="G10" s="35">
        <f t="shared" ref="G10:G26" si="0">IFERROR((D10-F10)/F10,"-")</f>
        <v>-5.2767224783702014E-2</v>
      </c>
      <c r="I10" s="34">
        <f>SUMIFS(BW!$G:$G,BW!$N:$N,"YTD 2016",BW!$L:$L,RESUMEN!$B10)/1000</f>
        <v>4477.3039900000003</v>
      </c>
      <c r="K10" s="34">
        <f>SUMIFS(BW!$G:$G,BW!$N:$N,"YTD 2015",BW!$L:$L,RESUMEN!$B10)/1000</f>
        <v>3576.8428600000002</v>
      </c>
      <c r="L10" s="35">
        <f t="shared" ref="L10:L26" si="1">IFERROR((I10-K10)/K10,"-")</f>
        <v>0.25174746703857159</v>
      </c>
      <c r="N10" s="30" t="s">
        <v>804</v>
      </c>
      <c r="P10" s="34">
        <f>SUMIFS(BW!$G:$G,BW!$F:$F,MD!$D$2,BW!$M:$M,RESUMEN!$N10)/1000</f>
        <v>0</v>
      </c>
      <c r="R10" s="34">
        <f>SUMIFS(BW!$G:$G,BW!$F:$F,MD!$E$2,BW!$M:$M,RESUMEN!$N10)/1000</f>
        <v>0</v>
      </c>
      <c r="S10" s="35" t="str">
        <f t="shared" ref="S10:S26" si="2">IFERROR((P10-R10)/R10,"-")</f>
        <v>-</v>
      </c>
      <c r="U10" s="34">
        <f>SUMIFS(BW!$G:$G,BW!$N:$N,"YTD 2016",BW!$M:$M,RESUMEN!$N10)/1000</f>
        <v>0</v>
      </c>
      <c r="W10" s="34">
        <f>SUMIFS(BW!$G:$G,BW!$N:$N,"YTD 2015",BW!$M:$M,RESUMEN!$N10)/1000</f>
        <v>0</v>
      </c>
      <c r="X10" s="35" t="str">
        <f t="shared" ref="X10:X26" si="3">IFERROR((U10-W10)/W10,"-")</f>
        <v>-</v>
      </c>
    </row>
    <row r="11" spans="1:24">
      <c r="A11" s="25"/>
      <c r="B11" s="30" t="s">
        <v>7</v>
      </c>
      <c r="D11" s="34">
        <f>SUMIFS(BW!$G:$G,BW!$F:$F,MD!$D$2,BW!$L:$L,RESUMEN!$B11)/1000</f>
        <v>20.12649</v>
      </c>
      <c r="F11" s="34">
        <f>SUMIFS(BW!$G:$G,BW!$F:$F,MD!$E$2,BW!$L:$L,RESUMEN!$B11)/1000</f>
        <v>16.686220000000002</v>
      </c>
      <c r="G11" s="35">
        <f t="shared" si="0"/>
        <v>0.20617431629212593</v>
      </c>
      <c r="I11" s="34">
        <f>SUMIFS(BW!$G:$G,BW!$N:$N,"YTD 2016",BW!$L:$L,RESUMEN!$B11)/1000</f>
        <v>136.76004999999998</v>
      </c>
      <c r="K11" s="34">
        <f>SUMIFS(BW!$G:$G,BW!$N:$N,"YTD 2015",BW!$L:$L,RESUMEN!$B11)/1000</f>
        <v>143.83505000000005</v>
      </c>
      <c r="L11" s="35">
        <f t="shared" si="1"/>
        <v>-4.9188288946262204E-2</v>
      </c>
      <c r="N11" s="30" t="s">
        <v>10</v>
      </c>
      <c r="P11" s="34">
        <f>SUMIFS(BW!$G:$G,BW!$F:$F,MD!$D$2,BW!$M:$M,RESUMEN!$N11)/1000</f>
        <v>56.029060000000001</v>
      </c>
      <c r="R11" s="34">
        <f>SUMIFS(BW!$G:$G,BW!$F:$F,MD!$E$2,BW!$M:$M,RESUMEN!$N11)/1000</f>
        <v>45.914819999999999</v>
      </c>
      <c r="S11" s="35">
        <f t="shared" si="2"/>
        <v>0.22028268868308756</v>
      </c>
      <c r="U11" s="34">
        <f>SUMIFS(BW!$G:$G,BW!$N:$N,"YTD 2016",BW!$M:$M,RESUMEN!$N11)/1000</f>
        <v>385.71792999999997</v>
      </c>
      <c r="W11" s="34">
        <f>SUMIFS(BW!$G:$G,BW!$N:$N,"YTD 2015",BW!$M:$M,RESUMEN!$N11)/1000</f>
        <v>374.88610000000006</v>
      </c>
      <c r="X11" s="35">
        <f t="shared" si="3"/>
        <v>2.8893655966438631E-2</v>
      </c>
    </row>
    <row r="12" spans="1:24">
      <c r="A12" s="25"/>
      <c r="B12" s="30" t="s">
        <v>8</v>
      </c>
      <c r="D12" s="34">
        <f>SUMIFS(BW!$G:$G,BW!$F:$F,MD!$D$2,BW!$L:$L,RESUMEN!$B12)/1000</f>
        <v>377.03914999999995</v>
      </c>
      <c r="F12" s="34">
        <f>SUMIFS(BW!$G:$G,BW!$F:$F,MD!$E$2,BW!$L:$L,RESUMEN!$B12)/1000</f>
        <v>343.01288999999997</v>
      </c>
      <c r="G12" s="35">
        <f t="shared" si="0"/>
        <v>9.9198196312680786E-2</v>
      </c>
      <c r="I12" s="34">
        <f>SUMIFS(BW!$G:$G,BW!$N:$N,"YTD 2016",BW!$L:$L,RESUMEN!$B12)/1000</f>
        <v>2503.6325999999995</v>
      </c>
      <c r="K12" s="34">
        <f>SUMIFS(BW!$G:$G,BW!$N:$N,"YTD 2015",BW!$L:$L,RESUMEN!$B12)/1000</f>
        <v>1887.0651500000004</v>
      </c>
      <c r="L12" s="35">
        <f t="shared" si="1"/>
        <v>0.32673352586687271</v>
      </c>
      <c r="N12" s="30" t="s">
        <v>796</v>
      </c>
      <c r="P12" s="34">
        <f>SUMIFS(BW!$G:$G,BW!$F:$F,MD!$D$2,BW!$M:$M,RESUMEN!$N12)/1000</f>
        <v>86.669619999999995</v>
      </c>
      <c r="R12" s="34">
        <f>SUMIFS(BW!$G:$G,BW!$F:$F,MD!$E$2,BW!$M:$M,RESUMEN!$N12)/1000</f>
        <v>97.41734000000001</v>
      </c>
      <c r="S12" s="35">
        <f t="shared" si="2"/>
        <v>-0.11032655993275955</v>
      </c>
      <c r="U12" s="34">
        <f>SUMIFS(BW!$G:$G,BW!$N:$N,"YTD 2016",BW!$M:$M,RESUMEN!$N12)/1000</f>
        <v>713.35834</v>
      </c>
      <c r="W12" s="34">
        <f>SUMIFS(BW!$G:$G,BW!$N:$N,"YTD 2015",BW!$M:$M,RESUMEN!$N12)/1000</f>
        <v>716.63363000000015</v>
      </c>
      <c r="X12" s="35">
        <f t="shared" si="3"/>
        <v>-4.5703827770406952E-3</v>
      </c>
    </row>
    <row r="13" spans="1:24">
      <c r="A13" s="25"/>
      <c r="B13" s="30" t="s">
        <v>9</v>
      </c>
      <c r="D13" s="34">
        <f>SUMIFS(BW!$G:$G,BW!$F:$F,MD!$D$2,BW!$L:$L,RESUMEN!$B13)/1000</f>
        <v>86.669619999999995</v>
      </c>
      <c r="F13" s="34">
        <f>SUMIFS(BW!$G:$G,BW!$F:$F,MD!$E$2,BW!$L:$L,RESUMEN!$B13)/1000</f>
        <v>97.41734000000001</v>
      </c>
      <c r="G13" s="35">
        <f t="shared" si="0"/>
        <v>-0.11032655993275955</v>
      </c>
      <c r="I13" s="34">
        <f>SUMIFS(BW!$G:$G,BW!$N:$N,"YTD 2016",BW!$L:$L,RESUMEN!$B13)/1000</f>
        <v>713.35834</v>
      </c>
      <c r="K13" s="34">
        <f>SUMIFS(BW!$G:$G,BW!$N:$N,"YTD 2015",BW!$L:$L,RESUMEN!$B13)/1000</f>
        <v>716.63363000000015</v>
      </c>
      <c r="L13" s="35">
        <f t="shared" si="1"/>
        <v>-4.5703827770406952E-3</v>
      </c>
      <c r="N13" s="30" t="s">
        <v>797</v>
      </c>
      <c r="P13" s="34">
        <f>SUMIFS(BW!$G:$G,BW!$F:$F,MD!$D$2,BW!$M:$M,RESUMEN!$N13)/1000</f>
        <v>56.338299999999997</v>
      </c>
      <c r="R13" s="34">
        <f>SUMIFS(BW!$G:$G,BW!$F:$F,MD!$E$2,BW!$M:$M,RESUMEN!$N13)/1000</f>
        <v>10.969049999999999</v>
      </c>
      <c r="S13" s="35">
        <f t="shared" si="2"/>
        <v>4.1361147957206867</v>
      </c>
      <c r="U13" s="34">
        <f>SUMIFS(BW!$G:$G,BW!$N:$N,"YTD 2016",BW!$M:$M,RESUMEN!$N13)/1000</f>
        <v>411.96488000000005</v>
      </c>
      <c r="W13" s="34">
        <f>SUMIFS(BW!$G:$G,BW!$N:$N,"YTD 2015",BW!$M:$M,RESUMEN!$N13)/1000</f>
        <v>205.52118999999999</v>
      </c>
      <c r="X13" s="35">
        <f t="shared" si="3"/>
        <v>1.0044885882570069</v>
      </c>
    </row>
    <row r="14" spans="1:24">
      <c r="A14" s="25"/>
      <c r="B14" s="30" t="s">
        <v>10</v>
      </c>
      <c r="D14" s="34">
        <f>SUMIFS(BW!$G:$G,BW!$F:$F,MD!$D$2,BW!$L:$L,RESUMEN!$B14)/1000</f>
        <v>56.029060000000001</v>
      </c>
      <c r="F14" s="34">
        <f>SUMIFS(BW!$G:$G,BW!$F:$F,MD!$E$2,BW!$L:$L,RESUMEN!$B14)/1000</f>
        <v>45.914819999999999</v>
      </c>
      <c r="G14" s="35">
        <f t="shared" si="0"/>
        <v>0.22028268868308756</v>
      </c>
      <c r="I14" s="34">
        <f>SUMIFS(BW!$G:$G,BW!$N:$N,"YTD 2016",BW!$L:$L,RESUMEN!$B14)/1000</f>
        <v>385.72512999999998</v>
      </c>
      <c r="K14" s="34">
        <f>SUMIFS(BW!$G:$G,BW!$N:$N,"YTD 2015",BW!$L:$L,RESUMEN!$B14)/1000</f>
        <v>374.87500000000006</v>
      </c>
      <c r="L14" s="35">
        <f t="shared" si="1"/>
        <v>2.8943327775925096E-2</v>
      </c>
      <c r="N14" s="30" t="s">
        <v>798</v>
      </c>
      <c r="P14" s="34">
        <f>SUMIFS(BW!$G:$G,BW!$F:$F,MD!$D$2,BW!$M:$M,RESUMEN!$N14)/1000</f>
        <v>53.608240000000002</v>
      </c>
      <c r="R14" s="34">
        <f>SUMIFS(BW!$G:$G,BW!$F:$F,MD!$E$2,BW!$M:$M,RESUMEN!$N14)/1000</f>
        <v>51.422160000000005</v>
      </c>
      <c r="S14" s="35">
        <f t="shared" si="2"/>
        <v>4.2512410991681342E-2</v>
      </c>
      <c r="U14" s="34">
        <f>SUMIFS(BW!$G:$G,BW!$N:$N,"YTD 2016",BW!$M:$M,RESUMEN!$N14)/1000</f>
        <v>407.46755999999999</v>
      </c>
      <c r="W14" s="34">
        <f>SUMIFS(BW!$G:$G,BW!$N:$N,"YTD 2015",BW!$M:$M,RESUMEN!$N14)/1000</f>
        <v>392.72381000000007</v>
      </c>
      <c r="X14" s="35">
        <f t="shared" si="3"/>
        <v>3.7542287033729679E-2</v>
      </c>
    </row>
    <row r="15" spans="1:24">
      <c r="A15" s="25"/>
      <c r="B15" s="30" t="s">
        <v>11</v>
      </c>
      <c r="D15" s="34">
        <f>SUMIFS(BW!$G:$G,BW!$F:$F,MD!$D$2,BW!$L:$L,RESUMEN!$B15)/1000</f>
        <v>44.813650000000003</v>
      </c>
      <c r="F15" s="34">
        <f>SUMIFS(BW!$G:$G,BW!$F:$F,MD!$E$2,BW!$L:$L,RESUMEN!$B15)/1000</f>
        <v>60.328869999999995</v>
      </c>
      <c r="G15" s="35">
        <f t="shared" si="0"/>
        <v>-0.25717736798318935</v>
      </c>
      <c r="I15" s="34">
        <f>SUMIFS(BW!$G:$G,BW!$N:$N,"YTD 2016",BW!$L:$L,RESUMEN!$B15)/1000</f>
        <v>488.80706999999995</v>
      </c>
      <c r="K15" s="34">
        <f>SUMIFS(BW!$G:$G,BW!$N:$N,"YTD 2015",BW!$L:$L,RESUMEN!$B15)/1000</f>
        <v>497.92651999999998</v>
      </c>
      <c r="L15" s="35">
        <f t="shared" si="1"/>
        <v>-1.8314850954313559E-2</v>
      </c>
      <c r="N15" s="30" t="s">
        <v>799</v>
      </c>
      <c r="P15" s="34">
        <f>SUMIFS(BW!$G:$G,BW!$F:$F,MD!$D$2,BW!$M:$M,RESUMEN!$N15)/1000</f>
        <v>6.4121899999999998</v>
      </c>
      <c r="R15" s="34">
        <f>SUMIFS(BW!$G:$G,BW!$F:$F,MD!$E$2,BW!$M:$M,RESUMEN!$N15)/1000</f>
        <v>9.1695899999999995</v>
      </c>
      <c r="S15" s="35">
        <f t="shared" si="2"/>
        <v>-0.30071137313663965</v>
      </c>
      <c r="U15" s="34">
        <f>SUMIFS(BW!$G:$G,BW!$N:$N,"YTD 2016",BW!$M:$M,RESUMEN!$N15)/1000</f>
        <v>47.525500000000001</v>
      </c>
      <c r="W15" s="34">
        <f>SUMIFS(BW!$G:$G,BW!$N:$N,"YTD 2015",BW!$M:$M,RESUMEN!$N15)/1000</f>
        <v>58.705160000000006</v>
      </c>
      <c r="X15" s="35">
        <f t="shared" si="3"/>
        <v>-0.19043743343855982</v>
      </c>
    </row>
    <row r="16" spans="1:24">
      <c r="A16" s="25"/>
      <c r="B16" s="30" t="s">
        <v>12</v>
      </c>
      <c r="D16" s="34">
        <f>SUMIFS(BW!$G:$G,BW!$F:$F,MD!$D$2,BW!$L:$L,RESUMEN!$B16)/1000</f>
        <v>53.608240000000002</v>
      </c>
      <c r="F16" s="34">
        <f>SUMIFS(BW!$G:$G,BW!$F:$F,MD!$E$2,BW!$L:$L,RESUMEN!$B16)/1000</f>
        <v>51.422160000000005</v>
      </c>
      <c r="G16" s="35">
        <f t="shared" si="0"/>
        <v>4.2512410991681342E-2</v>
      </c>
      <c r="I16" s="34">
        <f>SUMIFS(BW!$G:$G,BW!$N:$N,"YTD 2016",BW!$L:$L,RESUMEN!$B16)/1000</f>
        <v>407.46755999999999</v>
      </c>
      <c r="K16" s="34">
        <f>SUMIFS(BW!$G:$G,BW!$N:$N,"YTD 2015",BW!$L:$L,RESUMEN!$B16)/1000</f>
        <v>392.72381000000007</v>
      </c>
      <c r="L16" s="35">
        <f t="shared" si="1"/>
        <v>3.7542287033729679E-2</v>
      </c>
      <c r="N16" s="30" t="s">
        <v>802</v>
      </c>
      <c r="P16" s="34">
        <f>SUMIFS(BW!$G:$G,BW!$F:$F,MD!$D$2,BW!$M:$M,RESUMEN!$N16)/1000</f>
        <v>44.813650000000003</v>
      </c>
      <c r="R16" s="34">
        <f>SUMIFS(BW!$G:$G,BW!$F:$F,MD!$E$2,BW!$M:$M,RESUMEN!$N16)/1000</f>
        <v>60.351439999999997</v>
      </c>
      <c r="S16" s="35">
        <f t="shared" si="2"/>
        <v>-0.25745516594135937</v>
      </c>
      <c r="U16" s="34">
        <f>SUMIFS(BW!$G:$G,BW!$N:$N,"YTD 2016",BW!$M:$M,RESUMEN!$N16)/1000</f>
        <v>488.82986999999997</v>
      </c>
      <c r="W16" s="34">
        <f>SUMIFS(BW!$G:$G,BW!$N:$N,"YTD 2015",BW!$M:$M,RESUMEN!$N16)/1000</f>
        <v>498.01725999999996</v>
      </c>
      <c r="X16" s="35">
        <f t="shared" si="3"/>
        <v>-1.8447934916954473E-2</v>
      </c>
    </row>
    <row r="17" spans="1:24">
      <c r="A17" s="25"/>
      <c r="B17" s="30" t="s">
        <v>13</v>
      </c>
      <c r="D17" s="34">
        <f>SUMIFS(BW!$G:$G,BW!$F:$F,MD!$D$2,BW!$L:$L,RESUMEN!$B17)/1000</f>
        <v>6.4121899999999998</v>
      </c>
      <c r="F17" s="34">
        <f>SUMIFS(BW!$G:$G,BW!$F:$F,MD!$E$2,BW!$L:$L,RESUMEN!$B17)/1000</f>
        <v>9.1695899999999995</v>
      </c>
      <c r="G17" s="35">
        <f t="shared" si="0"/>
        <v>-0.30071137313663965</v>
      </c>
      <c r="I17" s="34">
        <f>SUMIFS(BW!$G:$G,BW!$N:$N,"YTD 2016",BW!$L:$L,RESUMEN!$B17)/1000</f>
        <v>47.525500000000001</v>
      </c>
      <c r="K17" s="34">
        <f>SUMIFS(BW!$G:$G,BW!$N:$N,"YTD 2015",BW!$L:$L,RESUMEN!$B17)/1000</f>
        <v>58.705160000000006</v>
      </c>
      <c r="L17" s="35">
        <f t="shared" si="1"/>
        <v>-0.19043743343855982</v>
      </c>
      <c r="N17" s="30" t="s">
        <v>803</v>
      </c>
      <c r="P17" s="34">
        <f>SUMIFS(BW!$G:$G,BW!$F:$F,MD!$D$2,BW!$M:$M,RESUMEN!$N17)/1000</f>
        <v>377.76825000000002</v>
      </c>
      <c r="R17" s="34">
        <f>SUMIFS(BW!$G:$G,BW!$F:$F,MD!$E$2,BW!$M:$M,RESUMEN!$N17)/1000</f>
        <v>344.60426999999999</v>
      </c>
      <c r="S17" s="35">
        <f t="shared" si="2"/>
        <v>9.6237867278893663E-2</v>
      </c>
      <c r="U17" s="34">
        <f>SUMIFS(BW!$G:$G,BW!$N:$N,"YTD 2016",BW!$M:$M,RESUMEN!$N17)/1000</f>
        <v>2507.5994099999998</v>
      </c>
      <c r="W17" s="34">
        <f>SUMIFS(BW!$G:$G,BW!$N:$N,"YTD 2015",BW!$M:$M,RESUMEN!$N17)/1000</f>
        <v>1893.4116300000003</v>
      </c>
      <c r="X17" s="35">
        <f t="shared" si="3"/>
        <v>0.32438153979227402</v>
      </c>
    </row>
    <row r="18" spans="1:24">
      <c r="A18" s="25"/>
      <c r="B18" s="30" t="s">
        <v>14</v>
      </c>
      <c r="D18" s="34">
        <f>SUMIFS(BW!$G:$G,BW!$F:$F,MD!$D$2,BW!$L:$L,RESUMEN!$B18)/1000</f>
        <v>56.338299999999997</v>
      </c>
      <c r="F18" s="34">
        <f>SUMIFS(BW!$G:$G,BW!$F:$F,MD!$E$2,BW!$L:$L,RESUMEN!$B18)/1000</f>
        <v>10.969049999999999</v>
      </c>
      <c r="G18" s="35">
        <f t="shared" si="0"/>
        <v>4.1361147957206867</v>
      </c>
      <c r="I18" s="34">
        <f>SUMIFS(BW!$G:$G,BW!$N:$N,"YTD 2016",BW!$L:$L,RESUMEN!$B18)/1000</f>
        <v>411.96488000000005</v>
      </c>
      <c r="K18" s="34">
        <f>SUMIFS(BW!$G:$G,BW!$N:$N,"YTD 2015",BW!$L:$L,RESUMEN!$B18)/1000</f>
        <v>205.52118999999999</v>
      </c>
      <c r="L18" s="35">
        <f t="shared" si="1"/>
        <v>1.0044885882570069</v>
      </c>
      <c r="N18" s="30" t="s">
        <v>801</v>
      </c>
      <c r="P18" s="34">
        <f>SUMIFS(BW!$G:$G,BW!$F:$F,MD!$D$2,BW!$M:$M,RESUMEN!$N18)/1000</f>
        <v>20.232330000000001</v>
      </c>
      <c r="R18" s="34">
        <f>SUMIFS(BW!$G:$G,BW!$F:$F,MD!$E$2,BW!$M:$M,RESUMEN!$N18)/1000</f>
        <v>17.850460000000002</v>
      </c>
      <c r="S18" s="35">
        <f t="shared" si="2"/>
        <v>0.13343465658588063</v>
      </c>
      <c r="U18" s="34">
        <f>SUMIFS(BW!$G:$G,BW!$N:$N,"YTD 2016",BW!$M:$M,RESUMEN!$N18)/1000</f>
        <v>138.79189</v>
      </c>
      <c r="W18" s="34">
        <f>SUMIFS(BW!$G:$G,BW!$N:$N,"YTD 2015",BW!$M:$M,RESUMEN!$N18)/1000</f>
        <v>147.07674000000003</v>
      </c>
      <c r="X18" s="35">
        <f t="shared" si="3"/>
        <v>-5.633011718916283E-2</v>
      </c>
    </row>
    <row r="19" spans="1:24">
      <c r="A19" s="25"/>
      <c r="B19" s="30" t="s">
        <v>15</v>
      </c>
      <c r="D19" s="34">
        <f>SUMIFS(BW!$G:$G,BW!$F:$F,MD!$D$2,BW!$L:$L,RESUMEN!$B19)/1000</f>
        <v>0</v>
      </c>
      <c r="F19" s="34">
        <f>SUMIFS(BW!$G:$G,BW!$F:$F,MD!$E$2,BW!$L:$L,RESUMEN!$B19)/1000</f>
        <v>-0.68740999999999997</v>
      </c>
      <c r="G19" s="35">
        <f t="shared" si="0"/>
        <v>-1</v>
      </c>
      <c r="I19" s="34">
        <f>SUMIFS(BW!$G:$G,BW!$N:$N,"YTD 2016",BW!$L:$L,RESUMEN!$B19)/1000</f>
        <v>0.17913999999999999</v>
      </c>
      <c r="K19" s="34">
        <f>SUMIFS(BW!$G:$G,BW!$N:$N,"YTD 2015",BW!$L:$L,RESUMEN!$B19)/1000</f>
        <v>36.81969999999999</v>
      </c>
      <c r="L19" s="35">
        <f t="shared" si="1"/>
        <v>-0.99513466975559284</v>
      </c>
      <c r="N19" s="30" t="s">
        <v>800</v>
      </c>
      <c r="P19" s="34">
        <f>SUMIFS(BW!$G:$G,BW!$F:$F,MD!$D$2,BW!$M:$M,RESUMEN!$N19)/1000</f>
        <v>624.81010000000015</v>
      </c>
      <c r="R19" s="34">
        <f>SUMIFS(BW!$G:$G,BW!$F:$F,MD!$E$2,BW!$M:$M,RESUMEN!$N19)/1000</f>
        <v>659.60663</v>
      </c>
      <c r="S19" s="35">
        <f t="shared" si="2"/>
        <v>-5.2753457011188394E-2</v>
      </c>
      <c r="U19" s="34">
        <f>SUMIFS(BW!$G:$G,BW!$N:$N,"YTD 2016",BW!$M:$M,RESUMEN!$N19)/1000</f>
        <v>4477.8488899999993</v>
      </c>
      <c r="W19" s="34">
        <f>SUMIFS(BW!$G:$G,BW!$N:$N,"YTD 2015",BW!$M:$M,RESUMEN!$N19)/1000</f>
        <v>3577.47138</v>
      </c>
      <c r="X19" s="35">
        <f t="shared" si="3"/>
        <v>0.25167986389313879</v>
      </c>
    </row>
    <row r="20" spans="1:24">
      <c r="A20" s="25"/>
      <c r="B20" s="30" t="s">
        <v>16</v>
      </c>
      <c r="D20" s="34">
        <f>SUMIFS(BW!$G:$G,BW!$F:$F,MD!$D$2,BW!$L:$L,RESUMEN!$B20)/1000</f>
        <v>0</v>
      </c>
      <c r="F20" s="34">
        <f>SUMIFS(BW!$G:$G,BW!$F:$F,MD!$E$2,BW!$L:$L,RESUMEN!$B20)/1000</f>
        <v>0</v>
      </c>
      <c r="G20" s="35" t="str">
        <f t="shared" si="0"/>
        <v>-</v>
      </c>
      <c r="I20" s="34">
        <f>SUMIFS(BW!$G:$G,BW!$N:$N,"YTD 2016",BW!$L:$L,RESUMEN!$B20)/1000</f>
        <v>-8.8400000000000006E-3</v>
      </c>
      <c r="K20" s="34">
        <f>SUMIFS(BW!$G:$G,BW!$N:$N,"YTD 2015",BW!$L:$L,RESUMEN!$B20)/1000</f>
        <v>1.1500000000000002E-3</v>
      </c>
      <c r="L20" s="35">
        <f t="shared" si="1"/>
        <v>-8.6869565217391287</v>
      </c>
      <c r="N20" s="30" t="s">
        <v>805</v>
      </c>
      <c r="P20" s="34">
        <f>SUMIFS(BW!$G:$G,BW!$F:$F,MD!$D$2,BW!$M:$M,RESUMEN!$N20)/1000</f>
        <v>203.75042000000002</v>
      </c>
      <c r="R20" s="34">
        <f>SUMIFS(BW!$G:$G,BW!$F:$F,MD!$E$2,BW!$M:$M,RESUMEN!$N20)/1000</f>
        <v>212.93908999999999</v>
      </c>
      <c r="S20" s="35">
        <f t="shared" si="2"/>
        <v>-4.3151635521688263E-2</v>
      </c>
      <c r="U20" s="34">
        <f>SUMIFS(BW!$G:$G,BW!$N:$N,"YTD 2016",BW!$M:$M,RESUMEN!$N20)/1000</f>
        <v>1855.9794699999998</v>
      </c>
      <c r="W20" s="34">
        <f>SUMIFS(BW!$G:$G,BW!$N:$N,"YTD 2015",BW!$M:$M,RESUMEN!$N20)/1000</f>
        <v>1552.69191</v>
      </c>
      <c r="X20" s="35">
        <f t="shared" si="3"/>
        <v>0.19533016050814597</v>
      </c>
    </row>
    <row r="21" spans="1:24">
      <c r="A21" s="25"/>
      <c r="B21" s="30" t="s">
        <v>17</v>
      </c>
      <c r="D21" s="34">
        <f>SUMIFS(BW!$G:$G,BW!$F:$F,MD!$D$2,BW!$L:$L,RESUMEN!$B21)/1000</f>
        <v>0</v>
      </c>
      <c r="F21" s="34">
        <f>SUMIFS(BW!$G:$G,BW!$F:$F,MD!$E$2,BW!$L:$L,RESUMEN!$B21)/1000</f>
        <v>0</v>
      </c>
      <c r="G21" s="35" t="str">
        <f t="shared" si="0"/>
        <v>-</v>
      </c>
      <c r="I21" s="34">
        <f>SUMIFS(BW!$G:$G,BW!$N:$N,"YTD 2016",BW!$L:$L,RESUMEN!$B21)/1000</f>
        <v>0</v>
      </c>
      <c r="K21" s="34">
        <f>SUMIFS(BW!$G:$G,BW!$N:$N,"YTD 2015",BW!$L:$L,RESUMEN!$B21)/1000</f>
        <v>-0.16061</v>
      </c>
      <c r="L21" s="35">
        <f t="shared" si="1"/>
        <v>-1</v>
      </c>
      <c r="N21" s="30" t="s">
        <v>82</v>
      </c>
      <c r="P21" s="34">
        <f>SUMIFS(BW!$G:$G,BW!$F:$F,MD!$D$2,BW!$M:$M,RESUMEN!$N21)/1000</f>
        <v>1.5859400000000001</v>
      </c>
      <c r="R21" s="34">
        <f>SUMIFS(BW!$G:$G,BW!$F:$F,MD!$E$2,BW!$M:$M,RESUMEN!$N21)/1000</f>
        <v>1.44319</v>
      </c>
      <c r="S21" s="35">
        <f t="shared" si="2"/>
        <v>9.8912825061149373E-2</v>
      </c>
      <c r="U21" s="34">
        <f>SUMIFS(BW!$G:$G,BW!$N:$N,"YTD 2016",BW!$M:$M,RESUMEN!$N21)/1000</f>
        <v>11.979369999999999</v>
      </c>
      <c r="W21" s="34">
        <f>SUMIFS(BW!$G:$G,BW!$N:$N,"YTD 2015",BW!$M:$M,RESUMEN!$N21)/1000</f>
        <v>11.37135</v>
      </c>
      <c r="X21" s="35">
        <f t="shared" si="3"/>
        <v>5.3469464927207395E-2</v>
      </c>
    </row>
    <row r="22" spans="1:24">
      <c r="A22" s="25"/>
      <c r="B22" s="30" t="s">
        <v>78</v>
      </c>
      <c r="D22" s="34">
        <f>SUMIFS(BW!$G:$G,BW!$F:$F,MD!$D$2,BW!$L:$L,RESUMEN!$B22)/1000</f>
        <v>0</v>
      </c>
      <c r="F22" s="34">
        <f>SUMIFS(BW!$G:$G,BW!$F:$F,MD!$E$2,BW!$L:$L,RESUMEN!$B22)/1000</f>
        <v>0</v>
      </c>
      <c r="G22" s="35" t="str">
        <f t="shared" si="0"/>
        <v>-</v>
      </c>
      <c r="I22" s="34">
        <f>SUMIFS(BW!$G:$G,BW!$N:$N,"YTD 2016",BW!$L:$L,RESUMEN!$B22)/1000</f>
        <v>0</v>
      </c>
      <c r="K22" s="34">
        <f>SUMIFS(BW!$G:$G,BW!$N:$N,"YTD 2015",BW!$L:$L,RESUMEN!$B22)/1000</f>
        <v>0</v>
      </c>
      <c r="L22" s="35" t="str">
        <f t="shared" si="1"/>
        <v>-</v>
      </c>
      <c r="N22" s="30" t="s">
        <v>15</v>
      </c>
      <c r="P22" s="34">
        <f>SUMIFS(BW!$G:$G,BW!$F:$F,MD!$D$2,BW!$M:$M,RESUMEN!$N22)/1000</f>
        <v>0</v>
      </c>
      <c r="R22" s="34">
        <f>SUMIFS(BW!$G:$G,BW!$F:$F,MD!$E$2,BW!$M:$M,RESUMEN!$N22)/1000</f>
        <v>-0.68740999999999997</v>
      </c>
      <c r="S22" s="35">
        <f t="shared" si="2"/>
        <v>-1</v>
      </c>
      <c r="U22" s="34">
        <f>SUMIFS(BW!$G:$G,BW!$N:$N,"YTD 2016",BW!$M:$M,RESUMEN!$N22)/1000</f>
        <v>0.17913999999999999</v>
      </c>
      <c r="W22" s="34">
        <f>SUMIFS(BW!$G:$G,BW!$N:$N,"YTD 2015",BW!$M:$M,RESUMEN!$N22)/1000</f>
        <v>36.81969999999999</v>
      </c>
      <c r="X22" s="35">
        <f t="shared" si="3"/>
        <v>-0.99513466975559284</v>
      </c>
    </row>
    <row r="23" spans="1:24">
      <c r="A23" s="25"/>
      <c r="B23" s="30" t="s">
        <v>82</v>
      </c>
      <c r="D23" s="34">
        <f>SUMIFS(BW!$G:$G,BW!$F:$F,MD!$D$2,BW!$L:$L,RESUMEN!$B23)/1000</f>
        <v>1.5859400000000001</v>
      </c>
      <c r="F23" s="34">
        <f>SUMIFS(BW!$G:$G,BW!$F:$F,MD!$E$2,BW!$L:$L,RESUMEN!$B23)/1000</f>
        <v>1.44319</v>
      </c>
      <c r="G23" s="35">
        <f t="shared" si="0"/>
        <v>9.8912825061149373E-2</v>
      </c>
      <c r="I23" s="34">
        <f>SUMIFS(BW!$G:$G,BW!$N:$N,"YTD 2016",BW!$L:$L,RESUMEN!$B23)/1000</f>
        <v>11.979369999999999</v>
      </c>
      <c r="K23" s="34">
        <f>SUMIFS(BW!$G:$G,BW!$N:$N,"YTD 2015",BW!$L:$L,RESUMEN!$B23)/1000</f>
        <v>11.37135</v>
      </c>
      <c r="L23" s="35">
        <f t="shared" si="1"/>
        <v>5.3469464927207395E-2</v>
      </c>
      <c r="N23" s="30" t="s">
        <v>9</v>
      </c>
      <c r="P23" s="34">
        <f>SUMIFS(BW!$G:$G,BW!$F:$F,MD!$D$2,BW!$M:$M,RESUMEN!$N23)/1000</f>
        <v>0</v>
      </c>
      <c r="R23" s="34">
        <f>SUMIFS(BW!$G:$G,BW!$F:$F,MD!$E$2,BW!$M:$M,RESUMEN!$N23)/1000</f>
        <v>0</v>
      </c>
      <c r="S23" s="35" t="str">
        <f t="shared" ref="S23:S25" si="4">IFERROR((P23-R23)/R23,"-")</f>
        <v>-</v>
      </c>
      <c r="U23" s="34">
        <f>SUMIFS(BW!$G:$G,BW!$N:$N,"YTD 2016",BW!$M:$M,RESUMEN!$N23)/1000</f>
        <v>0</v>
      </c>
      <c r="W23" s="34">
        <f>SUMIFS(BW!$G:$G,BW!$N:$N,"YTD 2015",BW!$M:$M,RESUMEN!$N23)/1000</f>
        <v>-9.1950000000000004E-2</v>
      </c>
      <c r="X23" s="35">
        <f t="shared" ref="X23:X25" si="5">IFERROR((U23-W23)/W23,"-")</f>
        <v>-1</v>
      </c>
    </row>
    <row r="24" spans="1:24">
      <c r="A24" s="25"/>
      <c r="B24" s="30" t="s">
        <v>184</v>
      </c>
      <c r="D24" s="34">
        <f>SUMIFS(BW!$G:$G,BW!$F:$F,MD!$D$2,BW!$L:$L,RESUMEN!$B24)/1000</f>
        <v>203.75042000000002</v>
      </c>
      <c r="F24" s="34">
        <f>SUMIFS(BW!$G:$G,BW!$F:$F,MD!$E$2,BW!$L:$L,RESUMEN!$B24)/1000</f>
        <v>212.93908999999999</v>
      </c>
      <c r="G24" s="35">
        <f t="shared" si="0"/>
        <v>-4.3151635521688263E-2</v>
      </c>
      <c r="I24" s="34">
        <f>SUMIFS(BW!$G:$G,BW!$N:$N,"YTD 2016",BW!$L:$L,RESUMEN!$B24)/1000</f>
        <v>1855.9794699999998</v>
      </c>
      <c r="K24" s="34">
        <f>SUMIFS(BW!$G:$G,BW!$N:$N,"YTD 2015",BW!$L:$L,RESUMEN!$B24)/1000</f>
        <v>1552.69191</v>
      </c>
      <c r="L24" s="35">
        <f t="shared" si="1"/>
        <v>0.19533016050814597</v>
      </c>
      <c r="N24" s="30" t="s">
        <v>12</v>
      </c>
      <c r="P24" s="34">
        <f>SUMIFS(BW!$G:$G,BW!$F:$F,MD!$D$2,BW!$M:$M,RESUMEN!$N24)/1000</f>
        <v>0</v>
      </c>
      <c r="R24" s="34">
        <f>SUMIFS(BW!$G:$G,BW!$F:$F,MD!$E$2,BW!$M:$M,RESUMEN!$N24)/1000</f>
        <v>0</v>
      </c>
      <c r="S24" s="35" t="str">
        <f t="shared" si="4"/>
        <v>-</v>
      </c>
      <c r="U24" s="34">
        <f>SUMIFS(BW!$G:$G,BW!$N:$N,"YTD 2016",BW!$M:$M,RESUMEN!$N24)/1000</f>
        <v>0</v>
      </c>
      <c r="W24" s="34">
        <f>SUMIFS(BW!$G:$G,BW!$N:$N,"YTD 2015",BW!$M:$M,RESUMEN!$N24)/1000</f>
        <v>-6.8659999999999999E-2</v>
      </c>
      <c r="X24" s="35">
        <f t="shared" si="5"/>
        <v>-1</v>
      </c>
    </row>
    <row r="25" spans="1:24">
      <c r="A25" s="25"/>
      <c r="B25" s="30" t="s">
        <v>362</v>
      </c>
      <c r="D25" s="34">
        <f>SUMIFS(BW!$G:$G,BW!$F:$F,MD!$D$2,BW!$L:$L,RESUMEN!$B25)/1000</f>
        <v>0.99285999999999985</v>
      </c>
      <c r="F25" s="34">
        <f>SUMIFS(BW!$G:$G,BW!$F:$F,MD!$E$2,BW!$L:$L,RESUMEN!$B25)/1000</f>
        <v>2.9353199999999999</v>
      </c>
      <c r="G25" s="35">
        <f t="shared" si="0"/>
        <v>-0.66175408473352137</v>
      </c>
      <c r="I25" s="34">
        <f>SUMIFS(BW!$G:$G,BW!$N:$N,"YTD 2016",BW!$L:$L,RESUMEN!$B25)/1000</f>
        <v>6.5591500000000007</v>
      </c>
      <c r="K25" s="34">
        <f>SUMIFS(BW!$G:$G,BW!$N:$N,"YTD 2015",BW!$L:$L,RESUMEN!$B25)/1000</f>
        <v>10.318530000000003</v>
      </c>
      <c r="L25" s="35">
        <f t="shared" si="1"/>
        <v>-0.36433290400861373</v>
      </c>
      <c r="N25" s="30" t="s">
        <v>16</v>
      </c>
      <c r="P25" s="34">
        <f>SUMIFS(BW!$G:$G,BW!$F:$F,MD!$D$2,BW!$M:$M,RESUMEN!$N25)/1000</f>
        <v>0</v>
      </c>
      <c r="R25" s="34">
        <f>SUMIFS(BW!$G:$G,BW!$F:$F,MD!$E$2,BW!$M:$M,RESUMEN!$N25)/1000</f>
        <v>0</v>
      </c>
      <c r="S25" s="35" t="str">
        <f t="shared" si="4"/>
        <v>-</v>
      </c>
      <c r="U25" s="34">
        <f>SUMIFS(BW!$G:$G,BW!$N:$N,"YTD 2016",BW!$M:$M,RESUMEN!$N25)/1000</f>
        <v>-8.8400000000000006E-3</v>
      </c>
      <c r="W25" s="34">
        <f>SUMIFS(BW!$G:$G,BW!$N:$N,"YTD 2015",BW!$M:$M,RESUMEN!$N25)/1000</f>
        <v>1.1500000000000002E-3</v>
      </c>
      <c r="X25" s="35">
        <f t="shared" si="5"/>
        <v>-8.6869565217391287</v>
      </c>
    </row>
    <row r="26" spans="1:24">
      <c r="A26" s="25"/>
      <c r="B26" s="22" t="s">
        <v>63</v>
      </c>
      <c r="D26" s="36">
        <f>+SUM(D10:D25)</f>
        <v>1532.0181</v>
      </c>
      <c r="E26" s="36"/>
      <c r="F26" s="36">
        <f>+SUM(F10:F25)</f>
        <v>1511.00063</v>
      </c>
      <c r="G26" s="37">
        <f t="shared" si="0"/>
        <v>1.3909636821263272E-2</v>
      </c>
      <c r="I26" s="36">
        <f>+SUM(I10:I25)</f>
        <v>11447.233409999997</v>
      </c>
      <c r="J26" s="36"/>
      <c r="K26" s="36">
        <f>+SUM(K10:K25)</f>
        <v>9465.1704000000027</v>
      </c>
      <c r="L26" s="37">
        <f t="shared" si="1"/>
        <v>0.20940595110680668</v>
      </c>
      <c r="N26" s="22" t="s">
        <v>63</v>
      </c>
      <c r="P26" s="36">
        <f>+SUM(P10:P25)</f>
        <v>1532.0181000000002</v>
      </c>
      <c r="Q26" s="36"/>
      <c r="R26" s="36">
        <f>+SUM(R10:R25)</f>
        <v>1511.0006300000002</v>
      </c>
      <c r="S26" s="37">
        <f t="shared" si="2"/>
        <v>1.390963682126327E-2</v>
      </c>
      <c r="U26" s="36">
        <f>+SUM(U10:U25)</f>
        <v>11447.233409999999</v>
      </c>
      <c r="V26" s="36"/>
      <c r="W26" s="36">
        <f>+SUM(W10:W25)</f>
        <v>9465.1703999999991</v>
      </c>
      <c r="X26" s="37">
        <f t="shared" si="3"/>
        <v>0.20940595110680735</v>
      </c>
    </row>
    <row r="27" spans="1:24" ht="6.75" customHeight="1">
      <c r="A27" s="25"/>
      <c r="B27" s="30"/>
      <c r="D27" s="38"/>
      <c r="E27" s="38"/>
      <c r="F27" s="38"/>
      <c r="I27" s="38"/>
      <c r="J27" s="38"/>
      <c r="K27" s="38"/>
      <c r="N27" s="30"/>
      <c r="P27" s="38"/>
      <c r="Q27" s="38"/>
      <c r="R27" s="38"/>
      <c r="U27" s="38"/>
      <c r="V27" s="38"/>
      <c r="W27" s="38"/>
    </row>
    <row r="28" spans="1:24">
      <c r="A28" s="25"/>
      <c r="B28" s="30" t="s">
        <v>18</v>
      </c>
      <c r="D28" s="34">
        <f>SUMIFS(BW!$G:$G,BW!$F:$F,MD!$D$2,BW!$L:$L,RESUMEN!$B28)/1000</f>
        <v>264.68741999999997</v>
      </c>
      <c r="F28" s="34">
        <f>SUMIFS(BW!$G:$G,BW!$F:$F,MD!$E$2,BW!$L:$L,RESUMEN!$B28)/1000</f>
        <v>190.95957999999999</v>
      </c>
      <c r="G28" s="35">
        <f>IFERROR((D28-F28)/F28,"-")</f>
        <v>0.38609133932950623</v>
      </c>
      <c r="I28" s="34">
        <f>SUMIFS(BW!$G:$G,BW!$N:$N,"YTD 2016",BW!$L:$L,RESUMEN!$B28)/1000</f>
        <v>1941.3176800000001</v>
      </c>
      <c r="K28" s="34">
        <f>SUMIFS(BW!$G:$G,BW!$N:$N,"YTD 2015",BW!$L:$L,RESUMEN!$B28)/1000</f>
        <v>1775.8932600000001</v>
      </c>
      <c r="L28" s="35">
        <f>IFERROR((I28-K28)/K28,"-")</f>
        <v>9.3149979070251132E-2</v>
      </c>
      <c r="N28" s="30" t="s">
        <v>795</v>
      </c>
      <c r="P28" s="34">
        <f>SUMIFS(BW!$G:$G,BW!$F:$F,MD!$D$2,BW!$M:$M,RESUMEN!$N28)/1000</f>
        <v>264.68741999999997</v>
      </c>
      <c r="R28" s="34">
        <f>SUMIFS(BW!$G:$G,BW!$F:$F,MD!$E$2,BW!$M:$M,RESUMEN!$N28)/1000</f>
        <v>190.95957999999999</v>
      </c>
      <c r="S28" s="35">
        <f t="shared" ref="S28:S29" si="6">IFERROR((P28-R28)/R28,"-")</f>
        <v>0.38609133932950623</v>
      </c>
      <c r="U28" s="34">
        <f>SUMIFS(BW!$G:$G,BW!$N:$N,"YTD 2016",BW!$M:$M,RESUMEN!$N28)/1000</f>
        <v>1941.3212800000003</v>
      </c>
      <c r="W28" s="34">
        <f>SUMIFS(BW!$G:$G,BW!$N:$N,"YTD 2015",BW!$M:$M,RESUMEN!$N28)/1000</f>
        <v>1781.4372599999999</v>
      </c>
      <c r="X28" s="35">
        <f t="shared" ref="X28:X29" si="7">IFERROR((U28-W28)/W28,"-")</f>
        <v>8.9750014547242837E-2</v>
      </c>
    </row>
    <row r="29" spans="1:24">
      <c r="A29" s="25"/>
      <c r="B29" s="30" t="s">
        <v>19</v>
      </c>
      <c r="D29" s="34">
        <f>SUMIFS(BW!$G:$G,BW!$F:$F,MD!$D$2,BW!$L:$L,RESUMEN!$B29)/1000</f>
        <v>0</v>
      </c>
      <c r="F29" s="34">
        <f>SUMIFS(BW!$G:$G,BW!$F:$F,MD!$E$2,BW!$L:$L,RESUMEN!$B29)/1000</f>
        <v>0</v>
      </c>
      <c r="G29" s="35" t="str">
        <f>IFERROR((D29-F29)/F29,"-")</f>
        <v>-</v>
      </c>
      <c r="I29" s="34">
        <f>SUMIFS(BW!$G:$G,BW!$N:$N,"YTD 2016",BW!$L:$L,RESUMEN!$B29)/1000</f>
        <v>0</v>
      </c>
      <c r="K29" s="34">
        <f>SUMIFS(BW!$G:$G,BW!$N:$N,"YTD 2015",BW!$L:$L,RESUMEN!$B29)/1000</f>
        <v>0</v>
      </c>
      <c r="L29" s="35" t="str">
        <f>IFERROR((I29-K29)/K29,"-")</f>
        <v>-</v>
      </c>
      <c r="N29" s="30" t="s">
        <v>563</v>
      </c>
      <c r="P29" s="34">
        <f>SUMIFS(BW!$G:$G,BW!$F:$F,MD!$D$2,BW!$M:$M,RESUMEN!$N29)/1000</f>
        <v>0</v>
      </c>
      <c r="R29" s="34">
        <f>SUMIFS(BW!$G:$G,BW!$F:$F,MD!$E$2,BW!$M:$M,RESUMEN!$N29)/1000</f>
        <v>0</v>
      </c>
      <c r="S29" s="35" t="str">
        <f t="shared" si="6"/>
        <v>-</v>
      </c>
      <c r="U29" s="34">
        <f>SUMIFS(BW!$G:$G,BW!$N:$N,"YTD 2016",BW!$M:$M,RESUMEN!$N29)/1000</f>
        <v>-3.5999999999999999E-3</v>
      </c>
      <c r="W29" s="34">
        <f>SUMIFS(BW!$G:$G,BW!$N:$N,"YTD 2015",BW!$M:$M,RESUMEN!$N29)/1000</f>
        <v>-5.5439999999999996</v>
      </c>
      <c r="X29" s="35">
        <f t="shared" si="7"/>
        <v>-0.99935064935064943</v>
      </c>
    </row>
    <row r="30" spans="1:24">
      <c r="A30" s="25"/>
      <c r="B30" s="30" t="s">
        <v>20</v>
      </c>
      <c r="D30" s="34">
        <f>SUMIFS(BW!$G:$G,BW!$F:$F,MD!$D$2,BW!$L:$L,RESUMEN!$B30)/1000</f>
        <v>0</v>
      </c>
      <c r="F30" s="34">
        <f>SUMIFS(BW!$G:$G,BW!$F:$F,MD!$E$2,BW!$L:$L,RESUMEN!$B30)/1000</f>
        <v>0</v>
      </c>
      <c r="G30" s="35" t="str">
        <f>IFERROR((D30-F30)/F30,"-")</f>
        <v>-</v>
      </c>
      <c r="I30" s="34">
        <f>SUMIFS(BW!$G:$G,BW!$N:$N,"YTD 2016",BW!$L:$L,RESUMEN!$B30)/1000</f>
        <v>0</v>
      </c>
      <c r="K30" s="34">
        <f>SUMIFS(BW!$G:$G,BW!$N:$N,"YTD 2015",BW!$L:$L,RESUMEN!$B30)/1000</f>
        <v>0</v>
      </c>
      <c r="L30" s="35" t="str">
        <f>IFERROR((I30-K30)/K30,"-")</f>
        <v>-</v>
      </c>
      <c r="N30" s="30"/>
      <c r="P30" s="34"/>
      <c r="R30" s="34"/>
      <c r="S30" s="35" t="str">
        <f>IFERROR((P30-R30)/R30,"-")</f>
        <v>-</v>
      </c>
      <c r="U30" s="34"/>
      <c r="W30" s="34"/>
      <c r="X30" s="35" t="str">
        <f>IFERROR((U30-W30)/W30,"-")</f>
        <v>-</v>
      </c>
    </row>
    <row r="31" spans="1:24">
      <c r="A31" s="25"/>
      <c r="B31" s="30" t="s">
        <v>21</v>
      </c>
      <c r="D31" s="34">
        <f>SUMIFS(BW!$G:$G,BW!$F:$F,MD!$D$2,BW!$L:$L,RESUMEN!$B31)/1000</f>
        <v>0</v>
      </c>
      <c r="F31" s="34">
        <f>SUMIFS(BW!$G:$G,BW!$F:$F,MD!$E$2,BW!$L:$L,RESUMEN!$B31)/1000</f>
        <v>0</v>
      </c>
      <c r="G31" s="35" t="str">
        <f>IFERROR((D31-F31)/F31,"-")</f>
        <v>-</v>
      </c>
      <c r="I31" s="34">
        <f>SUMIFS(BW!$G:$G,BW!$N:$N,"YTD 2016",BW!$L:$L,RESUMEN!$B31)/1000</f>
        <v>0</v>
      </c>
      <c r="K31" s="34">
        <f>SUMIFS(BW!$G:$G,BW!$N:$N,"YTD 2015",BW!$L:$L,RESUMEN!$B31)/1000</f>
        <v>0</v>
      </c>
      <c r="L31" s="35" t="str">
        <f>IFERROR((I31-K31)/K31,"-")</f>
        <v>-</v>
      </c>
      <c r="N31" s="30"/>
      <c r="P31" s="34"/>
      <c r="R31" s="34"/>
      <c r="S31" s="35" t="str">
        <f>IFERROR((P31-R31)/R31,"-")</f>
        <v>-</v>
      </c>
      <c r="U31" s="34"/>
      <c r="W31" s="34"/>
      <c r="X31" s="35" t="str">
        <f>IFERROR((U31-W31)/W31,"-")</f>
        <v>-</v>
      </c>
    </row>
    <row r="32" spans="1:24">
      <c r="A32" s="25"/>
      <c r="B32" s="22" t="s">
        <v>64</v>
      </c>
      <c r="D32" s="36">
        <f>+SUM(D28:D31)</f>
        <v>264.68741999999997</v>
      </c>
      <c r="E32" s="36"/>
      <c r="F32" s="36">
        <f>+SUM(F28:F31)</f>
        <v>190.95957999999999</v>
      </c>
      <c r="G32" s="37">
        <f>IFERROR((D32-F32)/F32,"-")</f>
        <v>0.38609133932950623</v>
      </c>
      <c r="I32" s="36">
        <f>+SUM(I28:I31)</f>
        <v>1941.3176800000001</v>
      </c>
      <c r="J32" s="36"/>
      <c r="K32" s="36">
        <f>+SUM(K28:K31)</f>
        <v>1775.8932600000001</v>
      </c>
      <c r="L32" s="37">
        <f>IFERROR((I32-K32)/K32,"-")</f>
        <v>9.3149979070251132E-2</v>
      </c>
      <c r="N32" s="22" t="s">
        <v>64</v>
      </c>
      <c r="P32" s="36">
        <f>+SUM(P28:P31)</f>
        <v>264.68741999999997</v>
      </c>
      <c r="Q32" s="36"/>
      <c r="R32" s="36">
        <f>+SUM(R28:R31)</f>
        <v>190.95957999999999</v>
      </c>
      <c r="S32" s="37">
        <f>IFERROR((P32-R32)/R32,"-")</f>
        <v>0.38609133932950623</v>
      </c>
      <c r="U32" s="36">
        <f>+SUM(U28:U31)</f>
        <v>1941.3176800000003</v>
      </c>
      <c r="V32" s="36"/>
      <c r="W32" s="36">
        <f>+SUM(W28:W31)</f>
        <v>1775.8932599999998</v>
      </c>
      <c r="X32" s="37">
        <f>IFERROR((U32-W32)/W32,"-")</f>
        <v>9.3149979070251396E-2</v>
      </c>
    </row>
    <row r="33" spans="1:24" ht="6.75" customHeight="1">
      <c r="A33" s="25"/>
      <c r="B33" s="30"/>
      <c r="D33" s="38"/>
      <c r="E33" s="38"/>
      <c r="F33" s="38"/>
      <c r="I33" s="38"/>
      <c r="J33" s="38"/>
      <c r="K33" s="38"/>
      <c r="N33" s="30"/>
      <c r="P33" s="38"/>
      <c r="Q33" s="38"/>
      <c r="R33" s="38"/>
      <c r="U33" s="38"/>
      <c r="V33" s="38"/>
      <c r="W33" s="38"/>
    </row>
    <row r="34" spans="1:24">
      <c r="A34" s="25"/>
      <c r="B34" s="22" t="s">
        <v>22</v>
      </c>
      <c r="D34" s="36">
        <f>+D26+D32</f>
        <v>1796.70552</v>
      </c>
      <c r="E34" s="36"/>
      <c r="F34" s="36">
        <f>+F26+F32</f>
        <v>1701.96021</v>
      </c>
      <c r="G34" s="37">
        <f>IFERROR((D34-F34)/F34,"-")</f>
        <v>5.566834608900758E-2</v>
      </c>
      <c r="I34" s="36">
        <f>+I26+I32</f>
        <v>13388.551089999997</v>
      </c>
      <c r="J34" s="36"/>
      <c r="K34" s="36">
        <f>+K26+K32</f>
        <v>11241.063660000003</v>
      </c>
      <c r="L34" s="37">
        <f>IFERROR((I34-K34)/K34,"-")</f>
        <v>0.1910395221442944</v>
      </c>
      <c r="N34" s="22" t="s">
        <v>22</v>
      </c>
      <c r="P34" s="36">
        <f>+P26+P32</f>
        <v>1796.7055200000002</v>
      </c>
      <c r="Q34" s="36"/>
      <c r="R34" s="36">
        <f>+R26+R32</f>
        <v>1701.9602100000002</v>
      </c>
      <c r="S34" s="37">
        <f>IFERROR((P34-R34)/R34,"-")</f>
        <v>5.5668346089007573E-2</v>
      </c>
      <c r="U34" s="36">
        <f>+U26+U32</f>
        <v>13388.551089999999</v>
      </c>
      <c r="V34" s="36"/>
      <c r="W34" s="36">
        <f>+W26+W32</f>
        <v>11241.06366</v>
      </c>
      <c r="X34" s="37">
        <f>IFERROR((U34-W34)/W34,"-")</f>
        <v>0.19103952214429495</v>
      </c>
    </row>
    <row r="35" spans="1:24">
      <c r="A35" s="25"/>
      <c r="B35" s="30"/>
      <c r="D35" s="38"/>
      <c r="E35" s="38"/>
      <c r="F35" s="38"/>
      <c r="I35" s="38"/>
      <c r="J35" s="38"/>
      <c r="K35" s="38"/>
      <c r="N35" s="30"/>
      <c r="P35" s="38"/>
      <c r="Q35" s="38"/>
      <c r="R35" s="38"/>
      <c r="U35" s="38"/>
      <c r="V35" s="38"/>
      <c r="W35" s="38"/>
    </row>
    <row r="36" spans="1:24">
      <c r="A36" s="25"/>
      <c r="B36" s="30" t="s">
        <v>244</v>
      </c>
      <c r="D36" s="34">
        <f>SUMIFS(BW!$G:$G,BW!$F:$F,MD!$D$2,BW!$L:$L,RESUMEN!$B36)/1000</f>
        <v>-18.555109999999999</v>
      </c>
      <c r="F36" s="34">
        <f>SUMIFS(BW!$G:$G,BW!$F:$F,MD!$E$2,BW!$L:$L,RESUMEN!$B36)/1000</f>
        <v>-132.18387999999999</v>
      </c>
      <c r="G36" s="35">
        <f t="shared" ref="G36:G45" si="8">IFERROR((D36-F36)/F36,"-")</f>
        <v>-0.85962652934684625</v>
      </c>
      <c r="I36" s="34">
        <f>SUMIFS(BW!$G:$G,BW!$N:$N,"YTD 2016",BW!$L:$L,RESUMEN!$B36)/1000</f>
        <v>-121.59731000000002</v>
      </c>
      <c r="K36" s="34">
        <f>SUMIFS(BW!$G:$G,BW!$N:$N,"YTD 2015",BW!$L:$L,RESUMEN!$B36)/1000</f>
        <v>-724.01153999999997</v>
      </c>
      <c r="L36" s="35">
        <f t="shared" ref="L36:L45" si="9">IFERROR((I36-K36)/K36,"-")</f>
        <v>-0.83205059134830917</v>
      </c>
      <c r="N36" s="30" t="s">
        <v>823</v>
      </c>
      <c r="P36" s="34">
        <f>SUMIFS(BW!$G:$G,BW!$F:$F,MD!$D$2,BW!$M:$M,RESUMEN!$N36)/1000</f>
        <v>14.180219999999998</v>
      </c>
      <c r="R36" s="34">
        <f>SUMIFS(BW!$G:$G,BW!$F:$F,MD!$E$2,BW!$M:$M,RESUMEN!$N36)/1000</f>
        <v>15.17717</v>
      </c>
      <c r="S36" s="35">
        <f t="shared" ref="S36:S41" si="10">IFERROR((P36-R36)/R36,"-")</f>
        <v>-6.5687476650785476E-2</v>
      </c>
      <c r="U36" s="34">
        <f>SUMIFS(BW!$G:$G,BW!$N:$N,"YTD 2016",BW!$M:$M,RESUMEN!$N36)/1000</f>
        <v>118.31092999999998</v>
      </c>
      <c r="W36" s="34">
        <f>SUMIFS(BW!$G:$G,BW!$N:$N,"YTD 2015",BW!$M:$M,RESUMEN!$N36)/1000</f>
        <v>127.69871000000001</v>
      </c>
      <c r="X36" s="35">
        <f t="shared" ref="X36:X41" si="11">IFERROR((U36-W36)/W36,"-")</f>
        <v>-7.3515073096666522E-2</v>
      </c>
    </row>
    <row r="37" spans="1:24">
      <c r="A37" s="25"/>
      <c r="B37" s="30" t="s">
        <v>783</v>
      </c>
      <c r="D37" s="34">
        <f>SUMIFS(BW!$G:$G,BW!$F:$F,MD!$D$2,BW!$L:$L,RESUMEN!$B37)/1000</f>
        <v>5.05314</v>
      </c>
      <c r="F37" s="34">
        <f>SUMIFS(BW!$G:$G,BW!$F:$F,MD!$E$2,BW!$L:$L,RESUMEN!$B37)/1000</f>
        <v>3.8196599999999998</v>
      </c>
      <c r="G37" s="35">
        <f t="shared" ref="G37" si="12">IFERROR((D37-F37)/F37,"-")</f>
        <v>0.32292926595560867</v>
      </c>
      <c r="I37" s="34">
        <f>SUMIFS(BW!$G:$G,BW!$N:$N,"YTD 2016",BW!$L:$L,RESUMEN!$B37)/1000</f>
        <v>68.430709999999991</v>
      </c>
      <c r="K37" s="34">
        <f>SUMIFS(BW!$G:$G,BW!$N:$N,"YTD 2015",BW!$L:$L,RESUMEN!$B37)/1000</f>
        <v>96.953969999999998</v>
      </c>
      <c r="L37" s="35">
        <f t="shared" ref="L37" si="13">IFERROR((I37-K37)/K37,"-")</f>
        <v>-0.29419383239283559</v>
      </c>
      <c r="N37" s="30" t="s">
        <v>822</v>
      </c>
      <c r="P37" s="34">
        <f>SUMIFS(BW!$G:$G,BW!$F:$F,MD!$D$2,BW!$M:$M,RESUMEN!$N37)/1000</f>
        <v>-2.89134</v>
      </c>
      <c r="R37" s="34">
        <f>SUMIFS(BW!$G:$G,BW!$F:$F,MD!$E$2,BW!$M:$M,RESUMEN!$N37)/1000</f>
        <v>235.81750000000002</v>
      </c>
      <c r="S37" s="35">
        <f t="shared" si="10"/>
        <v>-1.0122609221113785</v>
      </c>
      <c r="U37" s="34">
        <f>SUMIFS(BW!$G:$G,BW!$N:$N,"YTD 2016",BW!$M:$M,RESUMEN!$N37)/1000</f>
        <v>25.981719999999992</v>
      </c>
      <c r="W37" s="34">
        <f>SUMIFS(BW!$G:$G,BW!$N:$N,"YTD 2015",BW!$M:$M,RESUMEN!$N37)/1000</f>
        <v>1203.57034</v>
      </c>
      <c r="X37" s="35">
        <f t="shared" si="11"/>
        <v>-0.9784127947187532</v>
      </c>
    </row>
    <row r="38" spans="1:24">
      <c r="A38" s="25"/>
      <c r="B38" s="30" t="s">
        <v>248</v>
      </c>
      <c r="D38" s="34">
        <f>SUMIFS(BW!$G:$G,BW!$F:$F,MD!$D$2,BW!$L:$L,RESUMEN!$B38)/1000</f>
        <v>76.097160000000002</v>
      </c>
      <c r="F38" s="34">
        <f>SUMIFS(BW!$G:$G,BW!$F:$F,MD!$E$2,BW!$L:$L,RESUMEN!$B38)/1000</f>
        <v>95.989820000000009</v>
      </c>
      <c r="G38" s="35">
        <f t="shared" si="8"/>
        <v>-0.20723718410973169</v>
      </c>
      <c r="I38" s="34">
        <f>SUMIFS(BW!$G:$G,BW!$N:$N,"YTD 2016",BW!$L:$L,RESUMEN!$B38)/1000</f>
        <v>1043.5890300000003</v>
      </c>
      <c r="K38" s="34">
        <f>SUMIFS(BW!$G:$G,BW!$N:$N,"YTD 2015",BW!$L:$L,RESUMEN!$B38)/1000</f>
        <v>2048.02306</v>
      </c>
      <c r="L38" s="35">
        <f t="shared" si="9"/>
        <v>-0.4904407814626851</v>
      </c>
      <c r="N38" s="30" t="s">
        <v>824</v>
      </c>
      <c r="P38" s="34">
        <f>SUMIFS(BW!$G:$G,BW!$F:$F,MD!$D$2,BW!$M:$M,RESUMEN!$N38)/1000</f>
        <v>5.05314</v>
      </c>
      <c r="R38" s="34">
        <f>SUMIFS(BW!$G:$G,BW!$F:$F,MD!$E$2,BW!$M:$M,RESUMEN!$N38)/1000</f>
        <v>3.8196599999999998</v>
      </c>
      <c r="S38" s="35">
        <f t="shared" si="10"/>
        <v>0.32292926595560867</v>
      </c>
      <c r="U38" s="34">
        <f>SUMIFS(BW!$G:$G,BW!$N:$N,"YTD 2016",BW!$M:$M,RESUMEN!$N38)/1000</f>
        <v>68.430709999999991</v>
      </c>
      <c r="W38" s="34">
        <f>SUMIFS(BW!$G:$G,BW!$N:$N,"YTD 2015",BW!$M:$M,RESUMEN!$N38)/1000</f>
        <v>96.953969999999998</v>
      </c>
      <c r="X38" s="35">
        <f t="shared" si="11"/>
        <v>-0.29419383239283559</v>
      </c>
    </row>
    <row r="39" spans="1:24">
      <c r="A39" s="25"/>
      <c r="B39" s="39" t="s">
        <v>46</v>
      </c>
      <c r="C39" s="40"/>
      <c r="D39" s="34">
        <f>+SUM(D36:D38)</f>
        <v>62.595190000000002</v>
      </c>
      <c r="F39" s="34">
        <f>+SUM(F36:F38)</f>
        <v>-32.37439999999998</v>
      </c>
      <c r="G39" s="35">
        <f t="shared" si="8"/>
        <v>-2.9334779949589813</v>
      </c>
      <c r="I39" s="34">
        <f>+SUM(I36:I38)</f>
        <v>990.4224300000003</v>
      </c>
      <c r="K39" s="34">
        <f>+SUM(K36:K38)</f>
        <v>1420.96549</v>
      </c>
      <c r="L39" s="35">
        <f t="shared" si="9"/>
        <v>-0.30299332603777712</v>
      </c>
      <c r="N39" s="30" t="s">
        <v>825</v>
      </c>
      <c r="O39" s="40"/>
      <c r="P39" s="34">
        <f>SUMIFS(BW!$G:$G,BW!$F:$F,MD!$D$2,BW!$M:$M,RESUMEN!$N39)/1000</f>
        <v>76.097160000000002</v>
      </c>
      <c r="R39" s="34">
        <f>SUMIFS(BW!$G:$G,BW!$F:$F,MD!$E$2,BW!$M:$M,RESUMEN!$N39)/1000</f>
        <v>95.989820000000009</v>
      </c>
      <c r="S39" s="35">
        <f t="shared" si="10"/>
        <v>-0.20723718410973169</v>
      </c>
      <c r="U39" s="34">
        <f>SUMIFS(BW!$G:$G,BW!$N:$N,"YTD 2016",BW!$M:$M,RESUMEN!$N39)/1000</f>
        <v>1043.5890300000003</v>
      </c>
      <c r="W39" s="34">
        <f>SUMIFS(BW!$G:$G,BW!$N:$N,"YTD 2015",BW!$M:$M,RESUMEN!$N39)/1000</f>
        <v>2048.02306</v>
      </c>
      <c r="X39" s="35">
        <f t="shared" si="11"/>
        <v>-0.4904407814626851</v>
      </c>
    </row>
    <row r="40" spans="1:24">
      <c r="A40" s="25"/>
      <c r="B40" s="30"/>
      <c r="D40" s="34"/>
      <c r="F40" s="34"/>
      <c r="G40" s="35" t="str">
        <f t="shared" si="8"/>
        <v>-</v>
      </c>
      <c r="I40" s="34"/>
      <c r="K40" s="34"/>
      <c r="L40" s="35" t="str">
        <f t="shared" si="9"/>
        <v>-</v>
      </c>
      <c r="N40" s="30" t="s">
        <v>826</v>
      </c>
      <c r="P40" s="34">
        <f>SUMIFS(BW!$G:$G,BW!$F:$F,MD!$D$2,BW!$M:$M,RESUMEN!$N40)/1000</f>
        <v>-18.555109999999999</v>
      </c>
      <c r="R40" s="34">
        <f>SUMIFS(BW!$G:$G,BW!$F:$F,MD!$E$2,BW!$M:$M,RESUMEN!$N40)/1000</f>
        <v>-132.18387999999999</v>
      </c>
      <c r="S40" s="35">
        <f t="shared" si="10"/>
        <v>-0.85962652934684625</v>
      </c>
      <c r="U40" s="34">
        <f>SUMIFS(BW!$G:$G,BW!$N:$N,"YTD 2016",BW!$M:$M,RESUMEN!$N40)/1000</f>
        <v>-121.59731000000002</v>
      </c>
      <c r="W40" s="34">
        <f>SUMIFS(BW!$G:$G,BW!$N:$N,"YTD 2015",BW!$M:$M,RESUMEN!$N40)/1000</f>
        <v>-724.01153999999997</v>
      </c>
      <c r="X40" s="35">
        <f t="shared" si="11"/>
        <v>-0.83205059134830917</v>
      </c>
    </row>
    <row r="41" spans="1:24">
      <c r="A41" s="25"/>
      <c r="B41" s="30" t="s">
        <v>50</v>
      </c>
      <c r="D41" s="34">
        <f>SUMIFS(BW!$G:$G,BW!$F:$F,MD!$D$2,BW!$L:$L,RESUMEN!$B41)/1000</f>
        <v>14.180219999999998</v>
      </c>
      <c r="F41" s="34">
        <f>SUMIFS(BW!$G:$G,BW!$F:$F,MD!$E$2,BW!$L:$L,RESUMEN!$B41)/1000</f>
        <v>15.17717</v>
      </c>
      <c r="G41" s="35">
        <f t="shared" si="8"/>
        <v>-6.5687476650785476E-2</v>
      </c>
      <c r="I41" s="34">
        <f>SUMIFS(BW!$G:$G,BW!$N:$N,"YTD 2016",BW!$L:$L,RESUMEN!$B41)/1000</f>
        <v>118.31092999999998</v>
      </c>
      <c r="K41" s="34">
        <f>SUMIFS(BW!$G:$G,BW!$N:$N,"YTD 2015",BW!$L:$L,RESUMEN!$B41)/1000</f>
        <v>127.69871000000001</v>
      </c>
      <c r="L41" s="35">
        <f t="shared" si="9"/>
        <v>-7.3515073096666522E-2</v>
      </c>
      <c r="N41" s="30" t="s">
        <v>827</v>
      </c>
      <c r="P41" s="34">
        <f>SUMIFS(BW!$G:$G,BW!$F:$F,MD!$D$2,BW!$M:$M,RESUMEN!$N41)/1000</f>
        <v>26.492149999999999</v>
      </c>
      <c r="R41" s="34">
        <f>SUMIFS(BW!$G:$G,BW!$F:$F,MD!$E$2,BW!$M:$M,RESUMEN!$N41)/1000</f>
        <v>18.061019999999999</v>
      </c>
      <c r="S41" s="35">
        <f t="shared" si="10"/>
        <v>0.46681361296316598</v>
      </c>
      <c r="U41" s="34">
        <f>SUMIFS(BW!$G:$G,BW!$N:$N,"YTD 2016",BW!$M:$M,RESUMEN!$N41)/1000</f>
        <v>174.1617</v>
      </c>
      <c r="W41" s="34">
        <f>SUMIFS(BW!$G:$G,BW!$N:$N,"YTD 2015",BW!$M:$M,RESUMEN!$N41)/1000</f>
        <v>541.24109999999996</v>
      </c>
      <c r="X41" s="35">
        <f t="shared" si="11"/>
        <v>-0.67821789586932701</v>
      </c>
    </row>
    <row r="42" spans="1:24">
      <c r="A42" s="25"/>
      <c r="B42" s="30" t="s">
        <v>84</v>
      </c>
      <c r="D42" s="34">
        <f>SUMIFS(BW!$G:$G,BW!$F:$F,MD!$D$2,BW!$L:$L,RESUMEN!$B42)/1000</f>
        <v>-2.89134</v>
      </c>
      <c r="F42" s="34">
        <f>SUMIFS(BW!$G:$G,BW!$F:$F,MD!$E$2,BW!$L:$L,RESUMEN!$B42)/1000</f>
        <v>235.81750000000002</v>
      </c>
      <c r="G42" s="35">
        <f t="shared" si="8"/>
        <v>-1.0122609221113785</v>
      </c>
      <c r="I42" s="34">
        <f>SUMIFS(BW!$G:$G,BW!$N:$N,"YTD 2016",BW!$L:$L,RESUMEN!$B42)/1000</f>
        <v>25.981719999999992</v>
      </c>
      <c r="K42" s="34">
        <f>SUMIFS(BW!$G:$G,BW!$N:$N,"YTD 2015",BW!$L:$L,RESUMEN!$B42)/1000</f>
        <v>1203.57034</v>
      </c>
      <c r="L42" s="35">
        <f t="shared" si="9"/>
        <v>-0.9784127947187532</v>
      </c>
      <c r="N42" s="30"/>
      <c r="P42" s="34"/>
      <c r="R42" s="34"/>
      <c r="S42" s="35" t="str">
        <f t="shared" ref="S42:S45" si="14">IFERROR((P42-R42)/R42,"-")</f>
        <v>-</v>
      </c>
      <c r="U42" s="34"/>
      <c r="W42" s="34"/>
      <c r="X42" s="35" t="str">
        <f t="shared" ref="X42:X45" si="15">IFERROR((U42-W42)/W42,"-")</f>
        <v>-</v>
      </c>
    </row>
    <row r="43" spans="1:24">
      <c r="A43" s="25"/>
      <c r="B43" s="39" t="s">
        <v>47</v>
      </c>
      <c r="C43" s="40"/>
      <c r="D43" s="34">
        <f>+SUM(D41:D42)</f>
        <v>11.288879999999999</v>
      </c>
      <c r="F43" s="34">
        <f>+SUM(F41:F42)</f>
        <v>250.99467000000001</v>
      </c>
      <c r="G43" s="35">
        <f t="shared" si="8"/>
        <v>-0.9550234273899123</v>
      </c>
      <c r="I43" s="34">
        <f>+SUM(I41:I42)</f>
        <v>144.29264999999998</v>
      </c>
      <c r="K43" s="34">
        <f>+SUM(K41:K42)</f>
        <v>1331.2690499999999</v>
      </c>
      <c r="L43" s="35">
        <f t="shared" si="9"/>
        <v>-0.89161270593648978</v>
      </c>
      <c r="N43" s="30"/>
      <c r="O43" s="40"/>
      <c r="P43" s="34"/>
      <c r="R43" s="34"/>
      <c r="S43" s="35" t="str">
        <f t="shared" si="14"/>
        <v>-</v>
      </c>
      <c r="U43" s="34"/>
      <c r="W43" s="34"/>
      <c r="X43" s="35" t="str">
        <f t="shared" si="15"/>
        <v>-</v>
      </c>
    </row>
    <row r="44" spans="1:24" ht="6.75" customHeight="1">
      <c r="A44" s="25"/>
      <c r="B44" s="30"/>
      <c r="D44" s="34"/>
      <c r="F44" s="34"/>
      <c r="G44" s="35" t="str">
        <f t="shared" si="8"/>
        <v>-</v>
      </c>
      <c r="I44" s="34"/>
      <c r="K44" s="34"/>
      <c r="L44" s="35" t="str">
        <f t="shared" si="9"/>
        <v>-</v>
      </c>
      <c r="N44" s="30"/>
      <c r="P44" s="34"/>
      <c r="R44" s="34"/>
      <c r="S44" s="35" t="str">
        <f t="shared" si="14"/>
        <v>-</v>
      </c>
      <c r="U44" s="34"/>
      <c r="W44" s="34"/>
      <c r="X44" s="35" t="str">
        <f t="shared" si="15"/>
        <v>-</v>
      </c>
    </row>
    <row r="45" spans="1:24">
      <c r="A45" s="25"/>
      <c r="B45" s="39" t="s">
        <v>48</v>
      </c>
      <c r="C45" s="40"/>
      <c r="D45" s="34">
        <f>SUMIFS(BW!$G:$G,BW!$F:$F,MD!$D$2,BW!$L:$L,RESUMEN!$B45)/1000</f>
        <v>26.492149999999999</v>
      </c>
      <c r="F45" s="34">
        <f>SUMIFS(BW!$G:$G,BW!$F:$F,MD!$E$2,BW!$L:$L,RESUMEN!$B45)/1000</f>
        <v>18.061019999999999</v>
      </c>
      <c r="G45" s="35">
        <f t="shared" si="8"/>
        <v>0.46681361296316598</v>
      </c>
      <c r="I45" s="34">
        <f>SUMIFS(BW!$G:$G,BW!$N:$N,"YTD 2016",BW!$L:$L,RESUMEN!$B45)/1000</f>
        <v>174.1617</v>
      </c>
      <c r="K45" s="34">
        <f>SUMIFS(BW!$G:$G,BW!$N:$N,"YTD 2015",BW!$L:$L,RESUMEN!$B45)/1000</f>
        <v>541.24109999999996</v>
      </c>
      <c r="L45" s="35">
        <f t="shared" si="9"/>
        <v>-0.67821789586932701</v>
      </c>
      <c r="N45" s="30"/>
      <c r="O45" s="40"/>
      <c r="P45" s="34"/>
      <c r="R45" s="34"/>
      <c r="S45" s="35" t="str">
        <f t="shared" si="14"/>
        <v>-</v>
      </c>
      <c r="U45" s="34"/>
      <c r="W45" s="34"/>
      <c r="X45" s="35" t="str">
        <f t="shared" si="15"/>
        <v>-</v>
      </c>
    </row>
    <row r="46" spans="1:24" ht="6.75" customHeight="1">
      <c r="A46" s="25"/>
      <c r="B46" s="30"/>
      <c r="D46" s="38"/>
      <c r="E46" s="38"/>
      <c r="F46" s="38"/>
      <c r="I46" s="38"/>
      <c r="J46" s="38"/>
      <c r="K46" s="38"/>
      <c r="N46" s="30"/>
      <c r="P46" s="38"/>
      <c r="Q46" s="38"/>
      <c r="R46" s="38"/>
      <c r="U46" s="38"/>
      <c r="V46" s="38"/>
      <c r="W46" s="38"/>
    </row>
    <row r="47" spans="1:24">
      <c r="A47" s="25"/>
      <c r="B47" s="22" t="s">
        <v>49</v>
      </c>
      <c r="D47" s="36">
        <f>+D39+D43+D45</f>
        <v>100.37622</v>
      </c>
      <c r="E47" s="36"/>
      <c r="F47" s="36">
        <f>+F39+F43+F45</f>
        <v>236.68129000000005</v>
      </c>
      <c r="G47" s="37">
        <f>IFERROR((D47-F47)/F47,"-")</f>
        <v>-0.57590133127971388</v>
      </c>
      <c r="I47" s="36">
        <f>+I39+I43+I45</f>
        <v>1308.8767800000005</v>
      </c>
      <c r="J47" s="36"/>
      <c r="K47" s="36">
        <f>+K39+K43+K45</f>
        <v>3293.4756399999997</v>
      </c>
      <c r="L47" s="37">
        <f>IFERROR((I47-K47)/K47,"-")</f>
        <v>-0.60258495186562222</v>
      </c>
      <c r="N47" s="22" t="s">
        <v>49</v>
      </c>
      <c r="P47" s="36">
        <f>SUM(P36:P41)</f>
        <v>100.37621999999999</v>
      </c>
      <c r="Q47" s="36"/>
      <c r="R47" s="36">
        <f>SUM(R36:R41)</f>
        <v>236.68129000000005</v>
      </c>
      <c r="S47" s="37">
        <f>IFERROR((P47-R47)/R47,"-")</f>
        <v>-0.57590133127971388</v>
      </c>
      <c r="U47" s="36">
        <f>SUM(U36:U41)</f>
        <v>1308.8767800000001</v>
      </c>
      <c r="V47" s="36"/>
      <c r="W47" s="36">
        <f>SUM(W36:W41)</f>
        <v>3293.4756399999997</v>
      </c>
      <c r="X47" s="37">
        <f>IFERROR((U47-W47)/W47,"-")</f>
        <v>-0.60258495186562233</v>
      </c>
    </row>
    <row r="48" spans="1:24" ht="6.75" customHeight="1">
      <c r="A48" s="25"/>
      <c r="B48" s="30"/>
      <c r="D48" s="38"/>
      <c r="E48" s="38"/>
      <c r="F48" s="38"/>
      <c r="I48" s="38"/>
      <c r="J48" s="38"/>
      <c r="K48" s="38"/>
      <c r="N48" s="30"/>
      <c r="P48" s="38"/>
      <c r="Q48" s="38"/>
      <c r="R48" s="38"/>
      <c r="U48" s="38"/>
      <c r="V48" s="38"/>
      <c r="W48" s="38"/>
    </row>
    <row r="49" spans="1:24">
      <c r="A49" s="25"/>
      <c r="B49" s="30" t="s">
        <v>45</v>
      </c>
      <c r="D49" s="34">
        <f>SUMIFS(BW!$G:$G,BW!$F:$F,MD!$D$2,BW!$L:$L,RESUMEN!$B49)/1000</f>
        <v>16.301130000000001</v>
      </c>
      <c r="F49" s="34">
        <f>SUMIFS(BW!$G:$G,BW!$F:$F,MD!$E$2,BW!$L:$L,RESUMEN!$B49)/1000</f>
        <v>17.911249999999999</v>
      </c>
      <c r="G49" s="35">
        <f t="shared" ref="G49:G56" si="16">IFERROR((D49-F49)/F49,"-")</f>
        <v>-8.9894340149347399E-2</v>
      </c>
      <c r="I49" s="34">
        <f>SUMIFS(BW!$G:$G,BW!$N:$N,"YTD 2016",BW!$L:$L,RESUMEN!$B49)/1000</f>
        <v>144.19845000000001</v>
      </c>
      <c r="K49" s="34">
        <f>SUMIFS(BW!$G:$G,BW!$N:$N,"YTD 2015",BW!$L:$L,RESUMEN!$B49)/1000</f>
        <v>187.55520000000001</v>
      </c>
      <c r="L49" s="35">
        <f t="shared" ref="L49:L56" si="17">IFERROR((I49-K49)/K49,"-")</f>
        <v>-0.23116794415724012</v>
      </c>
      <c r="N49" s="30" t="s">
        <v>812</v>
      </c>
      <c r="P49" s="34">
        <f>SUMIFS(BW!$G:$G,BW!$F:$F,MD!$D$2,BW!$M:$M,RESUMEN!$N49)/1000</f>
        <v>172.61010999999999</v>
      </c>
      <c r="R49" s="34">
        <f>SUMIFS(BW!$G:$G,BW!$F:$F,MD!$E$2,BW!$M:$M,RESUMEN!$N49)/1000</f>
        <v>350.48534999999998</v>
      </c>
      <c r="S49" s="35">
        <f t="shared" ref="S49:S54" si="18">IFERROR((P49-R49)/R49,"-")</f>
        <v>-0.50751119839959069</v>
      </c>
      <c r="U49" s="34">
        <f>SUMIFS(BW!$G:$G,BW!$N:$N,"YTD 2016",BW!$M:$M,RESUMEN!$N49)/1000</f>
        <v>2976.2945400000003</v>
      </c>
      <c r="W49" s="34">
        <f>SUMIFS(BW!$G:$G,BW!$N:$N,"YTD 2015",BW!$M:$M,RESUMEN!$N49)/1000</f>
        <v>3119.3683999999998</v>
      </c>
      <c r="X49" s="35">
        <f t="shared" ref="X49:X54" si="19">IFERROR((U49-W49)/W49,"-")</f>
        <v>-4.586629139411668E-2</v>
      </c>
    </row>
    <row r="50" spans="1:24">
      <c r="A50" s="25"/>
      <c r="B50" s="30" t="s">
        <v>51</v>
      </c>
      <c r="D50" s="34">
        <f>SUMIFS(BW!$G:$G,BW!$F:$F,MD!$D$2,BW!$L:$L,RESUMEN!$B50)/1000</f>
        <v>118.06578</v>
      </c>
      <c r="F50" s="34">
        <f>SUMIFS(BW!$G:$G,BW!$F:$F,MD!$E$2,BW!$L:$L,RESUMEN!$B50)/1000</f>
        <v>142.64703999999998</v>
      </c>
      <c r="G50" s="35">
        <f t="shared" si="16"/>
        <v>-0.17232225779097818</v>
      </c>
      <c r="I50" s="34">
        <f>SUMIFS(BW!$G:$G,BW!$N:$N,"YTD 2016",BW!$L:$L,RESUMEN!$B50)/1000</f>
        <v>1573.7040300000001</v>
      </c>
      <c r="K50" s="34">
        <f>SUMIFS(BW!$G:$G,BW!$N:$N,"YTD 2015",BW!$L:$L,RESUMEN!$B50)/1000</f>
        <v>1678.7369499999993</v>
      </c>
      <c r="L50" s="35">
        <f t="shared" si="17"/>
        <v>-6.2566633801680024E-2</v>
      </c>
      <c r="N50" s="30" t="s">
        <v>813</v>
      </c>
      <c r="P50" s="34">
        <f>SUMIFS(BW!$G:$G,BW!$F:$F,MD!$D$2,BW!$M:$M,RESUMEN!$N50)/1000</f>
        <v>76.229740000000007</v>
      </c>
      <c r="R50" s="34">
        <f>SUMIFS(BW!$G:$G,BW!$F:$F,MD!$E$2,BW!$M:$M,RESUMEN!$N50)/1000</f>
        <v>62.384749999999997</v>
      </c>
      <c r="S50" s="35">
        <f t="shared" si="18"/>
        <v>0.22192907721839089</v>
      </c>
      <c r="U50" s="34">
        <f>SUMIFS(BW!$G:$G,BW!$N:$N,"YTD 2016",BW!$M:$M,RESUMEN!$N50)/1000</f>
        <v>1782.516259999999</v>
      </c>
      <c r="W50" s="34">
        <f>SUMIFS(BW!$G:$G,BW!$N:$N,"YTD 2015",BW!$M:$M,RESUMEN!$N50)/1000</f>
        <v>1965.1173999999996</v>
      </c>
      <c r="X50" s="35">
        <f t="shared" si="19"/>
        <v>-9.2921237173921881E-2</v>
      </c>
    </row>
    <row r="51" spans="1:24">
      <c r="A51" s="25"/>
      <c r="B51" s="30" t="s">
        <v>52</v>
      </c>
      <c r="D51" s="34">
        <f>SUMIFS(BW!$G:$G,BW!$F:$F,MD!$D$2,BW!$L:$L,RESUMEN!$B51)/1000</f>
        <v>76.229740000000007</v>
      </c>
      <c r="F51" s="34">
        <f>SUMIFS(BW!$G:$G,BW!$F:$F,MD!$E$2,BW!$L:$L,RESUMEN!$B51)/1000</f>
        <v>62.384749999999997</v>
      </c>
      <c r="G51" s="35">
        <f t="shared" si="16"/>
        <v>0.22192907721839089</v>
      </c>
      <c r="I51" s="34">
        <f>SUMIFS(BW!$G:$G,BW!$N:$N,"YTD 2016",BW!$L:$L,RESUMEN!$B51)/1000</f>
        <v>1782.516259999999</v>
      </c>
      <c r="K51" s="34">
        <f>SUMIFS(BW!$G:$G,BW!$N:$N,"YTD 2015",BW!$L:$L,RESUMEN!$B51)/1000</f>
        <v>1965.1173999999996</v>
      </c>
      <c r="L51" s="35">
        <f t="shared" si="17"/>
        <v>-9.2921237173921881E-2</v>
      </c>
      <c r="N51" s="30" t="s">
        <v>814</v>
      </c>
      <c r="P51" s="34">
        <f>SUMIFS(BW!$G:$G,BW!$F:$F,MD!$D$2,BW!$M:$M,RESUMEN!$N51)/1000</f>
        <v>118.06578</v>
      </c>
      <c r="R51" s="34">
        <f>SUMIFS(BW!$G:$G,BW!$F:$F,MD!$E$2,BW!$M:$M,RESUMEN!$N51)/1000</f>
        <v>142.64703999999998</v>
      </c>
      <c r="S51" s="35">
        <f t="shared" si="18"/>
        <v>-0.17232225779097818</v>
      </c>
      <c r="U51" s="34">
        <f>SUMIFS(BW!$G:$G,BW!$N:$N,"YTD 2016",BW!$M:$M,RESUMEN!$N51)/1000</f>
        <v>1573.7040300000001</v>
      </c>
      <c r="W51" s="34">
        <f>SUMIFS(BW!$G:$G,BW!$N:$N,"YTD 2015",BW!$M:$M,RESUMEN!$N51)/1000</f>
        <v>1678.7369499999993</v>
      </c>
      <c r="X51" s="35">
        <f t="shared" si="19"/>
        <v>-6.2566633801680024E-2</v>
      </c>
    </row>
    <row r="52" spans="1:24">
      <c r="A52" s="25"/>
      <c r="B52" s="30" t="s">
        <v>53</v>
      </c>
      <c r="D52" s="34">
        <f>SUMIFS(BW!$G:$G,BW!$F:$F,MD!$D$2,BW!$L:$L,RESUMEN!$B52)/1000</f>
        <v>172.61010999999999</v>
      </c>
      <c r="F52" s="34">
        <f>SUMIFS(BW!$G:$G,BW!$F:$F,MD!$E$2,BW!$L:$L,RESUMEN!$B52)/1000</f>
        <v>350.48534999999998</v>
      </c>
      <c r="G52" s="35">
        <f t="shared" si="16"/>
        <v>-0.50751119839959069</v>
      </c>
      <c r="I52" s="34">
        <f>SUMIFS(BW!$G:$G,BW!$N:$N,"YTD 2016",BW!$L:$L,RESUMEN!$B52)/1000</f>
        <v>2976.2945400000003</v>
      </c>
      <c r="K52" s="34">
        <f>SUMIFS(BW!$G:$G,BW!$N:$N,"YTD 2015",BW!$L:$L,RESUMEN!$B52)/1000</f>
        <v>3119.3683999999998</v>
      </c>
      <c r="L52" s="35">
        <f t="shared" si="17"/>
        <v>-4.586629139411668E-2</v>
      </c>
      <c r="N52" s="30" t="s">
        <v>815</v>
      </c>
      <c r="P52" s="34">
        <f>SUMIFS(BW!$G:$G,BW!$F:$F,MD!$D$2,BW!$M:$M,RESUMEN!$N52)/1000</f>
        <v>80.199790000000007</v>
      </c>
      <c r="R52" s="34">
        <f>SUMIFS(BW!$G:$G,BW!$F:$F,MD!$E$2,BW!$M:$M,RESUMEN!$N52)/1000</f>
        <v>66.345320000000001</v>
      </c>
      <c r="S52" s="35">
        <f t="shared" si="18"/>
        <v>0.20882362162093734</v>
      </c>
      <c r="U52" s="34">
        <f>SUMIFS(BW!$G:$G,BW!$N:$N,"YTD 2016",BW!$M:$M,RESUMEN!$N52)/1000</f>
        <v>870.56675000000018</v>
      </c>
      <c r="W52" s="34">
        <f>SUMIFS(BW!$G:$G,BW!$N:$N,"YTD 2015",BW!$M:$M,RESUMEN!$N52)/1000</f>
        <v>810.6242699999998</v>
      </c>
      <c r="X52" s="35">
        <f t="shared" si="19"/>
        <v>7.3946071217433948E-2</v>
      </c>
    </row>
    <row r="53" spans="1:24">
      <c r="A53" s="25"/>
      <c r="B53" s="30" t="s">
        <v>33</v>
      </c>
      <c r="D53" s="34">
        <f>SUMIFS(BW!$G:$G,BW!$F:$F,MD!$D$2,BW!$L:$L,RESUMEN!$B53)/1000</f>
        <v>80.199790000000007</v>
      </c>
      <c r="F53" s="34">
        <f>SUMIFS(BW!$G:$G,BW!$F:$F,MD!$E$2,BW!$L:$L,RESUMEN!$B53)/1000</f>
        <v>66.345320000000001</v>
      </c>
      <c r="G53" s="35">
        <f t="shared" si="16"/>
        <v>0.20882362162093734</v>
      </c>
      <c r="I53" s="34">
        <f>SUMIFS(BW!$G:$G,BW!$N:$N,"YTD 2016",BW!$L:$L,RESUMEN!$B53)/1000</f>
        <v>870.56675000000018</v>
      </c>
      <c r="K53" s="34">
        <f>SUMIFS(BW!$G:$G,BW!$N:$N,"YTD 2015",BW!$L:$L,RESUMEN!$B53)/1000</f>
        <v>810.6242699999998</v>
      </c>
      <c r="L53" s="35">
        <f t="shared" si="17"/>
        <v>7.3946071217433948E-2</v>
      </c>
      <c r="N53" s="41" t="s">
        <v>816</v>
      </c>
      <c r="P53" s="34">
        <f>SUMIFS(BW!$G:$G,BW!$F:$F,MD!$D$2,BW!$M:$M,RESUMEN!$N53)/1000</f>
        <v>16.301130000000001</v>
      </c>
      <c r="R53" s="34">
        <f>SUMIFS(BW!$G:$G,BW!$F:$F,MD!$E$2,BW!$M:$M,RESUMEN!$N53)/1000</f>
        <v>17.911249999999999</v>
      </c>
      <c r="S53" s="35">
        <f t="shared" si="18"/>
        <v>-8.9894340149347399E-2</v>
      </c>
      <c r="U53" s="34">
        <f>SUMIFS(BW!$G:$G,BW!$N:$N,"YTD 2016",BW!$M:$M,RESUMEN!$N53)/1000</f>
        <v>144.19845000000001</v>
      </c>
      <c r="W53" s="34">
        <f>SUMIFS(BW!$G:$G,BW!$N:$N,"YTD 2015",BW!$M:$M,RESUMEN!$N53)/1000</f>
        <v>187.55520000000001</v>
      </c>
      <c r="X53" s="35">
        <f t="shared" si="19"/>
        <v>-0.23116794415724012</v>
      </c>
    </row>
    <row r="54" spans="1:24">
      <c r="A54" s="25"/>
      <c r="B54" s="41" t="s">
        <v>76</v>
      </c>
      <c r="D54" s="34">
        <f>SUMIFS(BW!$G:$G,BW!$F:$F,MD!$D$2,BW!$L:$L,RESUMEN!$B54)/1000</f>
        <v>-4.2599999999999999E-3</v>
      </c>
      <c r="F54" s="34">
        <f>SUMIFS(BW!$G:$G,BW!$F:$F,MD!$E$2,BW!$L:$L,RESUMEN!$B54)/1000</f>
        <v>0</v>
      </c>
      <c r="G54" s="35" t="str">
        <f t="shared" si="16"/>
        <v>-</v>
      </c>
      <c r="I54" s="34">
        <f>SUMIFS(BW!$G:$G,BW!$N:$N,"YTD 2016",BW!$L:$L,RESUMEN!$B54)/1000</f>
        <v>-8.5199999999999998E-3</v>
      </c>
      <c r="K54" s="34">
        <f>SUMIFS(BW!$G:$G,BW!$N:$N,"YTD 2015",BW!$L:$L,RESUMEN!$B54)/1000</f>
        <v>0</v>
      </c>
      <c r="L54" s="35" t="str">
        <f t="shared" si="17"/>
        <v>-</v>
      </c>
      <c r="N54" s="30" t="s">
        <v>845</v>
      </c>
      <c r="P54" s="34">
        <f>SUMIFS(BW!$G:$G,BW!$F:$F,MD!$D$2,BW!$M:$M,RESUMEN!$N54)/1000</f>
        <v>-4.2599999999999999E-3</v>
      </c>
      <c r="R54" s="34">
        <f>SUMIFS(BW!$G:$G,BW!$F:$F,MD!$E$2,BW!$M:$M,RESUMEN!$N54)/1000</f>
        <v>0</v>
      </c>
      <c r="S54" s="35" t="str">
        <f t="shared" si="18"/>
        <v>-</v>
      </c>
      <c r="U54" s="34">
        <f>SUMIFS(BW!$G:$G,BW!$N:$N,"YTD 2016",BW!$M:$M,RESUMEN!$N54)/1000</f>
        <v>-8.5199999999999998E-3</v>
      </c>
      <c r="W54" s="34">
        <f>SUMIFS(BW!$G:$G,BW!$N:$N,"YTD 2015",BW!$M:$M,RESUMEN!$N54)/1000</f>
        <v>0</v>
      </c>
      <c r="X54" s="35" t="str">
        <f t="shared" si="19"/>
        <v>-</v>
      </c>
    </row>
    <row r="55" spans="1:24">
      <c r="A55" s="25"/>
      <c r="B55" s="30" t="s">
        <v>31</v>
      </c>
      <c r="D55" s="34">
        <f>SUMIFS(BW!$G:$G,BW!$F:$F,MD!$D$2,BW!$L:$L,RESUMEN!$B55)/1000</f>
        <v>-3.0629999999999998E-2</v>
      </c>
      <c r="F55" s="34">
        <f>SUMIFS(BW!$G:$G,BW!$F:$F,MD!$E$2,BW!$L:$L,RESUMEN!$B55)/1000</f>
        <v>-3.499E-2</v>
      </c>
      <c r="G55" s="35">
        <f t="shared" si="16"/>
        <v>-0.12460703058016584</v>
      </c>
      <c r="I55" s="34">
        <f>SUMIFS(BW!$G:$G,BW!$N:$N,"YTD 2016",BW!$L:$L,RESUMEN!$B55)/1000</f>
        <v>-0.34382000000000007</v>
      </c>
      <c r="K55" s="34">
        <f>SUMIFS(BW!$G:$G,BW!$N:$N,"YTD 2015",BW!$L:$L,RESUMEN!$B55)/1000</f>
        <v>7.6439999999999994E-2</v>
      </c>
      <c r="L55" s="35">
        <f t="shared" si="17"/>
        <v>-5.4979068550497132</v>
      </c>
      <c r="N55" s="30" t="s">
        <v>31</v>
      </c>
      <c r="P55" s="34">
        <f>SUMIFS(BW!$G:$G,BW!$F:$F,MD!$D$2,BW!$M:$M,RESUMEN!$N55)/1000</f>
        <v>-3.0629999999999998E-2</v>
      </c>
      <c r="R55" s="34">
        <f>SUMIFS(BW!$G:$G,BW!$F:$F,MD!$E$2,BW!$M:$M,RESUMEN!$N55)/1000</f>
        <v>-3.499E-2</v>
      </c>
      <c r="S55" s="35">
        <f t="shared" ref="S55" si="20">IFERROR((P55-R55)/R55,"-")</f>
        <v>-0.12460703058016584</v>
      </c>
      <c r="U55" s="34">
        <f>SUMIFS(BW!$G:$G,BW!$N:$N,"YTD 2016",BW!$M:$M,RESUMEN!$N55)/1000</f>
        <v>-0.34382000000000007</v>
      </c>
      <c r="W55" s="34">
        <f>SUMIFS(BW!$G:$G,BW!$N:$N,"YTD 2015",BW!$M:$M,RESUMEN!$N55)/1000</f>
        <v>7.6439999999999994E-2</v>
      </c>
      <c r="X55" s="35">
        <f t="shared" ref="X55" si="21">IFERROR((U55-W55)/W55,"-")</f>
        <v>-5.4979068550497132</v>
      </c>
    </row>
    <row r="56" spans="1:24">
      <c r="A56" s="25"/>
      <c r="B56" s="22" t="s">
        <v>66</v>
      </c>
      <c r="D56" s="36">
        <f>+SUM(D49:D55)</f>
        <v>463.37166000000008</v>
      </c>
      <c r="E56" s="36"/>
      <c r="F56" s="36">
        <f>+SUM(F49:F55)</f>
        <v>639.73871999999994</v>
      </c>
      <c r="G56" s="37">
        <f t="shared" si="16"/>
        <v>-0.27568608009219747</v>
      </c>
      <c r="I56" s="36">
        <f>+SUM(I49:I55)</f>
        <v>7346.9276899999995</v>
      </c>
      <c r="J56" s="36"/>
      <c r="K56" s="36">
        <f>+SUM(K49:K55)</f>
        <v>7761.4786599999979</v>
      </c>
      <c r="L56" s="37">
        <f t="shared" si="17"/>
        <v>-5.3411339276941146E-2</v>
      </c>
      <c r="N56" s="22" t="s">
        <v>66</v>
      </c>
      <c r="P56" s="36">
        <f>+SUM(P49:P55)</f>
        <v>463.37166000000008</v>
      </c>
      <c r="Q56" s="36"/>
      <c r="R56" s="36">
        <f>+SUM(R49:R55)</f>
        <v>639.73871999999994</v>
      </c>
      <c r="S56" s="37">
        <f t="shared" ref="S56" si="22">IFERROR((P56-R56)/R56,"-")</f>
        <v>-0.27568608009219747</v>
      </c>
      <c r="U56" s="36">
        <f>+SUM(U49:U55)</f>
        <v>7346.9276899999986</v>
      </c>
      <c r="V56" s="36"/>
      <c r="W56" s="36">
        <f>+SUM(W49:W55)</f>
        <v>7761.4786599999989</v>
      </c>
      <c r="X56" s="37">
        <f t="shared" ref="X56" si="23">IFERROR((U56-W56)/W56,"-")</f>
        <v>-5.3411339276941375E-2</v>
      </c>
    </row>
    <row r="57" spans="1:24" ht="6.75" customHeight="1">
      <c r="A57" s="25"/>
      <c r="B57" s="30"/>
      <c r="D57" s="38"/>
      <c r="E57" s="38"/>
      <c r="F57" s="38"/>
      <c r="I57" s="38"/>
      <c r="J57" s="38"/>
      <c r="K57" s="38"/>
      <c r="N57" s="30"/>
      <c r="P57" s="38"/>
      <c r="Q57" s="38"/>
      <c r="R57" s="38"/>
      <c r="U57" s="38"/>
      <c r="V57" s="38"/>
      <c r="W57" s="38"/>
    </row>
    <row r="58" spans="1:24">
      <c r="A58" s="25"/>
      <c r="B58" s="30" t="s">
        <v>198</v>
      </c>
      <c r="D58" s="34">
        <f>SUMIFS(BW!$G:$G,BW!$F:$F,MD!$D$2,BW!$L:$L,RESUMEN!$B58)/1000</f>
        <v>104.64913999999999</v>
      </c>
      <c r="F58" s="34">
        <f>SUMIFS(BW!$G:$G,BW!$F:$F,MD!$E$2,BW!$L:$L,RESUMEN!$B58)/1000</f>
        <v>49.311680000000003</v>
      </c>
      <c r="G58" s="35">
        <f>IFERROR((D58-F58)/F58,"-")</f>
        <v>1.1221978241260484</v>
      </c>
      <c r="I58" s="34">
        <f>SUMIFS(BW!$G:$G,BW!$N:$N,"YTD 2016",BW!$L:$L,RESUMEN!$B58)/1000</f>
        <v>550.42635999999993</v>
      </c>
      <c r="K58" s="34">
        <f>SUMIFS(BW!$G:$G,BW!$N:$N,"YTD 2015",BW!$L:$L,RESUMEN!$B58)/1000</f>
        <v>551.7493300000001</v>
      </c>
      <c r="L58" s="35">
        <f>IFERROR((I58-K58)/K58,"-")</f>
        <v>-2.3977736411572412E-3</v>
      </c>
      <c r="N58" s="30" t="s">
        <v>788</v>
      </c>
      <c r="P58" s="34">
        <f>SUMIFS(BW!$G:$G,BW!$F:$F,MD!$D$2,BW!$M:$M,RESUMEN!$N58)/1000</f>
        <v>104.76445999999999</v>
      </c>
      <c r="R58" s="34">
        <f>SUMIFS(BW!$G:$G,BW!$F:$F,MD!$E$2,BW!$M:$M,RESUMEN!$N58)/1000</f>
        <v>49.904019999999996</v>
      </c>
      <c r="S58" s="35">
        <f t="shared" ref="S58" si="24">IFERROR((P58-R58)/R58,"-")</f>
        <v>1.0993190528538581</v>
      </c>
      <c r="U58" s="34">
        <f>SUMIFS(BW!$G:$G,BW!$N:$N,"YTD 2016",BW!$M:$M,RESUMEN!$N58)/1000</f>
        <v>550.90729999999996</v>
      </c>
      <c r="W58" s="34">
        <f>SUMIFS(BW!$G:$G,BW!$N:$N,"YTD 2015",BW!$M:$M,RESUMEN!$N58)/1000</f>
        <v>553.14494999999999</v>
      </c>
      <c r="X58" s="35">
        <f t="shared" ref="X58" si="25">IFERROR((U58-W58)/W58,"-")</f>
        <v>-4.0453230206657954E-3</v>
      </c>
    </row>
    <row r="59" spans="1:24">
      <c r="A59" s="25"/>
      <c r="B59" s="30" t="s">
        <v>360</v>
      </c>
      <c r="D59" s="34">
        <f>SUMIFS(BW!$G:$G,BW!$F:$F,MD!$D$2,BW!$L:$L,RESUMEN!$B59)/1000</f>
        <v>0.11531999999999999</v>
      </c>
      <c r="F59" s="34">
        <f>SUMIFS(BW!$G:$G,BW!$F:$F,MD!$E$2,BW!$L:$L,RESUMEN!$B59)/1000</f>
        <v>0.59233999999999998</v>
      </c>
      <c r="G59" s="35"/>
      <c r="I59" s="34">
        <f>SUMIFS(BW!$G:$G,BW!$N:$N,"YTD 2016",BW!$L:$L,RESUMEN!$B59)/1000</f>
        <v>0.48093999999999998</v>
      </c>
      <c r="K59" s="34">
        <f>SUMIFS(BW!$G:$G,BW!$N:$N,"YTD 2015",BW!$L:$L,RESUMEN!$B59)/1000</f>
        <v>1.3956200000000001</v>
      </c>
      <c r="L59" s="35"/>
      <c r="N59" s="30"/>
      <c r="P59" s="34"/>
      <c r="R59" s="34"/>
      <c r="S59" s="35"/>
      <c r="U59" s="34"/>
      <c r="W59" s="34"/>
      <c r="X59" s="35"/>
    </row>
    <row r="60" spans="1:24">
      <c r="A60" s="25"/>
      <c r="B60" s="22" t="s">
        <v>472</v>
      </c>
      <c r="D60" s="36">
        <f>+D58+D59</f>
        <v>104.76445999999999</v>
      </c>
      <c r="E60" s="36"/>
      <c r="F60" s="36">
        <f>+F58+F59</f>
        <v>49.904020000000003</v>
      </c>
      <c r="G60" s="37">
        <f>IFERROR((D60-F60)/F60,"-")</f>
        <v>1.0993190528538579</v>
      </c>
      <c r="I60" s="36">
        <f>+I58+I59</f>
        <v>550.90729999999996</v>
      </c>
      <c r="J60" s="36"/>
      <c r="K60" s="36">
        <f>+K58+K59</f>
        <v>553.14495000000011</v>
      </c>
      <c r="L60" s="37">
        <f>IFERROR((I60-K60)/K60,"-")</f>
        <v>-4.0453230206660001E-3</v>
      </c>
      <c r="N60" s="22" t="s">
        <v>472</v>
      </c>
      <c r="P60" s="36">
        <f>+P58+P59</f>
        <v>104.76445999999999</v>
      </c>
      <c r="Q60" s="36"/>
      <c r="R60" s="36">
        <f>+R58+R59</f>
        <v>49.904019999999996</v>
      </c>
      <c r="S60" s="37">
        <f>IFERROR((P60-R60)/R60,"-")</f>
        <v>1.0993190528538581</v>
      </c>
      <c r="U60" s="36">
        <f>+U58+U59</f>
        <v>550.90729999999996</v>
      </c>
      <c r="V60" s="36"/>
      <c r="W60" s="36">
        <f>+W58+W59</f>
        <v>553.14494999999999</v>
      </c>
      <c r="X60" s="37">
        <f>IFERROR((U60-W60)/W60,"-")</f>
        <v>-4.0453230206657954E-3</v>
      </c>
    </row>
    <row r="61" spans="1:24">
      <c r="A61" s="25"/>
      <c r="B61" s="30"/>
      <c r="D61" s="38"/>
      <c r="E61" s="38"/>
      <c r="F61" s="38"/>
      <c r="I61" s="38"/>
      <c r="J61" s="38"/>
      <c r="K61" s="38"/>
      <c r="N61" s="30" t="s">
        <v>810</v>
      </c>
      <c r="P61" s="34">
        <f>SUMIFS(BW!$G:$G,BW!$F:$F,MD!$D$2,BW!$M:$M,RESUMEN!$N61)/1000</f>
        <v>47.739370000000001</v>
      </c>
      <c r="R61" s="34">
        <f>SUMIFS(BW!$G:$G,BW!$F:$F,MD!$E$2,BW!$M:$M,RESUMEN!$N61)/1000</f>
        <v>60.817250000000001</v>
      </c>
      <c r="S61" s="35">
        <f t="shared" ref="S61:S65" si="26">IFERROR((P61-R61)/R61,"-")</f>
        <v>-0.21503570121963753</v>
      </c>
      <c r="U61" s="34">
        <f>SUMIFS(BW!$G:$G,BW!$N:$N,"YTD 2016",BW!$M:$M,RESUMEN!$N61)/1000</f>
        <v>412.76006999999993</v>
      </c>
      <c r="W61" s="34">
        <f>SUMIFS(BW!$G:$G,BW!$N:$N,"YTD 2015",BW!$M:$M,RESUMEN!$N61)/1000</f>
        <v>545.56574999999998</v>
      </c>
      <c r="X61" s="35">
        <f t="shared" ref="X61:X65" si="27">IFERROR((U61-W61)/W61,"-")</f>
        <v>-0.24342745122838091</v>
      </c>
    </row>
    <row r="62" spans="1:24">
      <c r="A62" s="25"/>
      <c r="B62" s="30" t="s">
        <v>74</v>
      </c>
      <c r="D62" s="34">
        <f>SUMIFS(BW!$G:$G,BW!$F:$F,MD!$D$2,BW!$L:$L,RESUMEN!$B62)/1000</f>
        <v>283.65189000000004</v>
      </c>
      <c r="F62" s="34">
        <f>SUMIFS(BW!$G:$G,BW!$F:$F,MD!$E$2,BW!$L:$L,RESUMEN!$B62)/1000</f>
        <v>85.819240000000008</v>
      </c>
      <c r="G62" s="35">
        <f>IFERROR((D62-F62)/F62,"-")</f>
        <v>2.3052249122690904</v>
      </c>
      <c r="I62" s="34">
        <f>SUMIFS(BW!$G:$G,BW!$N:$N,"YTD 2016",BW!$L:$L,RESUMEN!$B62)/1000</f>
        <v>1588.6091099999999</v>
      </c>
      <c r="K62" s="34">
        <f>SUMIFS(BW!$G:$G,BW!$N:$N,"YTD 2015",BW!$L:$L,RESUMEN!$B62)/1000</f>
        <v>1671.6552199999999</v>
      </c>
      <c r="L62" s="35">
        <f>IFERROR((I62-K62)/K62,"-")</f>
        <v>-4.967897028431497E-2</v>
      </c>
      <c r="N62" s="30" t="s">
        <v>806</v>
      </c>
      <c r="P62" s="34">
        <f>SUMIFS(BW!$G:$G,BW!$F:$F,MD!$D$2,BW!$M:$M,RESUMEN!$N62)/1000</f>
        <v>283.65189000000004</v>
      </c>
      <c r="R62" s="34">
        <f>SUMIFS(BW!$G:$G,BW!$F:$F,MD!$E$2,BW!$M:$M,RESUMEN!$N62)/1000</f>
        <v>85.909930000000003</v>
      </c>
      <c r="S62" s="35">
        <f t="shared" si="26"/>
        <v>2.3017357830462677</v>
      </c>
      <c r="U62" s="34">
        <f>SUMIFS(BW!$G:$G,BW!$N:$N,"YTD 2016",BW!$M:$M,RESUMEN!$N62)/1000</f>
        <v>1588.6091099999999</v>
      </c>
      <c r="W62" s="34">
        <f>SUMIFS(BW!$G:$G,BW!$N:$N,"YTD 2015",BW!$M:$M,RESUMEN!$N62)/1000</f>
        <v>1678.4311699999996</v>
      </c>
      <c r="X62" s="35">
        <f t="shared" si="27"/>
        <v>-5.351548613101588E-2</v>
      </c>
    </row>
    <row r="63" spans="1:24">
      <c r="A63" s="25"/>
      <c r="B63" s="30" t="s">
        <v>75</v>
      </c>
      <c r="D63" s="34">
        <f>SUMIFS(BW!$G:$G,BW!$F:$F,MD!$D$2,BW!$L:$L,RESUMEN!$B63)/1000</f>
        <v>83.038629999999998</v>
      </c>
      <c r="F63" s="34">
        <f>SUMIFS(BW!$G:$G,BW!$F:$F,MD!$E$2,BW!$L:$L,RESUMEN!$B63)/1000</f>
        <v>89.516829999999999</v>
      </c>
      <c r="G63" s="35">
        <f>IFERROR((D63-F63)/F63,"-")</f>
        <v>-7.2368514389975616E-2</v>
      </c>
      <c r="I63" s="34">
        <f>SUMIFS(BW!$G:$G,BW!$N:$N,"YTD 2016",BW!$L:$L,RESUMEN!$B63)/1000</f>
        <v>585.41171000000008</v>
      </c>
      <c r="K63" s="34">
        <f>SUMIFS(BW!$G:$G,BW!$N:$N,"YTD 2015",BW!$L:$L,RESUMEN!$B63)/1000</f>
        <v>889.67390999999986</v>
      </c>
      <c r="L63" s="35">
        <f>IFERROR((I63-K63)/K63,"-")</f>
        <v>-0.34199294435868061</v>
      </c>
      <c r="N63" s="30" t="s">
        <v>807</v>
      </c>
      <c r="P63" s="34">
        <f>SUMIFS(BW!$G:$G,BW!$F:$F,MD!$D$2,BW!$M:$M,RESUMEN!$N63)/1000</f>
        <v>25.766080000000002</v>
      </c>
      <c r="R63" s="34">
        <f>SUMIFS(BW!$G:$G,BW!$F:$F,MD!$E$2,BW!$M:$M,RESUMEN!$N63)/1000</f>
        <v>33.97439</v>
      </c>
      <c r="S63" s="35">
        <f t="shared" si="26"/>
        <v>-0.24160286615889195</v>
      </c>
      <c r="U63" s="34">
        <f>SUMIFS(BW!$G:$G,BW!$N:$N,"YTD 2016",BW!$M:$M,RESUMEN!$N63)/1000</f>
        <v>166.84866999999997</v>
      </c>
      <c r="W63" s="34">
        <f>SUMIFS(BW!$G:$G,BW!$N:$N,"YTD 2015",BW!$M:$M,RESUMEN!$N63)/1000</f>
        <v>319.69302000000005</v>
      </c>
      <c r="X63" s="35">
        <f t="shared" si="27"/>
        <v>-0.47809723840701951</v>
      </c>
    </row>
    <row r="64" spans="1:24">
      <c r="A64" s="25"/>
      <c r="B64" s="30" t="s">
        <v>79</v>
      </c>
      <c r="D64" s="34">
        <f>SUMIFS(BW!$G:$G,BW!$F:$F,MD!$D$2,BW!$L:$L,RESUMEN!$B64)/1000</f>
        <v>51.059190000000001</v>
      </c>
      <c r="F64" s="34">
        <f>SUMIFS(BW!$G:$G,BW!$F:$F,MD!$E$2,BW!$L:$L,RESUMEN!$B64)/1000</f>
        <v>65.193770000000001</v>
      </c>
      <c r="G64" s="35">
        <f>IFERROR((D64-F64)/F64,"-")</f>
        <v>-0.21680875335173896</v>
      </c>
      <c r="I64" s="34">
        <f>SUMIFS(BW!$G:$G,BW!$N:$N,"YTD 2016",BW!$L:$L,RESUMEN!$B64)/1000</f>
        <v>468.85191000000003</v>
      </c>
      <c r="K64" s="34">
        <f>SUMIFS(BW!$G:$G,BW!$N:$N,"YTD 2015",BW!$L:$L,RESUMEN!$B64)/1000</f>
        <v>596.92646999999999</v>
      </c>
      <c r="L64" s="35">
        <f>IFERROR((I64-K64)/K64,"-")</f>
        <v>-0.21455667730734065</v>
      </c>
      <c r="N64" s="30" t="s">
        <v>809</v>
      </c>
      <c r="P64" s="34">
        <f>SUMIFS(BW!$G:$G,BW!$F:$F,MD!$D$2,BW!$M:$M,RESUMEN!$N64)/1000</f>
        <v>3.31982</v>
      </c>
      <c r="R64" s="34">
        <f>SUMIFS(BW!$G:$G,BW!$F:$F,MD!$E$2,BW!$M:$M,RESUMEN!$N64)/1000</f>
        <v>4.3765200000000002</v>
      </c>
      <c r="S64" s="35">
        <f t="shared" si="26"/>
        <v>-0.24144754279655986</v>
      </c>
      <c r="U64" s="34">
        <f>SUMIFS(BW!$G:$G,BW!$N:$N,"YTD 2016",BW!$M:$M,RESUMEN!$N64)/1000</f>
        <v>56.091840000000005</v>
      </c>
      <c r="W64" s="34">
        <f>SUMIFS(BW!$G:$G,BW!$N:$N,"YTD 2015",BW!$M:$M,RESUMEN!$N64)/1000</f>
        <v>51.360720000000001</v>
      </c>
      <c r="X64" s="35">
        <f t="shared" si="27"/>
        <v>9.2115531090685723E-2</v>
      </c>
    </row>
    <row r="65" spans="1:24">
      <c r="A65" s="25"/>
      <c r="B65" s="30" t="s">
        <v>210</v>
      </c>
      <c r="D65" s="34">
        <f>SUMIFS(BW!$G:$G,BW!$F:$F,MD!$D$2,BW!$L:$L,RESUMEN!$B65)/1000</f>
        <v>0</v>
      </c>
      <c r="F65" s="34">
        <f>SUMIFS(BW!$G:$G,BW!$F:$F,MD!$E$2,BW!$L:$L,RESUMEN!$B65)/1000</f>
        <v>9.0689999999999993E-2</v>
      </c>
      <c r="G65" s="35">
        <f>IFERROR((D65-F65)/F65,"-")</f>
        <v>-1</v>
      </c>
      <c r="I65" s="34">
        <f>SUMIFS(BW!$G:$G,BW!$N:$N,"YTD 2016",BW!$L:$L,RESUMEN!$B65)/1000</f>
        <v>0</v>
      </c>
      <c r="K65" s="34">
        <f>SUMIFS(BW!$G:$G,BW!$N:$N,"YTD 2015",BW!$L:$L,RESUMEN!$B65)/1000</f>
        <v>6.7759499999999999</v>
      </c>
      <c r="L65" s="35">
        <f>IFERROR((I65-K65)/K65,"-")</f>
        <v>-1</v>
      </c>
      <c r="N65" s="30" t="s">
        <v>808</v>
      </c>
      <c r="P65" s="34">
        <f>SUMIFS(BW!$G:$G,BW!$F:$F,MD!$D$2,BW!$M:$M,RESUMEN!$N65)/1000</f>
        <v>57.272550000000003</v>
      </c>
      <c r="R65" s="34">
        <f>SUMIFS(BW!$G:$G,BW!$F:$F,MD!$E$2,BW!$M:$M,RESUMEN!$N65)/1000</f>
        <v>55.542439999999999</v>
      </c>
      <c r="S65" s="35">
        <f t="shared" si="26"/>
        <v>3.114933373470815E-2</v>
      </c>
      <c r="U65" s="34">
        <f>SUMIFS(BW!$G:$G,BW!$N:$N,"YTD 2016",BW!$M:$M,RESUMEN!$N65)/1000</f>
        <v>418.56304000000006</v>
      </c>
      <c r="W65" s="34">
        <f>SUMIFS(BW!$G:$G,BW!$N:$N,"YTD 2015",BW!$M:$M,RESUMEN!$N65)/1000</f>
        <v>569.98089000000004</v>
      </c>
      <c r="X65" s="35">
        <f t="shared" si="27"/>
        <v>-0.26565425728571351</v>
      </c>
    </row>
    <row r="66" spans="1:24">
      <c r="A66" s="25"/>
      <c r="B66" s="22" t="s">
        <v>73</v>
      </c>
      <c r="D66" s="36">
        <f>+SUM(D62:D65)</f>
        <v>417.74971000000005</v>
      </c>
      <c r="E66" s="36"/>
      <c r="F66" s="36">
        <f>+SUM(F62:F65)</f>
        <v>240.62053</v>
      </c>
      <c r="G66" s="37">
        <f>IFERROR((D66-F66)/F66,"-")</f>
        <v>0.73613494243404765</v>
      </c>
      <c r="I66" s="36">
        <f>+SUM(I62:I65)</f>
        <v>2642.8727299999996</v>
      </c>
      <c r="J66" s="36"/>
      <c r="K66" s="36">
        <f>+SUM(K62:K65)</f>
        <v>3165.0315499999997</v>
      </c>
      <c r="L66" s="37">
        <f>IFERROR((I66-K66)/K66,"-")</f>
        <v>-0.16497744548549609</v>
      </c>
      <c r="N66" s="22" t="s">
        <v>73</v>
      </c>
      <c r="P66" s="36">
        <f>+SUM(P61:P65)</f>
        <v>417.74971000000005</v>
      </c>
      <c r="Q66" s="36"/>
      <c r="R66" s="36">
        <f>+SUM(R61:R65)</f>
        <v>240.62053</v>
      </c>
      <c r="S66" s="37">
        <f>IFERROR((P66-R66)/R66,"-")</f>
        <v>0.73613494243404765</v>
      </c>
      <c r="U66" s="36">
        <f>+SUM(U61:U65)</f>
        <v>2642.8727299999996</v>
      </c>
      <c r="V66" s="36"/>
      <c r="W66" s="36">
        <f>+SUM(W61:W65)</f>
        <v>3165.0315499999997</v>
      </c>
      <c r="X66" s="37">
        <f>IFERROR((U66-W66)/W66,"-")</f>
        <v>-0.16497744548549609</v>
      </c>
    </row>
    <row r="67" spans="1:24" ht="6.75" customHeight="1">
      <c r="A67" s="25"/>
      <c r="B67" s="30"/>
      <c r="D67" s="38"/>
      <c r="E67" s="38"/>
      <c r="F67" s="38"/>
      <c r="I67" s="38"/>
      <c r="J67" s="38"/>
      <c r="K67" s="38"/>
      <c r="N67" s="30"/>
      <c r="P67" s="38"/>
      <c r="Q67" s="38"/>
      <c r="R67" s="38"/>
      <c r="U67" s="38"/>
      <c r="V67" s="38"/>
      <c r="W67" s="38"/>
    </row>
    <row r="68" spans="1:24">
      <c r="A68" s="25"/>
      <c r="B68" s="30" t="s">
        <v>112</v>
      </c>
      <c r="D68" s="34">
        <f>SUMIFS(BW!$G:$G,BW!$F:$F,MD!$D$2,BW!$L:$L,RESUMEN!$B68)/1000</f>
        <v>-15.413080000000001</v>
      </c>
      <c r="F68" s="34">
        <f>SUMIFS(BW!$G:$G,BW!$F:$F,MD!$E$2,BW!$L:$L,RESUMEN!$B68)/1000</f>
        <v>0</v>
      </c>
      <c r="G68" s="35" t="str">
        <f>IFERROR((D68-F68)/F68,"-")</f>
        <v>-</v>
      </c>
      <c r="I68" s="34">
        <f>SUMIFS(BW!$G:$G,BW!$N:$N,"YTD 2016",BW!$L:$L,RESUMEN!$B68)/1000</f>
        <v>200.62047999999993</v>
      </c>
      <c r="K68" s="34">
        <f>SUMIFS(BW!$G:$G,BW!$N:$N,"YTD 2015",BW!$L:$L,RESUMEN!$B68)/1000</f>
        <v>0</v>
      </c>
      <c r="L68" s="35" t="str">
        <f>IFERROR((I68-K68)/K68,"-")</f>
        <v>-</v>
      </c>
      <c r="N68" s="30" t="s">
        <v>835</v>
      </c>
      <c r="P68" s="34">
        <f>SUMIFS(BW!$G:$G,BW!$F:$F,MD!$D$2,BW!$M:$M,RESUMEN!$N68)/1000</f>
        <v>-15.52694</v>
      </c>
      <c r="R68" s="34">
        <f>SUMIFS(BW!$G:$G,BW!$F:$F,MD!$E$2,BW!$M:$M,RESUMEN!$N68)/1000</f>
        <v>0</v>
      </c>
      <c r="S68" s="35" t="str">
        <f t="shared" ref="S68:S69" si="28">IFERROR((P68-R68)/R68,"-")</f>
        <v>-</v>
      </c>
      <c r="U68" s="34">
        <f>SUMIFS(BW!$G:$G,BW!$N:$N,"YTD 2016",BW!$M:$M,RESUMEN!$N68)/1000</f>
        <v>207.71142999999995</v>
      </c>
      <c r="W68" s="34">
        <f>SUMIFS(BW!$G:$G,BW!$N:$N,"YTD 2015",BW!$M:$M,RESUMEN!$N68)/1000</f>
        <v>0</v>
      </c>
      <c r="X68" s="35" t="str">
        <f t="shared" ref="X68:X69" si="29">IFERROR((U68-W68)/W68,"-")</f>
        <v>-</v>
      </c>
    </row>
    <row r="69" spans="1:24">
      <c r="A69" s="25"/>
      <c r="B69" s="30" t="s">
        <v>113</v>
      </c>
      <c r="D69" s="34">
        <f>SUMIFS(BW!$G:$G,BW!$F:$F,MD!$D$2,BW!$L:$L,RESUMEN!$B69)/1000</f>
        <v>-0.11386</v>
      </c>
      <c r="F69" s="34">
        <f>SUMIFS(BW!$G:$G,BW!$F:$F,MD!$E$2,BW!$L:$L,RESUMEN!$B69)/1000</f>
        <v>0</v>
      </c>
      <c r="G69" s="35" t="str">
        <f>IFERROR((D69-F69)/F69,"-")</f>
        <v>-</v>
      </c>
      <c r="I69" s="34">
        <f>SUMIFS(BW!$G:$G,BW!$N:$N,"YTD 2016",BW!$L:$L,RESUMEN!$B69)/1000</f>
        <v>7.0909499999999985</v>
      </c>
      <c r="K69" s="34">
        <f>SUMIFS(BW!$G:$G,BW!$N:$N,"YTD 2015",BW!$L:$L,RESUMEN!$B69)/1000</f>
        <v>0</v>
      </c>
      <c r="L69" s="35" t="str">
        <f>IFERROR((I69-K69)/K69,"-")</f>
        <v>-</v>
      </c>
      <c r="N69" s="30" t="s">
        <v>836</v>
      </c>
      <c r="P69" s="34">
        <f>SUMIFS(BW!$G:$G,BW!$F:$F,MD!$D$2,BW!$M:$M,RESUMEN!$N69)/1000</f>
        <v>413.83972999999997</v>
      </c>
      <c r="R69" s="34">
        <f>SUMIFS(BW!$G:$G,BW!$F:$F,MD!$E$2,BW!$M:$M,RESUMEN!$N69)/1000</f>
        <v>565.98003000000006</v>
      </c>
      <c r="S69" s="35">
        <f t="shared" si="28"/>
        <v>-0.26880860089710246</v>
      </c>
      <c r="U69" s="34">
        <f>SUMIFS(BW!$G:$G,BW!$N:$N,"YTD 2016",BW!$M:$M,RESUMEN!$N69)/1000</f>
        <v>4810.825890000001</v>
      </c>
      <c r="W69" s="34">
        <f>SUMIFS(BW!$G:$G,BW!$N:$N,"YTD 2015",BW!$M:$M,RESUMEN!$N69)/1000</f>
        <v>3742.6815099999994</v>
      </c>
      <c r="X69" s="35">
        <f t="shared" si="29"/>
        <v>0.28539547838790102</v>
      </c>
    </row>
    <row r="70" spans="1:24">
      <c r="A70" s="25"/>
      <c r="B70" s="30" t="s">
        <v>299</v>
      </c>
      <c r="D70" s="34">
        <f>SUMIFS(BW!$G:$G,BW!$F:$F,MD!$D$2,BW!$L:$L,RESUMEN!$B70)/1000</f>
        <v>408.74631000000005</v>
      </c>
      <c r="F70" s="34">
        <f>SUMIFS(BW!$G:$G,BW!$F:$F,MD!$E$2,BW!$L:$L,RESUMEN!$B70)/1000</f>
        <v>558.91608000000008</v>
      </c>
      <c r="G70" s="35">
        <f>IFERROR((D70-F70)/F70,"-")</f>
        <v>-0.26868035358725051</v>
      </c>
      <c r="I70" s="34">
        <f>SUMIFS(BW!$G:$G,BW!$N:$N,"YTD 2016",BW!$L:$L,RESUMEN!$B70)/1000</f>
        <v>4731.6839600000003</v>
      </c>
      <c r="K70" s="34">
        <f>SUMIFS(BW!$G:$G,BW!$N:$N,"YTD 2015",BW!$L:$L,RESUMEN!$B70)/1000</f>
        <v>3674.6663999999996</v>
      </c>
      <c r="L70" s="35">
        <f>IFERROR((I70-K70)/K70,"-")</f>
        <v>0.28764993742016987</v>
      </c>
      <c r="N70" s="30"/>
      <c r="P70" s="34"/>
      <c r="R70" s="34"/>
      <c r="S70" s="35" t="str">
        <f>IFERROR((P70-R70)/R70,"-")</f>
        <v>-</v>
      </c>
      <c r="U70" s="34"/>
      <c r="W70" s="34"/>
      <c r="X70" s="35" t="str">
        <f>IFERROR((U70-W70)/W70,"-")</f>
        <v>-</v>
      </c>
    </row>
    <row r="71" spans="1:24">
      <c r="A71" s="25"/>
      <c r="B71" s="42" t="s">
        <v>303</v>
      </c>
      <c r="D71" s="34">
        <f>SUMIFS(BW!$G:$G,BW!$F:$F,MD!$D$2,BW!$L:$L,RESUMEN!$B71)/1000</f>
        <v>5.0934200000000001</v>
      </c>
      <c r="F71" s="34">
        <f>SUMIFS(BW!$G:$G,BW!$F:$F,MD!$E$2,BW!$L:$L,RESUMEN!$B71)/1000</f>
        <v>7.0639500000000002</v>
      </c>
      <c r="G71" s="35">
        <f>IFERROR((D71-F71)/F71,"-")</f>
        <v>-0.27895582499876131</v>
      </c>
      <c r="I71" s="34">
        <f>SUMIFS(BW!$G:$G,BW!$N:$N,"YTD 2016",BW!$L:$L,RESUMEN!$B71)/1000</f>
        <v>79.141929999999988</v>
      </c>
      <c r="K71" s="34">
        <f>SUMIFS(BW!$G:$G,BW!$N:$N,"YTD 2015",BW!$L:$L,RESUMEN!$B71)/1000</f>
        <v>68.015110000000007</v>
      </c>
      <c r="L71" s="35">
        <f>IFERROR((I71-K71)/K71,"-")</f>
        <v>0.16359335447667409</v>
      </c>
      <c r="N71" s="42"/>
      <c r="P71" s="34"/>
      <c r="R71" s="34"/>
      <c r="S71" s="35" t="str">
        <f>IFERROR((P71-R71)/R71,"-")</f>
        <v>-</v>
      </c>
      <c r="U71" s="34"/>
      <c r="W71" s="34"/>
      <c r="X71" s="35" t="str">
        <f>IFERROR((U71-W71)/W71,"-")</f>
        <v>-</v>
      </c>
    </row>
    <row r="72" spans="1:24">
      <c r="A72" s="25"/>
      <c r="B72" s="22" t="s">
        <v>94</v>
      </c>
      <c r="D72" s="36">
        <f>+SUM(D68:D71)</f>
        <v>398.31279000000001</v>
      </c>
      <c r="E72" s="36"/>
      <c r="F72" s="36">
        <f>+SUM(F68:F71)</f>
        <v>565.98003000000006</v>
      </c>
      <c r="G72" s="37">
        <f>IFERROR((D72-F72)/F72,"-")</f>
        <v>-0.29624232501630848</v>
      </c>
      <c r="I72" s="36">
        <f>+SUM(I68:I71)</f>
        <v>5018.5373200000004</v>
      </c>
      <c r="J72" s="36"/>
      <c r="K72" s="36">
        <f>+SUM(K68:K71)</f>
        <v>3742.6815099999994</v>
      </c>
      <c r="L72" s="37">
        <f>IFERROR((I72-K72)/K72,"-")</f>
        <v>0.34089350285111519</v>
      </c>
      <c r="N72" s="22" t="s">
        <v>94</v>
      </c>
      <c r="P72" s="36">
        <f>+SUM(P68:P71)</f>
        <v>398.31278999999995</v>
      </c>
      <c r="Q72" s="36"/>
      <c r="R72" s="36">
        <f>+SUM(R68:R71)</f>
        <v>565.98003000000006</v>
      </c>
      <c r="S72" s="37">
        <f>IFERROR((P72-R72)/R72,"-")</f>
        <v>-0.29624232501630859</v>
      </c>
      <c r="U72" s="36">
        <f>+SUM(U68:U71)</f>
        <v>5018.5373200000013</v>
      </c>
      <c r="V72" s="36"/>
      <c r="W72" s="36">
        <f>+SUM(W68:W71)</f>
        <v>3742.6815099999994</v>
      </c>
      <c r="X72" s="37">
        <f>IFERROR((U72-W72)/W72,"-")</f>
        <v>0.34089350285111542</v>
      </c>
    </row>
    <row r="73" spans="1:24" ht="6.75" customHeight="1">
      <c r="A73" s="25"/>
      <c r="B73" s="30"/>
      <c r="D73" s="38"/>
      <c r="E73" s="38"/>
      <c r="F73" s="38"/>
      <c r="I73" s="38"/>
      <c r="J73" s="38"/>
      <c r="K73" s="38"/>
      <c r="N73" s="30"/>
      <c r="P73" s="38"/>
      <c r="Q73" s="38"/>
      <c r="R73" s="38"/>
      <c r="U73" s="38"/>
      <c r="V73" s="38"/>
      <c r="W73" s="38"/>
    </row>
    <row r="74" spans="1:24">
      <c r="A74" s="25"/>
      <c r="B74" s="30" t="s">
        <v>55</v>
      </c>
      <c r="D74" s="34">
        <f>SUMIFS(BW!$G:$G,BW!$F:$F,MD!$D$2,BW!$L:$L,RESUMEN!$B74)/1000</f>
        <v>-2.3769999999999999E-2</v>
      </c>
      <c r="F74" s="34">
        <f>SUMIFS(BW!$G:$G,BW!$F:$F,MD!$E$2,BW!$L:$L,RESUMEN!$B74)/1000</f>
        <v>-4.4859999999999997E-2</v>
      </c>
      <c r="G74" s="35">
        <f>IFERROR((D74-F74)/F74,"-")</f>
        <v>-0.4701292911279536</v>
      </c>
      <c r="I74" s="34">
        <f>SUMIFS(BW!$G:$G,BW!$N:$N,"YTD 2016",BW!$L:$L,RESUMEN!$B74)/1000</f>
        <v>-0.28027999999999997</v>
      </c>
      <c r="K74" s="34">
        <f>SUMIFS(BW!$G:$G,BW!$N:$N,"YTD 2015",BW!$L:$L,RESUMEN!$B74)/1000</f>
        <v>-0.40194000000000007</v>
      </c>
      <c r="L74" s="35">
        <f>IFERROR((I74-K74)/K74,"-")</f>
        <v>-0.30268199233716497</v>
      </c>
      <c r="N74" s="30" t="s">
        <v>55</v>
      </c>
      <c r="P74" s="34">
        <f>SUMIFS(BW!$G:$G,BW!$F:$F,MD!$D$2,BW!$M:$M,RESUMEN!$N74)/1000</f>
        <v>-2.3769999999999999E-2</v>
      </c>
      <c r="R74" s="34">
        <f>SUMIFS(BW!$G:$G,BW!$F:$F,MD!$E$2,BW!$M:$M,RESUMEN!$N74)/1000</f>
        <v>-4.4859999999999997E-2</v>
      </c>
      <c r="S74" s="35">
        <f t="shared" ref="S74:S76" si="30">IFERROR((P74-R74)/R74,"-")</f>
        <v>-0.4701292911279536</v>
      </c>
      <c r="U74" s="34">
        <f>SUMIFS(BW!$G:$G,BW!$N:$N,"YTD 2016",BW!$M:$M,RESUMEN!$N74)/1000</f>
        <v>-0.28027999999999997</v>
      </c>
      <c r="W74" s="34">
        <f>SUMIFS(BW!$G:$G,BW!$N:$N,"YTD 2015",BW!$M:$M,RESUMEN!$N74)/1000</f>
        <v>-0.40194000000000007</v>
      </c>
      <c r="X74" s="35">
        <f t="shared" ref="X74:X76" si="31">IFERROR((U74-W74)/W74,"-")</f>
        <v>-0.30268199233716497</v>
      </c>
    </row>
    <row r="75" spans="1:24">
      <c r="A75" s="25"/>
      <c r="B75" s="42" t="s">
        <v>59</v>
      </c>
      <c r="D75" s="34">
        <f>SUMIFS(BW!$G:$G,BW!$F:$F,MD!$D$2,BW!$L:$L,RESUMEN!$B75)/1000</f>
        <v>90.332920000000001</v>
      </c>
      <c r="F75" s="34">
        <f>SUMIFS(BW!$G:$G,BW!$F:$F,MD!$E$2,BW!$L:$L,RESUMEN!$B75)/1000</f>
        <v>53.197689999999994</v>
      </c>
      <c r="G75" s="35">
        <f>IFERROR((D75-F75)/F75,"-")</f>
        <v>0.69806094963897891</v>
      </c>
      <c r="I75" s="34">
        <f>SUMIFS(BW!$G:$G,BW!$N:$N,"YTD 2016",BW!$L:$L,RESUMEN!$B75)/1000</f>
        <v>421.30029999999999</v>
      </c>
      <c r="K75" s="34">
        <f>SUMIFS(BW!$G:$G,BW!$N:$N,"YTD 2015",BW!$L:$L,RESUMEN!$B75)/1000</f>
        <v>894.27519000000018</v>
      </c>
      <c r="L75" s="35">
        <f>IFERROR((I75-K75)/K75,"-")</f>
        <v>-0.52889188394011033</v>
      </c>
      <c r="N75" s="42" t="s">
        <v>59</v>
      </c>
      <c r="P75" s="34">
        <f>SUMIFS(BW!$G:$G,BW!$F:$F,MD!$D$2,BW!$M:$M,RESUMEN!$N75)/1000</f>
        <v>90.332920000000001</v>
      </c>
      <c r="R75" s="34">
        <f>SUMIFS(BW!$G:$G,BW!$F:$F,MD!$E$2,BW!$M:$M,RESUMEN!$N75)/1000</f>
        <v>53.197689999999994</v>
      </c>
      <c r="S75" s="35">
        <f t="shared" si="30"/>
        <v>0.69806094963897891</v>
      </c>
      <c r="U75" s="34">
        <f>SUMIFS(BW!$G:$G,BW!$N:$N,"YTD 2016",BW!$M:$M,RESUMEN!$N75)/1000</f>
        <v>421.30029999999999</v>
      </c>
      <c r="W75" s="34">
        <f>SUMIFS(BW!$G:$G,BW!$N:$N,"YTD 2015",BW!$M:$M,RESUMEN!$N75)/1000</f>
        <v>894.27519000000018</v>
      </c>
      <c r="X75" s="35">
        <f t="shared" si="31"/>
        <v>-0.52889188394011033</v>
      </c>
    </row>
    <row r="76" spans="1:24">
      <c r="A76" s="25"/>
      <c r="B76" s="30" t="s">
        <v>56</v>
      </c>
      <c r="D76" s="34">
        <f>SUMIFS(BW!$G:$G,BW!$F:$F,MD!$D$2,BW!$L:$L,RESUMEN!$B76)/1000</f>
        <v>-3.168E-2</v>
      </c>
      <c r="F76" s="34">
        <f>SUMIFS(BW!$G:$G,BW!$F:$F,MD!$E$2,BW!$L:$L,RESUMEN!$B76)/1000</f>
        <v>-4.4940000000000001E-2</v>
      </c>
      <c r="G76" s="35">
        <f>IFERROR((D76-F76)/F76,"-")</f>
        <v>-0.29506008010680912</v>
      </c>
      <c r="I76" s="34">
        <f>SUMIFS(BW!$G:$G,BW!$N:$N,"YTD 2016",BW!$L:$L,RESUMEN!$B76)/1000</f>
        <v>-0.12071000000000001</v>
      </c>
      <c r="K76" s="34">
        <f>SUMIFS(BW!$G:$G,BW!$N:$N,"YTD 2015",BW!$L:$L,RESUMEN!$B76)/1000</f>
        <v>1.2710000000000008E-2</v>
      </c>
      <c r="L76" s="35">
        <f>IFERROR((I76-K76)/K76,"-")</f>
        <v>-10.497246262785202</v>
      </c>
      <c r="N76" s="30" t="s">
        <v>56</v>
      </c>
      <c r="P76" s="34">
        <f>SUMIFS(BW!$G:$G,BW!$F:$F,MD!$D$2,BW!$M:$M,RESUMEN!$N76)/1000</f>
        <v>-3.168E-2</v>
      </c>
      <c r="R76" s="34">
        <f>SUMIFS(BW!$G:$G,BW!$F:$F,MD!$E$2,BW!$M:$M,RESUMEN!$N76)/1000</f>
        <v>-4.4940000000000001E-2</v>
      </c>
      <c r="S76" s="35">
        <f t="shared" si="30"/>
        <v>-0.29506008010680912</v>
      </c>
      <c r="U76" s="34">
        <f>SUMIFS(BW!$G:$G,BW!$N:$N,"YTD 2016",BW!$M:$M,RESUMEN!$N76)/1000</f>
        <v>-0.12071000000000001</v>
      </c>
      <c r="W76" s="34">
        <f>SUMIFS(BW!$G:$G,BW!$N:$N,"YTD 2015",BW!$M:$M,RESUMEN!$N76)/1000</f>
        <v>1.2710000000000008E-2</v>
      </c>
      <c r="X76" s="35">
        <f t="shared" si="31"/>
        <v>-10.497246262785202</v>
      </c>
    </row>
    <row r="77" spans="1:24" s="27" customFormat="1" ht="16.5" customHeight="1">
      <c r="B77" s="30" t="s">
        <v>32</v>
      </c>
      <c r="D77" s="34">
        <f>SUMIFS(BW!$G:$G,BW!$F:$F,MD!$D$2,BW!$L:$L,RESUMEN!$B77)/1000</f>
        <v>0</v>
      </c>
      <c r="F77" s="34">
        <f>SUMIFS(BW!$G:$G,BW!$F:$F,MD!$E$2,BW!$L:$L,RESUMEN!$B77)/1000</f>
        <v>0</v>
      </c>
      <c r="G77" s="35" t="str">
        <f>IFERROR((D77-F77)/F77,"-")</f>
        <v>-</v>
      </c>
      <c r="I77" s="34">
        <f>SUMIFS(BW!$G:$G,BW!$N:$N,"YTD 2016",BW!$L:$L,RESUMEN!$B77)/1000</f>
        <v>0</v>
      </c>
      <c r="K77" s="34">
        <f>SUMIFS(BW!$G:$G,BW!$N:$N,"YTD 2015",BW!$L:$L,RESUMEN!$B77)/1000</f>
        <v>0</v>
      </c>
      <c r="L77" s="35" t="str">
        <f>IFERROR((I77-K77)/K77,"-")</f>
        <v>-</v>
      </c>
      <c r="N77" s="30"/>
      <c r="P77" s="34"/>
      <c r="R77" s="34"/>
      <c r="S77" s="35" t="str">
        <f>IFERROR((P77-R77)/R77,"-")</f>
        <v>-</v>
      </c>
      <c r="U77" s="34"/>
      <c r="W77" s="34"/>
      <c r="X77" s="35" t="str">
        <f>IFERROR((U77-W77)/W77,"-")</f>
        <v>-</v>
      </c>
    </row>
    <row r="78" spans="1:24" s="27" customFormat="1" ht="6.75" customHeight="1">
      <c r="B78" s="30"/>
      <c r="D78" s="38"/>
      <c r="E78" s="38"/>
      <c r="F78" s="38"/>
      <c r="I78" s="38"/>
      <c r="J78" s="38"/>
      <c r="K78" s="38"/>
      <c r="N78" s="30"/>
      <c r="P78" s="38"/>
      <c r="Q78" s="38"/>
      <c r="R78" s="38"/>
      <c r="U78" s="38"/>
      <c r="V78" s="38"/>
      <c r="W78" s="38"/>
    </row>
    <row r="79" spans="1:24" s="27" customFormat="1" ht="12">
      <c r="B79" s="43" t="s">
        <v>473</v>
      </c>
      <c r="D79" s="44">
        <f>+D26+D32+D47+D56+D60+D66+D72+SUM(D74:D77)</f>
        <v>3371.5578300000002</v>
      </c>
      <c r="E79" s="44"/>
      <c r="F79" s="44">
        <f>+F26+F32+F47+F56+F60+F66+F72+SUM(F74:F77)</f>
        <v>3487.99269</v>
      </c>
      <c r="G79" s="45">
        <f>IFERROR((D79-F79)/F79,"-")</f>
        <v>-3.3381623858850414E-2</v>
      </c>
      <c r="I79" s="44">
        <f>+I26+I32+I47+I56+I60+I66+I72+SUM(I74:I77)</f>
        <v>30677.572219999995</v>
      </c>
      <c r="J79" s="44"/>
      <c r="K79" s="44">
        <f>+K26+K32+K47+K56+K60+K66+K72+SUM(K74:K77)</f>
        <v>30650.761930000001</v>
      </c>
      <c r="L79" s="45">
        <f>IFERROR((I79-K79)/K79,"-")</f>
        <v>8.7470223615397028E-4</v>
      </c>
      <c r="N79" s="43" t="s">
        <v>473</v>
      </c>
      <c r="P79" s="44">
        <f>+P26+P32+P47+P56+P60+P66+P72+SUM(P74:P77)</f>
        <v>3371.5578300000002</v>
      </c>
      <c r="Q79" s="44"/>
      <c r="R79" s="44">
        <f>+R26+R32+R47+R56+R60+R66+R72+SUM(R74:R77)</f>
        <v>3487.99269</v>
      </c>
      <c r="S79" s="45">
        <f>IFERROR((P79-R79)/R79,"-")</f>
        <v>-3.3381623858850414E-2</v>
      </c>
      <c r="U79" s="44">
        <f>+U26+U32+U47+U56+U60+U66+U72+SUM(U74:U77)</f>
        <v>30677.572219999995</v>
      </c>
      <c r="V79" s="44"/>
      <c r="W79" s="44">
        <f>+W26+W32+W47+W56+W60+W66+W72+SUM(W74:W77)</f>
        <v>30650.761929999997</v>
      </c>
      <c r="X79" s="45">
        <f>IFERROR((U79-W79)/W79,"-")</f>
        <v>8.7470223615408911E-4</v>
      </c>
    </row>
    <row r="80" spans="1:24" s="27" customFormat="1" ht="12">
      <c r="B80" s="46"/>
      <c r="D80" s="47"/>
      <c r="N80" s="46"/>
      <c r="P80" s="47"/>
    </row>
    <row r="81" spans="2:24" s="27" customFormat="1" ht="12">
      <c r="B81" s="46"/>
      <c r="N81" s="46"/>
    </row>
    <row r="82" spans="2:24" s="27" customFormat="1" ht="12">
      <c r="B82" s="65" t="s">
        <v>474</v>
      </c>
      <c r="D82" s="64" t="s">
        <v>5</v>
      </c>
      <c r="E82" s="64"/>
      <c r="F82" s="64"/>
      <c r="G82" s="64"/>
      <c r="H82" s="30"/>
      <c r="I82" s="64" t="s">
        <v>102</v>
      </c>
      <c r="J82" s="64"/>
      <c r="K82" s="64"/>
      <c r="L82" s="64"/>
      <c r="N82" s="65" t="s">
        <v>474</v>
      </c>
      <c r="P82" s="64" t="s">
        <v>5</v>
      </c>
      <c r="Q82" s="64"/>
      <c r="R82" s="64"/>
      <c r="S82" s="64"/>
      <c r="T82" s="30"/>
      <c r="U82" s="64" t="s">
        <v>102</v>
      </c>
      <c r="V82" s="64"/>
      <c r="W82" s="64"/>
      <c r="X82" s="64"/>
    </row>
    <row r="83" spans="2:24" s="27" customFormat="1" ht="12">
      <c r="B83" s="66"/>
      <c r="D83" s="64" t="s">
        <v>6</v>
      </c>
      <c r="E83" s="64"/>
      <c r="F83" s="64"/>
      <c r="G83" s="64"/>
      <c r="H83" s="30"/>
      <c r="I83" s="64" t="s">
        <v>6</v>
      </c>
      <c r="J83" s="64"/>
      <c r="K83" s="64"/>
      <c r="L83" s="64"/>
      <c r="N83" s="66"/>
      <c r="P83" s="64" t="s">
        <v>6</v>
      </c>
      <c r="Q83" s="64"/>
      <c r="R83" s="64"/>
      <c r="S83" s="64"/>
      <c r="T83" s="30"/>
      <c r="U83" s="64" t="s">
        <v>6</v>
      </c>
      <c r="V83" s="64"/>
      <c r="W83" s="64"/>
      <c r="X83" s="64"/>
    </row>
    <row r="84" spans="2:24" s="27" customFormat="1" ht="12">
      <c r="B84" s="67"/>
      <c r="D84" s="31" t="s">
        <v>4</v>
      </c>
      <c r="E84" s="30"/>
      <c r="F84" s="31" t="s">
        <v>471</v>
      </c>
      <c r="G84" s="31" t="str">
        <f>+"vs "&amp;F84&amp;" %"</f>
        <v>vs P.Y. %</v>
      </c>
      <c r="H84" s="32"/>
      <c r="I84" s="31" t="s">
        <v>4</v>
      </c>
      <c r="J84" s="30"/>
      <c r="K84" s="31" t="s">
        <v>471</v>
      </c>
      <c r="L84" s="31" t="str">
        <f>+"vs "&amp;K84&amp;" %"</f>
        <v>vs P.Y. %</v>
      </c>
      <c r="N84" s="67"/>
      <c r="P84" s="31" t="s">
        <v>4</v>
      </c>
      <c r="Q84" s="30"/>
      <c r="R84" s="31" t="s">
        <v>471</v>
      </c>
      <c r="S84" s="31" t="str">
        <f>+"vs "&amp;R84&amp;" %"</f>
        <v>vs P.Y. %</v>
      </c>
      <c r="T84" s="32"/>
      <c r="U84" s="31" t="s">
        <v>4</v>
      </c>
      <c r="V84" s="30"/>
      <c r="W84" s="31" t="s">
        <v>471</v>
      </c>
      <c r="X84" s="31" t="str">
        <f>+"vs "&amp;W84&amp;" %"</f>
        <v>vs P.Y. %</v>
      </c>
    </row>
    <row r="85" spans="2:24" s="27" customFormat="1" ht="6.75" customHeight="1">
      <c r="B85" s="30"/>
      <c r="N85" s="30"/>
    </row>
    <row r="86" spans="2:24" s="27" customFormat="1" ht="12">
      <c r="B86" s="30" t="s">
        <v>26</v>
      </c>
      <c r="D86" s="34">
        <f>SUMIFS(BW!$G:$G,BW!$F:$F,MD!$D$2,BW!$L:$L,RESUMEN!$B86)/1000</f>
        <v>775.3291999999999</v>
      </c>
      <c r="F86" s="34">
        <f>SUMIFS(BW!$G:$G,BW!$F:$F,MD!$E$2,BW!$L:$L,RESUMEN!$B86)/1000</f>
        <v>666.05906000000004</v>
      </c>
      <c r="G86" s="35">
        <f>IFERROR((D86-F86)/F86,"-")</f>
        <v>0.16405473112249214</v>
      </c>
      <c r="I86" s="34">
        <f>SUMIFS(BW!$G:$G,BW!$N:$N,"YTD 2016",BW!$L:$L,RESUMEN!$B86)/1000</f>
        <v>5850.5745099999995</v>
      </c>
      <c r="K86" s="34">
        <f>SUMIFS(BW!$G:$G,BW!$N:$N,"YTD 2015",BW!$L:$L,RESUMEN!$B86)/1000</f>
        <v>5207.5733000000009</v>
      </c>
      <c r="L86" s="35">
        <f>IFERROR((I86-K86)/K86,"-")</f>
        <v>0.12347425047286389</v>
      </c>
      <c r="N86" s="30" t="s">
        <v>787</v>
      </c>
      <c r="P86" s="34">
        <f>SUMIFS(BW!$G:$G,BW!$F:$F,MD!$D$2,BW!$M:$M,RESUMEN!$N86)/1000</f>
        <v>808.6585</v>
      </c>
      <c r="R86" s="34">
        <f>SUMIFS(BW!$G:$G,BW!$F:$F,MD!$E$2,BW!$M:$M,RESUMEN!$N86)/1000</f>
        <v>702.73188000000005</v>
      </c>
      <c r="S86" s="35">
        <f t="shared" ref="S86" si="32">IFERROR((P86-R86)/R86,"-")</f>
        <v>0.15073546969293602</v>
      </c>
      <c r="U86" s="34">
        <f>SUMIFS(BW!$G:$G,BW!$N:$N,"YTD 2016",BW!$M:$M,RESUMEN!$N86)/1000</f>
        <v>6119.43</v>
      </c>
      <c r="W86" s="34">
        <f>SUMIFS(BW!$G:$G,BW!$N:$N,"YTD 2015",BW!$M:$M,RESUMEN!$N86)/1000</f>
        <v>5502.9892900000013</v>
      </c>
      <c r="X86" s="35">
        <f t="shared" ref="X86" si="33">IFERROR((U86-W86)/W86,"-")</f>
        <v>0.11201924581612238</v>
      </c>
    </row>
    <row r="87" spans="2:24" s="27" customFormat="1" ht="12">
      <c r="B87" s="41" t="s">
        <v>234</v>
      </c>
      <c r="D87" s="34">
        <f>SUMIFS(BW!$G:$G,BW!$F:$F,MD!$D$2,BW!$L:$L,RESUMEN!$B87)/1000</f>
        <v>33.329300000000003</v>
      </c>
      <c r="F87" s="34">
        <f>SUMIFS(BW!$G:$G,BW!$F:$F,MD!$E$2,BW!$L:$L,RESUMEN!$B87)/1000</f>
        <v>36.56082</v>
      </c>
      <c r="G87" s="35">
        <f>IFERROR((D87-F87)/F87,"-")</f>
        <v>-8.8387514284416935E-2</v>
      </c>
      <c r="I87" s="34">
        <f>SUMIFS(BW!$G:$G,BW!$N:$N,"YTD 2016",BW!$L:$L,RESUMEN!$B87)/1000</f>
        <v>268.23725000000002</v>
      </c>
      <c r="K87" s="34">
        <f>SUMIFS(BW!$G:$G,BW!$N:$N,"YTD 2015",BW!$L:$L,RESUMEN!$B87)/1000</f>
        <v>294.36592000000002</v>
      </c>
      <c r="L87" s="35">
        <f>IFERROR((I87-K87)/K87,"-")</f>
        <v>-8.8762551045311222E-2</v>
      </c>
      <c r="N87" s="41"/>
      <c r="P87" s="34"/>
      <c r="R87" s="34"/>
      <c r="S87" s="35" t="str">
        <f>IFERROR((P87-R87)/R87,"-")</f>
        <v>-</v>
      </c>
      <c r="U87" s="34"/>
      <c r="W87" s="34"/>
      <c r="X87" s="35" t="str">
        <f>IFERROR((U87-W87)/W87,"-")</f>
        <v>-</v>
      </c>
    </row>
    <row r="88" spans="2:24" s="27" customFormat="1" ht="12">
      <c r="B88" s="41" t="s">
        <v>357</v>
      </c>
      <c r="D88" s="34">
        <f>SUMIFS(BW!$G:$G,BW!$F:$F,MD!$D$2,BW!$L:$L,RESUMEN!$B88)/1000</f>
        <v>0</v>
      </c>
      <c r="F88" s="34">
        <f>SUMIFS(BW!$G:$G,BW!$F:$F,MD!$E$2,BW!$L:$L,RESUMEN!$B88)/1000</f>
        <v>0.112</v>
      </c>
      <c r="G88" s="35">
        <f>IFERROR((D88-F88)/F88,"-")</f>
        <v>-1</v>
      </c>
      <c r="I88" s="34">
        <f>SUMIFS(BW!$G:$G,BW!$N:$N,"YTD 2016",BW!$L:$L,RESUMEN!$B88)/1000</f>
        <v>0.61824000000000001</v>
      </c>
      <c r="K88" s="34">
        <f>SUMIFS(BW!$G:$G,BW!$N:$N,"YTD 2015",BW!$L:$L,RESUMEN!$B88)/1000</f>
        <v>1.0500699999999998</v>
      </c>
      <c r="L88" s="35">
        <f>IFERROR((I88-K88)/K88,"-")</f>
        <v>-0.41123925071661876</v>
      </c>
      <c r="N88" s="41"/>
      <c r="P88" s="34"/>
      <c r="R88" s="34"/>
      <c r="S88" s="35" t="str">
        <f>IFERROR((P88-R88)/R88,"-")</f>
        <v>-</v>
      </c>
      <c r="U88" s="34"/>
      <c r="W88" s="34"/>
      <c r="X88" s="35" t="str">
        <f>IFERROR((U88-W88)/W88,"-")</f>
        <v>-</v>
      </c>
    </row>
    <row r="89" spans="2:24" s="27" customFormat="1" ht="12">
      <c r="B89" s="22" t="s">
        <v>27</v>
      </c>
      <c r="D89" s="48">
        <f>+SUM(D86:D88)</f>
        <v>808.65849999999989</v>
      </c>
      <c r="F89" s="48">
        <f>+SUM(F86:F88)</f>
        <v>702.73188000000005</v>
      </c>
      <c r="G89" s="37">
        <f>IFERROR((D89-F89)/F89,"-")</f>
        <v>0.15073546969293586</v>
      </c>
      <c r="I89" s="48">
        <f>+SUM(I86:I88)</f>
        <v>6119.4299999999994</v>
      </c>
      <c r="K89" s="48">
        <f>+SUM(K86:K88)</f>
        <v>5502.9892900000013</v>
      </c>
      <c r="L89" s="37">
        <f>IFERROR((I89-K89)/K89,"-")</f>
        <v>0.11201924581612221</v>
      </c>
      <c r="N89" s="22" t="s">
        <v>27</v>
      </c>
      <c r="P89" s="48">
        <f>+SUM(P86:P88)</f>
        <v>808.6585</v>
      </c>
      <c r="R89" s="48">
        <f>+SUM(R86:R88)</f>
        <v>702.73188000000005</v>
      </c>
      <c r="S89" s="37">
        <f>IFERROR((P89-R89)/R89,"-")</f>
        <v>0.15073546969293602</v>
      </c>
      <c r="U89" s="48">
        <f>+SUM(U86:U88)</f>
        <v>6119.43</v>
      </c>
      <c r="W89" s="48">
        <f>+SUM(W86:W88)</f>
        <v>5502.9892900000013</v>
      </c>
      <c r="X89" s="37">
        <f>IFERROR((U89-W89)/W89,"-")</f>
        <v>0.11201924581612238</v>
      </c>
    </row>
    <row r="90" spans="2:24" s="27" customFormat="1" ht="6.75" customHeight="1">
      <c r="B90" s="30"/>
      <c r="D90" s="49"/>
      <c r="F90" s="49"/>
      <c r="I90" s="49"/>
      <c r="K90" s="49"/>
      <c r="N90" s="30"/>
      <c r="P90" s="49"/>
      <c r="R90" s="49"/>
      <c r="U90" s="49"/>
      <c r="W90" s="49"/>
    </row>
    <row r="91" spans="2:24" s="27" customFormat="1" ht="12">
      <c r="B91" s="30" t="s">
        <v>28</v>
      </c>
      <c r="D91" s="34">
        <f>SUMIFS(BW!$G:$G,BW!$F:$F,MD!$D$2,BW!$L:$L,RESUMEN!$B91)/1000</f>
        <v>16.476500000000001</v>
      </c>
      <c r="F91" s="34">
        <f>SUMIFS(BW!$G:$G,BW!$F:$F,MD!$E$2,BW!$L:$L,RESUMEN!$B91)/1000</f>
        <v>21.561739999999997</v>
      </c>
      <c r="G91" s="35">
        <f>IFERROR((D91-F91)/F91,"-")</f>
        <v>-0.2358455300917271</v>
      </c>
      <c r="I91" s="34">
        <f>SUMIFS(BW!$G:$G,BW!$N:$N,"YTD 2016",BW!$L:$L,RESUMEN!$B91)/1000</f>
        <v>223.08901999999998</v>
      </c>
      <c r="K91" s="34">
        <f>SUMIFS(BW!$G:$G,BW!$N:$N,"YTD 2015",BW!$L:$L,RESUMEN!$B91)/1000</f>
        <v>193.40868</v>
      </c>
      <c r="L91" s="35">
        <f>IFERROR((I91-K91)/K91,"-")</f>
        <v>0.15345919324820362</v>
      </c>
      <c r="N91" s="30" t="s">
        <v>818</v>
      </c>
      <c r="P91" s="34">
        <f>SUMIFS(BW!$G:$G,BW!$F:$F,MD!$D$2,BW!$M:$M,RESUMEN!$N91)/1000</f>
        <v>409.14760999999999</v>
      </c>
      <c r="R91" s="34">
        <f>SUMIFS(BW!$G:$G,BW!$F:$F,MD!$E$2,BW!$M:$M,RESUMEN!$N91)/1000</f>
        <v>327.23630999999995</v>
      </c>
      <c r="S91" s="35">
        <f t="shared" ref="S91" si="34">IFERROR((P91-R91)/R91,"-")</f>
        <v>0.25031238128800576</v>
      </c>
      <c r="U91" s="34">
        <f>SUMIFS(BW!$G:$G,BW!$N:$N,"YTD 2016",BW!$M:$M,RESUMEN!$N91)/1000</f>
        <v>2279.2816200000011</v>
      </c>
      <c r="W91" s="34">
        <f>SUMIFS(BW!$G:$G,BW!$N:$N,"YTD 2015",BW!$M:$M,RESUMEN!$N91)/1000</f>
        <v>2157.9320399999997</v>
      </c>
      <c r="X91" s="35">
        <f t="shared" ref="X91" si="35">IFERROR((U91-W91)/W91,"-")</f>
        <v>5.6234199108513835E-2</v>
      </c>
    </row>
    <row r="92" spans="2:24" s="27" customFormat="1" ht="12">
      <c r="B92" s="41" t="s">
        <v>29</v>
      </c>
      <c r="D92" s="34">
        <f>SUMIFS(BW!$G:$G,BW!$F:$F,MD!$D$2,BW!$L:$L,RESUMEN!$B92)/1000</f>
        <v>386.15829000000002</v>
      </c>
      <c r="F92" s="34">
        <f>SUMIFS(BW!$G:$G,BW!$F:$F,MD!$E$2,BW!$L:$L,RESUMEN!$B92)/1000</f>
        <v>292.97316999999998</v>
      </c>
      <c r="G92" s="35">
        <f>IFERROR((D92-F92)/F92,"-")</f>
        <v>0.31806707760987141</v>
      </c>
      <c r="I92" s="34">
        <f>SUMIFS(BW!$G:$G,BW!$N:$N,"YTD 2016",BW!$L:$L,RESUMEN!$B92)/1000</f>
        <v>1986.9824700000004</v>
      </c>
      <c r="K92" s="34">
        <f>SUMIFS(BW!$G:$G,BW!$N:$N,"YTD 2015",BW!$L:$L,RESUMEN!$B92)/1000</f>
        <v>1878.2570599999999</v>
      </c>
      <c r="L92" s="35">
        <f>IFERROR((I92-K92)/K92,"-")</f>
        <v>5.7886331064822653E-2</v>
      </c>
      <c r="N92" s="41"/>
      <c r="P92" s="34"/>
      <c r="R92" s="34"/>
      <c r="S92" s="35" t="str">
        <f>IFERROR((P92-R92)/R92,"-")</f>
        <v>-</v>
      </c>
      <c r="U92" s="34"/>
      <c r="W92" s="34"/>
      <c r="X92" s="35" t="str">
        <f>IFERROR((U92-W92)/W92,"-")</f>
        <v>-</v>
      </c>
    </row>
    <row r="93" spans="2:24" s="27" customFormat="1" ht="12">
      <c r="B93" s="41" t="s">
        <v>355</v>
      </c>
      <c r="D93" s="34">
        <f>SUMIFS(BW!$G:$G,BW!$F:$F,MD!$D$2,BW!$L:$L,RESUMEN!$B93)/1000</f>
        <v>6.5128199999999996</v>
      </c>
      <c r="F93" s="34">
        <f>SUMIFS(BW!$G:$G,BW!$F:$F,MD!$E$2,BW!$L:$L,RESUMEN!$B93)/1000</f>
        <v>12.7014</v>
      </c>
      <c r="G93" s="35">
        <f>IFERROR((D93-F93)/F93,"-")</f>
        <v>-0.48723605271859799</v>
      </c>
      <c r="I93" s="34">
        <f>SUMIFS(BW!$G:$G,BW!$N:$N,"YTD 2016",BW!$L:$L,RESUMEN!$B93)/1000</f>
        <v>69.210129999999992</v>
      </c>
      <c r="K93" s="34">
        <f>SUMIFS(BW!$G:$G,BW!$N:$N,"YTD 2015",BW!$L:$L,RESUMEN!$B93)/1000</f>
        <v>86.266299999999987</v>
      </c>
      <c r="L93" s="35">
        <f>IFERROR((I93-K93)/K93,"-")</f>
        <v>-0.19771533032018293</v>
      </c>
      <c r="N93" s="41"/>
      <c r="P93" s="34"/>
      <c r="R93" s="34"/>
      <c r="S93" s="35" t="str">
        <f>IFERROR((P93-R93)/R93,"-")</f>
        <v>-</v>
      </c>
      <c r="U93" s="34"/>
      <c r="W93" s="34"/>
      <c r="X93" s="35" t="str">
        <f>IFERROR((U93-W93)/W93,"-")</f>
        <v>-</v>
      </c>
    </row>
    <row r="94" spans="2:24" s="27" customFormat="1" ht="12">
      <c r="B94" s="22" t="s">
        <v>30</v>
      </c>
      <c r="D94" s="48">
        <f>+SUM(D91:D93)</f>
        <v>409.14760999999999</v>
      </c>
      <c r="F94" s="48">
        <f>+SUM(F91:F93)</f>
        <v>327.23630999999995</v>
      </c>
      <c r="G94" s="37">
        <f>IFERROR((D94-F94)/F94,"-")</f>
        <v>0.25031238128800576</v>
      </c>
      <c r="I94" s="48">
        <f>+SUM(I91:I93)</f>
        <v>2279.2816200000002</v>
      </c>
      <c r="K94" s="48">
        <f>+SUM(K91:K93)</f>
        <v>2157.9320399999997</v>
      </c>
      <c r="L94" s="37">
        <f>IFERROR((I94-K94)/K94,"-")</f>
        <v>5.6234199108513412E-2</v>
      </c>
      <c r="N94" s="22" t="s">
        <v>30</v>
      </c>
      <c r="P94" s="48">
        <f>+SUM(P91:P93)</f>
        <v>409.14760999999999</v>
      </c>
      <c r="R94" s="48">
        <f>+SUM(R91:R93)</f>
        <v>327.23630999999995</v>
      </c>
      <c r="S94" s="37">
        <f>IFERROR((P94-R94)/R94,"-")</f>
        <v>0.25031238128800576</v>
      </c>
      <c r="U94" s="48">
        <f>+SUM(U91:U93)</f>
        <v>2279.2816200000011</v>
      </c>
      <c r="W94" s="48">
        <f>+SUM(W91:W93)</f>
        <v>2157.9320399999997</v>
      </c>
      <c r="X94" s="37">
        <f>IFERROR((U94-W94)/W94,"-")</f>
        <v>5.6234199108513835E-2</v>
      </c>
    </row>
    <row r="95" spans="2:24" s="27" customFormat="1" ht="6.75" customHeight="1">
      <c r="B95" s="30"/>
      <c r="D95" s="49"/>
      <c r="F95" s="49"/>
      <c r="I95" s="49"/>
      <c r="K95" s="49"/>
      <c r="N95" s="30"/>
      <c r="P95" s="49"/>
      <c r="R95" s="49"/>
      <c r="U95" s="49"/>
      <c r="W95" s="49"/>
    </row>
    <row r="96" spans="2:24" s="27" customFormat="1" ht="12">
      <c r="B96" s="42" t="s">
        <v>58</v>
      </c>
      <c r="D96" s="34">
        <f>SUMIFS(BW!$G:$G,BW!$F:$F,MD!$D$2,BW!$L:$L,RESUMEN!$B96)/1000</f>
        <v>-9.7899999999999984E-3</v>
      </c>
      <c r="F96" s="34">
        <f>SUMIFS(BW!$G:$G,BW!$F:$F,MD!$E$2,BW!$L:$L,RESUMEN!$B96)/1000</f>
        <v>-0.40739999999999998</v>
      </c>
      <c r="G96" s="35">
        <f>IFERROR((D96-F96)/F96,"-")</f>
        <v>-0.97596956308296512</v>
      </c>
      <c r="I96" s="34">
        <f>SUMIFS(BW!$G:$G,BW!$N:$N,"YTD 2016",BW!$L:$L,RESUMEN!$B96)/1000</f>
        <v>-0.28840000000000005</v>
      </c>
      <c r="K96" s="34">
        <f>SUMIFS(BW!$G:$G,BW!$N:$N,"YTD 2015",BW!$L:$L,RESUMEN!$B96)/1000</f>
        <v>9.5083400000000005</v>
      </c>
      <c r="L96" s="35">
        <f>IFERROR((I96-K96)/K96,"-")</f>
        <v>-1.0303312670771132</v>
      </c>
      <c r="N96" s="42" t="s">
        <v>58</v>
      </c>
      <c r="P96" s="34">
        <f>SUMIFS(BW!$G:$G,BW!$F:$F,MD!$D$2,BW!$M:$M,RESUMEN!$N96)/1000</f>
        <v>-9.7899999999999984E-3</v>
      </c>
      <c r="R96" s="34">
        <f>SUMIFS(BW!$G:$G,BW!$F:$F,MD!$E$2,BW!$M:$M,RESUMEN!$N96)/1000</f>
        <v>-0.40739999999999998</v>
      </c>
      <c r="S96" s="35">
        <f t="shared" ref="S96" si="36">IFERROR((P96-R96)/R96,"-")</f>
        <v>-0.97596956308296512</v>
      </c>
      <c r="U96" s="34">
        <f>SUMIFS(BW!$G:$G,BW!$N:$N,"YTD 2016",BW!$M:$M,RESUMEN!$N96)/1000</f>
        <v>-0.28840000000000005</v>
      </c>
      <c r="W96" s="34">
        <f>SUMIFS(BW!$G:$G,BW!$N:$N,"YTD 2015",BW!$M:$M,RESUMEN!$N96)/1000</f>
        <v>9.5083400000000005</v>
      </c>
      <c r="X96" s="35">
        <f t="shared" ref="X96" si="37">IFERROR((U96-W96)/W96,"-")</f>
        <v>-1.0303312670771132</v>
      </c>
    </row>
    <row r="97" spans="2:24" s="27" customFormat="1" ht="6.75" customHeight="1">
      <c r="B97" s="30"/>
      <c r="D97" s="49"/>
      <c r="F97" s="49"/>
      <c r="I97" s="49"/>
      <c r="K97" s="49"/>
      <c r="N97" s="30"/>
      <c r="P97" s="49"/>
      <c r="R97" s="49"/>
      <c r="U97" s="49"/>
      <c r="W97" s="49"/>
    </row>
    <row r="98" spans="2:24" s="27" customFormat="1" ht="12">
      <c r="B98" s="43" t="s">
        <v>475</v>
      </c>
      <c r="D98" s="50">
        <f>+D89+D94+D96</f>
        <v>1217.7963199999999</v>
      </c>
      <c r="F98" s="50">
        <f>+F89+F94+F96</f>
        <v>1029.56079</v>
      </c>
      <c r="G98" s="45">
        <f>IFERROR((D98-F98)/F98,"-")</f>
        <v>0.18283090404015864</v>
      </c>
      <c r="I98" s="50">
        <f>+I89+I94+I96</f>
        <v>8398.4232200000006</v>
      </c>
      <c r="K98" s="50">
        <f>+K89+K94+K96</f>
        <v>7670.4296700000014</v>
      </c>
      <c r="L98" s="45">
        <f>IFERROR((I98-K98)/K98,"-")</f>
        <v>9.4909096533049769E-2</v>
      </c>
      <c r="N98" s="43" t="s">
        <v>475</v>
      </c>
      <c r="P98" s="50">
        <f>+P89+P94+P96</f>
        <v>1217.7963199999999</v>
      </c>
      <c r="R98" s="50">
        <f>+R89+R94+R96</f>
        <v>1029.56079</v>
      </c>
      <c r="S98" s="45">
        <f>IFERROR((P98-R98)/R98,"-")</f>
        <v>0.18283090404015864</v>
      </c>
      <c r="U98" s="50">
        <f>+U89+U94+U96</f>
        <v>8398.4232200000024</v>
      </c>
      <c r="W98" s="50">
        <f>+W89+W94+W96</f>
        <v>7670.4296700000014</v>
      </c>
      <c r="X98" s="45">
        <f>IFERROR((U98-W98)/W98,"-")</f>
        <v>9.4909096533050005E-2</v>
      </c>
    </row>
    <row r="99" spans="2:24" s="27" customFormat="1" ht="12">
      <c r="B99" s="30"/>
      <c r="N99" s="30"/>
    </row>
    <row r="100" spans="2:24" s="27" customFormat="1" ht="12">
      <c r="B100" s="30"/>
      <c r="N100" s="30"/>
    </row>
    <row r="101" spans="2:24" s="27" customFormat="1" ht="12">
      <c r="B101" s="65" t="s">
        <v>476</v>
      </c>
      <c r="D101" s="64" t="s">
        <v>5</v>
      </c>
      <c r="E101" s="64"/>
      <c r="F101" s="64"/>
      <c r="G101" s="64"/>
      <c r="H101" s="30"/>
      <c r="I101" s="64" t="s">
        <v>102</v>
      </c>
      <c r="J101" s="64"/>
      <c r="K101" s="64"/>
      <c r="L101" s="64"/>
      <c r="N101" s="65" t="s">
        <v>476</v>
      </c>
      <c r="P101" s="64" t="s">
        <v>5</v>
      </c>
      <c r="Q101" s="64"/>
      <c r="R101" s="64"/>
      <c r="S101" s="64"/>
      <c r="T101" s="30"/>
      <c r="U101" s="64" t="s">
        <v>102</v>
      </c>
      <c r="V101" s="64"/>
      <c r="W101" s="64"/>
      <c r="X101" s="64"/>
    </row>
    <row r="102" spans="2:24" s="27" customFormat="1" ht="12">
      <c r="B102" s="66"/>
      <c r="D102" s="64" t="s">
        <v>6</v>
      </c>
      <c r="E102" s="64"/>
      <c r="F102" s="64"/>
      <c r="G102" s="64"/>
      <c r="H102" s="30"/>
      <c r="I102" s="64" t="s">
        <v>6</v>
      </c>
      <c r="J102" s="64"/>
      <c r="K102" s="64"/>
      <c r="L102" s="64"/>
      <c r="N102" s="66"/>
      <c r="P102" s="64" t="s">
        <v>6</v>
      </c>
      <c r="Q102" s="64"/>
      <c r="R102" s="64"/>
      <c r="S102" s="64"/>
      <c r="T102" s="30"/>
      <c r="U102" s="64" t="s">
        <v>6</v>
      </c>
      <c r="V102" s="64"/>
      <c r="W102" s="64"/>
      <c r="X102" s="64"/>
    </row>
    <row r="103" spans="2:24" s="27" customFormat="1" ht="12">
      <c r="B103" s="67"/>
      <c r="D103" s="31" t="s">
        <v>4</v>
      </c>
      <c r="E103" s="30"/>
      <c r="F103" s="31" t="s">
        <v>471</v>
      </c>
      <c r="G103" s="31" t="str">
        <f>+"vs "&amp;F103&amp;" %"</f>
        <v>vs P.Y. %</v>
      </c>
      <c r="H103" s="32"/>
      <c r="I103" s="31" t="s">
        <v>4</v>
      </c>
      <c r="J103" s="30"/>
      <c r="K103" s="31" t="s">
        <v>471</v>
      </c>
      <c r="L103" s="31" t="str">
        <f>+"vs "&amp;K103&amp;" %"</f>
        <v>vs P.Y. %</v>
      </c>
      <c r="N103" s="67"/>
      <c r="P103" s="31" t="s">
        <v>4</v>
      </c>
      <c r="Q103" s="30"/>
      <c r="R103" s="31" t="s">
        <v>471</v>
      </c>
      <c r="S103" s="31" t="str">
        <f>+"vs "&amp;R103&amp;" %"</f>
        <v>vs P.Y. %</v>
      </c>
      <c r="T103" s="32"/>
      <c r="U103" s="31" t="s">
        <v>4</v>
      </c>
      <c r="V103" s="30"/>
      <c r="W103" s="31" t="s">
        <v>471</v>
      </c>
      <c r="X103" s="31" t="str">
        <f>+"vs "&amp;W103&amp;" %"</f>
        <v>vs P.Y. %</v>
      </c>
    </row>
    <row r="104" spans="2:24" s="27" customFormat="1" ht="6.75" customHeight="1">
      <c r="B104" s="30"/>
      <c r="N104" s="30"/>
    </row>
    <row r="105" spans="2:24" s="27" customFormat="1" ht="12">
      <c r="B105" s="30" t="s">
        <v>23</v>
      </c>
      <c r="D105" s="34">
        <f>SUMIFS(BW!$G:$G,BW!$F:$F,MD!$D$2,BW!$L:$L,RESUMEN!$B105)/1000</f>
        <v>1877.34952</v>
      </c>
      <c r="F105" s="34">
        <f>SUMIFS(BW!$G:$G,BW!$F:$F,MD!$E$2,BW!$L:$L,RESUMEN!$B105)/1000</f>
        <v>1869.3525799999998</v>
      </c>
      <c r="G105" s="35">
        <f>IFERROR((D105-F105)/F105,"-")</f>
        <v>4.2779195779108848E-3</v>
      </c>
      <c r="I105" s="34">
        <f>SUMIFS(BW!$G:$G,BW!$N:$N,"YTD 2016",BW!$L:$L,RESUMEN!$B105)/1000</f>
        <v>15436.795050000001</v>
      </c>
      <c r="K105" s="34">
        <f>SUMIFS(BW!$G:$G,BW!$N:$N,"YTD 2015",BW!$L:$L,RESUMEN!$B105)/1000</f>
        <v>15538.634980000006</v>
      </c>
      <c r="L105" s="35">
        <f>IFERROR((I105-K105)/K105,"-")</f>
        <v>-6.5539817449270892E-3</v>
      </c>
      <c r="N105" s="30"/>
      <c r="P105" s="34"/>
      <c r="R105" s="34"/>
      <c r="S105" s="35" t="str">
        <f>IFERROR((P105-R105)/R105,"-")</f>
        <v>-</v>
      </c>
      <c r="U105" s="34"/>
      <c r="W105" s="34"/>
      <c r="X105" s="35" t="str">
        <f>IFERROR((U105-W105)/W105,"-")</f>
        <v>-</v>
      </c>
    </row>
    <row r="106" spans="2:24" s="27" customFormat="1" ht="12">
      <c r="B106" s="30" t="s">
        <v>340</v>
      </c>
      <c r="D106" s="34">
        <f>SUMIFS(BW!$G:$G,BW!$F:$F,MD!$D$2,BW!$L:$L,RESUMEN!$B106)/1000</f>
        <v>33.011369999999992</v>
      </c>
      <c r="F106" s="34">
        <f>SUMIFS(BW!$G:$G,BW!$F:$F,MD!$E$2,BW!$L:$L,RESUMEN!$B106)/1000</f>
        <v>34.739580000000004</v>
      </c>
      <c r="G106" s="35">
        <f>IFERROR((D106-F106)/F106,"-")</f>
        <v>-4.9747578986274764E-2</v>
      </c>
      <c r="I106" s="34">
        <f>SUMIFS(BW!$G:$G,BW!$N:$N,"YTD 2016",BW!$L:$L,RESUMEN!$B106)/1000</f>
        <v>466.32562999999971</v>
      </c>
      <c r="K106" s="34">
        <f>SUMIFS(BW!$G:$G,BW!$N:$N,"YTD 2015",BW!$L:$L,RESUMEN!$B106)/1000</f>
        <v>455.50901999999996</v>
      </c>
      <c r="L106" s="35">
        <f>IFERROR((I106-K106)/K106,"-")</f>
        <v>2.3746203752452021E-2</v>
      </c>
      <c r="N106" s="30" t="s">
        <v>837</v>
      </c>
      <c r="P106" s="34">
        <f>SUMIFS(BW!$G:$G,BW!$F:$F,MD!$D$2,BW!$M:$M,RESUMEN!$N106)/1000</f>
        <v>1877.34952</v>
      </c>
      <c r="R106" s="34">
        <f>SUMIFS(BW!$G:$G,BW!$F:$F,MD!$E$2,BW!$M:$M,RESUMEN!$N106)/1000</f>
        <v>1869.3525799999998</v>
      </c>
      <c r="S106" s="35">
        <f t="shared" ref="S106:S107" si="38">IFERROR((P106-R106)/R106,"-")</f>
        <v>4.2779195779108848E-3</v>
      </c>
      <c r="U106" s="34">
        <f>SUMIFS(BW!$G:$G,BW!$N:$N,"YTD 2016",BW!$M:$M,RESUMEN!$N106)/1000</f>
        <v>15436.795050000001</v>
      </c>
      <c r="W106" s="34">
        <f>SUMIFS(BW!$G:$G,BW!$N:$N,"YTD 2015",BW!$M:$M,RESUMEN!$N106)/1000</f>
        <v>15538.634980000006</v>
      </c>
      <c r="X106" s="35">
        <f t="shared" ref="X106:X107" si="39">IFERROR((U106-W106)/W106,"-")</f>
        <v>-6.5539817449270892E-3</v>
      </c>
    </row>
    <row r="107" spans="2:24" s="27" customFormat="1" ht="12">
      <c r="B107" s="30" t="s">
        <v>24</v>
      </c>
      <c r="D107" s="34">
        <f>SUMIFS(BW!$G:$G,BW!$F:$F,MD!$D$2,BW!$L:$L,RESUMEN!$B107)/1000</f>
        <v>0</v>
      </c>
      <c r="F107" s="34">
        <f>SUMIFS(BW!$G:$G,BW!$F:$F,MD!$E$2,BW!$L:$L,RESUMEN!$B107)/1000</f>
        <v>0</v>
      </c>
      <c r="G107" s="35" t="str">
        <f>IFERROR((D107-F107)/F107,"-")</f>
        <v>-</v>
      </c>
      <c r="I107" s="34">
        <f>SUMIFS(BW!$G:$G,BW!$N:$N,"YTD 2016",BW!$L:$L,RESUMEN!$B107)/1000</f>
        <v>-2.5659999999999999E-2</v>
      </c>
      <c r="K107" s="34">
        <f>SUMIFS(BW!$G:$G,BW!$N:$N,"YTD 2015",BW!$L:$L,RESUMEN!$B107)/1000</f>
        <v>-1.4520000000000003E-2</v>
      </c>
      <c r="L107" s="35">
        <f>IFERROR((I107-K107)/K107,"-")</f>
        <v>0.76721763085399397</v>
      </c>
      <c r="N107" s="30" t="s">
        <v>340</v>
      </c>
      <c r="P107" s="34">
        <f>SUMIFS(BW!$G:$G,BW!$F:$F,MD!$D$2,BW!$M:$M,RESUMEN!$N107)/1000</f>
        <v>33.011369999999992</v>
      </c>
      <c r="R107" s="34">
        <f>SUMIFS(BW!$G:$G,BW!$F:$F,MD!$E$2,BW!$M:$M,RESUMEN!$N107)/1000</f>
        <v>34.739580000000004</v>
      </c>
      <c r="S107" s="35">
        <f t="shared" si="38"/>
        <v>-4.9747578986274764E-2</v>
      </c>
      <c r="U107" s="34">
        <f>SUMIFS(BW!$G:$G,BW!$N:$N,"YTD 2016",BW!$M:$M,RESUMEN!$N107)/1000</f>
        <v>466.32562999999971</v>
      </c>
      <c r="W107" s="34">
        <f>SUMIFS(BW!$G:$G,BW!$N:$N,"YTD 2015",BW!$M:$M,RESUMEN!$N107)/1000</f>
        <v>455.50901999999996</v>
      </c>
      <c r="X107" s="35">
        <f t="shared" si="39"/>
        <v>2.3746203752452021E-2</v>
      </c>
    </row>
    <row r="108" spans="2:24" s="27" customFormat="1" ht="12">
      <c r="B108" s="30" t="s">
        <v>25</v>
      </c>
      <c r="D108" s="34">
        <f>SUMIFS(BW!$G:$G,BW!$F:$F,MD!$D$2,BW!$L:$L,RESUMEN!$B108)/1000</f>
        <v>0</v>
      </c>
      <c r="F108" s="34">
        <f>SUMIFS(BW!$G:$G,BW!$F:$F,MD!$E$2,BW!$L:$L,RESUMEN!$B108)/1000</f>
        <v>0</v>
      </c>
      <c r="G108" s="35" t="str">
        <f>IFERROR((D108-F108)/F108,"-")</f>
        <v>-</v>
      </c>
      <c r="I108" s="34">
        <f>SUMIFS(BW!$G:$G,BW!$N:$N,"YTD 2016",BW!$L:$L,RESUMEN!$B108)/1000</f>
        <v>0</v>
      </c>
      <c r="K108" s="34">
        <f>SUMIFS(BW!$G:$G,BW!$N:$N,"YTD 2015",BW!$L:$L,RESUMEN!$B108)/1000</f>
        <v>0</v>
      </c>
      <c r="L108" s="35" t="str">
        <f>IFERROR((I108-K108)/K108,"-")</f>
        <v>-</v>
      </c>
      <c r="N108" s="30" t="s">
        <v>24</v>
      </c>
      <c r="P108" s="34">
        <f>SUMIFS(BW!$G:$G,BW!$F:$F,MD!$D$2,BW!$M:$M,RESUMEN!$N108)/1000</f>
        <v>0</v>
      </c>
      <c r="R108" s="34">
        <f>SUMIFS(BW!$G:$G,BW!$F:$F,MD!$E$2,BW!$M:$M,RESUMEN!$N108)/1000</f>
        <v>0</v>
      </c>
      <c r="S108" s="35" t="str">
        <f t="shared" ref="S108" si="40">IFERROR((P108-R108)/R108,"-")</f>
        <v>-</v>
      </c>
      <c r="U108" s="34">
        <f>SUMIFS(BW!$G:$G,BW!$N:$N,"YTD 2016",BW!$M:$M,RESUMEN!$N108)/1000</f>
        <v>-2.5659999999999999E-2</v>
      </c>
      <c r="W108" s="34">
        <f>SUMIFS(BW!$G:$G,BW!$N:$N,"YTD 2015",BW!$M:$M,RESUMEN!$N108)/1000</f>
        <v>-1.4520000000000003E-2</v>
      </c>
      <c r="X108" s="35">
        <f t="shared" ref="X108" si="41">IFERROR((U108-W108)/W108,"-")</f>
        <v>0.76721763085399397</v>
      </c>
    </row>
    <row r="109" spans="2:24" s="27" customFormat="1" ht="12">
      <c r="B109" s="22" t="s">
        <v>477</v>
      </c>
      <c r="D109" s="36">
        <f>+SUM(D105:D108)</f>
        <v>1910.3608899999999</v>
      </c>
      <c r="F109" s="36">
        <f>+SUM(F105:F108)</f>
        <v>1904.0921599999997</v>
      </c>
      <c r="G109" s="37">
        <f>IFERROR((D109-F109)/F109,"-")</f>
        <v>3.2922408545604399E-3</v>
      </c>
      <c r="I109" s="36">
        <f>+SUM(I105:I108)</f>
        <v>15903.095020000001</v>
      </c>
      <c r="K109" s="36">
        <f>+SUM(K105:K108)</f>
        <v>15994.129480000005</v>
      </c>
      <c r="L109" s="37">
        <f>IFERROR((I109-K109)/K109,"-")</f>
        <v>-5.6917420928622097E-3</v>
      </c>
      <c r="N109" s="22" t="s">
        <v>477</v>
      </c>
      <c r="P109" s="36">
        <f>+SUM(P105:P108)</f>
        <v>1910.3608899999999</v>
      </c>
      <c r="R109" s="36">
        <f>+SUM(R105:R108)</f>
        <v>1904.0921599999997</v>
      </c>
      <c r="S109" s="37">
        <f>IFERROR((P109-R109)/R109,"-")</f>
        <v>3.2922408545604399E-3</v>
      </c>
      <c r="U109" s="36">
        <f>+SUM(U105:U108)</f>
        <v>15903.095020000001</v>
      </c>
      <c r="W109" s="36">
        <f>+SUM(W105:W108)</f>
        <v>15994.129480000005</v>
      </c>
      <c r="X109" s="37">
        <f>IFERROR((U109-W109)/W109,"-")</f>
        <v>-5.6917420928622097E-3</v>
      </c>
    </row>
    <row r="110" spans="2:24" s="27" customFormat="1" ht="6.75" customHeight="1">
      <c r="B110" s="30"/>
      <c r="D110" s="38"/>
      <c r="F110" s="38"/>
      <c r="I110" s="38"/>
      <c r="K110" s="38"/>
      <c r="N110" s="30"/>
      <c r="P110" s="38"/>
      <c r="R110" s="38"/>
      <c r="U110" s="38"/>
      <c r="W110" s="38"/>
    </row>
    <row r="111" spans="2:24" s="27" customFormat="1" ht="12">
      <c r="B111" s="41" t="s">
        <v>281</v>
      </c>
      <c r="D111" s="34">
        <f>SUMIFS(BW!$G:$G,BW!$F:$F,MD!$D$2,BW!$L:$L,RESUMEN!$B111)/1000</f>
        <v>-7.8310000000000005E-2</v>
      </c>
      <c r="F111" s="34">
        <f>SUMIFS(BW!$G:$G,BW!$F:$F,MD!$E$2,BW!$L:$L,RESUMEN!$B111)/1000</f>
        <v>-0.21974000000000002</v>
      </c>
      <c r="G111" s="35">
        <f t="shared" ref="G111:G119" si="42">IFERROR((D111-F111)/F111,"-")</f>
        <v>-0.64362428324383358</v>
      </c>
      <c r="I111" s="34">
        <f>SUMIFS(BW!$G:$G,BW!$N:$N,"YTD 2016",BW!$L:$L,RESUMEN!$B111)/1000</f>
        <v>-0.31731999999999999</v>
      </c>
      <c r="K111" s="34">
        <f>SUMIFS(BW!$G:$G,BW!$N:$N,"YTD 2015",BW!$L:$L,RESUMEN!$B111)/1000</f>
        <v>2.64513</v>
      </c>
      <c r="L111" s="35">
        <f t="shared" ref="L111:L119" si="43">IFERROR((I111-K111)/K111,"-")</f>
        <v>-1.1199638581090532</v>
      </c>
      <c r="N111" s="41" t="s">
        <v>792</v>
      </c>
      <c r="P111" s="34">
        <f>SUMIFS(BW!$G:$G,BW!$F:$F,MD!$D$2,BW!$M:$M,RESUMEN!$N111)/1000</f>
        <v>66.88721000000001</v>
      </c>
      <c r="R111" s="34">
        <f>SUMIFS(BW!$G:$G,BW!$F:$F,MD!$E$2,BW!$M:$M,RESUMEN!$N111)/1000</f>
        <v>63.425719999999998</v>
      </c>
      <c r="S111" s="35">
        <f t="shared" ref="S111:S116" si="44">IFERROR((P111-R111)/R111,"-")</f>
        <v>5.4575493979414219E-2</v>
      </c>
      <c r="U111" s="34">
        <f>SUMIFS(BW!$G:$G,BW!$N:$N,"YTD 2016",BW!$M:$M,RESUMEN!$N111)/1000</f>
        <v>1118.7492400000003</v>
      </c>
      <c r="W111" s="34">
        <f>SUMIFS(BW!$G:$G,BW!$N:$N,"YTD 2015",BW!$M:$M,RESUMEN!$N111)/1000</f>
        <v>1117.8962999999999</v>
      </c>
      <c r="X111" s="35">
        <f t="shared" ref="X111:X116" si="45">IFERROR((U111-W111)/W111,"-")</f>
        <v>7.629866920576125E-4</v>
      </c>
    </row>
    <row r="112" spans="2:24" s="27" customFormat="1" ht="12">
      <c r="B112" s="30" t="s">
        <v>285</v>
      </c>
      <c r="D112" s="34">
        <f>SUMIFS(BW!$G:$G,BW!$F:$F,MD!$D$2,BW!$L:$L,RESUMEN!$B112)/1000</f>
        <v>439.17665999999997</v>
      </c>
      <c r="F112" s="34">
        <f>SUMIFS(BW!$G:$G,BW!$F:$F,MD!$E$2,BW!$L:$L,RESUMEN!$B112)/1000</f>
        <v>463.56867</v>
      </c>
      <c r="G112" s="35">
        <f t="shared" si="42"/>
        <v>-5.2617900170000766E-2</v>
      </c>
      <c r="I112" s="34">
        <f>SUMIFS(BW!$G:$G,BW!$N:$N,"YTD 2016",BW!$L:$L,RESUMEN!$B112)/1000</f>
        <v>4767.7144700000017</v>
      </c>
      <c r="K112" s="34">
        <f>SUMIFS(BW!$G:$G,BW!$N:$N,"YTD 2015",BW!$L:$L,RESUMEN!$B112)/1000</f>
        <v>5538.1772300000002</v>
      </c>
      <c r="L112" s="35">
        <f t="shared" si="43"/>
        <v>-0.13911847310094091</v>
      </c>
      <c r="N112" s="30" t="s">
        <v>790</v>
      </c>
      <c r="P112" s="34">
        <f>SUMIFS(BW!$G:$G,BW!$F:$F,MD!$D$2,BW!$M:$M,RESUMEN!$N112)/1000</f>
        <v>439.17665999999997</v>
      </c>
      <c r="R112" s="34">
        <f>SUMIFS(BW!$G:$G,BW!$F:$F,MD!$E$2,BW!$M:$M,RESUMEN!$N112)/1000</f>
        <v>463.56867</v>
      </c>
      <c r="S112" s="35">
        <f t="shared" si="44"/>
        <v>-5.2617900170000766E-2</v>
      </c>
      <c r="U112" s="34">
        <f>SUMIFS(BW!$G:$G,BW!$N:$N,"YTD 2016",BW!$M:$M,RESUMEN!$N112)/1000</f>
        <v>4767.7144700000017</v>
      </c>
      <c r="W112" s="34">
        <f>SUMIFS(BW!$G:$G,BW!$N:$N,"YTD 2015",BW!$M:$M,RESUMEN!$N112)/1000</f>
        <v>5538.1772300000002</v>
      </c>
      <c r="X112" s="35">
        <f t="shared" si="45"/>
        <v>-0.13911847310094091</v>
      </c>
    </row>
    <row r="113" spans="2:24" s="27" customFormat="1" ht="12">
      <c r="B113" s="30" t="s">
        <v>289</v>
      </c>
      <c r="D113" s="34">
        <f>SUMIFS(BW!$G:$G,BW!$F:$F,MD!$D$2,BW!$L:$L,RESUMEN!$B113)/1000</f>
        <v>0</v>
      </c>
      <c r="F113" s="34">
        <f>SUMIFS(BW!$G:$G,BW!$F:$F,MD!$E$2,BW!$L:$L,RESUMEN!$B113)/1000</f>
        <v>0</v>
      </c>
      <c r="G113" s="35" t="str">
        <f t="shared" si="42"/>
        <v>-</v>
      </c>
      <c r="I113" s="34">
        <f>SUMIFS(BW!$G:$G,BW!$N:$N,"YTD 2016",BW!$L:$L,RESUMEN!$B113)/1000</f>
        <v>0</v>
      </c>
      <c r="K113" s="34">
        <f>SUMIFS(BW!$G:$G,BW!$N:$N,"YTD 2015",BW!$L:$L,RESUMEN!$B113)/1000</f>
        <v>0</v>
      </c>
      <c r="L113" s="35" t="str">
        <f t="shared" si="43"/>
        <v>-</v>
      </c>
      <c r="N113" s="30" t="s">
        <v>522</v>
      </c>
      <c r="P113" s="34">
        <f>SUMIFS(BW!$G:$G,BW!$F:$F,MD!$D$2,BW!$M:$M,RESUMEN!$N113)/1000</f>
        <v>18.62116</v>
      </c>
      <c r="R113" s="34">
        <f>SUMIFS(BW!$G:$G,BW!$F:$F,MD!$E$2,BW!$M:$M,RESUMEN!$N113)/1000</f>
        <v>20.234819999999999</v>
      </c>
      <c r="S113" s="35">
        <f t="shared" si="44"/>
        <v>-7.9746694064983012E-2</v>
      </c>
      <c r="U113" s="34">
        <f>SUMIFS(BW!$G:$G,BW!$N:$N,"YTD 2016",BW!$M:$M,RESUMEN!$N113)/1000</f>
        <v>207.75343000000001</v>
      </c>
      <c r="W113" s="34">
        <f>SUMIFS(BW!$G:$G,BW!$N:$N,"YTD 2015",BW!$M:$M,RESUMEN!$N113)/1000</f>
        <v>238.42627000000002</v>
      </c>
      <c r="X113" s="35">
        <f t="shared" si="45"/>
        <v>-0.12864706561068126</v>
      </c>
    </row>
    <row r="114" spans="2:24" s="27" customFormat="1" ht="12">
      <c r="B114" s="30" t="s">
        <v>292</v>
      </c>
      <c r="D114" s="34">
        <f>SUMIFS(BW!$G:$G,BW!$F:$F,MD!$D$2,BW!$L:$L,RESUMEN!$B114)/1000</f>
        <v>91.738479999999996</v>
      </c>
      <c r="F114" s="34">
        <f>SUMIFS(BW!$G:$G,BW!$F:$F,MD!$E$2,BW!$L:$L,RESUMEN!$B114)/1000</f>
        <v>71.005920000000003</v>
      </c>
      <c r="G114" s="35">
        <f t="shared" si="42"/>
        <v>0.29198354165399154</v>
      </c>
      <c r="I114" s="34">
        <f>SUMIFS(BW!$G:$G,BW!$N:$N,"YTD 2016",BW!$L:$L,RESUMEN!$B114)/1000</f>
        <v>1078.6781699999999</v>
      </c>
      <c r="K114" s="34">
        <f>SUMIFS(BW!$G:$G,BW!$N:$N,"YTD 2015",BW!$L:$L,RESUMEN!$B114)/1000</f>
        <v>1127.6607099999997</v>
      </c>
      <c r="L114" s="35">
        <f t="shared" si="43"/>
        <v>-4.3437303051908016E-2</v>
      </c>
      <c r="N114" s="30" t="s">
        <v>521</v>
      </c>
      <c r="P114" s="34">
        <f>SUMIFS(BW!$G:$G,BW!$F:$F,MD!$D$2,BW!$M:$M,RESUMEN!$N114)/1000</f>
        <v>29.55452</v>
      </c>
      <c r="R114" s="34">
        <f>SUMIFS(BW!$G:$G,BW!$F:$F,MD!$E$2,BW!$M:$M,RESUMEN!$N114)/1000</f>
        <v>33.175879999999999</v>
      </c>
      <c r="S114" s="35">
        <f t="shared" si="44"/>
        <v>-0.10915641122405793</v>
      </c>
      <c r="U114" s="34">
        <f>SUMIFS(BW!$G:$G,BW!$N:$N,"YTD 2016",BW!$M:$M,RESUMEN!$N114)/1000</f>
        <v>329.60858000000002</v>
      </c>
      <c r="W114" s="34">
        <f>SUMIFS(BW!$G:$G,BW!$N:$N,"YTD 2015",BW!$M:$M,RESUMEN!$N114)/1000</f>
        <v>380.57576</v>
      </c>
      <c r="X114" s="35">
        <f t="shared" si="45"/>
        <v>-0.13392124606149372</v>
      </c>
    </row>
    <row r="115" spans="2:24" s="27" customFormat="1" ht="12">
      <c r="B115" s="30" t="s">
        <v>521</v>
      </c>
      <c r="D115" s="34">
        <f>SUMIFS(BW!$G:$G,BW!$F:$F,MD!$D$2,BW!$L:$L,RESUMEN!$B115)/1000</f>
        <v>29.55452</v>
      </c>
      <c r="F115" s="34">
        <f>SUMIFS(BW!$G:$G,BW!$F:$F,MD!$E$2,BW!$L:$L,RESUMEN!$B115)/1000</f>
        <v>33.175879999999999</v>
      </c>
      <c r="G115" s="35">
        <f t="shared" ref="G115" si="46">IFERROR((D115-F115)/F115,"-")</f>
        <v>-0.10915641122405793</v>
      </c>
      <c r="I115" s="34">
        <f>SUMIFS(BW!$G:$G,BW!$N:$N,"YTD 2016",BW!$L:$L,RESUMEN!$B115)/1000</f>
        <v>329.60858000000002</v>
      </c>
      <c r="K115" s="34">
        <f>SUMIFS(BW!$G:$G,BW!$N:$N,"YTD 2015",BW!$L:$L,RESUMEN!$B115)/1000</f>
        <v>380.57576</v>
      </c>
      <c r="L115" s="35">
        <f t="shared" ref="L115" si="47">IFERROR((I115-K115)/K115,"-")</f>
        <v>-0.13392124606149372</v>
      </c>
      <c r="N115" s="30" t="s">
        <v>791</v>
      </c>
      <c r="P115" s="34">
        <f>SUMIFS(BW!$G:$G,BW!$F:$F,MD!$D$2,BW!$M:$M,RESUMEN!$N115)/1000</f>
        <v>91.738479999999996</v>
      </c>
      <c r="R115" s="34">
        <f>SUMIFS(BW!$G:$G,BW!$F:$F,MD!$E$2,BW!$M:$M,RESUMEN!$N115)/1000</f>
        <v>71.005920000000003</v>
      </c>
      <c r="S115" s="35">
        <f t="shared" si="44"/>
        <v>0.29198354165399154</v>
      </c>
      <c r="U115" s="34">
        <f>SUMIFS(BW!$G:$G,BW!$N:$N,"YTD 2016",BW!$M:$M,RESUMEN!$N115)/1000</f>
        <v>1078.6781699999999</v>
      </c>
      <c r="W115" s="34">
        <f>SUMIFS(BW!$G:$G,BW!$N:$N,"YTD 2015",BW!$M:$M,RESUMEN!$N115)/1000</f>
        <v>1127.6607099999997</v>
      </c>
      <c r="X115" s="35">
        <f t="shared" si="45"/>
        <v>-4.3437303051908016E-2</v>
      </c>
    </row>
    <row r="116" spans="2:24" s="27" customFormat="1" ht="12">
      <c r="B116" s="30" t="s">
        <v>522</v>
      </c>
      <c r="D116" s="34">
        <f>SUMIFS(BW!$G:$G,BW!$F:$F,MD!$D$2,BW!$L:$L,RESUMEN!$B116)/1000</f>
        <v>18.62116</v>
      </c>
      <c r="F116" s="34">
        <f>SUMIFS(BW!$G:$G,BW!$F:$F,MD!$E$2,BW!$L:$L,RESUMEN!$B116)/1000</f>
        <v>20.234819999999999</v>
      </c>
      <c r="G116" s="35">
        <f t="shared" ref="G116" si="48">IFERROR((D116-F116)/F116,"-")</f>
        <v>-7.9746694064983012E-2</v>
      </c>
      <c r="I116" s="34">
        <f>SUMIFS(BW!$G:$G,BW!$N:$N,"YTD 2016",BW!$L:$L,RESUMEN!$B116)/1000</f>
        <v>207.75343000000001</v>
      </c>
      <c r="K116" s="34">
        <f>SUMIFS(BW!$G:$G,BW!$N:$N,"YTD 2015",BW!$L:$L,RESUMEN!$B116)/1000</f>
        <v>238.42627000000002</v>
      </c>
      <c r="L116" s="35">
        <f t="shared" ref="L116" si="49">IFERROR((I116-K116)/K116,"-")</f>
        <v>-0.12864706561068126</v>
      </c>
      <c r="N116" s="30" t="s">
        <v>789</v>
      </c>
      <c r="P116" s="34">
        <f>SUMIFS(BW!$G:$G,BW!$F:$F,MD!$D$2,BW!$M:$M,RESUMEN!$N116)/1000</f>
        <v>-0.69008999999999998</v>
      </c>
      <c r="R116" s="34">
        <f>SUMIFS(BW!$G:$G,BW!$F:$F,MD!$E$2,BW!$M:$M,RESUMEN!$N116)/1000</f>
        <v>-0.89315999999999995</v>
      </c>
      <c r="S116" s="35">
        <f t="shared" si="44"/>
        <v>-0.22736127905414483</v>
      </c>
      <c r="U116" s="34">
        <f>SUMIFS(BW!$G:$G,BW!$N:$N,"YTD 2016",BW!$M:$M,RESUMEN!$N116)/1000</f>
        <v>-4.1892899999999997</v>
      </c>
      <c r="W116" s="34">
        <f>SUMIFS(BW!$G:$G,BW!$N:$N,"YTD 2015",BW!$M:$M,RESUMEN!$N116)/1000</f>
        <v>43.853339999999996</v>
      </c>
      <c r="X116" s="35">
        <f t="shared" si="45"/>
        <v>-1.0955295537352456</v>
      </c>
    </row>
    <row r="117" spans="2:24" s="27" customFormat="1" ht="12">
      <c r="B117" s="30" t="s">
        <v>295</v>
      </c>
      <c r="D117" s="34">
        <f>SUMIFS(BW!$G:$G,BW!$F:$F,MD!$D$2,BW!$L:$L,RESUMEN!$B117)/1000</f>
        <v>66.88721000000001</v>
      </c>
      <c r="F117" s="34">
        <f>SUMIFS(BW!$G:$G,BW!$F:$F,MD!$E$2,BW!$L:$L,RESUMEN!$B117)/1000</f>
        <v>63.425719999999998</v>
      </c>
      <c r="G117" s="35">
        <f t="shared" si="42"/>
        <v>5.4575493979414219E-2</v>
      </c>
      <c r="I117" s="34">
        <f>SUMIFS(BW!$G:$G,BW!$N:$N,"YTD 2016",BW!$L:$L,RESUMEN!$B117)/1000</f>
        <v>1118.7492400000003</v>
      </c>
      <c r="K117" s="34">
        <f>SUMIFS(BW!$G:$G,BW!$N:$N,"YTD 2015",BW!$L:$L,RESUMEN!$B117)/1000</f>
        <v>1117.8962999999999</v>
      </c>
      <c r="L117" s="35">
        <f t="shared" si="43"/>
        <v>7.629866920576125E-4</v>
      </c>
      <c r="N117" s="30"/>
      <c r="P117" s="34"/>
      <c r="R117" s="34"/>
      <c r="S117" s="35" t="str">
        <f t="shared" ref="S117:S119" si="50">IFERROR((P117-R117)/R117,"-")</f>
        <v>-</v>
      </c>
      <c r="U117" s="34"/>
      <c r="W117" s="34"/>
      <c r="X117" s="35" t="str">
        <f t="shared" ref="X117:X119" si="51">IFERROR((U117-W117)/W117,"-")</f>
        <v>-</v>
      </c>
    </row>
    <row r="118" spans="2:24" s="27" customFormat="1" ht="12">
      <c r="B118" s="41" t="s">
        <v>297</v>
      </c>
      <c r="D118" s="34">
        <f>SUMIFS(BW!$G:$G,BW!$F:$F,MD!$D$2,BW!$L:$L,RESUMEN!$B118)/1000</f>
        <v>-0.61177999999999999</v>
      </c>
      <c r="F118" s="34">
        <f>SUMIFS(BW!$G:$G,BW!$F:$F,MD!$E$2,BW!$L:$L,RESUMEN!$B118)/1000</f>
        <v>-0.67341999999999991</v>
      </c>
      <c r="G118" s="35">
        <f t="shared" si="42"/>
        <v>-9.1532773009414523E-2</v>
      </c>
      <c r="I118" s="34">
        <f>SUMIFS(BW!$G:$G,BW!$N:$N,"YTD 2016",BW!$L:$L,RESUMEN!$B118)/1000</f>
        <v>-3.8719700000000001</v>
      </c>
      <c r="K118" s="34">
        <f>SUMIFS(BW!$G:$G,BW!$N:$N,"YTD 2015",BW!$L:$L,RESUMEN!$B118)/1000</f>
        <v>41.208210000000001</v>
      </c>
      <c r="L118" s="35">
        <f t="shared" si="43"/>
        <v>-1.0939611305611188</v>
      </c>
      <c r="N118" s="41"/>
      <c r="P118" s="34"/>
      <c r="R118" s="34"/>
      <c r="S118" s="35" t="str">
        <f t="shared" si="50"/>
        <v>-</v>
      </c>
      <c r="U118" s="34"/>
      <c r="W118" s="34"/>
      <c r="X118" s="35" t="str">
        <f t="shared" si="51"/>
        <v>-</v>
      </c>
    </row>
    <row r="119" spans="2:24" s="27" customFormat="1" ht="12">
      <c r="B119" s="22" t="s">
        <v>54</v>
      </c>
      <c r="D119" s="36">
        <f>+SUM(D111:D118)</f>
        <v>645.28794000000005</v>
      </c>
      <c r="F119" s="36">
        <f>+SUM(F111:F118)</f>
        <v>650.51784999999995</v>
      </c>
      <c r="G119" s="37">
        <f t="shared" si="42"/>
        <v>-8.0396102889411947E-3</v>
      </c>
      <c r="I119" s="36">
        <f>+SUM(I111:I118)</f>
        <v>7498.3146000000015</v>
      </c>
      <c r="K119" s="36">
        <f>+SUM(K111:K118)</f>
        <v>8446.5896100000009</v>
      </c>
      <c r="L119" s="37">
        <f t="shared" si="43"/>
        <v>-0.1122672053200415</v>
      </c>
      <c r="N119" s="22" t="s">
        <v>54</v>
      </c>
      <c r="P119" s="36">
        <f>+SUM(P111:P118)</f>
        <v>645.28793999999994</v>
      </c>
      <c r="R119" s="36">
        <f>+SUM(R111:R118)</f>
        <v>650.51785000000007</v>
      </c>
      <c r="S119" s="37">
        <f t="shared" si="50"/>
        <v>-8.0396102889415434E-3</v>
      </c>
      <c r="U119" s="36">
        <f>+SUM(U111:U118)</f>
        <v>7498.3146000000015</v>
      </c>
      <c r="W119" s="36">
        <f>+SUM(W111:W118)</f>
        <v>8446.5896099999991</v>
      </c>
      <c r="X119" s="37">
        <f t="shared" si="51"/>
        <v>-0.11226720532004131</v>
      </c>
    </row>
    <row r="120" spans="2:24" s="27" customFormat="1" ht="6.75" customHeight="1">
      <c r="B120" s="30"/>
      <c r="D120" s="38"/>
      <c r="F120" s="38"/>
      <c r="I120" s="38"/>
      <c r="K120" s="38"/>
      <c r="N120" s="30"/>
      <c r="P120" s="38"/>
      <c r="R120" s="38"/>
      <c r="U120" s="38"/>
      <c r="W120" s="38"/>
    </row>
    <row r="121" spans="2:24" s="27" customFormat="1" ht="12">
      <c r="B121" s="41" t="s">
        <v>65</v>
      </c>
      <c r="D121" s="34">
        <f>SUMIFS(BW!$G:$G,BW!$F:$F,MD!$D$2,BW!$L:$L,RESUMEN!$B121)/1000</f>
        <v>-0.42371000000000003</v>
      </c>
      <c r="F121" s="34">
        <f>SUMIFS(BW!$G:$G,BW!$F:$F,MD!$E$2,BW!$L:$L,RESUMEN!$B121)/1000</f>
        <v>-0.90659000000000001</v>
      </c>
      <c r="G121" s="35">
        <f>IFERROR((D121-F121)/F121,"-")</f>
        <v>-0.53263327413715122</v>
      </c>
      <c r="I121" s="34">
        <f>SUMIFS(BW!$G:$G,BW!$N:$N,"YTD 2016",BW!$L:$L,RESUMEN!$B121)/1000</f>
        <v>-2.03633</v>
      </c>
      <c r="K121" s="34">
        <f>SUMIFS(BW!$G:$G,BW!$N:$N,"YTD 2015",BW!$L:$L,RESUMEN!$B121)/1000</f>
        <v>49.123000000000005</v>
      </c>
      <c r="L121" s="35">
        <f>IFERROR((I121-K121)/K121,"-")</f>
        <v>-1.0414536978604727</v>
      </c>
      <c r="N121" s="41" t="s">
        <v>65</v>
      </c>
      <c r="P121" s="34">
        <f>SUMIFS(BW!$G:$G,BW!$F:$F,MD!$D$2,BW!$M:$M,RESUMEN!$N121)/1000</f>
        <v>-0.42371000000000003</v>
      </c>
      <c r="R121" s="34">
        <f>SUMIFS(BW!$G:$G,BW!$F:$F,MD!$E$2,BW!$M:$M,RESUMEN!$N121)/1000</f>
        <v>-0.90659000000000001</v>
      </c>
      <c r="S121" s="35">
        <f t="shared" ref="S121:S123" si="52">IFERROR((P121-R121)/R121,"-")</f>
        <v>-0.53263327413715122</v>
      </c>
      <c r="U121" s="34">
        <f>SUMIFS(BW!$G:$G,BW!$N:$N,"YTD 2016",BW!$M:$M,RESUMEN!$N121)/1000</f>
        <v>-2.03633</v>
      </c>
      <c r="W121" s="34">
        <f>SUMIFS(BW!$G:$G,BW!$N:$N,"YTD 2015",BW!$M:$M,RESUMEN!$N121)/1000</f>
        <v>49.123000000000005</v>
      </c>
      <c r="X121" s="35">
        <f t="shared" ref="X121:X123" si="53">IFERROR((U121-W121)/W121,"-")</f>
        <v>-1.0414536978604727</v>
      </c>
    </row>
    <row r="122" spans="2:24" s="27" customFormat="1" ht="12">
      <c r="B122" s="30" t="s">
        <v>60</v>
      </c>
      <c r="D122" s="34">
        <f>SUMIFS(BW!$G:$G,BW!$F:$F,MD!$D$2,BW!$L:$L,RESUMEN!$B122)/1000</f>
        <v>144.17197999999999</v>
      </c>
      <c r="F122" s="34">
        <f>SUMIFS(BW!$G:$G,BW!$F:$F,MD!$E$2,BW!$L:$L,RESUMEN!$B122)/1000</f>
        <v>119.94101999999999</v>
      </c>
      <c r="G122" s="35">
        <f>IFERROR((D122-F122)/F122,"-")</f>
        <v>0.20202396144371623</v>
      </c>
      <c r="I122" s="34">
        <f>SUMIFS(BW!$G:$G,BW!$N:$N,"YTD 2016",BW!$L:$L,RESUMEN!$B122)/1000</f>
        <v>2090.5755299999996</v>
      </c>
      <c r="K122" s="34">
        <f>SUMIFS(BW!$G:$G,BW!$N:$N,"YTD 2015",BW!$L:$L,RESUMEN!$B122)/1000</f>
        <v>2652.5612700000001</v>
      </c>
      <c r="L122" s="35">
        <f>IFERROR((I122-K122)/K122,"-")</f>
        <v>-0.21186531913737869</v>
      </c>
      <c r="N122" s="30" t="s">
        <v>830</v>
      </c>
      <c r="P122" s="34">
        <f>SUMIFS(BW!$G:$G,BW!$F:$F,MD!$D$2,BW!$M:$M,RESUMEN!$N122)/1000</f>
        <v>144.17197999999999</v>
      </c>
      <c r="R122" s="34">
        <f>SUMIFS(BW!$G:$G,BW!$F:$F,MD!$E$2,BW!$M:$M,RESUMEN!$N122)/1000</f>
        <v>119.94101999999999</v>
      </c>
      <c r="S122" s="35">
        <f t="shared" si="52"/>
        <v>0.20202396144371623</v>
      </c>
      <c r="U122" s="34">
        <f>SUMIFS(BW!$G:$G,BW!$N:$N,"YTD 2016",BW!$M:$M,RESUMEN!$N122)/1000</f>
        <v>2090.6208899999997</v>
      </c>
      <c r="W122" s="34">
        <f>SUMIFS(BW!$G:$G,BW!$N:$N,"YTD 2015",BW!$M:$M,RESUMEN!$N122)/1000</f>
        <v>2652.5245900000004</v>
      </c>
      <c r="X122" s="35">
        <f t="shared" si="53"/>
        <v>-0.21183731985685406</v>
      </c>
    </row>
    <row r="123" spans="2:24" s="27" customFormat="1" ht="12">
      <c r="B123" s="30" t="s">
        <v>61</v>
      </c>
      <c r="D123" s="34">
        <f>SUMIFS(BW!$G:$G,BW!$F:$F,MD!$D$2,BW!$L:$L,RESUMEN!$B123)/1000</f>
        <v>-6.8814200000000003</v>
      </c>
      <c r="F123" s="34">
        <f>SUMIFS(BW!$G:$G,BW!$F:$F,MD!$E$2,BW!$L:$L,RESUMEN!$B123)/1000</f>
        <v>0</v>
      </c>
      <c r="G123" s="35" t="str">
        <f>IFERROR((D123-F123)/F123,"-")</f>
        <v>-</v>
      </c>
      <c r="I123" s="34">
        <f>SUMIFS(BW!$G:$G,BW!$N:$N,"YTD 2016",BW!$L:$L,RESUMEN!$B123)/1000</f>
        <v>217.37057000000001</v>
      </c>
      <c r="K123" s="34">
        <f>SUMIFS(BW!$G:$G,BW!$N:$N,"YTD 2015",BW!$L:$L,RESUMEN!$B123)/1000</f>
        <v>0.34611999999999998</v>
      </c>
      <c r="L123" s="35">
        <f>IFERROR((I123-K123)/K123,"-")</f>
        <v>627.02083092569057</v>
      </c>
      <c r="N123" s="30" t="s">
        <v>821</v>
      </c>
      <c r="P123" s="34">
        <f>SUMIFS(BW!$G:$G,BW!$F:$F,MD!$D$2,BW!$M:$M,RESUMEN!$N123)/1000</f>
        <v>-6.8814200000000003</v>
      </c>
      <c r="R123" s="34">
        <f>SUMIFS(BW!$G:$G,BW!$F:$F,MD!$E$2,BW!$M:$M,RESUMEN!$N123)/1000</f>
        <v>0</v>
      </c>
      <c r="S123" s="35" t="str">
        <f t="shared" si="52"/>
        <v>-</v>
      </c>
      <c r="U123" s="34">
        <f>SUMIFS(BW!$G:$G,BW!$N:$N,"YTD 2016",BW!$M:$M,RESUMEN!$N123)/1000</f>
        <v>217.37057000000001</v>
      </c>
      <c r="W123" s="34">
        <f>SUMIFS(BW!$G:$G,BW!$N:$N,"YTD 2015",BW!$M:$M,RESUMEN!$N123)/1000</f>
        <v>0.34611999999999998</v>
      </c>
      <c r="X123" s="35">
        <f t="shared" si="53"/>
        <v>627.02083092569057</v>
      </c>
    </row>
    <row r="124" spans="2:24" s="27" customFormat="1" ht="6.75" customHeight="1">
      <c r="B124" s="30"/>
      <c r="D124" s="38"/>
      <c r="F124" s="38"/>
      <c r="I124" s="38"/>
      <c r="K124" s="38"/>
      <c r="N124" s="30"/>
      <c r="P124" s="38"/>
      <c r="R124" s="38"/>
      <c r="U124" s="38"/>
      <c r="W124" s="38"/>
    </row>
    <row r="125" spans="2:24" s="27" customFormat="1" ht="12">
      <c r="B125" s="43" t="s">
        <v>478</v>
      </c>
      <c r="D125" s="44">
        <f>+D109+D119+SUM(D121:D123)</f>
        <v>2692.51568</v>
      </c>
      <c r="F125" s="44">
        <f>+F109+F119+SUM(F121:F123)</f>
        <v>2673.6444399999996</v>
      </c>
      <c r="G125" s="45">
        <f>IFERROR((D125-F125)/F125,"-")</f>
        <v>7.0582459349009027E-3</v>
      </c>
      <c r="I125" s="44">
        <f>+I109+I119+SUM(I121:I123)</f>
        <v>25707.319390000001</v>
      </c>
      <c r="K125" s="44">
        <f>+K109+K119+SUM(K121:K123)</f>
        <v>27142.749480000006</v>
      </c>
      <c r="L125" s="45">
        <f>IFERROR((I125-K125)/K125,"-")</f>
        <v>-5.2884476241351105E-2</v>
      </c>
      <c r="N125" s="43" t="s">
        <v>478</v>
      </c>
      <c r="P125" s="44">
        <f>+P109+P119+SUM(P121:P123)</f>
        <v>2692.51568</v>
      </c>
      <c r="R125" s="44">
        <f>+R109+R119+SUM(R121:R123)</f>
        <v>2673.64444</v>
      </c>
      <c r="S125" s="45">
        <f>IFERROR((P125-R125)/R125,"-")</f>
        <v>7.0582459349007318E-3</v>
      </c>
      <c r="U125" s="44">
        <f>+U109+U119+SUM(U121:U123)</f>
        <v>25707.364750000001</v>
      </c>
      <c r="W125" s="44">
        <f>+W109+W119+SUM(W121:W123)</f>
        <v>27142.712800000008</v>
      </c>
      <c r="X125" s="45">
        <f>IFERROR((U125-W125)/W125,"-")</f>
        <v>-5.2881525165753049E-2</v>
      </c>
    </row>
    <row r="126" spans="2:24" s="27" customFormat="1" ht="12">
      <c r="B126" s="32"/>
      <c r="D126" s="47"/>
      <c r="G126" s="51"/>
      <c r="L126" s="51"/>
      <c r="N126" s="32"/>
      <c r="P126" s="47"/>
      <c r="S126" s="51"/>
      <c r="X126" s="51"/>
    </row>
    <row r="127" spans="2:24" s="27" customFormat="1" ht="12">
      <c r="B127" s="30"/>
      <c r="N127" s="30"/>
    </row>
    <row r="128" spans="2:24" s="27" customFormat="1" ht="12">
      <c r="B128" s="65" t="s">
        <v>2</v>
      </c>
      <c r="D128" s="64" t="s">
        <v>5</v>
      </c>
      <c r="E128" s="64"/>
      <c r="F128" s="64"/>
      <c r="G128" s="64"/>
      <c r="H128" s="30"/>
      <c r="I128" s="64" t="s">
        <v>102</v>
      </c>
      <c r="J128" s="64"/>
      <c r="K128" s="64"/>
      <c r="L128" s="64"/>
      <c r="N128" s="65" t="s">
        <v>2</v>
      </c>
      <c r="P128" s="64" t="s">
        <v>5</v>
      </c>
      <c r="Q128" s="64"/>
      <c r="R128" s="64"/>
      <c r="S128" s="64"/>
      <c r="T128" s="30"/>
      <c r="U128" s="64" t="s">
        <v>102</v>
      </c>
      <c r="V128" s="64"/>
      <c r="W128" s="64"/>
      <c r="X128" s="64"/>
    </row>
    <row r="129" spans="2:24" s="27" customFormat="1" ht="12">
      <c r="B129" s="66"/>
      <c r="D129" s="64" t="s">
        <v>6</v>
      </c>
      <c r="E129" s="64"/>
      <c r="F129" s="64"/>
      <c r="G129" s="64"/>
      <c r="H129" s="30"/>
      <c r="I129" s="64" t="s">
        <v>6</v>
      </c>
      <c r="J129" s="64"/>
      <c r="K129" s="64"/>
      <c r="L129" s="64"/>
      <c r="N129" s="66"/>
      <c r="P129" s="64" t="s">
        <v>6</v>
      </c>
      <c r="Q129" s="64"/>
      <c r="R129" s="64"/>
      <c r="S129" s="64"/>
      <c r="T129" s="30"/>
      <c r="U129" s="64" t="s">
        <v>6</v>
      </c>
      <c r="V129" s="64"/>
      <c r="W129" s="64"/>
      <c r="X129" s="64"/>
    </row>
    <row r="130" spans="2:24" s="27" customFormat="1" ht="12">
      <c r="B130" s="67"/>
      <c r="D130" s="31" t="s">
        <v>4</v>
      </c>
      <c r="E130" s="30"/>
      <c r="F130" s="31" t="s">
        <v>471</v>
      </c>
      <c r="G130" s="31" t="str">
        <f>+"vs "&amp;F130&amp;" %"</f>
        <v>vs P.Y. %</v>
      </c>
      <c r="H130" s="32"/>
      <c r="I130" s="31" t="s">
        <v>4</v>
      </c>
      <c r="J130" s="30"/>
      <c r="K130" s="31" t="s">
        <v>471</v>
      </c>
      <c r="L130" s="31" t="str">
        <f>+"vs "&amp;K130&amp;" %"</f>
        <v>vs P.Y. %</v>
      </c>
      <c r="N130" s="67"/>
      <c r="P130" s="31" t="s">
        <v>4</v>
      </c>
      <c r="Q130" s="30"/>
      <c r="R130" s="31" t="s">
        <v>471</v>
      </c>
      <c r="S130" s="31" t="str">
        <f>+"vs "&amp;R130&amp;" %"</f>
        <v>vs P.Y. %</v>
      </c>
      <c r="T130" s="32"/>
      <c r="U130" s="31" t="s">
        <v>4</v>
      </c>
      <c r="V130" s="30"/>
      <c r="W130" s="31" t="s">
        <v>471</v>
      </c>
      <c r="X130" s="31" t="str">
        <f>+"vs "&amp;W130&amp;" %"</f>
        <v>vs P.Y. %</v>
      </c>
    </row>
    <row r="131" spans="2:24" s="27" customFormat="1" ht="6.75" customHeight="1">
      <c r="B131" s="30"/>
      <c r="N131" s="30"/>
    </row>
    <row r="132" spans="2:24" s="27" customFormat="1" ht="12">
      <c r="B132" s="30" t="s">
        <v>86</v>
      </c>
      <c r="D132" s="34">
        <f>SUMIFS(BW!$G:$G,BW!$F:$F,MD!$D$2,BW!$L:$L,RESUMEN!$B132)/1000</f>
        <v>74.067830000000001</v>
      </c>
      <c r="F132" s="34">
        <f>SUMIFS(BW!$G:$G,BW!$F:$F,MD!$E$2,BW!$L:$L,RESUMEN!$B132)/1000</f>
        <v>72.857439999999997</v>
      </c>
      <c r="G132" s="35">
        <f>IFERROR((D132-F132)/F132,"-")</f>
        <v>1.6613128322927679E-2</v>
      </c>
      <c r="I132" s="34">
        <f>SUMIFS(BW!$G:$G,BW!$N:$N,"YTD 2016",BW!$L:$L,RESUMEN!$B132)/1000</f>
        <v>1892.4349300000001</v>
      </c>
      <c r="K132" s="34">
        <f>SUMIFS(BW!$G:$G,BW!$N:$N,"YTD 2015",BW!$L:$L,RESUMEN!$B132)/1000</f>
        <v>2541.1741799999995</v>
      </c>
      <c r="L132" s="35">
        <f>IFERROR((I132-K132)/K132,"-")</f>
        <v>-0.25529113868141046</v>
      </c>
      <c r="N132" s="30" t="s">
        <v>39</v>
      </c>
      <c r="P132" s="34">
        <f>SUMIFS(BW!$G:$G,BW!$F:$F,MD!$D$2,BW!$M:$M,RESUMEN!$N132)/1000</f>
        <v>327.51932999999997</v>
      </c>
      <c r="R132" s="34">
        <f>SUMIFS(BW!$G:$G,BW!$F:$F,MD!$E$2,BW!$M:$M,RESUMEN!$N132)/1000</f>
        <v>302.17374000000001</v>
      </c>
      <c r="S132" s="35">
        <f t="shared" ref="S132" si="54">IFERROR((P132-R132)/R132,"-")</f>
        <v>8.3877540119799809E-2</v>
      </c>
      <c r="U132" s="34">
        <f>SUMIFS(BW!$G:$G,BW!$N:$N,"YTD 2016",BW!$M:$M,RESUMEN!$N132)/1000</f>
        <v>10290.343180000002</v>
      </c>
      <c r="W132" s="34">
        <f>SUMIFS(BW!$G:$G,BW!$N:$N,"YTD 2015",BW!$M:$M,RESUMEN!$N132)/1000</f>
        <v>10356.190779999997</v>
      </c>
      <c r="X132" s="35">
        <f t="shared" ref="X132" si="55">IFERROR((U132-W132)/W132,"-")</f>
        <v>-6.3582837936088628E-3</v>
      </c>
    </row>
    <row r="133" spans="2:24" s="27" customFormat="1" ht="12">
      <c r="B133" s="30" t="s">
        <v>87</v>
      </c>
      <c r="D133" s="34">
        <f>SUMIFS(BW!$G:$G,BW!$F:$F,MD!$D$2,BW!$L:$L,RESUMEN!$B133)/1000</f>
        <v>217.9828</v>
      </c>
      <c r="F133" s="34">
        <f>SUMIFS(BW!$G:$G,BW!$F:$F,MD!$E$2,BW!$L:$L,RESUMEN!$B133)/1000</f>
        <v>217.97638000000001</v>
      </c>
      <c r="G133" s="35">
        <f>IFERROR((D133-F133)/F133,"-")</f>
        <v>2.9452732447393761E-5</v>
      </c>
      <c r="I133" s="34">
        <f>SUMIFS(BW!$G:$G,BW!$N:$N,"YTD 2016",BW!$L:$L,RESUMEN!$B133)/1000</f>
        <v>6588.7294400000001</v>
      </c>
      <c r="K133" s="34">
        <f>SUMIFS(BW!$G:$G,BW!$N:$N,"YTD 2015",BW!$L:$L,RESUMEN!$B133)/1000</f>
        <v>6865.4015399999989</v>
      </c>
      <c r="L133" s="35">
        <f>IFERROR((I133-K133)/K133,"-")</f>
        <v>-4.0299478244356104E-2</v>
      </c>
      <c r="N133" s="30"/>
      <c r="P133" s="34"/>
      <c r="R133" s="34"/>
      <c r="S133" s="35" t="str">
        <f>IFERROR((P133-R133)/R133,"-")</f>
        <v>-</v>
      </c>
      <c r="U133" s="34"/>
      <c r="W133" s="34"/>
      <c r="X133" s="35" t="str">
        <f>IFERROR((U133-W133)/W133,"-")</f>
        <v>-</v>
      </c>
    </row>
    <row r="134" spans="2:24" s="27" customFormat="1" ht="12">
      <c r="B134" s="30" t="s">
        <v>88</v>
      </c>
      <c r="D134" s="34">
        <f>SUMIFS(BW!$G:$G,BW!$F:$F,MD!$D$2,BW!$L:$L,RESUMEN!$B134)/1000</f>
        <v>35.468699999999998</v>
      </c>
      <c r="F134" s="34">
        <f>SUMIFS(BW!$G:$G,BW!$F:$F,MD!$E$2,BW!$L:$L,RESUMEN!$B134)/1000</f>
        <v>11.339919999999998</v>
      </c>
      <c r="G134" s="35">
        <f>IFERROR((D134-F134)/F134,"-")</f>
        <v>2.1277733881720509</v>
      </c>
      <c r="I134" s="34">
        <f>SUMIFS(BW!$G:$G,BW!$N:$N,"YTD 2016",BW!$L:$L,RESUMEN!$B134)/1000</f>
        <v>1809.1788100000003</v>
      </c>
      <c r="K134" s="34">
        <f>SUMIFS(BW!$G:$G,BW!$N:$N,"YTD 2015",BW!$L:$L,RESUMEN!$B134)/1000</f>
        <v>949.61506000000008</v>
      </c>
      <c r="L134" s="35">
        <f>IFERROR((I134-K134)/K134,"-")</f>
        <v>0.90517072254519659</v>
      </c>
      <c r="N134" s="30"/>
      <c r="P134" s="34"/>
      <c r="R134" s="34"/>
      <c r="S134" s="35" t="str">
        <f>IFERROR((P134-R134)/R134,"-")</f>
        <v>-</v>
      </c>
      <c r="U134" s="34"/>
      <c r="W134" s="34"/>
      <c r="X134" s="35" t="str">
        <f>IFERROR((U134-W134)/W134,"-")</f>
        <v>-</v>
      </c>
    </row>
    <row r="135" spans="2:24" s="27" customFormat="1" ht="12">
      <c r="B135" s="22" t="s">
        <v>39</v>
      </c>
      <c r="D135" s="36">
        <f>+SUM(D132:D134)</f>
        <v>327.51933000000002</v>
      </c>
      <c r="F135" s="36">
        <f>+SUM(F132:F134)</f>
        <v>302.17374000000001</v>
      </c>
      <c r="G135" s="37">
        <f>IFERROR((D135-F135)/F135,"-")</f>
        <v>8.3877540119800004E-2</v>
      </c>
      <c r="I135" s="36">
        <f>+SUM(I132:I134)</f>
        <v>10290.34318</v>
      </c>
      <c r="K135" s="36">
        <f>+SUM(K132:K134)</f>
        <v>10356.190779999999</v>
      </c>
      <c r="L135" s="37">
        <f>IFERROR((I135-K135)/K135,"-")</f>
        <v>-6.3582837936092132E-3</v>
      </c>
      <c r="N135" s="22" t="s">
        <v>39</v>
      </c>
      <c r="P135" s="36">
        <f>+SUM(P132:P134)</f>
        <v>327.51932999999997</v>
      </c>
      <c r="R135" s="36">
        <f>+SUM(R132:R134)</f>
        <v>302.17374000000001</v>
      </c>
      <c r="S135" s="37">
        <f>IFERROR((P135-R135)/R135,"-")</f>
        <v>8.3877540119799809E-2</v>
      </c>
      <c r="U135" s="36">
        <f>+SUM(U132:U134)</f>
        <v>10290.343180000002</v>
      </c>
      <c r="W135" s="36">
        <f>+SUM(W132:W134)</f>
        <v>10356.190779999997</v>
      </c>
      <c r="X135" s="37">
        <f>IFERROR((U135-W135)/W135,"-")</f>
        <v>-6.3582837936088628E-3</v>
      </c>
    </row>
    <row r="136" spans="2:24" s="27" customFormat="1" ht="6.75" customHeight="1">
      <c r="B136" s="30"/>
      <c r="D136" s="38"/>
      <c r="F136" s="38"/>
      <c r="I136" s="38"/>
      <c r="K136" s="38"/>
      <c r="N136" s="30"/>
      <c r="P136" s="38"/>
      <c r="R136" s="38"/>
      <c r="U136" s="38"/>
      <c r="W136" s="38"/>
    </row>
    <row r="137" spans="2:24" s="27" customFormat="1" ht="12">
      <c r="B137" s="30" t="s">
        <v>77</v>
      </c>
      <c r="D137" s="34">
        <f>SUMIFS(BW!$G:$G,BW!$F:$F,MD!$D$2,BW!$L:$L,RESUMEN!$B137)/1000</f>
        <v>-5.2381800000000007</v>
      </c>
      <c r="F137" s="34">
        <f>SUMIFS(BW!$G:$G,BW!$F:$F,MD!$E$2,BW!$L:$L,RESUMEN!$B137)/1000</f>
        <v>1.7992699999999999</v>
      </c>
      <c r="G137" s="35">
        <f>IFERROR((D137-F137)/F137,"-")</f>
        <v>-3.9112806860560121</v>
      </c>
      <c r="I137" s="34">
        <f>SUMIFS(BW!$G:$G,BW!$N:$N,"YTD 2016",BW!$L:$L,RESUMEN!$B137)/1000</f>
        <v>64.270769999999999</v>
      </c>
      <c r="K137" s="34">
        <f>SUMIFS(BW!$G:$G,BW!$N:$N,"YTD 2015",BW!$L:$L,RESUMEN!$B137)/1000</f>
        <v>227.0779</v>
      </c>
      <c r="L137" s="35">
        <f>IFERROR((I137-K137)/K137,"-")</f>
        <v>-0.71696598392005562</v>
      </c>
      <c r="N137" s="30" t="s">
        <v>77</v>
      </c>
      <c r="P137" s="34">
        <f>SUMIFS(BW!$G:$G,BW!$F:$F,MD!$D$2,BW!$M:$M,RESUMEN!$N137)/1000</f>
        <v>-5.2381800000000007</v>
      </c>
      <c r="R137" s="34">
        <f>SUMIFS(BW!$G:$G,BW!$F:$F,MD!$E$2,BW!$M:$M,RESUMEN!$N137)/1000</f>
        <v>1.7992699999999999</v>
      </c>
      <c r="S137" s="35">
        <f t="shared" ref="S137:S139" si="56">IFERROR((P137-R137)/R137,"-")</f>
        <v>-3.9112806860560121</v>
      </c>
      <c r="U137" s="34">
        <f>SUMIFS(BW!$G:$G,BW!$N:$N,"YTD 2016",BW!$M:$M,RESUMEN!$N137)/1000</f>
        <v>64.270769999999999</v>
      </c>
      <c r="W137" s="34">
        <f>SUMIFS(BW!$G:$G,BW!$N:$N,"YTD 2015",BW!$M:$M,RESUMEN!$N137)/1000</f>
        <v>227.0779</v>
      </c>
      <c r="X137" s="35">
        <f t="shared" ref="X137:X139" si="57">IFERROR((U137-W137)/W137,"-")</f>
        <v>-0.71696598392005562</v>
      </c>
    </row>
    <row r="138" spans="2:24" s="27" customFormat="1" ht="12">
      <c r="B138" s="30" t="s">
        <v>80</v>
      </c>
      <c r="D138" s="34">
        <f>SUMIFS(BW!$G:$G,BW!$F:$F,MD!$D$2,BW!$L:$L,RESUMEN!$B138)/1000</f>
        <v>-4.0598700000000001</v>
      </c>
      <c r="F138" s="34">
        <f>SUMIFS(BW!$G:$G,BW!$F:$F,MD!$E$2,BW!$L:$L,RESUMEN!$B138)/1000</f>
        <v>0.70340000000000003</v>
      </c>
      <c r="G138" s="35">
        <f>IFERROR((D138-F138)/F138,"-")</f>
        <v>-6.771779926073358</v>
      </c>
      <c r="I138" s="34">
        <f>SUMIFS(BW!$G:$G,BW!$N:$N,"YTD 2016",BW!$L:$L,RESUMEN!$B138)/1000</f>
        <v>74.171390000000017</v>
      </c>
      <c r="K138" s="34">
        <f>SUMIFS(BW!$G:$G,BW!$N:$N,"YTD 2015",BW!$L:$L,RESUMEN!$B138)/1000</f>
        <v>134.06609</v>
      </c>
      <c r="L138" s="35">
        <f>IFERROR((I138-K138)/K138,"-")</f>
        <v>-0.44675502955296142</v>
      </c>
      <c r="N138" s="30" t="s">
        <v>80</v>
      </c>
      <c r="P138" s="34">
        <f>SUMIFS(BW!$G:$G,BW!$F:$F,MD!$D$2,BW!$M:$M,RESUMEN!$N138)/1000</f>
        <v>-4.0598700000000001</v>
      </c>
      <c r="R138" s="34">
        <f>SUMIFS(BW!$G:$G,BW!$F:$F,MD!$E$2,BW!$M:$M,RESUMEN!$N138)/1000</f>
        <v>0.70340000000000003</v>
      </c>
      <c r="S138" s="35">
        <f t="shared" si="56"/>
        <v>-6.771779926073358</v>
      </c>
      <c r="U138" s="34">
        <f>SUMIFS(BW!$G:$G,BW!$N:$N,"YTD 2016",BW!$M:$M,RESUMEN!$N138)/1000</f>
        <v>74.171390000000017</v>
      </c>
      <c r="W138" s="34">
        <f>SUMIFS(BW!$G:$G,BW!$N:$N,"YTD 2015",BW!$M:$M,RESUMEN!$N138)/1000</f>
        <v>134.06609</v>
      </c>
      <c r="X138" s="35">
        <f t="shared" si="57"/>
        <v>-0.44675502955296142</v>
      </c>
    </row>
    <row r="139" spans="2:24" s="27" customFormat="1" ht="12">
      <c r="B139" s="30" t="s">
        <v>40</v>
      </c>
      <c r="D139" s="34">
        <f>SUMIFS(BW!$G:$G,BW!$F:$F,MD!$D$2,BW!$L:$L,RESUMEN!$B139)/1000</f>
        <v>35.857359999999993</v>
      </c>
      <c r="F139" s="34">
        <f>SUMIFS(BW!$G:$G,BW!$F:$F,MD!$E$2,BW!$L:$L,RESUMEN!$B139)/1000</f>
        <v>33.210389999999997</v>
      </c>
      <c r="G139" s="35">
        <f>IFERROR((D139-F139)/F139,"-")</f>
        <v>7.9703068828761006E-2</v>
      </c>
      <c r="I139" s="34">
        <f>SUMIFS(BW!$G:$G,BW!$N:$N,"YTD 2016",BW!$L:$L,RESUMEN!$B139)/1000</f>
        <v>1459.3874999999998</v>
      </c>
      <c r="K139" s="34">
        <f>SUMIFS(BW!$G:$G,BW!$N:$N,"YTD 2015",BW!$L:$L,RESUMEN!$B139)/1000</f>
        <v>2192.8914799999998</v>
      </c>
      <c r="L139" s="35">
        <f>IFERROR((I139-K139)/K139,"-")</f>
        <v>-0.33449169130795292</v>
      </c>
      <c r="N139" s="30" t="s">
        <v>794</v>
      </c>
      <c r="P139" s="34">
        <f>SUMIFS(BW!$G:$G,BW!$F:$F,MD!$D$2,BW!$M:$M,RESUMEN!$N139)/1000</f>
        <v>35.857359999999993</v>
      </c>
      <c r="R139" s="34">
        <f>SUMIFS(BW!$G:$G,BW!$F:$F,MD!$E$2,BW!$M:$M,RESUMEN!$N139)/1000</f>
        <v>33.210389999999997</v>
      </c>
      <c r="S139" s="35">
        <f t="shared" si="56"/>
        <v>7.9703068828761006E-2</v>
      </c>
      <c r="U139" s="34">
        <f>SUMIFS(BW!$G:$G,BW!$N:$N,"YTD 2016",BW!$M:$M,RESUMEN!$N139)/1000</f>
        <v>1459.3874999999998</v>
      </c>
      <c r="W139" s="34">
        <f>SUMIFS(BW!$G:$G,BW!$N:$N,"YTD 2015",BW!$M:$M,RESUMEN!$N139)/1000</f>
        <v>2192.8914799999998</v>
      </c>
      <c r="X139" s="35">
        <f t="shared" si="57"/>
        <v>-0.33449169130795292</v>
      </c>
    </row>
    <row r="140" spans="2:24" s="27" customFormat="1" ht="6.75" customHeight="1">
      <c r="B140" s="30"/>
      <c r="D140" s="38"/>
      <c r="F140" s="38"/>
      <c r="I140" s="38"/>
      <c r="K140" s="38"/>
      <c r="N140" s="30"/>
      <c r="P140" s="38"/>
      <c r="R140" s="38"/>
      <c r="U140" s="38"/>
      <c r="W140" s="38"/>
    </row>
    <row r="141" spans="2:24" s="27" customFormat="1" ht="12">
      <c r="B141" s="22" t="s">
        <v>70</v>
      </c>
      <c r="D141" s="36">
        <f>+D135+SUM(D137:D139)</f>
        <v>354.07864000000001</v>
      </c>
      <c r="F141" s="36">
        <f>+F135+SUM(F137:F139)</f>
        <v>337.88679999999999</v>
      </c>
      <c r="G141" s="37">
        <f>IFERROR((D141-F141)/F141,"-")</f>
        <v>4.7920901319613594E-2</v>
      </c>
      <c r="I141" s="36">
        <f>+I135+SUM(I137:I139)</f>
        <v>11888.172839999999</v>
      </c>
      <c r="K141" s="36">
        <f>+K135+SUM(K137:K139)</f>
        <v>12910.22625</v>
      </c>
      <c r="L141" s="37">
        <f>IFERROR((I141-K141)/K141,"-")</f>
        <v>-7.916618889618611E-2</v>
      </c>
      <c r="N141" s="22" t="s">
        <v>70</v>
      </c>
      <c r="P141" s="36">
        <f>+P135+SUM(P137:P139)</f>
        <v>354.07863999999995</v>
      </c>
      <c r="R141" s="36">
        <f>+R135+SUM(R137:R139)</f>
        <v>337.88679999999999</v>
      </c>
      <c r="S141" s="37">
        <f>IFERROR((P141-R141)/R141,"-")</f>
        <v>4.7920901319613421E-2</v>
      </c>
      <c r="U141" s="36">
        <f>+U135+SUM(U137:U139)</f>
        <v>11888.172840000001</v>
      </c>
      <c r="W141" s="36">
        <f>+W135+SUM(W137:W139)</f>
        <v>12910.226249999996</v>
      </c>
      <c r="X141" s="37">
        <f>IFERROR((U141-W141)/W141,"-")</f>
        <v>-7.9166188896185707E-2</v>
      </c>
    </row>
    <row r="142" spans="2:24" s="27" customFormat="1" ht="6.75" customHeight="1">
      <c r="B142" s="30"/>
      <c r="D142" s="38"/>
      <c r="F142" s="38"/>
      <c r="I142" s="38"/>
      <c r="K142" s="38"/>
      <c r="N142" s="30"/>
      <c r="P142" s="38"/>
      <c r="R142" s="38"/>
      <c r="U142" s="38"/>
      <c r="W142" s="38"/>
    </row>
    <row r="143" spans="2:24" s="27" customFormat="1" ht="12">
      <c r="B143" s="22" t="s">
        <v>85</v>
      </c>
      <c r="D143" s="36">
        <f>SUMIFS(BW!$G:$G,BW!$F:$F,MD!$D$2,BW!$L:$L,RESUMEN!$B143)/1000</f>
        <v>41.864530000000002</v>
      </c>
      <c r="F143" s="36">
        <f>SUMIFS(BW!$G:$G,BW!$F:$F,MD!$E$2,BW!$L:$L,RESUMEN!$B143)/1000</f>
        <v>9.4558400000000002</v>
      </c>
      <c r="G143" s="37">
        <f t="shared" ref="G143:G151" si="58">IFERROR((D143-F143)/F143,"-")</f>
        <v>3.4273729250917953</v>
      </c>
      <c r="I143" s="36">
        <f>SUMIFS(BW!$G:$G,BW!$N:$N,"YTD 2016",BW!$L:$L,RESUMEN!$B143)/1000</f>
        <v>1543.0033600000002</v>
      </c>
      <c r="K143" s="36">
        <f>SUMIFS(BW!$G:$G,BW!$N:$N,"YTD 2015",BW!$L:$L,RESUMEN!$B143)/1000</f>
        <v>1621.86448</v>
      </c>
      <c r="L143" s="37">
        <f t="shared" ref="L143:L151" si="59">IFERROR((I143-K143)/K143,"-")</f>
        <v>-4.8623741978737832E-2</v>
      </c>
      <c r="N143" s="22" t="s">
        <v>785</v>
      </c>
      <c r="P143" s="36">
        <f>SUMIFS(BW!$G:$G,BW!$F:$F,MD!$D$2,BW!$M:$M,RESUMEN!$N143)/1000</f>
        <v>41.864530000000002</v>
      </c>
      <c r="R143" s="36">
        <f>SUMIFS(BW!$G:$G,BW!$F:$F,MD!$E$2,BW!$M:$M,RESUMEN!$N143)/1000</f>
        <v>9.4558400000000002</v>
      </c>
      <c r="S143" s="37">
        <f t="shared" ref="S143" si="60">IFERROR((P143-R143)/R143,"-")</f>
        <v>3.4273729250917953</v>
      </c>
      <c r="U143" s="36">
        <f>SUMIFS(BW!$G:$G,BW!$N:$N,"YTD 2016",BW!$M:$M,RESUMEN!$N143)/1000</f>
        <v>1543.0033600000002</v>
      </c>
      <c r="W143" s="36">
        <f>SUMIFS(BW!$G:$G,BW!$N:$N,"YTD 2015",BW!$M:$M,RESUMEN!$N143)/1000</f>
        <v>1621.86448</v>
      </c>
      <c r="X143" s="37">
        <f t="shared" ref="X143" si="61">IFERROR((U143-W143)/W143,"-")</f>
        <v>-4.8623741978737832E-2</v>
      </c>
    </row>
    <row r="144" spans="2:24" s="27" customFormat="1" ht="6.75" customHeight="1">
      <c r="B144" s="30"/>
      <c r="D144" s="38"/>
      <c r="F144" s="38"/>
      <c r="G144" s="27" t="str">
        <f t="shared" si="58"/>
        <v>-</v>
      </c>
      <c r="I144" s="38"/>
      <c r="K144" s="38"/>
      <c r="L144" s="27" t="str">
        <f t="shared" si="59"/>
        <v>-</v>
      </c>
      <c r="N144" s="30"/>
      <c r="P144" s="38"/>
      <c r="R144" s="38"/>
      <c r="S144" s="27" t="str">
        <f>IFERROR((P144-R144)/R144,"-")</f>
        <v>-</v>
      </c>
      <c r="U144" s="38"/>
      <c r="W144" s="38"/>
      <c r="X144" s="27" t="str">
        <f>IFERROR((U144-W144)/W144,"-")</f>
        <v>-</v>
      </c>
    </row>
    <row r="145" spans="2:24" s="27" customFormat="1" ht="12">
      <c r="B145" s="30" t="s">
        <v>34</v>
      </c>
      <c r="D145" s="34">
        <f>SUMIFS(BW!$G:$G,BW!$F:$F,MD!$D$2,BW!$L:$L,RESUMEN!$B145)/1000</f>
        <v>15.569120000000002</v>
      </c>
      <c r="F145" s="34">
        <f>SUMIFS(BW!$G:$G,BW!$F:$F,MD!$E$2,BW!$L:$L,RESUMEN!$B145)/1000</f>
        <v>31.887539999999998</v>
      </c>
      <c r="G145" s="35">
        <f t="shared" si="58"/>
        <v>-0.51174910325475087</v>
      </c>
      <c r="I145" s="34">
        <f>SUMIFS(BW!$G:$G,BW!$N:$N,"YTD 2016",BW!$L:$L,RESUMEN!$B145)/1000</f>
        <v>261.68182999999999</v>
      </c>
      <c r="K145" s="34">
        <f>SUMIFS(BW!$G:$G,BW!$N:$N,"YTD 2015",BW!$L:$L,RESUMEN!$B145)/1000</f>
        <v>212.96501999999995</v>
      </c>
      <c r="L145" s="35">
        <f t="shared" si="59"/>
        <v>0.22875498520836918</v>
      </c>
      <c r="N145" s="30" t="s">
        <v>34</v>
      </c>
      <c r="P145" s="34">
        <f>SUMIFS(BW!$G:$G,BW!$F:$F,MD!$D$2,BW!$M:$M,RESUMEN!$N145)/1000</f>
        <v>15.569120000000002</v>
      </c>
      <c r="R145" s="34">
        <f>SUMIFS(BW!$G:$G,BW!$F:$F,MD!$E$2,BW!$M:$M,RESUMEN!$N145)/1000</f>
        <v>31.887539999999998</v>
      </c>
      <c r="S145" s="35">
        <f t="shared" ref="S145:S147" si="62">IFERROR((P145-R145)/R145,"-")</f>
        <v>-0.51174910325475087</v>
      </c>
      <c r="U145" s="34">
        <f>SUMIFS(BW!$G:$G,BW!$N:$N,"YTD 2016",BW!$M:$M,RESUMEN!$N145)/1000</f>
        <v>261.68182999999999</v>
      </c>
      <c r="W145" s="34">
        <f>SUMIFS(BW!$G:$G,BW!$N:$N,"YTD 2015",BW!$M:$M,RESUMEN!$N145)/1000</f>
        <v>212.96501999999995</v>
      </c>
      <c r="X145" s="35">
        <f t="shared" ref="X145:X147" si="63">IFERROR((U145-W145)/W145,"-")</f>
        <v>0.22875498520836918</v>
      </c>
    </row>
    <row r="146" spans="2:24" s="27" customFormat="1" ht="12">
      <c r="B146" s="30" t="s">
        <v>72</v>
      </c>
      <c r="D146" s="34">
        <f>SUMIFS(BW!$G:$G,BW!$F:$F,MD!$D$2,BW!$L:$L,RESUMEN!$B146)/1000</f>
        <v>1.2139800000000001</v>
      </c>
      <c r="F146" s="34">
        <f>SUMIFS(BW!$G:$G,BW!$F:$F,MD!$E$2,BW!$L:$L,RESUMEN!$B146)/1000</f>
        <v>12.32133</v>
      </c>
      <c r="G146" s="35">
        <f t="shared" si="58"/>
        <v>-0.90147329874291171</v>
      </c>
      <c r="I146" s="34">
        <f>SUMIFS(BW!$G:$G,BW!$N:$N,"YTD 2016",BW!$L:$L,RESUMEN!$B146)/1000</f>
        <v>146.19587000000001</v>
      </c>
      <c r="K146" s="34">
        <f>SUMIFS(BW!$G:$G,BW!$N:$N,"YTD 2015",BW!$L:$L,RESUMEN!$B146)/1000</f>
        <v>233.26829000000001</v>
      </c>
      <c r="L146" s="35">
        <f t="shared" si="59"/>
        <v>-0.37327156640107401</v>
      </c>
      <c r="N146" s="30" t="s">
        <v>72</v>
      </c>
      <c r="P146" s="34">
        <f>SUMIFS(BW!$G:$G,BW!$F:$F,MD!$D$2,BW!$M:$M,RESUMEN!$N146)/1000</f>
        <v>1.2139800000000001</v>
      </c>
      <c r="R146" s="34">
        <f>SUMIFS(BW!$G:$G,BW!$F:$F,MD!$E$2,BW!$M:$M,RESUMEN!$N146)/1000</f>
        <v>12.32133</v>
      </c>
      <c r="S146" s="35">
        <f t="shared" si="62"/>
        <v>-0.90147329874291171</v>
      </c>
      <c r="U146" s="34">
        <f>SUMIFS(BW!$G:$G,BW!$N:$N,"YTD 2016",BW!$M:$M,RESUMEN!$N146)/1000</f>
        <v>146.19587000000001</v>
      </c>
      <c r="W146" s="34">
        <f>SUMIFS(BW!$G:$G,BW!$N:$N,"YTD 2015",BW!$M:$M,RESUMEN!$N146)/1000</f>
        <v>233.26829000000001</v>
      </c>
      <c r="X146" s="35">
        <f t="shared" si="63"/>
        <v>-0.37327156640107401</v>
      </c>
    </row>
    <row r="147" spans="2:24" s="27" customFormat="1" ht="12">
      <c r="B147" s="30" t="s">
        <v>35</v>
      </c>
      <c r="D147" s="34">
        <f>SUMIFS(BW!$G:$G,BW!$F:$F,MD!$D$2,BW!$L:$L,RESUMEN!$B147)/1000</f>
        <v>4.1958299999999999</v>
      </c>
      <c r="F147" s="34">
        <f>SUMIFS(BW!$G:$G,BW!$F:$F,MD!$E$2,BW!$L:$L,RESUMEN!$B147)/1000</f>
        <v>3.7672699999999999</v>
      </c>
      <c r="G147" s="35">
        <f t="shared" si="58"/>
        <v>0.1137587696130089</v>
      </c>
      <c r="I147" s="34">
        <f>SUMIFS(BW!$G:$G,BW!$N:$N,"YTD 2016",BW!$L:$L,RESUMEN!$B147)/1000</f>
        <v>86.091669999999993</v>
      </c>
      <c r="K147" s="34">
        <f>SUMIFS(BW!$G:$G,BW!$N:$N,"YTD 2015",BW!$L:$L,RESUMEN!$B147)/1000</f>
        <v>92.759610000000009</v>
      </c>
      <c r="L147" s="35">
        <f t="shared" si="59"/>
        <v>-7.1884088344054214E-2</v>
      </c>
      <c r="N147" s="30" t="s">
        <v>35</v>
      </c>
      <c r="P147" s="34">
        <f>SUMIFS(BW!$G:$G,BW!$F:$F,MD!$D$2,BW!$M:$M,RESUMEN!$N147)/1000</f>
        <v>4.1958299999999999</v>
      </c>
      <c r="R147" s="34">
        <f>SUMIFS(BW!$G:$G,BW!$F:$F,MD!$E$2,BW!$M:$M,RESUMEN!$N147)/1000</f>
        <v>3.7672699999999999</v>
      </c>
      <c r="S147" s="35">
        <f t="shared" si="62"/>
        <v>0.1137587696130089</v>
      </c>
      <c r="U147" s="34">
        <f>SUMIFS(BW!$G:$G,BW!$N:$N,"YTD 2016",BW!$M:$M,RESUMEN!$N147)/1000</f>
        <v>86.091669999999993</v>
      </c>
      <c r="W147" s="34">
        <f>SUMIFS(BW!$G:$G,BW!$N:$N,"YTD 2015",BW!$M:$M,RESUMEN!$N147)/1000</f>
        <v>92.759610000000009</v>
      </c>
      <c r="X147" s="35">
        <f t="shared" si="63"/>
        <v>-7.1884088344054214E-2</v>
      </c>
    </row>
    <row r="148" spans="2:24" s="27" customFormat="1" ht="12">
      <c r="B148" s="30" t="s">
        <v>89</v>
      </c>
      <c r="D148" s="34">
        <f>SUMIFS(BW!$G:$G,BW!$F:$F,MD!$D$2,BW!$L:$L,RESUMEN!$B148)/1000</f>
        <v>238.69823000000002</v>
      </c>
      <c r="F148" s="34">
        <f>SUMIFS(BW!$G:$G,BW!$F:$F,MD!$E$2,BW!$L:$L,RESUMEN!$B148)/1000</f>
        <v>248.43508</v>
      </c>
      <c r="G148" s="35">
        <f t="shared" si="58"/>
        <v>-3.9192733972995983E-2</v>
      </c>
      <c r="I148" s="34">
        <f>SUMIFS(BW!$G:$G,BW!$N:$N,"YTD 2016",BW!$L:$L,RESUMEN!$B148)/1000</f>
        <v>4373.1536699999997</v>
      </c>
      <c r="K148" s="34">
        <f>SUMIFS(BW!$G:$G,BW!$N:$N,"YTD 2015",BW!$L:$L,RESUMEN!$B148)/1000</f>
        <v>4196.9670900000001</v>
      </c>
      <c r="L148" s="35">
        <f t="shared" si="59"/>
        <v>4.1979500010804131E-2</v>
      </c>
      <c r="N148" s="30" t="s">
        <v>811</v>
      </c>
      <c r="P148" s="34">
        <f>SUMIFS(BW!$G:$G,BW!$F:$F,MD!$D$2,BW!$M:$M,RESUMEN!$N148)/1000</f>
        <v>238.87613000000002</v>
      </c>
      <c r="R148" s="34">
        <f>SUMIFS(BW!$G:$G,BW!$F:$F,MD!$E$2,BW!$M:$M,RESUMEN!$N148)/1000</f>
        <v>234.74976999999998</v>
      </c>
      <c r="S148" s="35">
        <f t="shared" ref="S148" si="64">IFERROR((P148-R148)/R148,"-")</f>
        <v>1.7577695603280184E-2</v>
      </c>
      <c r="U148" s="34">
        <f>SUMIFS(BW!$G:$G,BW!$N:$N,"YTD 2016",BW!$M:$M,RESUMEN!$N148)/1000</f>
        <v>4367.5515300000006</v>
      </c>
      <c r="W148" s="34">
        <f>SUMIFS(BW!$G:$G,BW!$N:$N,"YTD 2015",BW!$M:$M,RESUMEN!$N148)/1000</f>
        <v>4081.3366800000003</v>
      </c>
      <c r="X148" s="35">
        <f t="shared" ref="X148" si="65">IFERROR((U148-W148)/W148,"-")</f>
        <v>7.0127723449661658E-2</v>
      </c>
    </row>
    <row r="149" spans="2:24" s="27" customFormat="1" ht="12">
      <c r="B149" s="30" t="s">
        <v>90</v>
      </c>
      <c r="D149" s="34">
        <f>SUMIFS(BW!$G:$G,BW!$F:$F,MD!$D$2,BW!$L:$L,RESUMEN!$B149)/1000</f>
        <v>0.68884000000000001</v>
      </c>
      <c r="F149" s="34">
        <f>SUMIFS(BW!$G:$G,BW!$F:$F,MD!$E$2,BW!$L:$L,RESUMEN!$B149)/1000</f>
        <v>1.1472899999999999</v>
      </c>
      <c r="G149" s="35">
        <f t="shared" si="58"/>
        <v>-0.39959382544953753</v>
      </c>
      <c r="I149" s="34">
        <f>SUMIFS(BW!$G:$G,BW!$N:$N,"YTD 2016",BW!$L:$L,RESUMEN!$B149)/1000</f>
        <v>8.6873199999999997</v>
      </c>
      <c r="K149" s="34">
        <f>SUMIFS(BW!$G:$G,BW!$N:$N,"YTD 2015",BW!$L:$L,RESUMEN!$B149)/1000</f>
        <v>13.816080000000001</v>
      </c>
      <c r="L149" s="35">
        <f t="shared" si="59"/>
        <v>-0.37121672717587051</v>
      </c>
      <c r="N149" s="30"/>
      <c r="P149" s="34"/>
      <c r="R149" s="34"/>
      <c r="S149" s="35" t="str">
        <f>IFERROR((P149-R149)/R149,"-")</f>
        <v>-</v>
      </c>
      <c r="U149" s="34"/>
      <c r="W149" s="34"/>
      <c r="X149" s="35" t="str">
        <f>IFERROR((U149-W149)/W149,"-")</f>
        <v>-</v>
      </c>
    </row>
    <row r="150" spans="2:24" s="27" customFormat="1" ht="12">
      <c r="B150" s="30" t="s">
        <v>91</v>
      </c>
      <c r="D150" s="34">
        <f>SUMIFS(BW!$G:$G,BW!$F:$F,MD!$D$2,BW!$L:$L,RESUMEN!$B150)/1000</f>
        <v>-0.51093999999999995</v>
      </c>
      <c r="F150" s="34">
        <f>SUMIFS(BW!$G:$G,BW!$F:$F,MD!$E$2,BW!$L:$L,RESUMEN!$B150)/1000</f>
        <v>-14.832600000000001</v>
      </c>
      <c r="G150" s="35">
        <f t="shared" si="58"/>
        <v>-0.96555290373906133</v>
      </c>
      <c r="I150" s="34">
        <f>SUMIFS(BW!$G:$G,BW!$N:$N,"YTD 2016",BW!$L:$L,RESUMEN!$B150)/1000</f>
        <v>-14.289460000000002</v>
      </c>
      <c r="K150" s="34">
        <f>SUMIFS(BW!$G:$G,BW!$N:$N,"YTD 2015",BW!$L:$L,RESUMEN!$B150)/1000</f>
        <v>-129.44649000000001</v>
      </c>
      <c r="L150" s="35">
        <f t="shared" si="59"/>
        <v>-0.88961106631782749</v>
      </c>
      <c r="N150" s="30"/>
      <c r="P150" s="34"/>
      <c r="R150" s="34"/>
      <c r="S150" s="35" t="str">
        <f>IFERROR((P150-R150)/R150,"-")</f>
        <v>-</v>
      </c>
      <c r="U150" s="34"/>
      <c r="W150" s="34"/>
      <c r="X150" s="35" t="str">
        <f>IFERROR((U150-W150)/W150,"-")</f>
        <v>-</v>
      </c>
    </row>
    <row r="151" spans="2:24" s="27" customFormat="1" ht="12">
      <c r="B151" s="22" t="s">
        <v>36</v>
      </c>
      <c r="D151" s="36">
        <f>+SUM(D148:D150)</f>
        <v>238.87613000000002</v>
      </c>
      <c r="F151" s="36">
        <f>+SUM(F148:F150)</f>
        <v>234.74976999999998</v>
      </c>
      <c r="G151" s="37">
        <f t="shared" si="58"/>
        <v>1.7577695603280184E-2</v>
      </c>
      <c r="I151" s="36">
        <f>+SUM(I148:I150)</f>
        <v>4367.5515299999997</v>
      </c>
      <c r="K151" s="36">
        <f>+SUM(K148:K150)</f>
        <v>4081.3366799999999</v>
      </c>
      <c r="L151" s="37">
        <f t="shared" si="59"/>
        <v>7.0127723449661561E-2</v>
      </c>
      <c r="N151" s="22" t="s">
        <v>36</v>
      </c>
      <c r="P151" s="36">
        <f>+SUM(P148:P150)</f>
        <v>238.87613000000002</v>
      </c>
      <c r="R151" s="36">
        <f>+SUM(R148:R150)</f>
        <v>234.74976999999998</v>
      </c>
      <c r="S151" s="37">
        <f>IFERROR((P151-R151)/R151,"-")</f>
        <v>1.7577695603280184E-2</v>
      </c>
      <c r="U151" s="36">
        <f>+SUM(U148:U150)</f>
        <v>4367.5515300000006</v>
      </c>
      <c r="W151" s="36">
        <f>+SUM(W148:W150)</f>
        <v>4081.3366800000003</v>
      </c>
      <c r="X151" s="37">
        <f>IFERROR((U151-W151)/W151,"-")</f>
        <v>7.0127723449661658E-2</v>
      </c>
    </row>
    <row r="152" spans="2:24" s="27" customFormat="1" ht="6.75" customHeight="1">
      <c r="B152" s="30"/>
      <c r="D152" s="38"/>
      <c r="F152" s="38"/>
      <c r="G152" s="51" t="str">
        <f t="shared" ref="G152" si="66">+IFERROR($D152/F152,"")</f>
        <v/>
      </c>
      <c r="I152" s="38"/>
      <c r="K152" s="38"/>
      <c r="L152" s="51" t="str">
        <f t="shared" ref="L152" si="67">+IFERROR($D152/K152,"")</f>
        <v/>
      </c>
      <c r="N152" s="30"/>
      <c r="P152" s="38"/>
      <c r="R152" s="38"/>
      <c r="S152" s="51" t="str">
        <f t="shared" ref="S152" si="68">+IFERROR($D152/R152,"")</f>
        <v/>
      </c>
      <c r="U152" s="38"/>
      <c r="W152" s="38"/>
      <c r="X152" s="51" t="str">
        <f t="shared" ref="X152" si="69">+IFERROR($D152/W152,"")</f>
        <v/>
      </c>
    </row>
    <row r="153" spans="2:24" s="27" customFormat="1" ht="12">
      <c r="B153" s="30" t="s">
        <v>37</v>
      </c>
      <c r="D153" s="34">
        <f>SUMIFS(BW!$G:$G,BW!$F:$F,MD!$D$2,BW!$L:$L,RESUMEN!$B153)/1000</f>
        <v>49.355160000000005</v>
      </c>
      <c r="F153" s="34">
        <f>SUMIFS(BW!$G:$G,BW!$F:$F,MD!$E$2,BW!$L:$L,RESUMEN!$B153)/1000</f>
        <v>129.61185</v>
      </c>
      <c r="G153" s="35">
        <f>IFERROR((D153-F153)/F153,"-")</f>
        <v>-0.61920796593829952</v>
      </c>
      <c r="I153" s="34">
        <f>SUMIFS(BW!$G:$G,BW!$N:$N,"YTD 2016",BW!$L:$L,RESUMEN!$B153)/1000</f>
        <v>2057.2922600000002</v>
      </c>
      <c r="K153" s="34">
        <f>SUMIFS(BW!$G:$G,BW!$N:$N,"YTD 2015",BW!$L:$L,RESUMEN!$B153)/1000</f>
        <v>2175.9683000000005</v>
      </c>
      <c r="L153" s="35">
        <f>IFERROR((I153-K153)/K153,"-")</f>
        <v>-5.4539415854541751E-2</v>
      </c>
      <c r="N153" s="30" t="s">
        <v>828</v>
      </c>
      <c r="P153" s="34">
        <f>SUMIFS(BW!$G:$G,BW!$F:$F,MD!$D$2,BW!$M:$M,RESUMEN!$N153)/1000</f>
        <v>49.355160000000005</v>
      </c>
      <c r="R153" s="34">
        <f>SUMIFS(BW!$G:$G,BW!$F:$F,MD!$E$2,BW!$M:$M,RESUMEN!$N153)/1000</f>
        <v>129.61185</v>
      </c>
      <c r="S153" s="35">
        <f t="shared" ref="S153:S154" si="70">IFERROR((P153-R153)/R153,"-")</f>
        <v>-0.61920796593829952</v>
      </c>
      <c r="U153" s="34">
        <f>SUMIFS(BW!$G:$G,BW!$N:$N,"YTD 2016",BW!$M:$M,RESUMEN!$N153)/1000</f>
        <v>2057.2922600000002</v>
      </c>
      <c r="W153" s="34">
        <f>SUMIFS(BW!$G:$G,BW!$N:$N,"YTD 2015",BW!$M:$M,RESUMEN!$N153)/1000</f>
        <v>2175.9683000000005</v>
      </c>
      <c r="X153" s="35">
        <f t="shared" ref="X153:X154" si="71">IFERROR((U153-W153)/W153,"-")</f>
        <v>-5.4539415854541751E-2</v>
      </c>
    </row>
    <row r="154" spans="2:24" s="27" customFormat="1" ht="12">
      <c r="B154" s="30" t="s">
        <v>38</v>
      </c>
      <c r="D154" s="34">
        <f>SUMIFS(BW!$G:$G,BW!$F:$F,MD!$D$2,BW!$L:$L,RESUMEN!$B154)/1000</f>
        <v>-1.3188299999999999</v>
      </c>
      <c r="F154" s="34">
        <f>SUMIFS(BW!$G:$G,BW!$F:$F,MD!$E$2,BW!$L:$L,RESUMEN!$B154)/1000</f>
        <v>8.2182899999999997</v>
      </c>
      <c r="G154" s="35">
        <f>IFERROR((D154-F154)/F154,"-")</f>
        <v>-1.1604749893225963</v>
      </c>
      <c r="I154" s="34">
        <f>SUMIFS(BW!$G:$G,BW!$N:$N,"YTD 2016",BW!$L:$L,RESUMEN!$B154)/1000</f>
        <v>173.89358999999996</v>
      </c>
      <c r="K154" s="34">
        <f>SUMIFS(BW!$G:$G,BW!$N:$N,"YTD 2015",BW!$L:$L,RESUMEN!$B154)/1000</f>
        <v>216.55955000000003</v>
      </c>
      <c r="L154" s="35">
        <f>IFERROR((I154-K154)/K154,"-")</f>
        <v>-0.19701721766599561</v>
      </c>
      <c r="N154" s="30" t="s">
        <v>38</v>
      </c>
      <c r="P154" s="34">
        <f>SUMIFS(BW!$G:$G,BW!$F:$F,MD!$D$2,BW!$M:$M,RESUMEN!$N154)/1000</f>
        <v>-1.3188299999999999</v>
      </c>
      <c r="R154" s="34">
        <f>SUMIFS(BW!$G:$G,BW!$F:$F,MD!$E$2,BW!$M:$M,RESUMEN!$N154)/1000</f>
        <v>8.2182899999999997</v>
      </c>
      <c r="S154" s="35">
        <f t="shared" si="70"/>
        <v>-1.1604749893225963</v>
      </c>
      <c r="U154" s="34">
        <f>SUMIFS(BW!$G:$G,BW!$N:$N,"YTD 2016",BW!$M:$M,RESUMEN!$N154)/1000</f>
        <v>173.89358999999996</v>
      </c>
      <c r="W154" s="34">
        <f>SUMIFS(BW!$G:$G,BW!$N:$N,"YTD 2015",BW!$M:$M,RESUMEN!$N154)/1000</f>
        <v>216.55955000000003</v>
      </c>
      <c r="X154" s="35">
        <f t="shared" si="71"/>
        <v>-0.19701721766599561</v>
      </c>
    </row>
    <row r="155" spans="2:24" s="27" customFormat="1" ht="6.75" customHeight="1">
      <c r="B155" s="30"/>
      <c r="D155" s="38"/>
      <c r="F155" s="38"/>
      <c r="I155" s="38"/>
      <c r="K155" s="38"/>
      <c r="N155" s="30"/>
      <c r="P155" s="38"/>
      <c r="R155" s="38"/>
      <c r="U155" s="38"/>
      <c r="W155" s="38"/>
    </row>
    <row r="156" spans="2:24" s="27" customFormat="1" ht="12">
      <c r="B156" s="22" t="s">
        <v>71</v>
      </c>
      <c r="D156" s="36">
        <f>+SUM(D145:D147,D151,D153:D154)</f>
        <v>307.89139000000006</v>
      </c>
      <c r="F156" s="36">
        <f>+SUM(F145:F147,F151,F153:F154)</f>
        <v>420.55605000000003</v>
      </c>
      <c r="G156" s="37">
        <f>IFERROR((D156-F156)/F156,"-")</f>
        <v>-0.26789451727064673</v>
      </c>
      <c r="I156" s="36">
        <f>+SUM(I145:I147,I151,I153:I154)</f>
        <v>7092.7067499999994</v>
      </c>
      <c r="K156" s="36">
        <f>+SUM(K145:K147,K151,K153:K154)</f>
        <v>7012.8574500000004</v>
      </c>
      <c r="L156" s="37">
        <f>IFERROR((I156-K156)/K156,"-")</f>
        <v>1.1386129059275109E-2</v>
      </c>
      <c r="N156" s="22" t="s">
        <v>71</v>
      </c>
      <c r="P156" s="36">
        <f>+SUM(P145:P147,P151,P153:P154)</f>
        <v>307.89139000000006</v>
      </c>
      <c r="R156" s="36">
        <f>+SUM(R145:R147,R151,R153:R154)</f>
        <v>420.55605000000003</v>
      </c>
      <c r="S156" s="37">
        <f>IFERROR((P156-R156)/R156,"-")</f>
        <v>-0.26789451727064673</v>
      </c>
      <c r="U156" s="36">
        <f>+SUM(U145:U147,U151,U153:U154)</f>
        <v>7092.7067500000003</v>
      </c>
      <c r="W156" s="36">
        <f>+SUM(W145:W147,W151,W153:W154)</f>
        <v>7012.8574500000004</v>
      </c>
      <c r="X156" s="37">
        <f>IFERROR((U156-W156)/W156,"-")</f>
        <v>1.1386129059275239E-2</v>
      </c>
    </row>
    <row r="157" spans="2:24" s="27" customFormat="1" ht="6.75" customHeight="1">
      <c r="B157" s="30"/>
      <c r="D157" s="38"/>
      <c r="F157" s="38"/>
      <c r="I157" s="38"/>
      <c r="K157" s="38"/>
      <c r="N157" s="30"/>
      <c r="P157" s="38"/>
      <c r="R157" s="38"/>
      <c r="U157" s="38"/>
      <c r="W157" s="38"/>
    </row>
    <row r="158" spans="2:24" s="27" customFormat="1" ht="12">
      <c r="B158" s="41" t="s">
        <v>67</v>
      </c>
      <c r="D158" s="34">
        <f>SUMIFS(BW!$G:$G,BW!$F:$F,MD!$D$2,BW!$L:$L,RESUMEN!$B158)/1000</f>
        <v>148.34638000000001</v>
      </c>
      <c r="F158" s="34">
        <f>SUMIFS(BW!$G:$G,BW!$F:$F,MD!$E$2,BW!$L:$L,RESUMEN!$B158)/1000</f>
        <v>172.82835</v>
      </c>
      <c r="G158" s="35">
        <f>IFERROR((D158-F158)/F158,"-")</f>
        <v>-0.14165482688459383</v>
      </c>
      <c r="I158" s="34">
        <f>SUMIFS(BW!$G:$G,BW!$N:$N,"YTD 2016",BW!$L:$L,RESUMEN!$B158)/1000</f>
        <v>3054.9318499999995</v>
      </c>
      <c r="K158" s="34">
        <f>SUMIFS(BW!$G:$G,BW!$N:$N,"YTD 2015",BW!$L:$L,RESUMEN!$B158)/1000</f>
        <v>2760.9776900000002</v>
      </c>
      <c r="L158" s="35">
        <f>IFERROR((I158-K158)/K158,"-")</f>
        <v>0.10646741589570732</v>
      </c>
      <c r="N158" s="41" t="s">
        <v>817</v>
      </c>
      <c r="P158" s="34">
        <f>SUMIFS(BW!$G:$G,BW!$F:$F,MD!$D$2,BW!$M:$M,RESUMEN!$N158)/1000</f>
        <v>223.76254</v>
      </c>
      <c r="R158" s="34">
        <f>SUMIFS(BW!$G:$G,BW!$F:$F,MD!$E$2,BW!$M:$M,RESUMEN!$N158)/1000</f>
        <v>220.89852999999999</v>
      </c>
      <c r="S158" s="35">
        <f t="shared" ref="S158" si="72">IFERROR((P158-R158)/R158,"-")</f>
        <v>1.2965274146459949E-2</v>
      </c>
      <c r="U158" s="34">
        <f>SUMIFS(BW!$G:$G,BW!$N:$N,"YTD 2016",BW!$M:$M,RESUMEN!$N158)/1000</f>
        <v>4685.9911600000005</v>
      </c>
      <c r="W158" s="34">
        <f>SUMIFS(BW!$G:$G,BW!$N:$N,"YTD 2015",BW!$M:$M,RESUMEN!$N158)/1000</f>
        <v>3735.7007900000003</v>
      </c>
      <c r="X158" s="35">
        <f t="shared" ref="X158" si="73">IFERROR((U158-W158)/W158,"-")</f>
        <v>0.25438075033841245</v>
      </c>
    </row>
    <row r="159" spans="2:24" s="27" customFormat="1" ht="12">
      <c r="B159" s="41" t="s">
        <v>68</v>
      </c>
      <c r="D159" s="34">
        <f>SUMIFS(BW!$G:$G,BW!$F:$F,MD!$D$2,BW!$L:$L,RESUMEN!$B159)/1000</f>
        <v>5.4958200000000001</v>
      </c>
      <c r="F159" s="34">
        <f>SUMIFS(BW!$G:$G,BW!$F:$F,MD!$E$2,BW!$L:$L,RESUMEN!$B159)/1000</f>
        <v>6.7789899999999994</v>
      </c>
      <c r="G159" s="35">
        <f>IFERROR((D159-F159)/F159,"-")</f>
        <v>-0.18928630961249379</v>
      </c>
      <c r="I159" s="34">
        <f>SUMIFS(BW!$G:$G,BW!$N:$N,"YTD 2016",BW!$L:$L,RESUMEN!$B159)/1000</f>
        <v>162.95243000000002</v>
      </c>
      <c r="K159" s="34">
        <f>SUMIFS(BW!$G:$G,BW!$N:$N,"YTD 2015",BW!$L:$L,RESUMEN!$B159)/1000</f>
        <v>144.56864999999996</v>
      </c>
      <c r="L159" s="35">
        <f>IFERROR((I159-K159)/K159,"-")</f>
        <v>0.12716297758884837</v>
      </c>
      <c r="N159" s="41"/>
      <c r="P159" s="34"/>
      <c r="R159" s="34"/>
      <c r="S159" s="35" t="str">
        <f>IFERROR((P159-R159)/R159,"-")</f>
        <v>-</v>
      </c>
      <c r="U159" s="34"/>
      <c r="W159" s="34"/>
      <c r="X159" s="35" t="str">
        <f>IFERROR((U159-W159)/W159,"-")</f>
        <v>-</v>
      </c>
    </row>
    <row r="160" spans="2:24" s="27" customFormat="1" ht="12">
      <c r="B160" s="41" t="s">
        <v>93</v>
      </c>
      <c r="D160" s="34">
        <f>SUMIFS(BW!$G:$G,BW!$F:$F,MD!$D$2,BW!$L:$L,RESUMEN!$B160)/1000</f>
        <v>18.297819999999998</v>
      </c>
      <c r="F160" s="34">
        <f>SUMIFS(BW!$G:$G,BW!$F:$F,MD!$E$2,BW!$L:$L,RESUMEN!$B160)/1000</f>
        <v>13.06048</v>
      </c>
      <c r="G160" s="35">
        <f>IFERROR((D160-F160)/F160,"-")</f>
        <v>0.40100670113196435</v>
      </c>
      <c r="I160" s="34">
        <f>SUMIFS(BW!$G:$G,BW!$N:$N,"YTD 2016",BW!$L:$L,RESUMEN!$B160)/1000</f>
        <v>265.42559999999997</v>
      </c>
      <c r="K160" s="34">
        <f>SUMIFS(BW!$G:$G,BW!$N:$N,"YTD 2015",BW!$L:$L,RESUMEN!$B160)/1000</f>
        <v>257.71809000000002</v>
      </c>
      <c r="L160" s="35">
        <f>IFERROR((I160-K160)/K160,"-")</f>
        <v>2.9906748106040815E-2</v>
      </c>
      <c r="N160" s="41"/>
      <c r="P160" s="34"/>
      <c r="R160" s="34"/>
      <c r="S160" s="35" t="str">
        <f>IFERROR((P160-R160)/R160,"-")</f>
        <v>-</v>
      </c>
      <c r="U160" s="34"/>
      <c r="W160" s="34"/>
      <c r="X160" s="35" t="str">
        <f>IFERROR((U160-W160)/W160,"-")</f>
        <v>-</v>
      </c>
    </row>
    <row r="161" spans="2:24" s="27" customFormat="1" ht="12">
      <c r="B161" s="41" t="s">
        <v>92</v>
      </c>
      <c r="D161" s="34">
        <f>SUMIFS(BW!$G:$G,BW!$F:$F,MD!$D$2,BW!$L:$L,RESUMEN!$B161)/1000</f>
        <v>51.622519999999994</v>
      </c>
      <c r="F161" s="34">
        <f>SUMIFS(BW!$G:$G,BW!$F:$F,MD!$E$2,BW!$L:$L,RESUMEN!$B161)/1000</f>
        <v>28.230709999999998</v>
      </c>
      <c r="G161" s="35">
        <f>IFERROR((D161-F161)/F161,"-")</f>
        <v>0.82859446326358765</v>
      </c>
      <c r="I161" s="34">
        <f>SUMIFS(BW!$G:$G,BW!$N:$N,"YTD 2016",BW!$L:$L,RESUMEN!$B161)/1000</f>
        <v>1202.6812799999998</v>
      </c>
      <c r="K161" s="34">
        <f>SUMIFS(BW!$G:$G,BW!$N:$N,"YTD 2015",BW!$L:$L,RESUMEN!$B161)/1000</f>
        <v>572.43636000000004</v>
      </c>
      <c r="L161" s="35">
        <f>IFERROR((I161-K161)/K161,"-")</f>
        <v>1.1009868765149713</v>
      </c>
      <c r="N161" s="41"/>
      <c r="P161" s="34"/>
      <c r="R161" s="34"/>
      <c r="S161" s="35" t="str">
        <f>IFERROR((P161-R161)/R161,"-")</f>
        <v>-</v>
      </c>
      <c r="U161" s="34"/>
      <c r="W161" s="34"/>
      <c r="X161" s="35" t="str">
        <f>IFERROR((U161-W161)/W161,"-")</f>
        <v>-</v>
      </c>
    </row>
    <row r="162" spans="2:24" s="27" customFormat="1" ht="12">
      <c r="B162" s="22" t="s">
        <v>69</v>
      </c>
      <c r="D162" s="36">
        <f>+SUM(D158:D161)</f>
        <v>223.76254</v>
      </c>
      <c r="F162" s="36">
        <f>+SUM(F158:F161)</f>
        <v>220.89852999999999</v>
      </c>
      <c r="G162" s="37">
        <f>IFERROR((D162-F162)/F162,"-")</f>
        <v>1.2965274146459949E-2</v>
      </c>
      <c r="I162" s="36">
        <f>+SUM(I158:I161)</f>
        <v>4685.9911599999996</v>
      </c>
      <c r="K162" s="36">
        <f>+SUM(K158:K161)</f>
        <v>3735.7007900000003</v>
      </c>
      <c r="L162" s="37">
        <f>IFERROR((I162-K162)/K162,"-")</f>
        <v>0.25438075033841218</v>
      </c>
      <c r="N162" s="22" t="s">
        <v>69</v>
      </c>
      <c r="P162" s="36">
        <f>+SUM(P158:P161)</f>
        <v>223.76254</v>
      </c>
      <c r="R162" s="36">
        <f>+SUM(R158:R161)</f>
        <v>220.89852999999999</v>
      </c>
      <c r="S162" s="37">
        <f>IFERROR((P162-R162)/R162,"-")</f>
        <v>1.2965274146459949E-2</v>
      </c>
      <c r="U162" s="36">
        <f>+SUM(U158:U161)</f>
        <v>4685.9911600000005</v>
      </c>
      <c r="W162" s="36">
        <f>+SUM(W158:W161)</f>
        <v>3735.7007900000003</v>
      </c>
      <c r="X162" s="37">
        <f>IFERROR((U162-W162)/W162,"-")</f>
        <v>0.25438075033841245</v>
      </c>
    </row>
    <row r="163" spans="2:24" s="27" customFormat="1" ht="6.75" customHeight="1">
      <c r="B163" s="30"/>
      <c r="D163" s="38"/>
      <c r="F163" s="38"/>
      <c r="I163" s="38"/>
      <c r="K163" s="38"/>
      <c r="N163" s="30"/>
      <c r="P163" s="38"/>
      <c r="R163" s="38"/>
      <c r="U163" s="38"/>
      <c r="W163" s="38"/>
    </row>
    <row r="164" spans="2:24" s="27" customFormat="1" ht="12">
      <c r="B164" s="30" t="s">
        <v>41</v>
      </c>
      <c r="D164" s="34">
        <f>SUMIFS(BW!$G:$G,BW!$F:$F,MD!$D$2,BW!$L:$L,RESUMEN!$B164)/1000</f>
        <v>232.10880000000006</v>
      </c>
      <c r="F164" s="34">
        <f>SUMIFS(BW!$G:$G,BW!$F:$F,MD!$E$2,BW!$L:$L,RESUMEN!$B164)/1000</f>
        <v>391.09333999999996</v>
      </c>
      <c r="G164" s="35">
        <f>IFERROR((D164-F164)/F164,"-")</f>
        <v>-0.40651303343595652</v>
      </c>
      <c r="I164" s="34">
        <f>SUMIFS(BW!$G:$G,BW!$N:$N,"YTD 2016",BW!$L:$L,RESUMEN!$B164)/1000</f>
        <v>4404.4366899999995</v>
      </c>
      <c r="K164" s="34">
        <f>SUMIFS(BW!$G:$G,BW!$N:$N,"YTD 2015",BW!$L:$L,RESUMEN!$B164)/1000</f>
        <v>4585.7221399999989</v>
      </c>
      <c r="L164" s="35">
        <f>IFERROR((I164-K164)/K164,"-")</f>
        <v>-3.9532584937647233E-2</v>
      </c>
      <c r="N164" s="30" t="s">
        <v>41</v>
      </c>
      <c r="P164" s="34">
        <f>SUMIFS(BW!$G:$G,BW!$F:$F,MD!$D$2,BW!$M:$M,RESUMEN!$N164)/1000</f>
        <v>232.10880000000006</v>
      </c>
      <c r="R164" s="34">
        <f>SUMIFS(BW!$G:$G,BW!$F:$F,MD!$E$2,BW!$M:$M,RESUMEN!$N164)/1000</f>
        <v>391.09333999999996</v>
      </c>
      <c r="S164" s="35">
        <f t="shared" ref="S164:S168" si="74">IFERROR((P164-R164)/R164,"-")</f>
        <v>-0.40651303343595652</v>
      </c>
      <c r="U164" s="34">
        <f>SUMIFS(BW!$G:$G,BW!$N:$N,"YTD 2016",BW!$M:$M,RESUMEN!$N164)/1000</f>
        <v>4404.4366899999995</v>
      </c>
      <c r="W164" s="34">
        <f>SUMIFS(BW!$G:$G,BW!$N:$N,"YTD 2015",BW!$M:$M,RESUMEN!$N164)/1000</f>
        <v>4585.7221399999989</v>
      </c>
      <c r="X164" s="35">
        <f t="shared" ref="X164:X168" si="75">IFERROR((U164-W164)/W164,"-")</f>
        <v>-3.9532584937647233E-2</v>
      </c>
    </row>
    <row r="165" spans="2:24" s="27" customFormat="1" ht="12">
      <c r="B165" s="30" t="s">
        <v>42</v>
      </c>
      <c r="D165" s="34">
        <f>SUMIFS(BW!$G:$G,BW!$F:$F,MD!$D$2,BW!$L:$L,RESUMEN!$B165)/1000</f>
        <v>0</v>
      </c>
      <c r="F165" s="34">
        <f>SUMIFS(BW!$G:$G,BW!$F:$F,MD!$E$2,BW!$L:$L,RESUMEN!$B165)/1000</f>
        <v>0</v>
      </c>
      <c r="G165" s="35" t="str">
        <f>IFERROR((D165-F165)/F165,"-")</f>
        <v>-</v>
      </c>
      <c r="I165" s="34">
        <f>SUMIFS(BW!$G:$G,BW!$N:$N,"YTD 2016",BW!$L:$L,RESUMEN!$B165)/1000</f>
        <v>0</v>
      </c>
      <c r="K165" s="34">
        <f>SUMIFS(BW!$G:$G,BW!$N:$N,"YTD 2015",BW!$L:$L,RESUMEN!$B165)/1000</f>
        <v>0</v>
      </c>
      <c r="L165" s="35" t="str">
        <f>IFERROR((I165-K165)/K165,"-")</f>
        <v>-</v>
      </c>
      <c r="N165" s="30" t="s">
        <v>83</v>
      </c>
      <c r="P165" s="34">
        <f>SUMIFS(BW!$G:$G,BW!$F:$F,MD!$D$2,BW!$M:$M,RESUMEN!$N165)/1000</f>
        <v>6.3621999999999996</v>
      </c>
      <c r="R165" s="34">
        <f>SUMIFS(BW!$G:$G,BW!$F:$F,MD!$E$2,BW!$M:$M,RESUMEN!$N165)/1000</f>
        <v>6.0188199999999998</v>
      </c>
      <c r="S165" s="35">
        <f t="shared" si="74"/>
        <v>5.7051049873563221E-2</v>
      </c>
      <c r="U165" s="34">
        <f>SUMIFS(BW!$G:$G,BW!$N:$N,"YTD 2016",BW!$M:$M,RESUMEN!$N165)/1000</f>
        <v>79.443550000000002</v>
      </c>
      <c r="W165" s="34">
        <f>SUMIFS(BW!$G:$G,BW!$N:$N,"YTD 2015",BW!$M:$M,RESUMEN!$N165)/1000</f>
        <v>75.662089999999992</v>
      </c>
      <c r="X165" s="35">
        <f t="shared" si="75"/>
        <v>4.9978265205203959E-2</v>
      </c>
    </row>
    <row r="166" spans="2:24" s="27" customFormat="1" ht="12">
      <c r="B166" s="30" t="s">
        <v>83</v>
      </c>
      <c r="D166" s="34">
        <f>SUMIFS(BW!$G:$G,BW!$F:$F,MD!$D$2,BW!$L:$L,RESUMEN!$B166)/1000</f>
        <v>6.3621999999999996</v>
      </c>
      <c r="F166" s="34">
        <f>SUMIFS(BW!$G:$G,BW!$F:$F,MD!$E$2,BW!$L:$L,RESUMEN!$B166)/1000</f>
        <v>6.0188199999999998</v>
      </c>
      <c r="G166" s="35">
        <f>IFERROR((D166-F166)/F166,"-")</f>
        <v>5.7051049873563221E-2</v>
      </c>
      <c r="I166" s="34">
        <f>SUMIFS(BW!$G:$G,BW!$N:$N,"YTD 2016",BW!$L:$L,RESUMEN!$B166)/1000</f>
        <v>79.443550000000002</v>
      </c>
      <c r="K166" s="34">
        <f>SUMIFS(BW!$G:$G,BW!$N:$N,"YTD 2015",BW!$L:$L,RESUMEN!$B166)/1000</f>
        <v>75.662089999999992</v>
      </c>
      <c r="L166" s="35">
        <f>IFERROR((I166-K166)/K166,"-")</f>
        <v>4.9978265205203959E-2</v>
      </c>
      <c r="N166" s="30" t="s">
        <v>786</v>
      </c>
      <c r="P166" s="34">
        <f>SUMIFS(BW!$G:$G,BW!$F:$F,MD!$D$2,BW!$M:$M,RESUMEN!$N166)/1000</f>
        <v>-2.6386800000000004</v>
      </c>
      <c r="R166" s="34">
        <f>SUMIFS(BW!$G:$G,BW!$F:$F,MD!$E$2,BW!$M:$M,RESUMEN!$N166)/1000</f>
        <v>1.4471799999999999</v>
      </c>
      <c r="S166" s="35">
        <f t="shared" si="74"/>
        <v>-2.8233253638109983</v>
      </c>
      <c r="U166" s="34">
        <f>SUMIFS(BW!$G:$G,BW!$N:$N,"YTD 2016",BW!$M:$M,RESUMEN!$N166)/1000</f>
        <v>-28.550750000000001</v>
      </c>
      <c r="W166" s="34">
        <f>SUMIFS(BW!$G:$G,BW!$N:$N,"YTD 2015",BW!$M:$M,RESUMEN!$N166)/1000</f>
        <v>33.974930000000001</v>
      </c>
      <c r="X166" s="35">
        <f t="shared" si="75"/>
        <v>-1.8403475739317197</v>
      </c>
    </row>
    <row r="167" spans="2:24" s="27" customFormat="1" ht="12">
      <c r="B167" s="30" t="s">
        <v>81</v>
      </c>
      <c r="D167" s="34">
        <f>SUMIFS(BW!$G:$G,BW!$F:$F,MD!$D$2,BW!$L:$L,RESUMEN!$B167)/1000</f>
        <v>-2.6386800000000004</v>
      </c>
      <c r="F167" s="34">
        <f>SUMIFS(BW!$G:$G,BW!$F:$F,MD!$E$2,BW!$L:$L,RESUMEN!$B167)/1000</f>
        <v>1.4471799999999999</v>
      </c>
      <c r="G167" s="35">
        <f>IFERROR((D167-F167)/F167,"-")</f>
        <v>-2.8233253638109983</v>
      </c>
      <c r="I167" s="34">
        <f>SUMIFS(BW!$G:$G,BW!$N:$N,"YTD 2016",BW!$L:$L,RESUMEN!$B167)/1000</f>
        <v>-28.550750000000001</v>
      </c>
      <c r="K167" s="34">
        <f>SUMIFS(BW!$G:$G,BW!$N:$N,"YTD 2015",BW!$L:$L,RESUMEN!$B167)/1000</f>
        <v>33.974930000000001</v>
      </c>
      <c r="L167" s="35">
        <f>IFERROR((I167-K167)/K167,"-")</f>
        <v>-1.8403475739317197</v>
      </c>
      <c r="N167" s="30" t="s">
        <v>829</v>
      </c>
      <c r="P167" s="34">
        <f>SUMIFS(BW!$G:$G,BW!$F:$F,MD!$D$2,BW!$M:$M,RESUMEN!$N167)/1000</f>
        <v>0</v>
      </c>
      <c r="R167" s="34">
        <f>SUMIFS(BW!$G:$G,BW!$F:$F,MD!$E$2,BW!$M:$M,RESUMEN!$N167)/1000</f>
        <v>-2.5899999999999999E-3</v>
      </c>
      <c r="S167" s="35">
        <f t="shared" si="74"/>
        <v>-1</v>
      </c>
      <c r="U167" s="34">
        <f>SUMIFS(BW!$G:$G,BW!$N:$N,"YTD 2016",BW!$M:$M,RESUMEN!$N167)/1000</f>
        <v>0</v>
      </c>
      <c r="W167" s="34">
        <f>SUMIFS(BW!$G:$G,BW!$N:$N,"YTD 2015",BW!$M:$M,RESUMEN!$N167)/1000</f>
        <v>0.14558999999999997</v>
      </c>
      <c r="X167" s="35">
        <f t="shared" si="75"/>
        <v>-1</v>
      </c>
    </row>
    <row r="168" spans="2:24" s="27" customFormat="1" ht="12">
      <c r="B168" s="30" t="s">
        <v>43</v>
      </c>
      <c r="D168" s="34">
        <f>SUMIFS(BW!$G:$G,BW!$F:$F,MD!$D$2,BW!$L:$L,RESUMEN!$B168)/1000</f>
        <v>-7.1669999999999998E-2</v>
      </c>
      <c r="F168" s="34">
        <f>SUMIFS(BW!$G:$G,BW!$F:$F,MD!$E$2,BW!$L:$L,RESUMEN!$B168)/1000</f>
        <v>-8.9499999999999996E-3</v>
      </c>
      <c r="G168" s="35">
        <f>IFERROR((D168-F168)/F168,"-")</f>
        <v>7.007821229050279</v>
      </c>
      <c r="I168" s="34">
        <f>SUMIFS(BW!$G:$G,BW!$N:$N,"YTD 2016",BW!$L:$L,RESUMEN!$B168)/1000</f>
        <v>-0.11126000000000001</v>
      </c>
      <c r="K168" s="34">
        <f>SUMIFS(BW!$G:$G,BW!$N:$N,"YTD 2015",BW!$L:$L,RESUMEN!$B168)/1000</f>
        <v>1.2291200000000002</v>
      </c>
      <c r="L168" s="35">
        <f>IFERROR((I168-K168)/K168,"-")</f>
        <v>-1.090520046862796</v>
      </c>
      <c r="N168" s="30" t="s">
        <v>819</v>
      </c>
      <c r="P168" s="34">
        <f>SUMIFS(BW!$G:$G,BW!$F:$F,MD!$D$2,BW!$M:$M,RESUMEN!$N168)/1000</f>
        <v>-7.1669999999999998E-2</v>
      </c>
      <c r="R168" s="34">
        <f>SUMIFS(BW!$G:$G,BW!$F:$F,MD!$E$2,BW!$M:$M,RESUMEN!$N168)/1000</f>
        <v>-6.3600000000000002E-3</v>
      </c>
      <c r="S168" s="35">
        <f t="shared" si="74"/>
        <v>10.268867924528301</v>
      </c>
      <c r="U168" s="34">
        <f>SUMIFS(BW!$G:$G,BW!$N:$N,"YTD 2016",BW!$M:$M,RESUMEN!$N168)/1000</f>
        <v>-0.15662000000000001</v>
      </c>
      <c r="W168" s="34">
        <f>SUMIFS(BW!$G:$G,BW!$N:$N,"YTD 2015",BW!$M:$M,RESUMEN!$N168)/1000</f>
        <v>1.1202099999999997</v>
      </c>
      <c r="X168" s="35">
        <f t="shared" si="75"/>
        <v>-1.1398130707635177</v>
      </c>
    </row>
    <row r="169" spans="2:24" s="27" customFormat="1" ht="6.75" customHeight="1">
      <c r="B169" s="30"/>
      <c r="D169" s="38"/>
      <c r="F169" s="38"/>
      <c r="I169" s="38"/>
      <c r="K169" s="38"/>
      <c r="N169" s="30"/>
      <c r="P169" s="38"/>
      <c r="R169" s="38"/>
      <c r="U169" s="38"/>
      <c r="W169" s="38"/>
    </row>
    <row r="170" spans="2:24" s="27" customFormat="1" ht="12">
      <c r="B170" s="43" t="s">
        <v>44</v>
      </c>
      <c r="D170" s="44">
        <f>+D141+D143+D156+D162+D164+SUM(D165:D168)</f>
        <v>1163.3577499999999</v>
      </c>
      <c r="F170" s="44">
        <f>+F141+F143+F156+F162+F164+SUM(F165:F168)</f>
        <v>1387.3476099999998</v>
      </c>
      <c r="G170" s="45">
        <f>IFERROR((D170-F170)/F170,"-")</f>
        <v>-0.1614518656935589</v>
      </c>
      <c r="I170" s="44">
        <f>+I141+I143+I156+I162+I164+SUM(I165:I168)</f>
        <v>29665.092339999996</v>
      </c>
      <c r="K170" s="44">
        <f>+K141+K143+K156+K162+K164+SUM(K165:K168)</f>
        <v>29977.237249999995</v>
      </c>
      <c r="L170" s="45">
        <f>IFERROR((I170-K170)/K170,"-")</f>
        <v>-1.0412731079812871E-2</v>
      </c>
      <c r="N170" s="43" t="s">
        <v>44</v>
      </c>
      <c r="P170" s="44">
        <f>+P141+P143+P156+P162+P164+SUM(P165:P168)</f>
        <v>1163.3577499999999</v>
      </c>
      <c r="R170" s="44">
        <f>+R141+R143+R156+R162+R164+SUM(R165:R168)</f>
        <v>1387.3476099999998</v>
      </c>
      <c r="S170" s="45">
        <f>IFERROR((P170-R170)/R170,"-")</f>
        <v>-0.1614518656935589</v>
      </c>
      <c r="U170" s="44">
        <f>+U141+U143+U156+U162+U164+SUM(U165:U168)</f>
        <v>29665.046980000003</v>
      </c>
      <c r="W170" s="44">
        <f>+W141+W143+W156+W162+W164+SUM(W165:W168)</f>
        <v>29977.273929999992</v>
      </c>
      <c r="X170" s="45">
        <f>IFERROR((U170-W170)/W170,"-")</f>
        <v>-1.041545507870633E-2</v>
      </c>
    </row>
    <row r="171" spans="2:24" s="27" customFormat="1" ht="12.75" thickBot="1">
      <c r="B171" s="30"/>
      <c r="D171" s="38"/>
      <c r="F171" s="38"/>
      <c r="I171" s="38"/>
      <c r="K171" s="38"/>
      <c r="N171" s="30"/>
      <c r="P171" s="38"/>
      <c r="R171" s="38"/>
      <c r="U171" s="38"/>
      <c r="W171" s="38"/>
    </row>
    <row r="172" spans="2:24" s="27" customFormat="1" ht="13.5" thickTop="1" thickBot="1">
      <c r="B172" s="52" t="s">
        <v>62</v>
      </c>
      <c r="D172" s="53">
        <f>+D170+D98+D125+D79</f>
        <v>8445.2275799999989</v>
      </c>
      <c r="E172" s="30"/>
      <c r="F172" s="53">
        <f>+F170+F98+F125+F79</f>
        <v>8578.5455299999994</v>
      </c>
      <c r="G172" s="54">
        <f>IFERROR((D172-F172)/F172,"-")</f>
        <v>-1.554085707580322E-2</v>
      </c>
      <c r="H172" s="32"/>
      <c r="I172" s="53">
        <f>+I170+I98+I125+I79</f>
        <v>94448.407169999991</v>
      </c>
      <c r="J172" s="30"/>
      <c r="K172" s="53">
        <f>+K170+K98+K125+K79</f>
        <v>95441.178329999995</v>
      </c>
      <c r="L172" s="54">
        <f>IFERROR((I172-K172)/K172,"-")</f>
        <v>-1.0401916419843137E-2</v>
      </c>
      <c r="N172" s="52" t="s">
        <v>62</v>
      </c>
      <c r="P172" s="53">
        <f>+P170+P98+P125+P79</f>
        <v>8445.2275799999989</v>
      </c>
      <c r="Q172" s="30"/>
      <c r="R172" s="53">
        <f>+R170+R98+R125+R79</f>
        <v>8578.5455299999994</v>
      </c>
      <c r="S172" s="54">
        <f>IFERROR((P172-R172)/R172,"-")</f>
        <v>-1.554085707580322E-2</v>
      </c>
      <c r="T172" s="32"/>
      <c r="U172" s="53">
        <f>+U170+U98+U125+U79</f>
        <v>94448.407169999991</v>
      </c>
      <c r="V172" s="30"/>
      <c r="W172" s="53">
        <f>+W170+W98+W125+W79</f>
        <v>95441.178329999995</v>
      </c>
      <c r="X172" s="54">
        <f>IFERROR((U172-W172)/W172,"-")</f>
        <v>-1.0401916419843137E-2</v>
      </c>
    </row>
    <row r="173" spans="2:24" ht="15.75" thickTop="1"/>
    <row r="174" spans="2:24"/>
    <row r="175" spans="2:24"/>
    <row r="176" spans="2:24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</sheetData>
  <mergeCells count="38">
    <mergeCell ref="N128:N130"/>
    <mergeCell ref="P128:S128"/>
    <mergeCell ref="U128:X128"/>
    <mergeCell ref="P129:S129"/>
    <mergeCell ref="U129:X129"/>
    <mergeCell ref="N101:N103"/>
    <mergeCell ref="P101:S101"/>
    <mergeCell ref="U101:X101"/>
    <mergeCell ref="P102:S102"/>
    <mergeCell ref="U102:X102"/>
    <mergeCell ref="P6:S6"/>
    <mergeCell ref="U6:X6"/>
    <mergeCell ref="P7:S7"/>
    <mergeCell ref="U7:X7"/>
    <mergeCell ref="N82:N84"/>
    <mergeCell ref="P82:S82"/>
    <mergeCell ref="U82:X82"/>
    <mergeCell ref="P83:S83"/>
    <mergeCell ref="U83:X83"/>
    <mergeCell ref="B128:B130"/>
    <mergeCell ref="D128:G128"/>
    <mergeCell ref="I128:L128"/>
    <mergeCell ref="D129:G129"/>
    <mergeCell ref="I129:L129"/>
    <mergeCell ref="B101:B103"/>
    <mergeCell ref="D101:G101"/>
    <mergeCell ref="I101:L101"/>
    <mergeCell ref="D102:G102"/>
    <mergeCell ref="I102:L102"/>
    <mergeCell ref="D6:G6"/>
    <mergeCell ref="I6:L6"/>
    <mergeCell ref="D7:G7"/>
    <mergeCell ref="I7:L7"/>
    <mergeCell ref="B82:B84"/>
    <mergeCell ref="D82:G82"/>
    <mergeCell ref="I82:L82"/>
    <mergeCell ref="D83:G83"/>
    <mergeCell ref="I83:L83"/>
  </mergeCells>
  <conditionalFormatting sqref="G55">
    <cfRule type="iconSet" priority="302">
      <iconSet iconSet="3Arrows">
        <cfvo type="percent" val="0"/>
        <cfvo type="num" val="-0.02"/>
        <cfvo type="num" val="0"/>
      </iconSet>
    </cfRule>
  </conditionalFormatting>
  <conditionalFormatting sqref="G26">
    <cfRule type="iconSet" priority="301">
      <iconSet iconSet="3Arrows">
        <cfvo type="percent" val="0"/>
        <cfvo type="num" val="-0.02"/>
        <cfvo type="num" val="0"/>
      </iconSet>
    </cfRule>
  </conditionalFormatting>
  <conditionalFormatting sqref="G32">
    <cfRule type="iconSet" priority="300">
      <iconSet iconSet="3Arrows">
        <cfvo type="percent" val="0"/>
        <cfvo type="num" val="-0.02"/>
        <cfvo type="num" val="0"/>
      </iconSet>
    </cfRule>
  </conditionalFormatting>
  <conditionalFormatting sqref="G34">
    <cfRule type="iconSet" priority="299">
      <iconSet iconSet="3Arrows">
        <cfvo type="percent" val="0"/>
        <cfvo type="num" val="-0.02"/>
        <cfvo type="num" val="0"/>
      </iconSet>
    </cfRule>
  </conditionalFormatting>
  <conditionalFormatting sqref="G47">
    <cfRule type="iconSet" priority="298">
      <iconSet iconSet="3Arrows">
        <cfvo type="percent" val="0"/>
        <cfvo type="num" val="-0.02"/>
        <cfvo type="num" val="0"/>
      </iconSet>
    </cfRule>
  </conditionalFormatting>
  <conditionalFormatting sqref="G56">
    <cfRule type="iconSet" priority="297">
      <iconSet iconSet="3Arrows">
        <cfvo type="percent" val="0"/>
        <cfvo type="num" val="-0.02"/>
        <cfvo type="num" val="0"/>
      </iconSet>
    </cfRule>
  </conditionalFormatting>
  <conditionalFormatting sqref="G60">
    <cfRule type="iconSet" priority="296">
      <iconSet iconSet="3Arrows">
        <cfvo type="percent" val="0"/>
        <cfvo type="num" val="-0.02"/>
        <cfvo type="num" val="0"/>
      </iconSet>
    </cfRule>
  </conditionalFormatting>
  <conditionalFormatting sqref="G66">
    <cfRule type="iconSet" priority="295">
      <iconSet iconSet="3Arrows">
        <cfvo type="percent" val="0"/>
        <cfvo type="num" val="-0.02"/>
        <cfvo type="num" val="0"/>
      </iconSet>
    </cfRule>
  </conditionalFormatting>
  <conditionalFormatting sqref="G72">
    <cfRule type="iconSet" priority="294">
      <iconSet iconSet="3Arrows">
        <cfvo type="percent" val="0"/>
        <cfvo type="num" val="-0.02"/>
        <cfvo type="num" val="0"/>
      </iconSet>
    </cfRule>
  </conditionalFormatting>
  <conditionalFormatting sqref="G79">
    <cfRule type="iconSet" priority="293">
      <iconSet iconSet="3Arrows">
        <cfvo type="percent" val="0"/>
        <cfvo type="num" val="-0.02"/>
        <cfvo type="num" val="0"/>
      </iconSet>
    </cfRule>
  </conditionalFormatting>
  <conditionalFormatting sqref="G28:G31">
    <cfRule type="iconSet" priority="291">
      <iconSet iconSet="3Arrows">
        <cfvo type="percent" val="0"/>
        <cfvo type="num" val="-0.02"/>
        <cfvo type="num" val="0"/>
      </iconSet>
    </cfRule>
  </conditionalFormatting>
  <conditionalFormatting sqref="G36 G38:G45">
    <cfRule type="iconSet" priority="289">
      <iconSet iconSet="3Arrows">
        <cfvo type="percent" val="0"/>
        <cfvo type="num" val="-0.02"/>
        <cfvo type="num" val="0"/>
      </iconSet>
    </cfRule>
  </conditionalFormatting>
  <conditionalFormatting sqref="G49:G54">
    <cfRule type="iconSet" priority="288">
      <iconSet iconSet="3Arrows">
        <cfvo type="percent" val="0"/>
        <cfvo type="num" val="-0.02"/>
        <cfvo type="num" val="0"/>
      </iconSet>
    </cfRule>
  </conditionalFormatting>
  <conditionalFormatting sqref="G58:G59">
    <cfRule type="iconSet" priority="287">
      <iconSet iconSet="3Arrows">
        <cfvo type="percent" val="0"/>
        <cfvo type="num" val="-0.02"/>
        <cfvo type="num" val="0"/>
      </iconSet>
    </cfRule>
  </conditionalFormatting>
  <conditionalFormatting sqref="G62:G65">
    <cfRule type="iconSet" priority="286">
      <iconSet iconSet="3Arrows">
        <cfvo type="percent" val="0"/>
        <cfvo type="num" val="-0.02"/>
        <cfvo type="num" val="0"/>
      </iconSet>
    </cfRule>
  </conditionalFormatting>
  <conditionalFormatting sqref="G68:G71">
    <cfRule type="iconSet" priority="285">
      <iconSet iconSet="3Arrows">
        <cfvo type="percent" val="0"/>
        <cfvo type="num" val="-0.02"/>
        <cfvo type="num" val="0"/>
      </iconSet>
    </cfRule>
  </conditionalFormatting>
  <conditionalFormatting sqref="G74:G76">
    <cfRule type="iconSet" priority="284">
      <iconSet iconSet="3Arrows">
        <cfvo type="percent" val="0"/>
        <cfvo type="num" val="-0.02"/>
        <cfvo type="num" val="0"/>
      </iconSet>
    </cfRule>
  </conditionalFormatting>
  <conditionalFormatting sqref="G86:G88">
    <cfRule type="iconSet" priority="283">
      <iconSet iconSet="3Arrows">
        <cfvo type="percent" val="0"/>
        <cfvo type="num" val="-0.02"/>
        <cfvo type="num" val="0"/>
      </iconSet>
    </cfRule>
  </conditionalFormatting>
  <conditionalFormatting sqref="G91:G93">
    <cfRule type="iconSet" priority="282">
      <iconSet iconSet="3Arrows">
        <cfvo type="percent" val="0"/>
        <cfvo type="num" val="-0.02"/>
        <cfvo type="num" val="0"/>
      </iconSet>
    </cfRule>
  </conditionalFormatting>
  <conditionalFormatting sqref="G96">
    <cfRule type="iconSet" priority="280">
      <iconSet iconSet="3Arrows">
        <cfvo type="percent" val="0"/>
        <cfvo type="num" val="-0.02"/>
        <cfvo type="num" val="0"/>
      </iconSet>
    </cfRule>
  </conditionalFormatting>
  <conditionalFormatting sqref="G105:G108">
    <cfRule type="iconSet" priority="279">
      <iconSet iconSet="3Arrows">
        <cfvo type="percent" val="0"/>
        <cfvo type="num" val="-0.02"/>
        <cfvo type="num" val="0"/>
      </iconSet>
    </cfRule>
  </conditionalFormatting>
  <conditionalFormatting sqref="G111:G114 G117:G118">
    <cfRule type="iconSet" priority="278">
      <iconSet iconSet="3Arrows">
        <cfvo type="percent" val="0"/>
        <cfvo type="num" val="-0.02"/>
        <cfvo type="num" val="0"/>
      </iconSet>
    </cfRule>
  </conditionalFormatting>
  <conditionalFormatting sqref="G121:G123">
    <cfRule type="iconSet" priority="277">
      <iconSet iconSet="3Arrows">
        <cfvo type="percent" val="0"/>
        <cfvo type="num" val="-0.02"/>
        <cfvo type="num" val="0"/>
      </iconSet>
    </cfRule>
  </conditionalFormatting>
  <conditionalFormatting sqref="G132:G134">
    <cfRule type="iconSet" priority="276">
      <iconSet iconSet="3Arrows">
        <cfvo type="percent" val="0"/>
        <cfvo type="num" val="-0.02"/>
        <cfvo type="num" val="0"/>
      </iconSet>
    </cfRule>
  </conditionalFormatting>
  <conditionalFormatting sqref="G137:G139">
    <cfRule type="iconSet" priority="275">
      <iconSet iconSet="3Arrows">
        <cfvo type="percent" val="0"/>
        <cfvo type="num" val="-0.02"/>
        <cfvo type="num" val="0"/>
      </iconSet>
    </cfRule>
  </conditionalFormatting>
  <conditionalFormatting sqref="G153:G154">
    <cfRule type="iconSet" priority="272">
      <iconSet iconSet="3Arrows">
        <cfvo type="percent" val="0"/>
        <cfvo type="num" val="-0.02"/>
        <cfvo type="num" val="0"/>
      </iconSet>
    </cfRule>
  </conditionalFormatting>
  <conditionalFormatting sqref="G158:G161">
    <cfRule type="iconSet" priority="271">
      <iconSet iconSet="3Arrows">
        <cfvo type="percent" val="0"/>
        <cfvo type="num" val="-0.02"/>
        <cfvo type="num" val="0"/>
      </iconSet>
    </cfRule>
  </conditionalFormatting>
  <conditionalFormatting sqref="G10">
    <cfRule type="iconSet" priority="246">
      <iconSet iconSet="3Arrows">
        <cfvo type="percent" val="0"/>
        <cfvo type="num" val="-0.02"/>
        <cfvo type="num" val="0"/>
      </iconSet>
    </cfRule>
  </conditionalFormatting>
  <conditionalFormatting sqref="G11:G25">
    <cfRule type="iconSet" priority="245">
      <iconSet iconSet="3Arrows">
        <cfvo type="percent" val="0"/>
        <cfvo type="num" val="-0.02"/>
        <cfvo type="num" val="0"/>
      </iconSet>
    </cfRule>
  </conditionalFormatting>
  <conditionalFormatting sqref="L55">
    <cfRule type="iconSet" priority="234">
      <iconSet iconSet="3Arrows">
        <cfvo type="percent" val="0"/>
        <cfvo type="num" val="-0.02"/>
        <cfvo type="num" val="0"/>
      </iconSet>
    </cfRule>
  </conditionalFormatting>
  <conditionalFormatting sqref="L26">
    <cfRule type="iconSet" priority="233">
      <iconSet iconSet="3Arrows">
        <cfvo type="percent" val="0"/>
        <cfvo type="num" val="-0.02"/>
        <cfvo type="num" val="0"/>
      </iconSet>
    </cfRule>
  </conditionalFormatting>
  <conditionalFormatting sqref="L32">
    <cfRule type="iconSet" priority="232">
      <iconSet iconSet="3Arrows">
        <cfvo type="percent" val="0"/>
        <cfvo type="num" val="-0.02"/>
        <cfvo type="num" val="0"/>
      </iconSet>
    </cfRule>
  </conditionalFormatting>
  <conditionalFormatting sqref="L34">
    <cfRule type="iconSet" priority="231">
      <iconSet iconSet="3Arrows">
        <cfvo type="percent" val="0"/>
        <cfvo type="num" val="-0.02"/>
        <cfvo type="num" val="0"/>
      </iconSet>
    </cfRule>
  </conditionalFormatting>
  <conditionalFormatting sqref="L47">
    <cfRule type="iconSet" priority="230">
      <iconSet iconSet="3Arrows">
        <cfvo type="percent" val="0"/>
        <cfvo type="num" val="-0.02"/>
        <cfvo type="num" val="0"/>
      </iconSet>
    </cfRule>
  </conditionalFormatting>
  <conditionalFormatting sqref="L56">
    <cfRule type="iconSet" priority="229">
      <iconSet iconSet="3Arrows">
        <cfvo type="percent" val="0"/>
        <cfvo type="num" val="-0.02"/>
        <cfvo type="num" val="0"/>
      </iconSet>
    </cfRule>
  </conditionalFormatting>
  <conditionalFormatting sqref="L60">
    <cfRule type="iconSet" priority="228">
      <iconSet iconSet="3Arrows">
        <cfvo type="percent" val="0"/>
        <cfvo type="num" val="-0.02"/>
        <cfvo type="num" val="0"/>
      </iconSet>
    </cfRule>
  </conditionalFormatting>
  <conditionalFormatting sqref="L66">
    <cfRule type="iconSet" priority="227">
      <iconSet iconSet="3Arrows">
        <cfvo type="percent" val="0"/>
        <cfvo type="num" val="-0.02"/>
        <cfvo type="num" val="0"/>
      </iconSet>
    </cfRule>
  </conditionalFormatting>
  <conditionalFormatting sqref="L72">
    <cfRule type="iconSet" priority="226">
      <iconSet iconSet="3Arrows">
        <cfvo type="percent" val="0"/>
        <cfvo type="num" val="-0.02"/>
        <cfvo type="num" val="0"/>
      </iconSet>
    </cfRule>
  </conditionalFormatting>
  <conditionalFormatting sqref="L79">
    <cfRule type="iconSet" priority="225">
      <iconSet iconSet="3Arrows">
        <cfvo type="percent" val="0"/>
        <cfvo type="num" val="-0.02"/>
        <cfvo type="num" val="0"/>
      </iconSet>
    </cfRule>
  </conditionalFormatting>
  <conditionalFormatting sqref="L28:L31">
    <cfRule type="iconSet" priority="223">
      <iconSet iconSet="3Arrows">
        <cfvo type="percent" val="0"/>
        <cfvo type="num" val="-0.02"/>
        <cfvo type="num" val="0"/>
      </iconSet>
    </cfRule>
  </conditionalFormatting>
  <conditionalFormatting sqref="L36 L38:L45">
    <cfRule type="iconSet" priority="221">
      <iconSet iconSet="3Arrows">
        <cfvo type="percent" val="0"/>
        <cfvo type="num" val="-0.02"/>
        <cfvo type="num" val="0"/>
      </iconSet>
    </cfRule>
  </conditionalFormatting>
  <conditionalFormatting sqref="L49:L54">
    <cfRule type="iconSet" priority="220">
      <iconSet iconSet="3Arrows">
        <cfvo type="percent" val="0"/>
        <cfvo type="num" val="-0.02"/>
        <cfvo type="num" val="0"/>
      </iconSet>
    </cfRule>
  </conditionalFormatting>
  <conditionalFormatting sqref="L58:L59">
    <cfRule type="iconSet" priority="219">
      <iconSet iconSet="3Arrows">
        <cfvo type="percent" val="0"/>
        <cfvo type="num" val="-0.02"/>
        <cfvo type="num" val="0"/>
      </iconSet>
    </cfRule>
  </conditionalFormatting>
  <conditionalFormatting sqref="L62:L65">
    <cfRule type="iconSet" priority="218">
      <iconSet iconSet="3Arrows">
        <cfvo type="percent" val="0"/>
        <cfvo type="num" val="-0.02"/>
        <cfvo type="num" val="0"/>
      </iconSet>
    </cfRule>
  </conditionalFormatting>
  <conditionalFormatting sqref="L68:L71">
    <cfRule type="iconSet" priority="217">
      <iconSet iconSet="3Arrows">
        <cfvo type="percent" val="0"/>
        <cfvo type="num" val="-0.02"/>
        <cfvo type="num" val="0"/>
      </iconSet>
    </cfRule>
  </conditionalFormatting>
  <conditionalFormatting sqref="L74:L76">
    <cfRule type="iconSet" priority="216">
      <iconSet iconSet="3Arrows">
        <cfvo type="percent" val="0"/>
        <cfvo type="num" val="-0.02"/>
        <cfvo type="num" val="0"/>
      </iconSet>
    </cfRule>
  </conditionalFormatting>
  <conditionalFormatting sqref="L10">
    <cfRule type="iconSet" priority="202">
      <iconSet iconSet="3Arrows">
        <cfvo type="percent" val="0"/>
        <cfvo type="num" val="-0.02"/>
        <cfvo type="num" val="0"/>
      </iconSet>
    </cfRule>
  </conditionalFormatting>
  <conditionalFormatting sqref="L11:L25">
    <cfRule type="iconSet" priority="201">
      <iconSet iconSet="3Arrows">
        <cfvo type="percent" val="0"/>
        <cfvo type="num" val="-0.02"/>
        <cfvo type="num" val="0"/>
      </iconSet>
    </cfRule>
  </conditionalFormatting>
  <conditionalFormatting sqref="L86:L88">
    <cfRule type="iconSet" priority="187">
      <iconSet iconSet="3Arrows">
        <cfvo type="percent" val="0"/>
        <cfvo type="num" val="-0.02"/>
        <cfvo type="num" val="0"/>
      </iconSet>
    </cfRule>
  </conditionalFormatting>
  <conditionalFormatting sqref="L91:L93">
    <cfRule type="iconSet" priority="186">
      <iconSet iconSet="3Arrows">
        <cfvo type="percent" val="0"/>
        <cfvo type="num" val="-0.02"/>
        <cfvo type="num" val="0"/>
      </iconSet>
    </cfRule>
  </conditionalFormatting>
  <conditionalFormatting sqref="L96">
    <cfRule type="iconSet" priority="184">
      <iconSet iconSet="3Arrows">
        <cfvo type="percent" val="0"/>
        <cfvo type="num" val="-0.02"/>
        <cfvo type="num" val="0"/>
      </iconSet>
    </cfRule>
  </conditionalFormatting>
  <conditionalFormatting sqref="L111:L114 L117:L118">
    <cfRule type="iconSet" priority="183">
      <iconSet iconSet="3Arrows">
        <cfvo type="percent" val="0"/>
        <cfvo type="num" val="-0.02"/>
        <cfvo type="num" val="0"/>
      </iconSet>
    </cfRule>
  </conditionalFormatting>
  <conditionalFormatting sqref="L121:L123">
    <cfRule type="iconSet" priority="182">
      <iconSet iconSet="3Arrows">
        <cfvo type="percent" val="0"/>
        <cfvo type="num" val="-0.02"/>
        <cfvo type="num" val="0"/>
      </iconSet>
    </cfRule>
  </conditionalFormatting>
  <conditionalFormatting sqref="L132:L134">
    <cfRule type="iconSet" priority="181">
      <iconSet iconSet="3Arrows">
        <cfvo type="percent" val="0"/>
        <cfvo type="num" val="-0.02"/>
        <cfvo type="num" val="0"/>
      </iconSet>
    </cfRule>
  </conditionalFormatting>
  <conditionalFormatting sqref="L137:L139">
    <cfRule type="iconSet" priority="180">
      <iconSet iconSet="3Arrows">
        <cfvo type="percent" val="0"/>
        <cfvo type="num" val="-0.02"/>
        <cfvo type="num" val="0"/>
      </iconSet>
    </cfRule>
  </conditionalFormatting>
  <conditionalFormatting sqref="L153:L154">
    <cfRule type="iconSet" priority="177">
      <iconSet iconSet="3Arrows">
        <cfvo type="percent" val="0"/>
        <cfvo type="num" val="-0.02"/>
        <cfvo type="num" val="0"/>
      </iconSet>
    </cfRule>
  </conditionalFormatting>
  <conditionalFormatting sqref="L158:L161">
    <cfRule type="iconSet" priority="176">
      <iconSet iconSet="3Arrows">
        <cfvo type="percent" val="0"/>
        <cfvo type="num" val="-0.02"/>
        <cfvo type="num" val="0"/>
      </iconSet>
    </cfRule>
  </conditionalFormatting>
  <conditionalFormatting sqref="G77">
    <cfRule type="iconSet" priority="164">
      <iconSet iconSet="3Arrows">
        <cfvo type="percent" val="0"/>
        <cfvo type="num" val="-0.02"/>
        <cfvo type="num" val="0"/>
      </iconSet>
    </cfRule>
  </conditionalFormatting>
  <conditionalFormatting sqref="L77">
    <cfRule type="iconSet" priority="162">
      <iconSet iconSet="3Arrows">
        <cfvo type="percent" val="0"/>
        <cfvo type="num" val="-0.02"/>
        <cfvo type="num" val="0"/>
      </iconSet>
    </cfRule>
  </conditionalFormatting>
  <conditionalFormatting sqref="L89">
    <cfRule type="iconSet" priority="160">
      <iconSet iconSet="3Arrows">
        <cfvo type="percent" val="0"/>
        <cfvo type="num" val="-0.02"/>
        <cfvo type="num" val="0"/>
      </iconSet>
    </cfRule>
  </conditionalFormatting>
  <conditionalFormatting sqref="L94">
    <cfRule type="iconSet" priority="159">
      <iconSet iconSet="3Arrows">
        <cfvo type="percent" val="0"/>
        <cfvo type="num" val="-0.02"/>
        <cfvo type="num" val="0"/>
      </iconSet>
    </cfRule>
  </conditionalFormatting>
  <conditionalFormatting sqref="L119">
    <cfRule type="iconSet" priority="158">
      <iconSet iconSet="3Arrows">
        <cfvo type="percent" val="0"/>
        <cfvo type="num" val="-0.02"/>
        <cfvo type="num" val="0"/>
      </iconSet>
    </cfRule>
  </conditionalFormatting>
  <conditionalFormatting sqref="L125">
    <cfRule type="iconSet" priority="157">
      <iconSet iconSet="3Arrows">
        <cfvo type="percent" val="0"/>
        <cfvo type="num" val="-0.02"/>
        <cfvo type="num" val="0"/>
      </iconSet>
    </cfRule>
  </conditionalFormatting>
  <conditionalFormatting sqref="L109">
    <cfRule type="iconSet" priority="156">
      <iconSet iconSet="3Arrows">
        <cfvo type="percent" val="0"/>
        <cfvo type="num" val="-0.02"/>
        <cfvo type="num" val="0"/>
      </iconSet>
    </cfRule>
  </conditionalFormatting>
  <conditionalFormatting sqref="L105:L108">
    <cfRule type="iconSet" priority="155">
      <iconSet iconSet="3Arrows">
        <cfvo type="percent" val="0"/>
        <cfvo type="num" val="-0.02"/>
        <cfvo type="num" val="0"/>
      </iconSet>
    </cfRule>
  </conditionalFormatting>
  <conditionalFormatting sqref="G89">
    <cfRule type="iconSet" priority="154">
      <iconSet iconSet="3Arrows">
        <cfvo type="percent" val="0"/>
        <cfvo type="num" val="-0.02"/>
        <cfvo type="num" val="0"/>
      </iconSet>
    </cfRule>
  </conditionalFormatting>
  <conditionalFormatting sqref="G94">
    <cfRule type="iconSet" priority="153">
      <iconSet iconSet="3Arrows">
        <cfvo type="percent" val="0"/>
        <cfvo type="num" val="-0.02"/>
        <cfvo type="num" val="0"/>
      </iconSet>
    </cfRule>
  </conditionalFormatting>
  <conditionalFormatting sqref="G119 G109">
    <cfRule type="iconSet" priority="152">
      <iconSet iconSet="3Arrows">
        <cfvo type="percent" val="0"/>
        <cfvo type="num" val="-0.02"/>
        <cfvo type="num" val="0"/>
      </iconSet>
    </cfRule>
  </conditionalFormatting>
  <conditionalFormatting sqref="G98">
    <cfRule type="iconSet" priority="151">
      <iconSet iconSet="3Arrows">
        <cfvo type="percent" val="0"/>
        <cfvo type="num" val="-0.02"/>
        <cfvo type="num" val="0"/>
      </iconSet>
    </cfRule>
  </conditionalFormatting>
  <conditionalFormatting sqref="L98">
    <cfRule type="iconSet" priority="150">
      <iconSet iconSet="3Arrows">
        <cfvo type="percent" val="0"/>
        <cfvo type="num" val="-0.02"/>
        <cfvo type="num" val="0"/>
      </iconSet>
    </cfRule>
  </conditionalFormatting>
  <conditionalFormatting sqref="G125">
    <cfRule type="iconSet" priority="149">
      <iconSet iconSet="3Arrows">
        <cfvo type="percent" val="0"/>
        <cfvo type="num" val="-0.02"/>
        <cfvo type="num" val="0"/>
      </iconSet>
    </cfRule>
  </conditionalFormatting>
  <conditionalFormatting sqref="L162 L156 L151 L143 L141 L135">
    <cfRule type="iconSet" priority="148">
      <iconSet iconSet="3Arrows">
        <cfvo type="percent" val="0"/>
        <cfvo type="num" val="-0.02"/>
        <cfvo type="num" val="0"/>
      </iconSet>
    </cfRule>
  </conditionalFormatting>
  <conditionalFormatting sqref="L170">
    <cfRule type="iconSet" priority="147">
      <iconSet iconSet="3Arrows">
        <cfvo type="percent" val="0"/>
        <cfvo type="num" val="-0.02"/>
        <cfvo type="num" val="0"/>
      </iconSet>
    </cfRule>
  </conditionalFormatting>
  <conditionalFormatting sqref="G162 G156 G151 G143 G141 G135">
    <cfRule type="iconSet" priority="146">
      <iconSet iconSet="3Arrows">
        <cfvo type="percent" val="0"/>
        <cfvo type="num" val="-0.02"/>
        <cfvo type="num" val="0"/>
      </iconSet>
    </cfRule>
  </conditionalFormatting>
  <conditionalFormatting sqref="G170">
    <cfRule type="iconSet" priority="145">
      <iconSet iconSet="3Arrows">
        <cfvo type="percent" val="0"/>
        <cfvo type="num" val="-0.02"/>
        <cfvo type="num" val="0"/>
      </iconSet>
    </cfRule>
  </conditionalFormatting>
  <conditionalFormatting sqref="G172">
    <cfRule type="iconSet" priority="144">
      <iconSet iconSet="3Arrows">
        <cfvo type="percent" val="0"/>
        <cfvo type="num" val="-0.02"/>
        <cfvo type="num" val="0"/>
      </iconSet>
    </cfRule>
  </conditionalFormatting>
  <conditionalFormatting sqref="L172">
    <cfRule type="iconSet" priority="141">
      <iconSet iconSet="3Arrows">
        <cfvo type="percent" val="0"/>
        <cfvo type="num" val="-0.02"/>
        <cfvo type="num" val="0"/>
      </iconSet>
    </cfRule>
  </conditionalFormatting>
  <conditionalFormatting sqref="G115">
    <cfRule type="iconSet" priority="140">
      <iconSet iconSet="3Arrows">
        <cfvo type="percent" val="0"/>
        <cfvo type="num" val="-0.02"/>
        <cfvo type="num" val="0"/>
      </iconSet>
    </cfRule>
  </conditionalFormatting>
  <conditionalFormatting sqref="L115">
    <cfRule type="iconSet" priority="139">
      <iconSet iconSet="3Arrows">
        <cfvo type="percent" val="0"/>
        <cfvo type="num" val="-0.02"/>
        <cfvo type="num" val="0"/>
      </iconSet>
    </cfRule>
  </conditionalFormatting>
  <conditionalFormatting sqref="G116">
    <cfRule type="iconSet" priority="138">
      <iconSet iconSet="3Arrows">
        <cfvo type="percent" val="0"/>
        <cfvo type="num" val="-0.02"/>
        <cfvo type="num" val="0"/>
      </iconSet>
    </cfRule>
  </conditionalFormatting>
  <conditionalFormatting sqref="L116">
    <cfRule type="iconSet" priority="137">
      <iconSet iconSet="3Arrows">
        <cfvo type="percent" val="0"/>
        <cfvo type="num" val="-0.02"/>
        <cfvo type="num" val="0"/>
      </iconSet>
    </cfRule>
  </conditionalFormatting>
  <conditionalFormatting sqref="G37">
    <cfRule type="iconSet" priority="136">
      <iconSet iconSet="3Arrows">
        <cfvo type="percent" val="0"/>
        <cfvo type="num" val="-0.02"/>
        <cfvo type="num" val="0"/>
      </iconSet>
    </cfRule>
  </conditionalFormatting>
  <conditionalFormatting sqref="L37">
    <cfRule type="iconSet" priority="135">
      <iconSet iconSet="3Arrows">
        <cfvo type="percent" val="0"/>
        <cfvo type="num" val="-0.02"/>
        <cfvo type="num" val="0"/>
      </iconSet>
    </cfRule>
  </conditionalFormatting>
  <conditionalFormatting sqref="S26">
    <cfRule type="iconSet" priority="133">
      <iconSet iconSet="3Arrows">
        <cfvo type="percent" val="0"/>
        <cfvo type="num" val="-0.02"/>
        <cfvo type="num" val="0"/>
      </iconSet>
    </cfRule>
  </conditionalFormatting>
  <conditionalFormatting sqref="S32">
    <cfRule type="iconSet" priority="132">
      <iconSet iconSet="3Arrows">
        <cfvo type="percent" val="0"/>
        <cfvo type="num" val="-0.02"/>
        <cfvo type="num" val="0"/>
      </iconSet>
    </cfRule>
  </conditionalFormatting>
  <conditionalFormatting sqref="S34">
    <cfRule type="iconSet" priority="131">
      <iconSet iconSet="3Arrows">
        <cfvo type="percent" val="0"/>
        <cfvo type="num" val="-0.02"/>
        <cfvo type="num" val="0"/>
      </iconSet>
    </cfRule>
  </conditionalFormatting>
  <conditionalFormatting sqref="S47">
    <cfRule type="iconSet" priority="130">
      <iconSet iconSet="3Arrows">
        <cfvo type="percent" val="0"/>
        <cfvo type="num" val="-0.02"/>
        <cfvo type="num" val="0"/>
      </iconSet>
    </cfRule>
  </conditionalFormatting>
  <conditionalFormatting sqref="S56">
    <cfRule type="iconSet" priority="129">
      <iconSet iconSet="3Arrows">
        <cfvo type="percent" val="0"/>
        <cfvo type="num" val="-0.02"/>
        <cfvo type="num" val="0"/>
      </iconSet>
    </cfRule>
  </conditionalFormatting>
  <conditionalFormatting sqref="S60">
    <cfRule type="iconSet" priority="128">
      <iconSet iconSet="3Arrows">
        <cfvo type="percent" val="0"/>
        <cfvo type="num" val="-0.02"/>
        <cfvo type="num" val="0"/>
      </iconSet>
    </cfRule>
  </conditionalFormatting>
  <conditionalFormatting sqref="S66">
    <cfRule type="iconSet" priority="127">
      <iconSet iconSet="3Arrows">
        <cfvo type="percent" val="0"/>
        <cfvo type="num" val="-0.02"/>
        <cfvo type="num" val="0"/>
      </iconSet>
    </cfRule>
  </conditionalFormatting>
  <conditionalFormatting sqref="S72">
    <cfRule type="iconSet" priority="126">
      <iconSet iconSet="3Arrows">
        <cfvo type="percent" val="0"/>
        <cfvo type="num" val="-0.02"/>
        <cfvo type="num" val="0"/>
      </iconSet>
    </cfRule>
  </conditionalFormatting>
  <conditionalFormatting sqref="S79">
    <cfRule type="iconSet" priority="125">
      <iconSet iconSet="3Arrows">
        <cfvo type="percent" val="0"/>
        <cfvo type="num" val="-0.02"/>
        <cfvo type="num" val="0"/>
      </iconSet>
    </cfRule>
  </conditionalFormatting>
  <conditionalFormatting sqref="S30:S31">
    <cfRule type="iconSet" priority="124">
      <iconSet iconSet="3Arrows">
        <cfvo type="percent" val="0"/>
        <cfvo type="num" val="-0.02"/>
        <cfvo type="num" val="0"/>
      </iconSet>
    </cfRule>
  </conditionalFormatting>
  <conditionalFormatting sqref="S42:S45">
    <cfRule type="iconSet" priority="123">
      <iconSet iconSet="3Arrows">
        <cfvo type="percent" val="0"/>
        <cfvo type="num" val="-0.02"/>
        <cfvo type="num" val="0"/>
      </iconSet>
    </cfRule>
  </conditionalFormatting>
  <conditionalFormatting sqref="S59">
    <cfRule type="iconSet" priority="121">
      <iconSet iconSet="3Arrows">
        <cfvo type="percent" val="0"/>
        <cfvo type="num" val="-0.02"/>
        <cfvo type="num" val="0"/>
      </iconSet>
    </cfRule>
  </conditionalFormatting>
  <conditionalFormatting sqref="S70:S71">
    <cfRule type="iconSet" priority="119">
      <iconSet iconSet="3Arrows">
        <cfvo type="percent" val="0"/>
        <cfvo type="num" val="-0.02"/>
        <cfvo type="num" val="0"/>
      </iconSet>
    </cfRule>
  </conditionalFormatting>
  <conditionalFormatting sqref="S87:S88">
    <cfRule type="iconSet" priority="117">
      <iconSet iconSet="3Arrows">
        <cfvo type="percent" val="0"/>
        <cfvo type="num" val="-0.02"/>
        <cfvo type="num" val="0"/>
      </iconSet>
    </cfRule>
  </conditionalFormatting>
  <conditionalFormatting sqref="S92:S93">
    <cfRule type="iconSet" priority="116">
      <iconSet iconSet="3Arrows">
        <cfvo type="percent" val="0"/>
        <cfvo type="num" val="-0.02"/>
        <cfvo type="num" val="0"/>
      </iconSet>
    </cfRule>
  </conditionalFormatting>
  <conditionalFormatting sqref="S105">
    <cfRule type="iconSet" priority="114">
      <iconSet iconSet="3Arrows">
        <cfvo type="percent" val="0"/>
        <cfvo type="num" val="-0.02"/>
        <cfvo type="num" val="0"/>
      </iconSet>
    </cfRule>
  </conditionalFormatting>
  <conditionalFormatting sqref="S117:S118">
    <cfRule type="iconSet" priority="113">
      <iconSet iconSet="3Arrows">
        <cfvo type="percent" val="0"/>
        <cfvo type="num" val="-0.02"/>
        <cfvo type="num" val="0"/>
      </iconSet>
    </cfRule>
  </conditionalFormatting>
  <conditionalFormatting sqref="S133:S134">
    <cfRule type="iconSet" priority="111">
      <iconSet iconSet="3Arrows">
        <cfvo type="percent" val="0"/>
        <cfvo type="num" val="-0.02"/>
        <cfvo type="num" val="0"/>
      </iconSet>
    </cfRule>
  </conditionalFormatting>
  <conditionalFormatting sqref="S149:S150">
    <cfRule type="iconSet" priority="109">
      <iconSet iconSet="3Arrows">
        <cfvo type="percent" val="0"/>
        <cfvo type="num" val="-0.02"/>
        <cfvo type="num" val="0"/>
      </iconSet>
    </cfRule>
  </conditionalFormatting>
  <conditionalFormatting sqref="S159:S161">
    <cfRule type="iconSet" priority="107">
      <iconSet iconSet="3Arrows">
        <cfvo type="percent" val="0"/>
        <cfvo type="num" val="-0.02"/>
        <cfvo type="num" val="0"/>
      </iconSet>
    </cfRule>
  </conditionalFormatting>
  <conditionalFormatting sqref="S10">
    <cfRule type="iconSet" priority="105">
      <iconSet iconSet="3Arrows">
        <cfvo type="percent" val="0"/>
        <cfvo type="num" val="-0.02"/>
        <cfvo type="num" val="0"/>
      </iconSet>
    </cfRule>
  </conditionalFormatting>
  <conditionalFormatting sqref="S11:S22">
    <cfRule type="iconSet" priority="104">
      <iconSet iconSet="3Arrows">
        <cfvo type="percent" val="0"/>
        <cfvo type="num" val="-0.02"/>
        <cfvo type="num" val="0"/>
      </iconSet>
    </cfRule>
  </conditionalFormatting>
  <conditionalFormatting sqref="X26">
    <cfRule type="iconSet" priority="102">
      <iconSet iconSet="3Arrows">
        <cfvo type="percent" val="0"/>
        <cfvo type="num" val="-0.02"/>
        <cfvo type="num" val="0"/>
      </iconSet>
    </cfRule>
  </conditionalFormatting>
  <conditionalFormatting sqref="X34">
    <cfRule type="iconSet" priority="100">
      <iconSet iconSet="3Arrows">
        <cfvo type="percent" val="0"/>
        <cfvo type="num" val="-0.02"/>
        <cfvo type="num" val="0"/>
      </iconSet>
    </cfRule>
  </conditionalFormatting>
  <conditionalFormatting sqref="X47">
    <cfRule type="iconSet" priority="99">
      <iconSet iconSet="3Arrows">
        <cfvo type="percent" val="0"/>
        <cfvo type="num" val="-0.02"/>
        <cfvo type="num" val="0"/>
      </iconSet>
    </cfRule>
  </conditionalFormatting>
  <conditionalFormatting sqref="X56">
    <cfRule type="iconSet" priority="98">
      <iconSet iconSet="3Arrows">
        <cfvo type="percent" val="0"/>
        <cfvo type="num" val="-0.02"/>
        <cfvo type="num" val="0"/>
      </iconSet>
    </cfRule>
  </conditionalFormatting>
  <conditionalFormatting sqref="X60">
    <cfRule type="iconSet" priority="97">
      <iconSet iconSet="3Arrows">
        <cfvo type="percent" val="0"/>
        <cfvo type="num" val="-0.02"/>
        <cfvo type="num" val="0"/>
      </iconSet>
    </cfRule>
  </conditionalFormatting>
  <conditionalFormatting sqref="X66">
    <cfRule type="iconSet" priority="96">
      <iconSet iconSet="3Arrows">
        <cfvo type="percent" val="0"/>
        <cfvo type="num" val="-0.02"/>
        <cfvo type="num" val="0"/>
      </iconSet>
    </cfRule>
  </conditionalFormatting>
  <conditionalFormatting sqref="X72">
    <cfRule type="iconSet" priority="95">
      <iconSet iconSet="3Arrows">
        <cfvo type="percent" val="0"/>
        <cfvo type="num" val="-0.02"/>
        <cfvo type="num" val="0"/>
      </iconSet>
    </cfRule>
  </conditionalFormatting>
  <conditionalFormatting sqref="X79">
    <cfRule type="iconSet" priority="94">
      <iconSet iconSet="3Arrows">
        <cfvo type="percent" val="0"/>
        <cfvo type="num" val="-0.02"/>
        <cfvo type="num" val="0"/>
      </iconSet>
    </cfRule>
  </conditionalFormatting>
  <conditionalFormatting sqref="X30:X31">
    <cfRule type="iconSet" priority="93">
      <iconSet iconSet="3Arrows">
        <cfvo type="percent" val="0"/>
        <cfvo type="num" val="-0.02"/>
        <cfvo type="num" val="0"/>
      </iconSet>
    </cfRule>
  </conditionalFormatting>
  <conditionalFormatting sqref="X42:X45">
    <cfRule type="iconSet" priority="92">
      <iconSet iconSet="3Arrows">
        <cfvo type="percent" val="0"/>
        <cfvo type="num" val="-0.02"/>
        <cfvo type="num" val="0"/>
      </iconSet>
    </cfRule>
  </conditionalFormatting>
  <conditionalFormatting sqref="X59">
    <cfRule type="iconSet" priority="90">
      <iconSet iconSet="3Arrows">
        <cfvo type="percent" val="0"/>
        <cfvo type="num" val="-0.02"/>
        <cfvo type="num" val="0"/>
      </iconSet>
    </cfRule>
  </conditionalFormatting>
  <conditionalFormatting sqref="X70:X71">
    <cfRule type="iconSet" priority="88">
      <iconSet iconSet="3Arrows">
        <cfvo type="percent" val="0"/>
        <cfvo type="num" val="-0.02"/>
        <cfvo type="num" val="0"/>
      </iconSet>
    </cfRule>
  </conditionalFormatting>
  <conditionalFormatting sqref="X10">
    <cfRule type="iconSet" priority="86">
      <iconSet iconSet="3Arrows">
        <cfvo type="percent" val="0"/>
        <cfvo type="num" val="-0.02"/>
        <cfvo type="num" val="0"/>
      </iconSet>
    </cfRule>
  </conditionalFormatting>
  <conditionalFormatting sqref="X11:X22">
    <cfRule type="iconSet" priority="85">
      <iconSet iconSet="3Arrows">
        <cfvo type="percent" val="0"/>
        <cfvo type="num" val="-0.02"/>
        <cfvo type="num" val="0"/>
      </iconSet>
    </cfRule>
  </conditionalFormatting>
  <conditionalFormatting sqref="X87:X88">
    <cfRule type="iconSet" priority="84">
      <iconSet iconSet="3Arrows">
        <cfvo type="percent" val="0"/>
        <cfvo type="num" val="-0.02"/>
        <cfvo type="num" val="0"/>
      </iconSet>
    </cfRule>
  </conditionalFormatting>
  <conditionalFormatting sqref="X92:X93">
    <cfRule type="iconSet" priority="83">
      <iconSet iconSet="3Arrows">
        <cfvo type="percent" val="0"/>
        <cfvo type="num" val="-0.02"/>
        <cfvo type="num" val="0"/>
      </iconSet>
    </cfRule>
  </conditionalFormatting>
  <conditionalFormatting sqref="X117:X118">
    <cfRule type="iconSet" priority="81">
      <iconSet iconSet="3Arrows">
        <cfvo type="percent" val="0"/>
        <cfvo type="num" val="-0.02"/>
        <cfvo type="num" val="0"/>
      </iconSet>
    </cfRule>
  </conditionalFormatting>
  <conditionalFormatting sqref="X133:X134">
    <cfRule type="iconSet" priority="79">
      <iconSet iconSet="3Arrows">
        <cfvo type="percent" val="0"/>
        <cfvo type="num" val="-0.02"/>
        <cfvo type="num" val="0"/>
      </iconSet>
    </cfRule>
  </conditionalFormatting>
  <conditionalFormatting sqref="X149:X150">
    <cfRule type="iconSet" priority="77">
      <iconSet iconSet="3Arrows">
        <cfvo type="percent" val="0"/>
        <cfvo type="num" val="-0.02"/>
        <cfvo type="num" val="0"/>
      </iconSet>
    </cfRule>
  </conditionalFormatting>
  <conditionalFormatting sqref="X159:X161">
    <cfRule type="iconSet" priority="75">
      <iconSet iconSet="3Arrows">
        <cfvo type="percent" val="0"/>
        <cfvo type="num" val="-0.02"/>
        <cfvo type="num" val="0"/>
      </iconSet>
    </cfRule>
  </conditionalFormatting>
  <conditionalFormatting sqref="S77">
    <cfRule type="iconSet" priority="73">
      <iconSet iconSet="3Arrows">
        <cfvo type="percent" val="0"/>
        <cfvo type="num" val="-0.02"/>
        <cfvo type="num" val="0"/>
      </iconSet>
    </cfRule>
  </conditionalFormatting>
  <conditionalFormatting sqref="X77">
    <cfRule type="iconSet" priority="72">
      <iconSet iconSet="3Arrows">
        <cfvo type="percent" val="0"/>
        <cfvo type="num" val="-0.02"/>
        <cfvo type="num" val="0"/>
      </iconSet>
    </cfRule>
  </conditionalFormatting>
  <conditionalFormatting sqref="X89">
    <cfRule type="iconSet" priority="71">
      <iconSet iconSet="3Arrows">
        <cfvo type="percent" val="0"/>
        <cfvo type="num" val="-0.02"/>
        <cfvo type="num" val="0"/>
      </iconSet>
    </cfRule>
  </conditionalFormatting>
  <conditionalFormatting sqref="X94">
    <cfRule type="iconSet" priority="70">
      <iconSet iconSet="3Arrows">
        <cfvo type="percent" val="0"/>
        <cfvo type="num" val="-0.02"/>
        <cfvo type="num" val="0"/>
      </iconSet>
    </cfRule>
  </conditionalFormatting>
  <conditionalFormatting sqref="X119">
    <cfRule type="iconSet" priority="69">
      <iconSet iconSet="3Arrows">
        <cfvo type="percent" val="0"/>
        <cfvo type="num" val="-0.02"/>
        <cfvo type="num" val="0"/>
      </iconSet>
    </cfRule>
  </conditionalFormatting>
  <conditionalFormatting sqref="X125">
    <cfRule type="iconSet" priority="68">
      <iconSet iconSet="3Arrows">
        <cfvo type="percent" val="0"/>
        <cfvo type="num" val="-0.02"/>
        <cfvo type="num" val="0"/>
      </iconSet>
    </cfRule>
  </conditionalFormatting>
  <conditionalFormatting sqref="X109">
    <cfRule type="iconSet" priority="67">
      <iconSet iconSet="3Arrows">
        <cfvo type="percent" val="0"/>
        <cfvo type="num" val="-0.02"/>
        <cfvo type="num" val="0"/>
      </iconSet>
    </cfRule>
  </conditionalFormatting>
  <conditionalFormatting sqref="X105">
    <cfRule type="iconSet" priority="66">
      <iconSet iconSet="3Arrows">
        <cfvo type="percent" val="0"/>
        <cfvo type="num" val="-0.02"/>
        <cfvo type="num" val="0"/>
      </iconSet>
    </cfRule>
  </conditionalFormatting>
  <conditionalFormatting sqref="S89">
    <cfRule type="iconSet" priority="65">
      <iconSet iconSet="3Arrows">
        <cfvo type="percent" val="0"/>
        <cfvo type="num" val="-0.02"/>
        <cfvo type="num" val="0"/>
      </iconSet>
    </cfRule>
  </conditionalFormatting>
  <conditionalFormatting sqref="S94">
    <cfRule type="iconSet" priority="64">
      <iconSet iconSet="3Arrows">
        <cfvo type="percent" val="0"/>
        <cfvo type="num" val="-0.02"/>
        <cfvo type="num" val="0"/>
      </iconSet>
    </cfRule>
  </conditionalFormatting>
  <conditionalFormatting sqref="S119 S109">
    <cfRule type="iconSet" priority="63">
      <iconSet iconSet="3Arrows">
        <cfvo type="percent" val="0"/>
        <cfvo type="num" val="-0.02"/>
        <cfvo type="num" val="0"/>
      </iconSet>
    </cfRule>
  </conditionalFormatting>
  <conditionalFormatting sqref="S98">
    <cfRule type="iconSet" priority="62">
      <iconSet iconSet="3Arrows">
        <cfvo type="percent" val="0"/>
        <cfvo type="num" val="-0.02"/>
        <cfvo type="num" val="0"/>
      </iconSet>
    </cfRule>
  </conditionalFormatting>
  <conditionalFormatting sqref="X98">
    <cfRule type="iconSet" priority="61">
      <iconSet iconSet="3Arrows">
        <cfvo type="percent" val="0"/>
        <cfvo type="num" val="-0.02"/>
        <cfvo type="num" val="0"/>
      </iconSet>
    </cfRule>
  </conditionalFormatting>
  <conditionalFormatting sqref="S125">
    <cfRule type="iconSet" priority="60">
      <iconSet iconSet="3Arrows">
        <cfvo type="percent" val="0"/>
        <cfvo type="num" val="-0.02"/>
        <cfvo type="num" val="0"/>
      </iconSet>
    </cfRule>
  </conditionalFormatting>
  <conditionalFormatting sqref="X162 X156 X151 X143 X141 X135">
    <cfRule type="iconSet" priority="59">
      <iconSet iconSet="3Arrows">
        <cfvo type="percent" val="0"/>
        <cfvo type="num" val="-0.02"/>
        <cfvo type="num" val="0"/>
      </iconSet>
    </cfRule>
  </conditionalFormatting>
  <conditionalFormatting sqref="X170">
    <cfRule type="iconSet" priority="58">
      <iconSet iconSet="3Arrows">
        <cfvo type="percent" val="0"/>
        <cfvo type="num" val="-0.02"/>
        <cfvo type="num" val="0"/>
      </iconSet>
    </cfRule>
  </conditionalFormatting>
  <conditionalFormatting sqref="S162 S156 S151 S143 S141 S135">
    <cfRule type="iconSet" priority="57">
      <iconSet iconSet="3Arrows">
        <cfvo type="percent" val="0"/>
        <cfvo type="num" val="-0.02"/>
        <cfvo type="num" val="0"/>
      </iconSet>
    </cfRule>
  </conditionalFormatting>
  <conditionalFormatting sqref="S170">
    <cfRule type="iconSet" priority="56">
      <iconSet iconSet="3Arrows">
        <cfvo type="percent" val="0"/>
        <cfvo type="num" val="-0.02"/>
        <cfvo type="num" val="0"/>
      </iconSet>
    </cfRule>
  </conditionalFormatting>
  <conditionalFormatting sqref="S172">
    <cfRule type="iconSet" priority="55">
      <iconSet iconSet="3Arrows">
        <cfvo type="percent" val="0"/>
        <cfvo type="num" val="-0.02"/>
        <cfvo type="num" val="0"/>
      </iconSet>
    </cfRule>
  </conditionalFormatting>
  <conditionalFormatting sqref="X172">
    <cfRule type="iconSet" priority="54">
      <iconSet iconSet="3Arrows">
        <cfvo type="percent" val="0"/>
        <cfvo type="num" val="-0.02"/>
        <cfvo type="num" val="0"/>
      </iconSet>
    </cfRule>
  </conditionalFormatting>
  <conditionalFormatting sqref="S28:S29">
    <cfRule type="iconSet" priority="47">
      <iconSet iconSet="3Arrows">
        <cfvo type="percent" val="0"/>
        <cfvo type="num" val="-0.02"/>
        <cfvo type="num" val="0"/>
      </iconSet>
    </cfRule>
  </conditionalFormatting>
  <conditionalFormatting sqref="X28:X29">
    <cfRule type="iconSet" priority="46">
      <iconSet iconSet="3Arrows">
        <cfvo type="percent" val="0"/>
        <cfvo type="num" val="-0.02"/>
        <cfvo type="num" val="0"/>
      </iconSet>
    </cfRule>
  </conditionalFormatting>
  <conditionalFormatting sqref="S23:S25">
    <cfRule type="iconSet" priority="45">
      <iconSet iconSet="3Arrows">
        <cfvo type="percent" val="0"/>
        <cfvo type="num" val="-0.02"/>
        <cfvo type="num" val="0"/>
      </iconSet>
    </cfRule>
  </conditionalFormatting>
  <conditionalFormatting sqref="X23:X25">
    <cfRule type="iconSet" priority="44">
      <iconSet iconSet="3Arrows">
        <cfvo type="percent" val="0"/>
        <cfvo type="num" val="-0.02"/>
        <cfvo type="num" val="0"/>
      </iconSet>
    </cfRule>
  </conditionalFormatting>
  <conditionalFormatting sqref="S36:S41">
    <cfRule type="iconSet" priority="43">
      <iconSet iconSet="3Arrows">
        <cfvo type="percent" val="0"/>
        <cfvo type="num" val="-0.02"/>
        <cfvo type="num" val="0"/>
      </iconSet>
    </cfRule>
  </conditionalFormatting>
  <conditionalFormatting sqref="X36:X41">
    <cfRule type="iconSet" priority="42">
      <iconSet iconSet="3Arrows">
        <cfvo type="percent" val="0"/>
        <cfvo type="num" val="-0.02"/>
        <cfvo type="num" val="0"/>
      </iconSet>
    </cfRule>
  </conditionalFormatting>
  <conditionalFormatting sqref="S49:S54">
    <cfRule type="iconSet" priority="41">
      <iconSet iconSet="3Arrows">
        <cfvo type="percent" val="0"/>
        <cfvo type="num" val="-0.02"/>
        <cfvo type="num" val="0"/>
      </iconSet>
    </cfRule>
  </conditionalFormatting>
  <conditionalFormatting sqref="X49:X54">
    <cfRule type="iconSet" priority="40">
      <iconSet iconSet="3Arrows">
        <cfvo type="percent" val="0"/>
        <cfvo type="num" val="-0.02"/>
        <cfvo type="num" val="0"/>
      </iconSet>
    </cfRule>
  </conditionalFormatting>
  <conditionalFormatting sqref="S58">
    <cfRule type="iconSet" priority="39">
      <iconSet iconSet="3Arrows">
        <cfvo type="percent" val="0"/>
        <cfvo type="num" val="-0.02"/>
        <cfvo type="num" val="0"/>
      </iconSet>
    </cfRule>
  </conditionalFormatting>
  <conditionalFormatting sqref="X58">
    <cfRule type="iconSet" priority="38">
      <iconSet iconSet="3Arrows">
        <cfvo type="percent" val="0"/>
        <cfvo type="num" val="-0.02"/>
        <cfvo type="num" val="0"/>
      </iconSet>
    </cfRule>
  </conditionalFormatting>
  <conditionalFormatting sqref="S61:S65">
    <cfRule type="iconSet" priority="37">
      <iconSet iconSet="3Arrows">
        <cfvo type="percent" val="0"/>
        <cfvo type="num" val="-0.02"/>
        <cfvo type="num" val="0"/>
      </iconSet>
    </cfRule>
  </conditionalFormatting>
  <conditionalFormatting sqref="X61:X65">
    <cfRule type="iconSet" priority="36">
      <iconSet iconSet="3Arrows">
        <cfvo type="percent" val="0"/>
        <cfvo type="num" val="-0.02"/>
        <cfvo type="num" val="0"/>
      </iconSet>
    </cfRule>
  </conditionalFormatting>
  <conditionalFormatting sqref="S68:S69">
    <cfRule type="iconSet" priority="35">
      <iconSet iconSet="3Arrows">
        <cfvo type="percent" val="0"/>
        <cfvo type="num" val="-0.02"/>
        <cfvo type="num" val="0"/>
      </iconSet>
    </cfRule>
  </conditionalFormatting>
  <conditionalFormatting sqref="X68:X69">
    <cfRule type="iconSet" priority="34">
      <iconSet iconSet="3Arrows">
        <cfvo type="percent" val="0"/>
        <cfvo type="num" val="-0.02"/>
        <cfvo type="num" val="0"/>
      </iconSet>
    </cfRule>
  </conditionalFormatting>
  <conditionalFormatting sqref="S74:S76">
    <cfRule type="iconSet" priority="33">
      <iconSet iconSet="3Arrows">
        <cfvo type="percent" val="0"/>
        <cfvo type="num" val="-0.02"/>
        <cfvo type="num" val="0"/>
      </iconSet>
    </cfRule>
  </conditionalFormatting>
  <conditionalFormatting sqref="X74:X76">
    <cfRule type="iconSet" priority="32">
      <iconSet iconSet="3Arrows">
        <cfvo type="percent" val="0"/>
        <cfvo type="num" val="-0.02"/>
        <cfvo type="num" val="0"/>
      </iconSet>
    </cfRule>
  </conditionalFormatting>
  <conditionalFormatting sqref="X32">
    <cfRule type="iconSet" priority="31">
      <iconSet iconSet="3Arrows">
        <cfvo type="percent" val="0"/>
        <cfvo type="num" val="-0.02"/>
        <cfvo type="num" val="0"/>
      </iconSet>
    </cfRule>
  </conditionalFormatting>
  <conditionalFormatting sqref="S86">
    <cfRule type="iconSet" priority="30">
      <iconSet iconSet="3Arrows">
        <cfvo type="percent" val="0"/>
        <cfvo type="num" val="-0.02"/>
        <cfvo type="num" val="0"/>
      </iconSet>
    </cfRule>
  </conditionalFormatting>
  <conditionalFormatting sqref="X86">
    <cfRule type="iconSet" priority="29">
      <iconSet iconSet="3Arrows">
        <cfvo type="percent" val="0"/>
        <cfvo type="num" val="-0.02"/>
        <cfvo type="num" val="0"/>
      </iconSet>
    </cfRule>
  </conditionalFormatting>
  <conditionalFormatting sqref="S91">
    <cfRule type="iconSet" priority="28">
      <iconSet iconSet="3Arrows">
        <cfvo type="percent" val="0"/>
        <cfvo type="num" val="-0.02"/>
        <cfvo type="num" val="0"/>
      </iconSet>
    </cfRule>
  </conditionalFormatting>
  <conditionalFormatting sqref="X91">
    <cfRule type="iconSet" priority="27">
      <iconSet iconSet="3Arrows">
        <cfvo type="percent" val="0"/>
        <cfvo type="num" val="-0.02"/>
        <cfvo type="num" val="0"/>
      </iconSet>
    </cfRule>
  </conditionalFormatting>
  <conditionalFormatting sqref="S96">
    <cfRule type="iconSet" priority="26">
      <iconSet iconSet="3Arrows">
        <cfvo type="percent" val="0"/>
        <cfvo type="num" val="-0.02"/>
        <cfvo type="num" val="0"/>
      </iconSet>
    </cfRule>
  </conditionalFormatting>
  <conditionalFormatting sqref="X96">
    <cfRule type="iconSet" priority="25">
      <iconSet iconSet="3Arrows">
        <cfvo type="percent" val="0"/>
        <cfvo type="num" val="-0.02"/>
        <cfvo type="num" val="0"/>
      </iconSet>
    </cfRule>
  </conditionalFormatting>
  <conditionalFormatting sqref="S106:S107">
    <cfRule type="iconSet" priority="24">
      <iconSet iconSet="3Arrows">
        <cfvo type="percent" val="0"/>
        <cfvo type="num" val="-0.02"/>
        <cfvo type="num" val="0"/>
      </iconSet>
    </cfRule>
  </conditionalFormatting>
  <conditionalFormatting sqref="X106:X107">
    <cfRule type="iconSet" priority="23">
      <iconSet iconSet="3Arrows">
        <cfvo type="percent" val="0"/>
        <cfvo type="num" val="-0.02"/>
        <cfvo type="num" val="0"/>
      </iconSet>
    </cfRule>
  </conditionalFormatting>
  <conditionalFormatting sqref="S111:S116">
    <cfRule type="iconSet" priority="22">
      <iconSet iconSet="3Arrows">
        <cfvo type="percent" val="0"/>
        <cfvo type="num" val="-0.02"/>
        <cfvo type="num" val="0"/>
      </iconSet>
    </cfRule>
  </conditionalFormatting>
  <conditionalFormatting sqref="X111:X116">
    <cfRule type="iconSet" priority="21">
      <iconSet iconSet="3Arrows">
        <cfvo type="percent" val="0"/>
        <cfvo type="num" val="-0.02"/>
        <cfvo type="num" val="0"/>
      </iconSet>
    </cfRule>
  </conditionalFormatting>
  <conditionalFormatting sqref="S121:S123">
    <cfRule type="iconSet" priority="20">
      <iconSet iconSet="3Arrows">
        <cfvo type="percent" val="0"/>
        <cfvo type="num" val="-0.02"/>
        <cfvo type="num" val="0"/>
      </iconSet>
    </cfRule>
  </conditionalFormatting>
  <conditionalFormatting sqref="X121:X123">
    <cfRule type="iconSet" priority="19">
      <iconSet iconSet="3Arrows">
        <cfvo type="percent" val="0"/>
        <cfvo type="num" val="-0.02"/>
        <cfvo type="num" val="0"/>
      </iconSet>
    </cfRule>
  </conditionalFormatting>
  <conditionalFormatting sqref="S132">
    <cfRule type="iconSet" priority="18">
      <iconSet iconSet="3Arrows">
        <cfvo type="percent" val="0"/>
        <cfvo type="num" val="-0.02"/>
        <cfvo type="num" val="0"/>
      </iconSet>
    </cfRule>
  </conditionalFormatting>
  <conditionalFormatting sqref="X132">
    <cfRule type="iconSet" priority="17">
      <iconSet iconSet="3Arrows">
        <cfvo type="percent" val="0"/>
        <cfvo type="num" val="-0.02"/>
        <cfvo type="num" val="0"/>
      </iconSet>
    </cfRule>
  </conditionalFormatting>
  <conditionalFormatting sqref="S137:S139">
    <cfRule type="iconSet" priority="16">
      <iconSet iconSet="3Arrows">
        <cfvo type="percent" val="0"/>
        <cfvo type="num" val="-0.02"/>
        <cfvo type="num" val="0"/>
      </iconSet>
    </cfRule>
  </conditionalFormatting>
  <conditionalFormatting sqref="X137:X139">
    <cfRule type="iconSet" priority="15">
      <iconSet iconSet="3Arrows">
        <cfvo type="percent" val="0"/>
        <cfvo type="num" val="-0.02"/>
        <cfvo type="num" val="0"/>
      </iconSet>
    </cfRule>
  </conditionalFormatting>
  <conditionalFormatting sqref="S145:S147">
    <cfRule type="iconSet" priority="14">
      <iconSet iconSet="3Arrows">
        <cfvo type="percent" val="0"/>
        <cfvo type="num" val="-0.02"/>
        <cfvo type="num" val="0"/>
      </iconSet>
    </cfRule>
  </conditionalFormatting>
  <conditionalFormatting sqref="X145:X147">
    <cfRule type="iconSet" priority="13">
      <iconSet iconSet="3Arrows">
        <cfvo type="percent" val="0"/>
        <cfvo type="num" val="-0.02"/>
        <cfvo type="num" val="0"/>
      </iconSet>
    </cfRule>
  </conditionalFormatting>
  <conditionalFormatting sqref="S148">
    <cfRule type="iconSet" priority="12">
      <iconSet iconSet="3Arrows">
        <cfvo type="percent" val="0"/>
        <cfvo type="num" val="-0.02"/>
        <cfvo type="num" val="0"/>
      </iconSet>
    </cfRule>
  </conditionalFormatting>
  <conditionalFormatting sqref="X148">
    <cfRule type="iconSet" priority="11">
      <iconSet iconSet="3Arrows">
        <cfvo type="percent" val="0"/>
        <cfvo type="num" val="-0.02"/>
        <cfvo type="num" val="0"/>
      </iconSet>
    </cfRule>
  </conditionalFormatting>
  <conditionalFormatting sqref="G145:G150">
    <cfRule type="iconSet" priority="303">
      <iconSet iconSet="3Arrows">
        <cfvo type="percent" val="0"/>
        <cfvo type="num" val="-0.02"/>
        <cfvo type="num" val="0"/>
      </iconSet>
    </cfRule>
  </conditionalFormatting>
  <conditionalFormatting sqref="L145:L150">
    <cfRule type="iconSet" priority="305">
      <iconSet iconSet="3Arrows">
        <cfvo type="percent" val="0"/>
        <cfvo type="num" val="-0.02"/>
        <cfvo type="num" val="0"/>
      </iconSet>
    </cfRule>
  </conditionalFormatting>
  <conditionalFormatting sqref="S153:S154">
    <cfRule type="iconSet" priority="10">
      <iconSet iconSet="3Arrows">
        <cfvo type="percent" val="0"/>
        <cfvo type="num" val="-0.02"/>
        <cfvo type="num" val="0"/>
      </iconSet>
    </cfRule>
  </conditionalFormatting>
  <conditionalFormatting sqref="X153:X154">
    <cfRule type="iconSet" priority="9">
      <iconSet iconSet="3Arrows">
        <cfvo type="percent" val="0"/>
        <cfvo type="num" val="-0.02"/>
        <cfvo type="num" val="0"/>
      </iconSet>
    </cfRule>
  </conditionalFormatting>
  <conditionalFormatting sqref="S158">
    <cfRule type="iconSet" priority="8">
      <iconSet iconSet="3Arrows">
        <cfvo type="percent" val="0"/>
        <cfvo type="num" val="-0.02"/>
        <cfvo type="num" val="0"/>
      </iconSet>
    </cfRule>
  </conditionalFormatting>
  <conditionalFormatting sqref="X158">
    <cfRule type="iconSet" priority="7">
      <iconSet iconSet="3Arrows">
        <cfvo type="percent" val="0"/>
        <cfvo type="num" val="-0.02"/>
        <cfvo type="num" val="0"/>
      </iconSet>
    </cfRule>
  </conditionalFormatting>
  <conditionalFormatting sqref="G164:G168">
    <cfRule type="iconSet" priority="306">
      <iconSet iconSet="3Arrows">
        <cfvo type="percent" val="0"/>
        <cfvo type="num" val="-0.02"/>
        <cfvo type="num" val="0"/>
      </iconSet>
    </cfRule>
  </conditionalFormatting>
  <conditionalFormatting sqref="L164:L168">
    <cfRule type="iconSet" priority="308">
      <iconSet iconSet="3Arrows">
        <cfvo type="percent" val="0"/>
        <cfvo type="num" val="-0.02"/>
        <cfvo type="num" val="0"/>
      </iconSet>
    </cfRule>
  </conditionalFormatting>
  <conditionalFormatting sqref="S108">
    <cfRule type="iconSet" priority="6">
      <iconSet iconSet="3Arrows">
        <cfvo type="percent" val="0"/>
        <cfvo type="num" val="-0.02"/>
        <cfvo type="num" val="0"/>
      </iconSet>
    </cfRule>
  </conditionalFormatting>
  <conditionalFormatting sqref="X108">
    <cfRule type="iconSet" priority="5">
      <iconSet iconSet="3Arrows">
        <cfvo type="percent" val="0"/>
        <cfvo type="num" val="-0.02"/>
        <cfvo type="num" val="0"/>
      </iconSet>
    </cfRule>
  </conditionalFormatting>
  <conditionalFormatting sqref="S164:S168">
    <cfRule type="iconSet" priority="4">
      <iconSet iconSet="3Arrows">
        <cfvo type="percent" val="0"/>
        <cfvo type="num" val="-0.02"/>
        <cfvo type="num" val="0"/>
      </iconSet>
    </cfRule>
  </conditionalFormatting>
  <conditionalFormatting sqref="X164:X168">
    <cfRule type="iconSet" priority="3">
      <iconSet iconSet="3Arrows">
        <cfvo type="percent" val="0"/>
        <cfvo type="num" val="-0.02"/>
        <cfvo type="num" val="0"/>
      </iconSet>
    </cfRule>
  </conditionalFormatting>
  <conditionalFormatting sqref="S55">
    <cfRule type="iconSet" priority="2">
      <iconSet iconSet="3Arrows">
        <cfvo type="percent" val="0"/>
        <cfvo type="num" val="-0.02"/>
        <cfvo type="num" val="0"/>
      </iconSet>
    </cfRule>
  </conditionalFormatting>
  <conditionalFormatting sqref="X55">
    <cfRule type="iconSet" priority="1">
      <iconSet iconSet="3Arrows">
        <cfvo type="percent" val="0"/>
        <cfvo type="num" val="-0.02"/>
        <cfvo type="num" val="0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L193"/>
  <sheetViews>
    <sheetView topLeftCell="D1" workbookViewId="0">
      <pane ySplit="1" topLeftCell="A159" activePane="bottomLeft" state="frozen"/>
      <selection activeCell="J194" sqref="J194"/>
      <selection pane="bottomLeft" activeCell="J194" sqref="J194"/>
    </sheetView>
  </sheetViews>
  <sheetFormatPr baseColWidth="10" defaultRowHeight="12.75"/>
  <cols>
    <col min="1" max="1" width="8.875" bestFit="1" customWidth="1"/>
    <col min="2" max="2" width="22.125" bestFit="1" customWidth="1"/>
    <col min="3" max="3" width="38.25" bestFit="1" customWidth="1"/>
    <col min="4" max="4" width="11.5" bestFit="1" customWidth="1"/>
    <col min="5" max="5" width="15.625" bestFit="1" customWidth="1"/>
    <col min="6" max="6" width="18.625" bestFit="1" customWidth="1"/>
    <col min="7" max="7" width="13.5" bestFit="1" customWidth="1"/>
    <col min="10" max="10" width="31" bestFit="1" customWidth="1"/>
    <col min="11" max="11" width="25" bestFit="1" customWidth="1"/>
    <col min="12" max="12" width="29" bestFit="1" customWidth="1"/>
  </cols>
  <sheetData>
    <row r="1" spans="1:12">
      <c r="A1" s="24" t="s">
        <v>128</v>
      </c>
      <c r="B1" s="24" t="s">
        <v>129</v>
      </c>
      <c r="C1" s="24"/>
      <c r="D1" s="24" t="s">
        <v>130</v>
      </c>
      <c r="E1" s="24" t="s">
        <v>131</v>
      </c>
      <c r="F1" s="24" t="s">
        <v>132</v>
      </c>
      <c r="J1" s="6" t="s">
        <v>555</v>
      </c>
      <c r="K1" s="6" t="s">
        <v>556</v>
      </c>
      <c r="L1" s="60" t="s">
        <v>557</v>
      </c>
    </row>
    <row r="2" spans="1:12">
      <c r="A2" s="9" t="s">
        <v>133</v>
      </c>
      <c r="B2" s="9" t="s">
        <v>134</v>
      </c>
      <c r="C2" s="9" t="s">
        <v>135</v>
      </c>
      <c r="D2" t="s">
        <v>0</v>
      </c>
      <c r="E2" t="s">
        <v>0</v>
      </c>
      <c r="F2" s="9" t="s">
        <v>136</v>
      </c>
      <c r="G2" s="9" t="s">
        <v>2</v>
      </c>
      <c r="J2" s="10" t="s">
        <v>137</v>
      </c>
      <c r="K2" s="11" t="s">
        <v>138</v>
      </c>
      <c r="L2" t="str">
        <f>VLOOKUP(K2,RESUMEN!B:B,1,0)</f>
        <v>Baby Hair Care</v>
      </c>
    </row>
    <row r="3" spans="1:12">
      <c r="A3" s="9" t="s">
        <v>133</v>
      </c>
      <c r="B3" s="9" t="s">
        <v>139</v>
      </c>
      <c r="C3" s="9" t="s">
        <v>140</v>
      </c>
      <c r="D3" t="s">
        <v>0</v>
      </c>
      <c r="E3" t="s">
        <v>141</v>
      </c>
      <c r="F3" s="4" t="s">
        <v>139</v>
      </c>
      <c r="G3" t="s">
        <v>142</v>
      </c>
      <c r="J3" s="10" t="s">
        <v>143</v>
      </c>
      <c r="K3" s="11" t="s">
        <v>7</v>
      </c>
      <c r="L3" t="str">
        <f>VLOOKUP(K3,RESUMEN!B:B,1,0)</f>
        <v>Baby Powder</v>
      </c>
    </row>
    <row r="4" spans="1:12">
      <c r="A4" s="9" t="s">
        <v>133</v>
      </c>
      <c r="B4" s="9" t="s">
        <v>144</v>
      </c>
      <c r="C4" s="9" t="s">
        <v>145</v>
      </c>
      <c r="D4" t="s">
        <v>0</v>
      </c>
      <c r="E4" t="s">
        <v>0</v>
      </c>
      <c r="F4" t="s">
        <v>144</v>
      </c>
      <c r="G4" s="9" t="s">
        <v>2</v>
      </c>
      <c r="J4" s="10" t="s">
        <v>146</v>
      </c>
      <c r="K4" s="11" t="s">
        <v>8</v>
      </c>
      <c r="L4" t="str">
        <f>VLOOKUP(K4,RESUMEN!B:B,1,0)</f>
        <v>Baby Oil</v>
      </c>
    </row>
    <row r="5" spans="1:12">
      <c r="A5" s="9" t="s">
        <v>133</v>
      </c>
      <c r="B5" s="9" t="s">
        <v>147</v>
      </c>
      <c r="C5" s="9" t="s">
        <v>148</v>
      </c>
      <c r="D5" t="s">
        <v>1</v>
      </c>
      <c r="E5" t="s">
        <v>149</v>
      </c>
      <c r="F5" t="s">
        <v>147</v>
      </c>
      <c r="G5" t="s">
        <v>150</v>
      </c>
      <c r="J5" s="10" t="s">
        <v>151</v>
      </c>
      <c r="K5" s="11" t="s">
        <v>9</v>
      </c>
      <c r="L5" t="str">
        <f>VLOOKUP(K5,RESUMEN!B:B,1,0)</f>
        <v>Baby Bath</v>
      </c>
    </row>
    <row r="6" spans="1:12">
      <c r="A6" s="9" t="s">
        <v>133</v>
      </c>
      <c r="B6" s="9" t="s">
        <v>147</v>
      </c>
      <c r="C6" s="9" t="s">
        <v>152</v>
      </c>
      <c r="D6" t="s">
        <v>0</v>
      </c>
      <c r="E6" t="s">
        <v>0</v>
      </c>
      <c r="F6" t="s">
        <v>147</v>
      </c>
      <c r="G6" t="s">
        <v>150</v>
      </c>
      <c r="J6" s="10" t="s">
        <v>153</v>
      </c>
      <c r="K6" s="11" t="s">
        <v>10</v>
      </c>
      <c r="L6" t="str">
        <f>VLOOKUP(K6,RESUMEN!B:B,1,0)</f>
        <v>Cotton Buds/Swabs</v>
      </c>
    </row>
    <row r="7" spans="1:12">
      <c r="A7" s="9" t="s">
        <v>133</v>
      </c>
      <c r="B7" s="9" t="s">
        <v>154</v>
      </c>
      <c r="C7" s="9" t="s">
        <v>155</v>
      </c>
      <c r="D7" t="s">
        <v>1</v>
      </c>
      <c r="E7" t="s">
        <v>149</v>
      </c>
      <c r="F7" t="s">
        <v>154</v>
      </c>
      <c r="G7" t="s">
        <v>142</v>
      </c>
      <c r="J7" s="10" t="s">
        <v>156</v>
      </c>
      <c r="K7" s="11" t="s">
        <v>11</v>
      </c>
      <c r="L7" t="str">
        <f>VLOOKUP(K7,RESUMEN!B:B,1,0)</f>
        <v>Baby Cream</v>
      </c>
    </row>
    <row r="8" spans="1:12">
      <c r="A8" s="9" t="s">
        <v>133</v>
      </c>
      <c r="B8" s="9" t="s">
        <v>154</v>
      </c>
      <c r="C8" s="9" t="s">
        <v>157</v>
      </c>
      <c r="D8" t="s">
        <v>0</v>
      </c>
      <c r="E8" t="s">
        <v>0</v>
      </c>
      <c r="F8" t="s">
        <v>154</v>
      </c>
      <c r="G8" t="s">
        <v>142</v>
      </c>
      <c r="J8" s="10" t="s">
        <v>158</v>
      </c>
      <c r="K8" s="11" t="s">
        <v>12</v>
      </c>
      <c r="L8" t="str">
        <f>VLOOKUP(K8,RESUMEN!B:B,1,0)</f>
        <v>Baby body milk</v>
      </c>
    </row>
    <row r="9" spans="1:12">
      <c r="A9" s="9" t="s">
        <v>133</v>
      </c>
      <c r="B9" s="9" t="s">
        <v>159</v>
      </c>
      <c r="C9" s="9" t="s">
        <v>160</v>
      </c>
      <c r="D9" t="s">
        <v>0</v>
      </c>
      <c r="E9" t="s">
        <v>141</v>
      </c>
      <c r="F9" s="4" t="s">
        <v>159</v>
      </c>
      <c r="G9" t="s">
        <v>161</v>
      </c>
      <c r="J9" s="10" t="s">
        <v>162</v>
      </c>
      <c r="K9" s="11" t="s">
        <v>13</v>
      </c>
      <c r="L9" t="str">
        <f>VLOOKUP(K9,RESUMEN!B:B,1,0)</f>
        <v>Tesoros</v>
      </c>
    </row>
    <row r="10" spans="1:12">
      <c r="A10" s="9" t="s">
        <v>133</v>
      </c>
      <c r="B10" s="9" t="s">
        <v>163</v>
      </c>
      <c r="C10" s="9" t="s">
        <v>164</v>
      </c>
      <c r="D10" t="s">
        <v>0</v>
      </c>
      <c r="E10" t="s">
        <v>0</v>
      </c>
      <c r="F10" t="s">
        <v>163</v>
      </c>
      <c r="G10" s="9" t="s">
        <v>2</v>
      </c>
      <c r="J10" s="10" t="s">
        <v>165</v>
      </c>
      <c r="K10" s="11" t="s">
        <v>14</v>
      </c>
      <c r="L10" t="str">
        <f>VLOOKUP(K10,RESUMEN!B:B,1,0)</f>
        <v>Baby Cologne</v>
      </c>
    </row>
    <row r="11" spans="1:12">
      <c r="A11" s="9" t="s">
        <v>133</v>
      </c>
      <c r="B11" s="9" t="s">
        <v>166</v>
      </c>
      <c r="C11" s="9" t="s">
        <v>167</v>
      </c>
      <c r="D11" t="s">
        <v>1</v>
      </c>
      <c r="E11" t="s">
        <v>149</v>
      </c>
      <c r="F11" s="9" t="s">
        <v>32</v>
      </c>
      <c r="G11" t="s">
        <v>142</v>
      </c>
      <c r="J11" s="10" t="s">
        <v>168</v>
      </c>
      <c r="K11" s="11" t="s">
        <v>15</v>
      </c>
      <c r="L11" t="str">
        <f>VLOOKUP(K11,RESUMEN!B:B,1,0)</f>
        <v>Suero Fisiologico</v>
      </c>
    </row>
    <row r="12" spans="1:12">
      <c r="A12" s="9" t="s">
        <v>133</v>
      </c>
      <c r="B12" s="9" t="s">
        <v>169</v>
      </c>
      <c r="C12" s="9" t="s">
        <v>170</v>
      </c>
      <c r="D12" t="s">
        <v>0</v>
      </c>
      <c r="E12" t="s">
        <v>0</v>
      </c>
      <c r="F12" t="s">
        <v>169</v>
      </c>
      <c r="G12" s="9" t="s">
        <v>2</v>
      </c>
      <c r="J12" s="10" t="s">
        <v>171</v>
      </c>
      <c r="K12" s="11" t="s">
        <v>16</v>
      </c>
      <c r="L12" t="str">
        <f>VLOOKUP(K12,RESUMEN!B:B,1,0)</f>
        <v>Junior</v>
      </c>
    </row>
    <row r="13" spans="1:12">
      <c r="A13" s="9" t="s">
        <v>133</v>
      </c>
      <c r="B13" s="9" t="s">
        <v>172</v>
      </c>
      <c r="C13" s="9" t="s">
        <v>173</v>
      </c>
      <c r="D13" t="s">
        <v>0</v>
      </c>
      <c r="E13" t="s">
        <v>0</v>
      </c>
      <c r="F13" t="s">
        <v>172</v>
      </c>
      <c r="G13" s="9" t="s">
        <v>2</v>
      </c>
      <c r="J13" s="10" t="s">
        <v>174</v>
      </c>
      <c r="K13" s="11" t="s">
        <v>17</v>
      </c>
      <c r="L13" t="str">
        <f>VLOOKUP(K13,RESUMEN!B:B,1,0)</f>
        <v>Smoothing Natural</v>
      </c>
    </row>
    <row r="14" spans="1:12">
      <c r="A14" s="9" t="s">
        <v>133</v>
      </c>
      <c r="B14" s="9" t="s">
        <v>175</v>
      </c>
      <c r="C14" s="9" t="s">
        <v>176</v>
      </c>
      <c r="D14" t="s">
        <v>0</v>
      </c>
      <c r="E14" t="s">
        <v>0</v>
      </c>
      <c r="F14" t="s">
        <v>175</v>
      </c>
      <c r="G14" s="9" t="s">
        <v>2</v>
      </c>
      <c r="J14" s="10" t="s">
        <v>177</v>
      </c>
      <c r="K14" s="11" t="s">
        <v>78</v>
      </c>
      <c r="L14" t="str">
        <f>VLOOKUP(K14,RESUMEN!B:B,1,0)</f>
        <v>Mix Display</v>
      </c>
    </row>
    <row r="15" spans="1:12">
      <c r="A15" s="9" t="s">
        <v>133</v>
      </c>
      <c r="B15" s="9" t="s">
        <v>178</v>
      </c>
      <c r="C15" s="9" t="s">
        <v>179</v>
      </c>
      <c r="D15" t="s">
        <v>0</v>
      </c>
      <c r="E15" t="s">
        <v>0</v>
      </c>
      <c r="F15" t="s">
        <v>34</v>
      </c>
      <c r="G15" s="9" t="s">
        <v>2</v>
      </c>
      <c r="J15" s="10" t="s">
        <v>180</v>
      </c>
      <c r="K15" s="11" t="s">
        <v>82</v>
      </c>
      <c r="L15" t="str">
        <f>VLOOKUP(K15,RESUMEN!B:B,1,0)</f>
        <v>Nursing Pads</v>
      </c>
    </row>
    <row r="16" spans="1:12">
      <c r="A16" s="9" t="s">
        <v>133</v>
      </c>
      <c r="B16" s="9" t="s">
        <v>181</v>
      </c>
      <c r="C16" s="9" t="s">
        <v>182</v>
      </c>
      <c r="D16" t="s">
        <v>0</v>
      </c>
      <c r="E16" t="s">
        <v>0</v>
      </c>
      <c r="F16" t="s">
        <v>181</v>
      </c>
      <c r="G16" s="9" t="s">
        <v>2</v>
      </c>
      <c r="J16" s="10" t="s">
        <v>183</v>
      </c>
      <c r="K16" s="11" t="s">
        <v>184</v>
      </c>
      <c r="L16" t="str">
        <f>VLOOKUP(K16,RESUMEN!B:B,1,0)</f>
        <v>Wipes</v>
      </c>
    </row>
    <row r="17" spans="1:12">
      <c r="A17" s="9" t="s">
        <v>133</v>
      </c>
      <c r="B17" s="9" t="s">
        <v>185</v>
      </c>
      <c r="C17" s="9" t="s">
        <v>186</v>
      </c>
      <c r="D17" t="s">
        <v>1</v>
      </c>
      <c r="E17" t="s">
        <v>149</v>
      </c>
      <c r="F17" t="s">
        <v>187</v>
      </c>
      <c r="G17" t="s">
        <v>142</v>
      </c>
      <c r="J17" s="10" t="s">
        <v>188</v>
      </c>
      <c r="K17" s="11" t="s">
        <v>18</v>
      </c>
      <c r="L17" t="str">
        <f>VLOOKUP(K17,RESUMEN!B:B,1,0)</f>
        <v>J's Shower Gel</v>
      </c>
    </row>
    <row r="18" spans="1:12">
      <c r="A18" s="9" t="s">
        <v>133</v>
      </c>
      <c r="B18" s="9" t="s">
        <v>189</v>
      </c>
      <c r="C18" s="9" t="s">
        <v>190</v>
      </c>
      <c r="D18" t="s">
        <v>1</v>
      </c>
      <c r="E18" t="s">
        <v>149</v>
      </c>
      <c r="F18" t="s">
        <v>189</v>
      </c>
      <c r="G18" t="s">
        <v>191</v>
      </c>
      <c r="J18" s="10" t="s">
        <v>192</v>
      </c>
      <c r="K18" s="11" t="s">
        <v>19</v>
      </c>
      <c r="L18" t="str">
        <f>VLOOKUP(K18,RESUMEN!B:B,1,0)</f>
        <v>J's Body milk</v>
      </c>
    </row>
    <row r="19" spans="1:12">
      <c r="A19" s="9" t="s">
        <v>133</v>
      </c>
      <c r="B19" s="9" t="s">
        <v>189</v>
      </c>
      <c r="C19" s="9" t="s">
        <v>193</v>
      </c>
      <c r="D19" t="s">
        <v>107</v>
      </c>
      <c r="E19" t="s">
        <v>149</v>
      </c>
      <c r="F19" t="s">
        <v>189</v>
      </c>
      <c r="G19" t="s">
        <v>191</v>
      </c>
      <c r="K19" s="11" t="s">
        <v>20</v>
      </c>
      <c r="L19" t="str">
        <f>VLOOKUP(K19,RESUMEN!B:B,1,0)</f>
        <v>J's Day Cream</v>
      </c>
    </row>
    <row r="20" spans="1:12">
      <c r="A20" s="9" t="s">
        <v>133</v>
      </c>
      <c r="B20" s="9" t="s">
        <v>189</v>
      </c>
      <c r="C20" s="9" t="s">
        <v>194</v>
      </c>
      <c r="D20" t="s">
        <v>0</v>
      </c>
      <c r="E20" t="s">
        <v>0</v>
      </c>
      <c r="F20" t="s">
        <v>189</v>
      </c>
      <c r="G20" t="s">
        <v>191</v>
      </c>
      <c r="K20" s="11" t="s">
        <v>21</v>
      </c>
      <c r="L20" t="str">
        <f>VLOOKUP(K20,RESUMEN!B:B,1,0)</f>
        <v>J's Holiday Skin</v>
      </c>
    </row>
    <row r="21" spans="1:12">
      <c r="A21" s="9" t="s">
        <v>133</v>
      </c>
      <c r="B21" s="9" t="s">
        <v>195</v>
      </c>
      <c r="C21" s="9" t="s">
        <v>196</v>
      </c>
      <c r="D21" t="s">
        <v>1</v>
      </c>
      <c r="E21" t="s">
        <v>149</v>
      </c>
      <c r="F21" s="12" t="s">
        <v>63</v>
      </c>
      <c r="G21" t="s">
        <v>191</v>
      </c>
      <c r="J21" s="10" t="s">
        <v>197</v>
      </c>
      <c r="K21" s="11" t="s">
        <v>198</v>
      </c>
      <c r="L21" t="str">
        <f>VLOOKUP(K21,RESUMEN!B:B,1,0)</f>
        <v>Clean &amp; Clear Mass</v>
      </c>
    </row>
    <row r="22" spans="1:12">
      <c r="A22" s="9" t="s">
        <v>133</v>
      </c>
      <c r="B22" s="9" t="s">
        <v>199</v>
      </c>
      <c r="C22" s="9" t="s">
        <v>200</v>
      </c>
      <c r="D22" t="s">
        <v>0</v>
      </c>
      <c r="E22" t="s">
        <v>141</v>
      </c>
      <c r="F22" s="4" t="s">
        <v>199</v>
      </c>
      <c r="G22" s="9" t="s">
        <v>2</v>
      </c>
      <c r="J22" s="10" t="s">
        <v>201</v>
      </c>
      <c r="K22" s="11" t="s">
        <v>74</v>
      </c>
      <c r="L22" t="str">
        <f>VLOOKUP(K22,RESUMEN!B:B,1,0)</f>
        <v>Petit Marseillais Body</v>
      </c>
    </row>
    <row r="23" spans="1:12">
      <c r="A23" s="9" t="s">
        <v>133</v>
      </c>
      <c r="B23" s="9" t="s">
        <v>73</v>
      </c>
      <c r="C23" s="9" t="s">
        <v>202</v>
      </c>
      <c r="D23" t="s">
        <v>1</v>
      </c>
      <c r="E23" t="s">
        <v>149</v>
      </c>
      <c r="F23" s="12" t="s">
        <v>203</v>
      </c>
      <c r="G23" t="s">
        <v>142</v>
      </c>
      <c r="J23" s="10" t="s">
        <v>204</v>
      </c>
      <c r="K23" s="11" t="s">
        <v>75</v>
      </c>
      <c r="L23" t="str">
        <f>VLOOKUP(K23,RESUMEN!B:B,1,0)</f>
        <v>Petit Marseillais Hair</v>
      </c>
    </row>
    <row r="24" spans="1:12">
      <c r="A24" s="9" t="s">
        <v>133</v>
      </c>
      <c r="B24" s="9" t="s">
        <v>73</v>
      </c>
      <c r="C24" s="9" t="s">
        <v>205</v>
      </c>
      <c r="D24" t="s">
        <v>107</v>
      </c>
      <c r="E24" t="s">
        <v>149</v>
      </c>
      <c r="F24" s="12" t="s">
        <v>203</v>
      </c>
      <c r="G24" t="s">
        <v>142</v>
      </c>
      <c r="J24" s="10" t="s">
        <v>206</v>
      </c>
      <c r="K24" s="11" t="s">
        <v>79</v>
      </c>
      <c r="L24" t="str">
        <f>VLOOKUP(K24,RESUMEN!B:B,1,0)</f>
        <v>Petit Marseillais Body Moisturizers</v>
      </c>
    </row>
    <row r="25" spans="1:12">
      <c r="A25" s="9" t="s">
        <v>133</v>
      </c>
      <c r="B25" s="9" t="s">
        <v>207</v>
      </c>
      <c r="C25" s="9" t="s">
        <v>208</v>
      </c>
      <c r="D25" t="s">
        <v>1</v>
      </c>
      <c r="E25" t="s">
        <v>149</v>
      </c>
      <c r="F25" t="s">
        <v>207</v>
      </c>
      <c r="G25" t="s">
        <v>161</v>
      </c>
      <c r="J25" s="10" t="s">
        <v>209</v>
      </c>
      <c r="K25" s="11" t="s">
        <v>210</v>
      </c>
      <c r="L25" t="str">
        <f>VLOOKUP(K25,RESUMEN!B:B,1,0)</f>
        <v>Petit Marseillais Expositores</v>
      </c>
    </row>
    <row r="26" spans="1:12">
      <c r="A26" s="9" t="s">
        <v>133</v>
      </c>
      <c r="B26" s="9" t="s">
        <v>207</v>
      </c>
      <c r="C26" s="9" t="s">
        <v>211</v>
      </c>
      <c r="D26" t="s">
        <v>107</v>
      </c>
      <c r="E26" t="s">
        <v>0</v>
      </c>
      <c r="F26" t="s">
        <v>207</v>
      </c>
      <c r="G26" t="s">
        <v>161</v>
      </c>
      <c r="J26" s="10" t="s">
        <v>212</v>
      </c>
      <c r="K26" s="11" t="s">
        <v>112</v>
      </c>
      <c r="L26" t="str">
        <f>VLOOKUP(K26,RESUMEN!B:B,1,0)</f>
        <v>Piz Buin Sun Mass</v>
      </c>
    </row>
    <row r="27" spans="1:12">
      <c r="A27" s="9" t="s">
        <v>133</v>
      </c>
      <c r="B27" s="9" t="s">
        <v>207</v>
      </c>
      <c r="C27" s="9" t="s">
        <v>213</v>
      </c>
      <c r="D27" t="s">
        <v>0</v>
      </c>
      <c r="E27" t="s">
        <v>0</v>
      </c>
      <c r="F27" t="s">
        <v>207</v>
      </c>
      <c r="G27" t="s">
        <v>161</v>
      </c>
      <c r="J27" s="10" t="s">
        <v>214</v>
      </c>
      <c r="K27" s="11" t="s">
        <v>113</v>
      </c>
      <c r="L27" t="str">
        <f>VLOOKUP(K27,RESUMEN!B:B,1,0)</f>
        <v>Piz Buin Lip Mass</v>
      </c>
    </row>
    <row r="28" spans="1:12">
      <c r="A28" s="9" t="s">
        <v>133</v>
      </c>
      <c r="B28" s="9" t="s">
        <v>215</v>
      </c>
      <c r="C28" s="9" t="s">
        <v>216</v>
      </c>
      <c r="D28" t="s">
        <v>0</v>
      </c>
      <c r="E28" t="s">
        <v>0</v>
      </c>
      <c r="F28" s="12" t="s">
        <v>36</v>
      </c>
      <c r="G28" s="9" t="s">
        <v>2</v>
      </c>
      <c r="J28" s="10" t="s">
        <v>217</v>
      </c>
      <c r="K28" s="13" t="s">
        <v>23</v>
      </c>
      <c r="L28" t="str">
        <f>VLOOKUP(K28,RESUMEN!B:B,1,0)</f>
        <v>Listerine</v>
      </c>
    </row>
    <row r="29" spans="1:12">
      <c r="A29" s="9" t="s">
        <v>133</v>
      </c>
      <c r="B29" s="9" t="s">
        <v>218</v>
      </c>
      <c r="C29" s="9" t="s">
        <v>219</v>
      </c>
      <c r="D29" t="s">
        <v>0</v>
      </c>
      <c r="E29" t="s">
        <v>0</v>
      </c>
      <c r="F29" t="s">
        <v>59</v>
      </c>
      <c r="G29" t="s">
        <v>142</v>
      </c>
      <c r="J29" s="14" t="s">
        <v>220</v>
      </c>
      <c r="K29" s="13" t="s">
        <v>23</v>
      </c>
      <c r="L29" t="str">
        <f>VLOOKUP(K29,RESUMEN!B:B,1,0)</f>
        <v>Listerine</v>
      </c>
    </row>
    <row r="30" spans="1:12">
      <c r="A30" s="9" t="s">
        <v>133</v>
      </c>
      <c r="B30" s="9" t="s">
        <v>221</v>
      </c>
      <c r="C30" s="9" t="s">
        <v>222</v>
      </c>
      <c r="D30" t="s">
        <v>107</v>
      </c>
      <c r="E30" t="s">
        <v>141</v>
      </c>
      <c r="F30" s="4" t="s">
        <v>221</v>
      </c>
      <c r="G30" t="s">
        <v>142</v>
      </c>
      <c r="J30" s="14" t="s">
        <v>223</v>
      </c>
      <c r="K30" s="13" t="s">
        <v>23</v>
      </c>
      <c r="L30" t="str">
        <f>VLOOKUP(K30,RESUMEN!B:B,1,0)</f>
        <v>Listerine</v>
      </c>
    </row>
    <row r="31" spans="1:12">
      <c r="A31" s="9" t="s">
        <v>133</v>
      </c>
      <c r="B31" s="9" t="s">
        <v>221</v>
      </c>
      <c r="C31" s="9" t="s">
        <v>224</v>
      </c>
      <c r="D31" t="s">
        <v>0</v>
      </c>
      <c r="E31" t="s">
        <v>141</v>
      </c>
      <c r="F31" s="4" t="s">
        <v>221</v>
      </c>
      <c r="G31" t="s">
        <v>142</v>
      </c>
      <c r="J31" s="15" t="s">
        <v>225</v>
      </c>
      <c r="K31" s="11" t="s">
        <v>24</v>
      </c>
      <c r="L31" t="str">
        <f>VLOOKUP(K31,RESUMEN!B:B,1,0)</f>
        <v>Reach Toothbrush</v>
      </c>
    </row>
    <row r="32" spans="1:12">
      <c r="A32" s="9"/>
      <c r="B32" s="9"/>
      <c r="C32" s="9"/>
      <c r="F32" s="4"/>
      <c r="J32" s="15" t="s">
        <v>226</v>
      </c>
      <c r="K32" s="11" t="s">
        <v>24</v>
      </c>
      <c r="L32" t="str">
        <f>VLOOKUP(K32,RESUMEN!B:B,1,0)</f>
        <v>Reach Toothbrush</v>
      </c>
    </row>
    <row r="33" spans="1:12">
      <c r="A33" s="9" t="s">
        <v>133</v>
      </c>
      <c r="B33" s="9" t="s">
        <v>227</v>
      </c>
      <c r="C33" s="9" t="s">
        <v>228</v>
      </c>
      <c r="D33" t="s">
        <v>0</v>
      </c>
      <c r="E33" t="s">
        <v>0</v>
      </c>
      <c r="F33" t="s">
        <v>227</v>
      </c>
      <c r="G33" s="9" t="s">
        <v>2</v>
      </c>
      <c r="K33" s="11" t="s">
        <v>25</v>
      </c>
      <c r="L33" t="str">
        <f>VLOOKUP(K33,RESUMEN!B:B,1,0)</f>
        <v>Dental Floss</v>
      </c>
    </row>
    <row r="34" spans="1:12">
      <c r="A34" s="9" t="s">
        <v>133</v>
      </c>
      <c r="B34" s="9" t="s">
        <v>229</v>
      </c>
      <c r="C34" s="9" t="s">
        <v>230</v>
      </c>
      <c r="D34" t="s">
        <v>1</v>
      </c>
      <c r="E34" t="s">
        <v>149</v>
      </c>
      <c r="F34" s="12" t="s">
        <v>57</v>
      </c>
      <c r="G34" t="s">
        <v>150</v>
      </c>
      <c r="J34" s="10" t="s">
        <v>231</v>
      </c>
      <c r="K34" s="11" t="s">
        <v>26</v>
      </c>
      <c r="L34" t="str">
        <f>VLOOKUP(K34,RESUMEN!B:B,1,0)</f>
        <v>Carefree P.S.</v>
      </c>
    </row>
    <row r="35" spans="1:12">
      <c r="A35" s="9" t="s">
        <v>133</v>
      </c>
      <c r="B35" s="9" t="s">
        <v>229</v>
      </c>
      <c r="C35" s="9" t="s">
        <v>232</v>
      </c>
      <c r="D35" t="s">
        <v>0</v>
      </c>
      <c r="E35" t="s">
        <v>0</v>
      </c>
      <c r="F35" s="12" t="s">
        <v>57</v>
      </c>
      <c r="G35" t="s">
        <v>150</v>
      </c>
      <c r="J35" s="10" t="s">
        <v>233</v>
      </c>
      <c r="K35" s="16" t="s">
        <v>234</v>
      </c>
      <c r="L35" t="str">
        <f>VLOOKUP(K35,RESUMEN!B:B,1,0)</f>
        <v>Carefree Intim. Line</v>
      </c>
    </row>
    <row r="36" spans="1:12">
      <c r="A36" s="9" t="s">
        <v>133</v>
      </c>
      <c r="B36" s="9" t="s">
        <v>235</v>
      </c>
      <c r="C36" s="9" t="s">
        <v>236</v>
      </c>
      <c r="D36" t="s">
        <v>0</v>
      </c>
      <c r="E36" t="s">
        <v>0</v>
      </c>
      <c r="F36" t="s">
        <v>235</v>
      </c>
      <c r="G36" s="9" t="s">
        <v>2</v>
      </c>
      <c r="J36" s="10" t="s">
        <v>237</v>
      </c>
      <c r="K36" s="11" t="s">
        <v>28</v>
      </c>
      <c r="L36" t="str">
        <f>VLOOKUP(K36,RESUMEN!B:B,1,0)</f>
        <v>O.B. Applicator</v>
      </c>
    </row>
    <row r="37" spans="1:12">
      <c r="A37" s="9" t="s">
        <v>133</v>
      </c>
      <c r="B37" s="9" t="s">
        <v>238</v>
      </c>
      <c r="C37" s="9" t="s">
        <v>239</v>
      </c>
      <c r="D37" t="s">
        <v>0</v>
      </c>
      <c r="E37" t="s">
        <v>0</v>
      </c>
      <c r="F37" s="9" t="s">
        <v>136</v>
      </c>
      <c r="G37" s="9" t="s">
        <v>2</v>
      </c>
      <c r="J37" s="10" t="s">
        <v>240</v>
      </c>
      <c r="K37" s="16" t="s">
        <v>29</v>
      </c>
      <c r="L37" t="str">
        <f>VLOOKUP(K37,RESUMEN!B:B,1,0)</f>
        <v>O.B. Digital</v>
      </c>
    </row>
    <row r="38" spans="1:12">
      <c r="A38" s="9" t="s">
        <v>133</v>
      </c>
      <c r="B38" s="9" t="s">
        <v>241</v>
      </c>
      <c r="C38" s="9" t="s">
        <v>242</v>
      </c>
      <c r="D38" t="s">
        <v>0</v>
      </c>
      <c r="E38" t="s">
        <v>141</v>
      </c>
      <c r="F38" s="9" t="s">
        <v>56</v>
      </c>
      <c r="G38" s="9" t="s">
        <v>142</v>
      </c>
      <c r="J38" s="10" t="s">
        <v>243</v>
      </c>
      <c r="K38" s="11" t="s">
        <v>244</v>
      </c>
      <c r="L38" t="str">
        <f>VLOOKUP(K38,RESUMEN!B:B,1,0)</f>
        <v>ROC FACIAL-OLD</v>
      </c>
    </row>
    <row r="39" spans="1:12">
      <c r="A39" s="9" t="s">
        <v>133</v>
      </c>
      <c r="B39" s="9" t="s">
        <v>245</v>
      </c>
      <c r="C39" s="9" t="s">
        <v>246</v>
      </c>
      <c r="D39" t="s">
        <v>0</v>
      </c>
      <c r="E39" t="s">
        <v>0</v>
      </c>
      <c r="F39" t="s">
        <v>245</v>
      </c>
      <c r="G39" s="9" t="s">
        <v>2</v>
      </c>
      <c r="J39" s="10" t="s">
        <v>247</v>
      </c>
      <c r="K39" s="11" t="s">
        <v>248</v>
      </c>
      <c r="L39" t="str">
        <f>VLOOKUP(K39,RESUMEN!B:B,1,0)</f>
        <v>ROC FACIAL ANTIEDAD</v>
      </c>
    </row>
    <row r="40" spans="1:12">
      <c r="A40" s="9" t="s">
        <v>133</v>
      </c>
      <c r="B40" s="9" t="s">
        <v>249</v>
      </c>
      <c r="C40" s="9" t="s">
        <v>250</v>
      </c>
      <c r="D40" t="s">
        <v>1</v>
      </c>
      <c r="E40" t="s">
        <v>149</v>
      </c>
      <c r="F40" t="s">
        <v>249</v>
      </c>
      <c r="G40" t="s">
        <v>142</v>
      </c>
      <c r="J40" s="10" t="s">
        <v>251</v>
      </c>
      <c r="K40" s="11" t="s">
        <v>50</v>
      </c>
      <c r="L40" t="str">
        <f>VLOOKUP(K40,RESUMEN!B:B,1,0)</f>
        <v>Desodorantes</v>
      </c>
    </row>
    <row r="41" spans="1:12">
      <c r="A41" s="9" t="s">
        <v>133</v>
      </c>
      <c r="B41" s="9" t="s">
        <v>249</v>
      </c>
      <c r="C41" s="9" t="s">
        <v>252</v>
      </c>
      <c r="D41" t="s">
        <v>107</v>
      </c>
      <c r="E41" t="s">
        <v>141</v>
      </c>
      <c r="F41" s="4" t="s">
        <v>249</v>
      </c>
      <c r="G41" t="s">
        <v>142</v>
      </c>
      <c r="J41" s="10" t="s">
        <v>253</v>
      </c>
      <c r="K41" s="11" t="s">
        <v>84</v>
      </c>
      <c r="L41" t="str">
        <f>VLOOKUP(K41,RESUMEN!B:B,1,0)</f>
        <v>ROC Cuerpo</v>
      </c>
    </row>
    <row r="42" spans="1:12">
      <c r="A42" s="9" t="s">
        <v>133</v>
      </c>
      <c r="B42" s="9" t="s">
        <v>249</v>
      </c>
      <c r="C42" s="9" t="s">
        <v>254</v>
      </c>
      <c r="D42" t="s">
        <v>0</v>
      </c>
      <c r="E42" t="s">
        <v>141</v>
      </c>
      <c r="F42" s="4" t="s">
        <v>249</v>
      </c>
      <c r="G42" t="s">
        <v>142</v>
      </c>
      <c r="J42" s="10" t="s">
        <v>255</v>
      </c>
      <c r="K42" s="11" t="s">
        <v>48</v>
      </c>
      <c r="L42" t="str">
        <f>VLOOKUP(K42,RESUMEN!B:B,1,0)</f>
        <v>ROC SUN CARE</v>
      </c>
    </row>
    <row r="43" spans="1:12">
      <c r="A43" s="9" t="s">
        <v>133</v>
      </c>
      <c r="B43" s="9" t="s">
        <v>256</v>
      </c>
      <c r="C43" s="9" t="s">
        <v>257</v>
      </c>
      <c r="D43" t="s">
        <v>0</v>
      </c>
      <c r="E43" t="s">
        <v>0</v>
      </c>
      <c r="F43" s="9" t="s">
        <v>136</v>
      </c>
      <c r="G43" s="9" t="s">
        <v>2</v>
      </c>
      <c r="J43" s="10" t="s">
        <v>258</v>
      </c>
      <c r="K43" s="11" t="s">
        <v>48</v>
      </c>
      <c r="L43" t="str">
        <f>VLOOKUP(K43,RESUMEN!B:B,1,0)</f>
        <v>ROC SUN CARE</v>
      </c>
    </row>
    <row r="44" spans="1:12">
      <c r="A44" s="9" t="s">
        <v>133</v>
      </c>
      <c r="B44" s="9" t="s">
        <v>259</v>
      </c>
      <c r="C44" s="9" t="s">
        <v>260</v>
      </c>
      <c r="D44" t="s">
        <v>1</v>
      </c>
      <c r="E44" t="s">
        <v>149</v>
      </c>
      <c r="F44" t="s">
        <v>259</v>
      </c>
      <c r="G44" t="s">
        <v>161</v>
      </c>
      <c r="J44" t="s">
        <v>261</v>
      </c>
      <c r="K44" s="11" t="s">
        <v>45</v>
      </c>
      <c r="L44" t="str">
        <f>VLOOKUP(K44,RESUMEN!B:B,1,0)</f>
        <v xml:space="preserve">T/GEL </v>
      </c>
    </row>
    <row r="45" spans="1:12">
      <c r="A45" s="9" t="s">
        <v>133</v>
      </c>
      <c r="B45" s="9" t="s">
        <v>262</v>
      </c>
      <c r="C45" s="9" t="s">
        <v>263</v>
      </c>
      <c r="D45" t="s">
        <v>0</v>
      </c>
      <c r="E45" t="s">
        <v>0</v>
      </c>
      <c r="F45" t="s">
        <v>262</v>
      </c>
      <c r="G45" t="s">
        <v>161</v>
      </c>
      <c r="J45" t="s">
        <v>264</v>
      </c>
      <c r="K45" s="11" t="s">
        <v>51</v>
      </c>
      <c r="L45" t="str">
        <f>VLOOKUP(K45,RESUMEN!B:B,1,0)</f>
        <v>Hand Cream</v>
      </c>
    </row>
    <row r="46" spans="1:12">
      <c r="A46" s="9" t="s">
        <v>133</v>
      </c>
      <c r="B46" s="9" t="s">
        <v>265</v>
      </c>
      <c r="C46" s="9" t="s">
        <v>266</v>
      </c>
      <c r="D46" t="s">
        <v>0</v>
      </c>
      <c r="E46" t="s">
        <v>141</v>
      </c>
      <c r="F46" s="4" t="s">
        <v>265</v>
      </c>
      <c r="G46" s="9" t="s">
        <v>161</v>
      </c>
      <c r="J46" t="s">
        <v>267</v>
      </c>
      <c r="K46" s="11" t="s">
        <v>52</v>
      </c>
      <c r="L46" t="str">
        <f>VLOOKUP(K46,RESUMEN!B:B,1,0)</f>
        <v>Foot Care</v>
      </c>
    </row>
    <row r="47" spans="1:12">
      <c r="A47" s="9" t="s">
        <v>133</v>
      </c>
      <c r="B47" s="9" t="s">
        <v>268</v>
      </c>
      <c r="C47" s="9" t="s">
        <v>269</v>
      </c>
      <c r="D47" t="s">
        <v>107</v>
      </c>
      <c r="E47" t="s">
        <v>141</v>
      </c>
      <c r="F47" s="4" t="s">
        <v>268</v>
      </c>
      <c r="G47" t="s">
        <v>142</v>
      </c>
      <c r="J47" t="s">
        <v>270</v>
      </c>
      <c r="K47" s="11" t="s">
        <v>53</v>
      </c>
      <c r="L47" t="str">
        <f>VLOOKUP(K47,RESUMEN!B:B,1,0)</f>
        <v>Body Emulsion</v>
      </c>
    </row>
    <row r="48" spans="1:12">
      <c r="A48" s="9" t="s">
        <v>133</v>
      </c>
      <c r="B48" s="9" t="s">
        <v>268</v>
      </c>
      <c r="C48" s="9" t="s">
        <v>271</v>
      </c>
      <c r="D48" t="s">
        <v>0</v>
      </c>
      <c r="E48" t="s">
        <v>141</v>
      </c>
      <c r="F48" s="4" t="s">
        <v>268</v>
      </c>
      <c r="G48" t="s">
        <v>142</v>
      </c>
      <c r="J48" t="s">
        <v>272</v>
      </c>
      <c r="K48" s="11" t="s">
        <v>33</v>
      </c>
      <c r="L48" t="str">
        <f>VLOOKUP(K48,RESUMEN!B:B,1,0)</f>
        <v>Lip Care</v>
      </c>
    </row>
    <row r="49" spans="1:12">
      <c r="A49" s="9" t="s">
        <v>133</v>
      </c>
      <c r="B49" s="9" t="s">
        <v>273</v>
      </c>
      <c r="C49" s="9" t="s">
        <v>274</v>
      </c>
      <c r="D49" t="s">
        <v>0</v>
      </c>
      <c r="E49" t="s">
        <v>0</v>
      </c>
      <c r="F49" s="9" t="s">
        <v>136</v>
      </c>
      <c r="G49" s="9" t="s">
        <v>2</v>
      </c>
      <c r="K49" s="16" t="s">
        <v>76</v>
      </c>
      <c r="L49" t="str">
        <f>VLOOKUP(K49,RESUMEN!B:B,1,0)</f>
        <v xml:space="preserve">FACIAL </v>
      </c>
    </row>
    <row r="50" spans="1:12">
      <c r="A50" s="9" t="s">
        <v>133</v>
      </c>
      <c r="B50" s="9" t="s">
        <v>275</v>
      </c>
      <c r="C50" s="9" t="s">
        <v>276</v>
      </c>
      <c r="D50" t="s">
        <v>0</v>
      </c>
      <c r="E50" t="s">
        <v>0</v>
      </c>
      <c r="F50" t="s">
        <v>275</v>
      </c>
      <c r="G50" s="9" t="s">
        <v>2</v>
      </c>
      <c r="J50" t="s">
        <v>277</v>
      </c>
      <c r="K50" s="11" t="s">
        <v>31</v>
      </c>
      <c r="L50" t="str">
        <f>VLOOKUP(K50,RESUMEN!B:B,1,0)</f>
        <v>All Other</v>
      </c>
    </row>
    <row r="51" spans="1:12">
      <c r="A51" s="9" t="s">
        <v>133</v>
      </c>
      <c r="B51" s="9" t="s">
        <v>278</v>
      </c>
      <c r="C51" s="9" t="s">
        <v>279</v>
      </c>
      <c r="D51" t="s">
        <v>0</v>
      </c>
      <c r="E51" t="s">
        <v>0</v>
      </c>
      <c r="F51" s="9" t="s">
        <v>136</v>
      </c>
      <c r="G51" s="9" t="s">
        <v>2</v>
      </c>
      <c r="J51" s="10" t="s">
        <v>280</v>
      </c>
      <c r="K51" s="16" t="s">
        <v>281</v>
      </c>
      <c r="L51" t="str">
        <f>VLOOKUP(K51,RESUMEN!B:B,1,0)</f>
        <v>Compeed Bandages</v>
      </c>
    </row>
    <row r="52" spans="1:12">
      <c r="A52" s="9" t="s">
        <v>133</v>
      </c>
      <c r="B52" s="9" t="s">
        <v>282</v>
      </c>
      <c r="C52" s="9" t="s">
        <v>283</v>
      </c>
      <c r="D52" t="s">
        <v>0</v>
      </c>
      <c r="E52" t="s">
        <v>0</v>
      </c>
      <c r="F52" t="s">
        <v>282</v>
      </c>
      <c r="G52" t="s">
        <v>161</v>
      </c>
      <c r="J52" s="10" t="s">
        <v>284</v>
      </c>
      <c r="K52" s="11" t="s">
        <v>285</v>
      </c>
      <c r="L52" t="str">
        <f>VLOOKUP(K52,RESUMEN!B:B,1,0)</f>
        <v>Compeed Blister</v>
      </c>
    </row>
    <row r="53" spans="1:12">
      <c r="A53" s="17" t="s">
        <v>133</v>
      </c>
      <c r="B53" s="9" t="s">
        <v>286</v>
      </c>
      <c r="C53" s="9" t="s">
        <v>287</v>
      </c>
      <c r="D53" t="s">
        <v>0</v>
      </c>
      <c r="E53" t="s">
        <v>0</v>
      </c>
      <c r="F53" t="s">
        <v>286</v>
      </c>
      <c r="G53" t="s">
        <v>161</v>
      </c>
      <c r="J53" s="10" t="s">
        <v>288</v>
      </c>
      <c r="K53" s="11" t="s">
        <v>289</v>
      </c>
      <c r="L53" t="str">
        <f>VLOOKUP(K53,RESUMEN!B:B,1,0)</f>
        <v>Compeed Display Mixto</v>
      </c>
    </row>
    <row r="54" spans="1:12">
      <c r="A54" s="9" t="s">
        <v>133</v>
      </c>
      <c r="B54" s="9" t="s">
        <v>262</v>
      </c>
      <c r="C54" s="9" t="s">
        <v>290</v>
      </c>
      <c r="D54" t="s">
        <v>149</v>
      </c>
      <c r="E54" t="s">
        <v>0</v>
      </c>
      <c r="F54" t="s">
        <v>262</v>
      </c>
      <c r="G54" t="s">
        <v>161</v>
      </c>
      <c r="J54" s="10" t="s">
        <v>291</v>
      </c>
      <c r="K54" s="11" t="s">
        <v>292</v>
      </c>
      <c r="L54" t="str">
        <f>VLOOKUP(K54,RESUMEN!B:B,1,0)</f>
        <v>Compeed Corn</v>
      </c>
    </row>
    <row r="55" spans="1:12">
      <c r="A55" s="9" t="s">
        <v>133</v>
      </c>
      <c r="B55" s="9" t="s">
        <v>221</v>
      </c>
      <c r="C55" s="9" t="s">
        <v>293</v>
      </c>
      <c r="D55" t="s">
        <v>149</v>
      </c>
      <c r="E55" t="s">
        <v>141</v>
      </c>
      <c r="F55" s="4" t="s">
        <v>221</v>
      </c>
      <c r="G55" t="s">
        <v>142</v>
      </c>
      <c r="J55" s="10" t="s">
        <v>294</v>
      </c>
      <c r="K55" s="11" t="s">
        <v>295</v>
      </c>
      <c r="L55" t="str">
        <f>VLOOKUP(K55,RESUMEN!B:B,1,0)</f>
        <v>Compeed Lip Care</v>
      </c>
    </row>
    <row r="56" spans="1:12">
      <c r="A56" s="9" t="s">
        <v>133</v>
      </c>
      <c r="B56" s="9" t="s">
        <v>268</v>
      </c>
      <c r="C56" s="9" t="s">
        <v>844</v>
      </c>
      <c r="D56" t="s">
        <v>149</v>
      </c>
      <c r="E56" t="s">
        <v>141</v>
      </c>
      <c r="F56" s="4" t="s">
        <v>268</v>
      </c>
      <c r="G56" t="s">
        <v>142</v>
      </c>
      <c r="J56" s="10" t="s">
        <v>296</v>
      </c>
      <c r="K56" s="16" t="s">
        <v>297</v>
      </c>
      <c r="L56" t="str">
        <f>VLOOKUP(K56,RESUMEN!B:B,1,0)</f>
        <v>Other Compeed Foot Care</v>
      </c>
    </row>
    <row r="57" spans="1:12">
      <c r="J57" s="10" t="s">
        <v>298</v>
      </c>
      <c r="K57" s="11" t="s">
        <v>299</v>
      </c>
      <c r="L57" t="str">
        <f>VLOOKUP(K57,RESUMEN!B:B,1,0)</f>
        <v>Piz Buin Sun Pharma</v>
      </c>
    </row>
    <row r="58" spans="1:12">
      <c r="J58" s="10" t="s">
        <v>300</v>
      </c>
      <c r="K58" s="11" t="s">
        <v>299</v>
      </c>
      <c r="L58" t="str">
        <f>VLOOKUP(K58,RESUMEN!B:B,1,0)</f>
        <v>Piz Buin Sun Pharma</v>
      </c>
    </row>
    <row r="59" spans="1:12">
      <c r="J59" s="10" t="s">
        <v>301</v>
      </c>
      <c r="K59" s="11" t="s">
        <v>299</v>
      </c>
      <c r="L59" t="str">
        <f>VLOOKUP(K59,RESUMEN!B:B,1,0)</f>
        <v>Piz Buin Sun Pharma</v>
      </c>
    </row>
    <row r="60" spans="1:12">
      <c r="J60" s="10" t="s">
        <v>302</v>
      </c>
      <c r="K60" s="18" t="s">
        <v>303</v>
      </c>
      <c r="L60" t="str">
        <f>VLOOKUP(K60,RESUMEN!B:B,1,0)</f>
        <v>Piz Buin Lip Pharma</v>
      </c>
    </row>
    <row r="61" spans="1:12">
      <c r="J61" s="10" t="s">
        <v>304</v>
      </c>
      <c r="K61" s="13" t="s">
        <v>55</v>
      </c>
      <c r="L61" t="str">
        <f>VLOOKUP(K61,RESUMEN!B:B,1,0)</f>
        <v>Aveeno</v>
      </c>
    </row>
    <row r="62" spans="1:12">
      <c r="J62" t="s">
        <v>305</v>
      </c>
      <c r="K62" s="13" t="s">
        <v>55</v>
      </c>
      <c r="L62" t="str">
        <f>VLOOKUP(K62,RESUMEN!B:B,1,0)</f>
        <v>Aveeno</v>
      </c>
    </row>
    <row r="63" spans="1:12">
      <c r="J63" t="s">
        <v>306</v>
      </c>
      <c r="K63" s="13" t="s">
        <v>55</v>
      </c>
      <c r="L63" t="str">
        <f>VLOOKUP(K63,RESUMEN!B:B,1,0)</f>
        <v>Aveeno</v>
      </c>
    </row>
    <row r="64" spans="1:12">
      <c r="J64" s="10" t="s">
        <v>307</v>
      </c>
      <c r="K64" s="13" t="s">
        <v>56</v>
      </c>
      <c r="L64" t="str">
        <f>VLOOKUP(K64,RESUMEN!B:B,1,0)</f>
        <v>Penaten</v>
      </c>
    </row>
    <row r="65" spans="10:12">
      <c r="J65" s="10" t="s">
        <v>308</v>
      </c>
      <c r="K65" s="19" t="s">
        <v>58</v>
      </c>
      <c r="L65" t="str">
        <f>VLOOKUP(K65,RESUMEN!B:B,1,0)</f>
        <v>K.Y.</v>
      </c>
    </row>
    <row r="66" spans="10:12">
      <c r="J66" s="10" t="s">
        <v>309</v>
      </c>
      <c r="K66" s="20" t="s">
        <v>65</v>
      </c>
      <c r="L66" t="str">
        <f>VLOOKUP(K66,RESUMEN!B:B,1,0)</f>
        <v>Rembrandt</v>
      </c>
    </row>
    <row r="67" spans="10:12">
      <c r="J67" s="10" t="s">
        <v>310</v>
      </c>
      <c r="K67" s="11" t="s">
        <v>86</v>
      </c>
      <c r="L67" t="str">
        <f>VLOOKUP(K67,RESUMEN!B:B,1,0)</f>
        <v>Frenadol PS</v>
      </c>
    </row>
    <row r="68" spans="10:12">
      <c r="J68" s="10" t="s">
        <v>311</v>
      </c>
      <c r="K68" s="11" t="s">
        <v>87</v>
      </c>
      <c r="L68" t="str">
        <f>VLOOKUP(K68,RESUMEN!B:B,1,0)</f>
        <v>Frenadol Complex</v>
      </c>
    </row>
    <row r="69" spans="10:12">
      <c r="J69" s="10" t="s">
        <v>312</v>
      </c>
      <c r="K69" s="11" t="s">
        <v>88</v>
      </c>
      <c r="L69" t="str">
        <f>VLOOKUP(K69,RESUMEN!B:B,1,0)</f>
        <v>Frenadol Others</v>
      </c>
    </row>
    <row r="70" spans="10:12">
      <c r="J70" s="10" t="s">
        <v>313</v>
      </c>
      <c r="K70" s="11" t="s">
        <v>88</v>
      </c>
      <c r="L70" t="str">
        <f>VLOOKUP(K70,RESUMEN!B:B,1,0)</f>
        <v>Frenadol Others</v>
      </c>
    </row>
    <row r="71" spans="10:12">
      <c r="J71" s="10" t="s">
        <v>314</v>
      </c>
      <c r="K71" s="11" t="s">
        <v>88</v>
      </c>
      <c r="L71" t="str">
        <f>VLOOKUP(K71,RESUMEN!B:B,1,0)</f>
        <v>Frenadol Others</v>
      </c>
    </row>
    <row r="72" spans="10:12">
      <c r="J72" s="10" t="s">
        <v>315</v>
      </c>
      <c r="K72" s="11" t="s">
        <v>88</v>
      </c>
      <c r="L72" t="str">
        <f>VLOOKUP(K72,RESUMEN!B:B,1,0)</f>
        <v>Frenadol Others</v>
      </c>
    </row>
    <row r="73" spans="10:12">
      <c r="J73" s="14" t="s">
        <v>316</v>
      </c>
      <c r="K73" s="13" t="s">
        <v>77</v>
      </c>
      <c r="L73" t="str">
        <f>VLOOKUP(K73,RESUMEN!B:B,1,0)</f>
        <v>Frenagar</v>
      </c>
    </row>
    <row r="74" spans="10:12">
      <c r="J74" s="14" t="s">
        <v>317</v>
      </c>
      <c r="K74" s="13" t="s">
        <v>80</v>
      </c>
      <c r="L74" t="str">
        <f>VLOOKUP(K74,RESUMEN!B:B,1,0)</f>
        <v>Frenasal</v>
      </c>
    </row>
    <row r="75" spans="10:12">
      <c r="J75" s="14" t="s">
        <v>318</v>
      </c>
      <c r="K75" s="13" t="s">
        <v>40</v>
      </c>
      <c r="L75" t="str">
        <f>VLOOKUP(K75,RESUMEN!B:B,1,0)</f>
        <v>Iniston</v>
      </c>
    </row>
    <row r="76" spans="10:12">
      <c r="J76" s="10" t="s">
        <v>319</v>
      </c>
      <c r="K76" s="13" t="s">
        <v>40</v>
      </c>
      <c r="L76" t="str">
        <f>VLOOKUP(K76,RESUMEN!B:B,1,0)</f>
        <v>Iniston</v>
      </c>
    </row>
    <row r="77" spans="10:12">
      <c r="J77" s="10" t="s">
        <v>320</v>
      </c>
      <c r="K77" s="13" t="s">
        <v>40</v>
      </c>
      <c r="L77" t="str">
        <f>VLOOKUP(K77,RESUMEN!B:B,1,0)</f>
        <v>Iniston</v>
      </c>
    </row>
    <row r="78" spans="10:12">
      <c r="J78" s="10" t="s">
        <v>321</v>
      </c>
      <c r="K78" s="13" t="s">
        <v>85</v>
      </c>
      <c r="L78" t="str">
        <f>VLOOKUP(K78,RESUMEN!B:B,1,0)</f>
        <v>Alergia</v>
      </c>
    </row>
    <row r="79" spans="10:12">
      <c r="J79" s="10" t="s">
        <v>322</v>
      </c>
      <c r="K79" s="13" t="s">
        <v>85</v>
      </c>
      <c r="L79" t="str">
        <f>VLOOKUP(K79,RESUMEN!B:B,1,0)</f>
        <v>Alergia</v>
      </c>
    </row>
    <row r="80" spans="10:12">
      <c r="J80" s="10" t="s">
        <v>323</v>
      </c>
      <c r="K80" s="13" t="s">
        <v>85</v>
      </c>
      <c r="L80" t="str">
        <f>VLOOKUP(K80,RESUMEN!B:B,1,0)</f>
        <v>Alergia</v>
      </c>
    </row>
    <row r="81" spans="10:12">
      <c r="J81" s="10" t="s">
        <v>324</v>
      </c>
      <c r="K81" s="13" t="s">
        <v>85</v>
      </c>
      <c r="L81" t="str">
        <f>VLOOKUP(K81,RESUMEN!B:B,1,0)</f>
        <v>Alergia</v>
      </c>
    </row>
    <row r="82" spans="10:12">
      <c r="J82" t="s">
        <v>325</v>
      </c>
      <c r="K82" s="13" t="s">
        <v>34</v>
      </c>
      <c r="L82" t="str">
        <f>VLOOKUP(K82,RESUMEN!B:B,1,0)</f>
        <v>Imodium</v>
      </c>
    </row>
    <row r="83" spans="10:12">
      <c r="J83" t="s">
        <v>326</v>
      </c>
      <c r="K83" s="13" t="s">
        <v>72</v>
      </c>
      <c r="L83" t="str">
        <f>VLOOKUP(K83,RESUMEN!B:B,1,0)</f>
        <v>Imonogas</v>
      </c>
    </row>
    <row r="84" spans="10:12">
      <c r="J84" t="s">
        <v>327</v>
      </c>
      <c r="K84" s="13" t="s">
        <v>35</v>
      </c>
      <c r="L84" t="str">
        <f>VLOOKUP(K84,RESUMEN!B:B,1,0)</f>
        <v>Titanoreine</v>
      </c>
    </row>
    <row r="85" spans="10:12">
      <c r="J85" t="s">
        <v>328</v>
      </c>
      <c r="K85" s="11" t="s">
        <v>89</v>
      </c>
      <c r="L85" t="str">
        <f>VLOOKUP(K85,RESUMEN!B:B,1,0)</f>
        <v>Microenemas</v>
      </c>
    </row>
    <row r="86" spans="10:12">
      <c r="J86" t="s">
        <v>329</v>
      </c>
      <c r="K86" s="11" t="s">
        <v>90</v>
      </c>
      <c r="L86" t="str">
        <f>VLOOKUP(K86,RESUMEN!B:B,1,0)</f>
        <v>Supos</v>
      </c>
    </row>
    <row r="87" spans="10:12">
      <c r="J87" t="s">
        <v>330</v>
      </c>
      <c r="K87" s="11" t="s">
        <v>91</v>
      </c>
      <c r="L87" t="str">
        <f>VLOOKUP(K87,RESUMEN!B:B,1,0)</f>
        <v>Macrogol</v>
      </c>
    </row>
    <row r="88" spans="10:12">
      <c r="J88" t="s">
        <v>331</v>
      </c>
      <c r="K88" s="13" t="s">
        <v>37</v>
      </c>
      <c r="L88" t="str">
        <f>VLOOKUP(K88,RESUMEN!B:B,1,0)</f>
        <v>Other GI (Rovi)</v>
      </c>
    </row>
    <row r="89" spans="10:12">
      <c r="J89" t="s">
        <v>332</v>
      </c>
      <c r="K89" s="13" t="s">
        <v>38</v>
      </c>
      <c r="L89" t="str">
        <f>VLOOKUP(K89,RESUMEN!B:B,1,0)</f>
        <v>Pepcid</v>
      </c>
    </row>
    <row r="90" spans="10:12">
      <c r="J90" t="s">
        <v>333</v>
      </c>
      <c r="K90" s="16" t="s">
        <v>67</v>
      </c>
      <c r="L90" t="str">
        <f>VLOOKUP(K90,RESUMEN!B:B,1,0)</f>
        <v>Nicorette Gums</v>
      </c>
    </row>
    <row r="91" spans="10:12">
      <c r="J91" t="s">
        <v>334</v>
      </c>
      <c r="K91" s="16" t="s">
        <v>68</v>
      </c>
      <c r="L91" t="str">
        <f>VLOOKUP(K91,RESUMEN!B:B,1,0)</f>
        <v>Nicorette Patch</v>
      </c>
    </row>
    <row r="92" spans="10:12">
      <c r="J92" t="s">
        <v>335</v>
      </c>
      <c r="K92" s="16" t="s">
        <v>93</v>
      </c>
      <c r="L92" t="str">
        <f>VLOOKUP(K92,RESUMEN!B:B,1,0)</f>
        <v>Nicorette Lozenges</v>
      </c>
    </row>
    <row r="93" spans="10:12">
      <c r="J93" t="s">
        <v>336</v>
      </c>
      <c r="K93" s="16" t="s">
        <v>92</v>
      </c>
      <c r="L93" t="str">
        <f>VLOOKUP(K93,RESUMEN!B:B,1,0)</f>
        <v>Nicorette Spray</v>
      </c>
    </row>
    <row r="94" spans="10:12">
      <c r="J94" s="10" t="s">
        <v>337</v>
      </c>
      <c r="K94" s="13" t="s">
        <v>41</v>
      </c>
      <c r="L94" t="str">
        <f>VLOOKUP(K94,RESUMEN!B:B,1,0)</f>
        <v>Oraldine</v>
      </c>
    </row>
    <row r="95" spans="10:12">
      <c r="J95" s="10" t="s">
        <v>338</v>
      </c>
      <c r="K95" s="13" t="s">
        <v>41</v>
      </c>
      <c r="L95" t="str">
        <f>VLOOKUP(K95,RESUMEN!B:B,1,0)</f>
        <v>Oraldine</v>
      </c>
    </row>
    <row r="96" spans="10:12">
      <c r="J96" t="s">
        <v>339</v>
      </c>
      <c r="K96" s="13" t="s">
        <v>340</v>
      </c>
      <c r="L96" t="str">
        <f>VLOOKUP(K96,RESUMEN!B:B,1,0)</f>
        <v>Listerine Pharma</v>
      </c>
    </row>
    <row r="97" spans="10:12">
      <c r="J97" t="s">
        <v>341</v>
      </c>
      <c r="K97" s="13" t="s">
        <v>340</v>
      </c>
      <c r="L97" t="str">
        <f>VLOOKUP(K97,RESUMEN!B:B,1,0)</f>
        <v>Listerine Pharma</v>
      </c>
    </row>
    <row r="98" spans="10:12">
      <c r="J98" t="s">
        <v>342</v>
      </c>
      <c r="K98" s="13" t="s">
        <v>340</v>
      </c>
      <c r="L98" t="str">
        <f>VLOOKUP(K98,RESUMEN!B:B,1,0)</f>
        <v>Listerine Pharma</v>
      </c>
    </row>
    <row r="99" spans="10:12">
      <c r="J99" t="s">
        <v>343</v>
      </c>
      <c r="K99" s="13" t="s">
        <v>60</v>
      </c>
      <c r="L99" t="str">
        <f>VLOOKUP(K99,RESUMEN!B:B,1,0)</f>
        <v>Eye Care</v>
      </c>
    </row>
    <row r="100" spans="10:12">
      <c r="J100" t="s">
        <v>344</v>
      </c>
      <c r="K100" s="13" t="s">
        <v>60</v>
      </c>
      <c r="L100" t="str">
        <f>VLOOKUP(K100,RESUMEN!B:B,1,0)</f>
        <v>Eye Care</v>
      </c>
    </row>
    <row r="101" spans="10:12">
      <c r="J101" t="s">
        <v>345</v>
      </c>
      <c r="K101" s="13" t="s">
        <v>60</v>
      </c>
      <c r="L101" t="str">
        <f>VLOOKUP(K101,RESUMEN!B:B,1,0)</f>
        <v>Eye Care</v>
      </c>
    </row>
    <row r="102" spans="10:12">
      <c r="J102" t="s">
        <v>346</v>
      </c>
      <c r="K102" s="13" t="s">
        <v>60</v>
      </c>
      <c r="L102" t="str">
        <f>VLOOKUP(K102,RESUMEN!B:B,1,0)</f>
        <v>Eye Care</v>
      </c>
    </row>
    <row r="103" spans="10:12">
      <c r="J103" s="10" t="s">
        <v>347</v>
      </c>
      <c r="K103" s="19" t="s">
        <v>59</v>
      </c>
      <c r="L103" t="str">
        <f>VLOOKUP(K103,RESUMEN!B:B,1,0)</f>
        <v>Natusan</v>
      </c>
    </row>
    <row r="104" spans="10:12">
      <c r="J104" s="14" t="s">
        <v>348</v>
      </c>
      <c r="K104" s="13" t="s">
        <v>42</v>
      </c>
      <c r="L104" t="str">
        <f>VLOOKUP(K104,RESUMEN!B:B,1,0)</f>
        <v>Calcinatal</v>
      </c>
    </row>
    <row r="105" spans="10:12">
      <c r="J105" s="14" t="s">
        <v>349</v>
      </c>
      <c r="K105" s="13" t="s">
        <v>83</v>
      </c>
      <c r="L105" t="str">
        <f>VLOOKUP(K105,RESUMEN!B:B,1,0)</f>
        <v>Doctril</v>
      </c>
    </row>
    <row r="106" spans="10:12">
      <c r="J106" s="10" t="s">
        <v>350</v>
      </c>
      <c r="K106" s="13" t="s">
        <v>81</v>
      </c>
      <c r="L106" t="str">
        <f>VLOOKUP(K106,RESUMEN!B:B,1,0)</f>
        <v>Be Total</v>
      </c>
    </row>
    <row r="107" spans="10:12">
      <c r="J107" s="10" t="s">
        <v>351</v>
      </c>
      <c r="K107" s="13" t="s">
        <v>81</v>
      </c>
      <c r="L107" t="str">
        <f>VLOOKUP(K107,RESUMEN!B:B,1,0)</f>
        <v>Be Total</v>
      </c>
    </row>
    <row r="108" spans="10:12">
      <c r="J108" s="10" t="s">
        <v>352</v>
      </c>
      <c r="K108" s="13" t="s">
        <v>81</v>
      </c>
      <c r="L108" t="str">
        <f>VLOOKUP(K108,RESUMEN!B:B,1,0)</f>
        <v>Be Total</v>
      </c>
    </row>
    <row r="109" spans="10:12">
      <c r="J109" s="10" t="s">
        <v>353</v>
      </c>
      <c r="K109" s="11" t="s">
        <v>61</v>
      </c>
      <c r="L109" t="str">
        <f>VLOOKUP(K109,RESUMEN!B:B,1,0)</f>
        <v>Hair Treatment</v>
      </c>
    </row>
    <row r="110" spans="10:12">
      <c r="J110" s="10" t="s">
        <v>354</v>
      </c>
      <c r="K110" s="20" t="s">
        <v>355</v>
      </c>
      <c r="L110" t="str">
        <f>VLOOKUP(K110,RESUMEN!B:B,1,0)</f>
        <v>O.B. OTC</v>
      </c>
    </row>
    <row r="111" spans="10:12">
      <c r="J111" s="10" t="s">
        <v>356</v>
      </c>
      <c r="K111" s="19" t="s">
        <v>357</v>
      </c>
      <c r="L111" t="str">
        <f>VLOOKUP(K111,RESUMEN!B:B,1,0)</f>
        <v>Carefree OTC</v>
      </c>
    </row>
    <row r="112" spans="10:12">
      <c r="J112" s="10" t="s">
        <v>358</v>
      </c>
      <c r="K112" s="19" t="s">
        <v>357</v>
      </c>
      <c r="L112" t="str">
        <f>VLOOKUP(K112,RESUMEN!B:B,1,0)</f>
        <v>Carefree OTC</v>
      </c>
    </row>
    <row r="113" spans="3:12">
      <c r="J113" s="10" t="s">
        <v>359</v>
      </c>
      <c r="K113" s="19" t="s">
        <v>360</v>
      </c>
      <c r="L113" t="str">
        <f>VLOOKUP(K113,RESUMEN!B:B,1,0)</f>
        <v>Clean &amp; Clear OTC</v>
      </c>
    </row>
    <row r="114" spans="3:12">
      <c r="J114" s="10" t="s">
        <v>361</v>
      </c>
      <c r="K114" s="19" t="s">
        <v>362</v>
      </c>
      <c r="L114" t="str">
        <f>VLOOKUP(K114,RESUMEN!B:B,1,0)</f>
        <v>J's Baby OTC</v>
      </c>
    </row>
    <row r="115" spans="3:12">
      <c r="J115" t="s">
        <v>363</v>
      </c>
      <c r="K115" s="19" t="s">
        <v>362</v>
      </c>
      <c r="L115" t="str">
        <f>VLOOKUP(K115,RESUMEN!B:B,1,0)</f>
        <v>J's Baby OTC</v>
      </c>
    </row>
    <row r="116" spans="3:12">
      <c r="J116" t="s">
        <v>364</v>
      </c>
      <c r="K116" s="19" t="s">
        <v>362</v>
      </c>
      <c r="L116" t="str">
        <f>VLOOKUP(K116,RESUMEN!B:B,1,0)</f>
        <v>J's Baby OTC</v>
      </c>
    </row>
    <row r="117" spans="3:12">
      <c r="J117" t="s">
        <v>365</v>
      </c>
      <c r="K117" s="19" t="s">
        <v>362</v>
      </c>
      <c r="L117" t="str">
        <f>VLOOKUP(K117,RESUMEN!B:B,1,0)</f>
        <v>J's Baby OTC</v>
      </c>
    </row>
    <row r="118" spans="3:12">
      <c r="J118" s="21" t="s">
        <v>366</v>
      </c>
      <c r="K118" s="22" t="s">
        <v>32</v>
      </c>
      <c r="L118" t="str">
        <f>VLOOKUP(K118,RESUMEN!B:B,1,0)</f>
        <v>Other Consumer Prod.</v>
      </c>
    </row>
    <row r="119" spans="3:12">
      <c r="J119" s="10" t="s">
        <v>367</v>
      </c>
      <c r="K119" s="19" t="s">
        <v>362</v>
      </c>
      <c r="L119" t="str">
        <f>VLOOKUP(K119,RESUMEN!B:B,1,0)</f>
        <v>J's Baby OTC</v>
      </c>
    </row>
    <row r="120" spans="3:12">
      <c r="J120" s="10" t="s">
        <v>368</v>
      </c>
      <c r="K120" s="19" t="s">
        <v>362</v>
      </c>
      <c r="L120" t="str">
        <f>VLOOKUP(K120,RESUMEN!B:B,1,0)</f>
        <v>J's Baby OTC</v>
      </c>
    </row>
    <row r="121" spans="3:12">
      <c r="J121" s="10" t="s">
        <v>369</v>
      </c>
      <c r="K121" s="19" t="s">
        <v>362</v>
      </c>
      <c r="L121" t="str">
        <f>VLOOKUP(K121,RESUMEN!B:B,1,0)</f>
        <v>J's Baby OTC</v>
      </c>
    </row>
    <row r="122" spans="3:12">
      <c r="J122" s="10" t="s">
        <v>370</v>
      </c>
      <c r="K122" s="19" t="s">
        <v>362</v>
      </c>
      <c r="L122" t="str">
        <f>VLOOKUP(K122,RESUMEN!B:B,1,0)</f>
        <v>J's Baby OTC</v>
      </c>
    </row>
    <row r="123" spans="3:12">
      <c r="J123" s="10" t="s">
        <v>371</v>
      </c>
      <c r="K123" s="19" t="s">
        <v>362</v>
      </c>
      <c r="L123" t="str">
        <f>VLOOKUP(K123,RESUMEN!B:B,1,0)</f>
        <v>J's Baby OTC</v>
      </c>
    </row>
    <row r="124" spans="3:12">
      <c r="J124" s="10" t="s">
        <v>372</v>
      </c>
      <c r="K124" s="19" t="s">
        <v>362</v>
      </c>
      <c r="L124" t="str">
        <f>VLOOKUP(K124,RESUMEN!B:B,1,0)</f>
        <v>J's Baby OTC</v>
      </c>
    </row>
    <row r="125" spans="3:12">
      <c r="C125" s="13"/>
      <c r="J125" s="10"/>
      <c r="K125" s="19" t="s">
        <v>362</v>
      </c>
      <c r="L125" t="str">
        <f>VLOOKUP(K125,RESUMEN!B:B,1,0)</f>
        <v>J's Baby OTC</v>
      </c>
    </row>
    <row r="126" spans="3:12">
      <c r="C126" s="13"/>
      <c r="J126" s="10"/>
      <c r="K126" s="19" t="s">
        <v>362</v>
      </c>
      <c r="L126" t="str">
        <f>VLOOKUP(K126,RESUMEN!B:B,1,0)</f>
        <v>J's Baby OTC</v>
      </c>
    </row>
    <row r="127" spans="3:12">
      <c r="J127" s="10" t="s">
        <v>373</v>
      </c>
      <c r="K127" s="19" t="s">
        <v>362</v>
      </c>
      <c r="L127" t="str">
        <f>VLOOKUP(K127,RESUMEN!B:B,1,0)</f>
        <v>J's Baby OTC</v>
      </c>
    </row>
    <row r="128" spans="3:12">
      <c r="J128" s="10" t="s">
        <v>374</v>
      </c>
      <c r="K128" s="19" t="s">
        <v>362</v>
      </c>
      <c r="L128" t="str">
        <f>VLOOKUP(K128,RESUMEN!B:B,1,0)</f>
        <v>J's Baby OTC</v>
      </c>
    </row>
    <row r="129" spans="10:12">
      <c r="J129" s="10" t="s">
        <v>375</v>
      </c>
      <c r="K129" s="19" t="s">
        <v>362</v>
      </c>
      <c r="L129" t="str">
        <f>VLOOKUP(K129,RESUMEN!B:B,1,0)</f>
        <v>J's Baby OTC</v>
      </c>
    </row>
    <row r="130" spans="10:12">
      <c r="J130" s="23" t="s">
        <v>376</v>
      </c>
      <c r="K130" t="s">
        <v>43</v>
      </c>
      <c r="L130" t="str">
        <f>VLOOKUP(K130,RESUMEN!B:B,1,0)</f>
        <v>Other OTC Products</v>
      </c>
    </row>
    <row r="131" spans="10:12">
      <c r="J131" s="23" t="s">
        <v>377</v>
      </c>
      <c r="K131" t="s">
        <v>43</v>
      </c>
      <c r="L131" t="str">
        <f>VLOOKUP(K131,RESUMEN!B:B,1,0)</f>
        <v>Other OTC Products</v>
      </c>
    </row>
    <row r="132" spans="10:12">
      <c r="J132" s="10" t="s">
        <v>378</v>
      </c>
      <c r="K132" t="s">
        <v>43</v>
      </c>
      <c r="L132" t="str">
        <f>VLOOKUP(K132,RESUMEN!B:B,1,0)</f>
        <v>Other OTC Products</v>
      </c>
    </row>
    <row r="133" spans="10:12">
      <c r="J133" t="s">
        <v>496</v>
      </c>
      <c r="K133" t="s">
        <v>281</v>
      </c>
      <c r="L133" t="str">
        <f>VLOOKUP(K133,RESUMEN!B:B,1,0)</f>
        <v>Compeed Bandages</v>
      </c>
    </row>
    <row r="134" spans="10:12">
      <c r="J134" t="s">
        <v>497</v>
      </c>
      <c r="K134" t="s">
        <v>285</v>
      </c>
      <c r="L134" t="str">
        <f>VLOOKUP(K134,RESUMEN!B:B,1,0)</f>
        <v>Compeed Blister</v>
      </c>
    </row>
    <row r="135" spans="10:12">
      <c r="J135" t="s">
        <v>498</v>
      </c>
      <c r="K135" t="s">
        <v>285</v>
      </c>
      <c r="L135" t="str">
        <f>VLOOKUP(K135,RESUMEN!B:B,1,0)</f>
        <v>Compeed Blister</v>
      </c>
    </row>
    <row r="136" spans="10:12">
      <c r="J136" t="s">
        <v>499</v>
      </c>
      <c r="K136" t="s">
        <v>285</v>
      </c>
      <c r="L136" t="str">
        <f>VLOOKUP(K136,RESUMEN!B:B,1,0)</f>
        <v>Compeed Blister</v>
      </c>
    </row>
    <row r="137" spans="10:12">
      <c r="J137" t="s">
        <v>500</v>
      </c>
      <c r="K137" t="s">
        <v>285</v>
      </c>
      <c r="L137" t="str">
        <f>VLOOKUP(K137,RESUMEN!B:B,1,0)</f>
        <v>Compeed Blister</v>
      </c>
    </row>
    <row r="138" spans="10:12">
      <c r="J138" t="s">
        <v>501</v>
      </c>
      <c r="K138" t="s">
        <v>285</v>
      </c>
      <c r="L138" t="str">
        <f>VLOOKUP(K138,RESUMEN!B:B,1,0)</f>
        <v>Compeed Blister</v>
      </c>
    </row>
    <row r="139" spans="10:12">
      <c r="J139" t="s">
        <v>502</v>
      </c>
      <c r="K139" t="s">
        <v>285</v>
      </c>
      <c r="L139" t="str">
        <f>VLOOKUP(K139,RESUMEN!B:B,1,0)</f>
        <v>Compeed Blister</v>
      </c>
    </row>
    <row r="140" spans="10:12">
      <c r="J140" t="s">
        <v>503</v>
      </c>
      <c r="K140" t="s">
        <v>285</v>
      </c>
      <c r="L140" t="str">
        <f>VLOOKUP(K140,RESUMEN!B:B,1,0)</f>
        <v>Compeed Blister</v>
      </c>
    </row>
    <row r="141" spans="10:12">
      <c r="J141" t="s">
        <v>504</v>
      </c>
      <c r="K141" t="s">
        <v>285</v>
      </c>
      <c r="L141" t="str">
        <f>VLOOKUP(K141,RESUMEN!B:B,1,0)</f>
        <v>Compeed Blister</v>
      </c>
    </row>
    <row r="142" spans="10:12">
      <c r="J142" t="s">
        <v>505</v>
      </c>
      <c r="K142" t="s">
        <v>289</v>
      </c>
      <c r="L142" t="str">
        <f>VLOOKUP(K142,RESUMEN!B:B,1,0)</f>
        <v>Compeed Display Mixto</v>
      </c>
    </row>
    <row r="143" spans="10:12">
      <c r="J143" t="s">
        <v>506</v>
      </c>
      <c r="K143" t="s">
        <v>292</v>
      </c>
      <c r="L143" t="str">
        <f>VLOOKUP(K143,RESUMEN!B:B,1,0)</f>
        <v>Compeed Corn</v>
      </c>
    </row>
    <row r="144" spans="10:12">
      <c r="J144" t="s">
        <v>507</v>
      </c>
      <c r="K144" t="s">
        <v>292</v>
      </c>
      <c r="L144" t="str">
        <f>VLOOKUP(K144,RESUMEN!B:B,1,0)</f>
        <v>Compeed Corn</v>
      </c>
    </row>
    <row r="145" spans="10:12">
      <c r="J145" t="s">
        <v>508</v>
      </c>
      <c r="K145" t="s">
        <v>292</v>
      </c>
      <c r="L145" t="str">
        <f>VLOOKUP(K145,RESUMEN!B:B,1,0)</f>
        <v>Compeed Corn</v>
      </c>
    </row>
    <row r="146" spans="10:12">
      <c r="J146" t="s">
        <v>509</v>
      </c>
      <c r="K146" t="s">
        <v>292</v>
      </c>
      <c r="L146" t="str">
        <f>VLOOKUP(K146,RESUMEN!B:B,1,0)</f>
        <v>Compeed Corn</v>
      </c>
    </row>
    <row r="147" spans="10:12">
      <c r="J147" t="s">
        <v>510</v>
      </c>
      <c r="K147" t="s">
        <v>292</v>
      </c>
      <c r="L147" t="str">
        <f>VLOOKUP(K147,RESUMEN!B:B,1,0)</f>
        <v>Compeed Corn</v>
      </c>
    </row>
    <row r="148" spans="10:12">
      <c r="J148" t="s">
        <v>511</v>
      </c>
      <c r="K148" t="s">
        <v>295</v>
      </c>
      <c r="L148" t="str">
        <f>VLOOKUP(K148,RESUMEN!B:B,1,0)</f>
        <v>Compeed Lip Care</v>
      </c>
    </row>
    <row r="149" spans="10:12">
      <c r="J149" t="s">
        <v>512</v>
      </c>
      <c r="K149" t="s">
        <v>295</v>
      </c>
      <c r="L149" t="str">
        <f>VLOOKUP(K149,RESUMEN!B:B,1,0)</f>
        <v>Compeed Lip Care</v>
      </c>
    </row>
    <row r="150" spans="10:12">
      <c r="J150" t="s">
        <v>513</v>
      </c>
      <c r="K150" t="s">
        <v>295</v>
      </c>
      <c r="L150" t="str">
        <f>VLOOKUP(K150,RESUMEN!B:B,1,0)</f>
        <v>Compeed Lip Care</v>
      </c>
    </row>
    <row r="151" spans="10:12">
      <c r="J151" t="s">
        <v>514</v>
      </c>
      <c r="K151" t="s">
        <v>295</v>
      </c>
      <c r="L151" t="str">
        <f>VLOOKUP(K151,RESUMEN!B:B,1,0)</f>
        <v>Compeed Lip Care</v>
      </c>
    </row>
    <row r="152" spans="10:12">
      <c r="J152" t="s">
        <v>515</v>
      </c>
      <c r="K152" t="s">
        <v>297</v>
      </c>
      <c r="L152" t="str">
        <f>VLOOKUP(K152,RESUMEN!B:B,1,0)</f>
        <v>Other Compeed Foot Care</v>
      </c>
    </row>
    <row r="153" spans="10:12">
      <c r="J153" t="s">
        <v>516</v>
      </c>
      <c r="K153" t="s">
        <v>297</v>
      </c>
      <c r="L153" t="str">
        <f>VLOOKUP(K153,RESUMEN!B:B,1,0)</f>
        <v>Other Compeed Foot Care</v>
      </c>
    </row>
    <row r="154" spans="10:12">
      <c r="J154" t="s">
        <v>517</v>
      </c>
      <c r="K154" t="s">
        <v>521</v>
      </c>
      <c r="L154" t="str">
        <f>VLOOKUP(K154,RESUMEN!B:B,1,0)</f>
        <v>Compeed Callous</v>
      </c>
    </row>
    <row r="155" spans="10:12">
      <c r="J155" t="s">
        <v>518</v>
      </c>
      <c r="K155" t="s">
        <v>521</v>
      </c>
      <c r="L155" t="str">
        <f>VLOOKUP(K155,RESUMEN!B:B,1,0)</f>
        <v>Compeed Callous</v>
      </c>
    </row>
    <row r="156" spans="10:12">
      <c r="J156" t="s">
        <v>519</v>
      </c>
      <c r="K156" t="s">
        <v>297</v>
      </c>
      <c r="L156" t="str">
        <f>VLOOKUP(K156,RESUMEN!B:B,1,0)</f>
        <v>Other Compeed Foot Care</v>
      </c>
    </row>
    <row r="157" spans="10:12">
      <c r="J157" t="s">
        <v>520</v>
      </c>
      <c r="K157" t="s">
        <v>522</v>
      </c>
      <c r="L157" t="str">
        <f>VLOOKUP(K157,RESUMEN!B:B,1,0)</f>
        <v>Compeed Bunions</v>
      </c>
    </row>
    <row r="158" spans="10:12">
      <c r="J158" t="s">
        <v>524</v>
      </c>
      <c r="K158" t="s">
        <v>84</v>
      </c>
      <c r="L158" t="str">
        <f>VLOOKUP(K158,RESUMEN!B:B,1,0)</f>
        <v>ROC Cuerpo</v>
      </c>
    </row>
    <row r="159" spans="10:12">
      <c r="J159" t="s">
        <v>525</v>
      </c>
      <c r="K159" t="s">
        <v>84</v>
      </c>
      <c r="L159" t="str">
        <f>VLOOKUP(K159,RESUMEN!B:B,1,0)</f>
        <v>ROC Cuerpo</v>
      </c>
    </row>
    <row r="160" spans="10:12">
      <c r="J160" t="s">
        <v>526</v>
      </c>
      <c r="K160" t="s">
        <v>84</v>
      </c>
      <c r="L160" t="str">
        <f>VLOOKUP(K160,RESUMEN!B:B,1,0)</f>
        <v>ROC Cuerpo</v>
      </c>
    </row>
    <row r="161" spans="10:12">
      <c r="J161" t="s">
        <v>527</v>
      </c>
      <c r="K161" t="s">
        <v>84</v>
      </c>
      <c r="L161" t="str">
        <f>VLOOKUP(K161,RESUMEN!B:B,1,0)</f>
        <v>ROC Cuerpo</v>
      </c>
    </row>
    <row r="162" spans="10:12">
      <c r="J162" t="s">
        <v>528</v>
      </c>
      <c r="K162" t="s">
        <v>84</v>
      </c>
      <c r="L162" t="str">
        <f>VLOOKUP(K162,RESUMEN!B:B,1,0)</f>
        <v>ROC Cuerpo</v>
      </c>
    </row>
    <row r="163" spans="10:12">
      <c r="J163" t="s">
        <v>529</v>
      </c>
      <c r="K163" t="s">
        <v>50</v>
      </c>
      <c r="L163" t="str">
        <f>VLOOKUP(K163,RESUMEN!B:B,1,0)</f>
        <v>Desodorantes</v>
      </c>
    </row>
    <row r="164" spans="10:12">
      <c r="J164" t="s">
        <v>530</v>
      </c>
      <c r="K164" t="s">
        <v>50</v>
      </c>
      <c r="L164" t="str">
        <f>VLOOKUP(K164,RESUMEN!B:B,1,0)</f>
        <v>Desodorantes</v>
      </c>
    </row>
    <row r="165" spans="10:12">
      <c r="J165" t="s">
        <v>531</v>
      </c>
      <c r="K165" t="s">
        <v>50</v>
      </c>
      <c r="L165" t="str">
        <f>VLOOKUP(K165,RESUMEN!B:B,1,0)</f>
        <v>Desodorantes</v>
      </c>
    </row>
    <row r="166" spans="10:12">
      <c r="J166" t="s">
        <v>532</v>
      </c>
      <c r="K166" t="s">
        <v>50</v>
      </c>
      <c r="L166" t="str">
        <f>VLOOKUP(K166,RESUMEN!B:B,1,0)</f>
        <v>Desodorantes</v>
      </c>
    </row>
    <row r="167" spans="10:12">
      <c r="J167" t="s">
        <v>533</v>
      </c>
      <c r="K167" t="s">
        <v>244</v>
      </c>
      <c r="L167" t="str">
        <f>VLOOKUP(K167,RESUMEN!B:B,1,0)</f>
        <v>ROC FACIAL-OLD</v>
      </c>
    </row>
    <row r="168" spans="10:12">
      <c r="J168" t="s">
        <v>534</v>
      </c>
      <c r="K168" t="s">
        <v>244</v>
      </c>
      <c r="L168" t="str">
        <f>VLOOKUP(K168,RESUMEN!B:B,1,0)</f>
        <v>ROC FACIAL-OLD</v>
      </c>
    </row>
    <row r="169" spans="10:12">
      <c r="J169" t="s">
        <v>535</v>
      </c>
      <c r="K169" t="s">
        <v>244</v>
      </c>
      <c r="L169" t="str">
        <f>VLOOKUP(K169,RESUMEN!B:B,1,0)</f>
        <v>ROC FACIAL-OLD</v>
      </c>
    </row>
    <row r="170" spans="10:12">
      <c r="J170" t="s">
        <v>536</v>
      </c>
      <c r="K170" t="s">
        <v>244</v>
      </c>
      <c r="L170" t="str">
        <f>VLOOKUP(K170,RESUMEN!B:B,1,0)</f>
        <v>ROC FACIAL-OLD</v>
      </c>
    </row>
    <row r="171" spans="10:12">
      <c r="J171" t="s">
        <v>537</v>
      </c>
      <c r="K171" t="s">
        <v>244</v>
      </c>
      <c r="L171" t="str">
        <f>VLOOKUP(K171,RESUMEN!B:B,1,0)</f>
        <v>ROC FACIAL-OLD</v>
      </c>
    </row>
    <row r="172" spans="10:12">
      <c r="J172" t="s">
        <v>538</v>
      </c>
      <c r="K172" t="s">
        <v>244</v>
      </c>
      <c r="L172" t="str">
        <f>VLOOKUP(K172,RESUMEN!B:B,1,0)</f>
        <v>ROC FACIAL-OLD</v>
      </c>
    </row>
    <row r="173" spans="10:12">
      <c r="J173" t="s">
        <v>539</v>
      </c>
      <c r="K173" t="s">
        <v>244</v>
      </c>
      <c r="L173" t="str">
        <f>VLOOKUP(K173,RESUMEN!B:B,1,0)</f>
        <v>ROC FACIAL-OLD</v>
      </c>
    </row>
    <row r="174" spans="10:12">
      <c r="J174" t="s">
        <v>540</v>
      </c>
      <c r="K174" t="s">
        <v>244</v>
      </c>
      <c r="L174" t="str">
        <f>VLOOKUP(K174,RESUMEN!B:B,1,0)</f>
        <v>ROC FACIAL-OLD</v>
      </c>
    </row>
    <row r="175" spans="10:12">
      <c r="J175" t="s">
        <v>541</v>
      </c>
      <c r="K175" t="s">
        <v>244</v>
      </c>
      <c r="L175" t="str">
        <f>VLOOKUP(K175,RESUMEN!B:B,1,0)</f>
        <v>ROC FACIAL-OLD</v>
      </c>
    </row>
    <row r="176" spans="10:12">
      <c r="J176" t="s">
        <v>542</v>
      </c>
      <c r="K176" t="s">
        <v>523</v>
      </c>
      <c r="L176" t="str">
        <f>VLOOKUP(K176,RESUMEN!B:B,1,0)</f>
        <v>ROC Cleansers</v>
      </c>
    </row>
    <row r="177" spans="10:12">
      <c r="J177" t="s">
        <v>543</v>
      </c>
      <c r="K177" t="s">
        <v>248</v>
      </c>
      <c r="L177" t="str">
        <f>VLOOKUP(K177,RESUMEN!B:B,1,0)</f>
        <v>ROC FACIAL ANTIEDAD</v>
      </c>
    </row>
    <row r="178" spans="10:12">
      <c r="J178" t="s">
        <v>544</v>
      </c>
      <c r="K178" t="s">
        <v>248</v>
      </c>
      <c r="L178" t="str">
        <f>VLOOKUP(K178,RESUMEN!B:B,1,0)</f>
        <v>ROC FACIAL ANTIEDAD</v>
      </c>
    </row>
    <row r="179" spans="10:12">
      <c r="J179" t="s">
        <v>545</v>
      </c>
      <c r="K179" t="s">
        <v>248</v>
      </c>
      <c r="L179" t="str">
        <f>VLOOKUP(K179,RESUMEN!B:B,1,0)</f>
        <v>ROC FACIAL ANTIEDAD</v>
      </c>
    </row>
    <row r="180" spans="10:12">
      <c r="J180" t="s">
        <v>546</v>
      </c>
      <c r="K180" t="s">
        <v>248</v>
      </c>
      <c r="L180" t="str">
        <f>VLOOKUP(K180,RESUMEN!B:B,1,0)</f>
        <v>ROC FACIAL ANTIEDAD</v>
      </c>
    </row>
    <row r="181" spans="10:12">
      <c r="J181" t="s">
        <v>547</v>
      </c>
      <c r="K181" t="s">
        <v>248</v>
      </c>
      <c r="L181" t="str">
        <f>VLOOKUP(K181,RESUMEN!B:B,1,0)</f>
        <v>ROC FACIAL ANTIEDAD</v>
      </c>
    </row>
    <row r="182" spans="10:12">
      <c r="J182" t="s">
        <v>548</v>
      </c>
      <c r="K182" t="s">
        <v>248</v>
      </c>
      <c r="L182" t="str">
        <f>VLOOKUP(K182,RESUMEN!B:B,1,0)</f>
        <v>ROC FACIAL ANTIEDAD</v>
      </c>
    </row>
    <row r="183" spans="10:12">
      <c r="J183" t="s">
        <v>549</v>
      </c>
      <c r="K183" t="s">
        <v>48</v>
      </c>
      <c r="L183" t="str">
        <f>VLOOKUP(K183,RESUMEN!B:B,1,0)</f>
        <v>ROC SUN CARE</v>
      </c>
    </row>
    <row r="184" spans="10:12">
      <c r="J184" t="s">
        <v>550</v>
      </c>
      <c r="K184" t="s">
        <v>48</v>
      </c>
      <c r="L184" t="str">
        <f>VLOOKUP(K184,RESUMEN!B:B,1,0)</f>
        <v>ROC SUN CARE</v>
      </c>
    </row>
    <row r="185" spans="10:12">
      <c r="J185" t="s">
        <v>551</v>
      </c>
      <c r="K185" t="s">
        <v>48</v>
      </c>
      <c r="L185" t="str">
        <f>VLOOKUP(K185,RESUMEN!B:B,1,0)</f>
        <v>ROC SUN CARE</v>
      </c>
    </row>
    <row r="186" spans="10:12">
      <c r="J186" t="s">
        <v>552</v>
      </c>
      <c r="K186" t="s">
        <v>48</v>
      </c>
      <c r="L186" t="str">
        <f>VLOOKUP(K186,RESUMEN!B:B,1,0)</f>
        <v>ROC SUN CARE</v>
      </c>
    </row>
    <row r="187" spans="10:12">
      <c r="J187" t="s">
        <v>553</v>
      </c>
      <c r="K187" t="s">
        <v>48</v>
      </c>
      <c r="L187" t="str">
        <f>VLOOKUP(K187,RESUMEN!B:B,1,0)</f>
        <v>ROC SUN CARE</v>
      </c>
    </row>
    <row r="188" spans="10:12">
      <c r="J188" t="s">
        <v>554</v>
      </c>
      <c r="K188" t="s">
        <v>48</v>
      </c>
      <c r="L188" t="str">
        <f>VLOOKUP(K188,RESUMEN!B:B,1,0)</f>
        <v>ROC SUN CARE</v>
      </c>
    </row>
    <row r="189" spans="10:12">
      <c r="J189" t="s">
        <v>780</v>
      </c>
      <c r="K189" t="s">
        <v>18</v>
      </c>
      <c r="L189" t="str">
        <f>VLOOKUP(K189,RESUMEN!B:B,1,0)</f>
        <v>J's Shower Gel</v>
      </c>
    </row>
    <row r="190" spans="10:12">
      <c r="J190" t="s">
        <v>781</v>
      </c>
      <c r="K190" t="s">
        <v>362</v>
      </c>
      <c r="L190" t="str">
        <f>VLOOKUP(K190,RESUMEN!B:B,1,0)</f>
        <v>J's Baby OTC</v>
      </c>
    </row>
    <row r="191" spans="10:12">
      <c r="J191" t="s">
        <v>782</v>
      </c>
      <c r="K191" t="s">
        <v>112</v>
      </c>
      <c r="L191" t="str">
        <f>VLOOKUP(K191,RESUMEN!B:B,1,0)</f>
        <v>Piz Buin Sun Mass</v>
      </c>
    </row>
    <row r="192" spans="10:12">
      <c r="J192" t="s">
        <v>846</v>
      </c>
      <c r="K192" t="s">
        <v>76</v>
      </c>
      <c r="L192" t="str">
        <f>VLOOKUP(K192,RESUMEN!B:B,1,0)</f>
        <v xml:space="preserve">FACIAL </v>
      </c>
    </row>
    <row r="193" spans="10:12">
      <c r="J193" t="s">
        <v>847</v>
      </c>
      <c r="K193" s="11" t="s">
        <v>18</v>
      </c>
      <c r="L193" t="str">
        <f>VLOOKUP(K193,RESUMEN!B:B,1,0)</f>
        <v>J's Shower Gel</v>
      </c>
    </row>
  </sheetData>
  <autoFilter ref="A1:L31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281"/>
  <sheetViews>
    <sheetView workbookViewId="0">
      <pane ySplit="1" topLeftCell="A249" activePane="bottomLeft" state="frozen"/>
      <selection activeCell="J194" sqref="J194"/>
      <selection pane="bottomLeft" activeCell="J194" sqref="J194"/>
    </sheetView>
  </sheetViews>
  <sheetFormatPr baseColWidth="10" defaultRowHeight="12.75"/>
  <cols>
    <col min="7" max="7" width="39.125" bestFit="1" customWidth="1"/>
    <col min="8" max="8" width="24" bestFit="1" customWidth="1"/>
  </cols>
  <sheetData>
    <row r="1" spans="1:8">
      <c r="A1" s="4" t="s">
        <v>100</v>
      </c>
      <c r="B1" s="4" t="s">
        <v>102</v>
      </c>
      <c r="D1" s="4" t="s">
        <v>479</v>
      </c>
      <c r="E1" s="4" t="s">
        <v>480</v>
      </c>
      <c r="G1" s="4" t="s">
        <v>495</v>
      </c>
      <c r="H1" s="4" t="s">
        <v>833</v>
      </c>
    </row>
    <row r="2" spans="1:8">
      <c r="A2" s="8" t="s">
        <v>115</v>
      </c>
      <c r="B2" s="1" t="s">
        <v>116</v>
      </c>
      <c r="D2" t="str">
        <f>A8</f>
        <v>007.2016</v>
      </c>
      <c r="E2" t="str">
        <f>A20</f>
        <v>007.2015</v>
      </c>
      <c r="G2" t="s">
        <v>409</v>
      </c>
      <c r="H2" t="s">
        <v>785</v>
      </c>
    </row>
    <row r="3" spans="1:8">
      <c r="A3" s="8" t="s">
        <v>117</v>
      </c>
      <c r="B3" s="1" t="s">
        <v>116</v>
      </c>
      <c r="G3" t="s">
        <v>410</v>
      </c>
      <c r="H3" t="s">
        <v>785</v>
      </c>
    </row>
    <row r="4" spans="1:8">
      <c r="A4" s="8" t="s">
        <v>118</v>
      </c>
      <c r="B4" s="1" t="s">
        <v>116</v>
      </c>
      <c r="G4" t="s">
        <v>411</v>
      </c>
      <c r="H4" t="s">
        <v>785</v>
      </c>
    </row>
    <row r="5" spans="1:8">
      <c r="A5" s="8" t="s">
        <v>119</v>
      </c>
      <c r="B5" s="1" t="s">
        <v>116</v>
      </c>
      <c r="G5" t="s">
        <v>412</v>
      </c>
      <c r="H5" t="s">
        <v>785</v>
      </c>
    </row>
    <row r="6" spans="1:8">
      <c r="A6" s="8" t="s">
        <v>120</v>
      </c>
      <c r="B6" s="1" t="s">
        <v>116</v>
      </c>
      <c r="G6" t="s">
        <v>643</v>
      </c>
      <c r="H6" t="s">
        <v>785</v>
      </c>
    </row>
    <row r="7" spans="1:8">
      <c r="A7" s="8" t="s">
        <v>121</v>
      </c>
      <c r="B7" s="1" t="s">
        <v>116</v>
      </c>
      <c r="G7" t="s">
        <v>644</v>
      </c>
      <c r="H7" t="s">
        <v>785</v>
      </c>
    </row>
    <row r="8" spans="1:8">
      <c r="A8" s="8" t="s">
        <v>122</v>
      </c>
      <c r="B8" s="1" t="s">
        <v>116</v>
      </c>
      <c r="G8" t="s">
        <v>413</v>
      </c>
      <c r="H8" t="s">
        <v>55</v>
      </c>
    </row>
    <row r="9" spans="1:8">
      <c r="A9" s="8" t="s">
        <v>123</v>
      </c>
      <c r="B9" s="1"/>
      <c r="G9" t="s">
        <v>414</v>
      </c>
      <c r="H9" t="s">
        <v>55</v>
      </c>
    </row>
    <row r="10" spans="1:8">
      <c r="A10" s="8" t="s">
        <v>124</v>
      </c>
      <c r="B10" s="1"/>
      <c r="G10" t="s">
        <v>415</v>
      </c>
      <c r="H10" t="s">
        <v>786</v>
      </c>
    </row>
    <row r="11" spans="1:8">
      <c r="A11" s="8" t="s">
        <v>125</v>
      </c>
      <c r="B11" s="1"/>
      <c r="G11" t="s">
        <v>645</v>
      </c>
      <c r="H11" t="s">
        <v>786</v>
      </c>
    </row>
    <row r="12" spans="1:8">
      <c r="A12" s="8" t="s">
        <v>126</v>
      </c>
      <c r="B12" s="1"/>
      <c r="G12" t="s">
        <v>416</v>
      </c>
      <c r="H12" t="s">
        <v>786</v>
      </c>
    </row>
    <row r="13" spans="1:8">
      <c r="A13" s="8" t="s">
        <v>127</v>
      </c>
      <c r="B13" s="1"/>
      <c r="G13" t="s">
        <v>417</v>
      </c>
      <c r="H13" t="s">
        <v>786</v>
      </c>
    </row>
    <row r="14" spans="1:8">
      <c r="A14" s="1" t="s">
        <v>95</v>
      </c>
      <c r="B14" s="1" t="s">
        <v>103</v>
      </c>
      <c r="G14" t="s">
        <v>558</v>
      </c>
      <c r="H14" t="s">
        <v>787</v>
      </c>
    </row>
    <row r="15" spans="1:8">
      <c r="A15" s="1" t="s">
        <v>96</v>
      </c>
      <c r="B15" s="1" t="s">
        <v>103</v>
      </c>
      <c r="G15" t="s">
        <v>559</v>
      </c>
      <c r="H15" t="s">
        <v>787</v>
      </c>
    </row>
    <row r="16" spans="1:8">
      <c r="A16" s="1" t="s">
        <v>97</v>
      </c>
      <c r="B16" s="1" t="s">
        <v>103</v>
      </c>
      <c r="G16" t="s">
        <v>382</v>
      </c>
      <c r="H16" t="s">
        <v>787</v>
      </c>
    </row>
    <row r="17" spans="1:8">
      <c r="A17" s="1" t="s">
        <v>101</v>
      </c>
      <c r="B17" s="1" t="s">
        <v>103</v>
      </c>
      <c r="G17" t="s">
        <v>560</v>
      </c>
      <c r="H17" t="s">
        <v>788</v>
      </c>
    </row>
    <row r="18" spans="1:8">
      <c r="A18" t="s">
        <v>104</v>
      </c>
      <c r="B18" s="1" t="s">
        <v>103</v>
      </c>
      <c r="G18" t="s">
        <v>561</v>
      </c>
      <c r="H18" t="s">
        <v>788</v>
      </c>
    </row>
    <row r="19" spans="1:8">
      <c r="A19" t="s">
        <v>105</v>
      </c>
      <c r="B19" s="1" t="s">
        <v>103</v>
      </c>
      <c r="G19" t="s">
        <v>562</v>
      </c>
      <c r="H19" t="s">
        <v>788</v>
      </c>
    </row>
    <row r="20" spans="1:8">
      <c r="A20" t="s">
        <v>106</v>
      </c>
      <c r="B20" s="1" t="s">
        <v>103</v>
      </c>
      <c r="G20" t="s">
        <v>418</v>
      </c>
      <c r="H20" t="s">
        <v>789</v>
      </c>
    </row>
    <row r="21" spans="1:8">
      <c r="A21" t="s">
        <v>108</v>
      </c>
      <c r="B21" s="1"/>
      <c r="G21" t="s">
        <v>646</v>
      </c>
      <c r="H21" t="s">
        <v>790</v>
      </c>
    </row>
    <row r="22" spans="1:8">
      <c r="A22" t="s">
        <v>109</v>
      </c>
      <c r="B22" s="1"/>
      <c r="G22" t="s">
        <v>647</v>
      </c>
      <c r="H22" t="s">
        <v>790</v>
      </c>
    </row>
    <row r="23" spans="1:8">
      <c r="A23" t="s">
        <v>110</v>
      </c>
      <c r="B23" s="1"/>
      <c r="G23" t="s">
        <v>648</v>
      </c>
      <c r="H23" t="s">
        <v>790</v>
      </c>
    </row>
    <row r="24" spans="1:8">
      <c r="A24" t="s">
        <v>111</v>
      </c>
      <c r="B24" s="1"/>
      <c r="G24" t="s">
        <v>649</v>
      </c>
      <c r="H24" t="s">
        <v>790</v>
      </c>
    </row>
    <row r="25" spans="1:8">
      <c r="A25" t="s">
        <v>114</v>
      </c>
      <c r="B25" s="1"/>
      <c r="G25" t="s">
        <v>650</v>
      </c>
      <c r="H25" t="s">
        <v>790</v>
      </c>
    </row>
    <row r="26" spans="1:8">
      <c r="A26" s="8" t="s">
        <v>482</v>
      </c>
      <c r="G26" t="s">
        <v>651</v>
      </c>
      <c r="H26" t="s">
        <v>790</v>
      </c>
    </row>
    <row r="27" spans="1:8">
      <c r="A27" s="8" t="s">
        <v>483</v>
      </c>
      <c r="G27" t="s">
        <v>652</v>
      </c>
      <c r="H27" t="s">
        <v>790</v>
      </c>
    </row>
    <row r="28" spans="1:8">
      <c r="A28" s="8" t="s">
        <v>484</v>
      </c>
      <c r="G28" t="s">
        <v>653</v>
      </c>
      <c r="H28" t="s">
        <v>791</v>
      </c>
    </row>
    <row r="29" spans="1:8">
      <c r="A29" s="8" t="s">
        <v>485</v>
      </c>
      <c r="G29" t="s">
        <v>654</v>
      </c>
      <c r="H29" t="s">
        <v>791</v>
      </c>
    </row>
    <row r="30" spans="1:8">
      <c r="A30" s="8" t="s">
        <v>486</v>
      </c>
      <c r="G30" t="s">
        <v>655</v>
      </c>
      <c r="H30" t="s">
        <v>791</v>
      </c>
    </row>
    <row r="31" spans="1:8">
      <c r="A31" s="8" t="s">
        <v>487</v>
      </c>
      <c r="G31" t="s">
        <v>656</v>
      </c>
      <c r="H31" t="s">
        <v>791</v>
      </c>
    </row>
    <row r="32" spans="1:8">
      <c r="A32" s="8" t="s">
        <v>488</v>
      </c>
      <c r="G32" t="s">
        <v>421</v>
      </c>
      <c r="H32" t="s">
        <v>789</v>
      </c>
    </row>
    <row r="33" spans="1:8">
      <c r="A33" s="8" t="s">
        <v>489</v>
      </c>
      <c r="G33" t="s">
        <v>422</v>
      </c>
      <c r="H33" t="s">
        <v>792</v>
      </c>
    </row>
    <row r="34" spans="1:8">
      <c r="A34" s="8" t="s">
        <v>490</v>
      </c>
      <c r="G34" t="s">
        <v>657</v>
      </c>
      <c r="H34" t="s">
        <v>792</v>
      </c>
    </row>
    <row r="35" spans="1:8">
      <c r="A35" s="8" t="s">
        <v>491</v>
      </c>
      <c r="G35" t="s">
        <v>658</v>
      </c>
      <c r="H35" t="s">
        <v>792</v>
      </c>
    </row>
    <row r="36" spans="1:8">
      <c r="A36" s="8" t="s">
        <v>492</v>
      </c>
      <c r="G36" t="s">
        <v>659</v>
      </c>
      <c r="H36" t="s">
        <v>789</v>
      </c>
    </row>
    <row r="37" spans="1:8">
      <c r="A37" s="8" t="s">
        <v>493</v>
      </c>
      <c r="G37" t="s">
        <v>660</v>
      </c>
      <c r="H37" t="s">
        <v>789</v>
      </c>
    </row>
    <row r="38" spans="1:8">
      <c r="G38" t="s">
        <v>661</v>
      </c>
      <c r="H38" t="s">
        <v>521</v>
      </c>
    </row>
    <row r="39" spans="1:8">
      <c r="G39" t="s">
        <v>662</v>
      </c>
      <c r="H39" t="s">
        <v>522</v>
      </c>
    </row>
    <row r="40" spans="1:8">
      <c r="G40" t="s">
        <v>663</v>
      </c>
      <c r="H40" t="s">
        <v>789</v>
      </c>
    </row>
    <row r="41" spans="1:8">
      <c r="G41" t="s">
        <v>163</v>
      </c>
      <c r="H41" t="s">
        <v>83</v>
      </c>
    </row>
    <row r="42" spans="1:8">
      <c r="G42" t="s">
        <v>166</v>
      </c>
      <c r="H42" t="s">
        <v>793</v>
      </c>
    </row>
    <row r="43" spans="1:8">
      <c r="G43" t="s">
        <v>424</v>
      </c>
      <c r="H43" t="s">
        <v>39</v>
      </c>
    </row>
    <row r="44" spans="1:8">
      <c r="G44" t="s">
        <v>664</v>
      </c>
      <c r="H44" t="s">
        <v>39</v>
      </c>
    </row>
    <row r="45" spans="1:8">
      <c r="G45" t="s">
        <v>425</v>
      </c>
      <c r="H45" t="s">
        <v>39</v>
      </c>
    </row>
    <row r="46" spans="1:8">
      <c r="G46" t="s">
        <v>665</v>
      </c>
      <c r="H46" t="s">
        <v>39</v>
      </c>
    </row>
    <row r="47" spans="1:8">
      <c r="G47" t="s">
        <v>426</v>
      </c>
      <c r="H47" t="s">
        <v>39</v>
      </c>
    </row>
    <row r="48" spans="1:8">
      <c r="G48" t="s">
        <v>427</v>
      </c>
      <c r="H48" t="s">
        <v>39</v>
      </c>
    </row>
    <row r="49" spans="7:8">
      <c r="G49" t="s">
        <v>428</v>
      </c>
      <c r="H49" t="s">
        <v>39</v>
      </c>
    </row>
    <row r="50" spans="7:8">
      <c r="G50" t="s">
        <v>429</v>
      </c>
      <c r="H50" t="s">
        <v>39</v>
      </c>
    </row>
    <row r="51" spans="7:8">
      <c r="G51" t="s">
        <v>666</v>
      </c>
      <c r="H51" t="s">
        <v>39</v>
      </c>
    </row>
    <row r="52" spans="7:8">
      <c r="G52" t="s">
        <v>172</v>
      </c>
      <c r="H52" t="s">
        <v>77</v>
      </c>
    </row>
    <row r="53" spans="7:8">
      <c r="G53" t="s">
        <v>667</v>
      </c>
      <c r="H53" t="s">
        <v>77</v>
      </c>
    </row>
    <row r="54" spans="7:8">
      <c r="G54" t="s">
        <v>175</v>
      </c>
      <c r="H54" t="s">
        <v>80</v>
      </c>
    </row>
    <row r="55" spans="7:8">
      <c r="G55" t="s">
        <v>668</v>
      </c>
      <c r="H55" t="s">
        <v>80</v>
      </c>
    </row>
    <row r="56" spans="7:8">
      <c r="G56" t="s">
        <v>669</v>
      </c>
      <c r="H56" t="s">
        <v>34</v>
      </c>
    </row>
    <row r="57" spans="7:8">
      <c r="G57" t="s">
        <v>670</v>
      </c>
      <c r="H57" t="s">
        <v>34</v>
      </c>
    </row>
    <row r="58" spans="7:8">
      <c r="G58" t="s">
        <v>671</v>
      </c>
      <c r="H58" t="s">
        <v>34</v>
      </c>
    </row>
    <row r="59" spans="7:8">
      <c r="G59" t="s">
        <v>672</v>
      </c>
      <c r="H59" t="s">
        <v>34</v>
      </c>
    </row>
    <row r="60" spans="7:8">
      <c r="G60" t="s">
        <v>673</v>
      </c>
      <c r="H60" t="s">
        <v>34</v>
      </c>
    </row>
    <row r="61" spans="7:8">
      <c r="G61" t="s">
        <v>674</v>
      </c>
      <c r="H61" t="s">
        <v>72</v>
      </c>
    </row>
    <row r="62" spans="7:8">
      <c r="G62" t="s">
        <v>675</v>
      </c>
      <c r="H62" t="s">
        <v>72</v>
      </c>
    </row>
    <row r="63" spans="7:8">
      <c r="G63" t="s">
        <v>676</v>
      </c>
      <c r="H63" t="s">
        <v>72</v>
      </c>
    </row>
    <row r="64" spans="7:8">
      <c r="G64" t="s">
        <v>677</v>
      </c>
      <c r="H64" t="s">
        <v>794</v>
      </c>
    </row>
    <row r="65" spans="7:8">
      <c r="G65" t="s">
        <v>678</v>
      </c>
      <c r="H65" t="s">
        <v>794</v>
      </c>
    </row>
    <row r="66" spans="7:8">
      <c r="G66" t="s">
        <v>679</v>
      </c>
      <c r="H66" t="s">
        <v>794</v>
      </c>
    </row>
    <row r="67" spans="7:8">
      <c r="G67" t="s">
        <v>680</v>
      </c>
      <c r="H67" t="s">
        <v>794</v>
      </c>
    </row>
    <row r="68" spans="7:8">
      <c r="G68" t="s">
        <v>681</v>
      </c>
      <c r="H68" t="s">
        <v>794</v>
      </c>
    </row>
    <row r="69" spans="7:8">
      <c r="G69" t="s">
        <v>682</v>
      </c>
      <c r="H69" t="s">
        <v>794</v>
      </c>
    </row>
    <row r="70" spans="7:8">
      <c r="G70" t="s">
        <v>683</v>
      </c>
      <c r="H70" t="s">
        <v>794</v>
      </c>
    </row>
    <row r="71" spans="7:8">
      <c r="G71" t="s">
        <v>684</v>
      </c>
      <c r="H71" t="s">
        <v>794</v>
      </c>
    </row>
    <row r="72" spans="7:8">
      <c r="G72" t="s">
        <v>685</v>
      </c>
      <c r="H72" t="s">
        <v>794</v>
      </c>
    </row>
    <row r="73" spans="7:8">
      <c r="G73" t="s">
        <v>686</v>
      </c>
      <c r="H73" t="s">
        <v>794</v>
      </c>
    </row>
    <row r="74" spans="7:8">
      <c r="G74" t="s">
        <v>687</v>
      </c>
      <c r="H74" t="s">
        <v>794</v>
      </c>
    </row>
    <row r="75" spans="7:8">
      <c r="G75" t="s">
        <v>433</v>
      </c>
      <c r="H75" t="s">
        <v>794</v>
      </c>
    </row>
    <row r="76" spans="7:8">
      <c r="G76" t="s">
        <v>383</v>
      </c>
      <c r="H76" t="s">
        <v>795</v>
      </c>
    </row>
    <row r="77" spans="7:8">
      <c r="G77" t="s">
        <v>563</v>
      </c>
      <c r="H77" t="s">
        <v>563</v>
      </c>
    </row>
    <row r="78" spans="7:8">
      <c r="G78" t="s">
        <v>564</v>
      </c>
      <c r="H78" t="s">
        <v>796</v>
      </c>
    </row>
    <row r="79" spans="7:8">
      <c r="G79" t="s">
        <v>565</v>
      </c>
      <c r="H79" t="s">
        <v>796</v>
      </c>
    </row>
    <row r="80" spans="7:8">
      <c r="G80" t="s">
        <v>566</v>
      </c>
      <c r="H80" t="s">
        <v>796</v>
      </c>
    </row>
    <row r="81" spans="7:8">
      <c r="G81" t="s">
        <v>567</v>
      </c>
      <c r="H81" t="s">
        <v>796</v>
      </c>
    </row>
    <row r="82" spans="7:8">
      <c r="G82" t="s">
        <v>568</v>
      </c>
      <c r="H82" t="s">
        <v>797</v>
      </c>
    </row>
    <row r="83" spans="7:8">
      <c r="G83" t="s">
        <v>569</v>
      </c>
      <c r="H83" t="s">
        <v>797</v>
      </c>
    </row>
    <row r="84" spans="7:8">
      <c r="G84" t="s">
        <v>570</v>
      </c>
      <c r="H84" t="s">
        <v>797</v>
      </c>
    </row>
    <row r="85" spans="7:8">
      <c r="G85" t="s">
        <v>571</v>
      </c>
      <c r="H85" t="s">
        <v>797</v>
      </c>
    </row>
    <row r="86" spans="7:8">
      <c r="G86" t="s">
        <v>572</v>
      </c>
      <c r="H86" t="s">
        <v>798</v>
      </c>
    </row>
    <row r="87" spans="7:8">
      <c r="G87" t="s">
        <v>388</v>
      </c>
      <c r="H87" t="s">
        <v>799</v>
      </c>
    </row>
    <row r="88" spans="7:8">
      <c r="G88" t="s">
        <v>573</v>
      </c>
      <c r="H88" t="s">
        <v>800</v>
      </c>
    </row>
    <row r="89" spans="7:8">
      <c r="G89" t="s">
        <v>574</v>
      </c>
      <c r="H89" t="s">
        <v>800</v>
      </c>
    </row>
    <row r="90" spans="7:8">
      <c r="G90" t="s">
        <v>575</v>
      </c>
      <c r="H90" t="s">
        <v>800</v>
      </c>
    </row>
    <row r="91" spans="7:8">
      <c r="G91" t="s">
        <v>576</v>
      </c>
      <c r="H91" t="s">
        <v>800</v>
      </c>
    </row>
    <row r="92" spans="7:8">
      <c r="G92" t="s">
        <v>577</v>
      </c>
      <c r="H92" t="s">
        <v>800</v>
      </c>
    </row>
    <row r="93" spans="7:8">
      <c r="G93" t="s">
        <v>578</v>
      </c>
      <c r="H93" t="s">
        <v>800</v>
      </c>
    </row>
    <row r="94" spans="7:8">
      <c r="G94" t="s">
        <v>579</v>
      </c>
      <c r="H94" t="s">
        <v>800</v>
      </c>
    </row>
    <row r="95" spans="7:8">
      <c r="G95" t="s">
        <v>580</v>
      </c>
      <c r="H95" t="s">
        <v>800</v>
      </c>
    </row>
    <row r="96" spans="7:8">
      <c r="G96" t="s">
        <v>581</v>
      </c>
      <c r="H96" t="s">
        <v>800</v>
      </c>
    </row>
    <row r="97" spans="7:8">
      <c r="G97" t="s">
        <v>390</v>
      </c>
      <c r="H97" t="s">
        <v>801</v>
      </c>
    </row>
    <row r="98" spans="7:8">
      <c r="G98" t="s">
        <v>582</v>
      </c>
      <c r="H98" t="s">
        <v>801</v>
      </c>
    </row>
    <row r="99" spans="7:8">
      <c r="G99" t="s">
        <v>391</v>
      </c>
      <c r="H99" t="s">
        <v>10</v>
      </c>
    </row>
    <row r="100" spans="7:8">
      <c r="G100" t="s">
        <v>583</v>
      </c>
      <c r="H100" t="s">
        <v>802</v>
      </c>
    </row>
    <row r="101" spans="7:8">
      <c r="G101" t="s">
        <v>392</v>
      </c>
      <c r="H101" t="s">
        <v>802</v>
      </c>
    </row>
    <row r="102" spans="7:8">
      <c r="G102" t="s">
        <v>584</v>
      </c>
      <c r="H102" t="s">
        <v>15</v>
      </c>
    </row>
    <row r="103" spans="7:8">
      <c r="G103" t="s">
        <v>585</v>
      </c>
      <c r="H103" t="s">
        <v>82</v>
      </c>
    </row>
    <row r="104" spans="7:8">
      <c r="G104" t="s">
        <v>586</v>
      </c>
      <c r="H104" t="s">
        <v>803</v>
      </c>
    </row>
    <row r="105" spans="7:8">
      <c r="G105" t="s">
        <v>587</v>
      </c>
      <c r="H105" t="s">
        <v>803</v>
      </c>
    </row>
    <row r="106" spans="7:8">
      <c r="G106" t="s">
        <v>588</v>
      </c>
      <c r="H106" t="s">
        <v>803</v>
      </c>
    </row>
    <row r="107" spans="7:8">
      <c r="G107" t="s">
        <v>589</v>
      </c>
      <c r="H107" t="s">
        <v>803</v>
      </c>
    </row>
    <row r="108" spans="7:8">
      <c r="G108" t="s">
        <v>590</v>
      </c>
      <c r="H108" t="s">
        <v>803</v>
      </c>
    </row>
    <row r="109" spans="7:8">
      <c r="G109" t="s">
        <v>591</v>
      </c>
      <c r="H109" t="s">
        <v>798</v>
      </c>
    </row>
    <row r="110" spans="7:8">
      <c r="G110" t="s">
        <v>396</v>
      </c>
      <c r="H110" t="s">
        <v>798</v>
      </c>
    </row>
    <row r="111" spans="7:8">
      <c r="G111" t="s">
        <v>592</v>
      </c>
      <c r="H111" t="s">
        <v>798</v>
      </c>
    </row>
    <row r="112" spans="7:8">
      <c r="G112" t="s">
        <v>593</v>
      </c>
      <c r="H112" t="s">
        <v>804</v>
      </c>
    </row>
    <row r="113" spans="7:8">
      <c r="G113" t="s">
        <v>594</v>
      </c>
      <c r="H113" t="s">
        <v>804</v>
      </c>
    </row>
    <row r="114" spans="7:8">
      <c r="G114" t="s">
        <v>595</v>
      </c>
      <c r="H114" t="s">
        <v>804</v>
      </c>
    </row>
    <row r="115" spans="7:8">
      <c r="G115" t="s">
        <v>596</v>
      </c>
      <c r="H115" t="s">
        <v>805</v>
      </c>
    </row>
    <row r="116" spans="7:8">
      <c r="G116" t="s">
        <v>597</v>
      </c>
      <c r="H116" t="s">
        <v>805</v>
      </c>
    </row>
    <row r="117" spans="7:8">
      <c r="G117" t="s">
        <v>598</v>
      </c>
      <c r="H117" t="s">
        <v>805</v>
      </c>
    </row>
    <row r="118" spans="7:8">
      <c r="G118" t="s">
        <v>599</v>
      </c>
      <c r="H118" t="s">
        <v>16</v>
      </c>
    </row>
    <row r="119" spans="7:8">
      <c r="G119" t="s">
        <v>600</v>
      </c>
      <c r="H119" t="s">
        <v>16</v>
      </c>
    </row>
    <row r="120" spans="7:8">
      <c r="G120" t="s">
        <v>601</v>
      </c>
      <c r="H120" t="s">
        <v>9</v>
      </c>
    </row>
    <row r="121" spans="7:8">
      <c r="G121" t="s">
        <v>602</v>
      </c>
      <c r="H121" t="s">
        <v>12</v>
      </c>
    </row>
    <row r="122" spans="7:8">
      <c r="G122" t="s">
        <v>434</v>
      </c>
      <c r="H122" t="s">
        <v>58</v>
      </c>
    </row>
    <row r="123" spans="7:8">
      <c r="G123" t="s">
        <v>688</v>
      </c>
      <c r="H123" t="s">
        <v>58</v>
      </c>
    </row>
    <row r="124" spans="7:8">
      <c r="G124" t="s">
        <v>603</v>
      </c>
      <c r="H124" t="s">
        <v>806</v>
      </c>
    </row>
    <row r="125" spans="7:8">
      <c r="G125" t="s">
        <v>399</v>
      </c>
      <c r="H125" t="s">
        <v>806</v>
      </c>
    </row>
    <row r="126" spans="7:8">
      <c r="G126" t="s">
        <v>604</v>
      </c>
      <c r="H126" t="s">
        <v>806</v>
      </c>
    </row>
    <row r="127" spans="7:8">
      <c r="G127" t="s">
        <v>605</v>
      </c>
      <c r="H127" t="s">
        <v>807</v>
      </c>
    </row>
    <row r="128" spans="7:8">
      <c r="G128" t="s">
        <v>606</v>
      </c>
      <c r="H128" t="s">
        <v>808</v>
      </c>
    </row>
    <row r="129" spans="7:8">
      <c r="G129" t="s">
        <v>607</v>
      </c>
      <c r="H129" t="s">
        <v>807</v>
      </c>
    </row>
    <row r="130" spans="7:8">
      <c r="G130" t="s">
        <v>608</v>
      </c>
      <c r="H130" t="s">
        <v>808</v>
      </c>
    </row>
    <row r="131" spans="7:8">
      <c r="G131" t="s">
        <v>401</v>
      </c>
      <c r="H131" t="s">
        <v>806</v>
      </c>
    </row>
    <row r="132" spans="7:8">
      <c r="G132" t="s">
        <v>609</v>
      </c>
      <c r="H132" t="s">
        <v>809</v>
      </c>
    </row>
    <row r="133" spans="7:8">
      <c r="G133" t="s">
        <v>610</v>
      </c>
      <c r="H133" t="s">
        <v>810</v>
      </c>
    </row>
    <row r="134" spans="7:8">
      <c r="G134" t="s">
        <v>611</v>
      </c>
      <c r="H134" t="s">
        <v>810</v>
      </c>
    </row>
    <row r="135" spans="7:8">
      <c r="G135" t="s">
        <v>612</v>
      </c>
      <c r="H135" t="s">
        <v>23</v>
      </c>
    </row>
    <row r="136" spans="7:8">
      <c r="G136" t="s">
        <v>613</v>
      </c>
      <c r="H136" t="s">
        <v>23</v>
      </c>
    </row>
    <row r="137" spans="7:8">
      <c r="G137" t="s">
        <v>614</v>
      </c>
      <c r="H137" t="s">
        <v>23</v>
      </c>
    </row>
    <row r="138" spans="7:8">
      <c r="G138" t="s">
        <v>615</v>
      </c>
      <c r="H138" t="s">
        <v>23</v>
      </c>
    </row>
    <row r="139" spans="7:8">
      <c r="G139" t="s">
        <v>616</v>
      </c>
      <c r="H139" t="s">
        <v>23</v>
      </c>
    </row>
    <row r="140" spans="7:8">
      <c r="G140" t="s">
        <v>617</v>
      </c>
      <c r="H140" t="s">
        <v>23</v>
      </c>
    </row>
    <row r="141" spans="7:8">
      <c r="G141" t="s">
        <v>618</v>
      </c>
      <c r="H141" t="s">
        <v>23</v>
      </c>
    </row>
    <row r="142" spans="7:8">
      <c r="G142" t="s">
        <v>619</v>
      </c>
      <c r="H142" t="s">
        <v>23</v>
      </c>
    </row>
    <row r="143" spans="7:8">
      <c r="G143" t="s">
        <v>620</v>
      </c>
      <c r="H143" t="s">
        <v>23</v>
      </c>
    </row>
    <row r="144" spans="7:8">
      <c r="G144" t="s">
        <v>621</v>
      </c>
      <c r="H144" t="s">
        <v>23</v>
      </c>
    </row>
    <row r="145" spans="7:8">
      <c r="G145" t="s">
        <v>622</v>
      </c>
      <c r="H145" t="s">
        <v>23</v>
      </c>
    </row>
    <row r="146" spans="7:8">
      <c r="G146" t="s">
        <v>623</v>
      </c>
      <c r="H146" t="s">
        <v>23</v>
      </c>
    </row>
    <row r="147" spans="7:8">
      <c r="G147" t="s">
        <v>624</v>
      </c>
      <c r="H147" t="s">
        <v>23</v>
      </c>
    </row>
    <row r="148" spans="7:8">
      <c r="G148" t="s">
        <v>625</v>
      </c>
      <c r="H148" t="s">
        <v>23</v>
      </c>
    </row>
    <row r="149" spans="7:8">
      <c r="G149" t="s">
        <v>626</v>
      </c>
      <c r="H149" t="s">
        <v>23</v>
      </c>
    </row>
    <row r="150" spans="7:8">
      <c r="G150" t="s">
        <v>435</v>
      </c>
      <c r="H150" t="s">
        <v>23</v>
      </c>
    </row>
    <row r="151" spans="7:8">
      <c r="G151" t="s">
        <v>436</v>
      </c>
      <c r="H151" t="s">
        <v>811</v>
      </c>
    </row>
    <row r="152" spans="7:8">
      <c r="G152" t="s">
        <v>689</v>
      </c>
      <c r="H152" t="s">
        <v>811</v>
      </c>
    </row>
    <row r="153" spans="7:8">
      <c r="G153" t="s">
        <v>690</v>
      </c>
      <c r="H153" t="s">
        <v>811</v>
      </c>
    </row>
    <row r="154" spans="7:8">
      <c r="G154" t="s">
        <v>437</v>
      </c>
      <c r="H154" t="s">
        <v>811</v>
      </c>
    </row>
    <row r="155" spans="7:8">
      <c r="G155" t="s">
        <v>691</v>
      </c>
      <c r="H155" t="s">
        <v>811</v>
      </c>
    </row>
    <row r="156" spans="7:8">
      <c r="G156" t="s">
        <v>438</v>
      </c>
      <c r="H156" t="s">
        <v>811</v>
      </c>
    </row>
    <row r="157" spans="7:8">
      <c r="G157" t="s">
        <v>692</v>
      </c>
      <c r="H157" t="s">
        <v>811</v>
      </c>
    </row>
    <row r="158" spans="7:8">
      <c r="G158" t="s">
        <v>439</v>
      </c>
      <c r="H158" t="s">
        <v>59</v>
      </c>
    </row>
    <row r="159" spans="7:8">
      <c r="G159" t="s">
        <v>693</v>
      </c>
      <c r="H159" t="s">
        <v>59</v>
      </c>
    </row>
    <row r="160" spans="7:8">
      <c r="G160" t="s">
        <v>694</v>
      </c>
      <c r="H160" t="s">
        <v>59</v>
      </c>
    </row>
    <row r="161" spans="7:8">
      <c r="G161" t="s">
        <v>695</v>
      </c>
      <c r="H161" t="s">
        <v>812</v>
      </c>
    </row>
    <row r="162" spans="7:8">
      <c r="G162" t="s">
        <v>696</v>
      </c>
      <c r="H162" t="s">
        <v>812</v>
      </c>
    </row>
    <row r="163" spans="7:8">
      <c r="G163" t="s">
        <v>697</v>
      </c>
      <c r="H163" t="s">
        <v>812</v>
      </c>
    </row>
    <row r="164" spans="7:8">
      <c r="G164" t="s">
        <v>698</v>
      </c>
      <c r="H164" t="s">
        <v>812</v>
      </c>
    </row>
    <row r="165" spans="7:8">
      <c r="G165" t="s">
        <v>699</v>
      </c>
      <c r="H165" t="s">
        <v>812</v>
      </c>
    </row>
    <row r="166" spans="7:8">
      <c r="G166" t="s">
        <v>700</v>
      </c>
      <c r="H166" t="s">
        <v>812</v>
      </c>
    </row>
    <row r="167" spans="7:8">
      <c r="G167" t="s">
        <v>701</v>
      </c>
      <c r="H167" t="s">
        <v>812</v>
      </c>
    </row>
    <row r="168" spans="7:8">
      <c r="G168" t="s">
        <v>702</v>
      </c>
      <c r="H168" t="s">
        <v>812</v>
      </c>
    </row>
    <row r="169" spans="7:8">
      <c r="G169" t="s">
        <v>703</v>
      </c>
      <c r="H169" t="s">
        <v>813</v>
      </c>
    </row>
    <row r="170" spans="7:8">
      <c r="G170" t="s">
        <v>704</v>
      </c>
      <c r="H170" t="s">
        <v>813</v>
      </c>
    </row>
    <row r="171" spans="7:8">
      <c r="G171" t="s">
        <v>705</v>
      </c>
      <c r="H171" t="s">
        <v>813</v>
      </c>
    </row>
    <row r="172" spans="7:8">
      <c r="G172" t="s">
        <v>706</v>
      </c>
      <c r="H172" t="s">
        <v>813</v>
      </c>
    </row>
    <row r="173" spans="7:8">
      <c r="G173" t="s">
        <v>707</v>
      </c>
      <c r="H173" t="s">
        <v>813</v>
      </c>
    </row>
    <row r="174" spans="7:8">
      <c r="G174" t="s">
        <v>708</v>
      </c>
      <c r="H174" t="s">
        <v>813</v>
      </c>
    </row>
    <row r="175" spans="7:8">
      <c r="G175" t="s">
        <v>709</v>
      </c>
      <c r="H175" t="s">
        <v>813</v>
      </c>
    </row>
    <row r="176" spans="7:8">
      <c r="G176" t="s">
        <v>710</v>
      </c>
      <c r="H176" t="s">
        <v>814</v>
      </c>
    </row>
    <row r="177" spans="7:8">
      <c r="G177" t="s">
        <v>711</v>
      </c>
      <c r="H177" t="s">
        <v>814</v>
      </c>
    </row>
    <row r="178" spans="7:8">
      <c r="G178" t="s">
        <v>712</v>
      </c>
      <c r="H178" t="s">
        <v>814</v>
      </c>
    </row>
    <row r="179" spans="7:8">
      <c r="G179" t="s">
        <v>713</v>
      </c>
      <c r="H179" t="s">
        <v>814</v>
      </c>
    </row>
    <row r="180" spans="7:8">
      <c r="G180" t="s">
        <v>714</v>
      </c>
      <c r="H180" t="s">
        <v>814</v>
      </c>
    </row>
    <row r="181" spans="7:8">
      <c r="G181" t="s">
        <v>715</v>
      </c>
      <c r="H181" t="s">
        <v>814</v>
      </c>
    </row>
    <row r="182" spans="7:8">
      <c r="G182" t="s">
        <v>716</v>
      </c>
      <c r="H182" t="s">
        <v>814</v>
      </c>
    </row>
    <row r="183" spans="7:8">
      <c r="G183" t="s">
        <v>717</v>
      </c>
      <c r="H183" t="s">
        <v>814</v>
      </c>
    </row>
    <row r="184" spans="7:8">
      <c r="G184" t="s">
        <v>718</v>
      </c>
      <c r="H184" t="s">
        <v>815</v>
      </c>
    </row>
    <row r="185" spans="7:8">
      <c r="G185" t="s">
        <v>719</v>
      </c>
      <c r="H185" t="s">
        <v>815</v>
      </c>
    </row>
    <row r="186" spans="7:8">
      <c r="G186" t="s">
        <v>720</v>
      </c>
      <c r="H186" t="s">
        <v>815</v>
      </c>
    </row>
    <row r="187" spans="7:8">
      <c r="G187" t="s">
        <v>721</v>
      </c>
      <c r="H187" t="s">
        <v>815</v>
      </c>
    </row>
    <row r="188" spans="7:8">
      <c r="G188" t="s">
        <v>444</v>
      </c>
      <c r="H188" t="s">
        <v>31</v>
      </c>
    </row>
    <row r="189" spans="7:8">
      <c r="G189" t="s">
        <v>722</v>
      </c>
      <c r="H189" t="s">
        <v>816</v>
      </c>
    </row>
    <row r="190" spans="7:8">
      <c r="G190" t="s">
        <v>723</v>
      </c>
      <c r="H190" t="s">
        <v>816</v>
      </c>
    </row>
    <row r="191" spans="7:8">
      <c r="G191" t="s">
        <v>724</v>
      </c>
      <c r="H191" t="s">
        <v>817</v>
      </c>
    </row>
    <row r="192" spans="7:8">
      <c r="G192" t="s">
        <v>725</v>
      </c>
      <c r="H192" t="s">
        <v>817</v>
      </c>
    </row>
    <row r="193" spans="7:8">
      <c r="G193" t="s">
        <v>726</v>
      </c>
      <c r="H193" t="s">
        <v>817</v>
      </c>
    </row>
    <row r="194" spans="7:8">
      <c r="G194" t="s">
        <v>727</v>
      </c>
      <c r="H194" t="s">
        <v>817</v>
      </c>
    </row>
    <row r="195" spans="7:8">
      <c r="G195" t="s">
        <v>728</v>
      </c>
      <c r="H195" t="s">
        <v>817</v>
      </c>
    </row>
    <row r="196" spans="7:8">
      <c r="G196" t="s">
        <v>729</v>
      </c>
      <c r="H196" t="s">
        <v>817</v>
      </c>
    </row>
    <row r="197" spans="7:8">
      <c r="G197" t="s">
        <v>447</v>
      </c>
      <c r="H197" t="s">
        <v>817</v>
      </c>
    </row>
    <row r="198" spans="7:8">
      <c r="G198" t="s">
        <v>730</v>
      </c>
      <c r="H198" t="s">
        <v>817</v>
      </c>
    </row>
    <row r="199" spans="7:8">
      <c r="G199" t="s">
        <v>448</v>
      </c>
      <c r="H199" t="s">
        <v>817</v>
      </c>
    </row>
    <row r="200" spans="7:8">
      <c r="G200" t="s">
        <v>731</v>
      </c>
      <c r="H200" t="s">
        <v>817</v>
      </c>
    </row>
    <row r="201" spans="7:8">
      <c r="G201" t="s">
        <v>449</v>
      </c>
      <c r="H201" t="s">
        <v>817</v>
      </c>
    </row>
    <row r="202" spans="7:8">
      <c r="G202" t="s">
        <v>732</v>
      </c>
      <c r="H202" t="s">
        <v>817</v>
      </c>
    </row>
    <row r="203" spans="7:8">
      <c r="G203" t="s">
        <v>627</v>
      </c>
      <c r="H203" t="s">
        <v>818</v>
      </c>
    </row>
    <row r="204" spans="7:8">
      <c r="G204" t="s">
        <v>628</v>
      </c>
      <c r="H204" t="s">
        <v>818</v>
      </c>
    </row>
    <row r="205" spans="7:8">
      <c r="G205" t="s">
        <v>629</v>
      </c>
      <c r="H205" t="s">
        <v>818</v>
      </c>
    </row>
    <row r="206" spans="7:8">
      <c r="G206" t="s">
        <v>630</v>
      </c>
      <c r="H206" t="s">
        <v>818</v>
      </c>
    </row>
    <row r="207" spans="7:8">
      <c r="G207" t="s">
        <v>631</v>
      </c>
      <c r="H207" t="s">
        <v>818</v>
      </c>
    </row>
    <row r="208" spans="7:8">
      <c r="G208" t="s">
        <v>632</v>
      </c>
      <c r="H208" t="s">
        <v>818</v>
      </c>
    </row>
    <row r="209" spans="7:8">
      <c r="G209" t="s">
        <v>733</v>
      </c>
      <c r="H209" t="s">
        <v>41</v>
      </c>
    </row>
    <row r="210" spans="7:8">
      <c r="G210" t="s">
        <v>734</v>
      </c>
      <c r="H210" t="s">
        <v>41</v>
      </c>
    </row>
    <row r="211" spans="7:8">
      <c r="G211" t="s">
        <v>735</v>
      </c>
      <c r="H211" t="s">
        <v>41</v>
      </c>
    </row>
    <row r="212" spans="7:8">
      <c r="G212" t="s">
        <v>736</v>
      </c>
      <c r="H212" t="s">
        <v>41</v>
      </c>
    </row>
    <row r="213" spans="7:8">
      <c r="G213" t="s">
        <v>737</v>
      </c>
      <c r="H213" t="s">
        <v>41</v>
      </c>
    </row>
    <row r="214" spans="7:8">
      <c r="G214" t="s">
        <v>738</v>
      </c>
      <c r="H214" t="s">
        <v>41</v>
      </c>
    </row>
    <row r="215" spans="7:8">
      <c r="G215" t="s">
        <v>739</v>
      </c>
      <c r="H215" t="s">
        <v>41</v>
      </c>
    </row>
    <row r="216" spans="7:8">
      <c r="G216" t="s">
        <v>740</v>
      </c>
      <c r="H216" t="s">
        <v>41</v>
      </c>
    </row>
    <row r="217" spans="7:8">
      <c r="G217" t="s">
        <v>452</v>
      </c>
      <c r="H217" t="s">
        <v>819</v>
      </c>
    </row>
    <row r="218" spans="7:8">
      <c r="G218" t="s">
        <v>241</v>
      </c>
      <c r="H218" t="s">
        <v>56</v>
      </c>
    </row>
    <row r="219" spans="7:8">
      <c r="G219" t="s">
        <v>245</v>
      </c>
      <c r="H219" t="s">
        <v>38</v>
      </c>
    </row>
    <row r="220" spans="7:8">
      <c r="G220" t="s">
        <v>741</v>
      </c>
      <c r="H220" t="s">
        <v>38</v>
      </c>
    </row>
    <row r="221" spans="7:8">
      <c r="G221" t="s">
        <v>406</v>
      </c>
      <c r="H221" t="s">
        <v>820</v>
      </c>
    </row>
    <row r="222" spans="7:8">
      <c r="G222" t="s">
        <v>742</v>
      </c>
      <c r="H222" t="s">
        <v>820</v>
      </c>
    </row>
    <row r="223" spans="7:8">
      <c r="G223" t="s">
        <v>743</v>
      </c>
      <c r="H223" t="s">
        <v>820</v>
      </c>
    </row>
    <row r="224" spans="7:8">
      <c r="G224" t="s">
        <v>454</v>
      </c>
      <c r="H224" t="s">
        <v>820</v>
      </c>
    </row>
    <row r="225" spans="7:8">
      <c r="G225" t="s">
        <v>633</v>
      </c>
      <c r="H225" t="s">
        <v>820</v>
      </c>
    </row>
    <row r="226" spans="7:8">
      <c r="G226" t="s">
        <v>634</v>
      </c>
      <c r="H226" t="s">
        <v>820</v>
      </c>
    </row>
    <row r="227" spans="7:8">
      <c r="G227" t="s">
        <v>744</v>
      </c>
      <c r="H227" t="s">
        <v>820</v>
      </c>
    </row>
    <row r="228" spans="7:8">
      <c r="G228" t="s">
        <v>635</v>
      </c>
      <c r="H228" t="s">
        <v>820</v>
      </c>
    </row>
    <row r="229" spans="7:8">
      <c r="G229" t="s">
        <v>636</v>
      </c>
      <c r="H229" t="s">
        <v>820</v>
      </c>
    </row>
    <row r="230" spans="7:8">
      <c r="G230" t="s">
        <v>637</v>
      </c>
      <c r="H230" t="s">
        <v>820</v>
      </c>
    </row>
    <row r="231" spans="7:8">
      <c r="G231" t="s">
        <v>638</v>
      </c>
      <c r="H231" t="s">
        <v>820</v>
      </c>
    </row>
    <row r="232" spans="7:8">
      <c r="G232" t="s">
        <v>639</v>
      </c>
      <c r="H232" t="s">
        <v>820</v>
      </c>
    </row>
    <row r="233" spans="7:8">
      <c r="G233" t="s">
        <v>640</v>
      </c>
      <c r="H233" t="s">
        <v>819</v>
      </c>
    </row>
    <row r="234" spans="7:8">
      <c r="G234" t="s">
        <v>641</v>
      </c>
      <c r="H234" t="s">
        <v>24</v>
      </c>
    </row>
    <row r="235" spans="7:8">
      <c r="G235" t="s">
        <v>642</v>
      </c>
      <c r="H235" t="s">
        <v>24</v>
      </c>
    </row>
    <row r="236" spans="7:8">
      <c r="G236" t="s">
        <v>745</v>
      </c>
      <c r="H236" t="s">
        <v>821</v>
      </c>
    </row>
    <row r="237" spans="7:8">
      <c r="G237" t="s">
        <v>746</v>
      </c>
      <c r="H237" t="s">
        <v>821</v>
      </c>
    </row>
    <row r="238" spans="7:8">
      <c r="G238" t="s">
        <v>747</v>
      </c>
      <c r="H238" t="s">
        <v>65</v>
      </c>
    </row>
    <row r="239" spans="7:8">
      <c r="G239" t="s">
        <v>748</v>
      </c>
      <c r="H239" t="s">
        <v>65</v>
      </c>
    </row>
    <row r="240" spans="7:8">
      <c r="G240" t="s">
        <v>749</v>
      </c>
      <c r="H240" t="s">
        <v>65</v>
      </c>
    </row>
    <row r="241" spans="7:8">
      <c r="G241" t="s">
        <v>750</v>
      </c>
      <c r="H241" t="s">
        <v>822</v>
      </c>
    </row>
    <row r="242" spans="7:8">
      <c r="G242" t="s">
        <v>751</v>
      </c>
      <c r="H242" t="s">
        <v>822</v>
      </c>
    </row>
    <row r="243" spans="7:8">
      <c r="G243" t="s">
        <v>752</v>
      </c>
      <c r="H243" t="s">
        <v>822</v>
      </c>
    </row>
    <row r="244" spans="7:8">
      <c r="G244" t="s">
        <v>753</v>
      </c>
      <c r="H244" t="s">
        <v>822</v>
      </c>
    </row>
    <row r="245" spans="7:8">
      <c r="G245" t="s">
        <v>754</v>
      </c>
      <c r="H245" t="s">
        <v>823</v>
      </c>
    </row>
    <row r="246" spans="7:8">
      <c r="G246" t="s">
        <v>755</v>
      </c>
      <c r="H246" t="s">
        <v>823</v>
      </c>
    </row>
    <row r="247" spans="7:8">
      <c r="G247" t="s">
        <v>756</v>
      </c>
      <c r="H247" t="s">
        <v>823</v>
      </c>
    </row>
    <row r="248" spans="7:8">
      <c r="G248" t="s">
        <v>523</v>
      </c>
      <c r="H248" t="s">
        <v>824</v>
      </c>
    </row>
    <row r="249" spans="7:8">
      <c r="G249" t="s">
        <v>757</v>
      </c>
      <c r="H249" t="s">
        <v>825</v>
      </c>
    </row>
    <row r="250" spans="7:8">
      <c r="G250" t="s">
        <v>758</v>
      </c>
      <c r="H250" t="s">
        <v>825</v>
      </c>
    </row>
    <row r="251" spans="7:8">
      <c r="G251" t="s">
        <v>759</v>
      </c>
      <c r="H251" t="s">
        <v>825</v>
      </c>
    </row>
    <row r="252" spans="7:8">
      <c r="G252" t="s">
        <v>760</v>
      </c>
      <c r="H252" t="s">
        <v>825</v>
      </c>
    </row>
    <row r="253" spans="7:8">
      <c r="G253" t="s">
        <v>761</v>
      </c>
      <c r="H253" t="s">
        <v>825</v>
      </c>
    </row>
    <row r="254" spans="7:8">
      <c r="G254" t="s">
        <v>762</v>
      </c>
      <c r="H254" t="s">
        <v>825</v>
      </c>
    </row>
    <row r="255" spans="7:8">
      <c r="G255" t="s">
        <v>763</v>
      </c>
      <c r="H255" t="s">
        <v>826</v>
      </c>
    </row>
    <row r="256" spans="7:8">
      <c r="G256" t="s">
        <v>764</v>
      </c>
      <c r="H256" t="s">
        <v>826</v>
      </c>
    </row>
    <row r="257" spans="7:8">
      <c r="G257" t="s">
        <v>765</v>
      </c>
      <c r="H257" t="s">
        <v>826</v>
      </c>
    </row>
    <row r="258" spans="7:8">
      <c r="G258" t="s">
        <v>766</v>
      </c>
      <c r="H258" t="s">
        <v>826</v>
      </c>
    </row>
    <row r="259" spans="7:8">
      <c r="G259" t="s">
        <v>767</v>
      </c>
      <c r="H259" t="s">
        <v>826</v>
      </c>
    </row>
    <row r="260" spans="7:8">
      <c r="G260" t="s">
        <v>768</v>
      </c>
      <c r="H260" t="s">
        <v>826</v>
      </c>
    </row>
    <row r="261" spans="7:8">
      <c r="G261" t="s">
        <v>769</v>
      </c>
      <c r="H261" t="s">
        <v>826</v>
      </c>
    </row>
    <row r="262" spans="7:8">
      <c r="G262" t="s">
        <v>770</v>
      </c>
      <c r="H262" t="s">
        <v>826</v>
      </c>
    </row>
    <row r="263" spans="7:8">
      <c r="G263" t="s">
        <v>771</v>
      </c>
      <c r="H263" t="s">
        <v>827</v>
      </c>
    </row>
    <row r="264" spans="7:8">
      <c r="G264" t="s">
        <v>772</v>
      </c>
      <c r="H264" t="s">
        <v>827</v>
      </c>
    </row>
    <row r="265" spans="7:8">
      <c r="G265" t="s">
        <v>784</v>
      </c>
      <c r="H265" t="s">
        <v>827</v>
      </c>
    </row>
    <row r="266" spans="7:8">
      <c r="G266" t="s">
        <v>773</v>
      </c>
      <c r="H266" t="s">
        <v>827</v>
      </c>
    </row>
    <row r="267" spans="7:8">
      <c r="G267" t="s">
        <v>774</v>
      </c>
      <c r="H267" t="s">
        <v>828</v>
      </c>
    </row>
    <row r="268" spans="7:8">
      <c r="G268" t="s">
        <v>775</v>
      </c>
      <c r="H268" t="s">
        <v>828</v>
      </c>
    </row>
    <row r="269" spans="7:8">
      <c r="G269" t="s">
        <v>776</v>
      </c>
      <c r="H269" t="s">
        <v>828</v>
      </c>
    </row>
    <row r="270" spans="7:8">
      <c r="G270" t="s">
        <v>777</v>
      </c>
      <c r="H270" t="s">
        <v>35</v>
      </c>
    </row>
    <row r="271" spans="7:8">
      <c r="G271" t="s">
        <v>778</v>
      </c>
      <c r="H271" t="s">
        <v>35</v>
      </c>
    </row>
    <row r="272" spans="7:8">
      <c r="G272" t="s">
        <v>278</v>
      </c>
      <c r="H272" t="s">
        <v>829</v>
      </c>
    </row>
    <row r="273" spans="7:8">
      <c r="G273" t="s">
        <v>282</v>
      </c>
      <c r="H273" t="s">
        <v>819</v>
      </c>
    </row>
    <row r="274" spans="7:8">
      <c r="G274" t="s">
        <v>461</v>
      </c>
      <c r="H274" t="s">
        <v>830</v>
      </c>
    </row>
    <row r="275" spans="7:8">
      <c r="G275" t="s">
        <v>462</v>
      </c>
      <c r="H275" t="s">
        <v>830</v>
      </c>
    </row>
    <row r="276" spans="7:8">
      <c r="G276" t="s">
        <v>463</v>
      </c>
      <c r="H276" t="s">
        <v>830</v>
      </c>
    </row>
    <row r="277" spans="7:8">
      <c r="G277" t="s">
        <v>779</v>
      </c>
      <c r="H277" t="s">
        <v>830</v>
      </c>
    </row>
    <row r="278" spans="7:8">
      <c r="G278" t="s">
        <v>838</v>
      </c>
      <c r="H278" t="s">
        <v>813</v>
      </c>
    </row>
    <row r="279" spans="7:8">
      <c r="G279" t="s">
        <v>840</v>
      </c>
      <c r="H279" t="s">
        <v>845</v>
      </c>
    </row>
    <row r="280" spans="7:8">
      <c r="G280" t="s">
        <v>842</v>
      </c>
      <c r="H280" t="s">
        <v>795</v>
      </c>
    </row>
    <row r="281" spans="7:8">
      <c r="G281" t="s">
        <v>843</v>
      </c>
      <c r="H281" t="s">
        <v>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81"/>
  <sheetViews>
    <sheetView workbookViewId="0">
      <pane ySplit="1" topLeftCell="A2" activePane="bottomLeft" state="frozen"/>
      <selection activeCell="J194" sqref="J194"/>
      <selection pane="bottomLeft" activeCell="J194" sqref="J194"/>
    </sheetView>
  </sheetViews>
  <sheetFormatPr baseColWidth="10" defaultRowHeight="12.75"/>
  <cols>
    <col min="1" max="1" width="26.625" bestFit="1" customWidth="1"/>
    <col min="2" max="2" width="30.125" bestFit="1" customWidth="1"/>
    <col min="3" max="3" width="39.125" bestFit="1" customWidth="1"/>
    <col min="4" max="5" width="24" bestFit="1" customWidth="1"/>
    <col min="7" max="7" width="27.875" bestFit="1" customWidth="1"/>
    <col min="8" max="8" width="24" bestFit="1" customWidth="1"/>
  </cols>
  <sheetData>
    <row r="1" spans="1:8">
      <c r="A1" s="61" t="s">
        <v>379</v>
      </c>
      <c r="B1" s="61" t="s">
        <v>380</v>
      </c>
      <c r="C1" s="61" t="s">
        <v>495</v>
      </c>
      <c r="D1" s="4" t="s">
        <v>833</v>
      </c>
      <c r="E1" s="4" t="s">
        <v>557</v>
      </c>
    </row>
    <row r="2" spans="1:8">
      <c r="A2" t="s">
        <v>134</v>
      </c>
      <c r="B2" t="s">
        <v>409</v>
      </c>
      <c r="C2" t="s">
        <v>409</v>
      </c>
      <c r="D2" t="str">
        <f>VLOOKUP(C2,MD!G:H,2,0)</f>
        <v>Reactine</v>
      </c>
      <c r="E2" t="str">
        <f>VLOOKUP(D2,RESUMEN!N:N,1,0)</f>
        <v>Reactine</v>
      </c>
    </row>
    <row r="3" spans="1:8">
      <c r="A3" t="s">
        <v>134</v>
      </c>
      <c r="B3" t="s">
        <v>410</v>
      </c>
      <c r="C3" t="s">
        <v>410</v>
      </c>
      <c r="D3" t="str">
        <f>VLOOKUP(C3,MD!G:H,2,0)</f>
        <v>Reactine</v>
      </c>
      <c r="E3" t="str">
        <f>VLOOKUP(D3,RESUMEN!N:N,1,0)</f>
        <v>Reactine</v>
      </c>
    </row>
    <row r="4" spans="1:8">
      <c r="A4" t="s">
        <v>134</v>
      </c>
      <c r="B4" t="s">
        <v>411</v>
      </c>
      <c r="C4" t="s">
        <v>411</v>
      </c>
      <c r="D4" t="str">
        <f>VLOOKUP(C4,MD!G:H,2,0)</f>
        <v>Reactine</v>
      </c>
      <c r="E4" t="str">
        <f>VLOOKUP(D4,RESUMEN!N:N,1,0)</f>
        <v>Reactine</v>
      </c>
    </row>
    <row r="5" spans="1:8">
      <c r="A5" t="s">
        <v>134</v>
      </c>
      <c r="B5" t="s">
        <v>412</v>
      </c>
      <c r="C5" t="s">
        <v>412</v>
      </c>
      <c r="D5" t="str">
        <f>VLOOKUP(C5,MD!G:H,2,0)</f>
        <v>Reactine</v>
      </c>
      <c r="E5" t="str">
        <f>VLOOKUP(D5,RESUMEN!N:N,1,0)</f>
        <v>Reactine</v>
      </c>
      <c r="G5" s="61" t="s">
        <v>379</v>
      </c>
      <c r="H5" s="61" t="s">
        <v>833</v>
      </c>
    </row>
    <row r="6" spans="1:8">
      <c r="A6" t="s">
        <v>134</v>
      </c>
      <c r="B6" t="s">
        <v>412</v>
      </c>
      <c r="C6" t="s">
        <v>643</v>
      </c>
      <c r="D6" t="str">
        <f>VLOOKUP(C6,MD!G:H,2,0)</f>
        <v>Reactine</v>
      </c>
      <c r="E6" t="str">
        <f>VLOOKUP(D6,RESUMEN!N:N,1,0)</f>
        <v>Reactine</v>
      </c>
      <c r="G6" s="63" t="s">
        <v>134</v>
      </c>
      <c r="H6" t="s">
        <v>785</v>
      </c>
    </row>
    <row r="7" spans="1:8">
      <c r="A7" t="s">
        <v>134</v>
      </c>
      <c r="B7" t="s">
        <v>412</v>
      </c>
      <c r="C7" t="s">
        <v>644</v>
      </c>
      <c r="D7" t="str">
        <f>VLOOKUP(C7,MD!G:H,2,0)</f>
        <v>Reactine</v>
      </c>
      <c r="E7" t="str">
        <f>VLOOKUP(D7,RESUMEN!N:N,1,0)</f>
        <v>Reactine</v>
      </c>
      <c r="G7" s="63" t="s">
        <v>139</v>
      </c>
      <c r="H7" t="s">
        <v>55</v>
      </c>
    </row>
    <row r="8" spans="1:8">
      <c r="A8" t="s">
        <v>139</v>
      </c>
      <c r="B8" t="s">
        <v>413</v>
      </c>
      <c r="C8" t="s">
        <v>413</v>
      </c>
      <c r="D8" t="str">
        <f>VLOOKUP(C8,MD!G:H,2,0)</f>
        <v>Aveeno</v>
      </c>
      <c r="E8" t="str">
        <f>VLOOKUP(D8,RESUMEN!N:N,1,0)</f>
        <v>Aveeno</v>
      </c>
      <c r="G8" s="63" t="s">
        <v>144</v>
      </c>
      <c r="H8" t="s">
        <v>786</v>
      </c>
    </row>
    <row r="9" spans="1:8">
      <c r="A9" t="s">
        <v>139</v>
      </c>
      <c r="B9" t="s">
        <v>414</v>
      </c>
      <c r="C9" t="s">
        <v>414</v>
      </c>
      <c r="D9" t="str">
        <f>VLOOKUP(C9,MD!G:H,2,0)</f>
        <v>Aveeno</v>
      </c>
      <c r="E9" t="str">
        <f>VLOOKUP(D9,RESUMEN!N:N,1,0)</f>
        <v>Aveeno</v>
      </c>
      <c r="G9" s="63" t="s">
        <v>147</v>
      </c>
      <c r="H9" t="s">
        <v>787</v>
      </c>
    </row>
    <row r="10" spans="1:8">
      <c r="A10" t="s">
        <v>144</v>
      </c>
      <c r="B10" t="s">
        <v>415</v>
      </c>
      <c r="C10" t="s">
        <v>415</v>
      </c>
      <c r="D10" t="str">
        <f>VLOOKUP(C10,MD!G:H,2,0)</f>
        <v>Be total</v>
      </c>
      <c r="E10" t="str">
        <f>VLOOKUP(D10,RESUMEN!N:N,1,0)</f>
        <v>Be total</v>
      </c>
      <c r="G10" s="63" t="s">
        <v>154</v>
      </c>
      <c r="H10" t="s">
        <v>788</v>
      </c>
    </row>
    <row r="11" spans="1:8">
      <c r="A11" t="s">
        <v>144</v>
      </c>
      <c r="B11" t="s">
        <v>415</v>
      </c>
      <c r="C11" t="s">
        <v>645</v>
      </c>
      <c r="D11" t="str">
        <f>VLOOKUP(C11,MD!G:H,2,0)</f>
        <v>Be total</v>
      </c>
      <c r="E11" t="str">
        <f>VLOOKUP(D11,RESUMEN!N:N,1,0)</f>
        <v>Be total</v>
      </c>
      <c r="G11" s="63" t="s">
        <v>159</v>
      </c>
      <c r="H11" t="s">
        <v>792</v>
      </c>
    </row>
    <row r="12" spans="1:8">
      <c r="A12" t="s">
        <v>144</v>
      </c>
      <c r="B12" t="s">
        <v>416</v>
      </c>
      <c r="C12" t="s">
        <v>416</v>
      </c>
      <c r="D12" t="str">
        <f>VLOOKUP(C12,MD!G:H,2,0)</f>
        <v>Be total</v>
      </c>
      <c r="E12" t="str">
        <f>VLOOKUP(D12,RESUMEN!N:N,1,0)</f>
        <v>Be total</v>
      </c>
      <c r="G12" s="63"/>
      <c r="H12" t="s">
        <v>790</v>
      </c>
    </row>
    <row r="13" spans="1:8">
      <c r="A13" t="s">
        <v>144</v>
      </c>
      <c r="B13" t="s">
        <v>417</v>
      </c>
      <c r="C13" t="s">
        <v>417</v>
      </c>
      <c r="D13" t="str">
        <f>VLOOKUP(C13,MD!G:H,2,0)</f>
        <v>Be total</v>
      </c>
      <c r="E13" t="str">
        <f>VLOOKUP(D13,RESUMEN!N:N,1,0)</f>
        <v>Be total</v>
      </c>
      <c r="G13" s="63"/>
      <c r="H13" t="s">
        <v>522</v>
      </c>
    </row>
    <row r="14" spans="1:8">
      <c r="A14" t="s">
        <v>147</v>
      </c>
      <c r="B14" t="s">
        <v>381</v>
      </c>
      <c r="C14" t="s">
        <v>558</v>
      </c>
      <c r="D14" t="str">
        <f>VLOOKUP(C14,MD!G:H,2,0)</f>
        <v>Carefree</v>
      </c>
      <c r="E14" t="str">
        <f>VLOOKUP(D14,RESUMEN!N:N,1,0)</f>
        <v>Carefree</v>
      </c>
      <c r="G14" s="63"/>
      <c r="H14" t="s">
        <v>521</v>
      </c>
    </row>
    <row r="15" spans="1:8">
      <c r="A15" t="s">
        <v>147</v>
      </c>
      <c r="B15" t="s">
        <v>381</v>
      </c>
      <c r="C15" t="s">
        <v>559</v>
      </c>
      <c r="D15" t="str">
        <f>VLOOKUP(C15,MD!G:H,2,0)</f>
        <v>Carefree</v>
      </c>
      <c r="E15" t="str">
        <f>VLOOKUP(D15,RESUMEN!N:N,1,0)</f>
        <v>Carefree</v>
      </c>
      <c r="G15" s="63"/>
      <c r="H15" t="s">
        <v>791</v>
      </c>
    </row>
    <row r="16" spans="1:8">
      <c r="A16" t="s">
        <v>147</v>
      </c>
      <c r="B16" t="s">
        <v>382</v>
      </c>
      <c r="C16" t="s">
        <v>382</v>
      </c>
      <c r="D16" t="str">
        <f>VLOOKUP(C16,MD!G:H,2,0)</f>
        <v>Carefree</v>
      </c>
      <c r="E16" t="str">
        <f>VLOOKUP(D16,RESUMEN!N:N,1,0)</f>
        <v>Carefree</v>
      </c>
      <c r="G16" s="63"/>
      <c r="H16" t="s">
        <v>789</v>
      </c>
    </row>
    <row r="17" spans="1:8">
      <c r="A17" t="s">
        <v>154</v>
      </c>
      <c r="B17" t="s">
        <v>154</v>
      </c>
      <c r="C17" t="s">
        <v>560</v>
      </c>
      <c r="D17" t="str">
        <f>VLOOKUP(C17,MD!G:H,2,0)</f>
        <v>Clean &amp; Clear</v>
      </c>
      <c r="E17" t="str">
        <f>VLOOKUP(D17,RESUMEN!N:N,1,0)</f>
        <v>Clean &amp; Clear</v>
      </c>
      <c r="G17" s="63" t="s">
        <v>163</v>
      </c>
      <c r="H17" t="s">
        <v>83</v>
      </c>
    </row>
    <row r="18" spans="1:8">
      <c r="A18" t="s">
        <v>154</v>
      </c>
      <c r="B18" t="s">
        <v>154</v>
      </c>
      <c r="C18" t="s">
        <v>561</v>
      </c>
      <c r="D18" t="str">
        <f>VLOOKUP(C18,MD!G:H,2,0)</f>
        <v>Clean &amp; Clear</v>
      </c>
      <c r="E18" t="str">
        <f>VLOOKUP(D18,RESUMEN!N:N,1,0)</f>
        <v>Clean &amp; Clear</v>
      </c>
      <c r="G18" s="63" t="s">
        <v>166</v>
      </c>
      <c r="H18" t="s">
        <v>793</v>
      </c>
    </row>
    <row r="19" spans="1:8">
      <c r="A19" t="s">
        <v>154</v>
      </c>
      <c r="B19" t="s">
        <v>154</v>
      </c>
      <c r="C19" t="s">
        <v>562</v>
      </c>
      <c r="D19" t="str">
        <f>VLOOKUP(C19,MD!G:H,2,0)</f>
        <v>Clean &amp; Clear</v>
      </c>
      <c r="E19" t="str">
        <f>VLOOKUP(D19,RESUMEN!N:N,1,0)</f>
        <v>Clean &amp; Clear</v>
      </c>
      <c r="G19" s="63" t="s">
        <v>169</v>
      </c>
      <c r="H19" t="s">
        <v>39</v>
      </c>
    </row>
    <row r="20" spans="1:8">
      <c r="A20" t="s">
        <v>159</v>
      </c>
      <c r="B20" t="s">
        <v>418</v>
      </c>
      <c r="C20" t="s">
        <v>418</v>
      </c>
      <c r="D20" t="str">
        <f>VLOOKUP(C20,MD!G:H,2,0)</f>
        <v>Compeed Others</v>
      </c>
      <c r="E20" t="str">
        <f>VLOOKUP(D20,RESUMEN!N:N,1,0)</f>
        <v>Compeed Others</v>
      </c>
      <c r="G20" s="63" t="s">
        <v>172</v>
      </c>
      <c r="H20" t="s">
        <v>77</v>
      </c>
    </row>
    <row r="21" spans="1:8">
      <c r="A21" t="s">
        <v>159</v>
      </c>
      <c r="B21" t="s">
        <v>419</v>
      </c>
      <c r="C21" t="s">
        <v>646</v>
      </c>
      <c r="D21" t="str">
        <f>VLOOKUP(C21,MD!G:H,2,0)</f>
        <v>Compeed Blisters</v>
      </c>
      <c r="E21" t="str">
        <f>VLOOKUP(D21,RESUMEN!N:N,1,0)</f>
        <v>Compeed Blisters</v>
      </c>
      <c r="G21" s="63" t="s">
        <v>175</v>
      </c>
      <c r="H21" t="s">
        <v>80</v>
      </c>
    </row>
    <row r="22" spans="1:8">
      <c r="A22" t="s">
        <v>159</v>
      </c>
      <c r="B22" t="s">
        <v>419</v>
      </c>
      <c r="C22" t="s">
        <v>647</v>
      </c>
      <c r="D22" t="str">
        <f>VLOOKUP(C22,MD!G:H,2,0)</f>
        <v>Compeed Blisters</v>
      </c>
      <c r="E22" t="str">
        <f>VLOOKUP(D22,RESUMEN!N:N,1,0)</f>
        <v>Compeed Blisters</v>
      </c>
      <c r="G22" s="63" t="s">
        <v>178</v>
      </c>
      <c r="H22" t="s">
        <v>34</v>
      </c>
    </row>
    <row r="23" spans="1:8">
      <c r="A23" t="s">
        <v>159</v>
      </c>
      <c r="B23" t="s">
        <v>419</v>
      </c>
      <c r="C23" t="s">
        <v>648</v>
      </c>
      <c r="D23" t="str">
        <f>VLOOKUP(C23,MD!G:H,2,0)</f>
        <v>Compeed Blisters</v>
      </c>
      <c r="E23" t="str">
        <f>VLOOKUP(D23,RESUMEN!N:N,1,0)</f>
        <v>Compeed Blisters</v>
      </c>
      <c r="G23" s="63"/>
      <c r="H23" t="s">
        <v>72</v>
      </c>
    </row>
    <row r="24" spans="1:8">
      <c r="A24" t="s">
        <v>159</v>
      </c>
      <c r="B24" t="s">
        <v>419</v>
      </c>
      <c r="C24" t="s">
        <v>649</v>
      </c>
      <c r="D24" t="str">
        <f>VLOOKUP(C24,MD!G:H,2,0)</f>
        <v>Compeed Blisters</v>
      </c>
      <c r="E24" t="str">
        <f>VLOOKUP(D24,RESUMEN!N:N,1,0)</f>
        <v>Compeed Blisters</v>
      </c>
      <c r="G24" s="63" t="s">
        <v>181</v>
      </c>
      <c r="H24" t="s">
        <v>794</v>
      </c>
    </row>
    <row r="25" spans="1:8">
      <c r="A25" t="s">
        <v>159</v>
      </c>
      <c r="B25" t="s">
        <v>419</v>
      </c>
      <c r="C25" t="s">
        <v>650</v>
      </c>
      <c r="D25" t="str">
        <f>VLOOKUP(C25,MD!G:H,2,0)</f>
        <v>Compeed Blisters</v>
      </c>
      <c r="E25" t="str">
        <f>VLOOKUP(D25,RESUMEN!N:N,1,0)</f>
        <v>Compeed Blisters</v>
      </c>
      <c r="G25" s="63" t="s">
        <v>185</v>
      </c>
      <c r="H25" t="s">
        <v>795</v>
      </c>
    </row>
    <row r="26" spans="1:8">
      <c r="A26" t="s">
        <v>159</v>
      </c>
      <c r="B26" t="s">
        <v>419</v>
      </c>
      <c r="C26" t="s">
        <v>651</v>
      </c>
      <c r="D26" t="str">
        <f>VLOOKUP(C26,MD!G:H,2,0)</f>
        <v>Compeed Blisters</v>
      </c>
      <c r="E26" t="str">
        <f>VLOOKUP(D26,RESUMEN!N:N,1,0)</f>
        <v>Compeed Blisters</v>
      </c>
      <c r="G26" s="63"/>
      <c r="H26" t="s">
        <v>563</v>
      </c>
    </row>
    <row r="27" spans="1:8">
      <c r="A27" t="s">
        <v>159</v>
      </c>
      <c r="B27" t="s">
        <v>419</v>
      </c>
      <c r="C27" t="s">
        <v>652</v>
      </c>
      <c r="D27" t="str">
        <f>VLOOKUP(C27,MD!G:H,2,0)</f>
        <v>Compeed Blisters</v>
      </c>
      <c r="E27" t="str">
        <f>VLOOKUP(D27,RESUMEN!N:N,1,0)</f>
        <v>Compeed Blisters</v>
      </c>
      <c r="G27" s="63" t="s">
        <v>189</v>
      </c>
      <c r="H27" t="s">
        <v>804</v>
      </c>
    </row>
    <row r="28" spans="1:8">
      <c r="A28" t="s">
        <v>159</v>
      </c>
      <c r="B28" t="s">
        <v>420</v>
      </c>
      <c r="C28" t="s">
        <v>653</v>
      </c>
      <c r="D28" t="str">
        <f>VLOOKUP(C28,MD!G:H,2,0)</f>
        <v>Compeed Corns</v>
      </c>
      <c r="E28" t="str">
        <f>VLOOKUP(D28,RESUMEN!N:N,1,0)</f>
        <v>Compeed Corns</v>
      </c>
      <c r="G28" s="63"/>
      <c r="H28" t="s">
        <v>10</v>
      </c>
    </row>
    <row r="29" spans="1:8">
      <c r="A29" t="s">
        <v>159</v>
      </c>
      <c r="B29" t="s">
        <v>420</v>
      </c>
      <c r="C29" t="s">
        <v>654</v>
      </c>
      <c r="D29" t="str">
        <f>VLOOKUP(C29,MD!G:H,2,0)</f>
        <v>Compeed Corns</v>
      </c>
      <c r="E29" t="str">
        <f>VLOOKUP(D29,RESUMEN!N:N,1,0)</f>
        <v>Compeed Corns</v>
      </c>
      <c r="G29" s="63"/>
      <c r="H29" t="s">
        <v>796</v>
      </c>
    </row>
    <row r="30" spans="1:8">
      <c r="A30" t="s">
        <v>159</v>
      </c>
      <c r="B30" t="s">
        <v>420</v>
      </c>
      <c r="C30" t="s">
        <v>655</v>
      </c>
      <c r="D30" t="str">
        <f>VLOOKUP(C30,MD!G:H,2,0)</f>
        <v>Compeed Corns</v>
      </c>
      <c r="E30" t="str">
        <f>VLOOKUP(D30,RESUMEN!N:N,1,0)</f>
        <v>Compeed Corns</v>
      </c>
      <c r="G30" s="63"/>
      <c r="H30" t="s">
        <v>797</v>
      </c>
    </row>
    <row r="31" spans="1:8">
      <c r="A31" t="s">
        <v>159</v>
      </c>
      <c r="B31" t="s">
        <v>420</v>
      </c>
      <c r="C31" t="s">
        <v>656</v>
      </c>
      <c r="D31" t="str">
        <f>VLOOKUP(C31,MD!G:H,2,0)</f>
        <v>Compeed Corns</v>
      </c>
      <c r="E31" t="str">
        <f>VLOOKUP(D31,RESUMEN!N:N,1,0)</f>
        <v>Compeed Corns</v>
      </c>
      <c r="G31" s="63"/>
      <c r="H31" t="s">
        <v>798</v>
      </c>
    </row>
    <row r="32" spans="1:8">
      <c r="A32" t="s">
        <v>159</v>
      </c>
      <c r="B32" t="s">
        <v>421</v>
      </c>
      <c r="C32" t="s">
        <v>421</v>
      </c>
      <c r="D32" t="str">
        <f>VLOOKUP(C32,MD!G:H,2,0)</f>
        <v>Compeed Others</v>
      </c>
      <c r="E32" t="str">
        <f>VLOOKUP(D32,RESUMEN!N:N,1,0)</f>
        <v>Compeed Others</v>
      </c>
      <c r="G32" s="63"/>
      <c r="H32" t="s">
        <v>799</v>
      </c>
    </row>
    <row r="33" spans="1:8">
      <c r="A33" t="s">
        <v>159</v>
      </c>
      <c r="B33" t="s">
        <v>422</v>
      </c>
      <c r="C33" t="s">
        <v>422</v>
      </c>
      <c r="D33" t="str">
        <f>VLOOKUP(C33,MD!G:H,2,0)</f>
        <v>Compeed Anti-viral Lip Care</v>
      </c>
      <c r="E33" t="str">
        <f>VLOOKUP(D33,RESUMEN!N:N,1,0)</f>
        <v>Compeed Anti-viral Lip Care</v>
      </c>
      <c r="G33" s="63"/>
      <c r="H33" t="s">
        <v>802</v>
      </c>
    </row>
    <row r="34" spans="1:8">
      <c r="A34" t="s">
        <v>159</v>
      </c>
      <c r="B34" t="s">
        <v>422</v>
      </c>
      <c r="C34" t="s">
        <v>657</v>
      </c>
      <c r="D34" t="str">
        <f>VLOOKUP(C34,MD!G:H,2,0)</f>
        <v>Compeed Anti-viral Lip Care</v>
      </c>
      <c r="E34" t="str">
        <f>VLOOKUP(D34,RESUMEN!N:N,1,0)</f>
        <v>Compeed Anti-viral Lip Care</v>
      </c>
      <c r="G34" s="63"/>
      <c r="H34" t="s">
        <v>803</v>
      </c>
    </row>
    <row r="35" spans="1:8">
      <c r="A35" t="s">
        <v>159</v>
      </c>
      <c r="B35" t="s">
        <v>422</v>
      </c>
      <c r="C35" t="s">
        <v>658</v>
      </c>
      <c r="D35" t="str">
        <f>VLOOKUP(C35,MD!G:H,2,0)</f>
        <v>Compeed Anti-viral Lip Care</v>
      </c>
      <c r="E35" t="str">
        <f>VLOOKUP(D35,RESUMEN!N:N,1,0)</f>
        <v>Compeed Anti-viral Lip Care</v>
      </c>
      <c r="G35" s="63"/>
      <c r="H35" t="s">
        <v>801</v>
      </c>
    </row>
    <row r="36" spans="1:8">
      <c r="A36" t="s">
        <v>159</v>
      </c>
      <c r="B36" t="s">
        <v>423</v>
      </c>
      <c r="C36" t="s">
        <v>659</v>
      </c>
      <c r="D36" t="str">
        <f>VLOOKUP(C36,MD!G:H,2,0)</f>
        <v>Compeed Others</v>
      </c>
      <c r="E36" t="str">
        <f>VLOOKUP(D36,RESUMEN!N:N,1,0)</f>
        <v>Compeed Others</v>
      </c>
      <c r="G36" s="63"/>
      <c r="H36" t="s">
        <v>800</v>
      </c>
    </row>
    <row r="37" spans="1:8">
      <c r="A37" t="s">
        <v>159</v>
      </c>
      <c r="B37" t="s">
        <v>423</v>
      </c>
      <c r="C37" t="s">
        <v>660</v>
      </c>
      <c r="D37" t="str">
        <f>VLOOKUP(C37,MD!G:H,2,0)</f>
        <v>Compeed Others</v>
      </c>
      <c r="E37" t="str">
        <f>VLOOKUP(D37,RESUMEN!N:N,1,0)</f>
        <v>Compeed Others</v>
      </c>
      <c r="G37" s="63"/>
      <c r="H37" t="s">
        <v>805</v>
      </c>
    </row>
    <row r="38" spans="1:8">
      <c r="A38" t="s">
        <v>159</v>
      </c>
      <c r="B38" t="s">
        <v>423</v>
      </c>
      <c r="C38" t="s">
        <v>661</v>
      </c>
      <c r="D38" t="str">
        <f>VLOOKUP(C38,MD!G:H,2,0)</f>
        <v>Compeed Callous</v>
      </c>
      <c r="E38" t="str">
        <f>VLOOKUP(D38,RESUMEN!N:N,1,0)</f>
        <v>Compeed Callous</v>
      </c>
      <c r="G38" s="63"/>
      <c r="H38" t="s">
        <v>82</v>
      </c>
    </row>
    <row r="39" spans="1:8">
      <c r="A39" t="s">
        <v>159</v>
      </c>
      <c r="B39" t="s">
        <v>423</v>
      </c>
      <c r="C39" t="s">
        <v>662</v>
      </c>
      <c r="D39" t="str">
        <f>VLOOKUP(C39,MD!G:H,2,0)</f>
        <v>Compeed Bunions</v>
      </c>
      <c r="E39" t="str">
        <f>VLOOKUP(D39,RESUMEN!N:N,1,0)</f>
        <v>Compeed Bunions</v>
      </c>
      <c r="G39" s="63"/>
      <c r="H39" t="s">
        <v>15</v>
      </c>
    </row>
    <row r="40" spans="1:8">
      <c r="A40" t="s">
        <v>159</v>
      </c>
      <c r="B40" t="s">
        <v>423</v>
      </c>
      <c r="C40" t="s">
        <v>663</v>
      </c>
      <c r="D40" t="str">
        <f>VLOOKUP(C40,MD!G:H,2,0)</f>
        <v>Compeed Others</v>
      </c>
      <c r="E40" t="str">
        <f>VLOOKUP(D40,RESUMEN!N:N,1,0)</f>
        <v>Compeed Others</v>
      </c>
      <c r="G40" s="63" t="s">
        <v>195</v>
      </c>
      <c r="H40" t="s">
        <v>9</v>
      </c>
    </row>
    <row r="41" spans="1:8">
      <c r="A41" t="s">
        <v>163</v>
      </c>
      <c r="B41" t="s">
        <v>163</v>
      </c>
      <c r="C41" t="s">
        <v>163</v>
      </c>
      <c r="D41" t="str">
        <f>VLOOKUP(C41,MD!G:H,2,0)</f>
        <v>Doctril</v>
      </c>
      <c r="E41" t="str">
        <f>VLOOKUP(D41,RESUMEN!N:N,1,0)</f>
        <v>Doctril</v>
      </c>
      <c r="G41" s="63"/>
      <c r="H41" t="s">
        <v>12</v>
      </c>
    </row>
    <row r="42" spans="1:8">
      <c r="A42" t="s">
        <v>166</v>
      </c>
      <c r="B42" t="s">
        <v>166</v>
      </c>
      <c r="C42" t="s">
        <v>166</v>
      </c>
      <c r="D42" t="str">
        <f>VLOOKUP(C42,MD!G:H,2,0)</f>
        <v>N/A</v>
      </c>
      <c r="E42" t="e">
        <f>VLOOKUP(D42,RESUMEN!N:N,1,0)</f>
        <v>#N/A</v>
      </c>
      <c r="G42" s="63"/>
      <c r="H42" t="s">
        <v>16</v>
      </c>
    </row>
    <row r="43" spans="1:8">
      <c r="A43" t="s">
        <v>169</v>
      </c>
      <c r="B43" t="s">
        <v>424</v>
      </c>
      <c r="C43" t="s">
        <v>424</v>
      </c>
      <c r="D43" t="str">
        <f>VLOOKUP(C43,MD!G:H,2,0)</f>
        <v>Frenadol</v>
      </c>
      <c r="E43" t="str">
        <f>VLOOKUP(D43,RESUMEN!N:N,1,0)</f>
        <v>Frenadol</v>
      </c>
      <c r="G43" s="63" t="s">
        <v>199</v>
      </c>
      <c r="H43" t="s">
        <v>58</v>
      </c>
    </row>
    <row r="44" spans="1:8">
      <c r="A44" t="s">
        <v>169</v>
      </c>
      <c r="B44" t="s">
        <v>424</v>
      </c>
      <c r="C44" t="s">
        <v>664</v>
      </c>
      <c r="D44" t="str">
        <f>VLOOKUP(C44,MD!G:H,2,0)</f>
        <v>Frenadol</v>
      </c>
      <c r="E44" t="str">
        <f>VLOOKUP(D44,RESUMEN!N:N,1,0)</f>
        <v>Frenadol</v>
      </c>
      <c r="G44" s="63" t="s">
        <v>73</v>
      </c>
      <c r="H44" t="s">
        <v>810</v>
      </c>
    </row>
    <row r="45" spans="1:8">
      <c r="A45" t="s">
        <v>169</v>
      </c>
      <c r="B45" t="s">
        <v>425</v>
      </c>
      <c r="C45" t="s">
        <v>425</v>
      </c>
      <c r="D45" t="str">
        <f>VLOOKUP(C45,MD!G:H,2,0)</f>
        <v>Frenadol</v>
      </c>
      <c r="E45" t="str">
        <f>VLOOKUP(D45,RESUMEN!N:N,1,0)</f>
        <v>Frenadol</v>
      </c>
      <c r="G45" s="63"/>
      <c r="H45" t="s">
        <v>806</v>
      </c>
    </row>
    <row r="46" spans="1:8">
      <c r="A46" t="s">
        <v>169</v>
      </c>
      <c r="B46" t="s">
        <v>425</v>
      </c>
      <c r="C46" t="s">
        <v>665</v>
      </c>
      <c r="D46" t="str">
        <f>VLOOKUP(C46,MD!G:H,2,0)</f>
        <v>Frenadol</v>
      </c>
      <c r="E46" t="str">
        <f>VLOOKUP(D46,RESUMEN!N:N,1,0)</f>
        <v>Frenadol</v>
      </c>
      <c r="G46" s="63"/>
      <c r="H46" t="s">
        <v>807</v>
      </c>
    </row>
    <row r="47" spans="1:8">
      <c r="A47" t="s">
        <v>169</v>
      </c>
      <c r="B47" t="s">
        <v>426</v>
      </c>
      <c r="C47" t="s">
        <v>426</v>
      </c>
      <c r="D47" t="str">
        <f>VLOOKUP(C47,MD!G:H,2,0)</f>
        <v>Frenadol</v>
      </c>
      <c r="E47" t="str">
        <f>VLOOKUP(D47,RESUMEN!N:N,1,0)</f>
        <v>Frenadol</v>
      </c>
      <c r="G47" s="63"/>
      <c r="H47" t="s">
        <v>809</v>
      </c>
    </row>
    <row r="48" spans="1:8">
      <c r="A48" t="s">
        <v>169</v>
      </c>
      <c r="B48" t="s">
        <v>427</v>
      </c>
      <c r="C48" t="s">
        <v>427</v>
      </c>
      <c r="D48" t="str">
        <f>VLOOKUP(C48,MD!G:H,2,0)</f>
        <v>Frenadol</v>
      </c>
      <c r="E48" t="str">
        <f>VLOOKUP(D48,RESUMEN!N:N,1,0)</f>
        <v>Frenadol</v>
      </c>
      <c r="G48" s="63"/>
      <c r="H48" t="s">
        <v>808</v>
      </c>
    </row>
    <row r="49" spans="1:8">
      <c r="A49" t="s">
        <v>169</v>
      </c>
      <c r="B49" t="s">
        <v>428</v>
      </c>
      <c r="C49" t="s">
        <v>428</v>
      </c>
      <c r="D49" t="str">
        <f>VLOOKUP(C49,MD!G:H,2,0)</f>
        <v>Frenadol</v>
      </c>
      <c r="E49" t="str">
        <f>VLOOKUP(D49,RESUMEN!N:N,1,0)</f>
        <v>Frenadol</v>
      </c>
      <c r="G49" s="63" t="s">
        <v>207</v>
      </c>
      <c r="H49" t="s">
        <v>23</v>
      </c>
    </row>
    <row r="50" spans="1:8">
      <c r="A50" t="s">
        <v>169</v>
      </c>
      <c r="B50" t="s">
        <v>429</v>
      </c>
      <c r="C50" t="s">
        <v>429</v>
      </c>
      <c r="D50" t="str">
        <f>VLOOKUP(C50,MD!G:H,2,0)</f>
        <v>Frenadol</v>
      </c>
      <c r="E50" t="str">
        <f>VLOOKUP(D50,RESUMEN!N:N,1,0)</f>
        <v>Frenadol</v>
      </c>
      <c r="G50" s="63" t="s">
        <v>215</v>
      </c>
      <c r="H50" t="s">
        <v>811</v>
      </c>
    </row>
    <row r="51" spans="1:8">
      <c r="A51" t="s">
        <v>169</v>
      </c>
      <c r="B51" t="s">
        <v>429</v>
      </c>
      <c r="C51" t="s">
        <v>666</v>
      </c>
      <c r="D51" t="str">
        <f>VLOOKUP(C51,MD!G:H,2,0)</f>
        <v>Frenadol</v>
      </c>
      <c r="E51" t="str">
        <f>VLOOKUP(D51,RESUMEN!N:N,1,0)</f>
        <v>Frenadol</v>
      </c>
      <c r="G51" s="63" t="s">
        <v>218</v>
      </c>
      <c r="H51" t="s">
        <v>59</v>
      </c>
    </row>
    <row r="52" spans="1:8">
      <c r="A52" t="s">
        <v>172</v>
      </c>
      <c r="B52" t="s">
        <v>172</v>
      </c>
      <c r="C52" t="s">
        <v>172</v>
      </c>
      <c r="D52" t="str">
        <f>VLOOKUP(C52,MD!G:H,2,0)</f>
        <v>Frenagar</v>
      </c>
      <c r="E52" t="str">
        <f>VLOOKUP(D52,RESUMEN!N:N,1,0)</f>
        <v>Frenagar</v>
      </c>
      <c r="G52" s="63" t="s">
        <v>221</v>
      </c>
      <c r="H52" t="s">
        <v>31</v>
      </c>
    </row>
    <row r="53" spans="1:8">
      <c r="A53" t="s">
        <v>172</v>
      </c>
      <c r="B53" t="s">
        <v>172</v>
      </c>
      <c r="C53" t="s">
        <v>667</v>
      </c>
      <c r="D53" t="str">
        <f>VLOOKUP(C53,MD!G:H,2,0)</f>
        <v>Frenagar</v>
      </c>
      <c r="E53" t="str">
        <f>VLOOKUP(D53,RESUMEN!N:N,1,0)</f>
        <v>Frenagar</v>
      </c>
      <c r="G53" s="63"/>
      <c r="H53" t="s">
        <v>812</v>
      </c>
    </row>
    <row r="54" spans="1:8">
      <c r="A54" t="s">
        <v>175</v>
      </c>
      <c r="B54" t="s">
        <v>175</v>
      </c>
      <c r="C54" t="s">
        <v>175</v>
      </c>
      <c r="D54" t="str">
        <f>VLOOKUP(C54,MD!G:H,2,0)</f>
        <v>Frenasal</v>
      </c>
      <c r="E54" t="str">
        <f>VLOOKUP(D54,RESUMEN!N:N,1,0)</f>
        <v>Frenasal</v>
      </c>
      <c r="G54" s="63"/>
      <c r="H54" t="s">
        <v>813</v>
      </c>
    </row>
    <row r="55" spans="1:8">
      <c r="A55" t="s">
        <v>175</v>
      </c>
      <c r="B55" t="s">
        <v>175</v>
      </c>
      <c r="C55" t="s">
        <v>668</v>
      </c>
      <c r="D55" t="str">
        <f>VLOOKUP(C55,MD!G:H,2,0)</f>
        <v>Frenasal</v>
      </c>
      <c r="E55" t="str">
        <f>VLOOKUP(D55,RESUMEN!N:N,1,0)</f>
        <v>Frenasal</v>
      </c>
      <c r="G55" s="63"/>
      <c r="H55" t="s">
        <v>814</v>
      </c>
    </row>
    <row r="56" spans="1:8">
      <c r="A56" t="s">
        <v>178</v>
      </c>
      <c r="B56" t="s">
        <v>430</v>
      </c>
      <c r="C56" t="s">
        <v>669</v>
      </c>
      <c r="D56" t="str">
        <f>VLOOKUP(C56,MD!G:H,2,0)</f>
        <v>Imodium</v>
      </c>
      <c r="E56" t="str">
        <f>VLOOKUP(D56,RESUMEN!N:N,1,0)</f>
        <v>Imodium</v>
      </c>
      <c r="G56" s="63"/>
      <c r="H56" t="s">
        <v>815</v>
      </c>
    </row>
    <row r="57" spans="1:8">
      <c r="A57" t="s">
        <v>178</v>
      </c>
      <c r="B57" t="s">
        <v>430</v>
      </c>
      <c r="C57" t="s">
        <v>670</v>
      </c>
      <c r="D57" t="str">
        <f>VLOOKUP(C57,MD!G:H,2,0)</f>
        <v>Imodium</v>
      </c>
      <c r="E57" t="str">
        <f>VLOOKUP(D57,RESUMEN!N:N,1,0)</f>
        <v>Imodium</v>
      </c>
      <c r="G57" s="63"/>
      <c r="H57" t="s">
        <v>816</v>
      </c>
    </row>
    <row r="58" spans="1:8">
      <c r="A58" t="s">
        <v>178</v>
      </c>
      <c r="B58" t="s">
        <v>430</v>
      </c>
      <c r="C58" t="s">
        <v>671</v>
      </c>
      <c r="D58" t="str">
        <f>VLOOKUP(C58,MD!G:H,2,0)</f>
        <v>Imodium</v>
      </c>
      <c r="E58" t="str">
        <f>VLOOKUP(D58,RESUMEN!N:N,1,0)</f>
        <v>Imodium</v>
      </c>
      <c r="G58" s="63"/>
      <c r="H58" t="s">
        <v>845</v>
      </c>
    </row>
    <row r="59" spans="1:8">
      <c r="A59" t="s">
        <v>178</v>
      </c>
      <c r="B59" t="s">
        <v>430</v>
      </c>
      <c r="C59" t="s">
        <v>672</v>
      </c>
      <c r="D59" t="str">
        <f>VLOOKUP(C59,MD!G:H,2,0)</f>
        <v>Imodium</v>
      </c>
      <c r="E59" t="str">
        <f>VLOOKUP(D59,RESUMEN!N:N,1,0)</f>
        <v>Imodium</v>
      </c>
      <c r="G59" s="63" t="s">
        <v>227</v>
      </c>
      <c r="H59" t="s">
        <v>817</v>
      </c>
    </row>
    <row r="60" spans="1:8">
      <c r="A60" t="s">
        <v>178</v>
      </c>
      <c r="B60" t="s">
        <v>430</v>
      </c>
      <c r="C60" t="s">
        <v>673</v>
      </c>
      <c r="D60" t="str">
        <f>VLOOKUP(C60,MD!G:H,2,0)</f>
        <v>Imodium</v>
      </c>
      <c r="E60" t="str">
        <f>VLOOKUP(D60,RESUMEN!N:N,1,0)</f>
        <v>Imodium</v>
      </c>
      <c r="G60" s="63" t="s">
        <v>229</v>
      </c>
      <c r="H60" t="s">
        <v>818</v>
      </c>
    </row>
    <row r="61" spans="1:8">
      <c r="A61" t="s">
        <v>178</v>
      </c>
      <c r="B61" t="s">
        <v>431</v>
      </c>
      <c r="C61" t="s">
        <v>674</v>
      </c>
      <c r="D61" t="str">
        <f>VLOOKUP(C61,MD!G:H,2,0)</f>
        <v>Imonogas</v>
      </c>
      <c r="E61" t="str">
        <f>VLOOKUP(D61,RESUMEN!N:N,1,0)</f>
        <v>Imonogas</v>
      </c>
      <c r="G61" s="63" t="s">
        <v>235</v>
      </c>
      <c r="H61" t="s">
        <v>41</v>
      </c>
    </row>
    <row r="62" spans="1:8">
      <c r="A62" t="s">
        <v>178</v>
      </c>
      <c r="B62" t="s">
        <v>431</v>
      </c>
      <c r="C62" t="s">
        <v>675</v>
      </c>
      <c r="D62" t="str">
        <f>VLOOKUP(C62,MD!G:H,2,0)</f>
        <v>Imonogas</v>
      </c>
      <c r="E62" t="str">
        <f>VLOOKUP(D62,RESUMEN!N:N,1,0)</f>
        <v>Imonogas</v>
      </c>
      <c r="G62" s="63" t="s">
        <v>238</v>
      </c>
      <c r="H62" t="s">
        <v>819</v>
      </c>
    </row>
    <row r="63" spans="1:8">
      <c r="A63" t="s">
        <v>178</v>
      </c>
      <c r="B63" t="s">
        <v>431</v>
      </c>
      <c r="C63" t="s">
        <v>676</v>
      </c>
      <c r="D63" t="str">
        <f>VLOOKUP(C63,MD!G:H,2,0)</f>
        <v>Imonogas</v>
      </c>
      <c r="E63" t="str">
        <f>VLOOKUP(D63,RESUMEN!N:N,1,0)</f>
        <v>Imonogas</v>
      </c>
      <c r="G63" s="63" t="s">
        <v>241</v>
      </c>
      <c r="H63" t="s">
        <v>56</v>
      </c>
    </row>
    <row r="64" spans="1:8">
      <c r="A64" t="s">
        <v>181</v>
      </c>
      <c r="B64" t="s">
        <v>432</v>
      </c>
      <c r="C64" t="s">
        <v>677</v>
      </c>
      <c r="D64" t="str">
        <f>VLOOKUP(C64,MD!G:H,2,0)</f>
        <v xml:space="preserve">Inistón </v>
      </c>
      <c r="E64" t="str">
        <f>VLOOKUP(D64,RESUMEN!N:N,1,0)</f>
        <v xml:space="preserve">Inistón </v>
      </c>
      <c r="G64" s="63" t="s">
        <v>245</v>
      </c>
      <c r="H64" t="s">
        <v>38</v>
      </c>
    </row>
    <row r="65" spans="1:8">
      <c r="A65" t="s">
        <v>181</v>
      </c>
      <c r="B65" t="s">
        <v>432</v>
      </c>
      <c r="C65" t="s">
        <v>678</v>
      </c>
      <c r="D65" t="str">
        <f>VLOOKUP(C65,MD!G:H,2,0)</f>
        <v xml:space="preserve">Inistón </v>
      </c>
      <c r="E65" t="str">
        <f>VLOOKUP(D65,RESUMEN!N:N,1,0)</f>
        <v xml:space="preserve">Inistón </v>
      </c>
      <c r="G65" s="63" t="s">
        <v>249</v>
      </c>
      <c r="H65" t="s">
        <v>820</v>
      </c>
    </row>
    <row r="66" spans="1:8">
      <c r="A66" t="s">
        <v>181</v>
      </c>
      <c r="B66" t="s">
        <v>181</v>
      </c>
      <c r="C66" t="s">
        <v>679</v>
      </c>
      <c r="D66" t="str">
        <f>VLOOKUP(C66,MD!G:H,2,0)</f>
        <v xml:space="preserve">Inistón </v>
      </c>
      <c r="E66" t="str">
        <f>VLOOKUP(D66,RESUMEN!N:N,1,0)</f>
        <v xml:space="preserve">Inistón </v>
      </c>
      <c r="G66" s="63" t="s">
        <v>256</v>
      </c>
      <c r="H66" t="s">
        <v>819</v>
      </c>
    </row>
    <row r="67" spans="1:8">
      <c r="A67" t="s">
        <v>181</v>
      </c>
      <c r="B67" t="s">
        <v>181</v>
      </c>
      <c r="C67" t="s">
        <v>680</v>
      </c>
      <c r="D67" t="str">
        <f>VLOOKUP(C67,MD!G:H,2,0)</f>
        <v xml:space="preserve">Inistón </v>
      </c>
      <c r="E67" t="str">
        <f>VLOOKUP(D67,RESUMEN!N:N,1,0)</f>
        <v xml:space="preserve">Inistón </v>
      </c>
      <c r="G67" s="63" t="s">
        <v>259</v>
      </c>
      <c r="H67" t="s">
        <v>24</v>
      </c>
    </row>
    <row r="68" spans="1:8">
      <c r="A68" t="s">
        <v>181</v>
      </c>
      <c r="B68" t="s">
        <v>181</v>
      </c>
      <c r="C68" t="s">
        <v>681</v>
      </c>
      <c r="D68" t="str">
        <f>VLOOKUP(C68,MD!G:H,2,0)</f>
        <v xml:space="preserve">Inistón </v>
      </c>
      <c r="E68" t="str">
        <f>VLOOKUP(D68,RESUMEN!N:N,1,0)</f>
        <v xml:space="preserve">Inistón </v>
      </c>
      <c r="G68" s="63" t="s">
        <v>262</v>
      </c>
      <c r="H68" t="s">
        <v>821</v>
      </c>
    </row>
    <row r="69" spans="1:8">
      <c r="A69" t="s">
        <v>181</v>
      </c>
      <c r="B69" t="s">
        <v>181</v>
      </c>
      <c r="C69" t="s">
        <v>682</v>
      </c>
      <c r="D69" t="str">
        <f>VLOOKUP(C69,MD!G:H,2,0)</f>
        <v xml:space="preserve">Inistón </v>
      </c>
      <c r="E69" t="str">
        <f>VLOOKUP(D69,RESUMEN!N:N,1,0)</f>
        <v xml:space="preserve">Inistón </v>
      </c>
      <c r="G69" s="63" t="s">
        <v>265</v>
      </c>
      <c r="H69" t="s">
        <v>65</v>
      </c>
    </row>
    <row r="70" spans="1:8">
      <c r="A70" t="s">
        <v>181</v>
      </c>
      <c r="B70" t="s">
        <v>181</v>
      </c>
      <c r="C70" t="s">
        <v>683</v>
      </c>
      <c r="D70" t="str">
        <f>VLOOKUP(C70,MD!G:H,2,0)</f>
        <v xml:space="preserve">Inistón </v>
      </c>
      <c r="E70" t="str">
        <f>VLOOKUP(D70,RESUMEN!N:N,1,0)</f>
        <v xml:space="preserve">Inistón </v>
      </c>
      <c r="G70" s="63" t="s">
        <v>268</v>
      </c>
      <c r="H70" t="s">
        <v>823</v>
      </c>
    </row>
    <row r="71" spans="1:8">
      <c r="A71" t="s">
        <v>181</v>
      </c>
      <c r="B71" t="s">
        <v>181</v>
      </c>
      <c r="C71" t="s">
        <v>684</v>
      </c>
      <c r="D71" t="str">
        <f>VLOOKUP(C71,MD!G:H,2,0)</f>
        <v xml:space="preserve">Inistón </v>
      </c>
      <c r="E71" t="str">
        <f>VLOOKUP(D71,RESUMEN!N:N,1,0)</f>
        <v xml:space="preserve">Inistón </v>
      </c>
      <c r="G71" s="63"/>
      <c r="H71" t="s">
        <v>822</v>
      </c>
    </row>
    <row r="72" spans="1:8">
      <c r="A72" t="s">
        <v>181</v>
      </c>
      <c r="B72" t="s">
        <v>181</v>
      </c>
      <c r="C72" t="s">
        <v>685</v>
      </c>
      <c r="D72" t="str">
        <f>VLOOKUP(C72,MD!G:H,2,0)</f>
        <v xml:space="preserve">Inistón </v>
      </c>
      <c r="E72" t="str">
        <f>VLOOKUP(D72,RESUMEN!N:N,1,0)</f>
        <v xml:space="preserve">Inistón </v>
      </c>
      <c r="G72" s="63"/>
      <c r="H72" t="s">
        <v>824</v>
      </c>
    </row>
    <row r="73" spans="1:8">
      <c r="A73" t="s">
        <v>181</v>
      </c>
      <c r="B73" t="s">
        <v>181</v>
      </c>
      <c r="C73" t="s">
        <v>686</v>
      </c>
      <c r="D73" t="str">
        <f>VLOOKUP(C73,MD!G:H,2,0)</f>
        <v xml:space="preserve">Inistón </v>
      </c>
      <c r="E73" t="str">
        <f>VLOOKUP(D73,RESUMEN!N:N,1,0)</f>
        <v xml:space="preserve">Inistón </v>
      </c>
      <c r="G73" s="63"/>
      <c r="H73" t="s">
        <v>825</v>
      </c>
    </row>
    <row r="74" spans="1:8">
      <c r="A74" t="s">
        <v>181</v>
      </c>
      <c r="B74" t="s">
        <v>181</v>
      </c>
      <c r="C74" t="s">
        <v>687</v>
      </c>
      <c r="D74" t="str">
        <f>VLOOKUP(C74,MD!G:H,2,0)</f>
        <v xml:space="preserve">Inistón </v>
      </c>
      <c r="E74" t="str">
        <f>VLOOKUP(D74,RESUMEN!N:N,1,0)</f>
        <v xml:space="preserve">Inistón </v>
      </c>
      <c r="G74" s="63"/>
      <c r="H74" t="s">
        <v>826</v>
      </c>
    </row>
    <row r="75" spans="1:8">
      <c r="A75" t="s">
        <v>181</v>
      </c>
      <c r="B75" t="s">
        <v>433</v>
      </c>
      <c r="C75" t="s">
        <v>433</v>
      </c>
      <c r="D75" t="str">
        <f>VLOOKUP(C75,MD!G:H,2,0)</f>
        <v xml:space="preserve">Inistón </v>
      </c>
      <c r="E75" t="str">
        <f>VLOOKUP(D75,RESUMEN!N:N,1,0)</f>
        <v xml:space="preserve">Inistón </v>
      </c>
      <c r="G75" s="63"/>
      <c r="H75" t="s">
        <v>827</v>
      </c>
    </row>
    <row r="76" spans="1:8">
      <c r="A76" t="s">
        <v>185</v>
      </c>
      <c r="B76" t="s">
        <v>383</v>
      </c>
      <c r="C76" t="s">
        <v>383</v>
      </c>
      <c r="D76" t="str">
        <f>VLOOKUP(C76,MD!G:H,2,0)</f>
        <v>J´s Adult Shower Gels</v>
      </c>
      <c r="E76" t="str">
        <f>VLOOKUP(D76,RESUMEN!N:N,1,0)</f>
        <v>J´s Adult Shower Gels</v>
      </c>
      <c r="G76" s="63" t="s">
        <v>273</v>
      </c>
      <c r="H76" t="s">
        <v>828</v>
      </c>
    </row>
    <row r="77" spans="1:8">
      <c r="A77" t="s">
        <v>185</v>
      </c>
      <c r="B77" t="s">
        <v>384</v>
      </c>
      <c r="C77" t="s">
        <v>563</v>
      </c>
      <c r="D77" t="str">
        <f>VLOOKUP(C77,MD!G:H,2,0)</f>
        <v>JOHNSON'S BODY</v>
      </c>
      <c r="E77" t="str">
        <f>VLOOKUP(D77,RESUMEN!N:N,1,0)</f>
        <v>JOHNSON'S BODY</v>
      </c>
      <c r="G77" s="63" t="s">
        <v>275</v>
      </c>
      <c r="H77" t="s">
        <v>35</v>
      </c>
    </row>
    <row r="78" spans="1:8">
      <c r="A78" t="s">
        <v>185</v>
      </c>
      <c r="B78" t="s">
        <v>841</v>
      </c>
      <c r="C78" t="s">
        <v>842</v>
      </c>
      <c r="D78" t="str">
        <f>VLOOKUP(C78,MD!G:H,2,0)</f>
        <v>J´s Adult Shower Gels</v>
      </c>
      <c r="E78" t="str">
        <f>VLOOKUP(D78,RESUMEN!N:N,1,0)</f>
        <v>J´s Adult Shower Gels</v>
      </c>
      <c r="G78" s="63" t="s">
        <v>278</v>
      </c>
      <c r="H78" t="s">
        <v>829</v>
      </c>
    </row>
    <row r="79" spans="1:8">
      <c r="A79" t="s">
        <v>185</v>
      </c>
      <c r="B79" t="s">
        <v>841</v>
      </c>
      <c r="C79" t="s">
        <v>843</v>
      </c>
      <c r="D79" t="str">
        <f>VLOOKUP(C79,MD!G:H,2,0)</f>
        <v>J´s Adult Shower Gels</v>
      </c>
      <c r="E79" t="str">
        <f>VLOOKUP(D79,RESUMEN!N:N,1,0)</f>
        <v>J´s Adult Shower Gels</v>
      </c>
      <c r="G79" s="63" t="s">
        <v>282</v>
      </c>
      <c r="H79" t="s">
        <v>819</v>
      </c>
    </row>
    <row r="80" spans="1:8">
      <c r="A80" t="s">
        <v>189</v>
      </c>
      <c r="B80" t="s">
        <v>385</v>
      </c>
      <c r="C80" t="s">
        <v>564</v>
      </c>
      <c r="D80" t="str">
        <f>VLOOKUP(C80,MD!G:H,2,0)</f>
        <v>J´s Baby Bath</v>
      </c>
      <c r="E80" t="str">
        <f>VLOOKUP(D80,RESUMEN!N:N,1,0)</f>
        <v>J´s Baby Bath</v>
      </c>
      <c r="G80" s="63" t="s">
        <v>286</v>
      </c>
      <c r="H80" t="s">
        <v>830</v>
      </c>
    </row>
    <row r="81" spans="1:8">
      <c r="A81" t="s">
        <v>189</v>
      </c>
      <c r="B81" t="s">
        <v>385</v>
      </c>
      <c r="C81" t="s">
        <v>565</v>
      </c>
      <c r="D81" t="str">
        <f>VLOOKUP(C81,MD!G:H,2,0)</f>
        <v>J´s Baby Bath</v>
      </c>
      <c r="E81" t="str">
        <f>VLOOKUP(D81,RESUMEN!N:N,1,0)</f>
        <v>J´s Baby Bath</v>
      </c>
      <c r="G81" t="s">
        <v>832</v>
      </c>
      <c r="H81" t="s">
        <v>832</v>
      </c>
    </row>
    <row r="82" spans="1:8">
      <c r="A82" t="s">
        <v>189</v>
      </c>
      <c r="B82" t="s">
        <v>385</v>
      </c>
      <c r="C82" t="s">
        <v>566</v>
      </c>
      <c r="D82" t="str">
        <f>VLOOKUP(C82,MD!G:H,2,0)</f>
        <v>J´s Baby Bath</v>
      </c>
      <c r="E82" t="str">
        <f>VLOOKUP(D82,RESUMEN!N:N,1,0)</f>
        <v>J´s Baby Bath</v>
      </c>
    </row>
    <row r="83" spans="1:8">
      <c r="A83" t="s">
        <v>189</v>
      </c>
      <c r="B83" t="s">
        <v>385</v>
      </c>
      <c r="C83" t="s">
        <v>567</v>
      </c>
      <c r="D83" t="str">
        <f>VLOOKUP(C83,MD!G:H,2,0)</f>
        <v>J´s Baby Bath</v>
      </c>
      <c r="E83" t="str">
        <f>VLOOKUP(D83,RESUMEN!N:N,1,0)</f>
        <v>J´s Baby Bath</v>
      </c>
    </row>
    <row r="84" spans="1:8">
      <c r="A84" t="s">
        <v>189</v>
      </c>
      <c r="B84" t="s">
        <v>386</v>
      </c>
      <c r="C84" t="s">
        <v>568</v>
      </c>
      <c r="D84" t="str">
        <f>VLOOKUP(C84,MD!G:H,2,0)</f>
        <v>J´s Baby Cologne</v>
      </c>
      <c r="E84" t="str">
        <f>VLOOKUP(D84,RESUMEN!N:N,1,0)</f>
        <v>J´s Baby Cologne</v>
      </c>
    </row>
    <row r="85" spans="1:8">
      <c r="A85" t="s">
        <v>189</v>
      </c>
      <c r="B85" t="s">
        <v>386</v>
      </c>
      <c r="C85" t="s">
        <v>569</v>
      </c>
      <c r="D85" t="str">
        <f>VLOOKUP(C85,MD!G:H,2,0)</f>
        <v>J´s Baby Cologne</v>
      </c>
      <c r="E85" t="str">
        <f>VLOOKUP(D85,RESUMEN!N:N,1,0)</f>
        <v>J´s Baby Cologne</v>
      </c>
    </row>
    <row r="86" spans="1:8">
      <c r="A86" t="s">
        <v>189</v>
      </c>
      <c r="B86" t="s">
        <v>386</v>
      </c>
      <c r="C86" t="s">
        <v>570</v>
      </c>
      <c r="D86" t="str">
        <f>VLOOKUP(C86,MD!G:H,2,0)</f>
        <v>J´s Baby Cologne</v>
      </c>
      <c r="E86" t="str">
        <f>VLOOKUP(D86,RESUMEN!N:N,1,0)</f>
        <v>J´s Baby Cologne</v>
      </c>
    </row>
    <row r="87" spans="1:8">
      <c r="A87" t="s">
        <v>189</v>
      </c>
      <c r="B87" t="s">
        <v>386</v>
      </c>
      <c r="C87" t="s">
        <v>571</v>
      </c>
      <c r="D87" t="str">
        <f>VLOOKUP(C87,MD!G:H,2,0)</f>
        <v>J´s Baby Cologne</v>
      </c>
      <c r="E87" t="str">
        <f>VLOOKUP(D87,RESUMEN!N:N,1,0)</f>
        <v>J´s Baby Cologne</v>
      </c>
    </row>
    <row r="88" spans="1:8">
      <c r="A88" t="s">
        <v>189</v>
      </c>
      <c r="B88" t="s">
        <v>387</v>
      </c>
      <c r="C88" t="s">
        <v>572</v>
      </c>
      <c r="D88" t="str">
        <f>VLOOKUP(C88,MD!G:H,2,0)</f>
        <v>J´s Baby Milk &amp; Lotions</v>
      </c>
      <c r="E88" t="str">
        <f>VLOOKUP(D88,RESUMEN!N:N,1,0)</f>
        <v>J´s Baby Milk &amp; Lotions</v>
      </c>
    </row>
    <row r="89" spans="1:8">
      <c r="A89" t="s">
        <v>189</v>
      </c>
      <c r="B89" t="s">
        <v>388</v>
      </c>
      <c r="C89" t="s">
        <v>388</v>
      </c>
      <c r="D89" t="str">
        <f>VLOOKUP(C89,MD!G:H,2,0)</f>
        <v>J´s Baby Mixed Packs</v>
      </c>
      <c r="E89" t="str">
        <f>VLOOKUP(D89,RESUMEN!N:N,1,0)</f>
        <v>J´s Baby Mixed Packs</v>
      </c>
    </row>
    <row r="90" spans="1:8">
      <c r="A90" t="s">
        <v>189</v>
      </c>
      <c r="B90" t="s">
        <v>389</v>
      </c>
      <c r="C90" t="s">
        <v>573</v>
      </c>
      <c r="D90" t="str">
        <f>VLOOKUP(C90,MD!G:H,2,0)</f>
        <v>J´s Baby Shampoo</v>
      </c>
      <c r="E90" t="str">
        <f>VLOOKUP(D90,RESUMEN!N:N,1,0)</f>
        <v>J´s Baby Shampoo</v>
      </c>
    </row>
    <row r="91" spans="1:8">
      <c r="A91" t="s">
        <v>189</v>
      </c>
      <c r="B91" t="s">
        <v>389</v>
      </c>
      <c r="C91" t="s">
        <v>574</v>
      </c>
      <c r="D91" t="str">
        <f>VLOOKUP(C91,MD!G:H,2,0)</f>
        <v>J´s Baby Shampoo</v>
      </c>
      <c r="E91" t="str">
        <f>VLOOKUP(D91,RESUMEN!N:N,1,0)</f>
        <v>J´s Baby Shampoo</v>
      </c>
    </row>
    <row r="92" spans="1:8">
      <c r="A92" t="s">
        <v>189</v>
      </c>
      <c r="B92" t="s">
        <v>389</v>
      </c>
      <c r="C92" t="s">
        <v>575</v>
      </c>
      <c r="D92" t="str">
        <f>VLOOKUP(C92,MD!G:H,2,0)</f>
        <v>J´s Baby Shampoo</v>
      </c>
      <c r="E92" t="str">
        <f>VLOOKUP(D92,RESUMEN!N:N,1,0)</f>
        <v>J´s Baby Shampoo</v>
      </c>
    </row>
    <row r="93" spans="1:8">
      <c r="A93" t="s">
        <v>189</v>
      </c>
      <c r="B93" t="s">
        <v>389</v>
      </c>
      <c r="C93" t="s">
        <v>576</v>
      </c>
      <c r="D93" t="str">
        <f>VLOOKUP(C93,MD!G:H,2,0)</f>
        <v>J´s Baby Shampoo</v>
      </c>
      <c r="E93" t="str">
        <f>VLOOKUP(D93,RESUMEN!N:N,1,0)</f>
        <v>J´s Baby Shampoo</v>
      </c>
    </row>
    <row r="94" spans="1:8">
      <c r="A94" t="s">
        <v>189</v>
      </c>
      <c r="B94" t="s">
        <v>389</v>
      </c>
      <c r="C94" t="s">
        <v>577</v>
      </c>
      <c r="D94" t="str">
        <f>VLOOKUP(C94,MD!G:H,2,0)</f>
        <v>J´s Baby Shampoo</v>
      </c>
      <c r="E94" t="str">
        <f>VLOOKUP(D94,RESUMEN!N:N,1,0)</f>
        <v>J´s Baby Shampoo</v>
      </c>
    </row>
    <row r="95" spans="1:8">
      <c r="A95" t="s">
        <v>189</v>
      </c>
      <c r="B95" t="s">
        <v>389</v>
      </c>
      <c r="C95" t="s">
        <v>578</v>
      </c>
      <c r="D95" t="str">
        <f>VLOOKUP(C95,MD!G:H,2,0)</f>
        <v>J´s Baby Shampoo</v>
      </c>
      <c r="E95" t="str">
        <f>VLOOKUP(D95,RESUMEN!N:N,1,0)</f>
        <v>J´s Baby Shampoo</v>
      </c>
    </row>
    <row r="96" spans="1:8">
      <c r="A96" t="s">
        <v>189</v>
      </c>
      <c r="B96" t="s">
        <v>389</v>
      </c>
      <c r="C96" t="s">
        <v>579</v>
      </c>
      <c r="D96" t="str">
        <f>VLOOKUP(C96,MD!G:H,2,0)</f>
        <v>J´s Baby Shampoo</v>
      </c>
      <c r="E96" t="str">
        <f>VLOOKUP(D96,RESUMEN!N:N,1,0)</f>
        <v>J´s Baby Shampoo</v>
      </c>
    </row>
    <row r="97" spans="1:5">
      <c r="A97" t="s">
        <v>189</v>
      </c>
      <c r="B97" t="s">
        <v>389</v>
      </c>
      <c r="C97" t="s">
        <v>580</v>
      </c>
      <c r="D97" t="str">
        <f>VLOOKUP(C97,MD!G:H,2,0)</f>
        <v>J´s Baby Shampoo</v>
      </c>
      <c r="E97" t="str">
        <f>VLOOKUP(D97,RESUMEN!N:N,1,0)</f>
        <v>J´s Baby Shampoo</v>
      </c>
    </row>
    <row r="98" spans="1:5">
      <c r="A98" t="s">
        <v>189</v>
      </c>
      <c r="B98" t="s">
        <v>389</v>
      </c>
      <c r="C98" t="s">
        <v>581</v>
      </c>
      <c r="D98" t="str">
        <f>VLOOKUP(C98,MD!G:H,2,0)</f>
        <v>J´s Baby Shampoo</v>
      </c>
      <c r="E98" t="str">
        <f>VLOOKUP(D98,RESUMEN!N:N,1,0)</f>
        <v>J´s Baby Shampoo</v>
      </c>
    </row>
    <row r="99" spans="1:5">
      <c r="A99" t="s">
        <v>189</v>
      </c>
      <c r="B99" t="s">
        <v>390</v>
      </c>
      <c r="C99" t="s">
        <v>390</v>
      </c>
      <c r="D99" t="str">
        <f>VLOOKUP(C99,MD!G:H,2,0)</f>
        <v>J´s Baby Powder</v>
      </c>
      <c r="E99" t="str">
        <f>VLOOKUP(D99,RESUMEN!N:N,1,0)</f>
        <v>J´s Baby Powder</v>
      </c>
    </row>
    <row r="100" spans="1:5">
      <c r="A100" t="s">
        <v>189</v>
      </c>
      <c r="B100" t="s">
        <v>390</v>
      </c>
      <c r="C100" t="s">
        <v>582</v>
      </c>
      <c r="D100" t="str">
        <f>VLOOKUP(C100,MD!G:H,2,0)</f>
        <v>J´s Baby Powder</v>
      </c>
      <c r="E100" t="str">
        <f>VLOOKUP(D100,RESUMEN!N:N,1,0)</f>
        <v>J´s Baby Powder</v>
      </c>
    </row>
    <row r="101" spans="1:5">
      <c r="A101" t="s">
        <v>189</v>
      </c>
      <c r="B101" t="s">
        <v>391</v>
      </c>
      <c r="C101" t="s">
        <v>391</v>
      </c>
      <c r="D101" t="str">
        <f>VLOOKUP(C101,MD!G:H,2,0)</f>
        <v>Cotton Buds/Swabs</v>
      </c>
      <c r="E101" t="str">
        <f>VLOOKUP(D101,RESUMEN!N:N,1,0)</f>
        <v>Cotton Buds/Swabs</v>
      </c>
    </row>
    <row r="102" spans="1:5">
      <c r="A102" t="s">
        <v>189</v>
      </c>
      <c r="B102" t="s">
        <v>392</v>
      </c>
      <c r="C102" t="s">
        <v>583</v>
      </c>
      <c r="D102" t="str">
        <f>VLOOKUP(C102,MD!G:H,2,0)</f>
        <v>J´s Baby Nappy Creams</v>
      </c>
      <c r="E102" t="str">
        <f>VLOOKUP(D102,RESUMEN!N:N,1,0)</f>
        <v>J´s Baby Nappy Creams</v>
      </c>
    </row>
    <row r="103" spans="1:5">
      <c r="A103" t="s">
        <v>189</v>
      </c>
      <c r="B103" t="s">
        <v>392</v>
      </c>
      <c r="C103" t="s">
        <v>392</v>
      </c>
      <c r="D103" t="str">
        <f>VLOOKUP(C103,MD!G:H,2,0)</f>
        <v>J´s Baby Nappy Creams</v>
      </c>
      <c r="E103" t="str">
        <f>VLOOKUP(D103,RESUMEN!N:N,1,0)</f>
        <v>J´s Baby Nappy Creams</v>
      </c>
    </row>
    <row r="104" spans="1:5">
      <c r="A104" t="s">
        <v>189</v>
      </c>
      <c r="B104" t="s">
        <v>393</v>
      </c>
      <c r="C104" t="s">
        <v>584</v>
      </c>
      <c r="D104" t="str">
        <f>VLOOKUP(C104,MD!G:H,2,0)</f>
        <v>Suero Fisiologico</v>
      </c>
      <c r="E104" t="str">
        <f>VLOOKUP(D104,RESUMEN!N:N,1,0)</f>
        <v>Suero Fisiologico</v>
      </c>
    </row>
    <row r="105" spans="1:5">
      <c r="A105" t="s">
        <v>189</v>
      </c>
      <c r="B105" t="s">
        <v>394</v>
      </c>
      <c r="C105" t="s">
        <v>585</v>
      </c>
      <c r="D105" t="str">
        <f>VLOOKUP(C105,MD!G:H,2,0)</f>
        <v>Nursing Pads</v>
      </c>
      <c r="E105" t="str">
        <f>VLOOKUP(D105,RESUMEN!N:N,1,0)</f>
        <v>Nursing Pads</v>
      </c>
    </row>
    <row r="106" spans="1:5">
      <c r="A106" t="s">
        <v>189</v>
      </c>
      <c r="B106" t="s">
        <v>395</v>
      </c>
      <c r="C106" t="s">
        <v>586</v>
      </c>
      <c r="D106" t="str">
        <f>VLOOKUP(C106,MD!G:H,2,0)</f>
        <v>J´s Baby Oil</v>
      </c>
      <c r="E106" t="str">
        <f>VLOOKUP(D106,RESUMEN!N:N,1,0)</f>
        <v>J´s Baby Oil</v>
      </c>
    </row>
    <row r="107" spans="1:5">
      <c r="A107" t="s">
        <v>189</v>
      </c>
      <c r="B107" t="s">
        <v>395</v>
      </c>
      <c r="C107" t="s">
        <v>587</v>
      </c>
      <c r="D107" t="str">
        <f>VLOOKUP(C107,MD!G:H,2,0)</f>
        <v>J´s Baby Oil</v>
      </c>
      <c r="E107" t="str">
        <f>VLOOKUP(D107,RESUMEN!N:N,1,0)</f>
        <v>J´s Baby Oil</v>
      </c>
    </row>
    <row r="108" spans="1:5">
      <c r="A108" t="s">
        <v>189</v>
      </c>
      <c r="B108" t="s">
        <v>395</v>
      </c>
      <c r="C108" t="s">
        <v>588</v>
      </c>
      <c r="D108" t="str">
        <f>VLOOKUP(C108,MD!G:H,2,0)</f>
        <v>J´s Baby Oil</v>
      </c>
      <c r="E108" t="str">
        <f>VLOOKUP(D108,RESUMEN!N:N,1,0)</f>
        <v>J´s Baby Oil</v>
      </c>
    </row>
    <row r="109" spans="1:5">
      <c r="A109" t="s">
        <v>189</v>
      </c>
      <c r="B109" t="s">
        <v>395</v>
      </c>
      <c r="C109" t="s">
        <v>589</v>
      </c>
      <c r="D109" t="str">
        <f>VLOOKUP(C109,MD!G:H,2,0)</f>
        <v>J´s Baby Oil</v>
      </c>
      <c r="E109" t="str">
        <f>VLOOKUP(D109,RESUMEN!N:N,1,0)</f>
        <v>J´s Baby Oil</v>
      </c>
    </row>
    <row r="110" spans="1:5">
      <c r="A110" t="s">
        <v>189</v>
      </c>
      <c r="B110" t="s">
        <v>395</v>
      </c>
      <c r="C110" t="s">
        <v>590</v>
      </c>
      <c r="D110" t="str">
        <f>VLOOKUP(C110,MD!G:H,2,0)</f>
        <v>J´s Baby Oil</v>
      </c>
      <c r="E110" t="str">
        <f>VLOOKUP(D110,RESUMEN!N:N,1,0)</f>
        <v>J´s Baby Oil</v>
      </c>
    </row>
    <row r="111" spans="1:5">
      <c r="A111" t="s">
        <v>189</v>
      </c>
      <c r="B111" t="s">
        <v>396</v>
      </c>
      <c r="C111" t="s">
        <v>591</v>
      </c>
      <c r="D111" t="str">
        <f>VLOOKUP(C111,MD!G:H,2,0)</f>
        <v>J´s Baby Milk &amp; Lotions</v>
      </c>
      <c r="E111" t="str">
        <f>VLOOKUP(D111,RESUMEN!N:N,1,0)</f>
        <v>J´s Baby Milk &amp; Lotions</v>
      </c>
    </row>
    <row r="112" spans="1:5">
      <c r="A112" t="s">
        <v>189</v>
      </c>
      <c r="B112" t="s">
        <v>396</v>
      </c>
      <c r="C112" t="s">
        <v>396</v>
      </c>
      <c r="D112" t="str">
        <f>VLOOKUP(C112,MD!G:H,2,0)</f>
        <v>J´s Baby Milk &amp; Lotions</v>
      </c>
      <c r="E112" t="str">
        <f>VLOOKUP(D112,RESUMEN!N:N,1,0)</f>
        <v>J´s Baby Milk &amp; Lotions</v>
      </c>
    </row>
    <row r="113" spans="1:5">
      <c r="A113" t="s">
        <v>189</v>
      </c>
      <c r="B113" t="s">
        <v>396</v>
      </c>
      <c r="C113" t="s">
        <v>592</v>
      </c>
      <c r="D113" t="str">
        <f>VLOOKUP(C113,MD!G:H,2,0)</f>
        <v>J´s Baby Milk &amp; Lotions</v>
      </c>
      <c r="E113" t="str">
        <f>VLOOKUP(D113,RESUMEN!N:N,1,0)</f>
        <v>J´s Baby Milk &amp; Lotions</v>
      </c>
    </row>
    <row r="114" spans="1:5">
      <c r="A114" t="s">
        <v>189</v>
      </c>
      <c r="B114" t="s">
        <v>494</v>
      </c>
      <c r="C114" t="s">
        <v>593</v>
      </c>
      <c r="D114" t="str">
        <f>VLOOKUP(C114,MD!G:H,2,0)</f>
        <v>Baby suncare</v>
      </c>
      <c r="E114" t="str">
        <f>VLOOKUP(D114,RESUMEN!N:N,1,0)</f>
        <v>Baby suncare</v>
      </c>
    </row>
    <row r="115" spans="1:5">
      <c r="A115" t="s">
        <v>189</v>
      </c>
      <c r="B115" t="s">
        <v>494</v>
      </c>
      <c r="C115" t="s">
        <v>594</v>
      </c>
      <c r="D115" t="str">
        <f>VLOOKUP(C115,MD!G:H,2,0)</f>
        <v>Baby suncare</v>
      </c>
      <c r="E115" t="str">
        <f>VLOOKUP(D115,RESUMEN!N:N,1,0)</f>
        <v>Baby suncare</v>
      </c>
    </row>
    <row r="116" spans="1:5">
      <c r="A116" t="s">
        <v>189</v>
      </c>
      <c r="B116" t="s">
        <v>494</v>
      </c>
      <c r="C116" t="s">
        <v>595</v>
      </c>
      <c r="D116" t="str">
        <f>VLOOKUP(C116,MD!G:H,2,0)</f>
        <v>Baby suncare</v>
      </c>
      <c r="E116" t="str">
        <f>VLOOKUP(D116,RESUMEN!N:N,1,0)</f>
        <v>Baby suncare</v>
      </c>
    </row>
    <row r="117" spans="1:5">
      <c r="A117" t="s">
        <v>189</v>
      </c>
      <c r="B117" t="s">
        <v>397</v>
      </c>
      <c r="C117" t="s">
        <v>596</v>
      </c>
      <c r="D117" t="str">
        <f>VLOOKUP(C117,MD!G:H,2,0)</f>
        <v>J´s Baby Wipes</v>
      </c>
      <c r="E117" t="str">
        <f>VLOOKUP(D117,RESUMEN!N:N,1,0)</f>
        <v>J´s Baby Wipes</v>
      </c>
    </row>
    <row r="118" spans="1:5">
      <c r="A118" t="s">
        <v>189</v>
      </c>
      <c r="B118" t="s">
        <v>397</v>
      </c>
      <c r="C118" t="s">
        <v>597</v>
      </c>
      <c r="D118" t="str">
        <f>VLOOKUP(C118,MD!G:H,2,0)</f>
        <v>J´s Baby Wipes</v>
      </c>
      <c r="E118" t="str">
        <f>VLOOKUP(D118,RESUMEN!N:N,1,0)</f>
        <v>J´s Baby Wipes</v>
      </c>
    </row>
    <row r="119" spans="1:5">
      <c r="A119" t="s">
        <v>189</v>
      </c>
      <c r="B119" t="s">
        <v>397</v>
      </c>
      <c r="C119" t="s">
        <v>598</v>
      </c>
      <c r="D119" t="str">
        <f>VLOOKUP(C119,MD!G:H,2,0)</f>
        <v>J´s Baby Wipes</v>
      </c>
      <c r="E119" t="str">
        <f>VLOOKUP(D119,RESUMEN!N:N,1,0)</f>
        <v>J´s Baby Wipes</v>
      </c>
    </row>
    <row r="120" spans="1:5">
      <c r="A120" t="s">
        <v>195</v>
      </c>
      <c r="B120" t="s">
        <v>195</v>
      </c>
      <c r="C120" t="s">
        <v>599</v>
      </c>
      <c r="D120" t="str">
        <f>VLOOKUP(C120,MD!G:H,2,0)</f>
        <v>Junior</v>
      </c>
      <c r="E120" t="str">
        <f>VLOOKUP(D120,RESUMEN!N:N,1,0)</f>
        <v>Junior</v>
      </c>
    </row>
    <row r="121" spans="1:5">
      <c r="A121" t="s">
        <v>195</v>
      </c>
      <c r="B121" t="s">
        <v>195</v>
      </c>
      <c r="C121" t="s">
        <v>600</v>
      </c>
      <c r="D121" t="str">
        <f>VLOOKUP(C121,MD!G:H,2,0)</f>
        <v>Junior</v>
      </c>
      <c r="E121" t="str">
        <f>VLOOKUP(D121,RESUMEN!N:N,1,0)</f>
        <v>Junior</v>
      </c>
    </row>
    <row r="122" spans="1:5">
      <c r="A122" t="s">
        <v>195</v>
      </c>
      <c r="B122" t="s">
        <v>398</v>
      </c>
      <c r="C122" t="s">
        <v>601</v>
      </c>
      <c r="D122" t="str">
        <f>VLOOKUP(C122,MD!G:H,2,0)</f>
        <v>Baby Bath</v>
      </c>
      <c r="E122" t="str">
        <f>VLOOKUP(D122,RESUMEN!N:N,1,0)</f>
        <v>Baby Bath</v>
      </c>
    </row>
    <row r="123" spans="1:5">
      <c r="A123" t="s">
        <v>195</v>
      </c>
      <c r="B123" t="s">
        <v>398</v>
      </c>
      <c r="C123" t="s">
        <v>602</v>
      </c>
      <c r="D123" t="str">
        <f>VLOOKUP(C123,MD!G:H,2,0)</f>
        <v>Baby body milk</v>
      </c>
      <c r="E123" t="str">
        <f>VLOOKUP(D123,RESUMEN!N:N,1,0)</f>
        <v>Baby body milk</v>
      </c>
    </row>
    <row r="124" spans="1:5">
      <c r="A124" t="s">
        <v>199</v>
      </c>
      <c r="B124" t="s">
        <v>434</v>
      </c>
      <c r="C124" t="s">
        <v>434</v>
      </c>
      <c r="D124" t="str">
        <f>VLOOKUP(C124,MD!G:H,2,0)</f>
        <v>K.Y.</v>
      </c>
      <c r="E124" t="str">
        <f>VLOOKUP(D124,RESUMEN!N:N,1,0)</f>
        <v>K.Y.</v>
      </c>
    </row>
    <row r="125" spans="1:5">
      <c r="A125" t="s">
        <v>199</v>
      </c>
      <c r="B125" t="s">
        <v>434</v>
      </c>
      <c r="C125" t="s">
        <v>688</v>
      </c>
      <c r="D125" t="str">
        <f>VLOOKUP(C125,MD!G:H,2,0)</f>
        <v>K.Y.</v>
      </c>
      <c r="E125" t="str">
        <f>VLOOKUP(D125,RESUMEN!N:N,1,0)</f>
        <v>K.Y.</v>
      </c>
    </row>
    <row r="126" spans="1:5">
      <c r="A126" t="s">
        <v>73</v>
      </c>
      <c r="B126" t="s">
        <v>399</v>
      </c>
      <c r="C126" t="s">
        <v>603</v>
      </c>
      <c r="D126" t="str">
        <f>VLOOKUP(C126,MD!G:H,2,0)</f>
        <v>LPM Body Cleansing</v>
      </c>
      <c r="E126" t="str">
        <f>VLOOKUP(D126,RESUMEN!N:N,1,0)</f>
        <v>LPM Body Cleansing</v>
      </c>
    </row>
    <row r="127" spans="1:5">
      <c r="A127" t="s">
        <v>73</v>
      </c>
      <c r="B127" t="s">
        <v>399</v>
      </c>
      <c r="C127" t="s">
        <v>399</v>
      </c>
      <c r="D127" t="str">
        <f>VLOOKUP(C127,MD!G:H,2,0)</f>
        <v>LPM Body Cleansing</v>
      </c>
      <c r="E127" t="str">
        <f>VLOOKUP(D127,RESUMEN!N:N,1,0)</f>
        <v>LPM Body Cleansing</v>
      </c>
    </row>
    <row r="128" spans="1:5">
      <c r="A128" t="s">
        <v>73</v>
      </c>
      <c r="B128" t="s">
        <v>399</v>
      </c>
      <c r="C128" t="s">
        <v>604</v>
      </c>
      <c r="D128" t="str">
        <f>VLOOKUP(C128,MD!G:H,2,0)</f>
        <v>LPM Body Cleansing</v>
      </c>
      <c r="E128" t="str">
        <f>VLOOKUP(D128,RESUMEN!N:N,1,0)</f>
        <v>LPM Body Cleansing</v>
      </c>
    </row>
    <row r="129" spans="1:5">
      <c r="A129" t="s">
        <v>73</v>
      </c>
      <c r="B129" t="s">
        <v>400</v>
      </c>
      <c r="C129" t="s">
        <v>605</v>
      </c>
      <c r="D129" t="str">
        <f>VLOOKUP(C129,MD!G:H,2,0)</f>
        <v>LPM Conditioners</v>
      </c>
      <c r="E129" t="str">
        <f>VLOOKUP(D129,RESUMEN!N:N,1,0)</f>
        <v>LPM Conditioners</v>
      </c>
    </row>
    <row r="130" spans="1:5">
      <c r="A130" t="s">
        <v>73</v>
      </c>
      <c r="B130" t="s">
        <v>400</v>
      </c>
      <c r="C130" t="s">
        <v>606</v>
      </c>
      <c r="D130" t="str">
        <f>VLOOKUP(C130,MD!G:H,2,0)</f>
        <v>LPM Shampoo  (Only Adult)</v>
      </c>
      <c r="E130" t="str">
        <f>VLOOKUP(D130,RESUMEN!N:N,1,0)</f>
        <v>LPM Shampoo  (Only Adult)</v>
      </c>
    </row>
    <row r="131" spans="1:5">
      <c r="A131" t="s">
        <v>73</v>
      </c>
      <c r="B131" t="s">
        <v>400</v>
      </c>
      <c r="C131" t="s">
        <v>607</v>
      </c>
      <c r="D131" t="str">
        <f>VLOOKUP(C131,MD!G:H,2,0)</f>
        <v>LPM Conditioners</v>
      </c>
      <c r="E131" t="str">
        <f>VLOOKUP(D131,RESUMEN!N:N,1,0)</f>
        <v>LPM Conditioners</v>
      </c>
    </row>
    <row r="132" spans="1:5">
      <c r="A132" t="s">
        <v>73</v>
      </c>
      <c r="B132" t="s">
        <v>400</v>
      </c>
      <c r="C132" t="s">
        <v>608</v>
      </c>
      <c r="D132" t="str">
        <f>VLOOKUP(C132,MD!G:H,2,0)</f>
        <v>LPM Shampoo  (Only Adult)</v>
      </c>
      <c r="E132" t="str">
        <f>VLOOKUP(D132,RESUMEN!N:N,1,0)</f>
        <v>LPM Shampoo  (Only Adult)</v>
      </c>
    </row>
    <row r="133" spans="1:5">
      <c r="A133" t="s">
        <v>73</v>
      </c>
      <c r="B133" t="s">
        <v>401</v>
      </c>
      <c r="C133" t="s">
        <v>401</v>
      </c>
      <c r="D133" t="str">
        <f>VLOOKUP(C133,MD!G:H,2,0)</f>
        <v>LPM Body Cleansing</v>
      </c>
      <c r="E133" t="str">
        <f>VLOOKUP(D133,RESUMEN!N:N,1,0)</f>
        <v>LPM Body Cleansing</v>
      </c>
    </row>
    <row r="134" spans="1:5">
      <c r="A134" t="s">
        <v>73</v>
      </c>
      <c r="B134" t="s">
        <v>402</v>
      </c>
      <c r="C134" t="s">
        <v>609</v>
      </c>
      <c r="D134" t="str">
        <f>VLOOKUP(C134,MD!G:H,2,0)</f>
        <v>LPM Hands</v>
      </c>
      <c r="E134" t="str">
        <f>VLOOKUP(D134,RESUMEN!N:N,1,0)</f>
        <v>LPM Hands</v>
      </c>
    </row>
    <row r="135" spans="1:5">
      <c r="A135" t="s">
        <v>73</v>
      </c>
      <c r="B135" t="s">
        <v>402</v>
      </c>
      <c r="C135" t="s">
        <v>610</v>
      </c>
      <c r="D135" t="str">
        <f>VLOOKUP(C135,MD!G:H,2,0)</f>
        <v>LPM Adult Body</v>
      </c>
      <c r="E135" t="str">
        <f>VLOOKUP(D135,RESUMEN!N:N,1,0)</f>
        <v>LPM Adult Body</v>
      </c>
    </row>
    <row r="136" spans="1:5">
      <c r="A136" t="s">
        <v>73</v>
      </c>
      <c r="B136" t="s">
        <v>402</v>
      </c>
      <c r="C136" t="s">
        <v>611</v>
      </c>
      <c r="D136" t="str">
        <f>VLOOKUP(C136,MD!G:H,2,0)</f>
        <v>LPM Adult Body</v>
      </c>
      <c r="E136" t="str">
        <f>VLOOKUP(D136,RESUMEN!N:N,1,0)</f>
        <v>LPM Adult Body</v>
      </c>
    </row>
    <row r="137" spans="1:5">
      <c r="A137" t="s">
        <v>207</v>
      </c>
      <c r="B137" t="s">
        <v>207</v>
      </c>
      <c r="C137" t="s">
        <v>612</v>
      </c>
      <c r="D137" t="str">
        <f>VLOOKUP(C137,MD!G:H,2,0)</f>
        <v>Listerine</v>
      </c>
      <c r="E137" t="e">
        <f>VLOOKUP(D137,RESUMEN!N:N,1,0)</f>
        <v>#N/A</v>
      </c>
    </row>
    <row r="138" spans="1:5">
      <c r="A138" t="s">
        <v>207</v>
      </c>
      <c r="B138" t="s">
        <v>207</v>
      </c>
      <c r="C138" t="s">
        <v>613</v>
      </c>
      <c r="D138" t="str">
        <f>VLOOKUP(C138,MD!G:H,2,0)</f>
        <v>Listerine</v>
      </c>
      <c r="E138" t="e">
        <f>VLOOKUP(D138,RESUMEN!N:N,1,0)</f>
        <v>#N/A</v>
      </c>
    </row>
    <row r="139" spans="1:5">
      <c r="A139" t="s">
        <v>207</v>
      </c>
      <c r="B139" t="s">
        <v>207</v>
      </c>
      <c r="C139" t="s">
        <v>614</v>
      </c>
      <c r="D139" t="str">
        <f>VLOOKUP(C139,MD!G:H,2,0)</f>
        <v>Listerine</v>
      </c>
      <c r="E139" t="e">
        <f>VLOOKUP(D139,RESUMEN!N:N,1,0)</f>
        <v>#N/A</v>
      </c>
    </row>
    <row r="140" spans="1:5">
      <c r="A140" t="s">
        <v>207</v>
      </c>
      <c r="B140" t="s">
        <v>207</v>
      </c>
      <c r="C140" t="s">
        <v>615</v>
      </c>
      <c r="D140" t="str">
        <f>VLOOKUP(C140,MD!G:H,2,0)</f>
        <v>Listerine</v>
      </c>
      <c r="E140" t="e">
        <f>VLOOKUP(D140,RESUMEN!N:N,1,0)</f>
        <v>#N/A</v>
      </c>
    </row>
    <row r="141" spans="1:5">
      <c r="A141" t="s">
        <v>207</v>
      </c>
      <c r="B141" t="s">
        <v>207</v>
      </c>
      <c r="C141" t="s">
        <v>616</v>
      </c>
      <c r="D141" t="str">
        <f>VLOOKUP(C141,MD!G:H,2,0)</f>
        <v>Listerine</v>
      </c>
      <c r="E141" t="e">
        <f>VLOOKUP(D141,RESUMEN!N:N,1,0)</f>
        <v>#N/A</v>
      </c>
    </row>
    <row r="142" spans="1:5">
      <c r="A142" t="s">
        <v>207</v>
      </c>
      <c r="B142" t="s">
        <v>207</v>
      </c>
      <c r="C142" t="s">
        <v>617</v>
      </c>
      <c r="D142" t="str">
        <f>VLOOKUP(C142,MD!G:H,2,0)</f>
        <v>Listerine</v>
      </c>
      <c r="E142" t="e">
        <f>VLOOKUP(D142,RESUMEN!N:N,1,0)</f>
        <v>#N/A</v>
      </c>
    </row>
    <row r="143" spans="1:5">
      <c r="A143" t="s">
        <v>207</v>
      </c>
      <c r="B143" t="s">
        <v>207</v>
      </c>
      <c r="C143" t="s">
        <v>618</v>
      </c>
      <c r="D143" t="str">
        <f>VLOOKUP(C143,MD!G:H,2,0)</f>
        <v>Listerine</v>
      </c>
      <c r="E143" t="e">
        <f>VLOOKUP(D143,RESUMEN!N:N,1,0)</f>
        <v>#N/A</v>
      </c>
    </row>
    <row r="144" spans="1:5">
      <c r="A144" t="s">
        <v>207</v>
      </c>
      <c r="B144" t="s">
        <v>207</v>
      </c>
      <c r="C144" t="s">
        <v>619</v>
      </c>
      <c r="D144" t="str">
        <f>VLOOKUP(C144,MD!G:H,2,0)</f>
        <v>Listerine</v>
      </c>
      <c r="E144" t="e">
        <f>VLOOKUP(D144,RESUMEN!N:N,1,0)</f>
        <v>#N/A</v>
      </c>
    </row>
    <row r="145" spans="1:5">
      <c r="A145" t="s">
        <v>207</v>
      </c>
      <c r="B145" t="s">
        <v>207</v>
      </c>
      <c r="C145" t="s">
        <v>620</v>
      </c>
      <c r="D145" t="str">
        <f>VLOOKUP(C145,MD!G:H,2,0)</f>
        <v>Listerine</v>
      </c>
      <c r="E145" t="e">
        <f>VLOOKUP(D145,RESUMEN!N:N,1,0)</f>
        <v>#N/A</v>
      </c>
    </row>
    <row r="146" spans="1:5">
      <c r="A146" t="s">
        <v>207</v>
      </c>
      <c r="B146" t="s">
        <v>207</v>
      </c>
      <c r="C146" t="s">
        <v>621</v>
      </c>
      <c r="D146" t="str">
        <f>VLOOKUP(C146,MD!G:H,2,0)</f>
        <v>Listerine</v>
      </c>
      <c r="E146" t="e">
        <f>VLOOKUP(D146,RESUMEN!N:N,1,0)</f>
        <v>#N/A</v>
      </c>
    </row>
    <row r="147" spans="1:5">
      <c r="A147" t="s">
        <v>207</v>
      </c>
      <c r="B147" t="s">
        <v>207</v>
      </c>
      <c r="C147" t="s">
        <v>622</v>
      </c>
      <c r="D147" t="str">
        <f>VLOOKUP(C147,MD!G:H,2,0)</f>
        <v>Listerine</v>
      </c>
      <c r="E147" t="e">
        <f>VLOOKUP(D147,RESUMEN!N:N,1,0)</f>
        <v>#N/A</v>
      </c>
    </row>
    <row r="148" spans="1:5">
      <c r="A148" t="s">
        <v>207</v>
      </c>
      <c r="B148" t="s">
        <v>207</v>
      </c>
      <c r="C148" t="s">
        <v>623</v>
      </c>
      <c r="D148" t="str">
        <f>VLOOKUP(C148,MD!G:H,2,0)</f>
        <v>Listerine</v>
      </c>
      <c r="E148" t="e">
        <f>VLOOKUP(D148,RESUMEN!N:N,1,0)</f>
        <v>#N/A</v>
      </c>
    </row>
    <row r="149" spans="1:5">
      <c r="A149" t="s">
        <v>207</v>
      </c>
      <c r="B149" t="s">
        <v>207</v>
      </c>
      <c r="C149" t="s">
        <v>624</v>
      </c>
      <c r="D149" t="str">
        <f>VLOOKUP(C149,MD!G:H,2,0)</f>
        <v>Listerine</v>
      </c>
      <c r="E149" t="e">
        <f>VLOOKUP(D149,RESUMEN!N:N,1,0)</f>
        <v>#N/A</v>
      </c>
    </row>
    <row r="150" spans="1:5">
      <c r="A150" t="s">
        <v>207</v>
      </c>
      <c r="B150" t="s">
        <v>207</v>
      </c>
      <c r="C150" t="s">
        <v>625</v>
      </c>
      <c r="D150" t="str">
        <f>VLOOKUP(C150,MD!G:H,2,0)</f>
        <v>Listerine</v>
      </c>
      <c r="E150" t="e">
        <f>VLOOKUP(D150,RESUMEN!N:N,1,0)</f>
        <v>#N/A</v>
      </c>
    </row>
    <row r="151" spans="1:5">
      <c r="A151" t="s">
        <v>207</v>
      </c>
      <c r="B151" t="s">
        <v>403</v>
      </c>
      <c r="C151" t="s">
        <v>626</v>
      </c>
      <c r="D151" t="str">
        <f>VLOOKUP(C151,MD!G:H,2,0)</f>
        <v>Listerine</v>
      </c>
      <c r="E151" t="e">
        <f>VLOOKUP(D151,RESUMEN!N:N,1,0)</f>
        <v>#N/A</v>
      </c>
    </row>
    <row r="152" spans="1:5">
      <c r="A152" t="s">
        <v>207</v>
      </c>
      <c r="B152" t="s">
        <v>435</v>
      </c>
      <c r="C152" t="s">
        <v>435</v>
      </c>
      <c r="D152" t="str">
        <f>VLOOKUP(C152,MD!G:H,2,0)</f>
        <v>Listerine</v>
      </c>
      <c r="E152" t="e">
        <f>VLOOKUP(D152,RESUMEN!N:N,1,0)</f>
        <v>#N/A</v>
      </c>
    </row>
    <row r="153" spans="1:5">
      <c r="A153" t="s">
        <v>215</v>
      </c>
      <c r="B153" t="s">
        <v>436</v>
      </c>
      <c r="C153" t="s">
        <v>436</v>
      </c>
      <c r="D153" t="str">
        <f>VLOOKUP(C153,MD!G:H,2,0)</f>
        <v>Micralax</v>
      </c>
      <c r="E153" t="str">
        <f>VLOOKUP(D153,RESUMEN!N:N,1,0)</f>
        <v>Micralax</v>
      </c>
    </row>
    <row r="154" spans="1:5">
      <c r="A154" t="s">
        <v>215</v>
      </c>
      <c r="B154" t="s">
        <v>436</v>
      </c>
      <c r="C154" t="s">
        <v>689</v>
      </c>
      <c r="D154" t="str">
        <f>VLOOKUP(C154,MD!G:H,2,0)</f>
        <v>Micralax</v>
      </c>
      <c r="E154" t="str">
        <f>VLOOKUP(D154,RESUMEN!N:N,1,0)</f>
        <v>Micralax</v>
      </c>
    </row>
    <row r="155" spans="1:5">
      <c r="A155" t="s">
        <v>215</v>
      </c>
      <c r="B155" t="s">
        <v>437</v>
      </c>
      <c r="C155" t="s">
        <v>690</v>
      </c>
      <c r="D155" t="str">
        <f>VLOOKUP(C155,MD!G:H,2,0)</f>
        <v>Micralax</v>
      </c>
      <c r="E155" t="str">
        <f>VLOOKUP(D155,RESUMEN!N:N,1,0)</f>
        <v>Micralax</v>
      </c>
    </row>
    <row r="156" spans="1:5">
      <c r="A156" t="s">
        <v>215</v>
      </c>
      <c r="B156" t="s">
        <v>437</v>
      </c>
      <c r="C156" t="s">
        <v>437</v>
      </c>
      <c r="D156" t="str">
        <f>VLOOKUP(C156,MD!G:H,2,0)</f>
        <v>Micralax</v>
      </c>
      <c r="E156" t="str">
        <f>VLOOKUP(D156,RESUMEN!N:N,1,0)</f>
        <v>Micralax</v>
      </c>
    </row>
    <row r="157" spans="1:5">
      <c r="A157" t="s">
        <v>215</v>
      </c>
      <c r="B157" t="s">
        <v>437</v>
      </c>
      <c r="C157" t="s">
        <v>691</v>
      </c>
      <c r="D157" t="str">
        <f>VLOOKUP(C157,MD!G:H,2,0)</f>
        <v>Micralax</v>
      </c>
      <c r="E157" t="str">
        <f>VLOOKUP(D157,RESUMEN!N:N,1,0)</f>
        <v>Micralax</v>
      </c>
    </row>
    <row r="158" spans="1:5">
      <c r="A158" t="s">
        <v>215</v>
      </c>
      <c r="B158" t="s">
        <v>438</v>
      </c>
      <c r="C158" t="s">
        <v>438</v>
      </c>
      <c r="D158" t="str">
        <f>VLOOKUP(C158,MD!G:H,2,0)</f>
        <v>Micralax</v>
      </c>
      <c r="E158" t="str">
        <f>VLOOKUP(D158,RESUMEN!N:N,1,0)</f>
        <v>Micralax</v>
      </c>
    </row>
    <row r="159" spans="1:5">
      <c r="A159" t="s">
        <v>215</v>
      </c>
      <c r="B159" t="s">
        <v>438</v>
      </c>
      <c r="C159" t="s">
        <v>692</v>
      </c>
      <c r="D159" t="str">
        <f>VLOOKUP(C159,MD!G:H,2,0)</f>
        <v>Micralax</v>
      </c>
      <c r="E159" t="str">
        <f>VLOOKUP(D159,RESUMEN!N:N,1,0)</f>
        <v>Micralax</v>
      </c>
    </row>
    <row r="160" spans="1:5">
      <c r="A160" t="s">
        <v>218</v>
      </c>
      <c r="B160" t="s">
        <v>439</v>
      </c>
      <c r="C160" t="s">
        <v>439</v>
      </c>
      <c r="D160" t="str">
        <f>VLOOKUP(C160,MD!G:H,2,0)</f>
        <v>Natusan</v>
      </c>
      <c r="E160" t="str">
        <f>VLOOKUP(D160,RESUMEN!N:N,1,0)</f>
        <v>Natusan</v>
      </c>
    </row>
    <row r="161" spans="1:5">
      <c r="A161" t="s">
        <v>218</v>
      </c>
      <c r="B161" t="s">
        <v>439</v>
      </c>
      <c r="C161" t="s">
        <v>693</v>
      </c>
      <c r="D161" t="str">
        <f>VLOOKUP(C161,MD!G:H,2,0)</f>
        <v>Natusan</v>
      </c>
      <c r="E161" t="str">
        <f>VLOOKUP(D161,RESUMEN!N:N,1,0)</f>
        <v>Natusan</v>
      </c>
    </row>
    <row r="162" spans="1:5">
      <c r="A162" t="s">
        <v>218</v>
      </c>
      <c r="B162" t="s">
        <v>439</v>
      </c>
      <c r="C162" t="s">
        <v>694</v>
      </c>
      <c r="D162" t="str">
        <f>VLOOKUP(C162,MD!G:H,2,0)</f>
        <v>Natusan</v>
      </c>
      <c r="E162" t="str">
        <f>VLOOKUP(D162,RESUMEN!N:N,1,0)</f>
        <v>Natusan</v>
      </c>
    </row>
    <row r="163" spans="1:5">
      <c r="A163" t="s">
        <v>221</v>
      </c>
      <c r="B163" t="s">
        <v>440</v>
      </c>
      <c r="C163" t="s">
        <v>695</v>
      </c>
      <c r="D163" t="str">
        <f>VLOOKUP(C163,MD!G:H,2,0)</f>
        <v>Neutrogena Body</v>
      </c>
      <c r="E163" t="str">
        <f>VLOOKUP(D163,RESUMEN!N:N,1,0)</f>
        <v>Neutrogena Body</v>
      </c>
    </row>
    <row r="164" spans="1:5">
      <c r="A164" t="s">
        <v>221</v>
      </c>
      <c r="B164" t="s">
        <v>440</v>
      </c>
      <c r="C164" t="s">
        <v>696</v>
      </c>
      <c r="D164" t="str">
        <f>VLOOKUP(C164,MD!G:H,2,0)</f>
        <v>Neutrogena Body</v>
      </c>
      <c r="E164" t="str">
        <f>VLOOKUP(D164,RESUMEN!N:N,1,0)</f>
        <v>Neutrogena Body</v>
      </c>
    </row>
    <row r="165" spans="1:5">
      <c r="A165" t="s">
        <v>221</v>
      </c>
      <c r="B165" t="s">
        <v>440</v>
      </c>
      <c r="C165" t="s">
        <v>697</v>
      </c>
      <c r="D165" t="str">
        <f>VLOOKUP(C165,MD!G:H,2,0)</f>
        <v>Neutrogena Body</v>
      </c>
      <c r="E165" t="str">
        <f>VLOOKUP(D165,RESUMEN!N:N,1,0)</f>
        <v>Neutrogena Body</v>
      </c>
    </row>
    <row r="166" spans="1:5">
      <c r="A166" t="s">
        <v>221</v>
      </c>
      <c r="B166" t="s">
        <v>440</v>
      </c>
      <c r="C166" t="s">
        <v>698</v>
      </c>
      <c r="D166" t="str">
        <f>VLOOKUP(C166,MD!G:H,2,0)</f>
        <v>Neutrogena Body</v>
      </c>
      <c r="E166" t="str">
        <f>VLOOKUP(D166,RESUMEN!N:N,1,0)</f>
        <v>Neutrogena Body</v>
      </c>
    </row>
    <row r="167" spans="1:5">
      <c r="A167" t="s">
        <v>221</v>
      </c>
      <c r="B167" t="s">
        <v>440</v>
      </c>
      <c r="C167" t="s">
        <v>699</v>
      </c>
      <c r="D167" t="str">
        <f>VLOOKUP(C167,MD!G:H,2,0)</f>
        <v>Neutrogena Body</v>
      </c>
      <c r="E167" t="str">
        <f>VLOOKUP(D167,RESUMEN!N:N,1,0)</f>
        <v>Neutrogena Body</v>
      </c>
    </row>
    <row r="168" spans="1:5">
      <c r="A168" t="s">
        <v>221</v>
      </c>
      <c r="B168" t="s">
        <v>440</v>
      </c>
      <c r="C168" t="s">
        <v>700</v>
      </c>
      <c r="D168" t="str">
        <f>VLOOKUP(C168,MD!G:H,2,0)</f>
        <v>Neutrogena Body</v>
      </c>
      <c r="E168" t="str">
        <f>VLOOKUP(D168,RESUMEN!N:N,1,0)</f>
        <v>Neutrogena Body</v>
      </c>
    </row>
    <row r="169" spans="1:5">
      <c r="A169" t="s">
        <v>221</v>
      </c>
      <c r="B169" t="s">
        <v>440</v>
      </c>
      <c r="C169" t="s">
        <v>701</v>
      </c>
      <c r="D169" t="str">
        <f>VLOOKUP(C169,MD!G:H,2,0)</f>
        <v>Neutrogena Body</v>
      </c>
      <c r="E169" t="str">
        <f>VLOOKUP(D169,RESUMEN!N:N,1,0)</f>
        <v>Neutrogena Body</v>
      </c>
    </row>
    <row r="170" spans="1:5">
      <c r="A170" t="s">
        <v>221</v>
      </c>
      <c r="B170" t="s">
        <v>440</v>
      </c>
      <c r="C170" t="s">
        <v>702</v>
      </c>
      <c r="D170" t="str">
        <f>VLOOKUP(C170,MD!G:H,2,0)</f>
        <v>Neutrogena Body</v>
      </c>
      <c r="E170" t="str">
        <f>VLOOKUP(D170,RESUMEN!N:N,1,0)</f>
        <v>Neutrogena Body</v>
      </c>
    </row>
    <row r="171" spans="1:5">
      <c r="A171" t="s">
        <v>221</v>
      </c>
      <c r="B171" t="s">
        <v>441</v>
      </c>
      <c r="C171" t="s">
        <v>703</v>
      </c>
      <c r="D171" t="str">
        <f>VLOOKUP(C171,MD!G:H,2,0)</f>
        <v>Neutrogena Foot</v>
      </c>
      <c r="E171" t="str">
        <f>VLOOKUP(D171,RESUMEN!N:N,1,0)</f>
        <v>Neutrogena Foot</v>
      </c>
    </row>
    <row r="172" spans="1:5">
      <c r="A172" t="s">
        <v>221</v>
      </c>
      <c r="B172" t="s">
        <v>441</v>
      </c>
      <c r="C172" t="s">
        <v>704</v>
      </c>
      <c r="D172" t="str">
        <f>VLOOKUP(C172,MD!G:H,2,0)</f>
        <v>Neutrogena Foot</v>
      </c>
      <c r="E172" t="str">
        <f>VLOOKUP(D172,RESUMEN!N:N,1,0)</f>
        <v>Neutrogena Foot</v>
      </c>
    </row>
    <row r="173" spans="1:5">
      <c r="A173" t="s">
        <v>221</v>
      </c>
      <c r="B173" t="s">
        <v>441</v>
      </c>
      <c r="C173" t="s">
        <v>705</v>
      </c>
      <c r="D173" t="str">
        <f>VLOOKUP(C173,MD!G:H,2,0)</f>
        <v>Neutrogena Foot</v>
      </c>
      <c r="E173" t="str">
        <f>VLOOKUP(D173,RESUMEN!N:N,1,0)</f>
        <v>Neutrogena Foot</v>
      </c>
    </row>
    <row r="174" spans="1:5">
      <c r="A174" t="s">
        <v>221</v>
      </c>
      <c r="B174" t="s">
        <v>441</v>
      </c>
      <c r="C174" t="s">
        <v>706</v>
      </c>
      <c r="D174" t="str">
        <f>VLOOKUP(C174,MD!G:H,2,0)</f>
        <v>Neutrogena Foot</v>
      </c>
      <c r="E174" t="str">
        <f>VLOOKUP(D174,RESUMEN!N:N,1,0)</f>
        <v>Neutrogena Foot</v>
      </c>
    </row>
    <row r="175" spans="1:5">
      <c r="A175" t="s">
        <v>221</v>
      </c>
      <c r="B175" t="s">
        <v>441</v>
      </c>
      <c r="C175" t="s">
        <v>707</v>
      </c>
      <c r="D175" t="str">
        <f>VLOOKUP(C175,MD!G:H,2,0)</f>
        <v>Neutrogena Foot</v>
      </c>
      <c r="E175" t="str">
        <f>VLOOKUP(D175,RESUMEN!N:N,1,0)</f>
        <v>Neutrogena Foot</v>
      </c>
    </row>
    <row r="176" spans="1:5">
      <c r="A176" t="s">
        <v>221</v>
      </c>
      <c r="B176" t="s">
        <v>441</v>
      </c>
      <c r="C176" t="s">
        <v>708</v>
      </c>
      <c r="D176" t="str">
        <f>VLOOKUP(C176,MD!G:H,2,0)</f>
        <v>Neutrogena Foot</v>
      </c>
      <c r="E176" t="str">
        <f>VLOOKUP(D176,RESUMEN!N:N,1,0)</f>
        <v>Neutrogena Foot</v>
      </c>
    </row>
    <row r="177" spans="1:5">
      <c r="A177" t="s">
        <v>221</v>
      </c>
      <c r="B177" t="s">
        <v>441</v>
      </c>
      <c r="C177" t="s">
        <v>709</v>
      </c>
      <c r="D177" t="str">
        <f>VLOOKUP(C177,MD!G:H,2,0)</f>
        <v>Neutrogena Foot</v>
      </c>
      <c r="E177" t="str">
        <f>VLOOKUP(D177,RESUMEN!N:N,1,0)</f>
        <v>Neutrogena Foot</v>
      </c>
    </row>
    <row r="178" spans="1:5">
      <c r="A178" t="s">
        <v>221</v>
      </c>
      <c r="B178" t="s">
        <v>441</v>
      </c>
      <c r="C178" t="s">
        <v>838</v>
      </c>
      <c r="D178" t="str">
        <f>VLOOKUP(C178,MD!G:H,2,0)</f>
        <v>Neutrogena Foot</v>
      </c>
      <c r="E178" t="str">
        <f>VLOOKUP(D178,RESUMEN!N:N,1,0)</f>
        <v>Neutrogena Foot</v>
      </c>
    </row>
    <row r="179" spans="1:5">
      <c r="A179" t="s">
        <v>221</v>
      </c>
      <c r="B179" t="s">
        <v>442</v>
      </c>
      <c r="C179" t="s">
        <v>710</v>
      </c>
      <c r="D179" t="str">
        <f>VLOOKUP(C179,MD!G:H,2,0)</f>
        <v>Neutrogena Hands</v>
      </c>
      <c r="E179" t="str">
        <f>VLOOKUP(D179,RESUMEN!N:N,1,0)</f>
        <v>Neutrogena Hands</v>
      </c>
    </row>
    <row r="180" spans="1:5">
      <c r="A180" t="s">
        <v>221</v>
      </c>
      <c r="B180" t="s">
        <v>442</v>
      </c>
      <c r="C180" t="s">
        <v>711</v>
      </c>
      <c r="D180" t="str">
        <f>VLOOKUP(C180,MD!G:H,2,0)</f>
        <v>Neutrogena Hands</v>
      </c>
      <c r="E180" t="str">
        <f>VLOOKUP(D180,RESUMEN!N:N,1,0)</f>
        <v>Neutrogena Hands</v>
      </c>
    </row>
    <row r="181" spans="1:5">
      <c r="A181" t="s">
        <v>221</v>
      </c>
      <c r="B181" t="s">
        <v>442</v>
      </c>
      <c r="C181" t="s">
        <v>712</v>
      </c>
      <c r="D181" t="str">
        <f>VLOOKUP(C181,MD!G:H,2,0)</f>
        <v>Neutrogena Hands</v>
      </c>
      <c r="E181" t="str">
        <f>VLOOKUP(D181,RESUMEN!N:N,1,0)</f>
        <v>Neutrogena Hands</v>
      </c>
    </row>
    <row r="182" spans="1:5">
      <c r="A182" t="s">
        <v>221</v>
      </c>
      <c r="B182" t="s">
        <v>442</v>
      </c>
      <c r="C182" t="s">
        <v>713</v>
      </c>
      <c r="D182" t="str">
        <f>VLOOKUP(C182,MD!G:H,2,0)</f>
        <v>Neutrogena Hands</v>
      </c>
      <c r="E182" t="str">
        <f>VLOOKUP(D182,RESUMEN!N:N,1,0)</f>
        <v>Neutrogena Hands</v>
      </c>
    </row>
    <row r="183" spans="1:5">
      <c r="A183" t="s">
        <v>221</v>
      </c>
      <c r="B183" t="s">
        <v>442</v>
      </c>
      <c r="C183" t="s">
        <v>714</v>
      </c>
      <c r="D183" t="str">
        <f>VLOOKUP(C183,MD!G:H,2,0)</f>
        <v>Neutrogena Hands</v>
      </c>
      <c r="E183" t="str">
        <f>VLOOKUP(D183,RESUMEN!N:N,1,0)</f>
        <v>Neutrogena Hands</v>
      </c>
    </row>
    <row r="184" spans="1:5">
      <c r="A184" t="s">
        <v>221</v>
      </c>
      <c r="B184" t="s">
        <v>442</v>
      </c>
      <c r="C184" t="s">
        <v>715</v>
      </c>
      <c r="D184" t="str">
        <f>VLOOKUP(C184,MD!G:H,2,0)</f>
        <v>Neutrogena Hands</v>
      </c>
      <c r="E184" t="str">
        <f>VLOOKUP(D184,RESUMEN!N:N,1,0)</f>
        <v>Neutrogena Hands</v>
      </c>
    </row>
    <row r="185" spans="1:5">
      <c r="A185" t="s">
        <v>221</v>
      </c>
      <c r="B185" t="s">
        <v>442</v>
      </c>
      <c r="C185" t="s">
        <v>716</v>
      </c>
      <c r="D185" t="str">
        <f>VLOOKUP(C185,MD!G:H,2,0)</f>
        <v>Neutrogena Hands</v>
      </c>
      <c r="E185" t="str">
        <f>VLOOKUP(D185,RESUMEN!N:N,1,0)</f>
        <v>Neutrogena Hands</v>
      </c>
    </row>
    <row r="186" spans="1:5">
      <c r="A186" t="s">
        <v>221</v>
      </c>
      <c r="B186" t="s">
        <v>442</v>
      </c>
      <c r="C186" t="s">
        <v>717</v>
      </c>
      <c r="D186" t="str">
        <f>VLOOKUP(C186,MD!G:H,2,0)</f>
        <v>Neutrogena Hands</v>
      </c>
      <c r="E186" t="str">
        <f>VLOOKUP(D186,RESUMEN!N:N,1,0)</f>
        <v>Neutrogena Hands</v>
      </c>
    </row>
    <row r="187" spans="1:5">
      <c r="A187" t="s">
        <v>221</v>
      </c>
      <c r="B187" t="s">
        <v>443</v>
      </c>
      <c r="C187" t="s">
        <v>718</v>
      </c>
      <c r="D187" t="str">
        <f>VLOOKUP(C187,MD!G:H,2,0)</f>
        <v>Neutrogena Lips</v>
      </c>
      <c r="E187" t="str">
        <f>VLOOKUP(D187,RESUMEN!N:N,1,0)</f>
        <v>Neutrogena Lips</v>
      </c>
    </row>
    <row r="188" spans="1:5">
      <c r="A188" t="s">
        <v>221</v>
      </c>
      <c r="B188" t="s">
        <v>443</v>
      </c>
      <c r="C188" t="s">
        <v>719</v>
      </c>
      <c r="D188" t="str">
        <f>VLOOKUP(C188,MD!G:H,2,0)</f>
        <v>Neutrogena Lips</v>
      </c>
      <c r="E188" t="str">
        <f>VLOOKUP(D188,RESUMEN!N:N,1,0)</f>
        <v>Neutrogena Lips</v>
      </c>
    </row>
    <row r="189" spans="1:5">
      <c r="A189" t="s">
        <v>221</v>
      </c>
      <c r="B189" t="s">
        <v>443</v>
      </c>
      <c r="C189" t="s">
        <v>720</v>
      </c>
      <c r="D189" t="str">
        <f>VLOOKUP(C189,MD!G:H,2,0)</f>
        <v>Neutrogena Lips</v>
      </c>
      <c r="E189" t="str">
        <f>VLOOKUP(D189,RESUMEN!N:N,1,0)</f>
        <v>Neutrogena Lips</v>
      </c>
    </row>
    <row r="190" spans="1:5">
      <c r="A190" t="s">
        <v>221</v>
      </c>
      <c r="B190" t="s">
        <v>443</v>
      </c>
      <c r="C190" t="s">
        <v>721</v>
      </c>
      <c r="D190" t="str">
        <f>VLOOKUP(C190,MD!G:H,2,0)</f>
        <v>Neutrogena Lips</v>
      </c>
      <c r="E190" t="str">
        <f>VLOOKUP(D190,RESUMEN!N:N,1,0)</f>
        <v>Neutrogena Lips</v>
      </c>
    </row>
    <row r="191" spans="1:5">
      <c r="A191" t="s">
        <v>221</v>
      </c>
      <c r="B191" t="s">
        <v>444</v>
      </c>
      <c r="C191" t="s">
        <v>444</v>
      </c>
      <c r="D191" t="str">
        <f>VLOOKUP(C191,MD!G:H,2,0)</f>
        <v>All Other</v>
      </c>
      <c r="E191" t="str">
        <f>VLOOKUP(D191,RESUMEN!N:N,1,0)</f>
        <v>All Other</v>
      </c>
    </row>
    <row r="192" spans="1:5">
      <c r="A192" t="s">
        <v>221</v>
      </c>
      <c r="B192" t="s">
        <v>445</v>
      </c>
      <c r="C192" t="s">
        <v>722</v>
      </c>
      <c r="D192" t="str">
        <f>VLOOKUP(C192,MD!G:H,2,0)</f>
        <v>T/Gel</v>
      </c>
      <c r="E192" t="str">
        <f>VLOOKUP(D192,RESUMEN!N:N,1,0)</f>
        <v>T/Gel</v>
      </c>
    </row>
    <row r="193" spans="1:5">
      <c r="A193" t="s">
        <v>221</v>
      </c>
      <c r="B193" t="s">
        <v>445</v>
      </c>
      <c r="C193" t="s">
        <v>723</v>
      </c>
      <c r="D193" t="str">
        <f>VLOOKUP(C193,MD!G:H,2,0)</f>
        <v>T/Gel</v>
      </c>
      <c r="E193" t="str">
        <f>VLOOKUP(D193,RESUMEN!N:N,1,0)</f>
        <v>T/Gel</v>
      </c>
    </row>
    <row r="194" spans="1:5">
      <c r="A194" t="s">
        <v>221</v>
      </c>
      <c r="B194" t="s">
        <v>839</v>
      </c>
      <c r="C194" t="s">
        <v>840</v>
      </c>
      <c r="D194" t="str">
        <f>VLOOKUP(C194,MD!G:H,2,0)</f>
        <v>Facial</v>
      </c>
      <c r="E194" t="str">
        <f>VLOOKUP(D194,RESUMEN!N:N,1,0)</f>
        <v>Facial</v>
      </c>
    </row>
    <row r="195" spans="1:5">
      <c r="A195" t="s">
        <v>227</v>
      </c>
      <c r="B195" t="s">
        <v>446</v>
      </c>
      <c r="C195" t="s">
        <v>724</v>
      </c>
      <c r="D195" t="str">
        <f>VLOOKUP(C195,MD!G:H,2,0)</f>
        <v>Nicorette</v>
      </c>
      <c r="E195" t="str">
        <f>VLOOKUP(D195,RESUMEN!N:N,1,0)</f>
        <v>Nicorette</v>
      </c>
    </row>
    <row r="196" spans="1:5">
      <c r="A196" t="s">
        <v>227</v>
      </c>
      <c r="B196" t="s">
        <v>446</v>
      </c>
      <c r="C196" t="s">
        <v>725</v>
      </c>
      <c r="D196" t="str">
        <f>VLOOKUP(C196,MD!G:H,2,0)</f>
        <v>Nicorette</v>
      </c>
      <c r="E196" t="str">
        <f>VLOOKUP(D196,RESUMEN!N:N,1,0)</f>
        <v>Nicorette</v>
      </c>
    </row>
    <row r="197" spans="1:5">
      <c r="A197" t="s">
        <v>227</v>
      </c>
      <c r="B197" t="s">
        <v>446</v>
      </c>
      <c r="C197" t="s">
        <v>726</v>
      </c>
      <c r="D197" t="str">
        <f>VLOOKUP(C197,MD!G:H,2,0)</f>
        <v>Nicorette</v>
      </c>
      <c r="E197" t="str">
        <f>VLOOKUP(D197,RESUMEN!N:N,1,0)</f>
        <v>Nicorette</v>
      </c>
    </row>
    <row r="198" spans="1:5">
      <c r="A198" t="s">
        <v>227</v>
      </c>
      <c r="B198" t="s">
        <v>446</v>
      </c>
      <c r="C198" t="s">
        <v>727</v>
      </c>
      <c r="D198" t="str">
        <f>VLOOKUP(C198,MD!G:H,2,0)</f>
        <v>Nicorette</v>
      </c>
      <c r="E198" t="str">
        <f>VLOOKUP(D198,RESUMEN!N:N,1,0)</f>
        <v>Nicorette</v>
      </c>
    </row>
    <row r="199" spans="1:5">
      <c r="A199" t="s">
        <v>227</v>
      </c>
      <c r="B199" t="s">
        <v>446</v>
      </c>
      <c r="C199" t="s">
        <v>728</v>
      </c>
      <c r="D199" t="str">
        <f>VLOOKUP(C199,MD!G:H,2,0)</f>
        <v>Nicorette</v>
      </c>
      <c r="E199" t="str">
        <f>VLOOKUP(D199,RESUMEN!N:N,1,0)</f>
        <v>Nicorette</v>
      </c>
    </row>
    <row r="200" spans="1:5">
      <c r="A200" t="s">
        <v>227</v>
      </c>
      <c r="B200" t="s">
        <v>446</v>
      </c>
      <c r="C200" t="s">
        <v>729</v>
      </c>
      <c r="D200" t="str">
        <f>VLOOKUP(C200,MD!G:H,2,0)</f>
        <v>Nicorette</v>
      </c>
      <c r="E200" t="str">
        <f>VLOOKUP(D200,RESUMEN!N:N,1,0)</f>
        <v>Nicorette</v>
      </c>
    </row>
    <row r="201" spans="1:5">
      <c r="A201" t="s">
        <v>227</v>
      </c>
      <c r="B201" t="s">
        <v>447</v>
      </c>
      <c r="C201" t="s">
        <v>447</v>
      </c>
      <c r="D201" t="str">
        <f>VLOOKUP(C201,MD!G:H,2,0)</f>
        <v>Nicorette</v>
      </c>
      <c r="E201" t="str">
        <f>VLOOKUP(D201,RESUMEN!N:N,1,0)</f>
        <v>Nicorette</v>
      </c>
    </row>
    <row r="202" spans="1:5">
      <c r="A202" t="s">
        <v>227</v>
      </c>
      <c r="B202" t="s">
        <v>447</v>
      </c>
      <c r="C202" t="s">
        <v>730</v>
      </c>
      <c r="D202" t="str">
        <f>VLOOKUP(C202,MD!G:H,2,0)</f>
        <v>Nicorette</v>
      </c>
      <c r="E202" t="str">
        <f>VLOOKUP(D202,RESUMEN!N:N,1,0)</f>
        <v>Nicorette</v>
      </c>
    </row>
    <row r="203" spans="1:5">
      <c r="A203" t="s">
        <v>227</v>
      </c>
      <c r="B203" t="s">
        <v>448</v>
      </c>
      <c r="C203" t="s">
        <v>448</v>
      </c>
      <c r="D203" t="str">
        <f>VLOOKUP(C203,MD!G:H,2,0)</f>
        <v>Nicorette</v>
      </c>
      <c r="E203" t="str">
        <f>VLOOKUP(D203,RESUMEN!N:N,1,0)</f>
        <v>Nicorette</v>
      </c>
    </row>
    <row r="204" spans="1:5">
      <c r="A204" t="s">
        <v>227</v>
      </c>
      <c r="B204" t="s">
        <v>448</v>
      </c>
      <c r="C204" t="s">
        <v>731</v>
      </c>
      <c r="D204" t="str">
        <f>VLOOKUP(C204,MD!G:H,2,0)</f>
        <v>Nicorette</v>
      </c>
      <c r="E204" t="str">
        <f>VLOOKUP(D204,RESUMEN!N:N,1,0)</f>
        <v>Nicorette</v>
      </c>
    </row>
    <row r="205" spans="1:5">
      <c r="A205" t="s">
        <v>227</v>
      </c>
      <c r="B205" t="s">
        <v>449</v>
      </c>
      <c r="C205" t="s">
        <v>449</v>
      </c>
      <c r="D205" t="str">
        <f>VLOOKUP(C205,MD!G:H,2,0)</f>
        <v>Nicorette</v>
      </c>
      <c r="E205" t="str">
        <f>VLOOKUP(D205,RESUMEN!N:N,1,0)</f>
        <v>Nicorette</v>
      </c>
    </row>
    <row r="206" spans="1:5">
      <c r="A206" t="s">
        <v>227</v>
      </c>
      <c r="B206" t="s">
        <v>449</v>
      </c>
      <c r="C206" t="s">
        <v>732</v>
      </c>
      <c r="D206" t="str">
        <f>VLOOKUP(C206,MD!G:H,2,0)</f>
        <v>Nicorette</v>
      </c>
      <c r="E206" t="str">
        <f>VLOOKUP(D206,RESUMEN!N:N,1,0)</f>
        <v>Nicorette</v>
      </c>
    </row>
    <row r="207" spans="1:5">
      <c r="A207" t="s">
        <v>229</v>
      </c>
      <c r="B207" t="s">
        <v>404</v>
      </c>
      <c r="C207" t="s">
        <v>627</v>
      </c>
      <c r="D207" t="str">
        <f>VLOOKUP(C207,MD!G:H,2,0)</f>
        <v>OB</v>
      </c>
      <c r="E207" t="str">
        <f>VLOOKUP(D207,RESUMEN!N:N,1,0)</f>
        <v>OB</v>
      </c>
    </row>
    <row r="208" spans="1:5">
      <c r="A208" t="s">
        <v>229</v>
      </c>
      <c r="B208" t="s">
        <v>404</v>
      </c>
      <c r="C208" t="s">
        <v>628</v>
      </c>
      <c r="D208" t="str">
        <f>VLOOKUP(C208,MD!G:H,2,0)</f>
        <v>OB</v>
      </c>
      <c r="E208" t="str">
        <f>VLOOKUP(D208,RESUMEN!N:N,1,0)</f>
        <v>OB</v>
      </c>
    </row>
    <row r="209" spans="1:5">
      <c r="A209" t="s">
        <v>229</v>
      </c>
      <c r="B209" t="s">
        <v>405</v>
      </c>
      <c r="C209" t="s">
        <v>629</v>
      </c>
      <c r="D209" t="str">
        <f>VLOOKUP(C209,MD!G:H,2,0)</f>
        <v>OB</v>
      </c>
      <c r="E209" t="str">
        <f>VLOOKUP(D209,RESUMEN!N:N,1,0)</f>
        <v>OB</v>
      </c>
    </row>
    <row r="210" spans="1:5">
      <c r="A210" t="s">
        <v>229</v>
      </c>
      <c r="B210" t="s">
        <v>405</v>
      </c>
      <c r="C210" t="s">
        <v>630</v>
      </c>
      <c r="D210" t="str">
        <f>VLOOKUP(C210,MD!G:H,2,0)</f>
        <v>OB</v>
      </c>
      <c r="E210" t="str">
        <f>VLOOKUP(D210,RESUMEN!N:N,1,0)</f>
        <v>OB</v>
      </c>
    </row>
    <row r="211" spans="1:5">
      <c r="A211" t="s">
        <v>229</v>
      </c>
      <c r="B211" t="s">
        <v>405</v>
      </c>
      <c r="C211" t="s">
        <v>631</v>
      </c>
      <c r="D211" t="str">
        <f>VLOOKUP(C211,MD!G:H,2,0)</f>
        <v>OB</v>
      </c>
      <c r="E211" t="str">
        <f>VLOOKUP(D211,RESUMEN!N:N,1,0)</f>
        <v>OB</v>
      </c>
    </row>
    <row r="212" spans="1:5">
      <c r="A212" t="s">
        <v>229</v>
      </c>
      <c r="B212" t="s">
        <v>405</v>
      </c>
      <c r="C212" t="s">
        <v>632</v>
      </c>
      <c r="D212" t="str">
        <f>VLOOKUP(C212,MD!G:H,2,0)</f>
        <v>OB</v>
      </c>
      <c r="E212" t="str">
        <f>VLOOKUP(D212,RESUMEN!N:N,1,0)</f>
        <v>OB</v>
      </c>
    </row>
    <row r="213" spans="1:5">
      <c r="A213" t="s">
        <v>235</v>
      </c>
      <c r="B213" t="s">
        <v>450</v>
      </c>
      <c r="C213" t="s">
        <v>733</v>
      </c>
      <c r="D213" t="str">
        <f>VLOOKUP(C213,MD!G:H,2,0)</f>
        <v>Oraldine</v>
      </c>
      <c r="E213" t="str">
        <f>VLOOKUP(D213,RESUMEN!N:N,1,0)</f>
        <v>Oraldine</v>
      </c>
    </row>
    <row r="214" spans="1:5">
      <c r="A214" t="s">
        <v>235</v>
      </c>
      <c r="B214" t="s">
        <v>450</v>
      </c>
      <c r="C214" t="s">
        <v>734</v>
      </c>
      <c r="D214" t="str">
        <f>VLOOKUP(C214,MD!G:H,2,0)</f>
        <v>Oraldine</v>
      </c>
      <c r="E214" t="str">
        <f>VLOOKUP(D214,RESUMEN!N:N,1,0)</f>
        <v>Oraldine</v>
      </c>
    </row>
    <row r="215" spans="1:5">
      <c r="A215" t="s">
        <v>235</v>
      </c>
      <c r="B215" t="s">
        <v>450</v>
      </c>
      <c r="C215" t="s">
        <v>735</v>
      </c>
      <c r="D215" t="str">
        <f>VLOOKUP(C215,MD!G:H,2,0)</f>
        <v>Oraldine</v>
      </c>
      <c r="E215" t="str">
        <f>VLOOKUP(D215,RESUMEN!N:N,1,0)</f>
        <v>Oraldine</v>
      </c>
    </row>
    <row r="216" spans="1:5">
      <c r="A216" t="s">
        <v>235</v>
      </c>
      <c r="B216" t="s">
        <v>450</v>
      </c>
      <c r="C216" t="s">
        <v>736</v>
      </c>
      <c r="D216" t="str">
        <f>VLOOKUP(C216,MD!G:H,2,0)</f>
        <v>Oraldine</v>
      </c>
      <c r="E216" t="str">
        <f>VLOOKUP(D216,RESUMEN!N:N,1,0)</f>
        <v>Oraldine</v>
      </c>
    </row>
    <row r="217" spans="1:5">
      <c r="A217" t="s">
        <v>235</v>
      </c>
      <c r="B217" t="s">
        <v>450</v>
      </c>
      <c r="C217" t="s">
        <v>737</v>
      </c>
      <c r="D217" t="str">
        <f>VLOOKUP(C217,MD!G:H,2,0)</f>
        <v>Oraldine</v>
      </c>
      <c r="E217" t="str">
        <f>VLOOKUP(D217,RESUMEN!N:N,1,0)</f>
        <v>Oraldine</v>
      </c>
    </row>
    <row r="218" spans="1:5">
      <c r="A218" t="s">
        <v>235</v>
      </c>
      <c r="B218" t="s">
        <v>451</v>
      </c>
      <c r="C218" t="s">
        <v>738</v>
      </c>
      <c r="D218" t="str">
        <f>VLOOKUP(C218,MD!G:H,2,0)</f>
        <v>Oraldine</v>
      </c>
      <c r="E218" t="str">
        <f>VLOOKUP(D218,RESUMEN!N:N,1,0)</f>
        <v>Oraldine</v>
      </c>
    </row>
    <row r="219" spans="1:5">
      <c r="A219" t="s">
        <v>235</v>
      </c>
      <c r="B219" t="s">
        <v>451</v>
      </c>
      <c r="C219" t="s">
        <v>739</v>
      </c>
      <c r="D219" t="str">
        <f>VLOOKUP(C219,MD!G:H,2,0)</f>
        <v>Oraldine</v>
      </c>
      <c r="E219" t="str">
        <f>VLOOKUP(D219,RESUMEN!N:N,1,0)</f>
        <v>Oraldine</v>
      </c>
    </row>
    <row r="220" spans="1:5">
      <c r="A220" t="s">
        <v>235</v>
      </c>
      <c r="B220" t="s">
        <v>451</v>
      </c>
      <c r="C220" t="s">
        <v>740</v>
      </c>
      <c r="D220" t="str">
        <f>VLOOKUP(C220,MD!G:H,2,0)</f>
        <v>Oraldine</v>
      </c>
      <c r="E220" t="str">
        <f>VLOOKUP(D220,RESUMEN!N:N,1,0)</f>
        <v>Oraldine</v>
      </c>
    </row>
    <row r="221" spans="1:5">
      <c r="A221" t="s">
        <v>238</v>
      </c>
      <c r="B221" t="s">
        <v>452</v>
      </c>
      <c r="C221" t="s">
        <v>452</v>
      </c>
      <c r="D221" t="str">
        <f>VLOOKUP(C221,MD!G:H,2,0)</f>
        <v>Other OTC products</v>
      </c>
      <c r="E221" t="str">
        <f>VLOOKUP(D221,RESUMEN!N:N,1,0)</f>
        <v>Other OTC products</v>
      </c>
    </row>
    <row r="222" spans="1:5">
      <c r="A222" t="s">
        <v>241</v>
      </c>
      <c r="B222" t="s">
        <v>241</v>
      </c>
      <c r="C222" t="s">
        <v>241</v>
      </c>
      <c r="D222" t="str">
        <f>VLOOKUP(C222,MD!G:H,2,0)</f>
        <v>Penaten</v>
      </c>
      <c r="E222" t="str">
        <f>VLOOKUP(D222,RESUMEN!N:N,1,0)</f>
        <v>Penaten</v>
      </c>
    </row>
    <row r="223" spans="1:5">
      <c r="A223" t="s">
        <v>245</v>
      </c>
      <c r="B223" t="s">
        <v>245</v>
      </c>
      <c r="C223" t="s">
        <v>245</v>
      </c>
      <c r="D223" t="str">
        <f>VLOOKUP(C223,MD!G:H,2,0)</f>
        <v>Pepcid</v>
      </c>
      <c r="E223" t="str">
        <f>VLOOKUP(D223,RESUMEN!N:N,1,0)</f>
        <v>Pepcid</v>
      </c>
    </row>
    <row r="224" spans="1:5">
      <c r="A224" t="s">
        <v>245</v>
      </c>
      <c r="B224" t="s">
        <v>245</v>
      </c>
      <c r="C224" t="s">
        <v>741</v>
      </c>
      <c r="D224" t="str">
        <f>VLOOKUP(C224,MD!G:H,2,0)</f>
        <v>Pepcid</v>
      </c>
      <c r="E224" t="str">
        <f>VLOOKUP(D224,RESUMEN!N:N,1,0)</f>
        <v>Pepcid</v>
      </c>
    </row>
    <row r="225" spans="1:5">
      <c r="A225" t="s">
        <v>249</v>
      </c>
      <c r="B225" t="s">
        <v>406</v>
      </c>
      <c r="C225" t="s">
        <v>406</v>
      </c>
      <c r="D225" t="str">
        <f>VLOOKUP(C225,MD!G:H,2,0)</f>
        <v>Piz Buin Sun Protection</v>
      </c>
      <c r="E225" t="e">
        <f>VLOOKUP(D225,RESUMEN!N:N,1,0)</f>
        <v>#N/A</v>
      </c>
    </row>
    <row r="226" spans="1:5">
      <c r="A226" t="s">
        <v>249</v>
      </c>
      <c r="B226" t="s">
        <v>406</v>
      </c>
      <c r="C226" t="s">
        <v>742</v>
      </c>
      <c r="D226" t="str">
        <f>VLOOKUP(C226,MD!G:H,2,0)</f>
        <v>Piz Buin Sun Protection</v>
      </c>
      <c r="E226" t="e">
        <f>VLOOKUP(D226,RESUMEN!N:N,1,0)</f>
        <v>#N/A</v>
      </c>
    </row>
    <row r="227" spans="1:5">
      <c r="A227" t="s">
        <v>249</v>
      </c>
      <c r="B227" t="s">
        <v>453</v>
      </c>
      <c r="C227" t="s">
        <v>743</v>
      </c>
      <c r="D227" t="str">
        <f>VLOOKUP(C227,MD!G:H,2,0)</f>
        <v>Piz Buin Sun Protection</v>
      </c>
      <c r="E227" t="e">
        <f>VLOOKUP(D227,RESUMEN!N:N,1,0)</f>
        <v>#N/A</v>
      </c>
    </row>
    <row r="228" spans="1:5">
      <c r="A228" t="s">
        <v>249</v>
      </c>
      <c r="B228" t="s">
        <v>454</v>
      </c>
      <c r="C228" t="s">
        <v>454</v>
      </c>
      <c r="D228" t="str">
        <f>VLOOKUP(C228,MD!G:H,2,0)</f>
        <v>Piz Buin Sun Protection</v>
      </c>
      <c r="E228" t="e">
        <f>VLOOKUP(D228,RESUMEN!N:N,1,0)</f>
        <v>#N/A</v>
      </c>
    </row>
    <row r="229" spans="1:5">
      <c r="A229" t="s">
        <v>249</v>
      </c>
      <c r="B229" t="s">
        <v>407</v>
      </c>
      <c r="C229" t="s">
        <v>633</v>
      </c>
      <c r="D229" t="str">
        <f>VLOOKUP(C229,MD!G:H,2,0)</f>
        <v>Piz Buin Sun Protection</v>
      </c>
      <c r="E229" t="e">
        <f>VLOOKUP(D229,RESUMEN!N:N,1,0)</f>
        <v>#N/A</v>
      </c>
    </row>
    <row r="230" spans="1:5">
      <c r="A230" t="s">
        <v>249</v>
      </c>
      <c r="B230" t="s">
        <v>407</v>
      </c>
      <c r="C230" t="s">
        <v>634</v>
      </c>
      <c r="D230" t="str">
        <f>VLOOKUP(C230,MD!G:H,2,0)</f>
        <v>Piz Buin Sun Protection</v>
      </c>
      <c r="E230" t="e">
        <f>VLOOKUP(D230,RESUMEN!N:N,1,0)</f>
        <v>#N/A</v>
      </c>
    </row>
    <row r="231" spans="1:5">
      <c r="A231" t="s">
        <v>249</v>
      </c>
      <c r="B231" t="s">
        <v>407</v>
      </c>
      <c r="C231" t="s">
        <v>744</v>
      </c>
      <c r="D231" t="str">
        <f>VLOOKUP(C231,MD!G:H,2,0)</f>
        <v>Piz Buin Sun Protection</v>
      </c>
      <c r="E231" t="e">
        <f>VLOOKUP(D231,RESUMEN!N:N,1,0)</f>
        <v>#N/A</v>
      </c>
    </row>
    <row r="232" spans="1:5">
      <c r="A232" t="s">
        <v>249</v>
      </c>
      <c r="B232" t="s">
        <v>407</v>
      </c>
      <c r="C232" t="s">
        <v>635</v>
      </c>
      <c r="D232" t="str">
        <f>VLOOKUP(C232,MD!G:H,2,0)</f>
        <v>Piz Buin Sun Protection</v>
      </c>
      <c r="E232" t="e">
        <f>VLOOKUP(D232,RESUMEN!N:N,1,0)</f>
        <v>#N/A</v>
      </c>
    </row>
    <row r="233" spans="1:5">
      <c r="A233" t="s">
        <v>249</v>
      </c>
      <c r="B233" t="s">
        <v>407</v>
      </c>
      <c r="C233" t="s">
        <v>636</v>
      </c>
      <c r="D233" t="str">
        <f>VLOOKUP(C233,MD!G:H,2,0)</f>
        <v>Piz Buin Sun Protection</v>
      </c>
      <c r="E233" t="e">
        <f>VLOOKUP(D233,RESUMEN!N:N,1,0)</f>
        <v>#N/A</v>
      </c>
    </row>
    <row r="234" spans="1:5">
      <c r="A234" t="s">
        <v>249</v>
      </c>
      <c r="B234" t="s">
        <v>407</v>
      </c>
      <c r="C234" t="s">
        <v>637</v>
      </c>
      <c r="D234" t="str">
        <f>VLOOKUP(C234,MD!G:H,2,0)</f>
        <v>Piz Buin Sun Protection</v>
      </c>
      <c r="E234" t="e">
        <f>VLOOKUP(D234,RESUMEN!N:N,1,0)</f>
        <v>#N/A</v>
      </c>
    </row>
    <row r="235" spans="1:5">
      <c r="A235" t="s">
        <v>249</v>
      </c>
      <c r="B235" t="s">
        <v>407</v>
      </c>
      <c r="C235" t="s">
        <v>638</v>
      </c>
      <c r="D235" t="str">
        <f>VLOOKUP(C235,MD!G:H,2,0)</f>
        <v>Piz Buin Sun Protection</v>
      </c>
      <c r="E235" t="e">
        <f>VLOOKUP(D235,RESUMEN!N:N,1,0)</f>
        <v>#N/A</v>
      </c>
    </row>
    <row r="236" spans="1:5">
      <c r="A236" t="s">
        <v>249</v>
      </c>
      <c r="B236" t="s">
        <v>407</v>
      </c>
      <c r="C236" t="s">
        <v>639</v>
      </c>
      <c r="D236" t="str">
        <f>VLOOKUP(C236,MD!G:H,2,0)</f>
        <v>Piz Buin Sun Protection</v>
      </c>
      <c r="E236" t="e">
        <f>VLOOKUP(D236,RESUMEN!N:N,1,0)</f>
        <v>#N/A</v>
      </c>
    </row>
    <row r="237" spans="1:5">
      <c r="A237" t="s">
        <v>256</v>
      </c>
      <c r="B237" t="s">
        <v>455</v>
      </c>
      <c r="C237" t="s">
        <v>640</v>
      </c>
      <c r="D237" t="str">
        <f>VLOOKUP(C237,MD!G:H,2,0)</f>
        <v>Other OTC products</v>
      </c>
      <c r="E237" t="str">
        <f>VLOOKUP(D237,RESUMEN!N:N,1,0)</f>
        <v>Other OTC products</v>
      </c>
    </row>
    <row r="238" spans="1:5">
      <c r="A238" t="s">
        <v>259</v>
      </c>
      <c r="B238" t="s">
        <v>408</v>
      </c>
      <c r="C238" t="s">
        <v>641</v>
      </c>
      <c r="D238" t="str">
        <f>VLOOKUP(C238,MD!G:H,2,0)</f>
        <v>Reach Toothbrush</v>
      </c>
      <c r="E238" t="str">
        <f>VLOOKUP(D238,RESUMEN!N:N,1,0)</f>
        <v>Reach Toothbrush</v>
      </c>
    </row>
    <row r="239" spans="1:5">
      <c r="A239" t="s">
        <v>259</v>
      </c>
      <c r="B239" t="s">
        <v>408</v>
      </c>
      <c r="C239" t="s">
        <v>642</v>
      </c>
      <c r="D239" t="str">
        <f>VLOOKUP(C239,MD!G:H,2,0)</f>
        <v>Reach Toothbrush</v>
      </c>
      <c r="E239" t="str">
        <f>VLOOKUP(D239,RESUMEN!N:N,1,0)</f>
        <v>Reach Toothbrush</v>
      </c>
    </row>
    <row r="240" spans="1:5">
      <c r="A240" t="s">
        <v>262</v>
      </c>
      <c r="B240" t="s">
        <v>262</v>
      </c>
      <c r="C240" t="s">
        <v>745</v>
      </c>
      <c r="D240" t="str">
        <f>VLOOKUP(C240,MD!G:H,2,0)</f>
        <v>Regaine</v>
      </c>
      <c r="E240" t="str">
        <f>VLOOKUP(D240,RESUMEN!N:N,1,0)</f>
        <v>Regaine</v>
      </c>
    </row>
    <row r="241" spans="1:5">
      <c r="A241" t="s">
        <v>262</v>
      </c>
      <c r="B241" t="s">
        <v>262</v>
      </c>
      <c r="C241" t="s">
        <v>746</v>
      </c>
      <c r="D241" t="str">
        <f>VLOOKUP(C241,MD!G:H,2,0)</f>
        <v>Regaine</v>
      </c>
      <c r="E241" t="str">
        <f>VLOOKUP(D241,RESUMEN!N:N,1,0)</f>
        <v>Regaine</v>
      </c>
    </row>
    <row r="242" spans="1:5">
      <c r="A242" t="s">
        <v>265</v>
      </c>
      <c r="B242" t="s">
        <v>265</v>
      </c>
      <c r="C242" t="s">
        <v>747</v>
      </c>
      <c r="D242" t="str">
        <f>VLOOKUP(C242,MD!G:H,2,0)</f>
        <v>Rembrandt</v>
      </c>
      <c r="E242" t="str">
        <f>VLOOKUP(D242,RESUMEN!N:N,1,0)</f>
        <v>Rembrandt</v>
      </c>
    </row>
    <row r="243" spans="1:5">
      <c r="A243" t="s">
        <v>265</v>
      </c>
      <c r="B243" t="s">
        <v>265</v>
      </c>
      <c r="C243" t="s">
        <v>748</v>
      </c>
      <c r="D243" t="str">
        <f>VLOOKUP(C243,MD!G:H,2,0)</f>
        <v>Rembrandt</v>
      </c>
      <c r="E243" t="str">
        <f>VLOOKUP(D243,RESUMEN!N:N,1,0)</f>
        <v>Rembrandt</v>
      </c>
    </row>
    <row r="244" spans="1:5">
      <c r="A244" t="s">
        <v>265</v>
      </c>
      <c r="B244" t="s">
        <v>265</v>
      </c>
      <c r="C244" t="s">
        <v>749</v>
      </c>
      <c r="D244" t="str">
        <f>VLOOKUP(C244,MD!G:H,2,0)</f>
        <v>Rembrandt</v>
      </c>
      <c r="E244" t="str">
        <f>VLOOKUP(D244,RESUMEN!N:N,1,0)</f>
        <v>Rembrandt</v>
      </c>
    </row>
    <row r="245" spans="1:5">
      <c r="A245" t="s">
        <v>268</v>
      </c>
      <c r="B245" t="s">
        <v>456</v>
      </c>
      <c r="C245" t="s">
        <v>750</v>
      </c>
      <c r="D245" t="str">
        <f>VLOOKUP(C245,MD!G:H,2,0)</f>
        <v>RoC Anticeluliticos</v>
      </c>
      <c r="E245" t="str">
        <f>VLOOKUP(D245,RESUMEN!N:N,1,0)</f>
        <v>RoC Anticeluliticos</v>
      </c>
    </row>
    <row r="246" spans="1:5">
      <c r="A246" t="s">
        <v>268</v>
      </c>
      <c r="B246" t="s">
        <v>456</v>
      </c>
      <c r="C246" t="s">
        <v>751</v>
      </c>
      <c r="D246" t="str">
        <f>VLOOKUP(C246,MD!G:H,2,0)</f>
        <v>RoC Anticeluliticos</v>
      </c>
      <c r="E246" t="str">
        <f>VLOOKUP(D246,RESUMEN!N:N,1,0)</f>
        <v>RoC Anticeluliticos</v>
      </c>
    </row>
    <row r="247" spans="1:5">
      <c r="A247" t="s">
        <v>268</v>
      </c>
      <c r="B247" t="s">
        <v>456</v>
      </c>
      <c r="C247" t="s">
        <v>752</v>
      </c>
      <c r="D247" t="str">
        <f>VLOOKUP(C247,MD!G:H,2,0)</f>
        <v>RoC Anticeluliticos</v>
      </c>
      <c r="E247" t="str">
        <f>VLOOKUP(D247,RESUMEN!N:N,1,0)</f>
        <v>RoC Anticeluliticos</v>
      </c>
    </row>
    <row r="248" spans="1:5">
      <c r="A248" t="s">
        <v>268</v>
      </c>
      <c r="B248" t="s">
        <v>456</v>
      </c>
      <c r="C248" t="s">
        <v>753</v>
      </c>
      <c r="D248" t="str">
        <f>VLOOKUP(C248,MD!G:H,2,0)</f>
        <v>RoC Anticeluliticos</v>
      </c>
      <c r="E248" t="str">
        <f>VLOOKUP(D248,RESUMEN!N:N,1,0)</f>
        <v>RoC Anticeluliticos</v>
      </c>
    </row>
    <row r="249" spans="1:5">
      <c r="A249" t="s">
        <v>268</v>
      </c>
      <c r="B249" t="s">
        <v>457</v>
      </c>
      <c r="C249" t="s">
        <v>754</v>
      </c>
      <c r="D249" t="str">
        <f>VLOOKUP(C249,MD!G:H,2,0)</f>
        <v>RoC Adult Body Others</v>
      </c>
      <c r="E249" t="str">
        <f>VLOOKUP(D249,RESUMEN!N:N,1,0)</f>
        <v>RoC Adult Body Others</v>
      </c>
    </row>
    <row r="250" spans="1:5">
      <c r="A250" t="s">
        <v>268</v>
      </c>
      <c r="B250" t="s">
        <v>457</v>
      </c>
      <c r="C250" t="s">
        <v>755</v>
      </c>
      <c r="D250" t="str">
        <f>VLOOKUP(C250,MD!G:H,2,0)</f>
        <v>RoC Adult Body Others</v>
      </c>
      <c r="E250" t="str">
        <f>VLOOKUP(D250,RESUMEN!N:N,1,0)</f>
        <v>RoC Adult Body Others</v>
      </c>
    </row>
    <row r="251" spans="1:5">
      <c r="A251" t="s">
        <v>268</v>
      </c>
      <c r="B251" t="s">
        <v>457</v>
      </c>
      <c r="C251" t="s">
        <v>756</v>
      </c>
      <c r="D251" t="str">
        <f>VLOOKUP(C251,MD!G:H,2,0)</f>
        <v>RoC Adult Body Others</v>
      </c>
      <c r="E251" t="str">
        <f>VLOOKUP(D251,RESUMEN!N:N,1,0)</f>
        <v>RoC Adult Body Others</v>
      </c>
    </row>
    <row r="252" spans="1:5">
      <c r="A252" t="s">
        <v>268</v>
      </c>
      <c r="B252" t="s">
        <v>248</v>
      </c>
      <c r="C252" t="s">
        <v>523</v>
      </c>
      <c r="D252" t="str">
        <f>VLOOKUP(C252,MD!G:H,2,0)</f>
        <v>RoC Facial Cleansers</v>
      </c>
      <c r="E252" t="str">
        <f>VLOOKUP(D252,RESUMEN!N:N,1,0)</f>
        <v>RoC Facial Cleansers</v>
      </c>
    </row>
    <row r="253" spans="1:5">
      <c r="A253" t="s">
        <v>268</v>
      </c>
      <c r="B253" t="s">
        <v>248</v>
      </c>
      <c r="C253" t="s">
        <v>757</v>
      </c>
      <c r="D253" t="str">
        <f>VLOOKUP(C253,MD!G:H,2,0)</f>
        <v>RoC Facial Moisturisers</v>
      </c>
      <c r="E253" t="str">
        <f>VLOOKUP(D253,RESUMEN!N:N,1,0)</f>
        <v>RoC Facial Moisturisers</v>
      </c>
    </row>
    <row r="254" spans="1:5">
      <c r="A254" t="s">
        <v>268</v>
      </c>
      <c r="B254" t="s">
        <v>248</v>
      </c>
      <c r="C254" t="s">
        <v>758</v>
      </c>
      <c r="D254" t="str">
        <f>VLOOKUP(C254,MD!G:H,2,0)</f>
        <v>RoC Facial Moisturisers</v>
      </c>
      <c r="E254" t="str">
        <f>VLOOKUP(D254,RESUMEN!N:N,1,0)</f>
        <v>RoC Facial Moisturisers</v>
      </c>
    </row>
    <row r="255" spans="1:5">
      <c r="A255" t="s">
        <v>268</v>
      </c>
      <c r="B255" t="s">
        <v>248</v>
      </c>
      <c r="C255" t="s">
        <v>759</v>
      </c>
      <c r="D255" t="str">
        <f>VLOOKUP(C255,MD!G:H,2,0)</f>
        <v>RoC Facial Moisturisers</v>
      </c>
      <c r="E255" t="str">
        <f>VLOOKUP(D255,RESUMEN!N:N,1,0)</f>
        <v>RoC Facial Moisturisers</v>
      </c>
    </row>
    <row r="256" spans="1:5">
      <c r="A256" t="s">
        <v>268</v>
      </c>
      <c r="B256" t="s">
        <v>248</v>
      </c>
      <c r="C256" t="s">
        <v>760</v>
      </c>
      <c r="D256" t="str">
        <f>VLOOKUP(C256,MD!G:H,2,0)</f>
        <v>RoC Facial Moisturisers</v>
      </c>
      <c r="E256" t="str">
        <f>VLOOKUP(D256,RESUMEN!N:N,1,0)</f>
        <v>RoC Facial Moisturisers</v>
      </c>
    </row>
    <row r="257" spans="1:5">
      <c r="A257" t="s">
        <v>268</v>
      </c>
      <c r="B257" t="s">
        <v>248</v>
      </c>
      <c r="C257" t="s">
        <v>761</v>
      </c>
      <c r="D257" t="str">
        <f>VLOOKUP(C257,MD!G:H,2,0)</f>
        <v>RoC Facial Moisturisers</v>
      </c>
      <c r="E257" t="str">
        <f>VLOOKUP(D257,RESUMEN!N:N,1,0)</f>
        <v>RoC Facial Moisturisers</v>
      </c>
    </row>
    <row r="258" spans="1:5">
      <c r="A258" t="s">
        <v>268</v>
      </c>
      <c r="B258" t="s">
        <v>248</v>
      </c>
      <c r="C258" t="s">
        <v>762</v>
      </c>
      <c r="D258" t="str">
        <f>VLOOKUP(C258,MD!G:H,2,0)</f>
        <v>RoC Facial Moisturisers</v>
      </c>
      <c r="E258" t="str">
        <f>VLOOKUP(D258,RESUMEN!N:N,1,0)</f>
        <v>RoC Facial Moisturisers</v>
      </c>
    </row>
    <row r="259" spans="1:5">
      <c r="A259" t="s">
        <v>268</v>
      </c>
      <c r="B259" t="s">
        <v>244</v>
      </c>
      <c r="C259" t="s">
        <v>763</v>
      </c>
      <c r="D259" t="str">
        <f>VLOOKUP(C259,MD!G:H,2,0)</f>
        <v>RoC Facial Others</v>
      </c>
      <c r="E259" t="str">
        <f>VLOOKUP(D259,RESUMEN!N:N,1,0)</f>
        <v>RoC Facial Others</v>
      </c>
    </row>
    <row r="260" spans="1:5">
      <c r="A260" t="s">
        <v>268</v>
      </c>
      <c r="B260" t="s">
        <v>244</v>
      </c>
      <c r="C260" t="s">
        <v>764</v>
      </c>
      <c r="D260" t="str">
        <f>VLOOKUP(C260,MD!G:H,2,0)</f>
        <v>RoC Facial Others</v>
      </c>
      <c r="E260" t="str">
        <f>VLOOKUP(D260,RESUMEN!N:N,1,0)</f>
        <v>RoC Facial Others</v>
      </c>
    </row>
    <row r="261" spans="1:5">
      <c r="A261" t="s">
        <v>268</v>
      </c>
      <c r="B261" t="s">
        <v>244</v>
      </c>
      <c r="C261" t="s">
        <v>765</v>
      </c>
      <c r="D261" t="str">
        <f>VLOOKUP(C261,MD!G:H,2,0)</f>
        <v>RoC Facial Others</v>
      </c>
      <c r="E261" t="str">
        <f>VLOOKUP(D261,RESUMEN!N:N,1,0)</f>
        <v>RoC Facial Others</v>
      </c>
    </row>
    <row r="262" spans="1:5">
      <c r="A262" t="s">
        <v>268</v>
      </c>
      <c r="B262" t="s">
        <v>244</v>
      </c>
      <c r="C262" t="s">
        <v>766</v>
      </c>
      <c r="D262" t="str">
        <f>VLOOKUP(C262,MD!G:H,2,0)</f>
        <v>RoC Facial Others</v>
      </c>
      <c r="E262" t="str">
        <f>VLOOKUP(D262,RESUMEN!N:N,1,0)</f>
        <v>RoC Facial Others</v>
      </c>
    </row>
    <row r="263" spans="1:5">
      <c r="A263" t="s">
        <v>268</v>
      </c>
      <c r="B263" t="s">
        <v>244</v>
      </c>
      <c r="C263" t="s">
        <v>767</v>
      </c>
      <c r="D263" t="str">
        <f>VLOOKUP(C263,MD!G:H,2,0)</f>
        <v>RoC Facial Others</v>
      </c>
      <c r="E263" t="str">
        <f>VLOOKUP(D263,RESUMEN!N:N,1,0)</f>
        <v>RoC Facial Others</v>
      </c>
    </row>
    <row r="264" spans="1:5">
      <c r="A264" t="s">
        <v>268</v>
      </c>
      <c r="B264" t="s">
        <v>244</v>
      </c>
      <c r="C264" t="s">
        <v>768</v>
      </c>
      <c r="D264" t="str">
        <f>VLOOKUP(C264,MD!G:H,2,0)</f>
        <v>RoC Facial Others</v>
      </c>
      <c r="E264" t="str">
        <f>VLOOKUP(D264,RESUMEN!N:N,1,0)</f>
        <v>RoC Facial Others</v>
      </c>
    </row>
    <row r="265" spans="1:5">
      <c r="A265" t="s">
        <v>268</v>
      </c>
      <c r="B265" t="s">
        <v>244</v>
      </c>
      <c r="C265" t="s">
        <v>769</v>
      </c>
      <c r="D265" t="str">
        <f>VLOOKUP(C265,MD!G:H,2,0)</f>
        <v>RoC Facial Others</v>
      </c>
      <c r="E265" t="str">
        <f>VLOOKUP(D265,RESUMEN!N:N,1,0)</f>
        <v>RoC Facial Others</v>
      </c>
    </row>
    <row r="266" spans="1:5">
      <c r="A266" t="s">
        <v>268</v>
      </c>
      <c r="B266" t="s">
        <v>244</v>
      </c>
      <c r="C266" t="s">
        <v>770</v>
      </c>
      <c r="D266" t="str">
        <f>VLOOKUP(C266,MD!G:H,2,0)</f>
        <v>RoC Facial Others</v>
      </c>
      <c r="E266" t="str">
        <f>VLOOKUP(D266,RESUMEN!N:N,1,0)</f>
        <v>RoC Facial Others</v>
      </c>
    </row>
    <row r="267" spans="1:5">
      <c r="A267" t="s">
        <v>268</v>
      </c>
      <c r="B267" t="s">
        <v>458</v>
      </c>
      <c r="C267" t="s">
        <v>771</v>
      </c>
      <c r="D267" t="str">
        <f>VLOOKUP(C267,MD!G:H,2,0)</f>
        <v>RoC Sun Protection</v>
      </c>
      <c r="E267" t="str">
        <f>VLOOKUP(D267,RESUMEN!N:N,1,0)</f>
        <v>RoC Sun Protection</v>
      </c>
    </row>
    <row r="268" spans="1:5">
      <c r="A268" t="s">
        <v>268</v>
      </c>
      <c r="B268" t="s">
        <v>458</v>
      </c>
      <c r="C268" t="s">
        <v>772</v>
      </c>
      <c r="D268" t="str">
        <f>VLOOKUP(C268,MD!G:H,2,0)</f>
        <v>RoC Sun Protection</v>
      </c>
      <c r="E268" t="str">
        <f>VLOOKUP(D268,RESUMEN!N:N,1,0)</f>
        <v>RoC Sun Protection</v>
      </c>
    </row>
    <row r="269" spans="1:5">
      <c r="A269" t="s">
        <v>268</v>
      </c>
      <c r="B269" t="s">
        <v>459</v>
      </c>
      <c r="C269" t="s">
        <v>784</v>
      </c>
      <c r="D269" t="str">
        <f>VLOOKUP(C269,MD!G:H,2,0)</f>
        <v>RoC Sun Protection</v>
      </c>
      <c r="E269" t="str">
        <f>VLOOKUP(D269,RESUMEN!N:N,1,0)</f>
        <v>RoC Sun Protection</v>
      </c>
    </row>
    <row r="270" spans="1:5">
      <c r="A270" t="s">
        <v>268</v>
      </c>
      <c r="B270" t="s">
        <v>459</v>
      </c>
      <c r="C270" t="s">
        <v>773</v>
      </c>
      <c r="D270" t="str">
        <f>VLOOKUP(C270,MD!G:H,2,0)</f>
        <v>RoC Sun Protection</v>
      </c>
      <c r="E270" t="str">
        <f>VLOOKUP(D270,RESUMEN!N:N,1,0)</f>
        <v>RoC Sun Protection</v>
      </c>
    </row>
    <row r="271" spans="1:5">
      <c r="A271" t="s">
        <v>273</v>
      </c>
      <c r="B271" t="s">
        <v>460</v>
      </c>
      <c r="C271" t="s">
        <v>774</v>
      </c>
      <c r="D271" t="str">
        <f>VLOOKUP(C271,MD!G:H,2,0)</f>
        <v>Rovi suppositories</v>
      </c>
      <c r="E271" t="str">
        <f>VLOOKUP(D271,RESUMEN!N:N,1,0)</f>
        <v>Rovi suppositories</v>
      </c>
    </row>
    <row r="272" spans="1:5">
      <c r="A272" t="s">
        <v>273</v>
      </c>
      <c r="B272" t="s">
        <v>460</v>
      </c>
      <c r="C272" t="s">
        <v>775</v>
      </c>
      <c r="D272" t="str">
        <f>VLOOKUP(C272,MD!G:H,2,0)</f>
        <v>Rovi suppositories</v>
      </c>
      <c r="E272" t="str">
        <f>VLOOKUP(D272,RESUMEN!N:N,1,0)</f>
        <v>Rovi suppositories</v>
      </c>
    </row>
    <row r="273" spans="1:5">
      <c r="A273" t="s">
        <v>273</v>
      </c>
      <c r="B273" t="s">
        <v>460</v>
      </c>
      <c r="C273" t="s">
        <v>776</v>
      </c>
      <c r="D273" t="str">
        <f>VLOOKUP(C273,MD!G:H,2,0)</f>
        <v>Rovi suppositories</v>
      </c>
      <c r="E273" t="str">
        <f>VLOOKUP(D273,RESUMEN!N:N,1,0)</f>
        <v>Rovi suppositories</v>
      </c>
    </row>
    <row r="274" spans="1:5">
      <c r="A274" t="s">
        <v>275</v>
      </c>
      <c r="B274" t="s">
        <v>275</v>
      </c>
      <c r="C274" t="s">
        <v>777</v>
      </c>
      <c r="D274" t="str">
        <f>VLOOKUP(C274,MD!G:H,2,0)</f>
        <v>Titanoreine</v>
      </c>
      <c r="E274" t="str">
        <f>VLOOKUP(D274,RESUMEN!N:N,1,0)</f>
        <v>Titanoreine</v>
      </c>
    </row>
    <row r="275" spans="1:5">
      <c r="A275" t="s">
        <v>275</v>
      </c>
      <c r="B275" t="s">
        <v>275</v>
      </c>
      <c r="C275" t="s">
        <v>778</v>
      </c>
      <c r="D275" t="str">
        <f>VLOOKUP(C275,MD!G:H,2,0)</f>
        <v>Titanoreine</v>
      </c>
      <c r="E275" t="str">
        <f>VLOOKUP(D275,RESUMEN!N:N,1,0)</f>
        <v>Titanoreine</v>
      </c>
    </row>
    <row r="276" spans="1:5">
      <c r="A276" t="s">
        <v>278</v>
      </c>
      <c r="B276" t="s">
        <v>278</v>
      </c>
      <c r="C276" t="s">
        <v>278</v>
      </c>
      <c r="D276" t="str">
        <f>VLOOKUP(C276,MD!G:H,2,0)</f>
        <v>Tylenol</v>
      </c>
      <c r="E276" t="str">
        <f>VLOOKUP(D276,RESUMEN!N:N,1,0)</f>
        <v>Tylenol</v>
      </c>
    </row>
    <row r="277" spans="1:5">
      <c r="A277" t="s">
        <v>282</v>
      </c>
      <c r="B277" t="s">
        <v>282</v>
      </c>
      <c r="C277" t="s">
        <v>282</v>
      </c>
      <c r="D277" t="str">
        <f>VLOOKUP(C277,MD!G:H,2,0)</f>
        <v>Other OTC products</v>
      </c>
      <c r="E277" t="str">
        <f>VLOOKUP(D277,RESUMEN!N:N,1,0)</f>
        <v>Other OTC products</v>
      </c>
    </row>
    <row r="278" spans="1:5">
      <c r="A278" t="s">
        <v>286</v>
      </c>
      <c r="B278" t="s">
        <v>461</v>
      </c>
      <c r="C278" t="s">
        <v>461</v>
      </c>
      <c r="D278" t="str">
        <f>VLOOKUP(C278,MD!G:H,2,0)</f>
        <v>Vispring</v>
      </c>
      <c r="E278" t="str">
        <f>VLOOKUP(D278,RESUMEN!N:N,1,0)</f>
        <v>Vispring</v>
      </c>
    </row>
    <row r="279" spans="1:5">
      <c r="A279" t="s">
        <v>286</v>
      </c>
      <c r="B279" t="s">
        <v>462</v>
      </c>
      <c r="C279" t="s">
        <v>462</v>
      </c>
      <c r="D279" t="str">
        <f>VLOOKUP(C279,MD!G:H,2,0)</f>
        <v>Vispring</v>
      </c>
      <c r="E279" t="str">
        <f>VLOOKUP(D279,RESUMEN!N:N,1,0)</f>
        <v>Vispring</v>
      </c>
    </row>
    <row r="280" spans="1:5">
      <c r="A280" t="s">
        <v>286</v>
      </c>
      <c r="B280" t="s">
        <v>463</v>
      </c>
      <c r="C280" t="s">
        <v>463</v>
      </c>
      <c r="D280" t="str">
        <f>VLOOKUP(C280,MD!G:H,2,0)</f>
        <v>Vispring</v>
      </c>
      <c r="E280" t="str">
        <f>VLOOKUP(D280,RESUMEN!N:N,1,0)</f>
        <v>Vispring</v>
      </c>
    </row>
    <row r="281" spans="1:5">
      <c r="A281" t="s">
        <v>286</v>
      </c>
      <c r="B281" t="s">
        <v>463</v>
      </c>
      <c r="C281" t="s">
        <v>779</v>
      </c>
      <c r="D281" t="str">
        <f>VLOOKUP(C281,MD!G:H,2,0)</f>
        <v>Vispring</v>
      </c>
      <c r="E281" t="str">
        <f>VLOOKUP(D281,RESUMEN!N:N,1,0)</f>
        <v>Vispring</v>
      </c>
    </row>
  </sheetData>
  <autoFilter ref="A1:E278"/>
  <pageMargins left="0.7" right="0.7" top="0.75" bottom="0.75" header="0.3" footer="0.3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BW</vt:lpstr>
      <vt:lpstr>RESUMEN</vt:lpstr>
      <vt:lpstr>Mapping</vt:lpstr>
      <vt:lpstr>MD</vt:lpstr>
      <vt:lpstr>MAPEO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Baon Martinez, Alvaro [CONES]</dc:creator>
  <cp:lastModifiedBy>Diez Giron, Jorge [CONES]</cp:lastModifiedBy>
  <cp:lastPrinted>2014-08-22T10:41:54Z</cp:lastPrinted>
  <dcterms:created xsi:type="dcterms:W3CDTF">2010-03-15T09:23:31Z</dcterms:created>
  <dcterms:modified xsi:type="dcterms:W3CDTF">2016-08-01T13:38:01Z</dcterms:modified>
</cp:coreProperties>
</file>